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430"/>
  <workbookPr filterPrivacy="1" defaultThemeVersion="124226"/>
  <xr:revisionPtr revIDLastSave="0" documentId="8_{30DCE025-56BD-4678-8FD9-166E5E231AC3}" xr6:coauthVersionLast="45" xr6:coauthVersionMax="45" xr10:uidLastSave="{00000000-0000-0000-0000-000000000000}"/>
  <bookViews>
    <workbookView xWindow="-108" yWindow="-108" windowWidth="23256" windowHeight="12456"/>
  </bookViews>
  <sheets>
    <sheet name="ფორმა 1" sheetId="6" r:id="rId1"/>
    <sheet name="ფორმა 2" sheetId="5" r:id="rId2"/>
    <sheet name="ფორმა3" sheetId="4" r:id="rId3"/>
    <sheet name="ფორმა N4" sheetId="14" r:id="rId4"/>
    <sheet name="ფორმა 5" sheetId="3" r:id="rId5"/>
    <sheet name="ფორმა6" sheetId="2" r:id="rId6"/>
    <sheet name="ფორმა7" sheetId="1" r:id="rId7"/>
    <sheet name="ფორმა8" sheetId="7" r:id="rId8"/>
    <sheet name="ფორმა9 " sheetId="12" r:id="rId9"/>
    <sheet name="ფორმა 10" sheetId="15" r:id="rId10"/>
    <sheet name="ფორმა 11" sheetId="8" r:id="rId11"/>
    <sheet name="ფორმა 12" sheetId="9" r:id="rId12"/>
    <sheet name="ფორმა 13" sheetId="17" r:id="rId13"/>
    <sheet name="ფორმა 14" sheetId="16" r:id="rId14"/>
  </sheets>
  <externalReferences>
    <externalReference r:id="rId15"/>
  </externalReferences>
  <definedNames>
    <definedName name="_xlnm._FilterDatabase" localSheetId="12" hidden="1">'ფორმა 13'!$6:$6</definedName>
    <definedName name="_xlnm._FilterDatabase" localSheetId="13" hidden="1">'ფორმა 14'!$A$7:$DJ$165</definedName>
    <definedName name="_xlnm._FilterDatabase" localSheetId="2" hidden="1">ფორმა3!$A$6:$T$14</definedName>
    <definedName name="_xlnm.Print_Titles" localSheetId="11">'ფორმა 12'!#REF!</definedName>
  </definedNames>
  <calcPr calcId="18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62" i="17" l="1"/>
  <c r="I262" i="17"/>
  <c r="H262" i="17"/>
  <c r="G262" i="17" s="1"/>
  <c r="F262" i="17"/>
  <c r="J260" i="17"/>
  <c r="M260" i="17"/>
  <c r="G260" i="17"/>
  <c r="D260" i="17"/>
  <c r="J259" i="17"/>
  <c r="M259" i="17" s="1"/>
  <c r="G259" i="17"/>
  <c r="D259" i="17"/>
  <c r="M258" i="17"/>
  <c r="G258" i="17"/>
  <c r="D258" i="17"/>
  <c r="J257" i="17"/>
  <c r="G257" i="17"/>
  <c r="E257" i="17" s="1"/>
  <c r="D257" i="17" s="1"/>
  <c r="M257" i="17" s="1"/>
  <c r="J256" i="17"/>
  <c r="G256" i="17"/>
  <c r="E256" i="17" s="1"/>
  <c r="K255" i="17"/>
  <c r="J255" i="17" s="1"/>
  <c r="M255" i="17" s="1"/>
  <c r="G255" i="17"/>
  <c r="D255" i="17"/>
  <c r="L253" i="17"/>
  <c r="J253" i="17" s="1"/>
  <c r="M253" i="17" s="1"/>
  <c r="K253" i="17"/>
  <c r="I253" i="17"/>
  <c r="G253" i="17" s="1"/>
  <c r="H253" i="17"/>
  <c r="F253" i="17"/>
  <c r="E253" i="17"/>
  <c r="D253" i="17"/>
  <c r="J252" i="17"/>
  <c r="M252" i="17" s="1"/>
  <c r="G252" i="17"/>
  <c r="D252" i="17"/>
  <c r="J251" i="17"/>
  <c r="G251" i="17"/>
  <c r="D251" i="17"/>
  <c r="M251" i="17" s="1"/>
  <c r="M250" i="17"/>
  <c r="J250" i="17"/>
  <c r="G250" i="17"/>
  <c r="D250" i="17"/>
  <c r="J249" i="17"/>
  <c r="G249" i="17"/>
  <c r="D249" i="17"/>
  <c r="M249" i="17" s="1"/>
  <c r="J248" i="17"/>
  <c r="G248" i="17"/>
  <c r="D248" i="17"/>
  <c r="M248" i="17" s="1"/>
  <c r="M247" i="17"/>
  <c r="J247" i="17"/>
  <c r="G247" i="17"/>
  <c r="D247" i="17"/>
  <c r="L243" i="17"/>
  <c r="I243" i="17"/>
  <c r="H243" i="17"/>
  <c r="G243" i="17"/>
  <c r="F243" i="17"/>
  <c r="D243" i="17" s="1"/>
  <c r="E243" i="17"/>
  <c r="J241" i="17"/>
  <c r="M241" i="17" s="1"/>
  <c r="G241" i="17"/>
  <c r="D241" i="17"/>
  <c r="J240" i="17"/>
  <c r="M240" i="17" s="1"/>
  <c r="G240" i="17"/>
  <c r="D240" i="17"/>
  <c r="J239" i="17"/>
  <c r="M239" i="17" s="1"/>
  <c r="G239" i="17"/>
  <c r="D239" i="17"/>
  <c r="J238" i="17"/>
  <c r="G238" i="17"/>
  <c r="D238" i="17"/>
  <c r="M238" i="17" s="1"/>
  <c r="J237" i="17"/>
  <c r="M237" i="17" s="1"/>
  <c r="G237" i="17"/>
  <c r="D237" i="17"/>
  <c r="M236" i="17"/>
  <c r="J236" i="17"/>
  <c r="G236" i="17"/>
  <c r="D236" i="17"/>
  <c r="J235" i="17"/>
  <c r="G235" i="17"/>
  <c r="D235" i="17"/>
  <c r="M235" i="17"/>
  <c r="K234" i="17"/>
  <c r="J234" i="17" s="1"/>
  <c r="M234" i="17" s="1"/>
  <c r="G234" i="17"/>
  <c r="D234" i="17"/>
  <c r="J233" i="17"/>
  <c r="G233" i="17"/>
  <c r="D233" i="17"/>
  <c r="M233" i="17" s="1"/>
  <c r="J232" i="17"/>
  <c r="M232" i="17" s="1"/>
  <c r="G232" i="17"/>
  <c r="D232" i="17"/>
  <c r="J231" i="17"/>
  <c r="M231" i="17" s="1"/>
  <c r="G231" i="17"/>
  <c r="D231" i="17"/>
  <c r="J230" i="17"/>
  <c r="G230" i="17"/>
  <c r="D230" i="17"/>
  <c r="M230" i="17" s="1"/>
  <c r="J229" i="17"/>
  <c r="M229" i="17" s="1"/>
  <c r="G229" i="17"/>
  <c r="D229" i="17"/>
  <c r="J228" i="17"/>
  <c r="M228" i="17" s="1"/>
  <c r="G228" i="17"/>
  <c r="D228" i="17"/>
  <c r="K227" i="17"/>
  <c r="G227" i="17"/>
  <c r="D227" i="17"/>
  <c r="J226" i="17"/>
  <c r="M226" i="17" s="1"/>
  <c r="G226" i="17"/>
  <c r="D226" i="17"/>
  <c r="J225" i="17"/>
  <c r="M225" i="17"/>
  <c r="G225" i="17"/>
  <c r="D225" i="17"/>
  <c r="K222" i="17"/>
  <c r="I222" i="17"/>
  <c r="H222" i="17"/>
  <c r="G222" i="17"/>
  <c r="E222" i="17"/>
  <c r="J221" i="17"/>
  <c r="M221" i="17" s="1"/>
  <c r="G221" i="17"/>
  <c r="D221" i="17"/>
  <c r="J218" i="17"/>
  <c r="M218" i="17" s="1"/>
  <c r="G218" i="17"/>
  <c r="D218" i="17"/>
  <c r="L217" i="17"/>
  <c r="J217" i="17"/>
  <c r="G217" i="17"/>
  <c r="F217" i="17"/>
  <c r="H213" i="17"/>
  <c r="F213" i="17"/>
  <c r="D212" i="17"/>
  <c r="J211" i="17"/>
  <c r="G211" i="17"/>
  <c r="D211" i="17"/>
  <c r="J209" i="17"/>
  <c r="G209" i="17"/>
  <c r="D209" i="17"/>
  <c r="M209" i="17"/>
  <c r="J208" i="17"/>
  <c r="M208" i="17" s="1"/>
  <c r="G208" i="17"/>
  <c r="D208" i="17"/>
  <c r="K207" i="17"/>
  <c r="J207" i="17"/>
  <c r="M207" i="17" s="1"/>
  <c r="G207" i="17"/>
  <c r="D207" i="17"/>
  <c r="J206" i="17"/>
  <c r="M206" i="17"/>
  <c r="G206" i="17"/>
  <c r="D206" i="17"/>
  <c r="J205" i="17"/>
  <c r="G205" i="17"/>
  <c r="D205" i="17"/>
  <c r="M205" i="17" s="1"/>
  <c r="J204" i="17"/>
  <c r="M204" i="17"/>
  <c r="G204" i="17"/>
  <c r="E204" i="17"/>
  <c r="E213" i="17" s="1"/>
  <c r="D213" i="17" s="1"/>
  <c r="D204" i="17"/>
  <c r="J203" i="17"/>
  <c r="M203" i="17" s="1"/>
  <c r="G203" i="17"/>
  <c r="D203" i="17"/>
  <c r="J202" i="17"/>
  <c r="G202" i="17"/>
  <c r="D202" i="17"/>
  <c r="M202" i="17" s="1"/>
  <c r="M201" i="17"/>
  <c r="J201" i="17"/>
  <c r="G201" i="17"/>
  <c r="D201" i="17"/>
  <c r="J200" i="17"/>
  <c r="M200" i="17" s="1"/>
  <c r="G200" i="17"/>
  <c r="D200" i="17"/>
  <c r="J199" i="17"/>
  <c r="M199" i="17"/>
  <c r="G199" i="17"/>
  <c r="D199" i="17"/>
  <c r="M198" i="17"/>
  <c r="K198" i="17"/>
  <c r="J198" i="17"/>
  <c r="G198" i="17"/>
  <c r="E198" i="17"/>
  <c r="D198" i="17"/>
  <c r="K197" i="17"/>
  <c r="K213" i="17" s="1"/>
  <c r="J213" i="17" s="1"/>
  <c r="M213" i="17" s="1"/>
  <c r="G197" i="17"/>
  <c r="D197" i="17"/>
  <c r="L196" i="17"/>
  <c r="L213" i="17"/>
  <c r="I196" i="17"/>
  <c r="I213" i="17"/>
  <c r="G213" i="17"/>
  <c r="H196" i="17"/>
  <c r="G196" i="17"/>
  <c r="D196" i="17"/>
  <c r="M194" i="17"/>
  <c r="J193" i="17"/>
  <c r="M193" i="17" s="1"/>
  <c r="G193" i="17"/>
  <c r="D193" i="17"/>
  <c r="J192" i="17"/>
  <c r="G192" i="17"/>
  <c r="D192" i="17"/>
  <c r="M192" i="17" s="1"/>
  <c r="K188" i="17"/>
  <c r="I188" i="17"/>
  <c r="H188" i="17"/>
  <c r="G188" i="17" s="1"/>
  <c r="F188" i="17"/>
  <c r="E188" i="17"/>
  <c r="D188" i="17"/>
  <c r="J185" i="17"/>
  <c r="M185" i="17" s="1"/>
  <c r="G185" i="17"/>
  <c r="D185" i="17"/>
  <c r="J184" i="17"/>
  <c r="M184" i="17" s="1"/>
  <c r="G184" i="17"/>
  <c r="D184" i="17"/>
  <c r="J183" i="17"/>
  <c r="G183" i="17"/>
  <c r="D183" i="17"/>
  <c r="M183" i="17"/>
  <c r="J182" i="17"/>
  <c r="M182" i="17" s="1"/>
  <c r="G182" i="17"/>
  <c r="D182" i="17"/>
  <c r="J181" i="17"/>
  <c r="G181" i="17"/>
  <c r="D181" i="17"/>
  <c r="M181" i="17" s="1"/>
  <c r="L180" i="17"/>
  <c r="G180" i="17"/>
  <c r="D180" i="17"/>
  <c r="L176" i="17"/>
  <c r="I176" i="17"/>
  <c r="G176" i="17" s="1"/>
  <c r="H176" i="17"/>
  <c r="F176" i="17"/>
  <c r="E176" i="17"/>
  <c r="D176" i="17"/>
  <c r="M175" i="17"/>
  <c r="J175" i="17"/>
  <c r="G175" i="17"/>
  <c r="D175" i="17"/>
  <c r="K174" i="17"/>
  <c r="J174" i="17"/>
  <c r="M174" i="17" s="1"/>
  <c r="G174" i="17"/>
  <c r="D174" i="17"/>
  <c r="K173" i="17"/>
  <c r="K176" i="17" s="1"/>
  <c r="J176" i="17" s="1"/>
  <c r="M176" i="17" s="1"/>
  <c r="J173" i="17"/>
  <c r="M173" i="17" s="1"/>
  <c r="G173" i="17"/>
  <c r="D173" i="17"/>
  <c r="J163" i="17"/>
  <c r="I163" i="17"/>
  <c r="G163" i="17"/>
  <c r="F163" i="17"/>
  <c r="F170" i="17" s="1"/>
  <c r="J162" i="17"/>
  <c r="M162" i="17" s="1"/>
  <c r="G162" i="17"/>
  <c r="D162" i="17"/>
  <c r="J161" i="17"/>
  <c r="G161" i="17"/>
  <c r="D161" i="17"/>
  <c r="M161" i="17" s="1"/>
  <c r="L160" i="17"/>
  <c r="J160" i="17" s="1"/>
  <c r="M160" i="17" s="1"/>
  <c r="L170" i="17"/>
  <c r="I160" i="17"/>
  <c r="G160" i="17" s="1"/>
  <c r="F160" i="17"/>
  <c r="D160" i="17"/>
  <c r="K159" i="17"/>
  <c r="J159" i="17"/>
  <c r="M159" i="17" s="1"/>
  <c r="G159" i="17"/>
  <c r="D159" i="17"/>
  <c r="K158" i="17"/>
  <c r="J158" i="17" s="1"/>
  <c r="M158" i="17" s="1"/>
  <c r="G158" i="17"/>
  <c r="D158" i="17"/>
  <c r="M157" i="17"/>
  <c r="J157" i="17"/>
  <c r="H157" i="17"/>
  <c r="G157" i="17"/>
  <c r="D157" i="17"/>
  <c r="M156" i="17"/>
  <c r="J156" i="17"/>
  <c r="G156" i="17"/>
  <c r="D156" i="17"/>
  <c r="K155" i="17"/>
  <c r="J155" i="17" s="1"/>
  <c r="M155" i="17" s="1"/>
  <c r="G155" i="17"/>
  <c r="D155" i="17"/>
  <c r="K154" i="17"/>
  <c r="J154" i="17" s="1"/>
  <c r="M154" i="17" s="1"/>
  <c r="G154" i="17"/>
  <c r="E154" i="17"/>
  <c r="D154" i="17" s="1"/>
  <c r="K153" i="17"/>
  <c r="J153" i="17" s="1"/>
  <c r="G153" i="17"/>
  <c r="E153" i="17"/>
  <c r="D153" i="17" s="1"/>
  <c r="J152" i="17"/>
  <c r="M152" i="17" s="1"/>
  <c r="G152" i="17"/>
  <c r="D152" i="17"/>
  <c r="K151" i="17"/>
  <c r="K170" i="17" s="1"/>
  <c r="J170" i="17" s="1"/>
  <c r="G151" i="17"/>
  <c r="E151" i="17"/>
  <c r="D151" i="17" s="1"/>
  <c r="J150" i="17"/>
  <c r="G150" i="17"/>
  <c r="D150" i="17"/>
  <c r="M150" i="17" s="1"/>
  <c r="J149" i="17"/>
  <c r="M149" i="17"/>
  <c r="H149" i="17"/>
  <c r="D149" i="17"/>
  <c r="J148" i="17"/>
  <c r="M148" i="17" s="1"/>
  <c r="H148" i="17"/>
  <c r="D148" i="17"/>
  <c r="J147" i="17"/>
  <c r="G147" i="17"/>
  <c r="D147" i="17"/>
  <c r="M147" i="17" s="1"/>
  <c r="L144" i="17"/>
  <c r="K144" i="17"/>
  <c r="I144" i="17"/>
  <c r="H144" i="17"/>
  <c r="F144" i="17"/>
  <c r="E144" i="17"/>
  <c r="J142" i="17"/>
  <c r="M142" i="17"/>
  <c r="G142" i="17"/>
  <c r="G144" i="17" s="1"/>
  <c r="D142" i="17"/>
  <c r="D144" i="17" s="1"/>
  <c r="J141" i="17"/>
  <c r="M141" i="17" s="1"/>
  <c r="G141" i="17"/>
  <c r="D141" i="17"/>
  <c r="L138" i="17"/>
  <c r="K138" i="17"/>
  <c r="J138" i="17"/>
  <c r="M138" i="17" s="1"/>
  <c r="I138" i="17"/>
  <c r="G138" i="17" s="1"/>
  <c r="H138" i="17"/>
  <c r="F138" i="17"/>
  <c r="J137" i="17"/>
  <c r="G137" i="17"/>
  <c r="D137" i="17"/>
  <c r="M137" i="17" s="1"/>
  <c r="J136" i="17"/>
  <c r="G136" i="17"/>
  <c r="D136" i="17"/>
  <c r="K135" i="17"/>
  <c r="J135" i="17" s="1"/>
  <c r="M135" i="17" s="1"/>
  <c r="G135" i="17"/>
  <c r="E135" i="17"/>
  <c r="E138" i="17"/>
  <c r="D138" i="17" s="1"/>
  <c r="D135" i="17"/>
  <c r="M134" i="17"/>
  <c r="J134" i="17"/>
  <c r="G134" i="17"/>
  <c r="D134" i="17"/>
  <c r="L130" i="17"/>
  <c r="K130" i="17"/>
  <c r="J130" i="17"/>
  <c r="I130" i="17"/>
  <c r="H130" i="17"/>
  <c r="G130" i="17"/>
  <c r="F130" i="17"/>
  <c r="E130" i="17"/>
  <c r="D130" i="17" s="1"/>
  <c r="J128" i="17"/>
  <c r="M128" i="17" s="1"/>
  <c r="G128" i="17"/>
  <c r="D128" i="17"/>
  <c r="J127" i="17"/>
  <c r="G127" i="17"/>
  <c r="D127" i="17"/>
  <c r="J126" i="17"/>
  <c r="M126" i="17" s="1"/>
  <c r="G126" i="17"/>
  <c r="D126" i="17"/>
  <c r="J125" i="17"/>
  <c r="M125" i="17" s="1"/>
  <c r="G125" i="17"/>
  <c r="D125" i="17"/>
  <c r="J124" i="17"/>
  <c r="M124" i="17"/>
  <c r="G124" i="17"/>
  <c r="D124" i="17"/>
  <c r="J123" i="17"/>
  <c r="M123" i="17" s="1"/>
  <c r="G123" i="17"/>
  <c r="D123" i="17"/>
  <c r="I118" i="17"/>
  <c r="H118" i="17"/>
  <c r="G118" i="17" s="1"/>
  <c r="F118" i="17"/>
  <c r="E118" i="17"/>
  <c r="D118" i="17" s="1"/>
  <c r="J117" i="17"/>
  <c r="M117" i="17"/>
  <c r="G117" i="17"/>
  <c r="D117" i="17"/>
  <c r="J116" i="17"/>
  <c r="G116" i="17"/>
  <c r="D116" i="17"/>
  <c r="M116" i="17"/>
  <c r="J115" i="17"/>
  <c r="M115" i="17"/>
  <c r="G115" i="17"/>
  <c r="D115" i="17"/>
  <c r="J114" i="17"/>
  <c r="M114" i="17"/>
  <c r="G114" i="17"/>
  <c r="D114" i="17"/>
  <c r="J113" i="17"/>
  <c r="G113" i="17"/>
  <c r="D113" i="17"/>
  <c r="M113" i="17" s="1"/>
  <c r="L112" i="17"/>
  <c r="J112" i="17"/>
  <c r="M112" i="17" s="1"/>
  <c r="G112" i="17"/>
  <c r="D112" i="17"/>
  <c r="J111" i="17"/>
  <c r="M111" i="17" s="1"/>
  <c r="G111" i="17"/>
  <c r="D111" i="17"/>
  <c r="L110" i="17"/>
  <c r="J110" i="17" s="1"/>
  <c r="M110" i="17" s="1"/>
  <c r="G110" i="17"/>
  <c r="D110" i="17"/>
  <c r="L109" i="17"/>
  <c r="J109" i="17"/>
  <c r="M109" i="17" s="1"/>
  <c r="G109" i="17"/>
  <c r="D109" i="17"/>
  <c r="L108" i="17"/>
  <c r="J108" i="17" s="1"/>
  <c r="M108" i="17" s="1"/>
  <c r="G108" i="17"/>
  <c r="D108" i="17"/>
  <c r="L107" i="17"/>
  <c r="J107" i="17" s="1"/>
  <c r="M107" i="17" s="1"/>
  <c r="G107" i="17"/>
  <c r="D107" i="17"/>
  <c r="L106" i="17"/>
  <c r="J106" i="17" s="1"/>
  <c r="M106" i="17" s="1"/>
  <c r="G106" i="17"/>
  <c r="D106" i="17"/>
  <c r="L105" i="17"/>
  <c r="J105" i="17" s="1"/>
  <c r="M105" i="17" s="1"/>
  <c r="G105" i="17"/>
  <c r="D105" i="17"/>
  <c r="J104" i="17"/>
  <c r="M104" i="17" s="1"/>
  <c r="G104" i="17"/>
  <c r="D104" i="17"/>
  <c r="J103" i="17"/>
  <c r="M103" i="17" s="1"/>
  <c r="G103" i="17"/>
  <c r="D103" i="17"/>
  <c r="J102" i="17"/>
  <c r="M102" i="17" s="1"/>
  <c r="G102" i="17"/>
  <c r="D102" i="17"/>
  <c r="K101" i="17"/>
  <c r="J101" i="17" s="1"/>
  <c r="M101" i="17" s="1"/>
  <c r="G101" i="17"/>
  <c r="D101" i="17"/>
  <c r="K100" i="17"/>
  <c r="K118" i="17" s="1"/>
  <c r="G100" i="17"/>
  <c r="D100" i="17"/>
  <c r="J99" i="17"/>
  <c r="M99" i="17"/>
  <c r="G99" i="17"/>
  <c r="D99" i="17"/>
  <c r="J98" i="17"/>
  <c r="G98" i="17"/>
  <c r="D98" i="17"/>
  <c r="M98" i="17" s="1"/>
  <c r="J97" i="17"/>
  <c r="M97" i="17" s="1"/>
  <c r="G97" i="17"/>
  <c r="D97" i="17"/>
  <c r="L93" i="17"/>
  <c r="K93" i="17"/>
  <c r="J93" i="17" s="1"/>
  <c r="I93" i="17"/>
  <c r="H93" i="17"/>
  <c r="G93" i="17"/>
  <c r="F93" i="17"/>
  <c r="D93" i="17" s="1"/>
  <c r="E93" i="17"/>
  <c r="J90" i="17"/>
  <c r="M90" i="17" s="1"/>
  <c r="G90" i="17"/>
  <c r="D90" i="17"/>
  <c r="J89" i="17"/>
  <c r="M89" i="17"/>
  <c r="G89" i="17"/>
  <c r="D89" i="17"/>
  <c r="J88" i="17"/>
  <c r="M88" i="17" s="1"/>
  <c r="G88" i="17"/>
  <c r="D88" i="17"/>
  <c r="L84" i="17"/>
  <c r="I84" i="17"/>
  <c r="H84" i="17"/>
  <c r="G84" i="17"/>
  <c r="F84" i="17"/>
  <c r="D84" i="17" s="1"/>
  <c r="E84" i="17"/>
  <c r="J83" i="17"/>
  <c r="G83" i="17"/>
  <c r="D83" i="17"/>
  <c r="M83" i="17" s="1"/>
  <c r="K82" i="17"/>
  <c r="J82" i="17" s="1"/>
  <c r="M82" i="17" s="1"/>
  <c r="K84" i="17"/>
  <c r="J84" i="17"/>
  <c r="M84" i="17" s="1"/>
  <c r="G82" i="17"/>
  <c r="D82" i="17"/>
  <c r="I78" i="17"/>
  <c r="F78" i="17"/>
  <c r="D77" i="17"/>
  <c r="J76" i="17"/>
  <c r="G76" i="17"/>
  <c r="D76" i="17"/>
  <c r="J74" i="17"/>
  <c r="M74" i="17" s="1"/>
  <c r="G74" i="17"/>
  <c r="D74" i="17"/>
  <c r="J73" i="17"/>
  <c r="M73" i="17" s="1"/>
  <c r="G73" i="17"/>
  <c r="D73" i="17"/>
  <c r="J72" i="17"/>
  <c r="M72" i="17"/>
  <c r="G72" i="17"/>
  <c r="D72" i="17"/>
  <c r="J71" i="17"/>
  <c r="M71" i="17"/>
  <c r="G71" i="17"/>
  <c r="D71" i="17"/>
  <c r="K70" i="17"/>
  <c r="J70" i="17"/>
  <c r="M70" i="17"/>
  <c r="G70" i="17"/>
  <c r="D70" i="17"/>
  <c r="J69" i="17"/>
  <c r="G69" i="17"/>
  <c r="D69" i="17"/>
  <c r="M69" i="17" s="1"/>
  <c r="K68" i="17"/>
  <c r="J68" i="17"/>
  <c r="G68" i="17"/>
  <c r="E68" i="17"/>
  <c r="D68" i="17" s="1"/>
  <c r="M68" i="17" s="1"/>
  <c r="J67" i="17"/>
  <c r="M67" i="17" s="1"/>
  <c r="G67" i="17"/>
  <c r="D67" i="17"/>
  <c r="J66" i="17"/>
  <c r="M66" i="17" s="1"/>
  <c r="G66" i="17"/>
  <c r="D66" i="17"/>
  <c r="M65" i="17"/>
  <c r="J65" i="17"/>
  <c r="G65" i="17"/>
  <c r="D65" i="17"/>
  <c r="J64" i="17"/>
  <c r="G64" i="17"/>
  <c r="D64" i="17"/>
  <c r="J63" i="17"/>
  <c r="M63" i="17" s="1"/>
  <c r="H63" i="17"/>
  <c r="E63" i="17"/>
  <c r="D63" i="17" s="1"/>
  <c r="K62" i="17"/>
  <c r="J62" i="17"/>
  <c r="M62" i="17" s="1"/>
  <c r="G62" i="17"/>
  <c r="D62" i="17"/>
  <c r="K61" i="17"/>
  <c r="J61" i="17"/>
  <c r="M61" i="17" s="1"/>
  <c r="G61" i="17"/>
  <c r="D61" i="17"/>
  <c r="K60" i="17"/>
  <c r="J60" i="17"/>
  <c r="G60" i="17"/>
  <c r="D60" i="17"/>
  <c r="M60" i="17" s="1"/>
  <c r="K59" i="17"/>
  <c r="G59" i="17"/>
  <c r="D59" i="17"/>
  <c r="J58" i="17"/>
  <c r="M58" i="17" s="1"/>
  <c r="G58" i="17"/>
  <c r="D58" i="17"/>
  <c r="J57" i="17"/>
  <c r="M56" i="17" s="1"/>
  <c r="G57" i="17"/>
  <c r="D57" i="17"/>
  <c r="L56" i="17"/>
  <c r="L78" i="17"/>
  <c r="J56" i="17"/>
  <c r="G56" i="17"/>
  <c r="E56" i="17"/>
  <c r="E78" i="17" s="1"/>
  <c r="D78" i="17" s="1"/>
  <c r="D56" i="17"/>
  <c r="M55" i="17"/>
  <c r="J55" i="17"/>
  <c r="G55" i="17"/>
  <c r="D55" i="17"/>
  <c r="K54" i="17"/>
  <c r="J54" i="17" s="1"/>
  <c r="M54" i="17" s="1"/>
  <c r="G54" i="17"/>
  <c r="D54" i="17"/>
  <c r="L50" i="17"/>
  <c r="I50" i="17"/>
  <c r="H50" i="17"/>
  <c r="G50" i="17" s="1"/>
  <c r="F50" i="17"/>
  <c r="J48" i="17"/>
  <c r="M48" i="17" s="1"/>
  <c r="H48" i="17"/>
  <c r="G48" i="17"/>
  <c r="E48" i="17"/>
  <c r="D48" i="17" s="1"/>
  <c r="E50" i="17"/>
  <c r="D50" i="17"/>
  <c r="K47" i="17"/>
  <c r="K50" i="17" s="1"/>
  <c r="J50" i="17" s="1"/>
  <c r="M50" i="17" s="1"/>
  <c r="G47" i="17"/>
  <c r="D47" i="17"/>
  <c r="F43" i="17"/>
  <c r="D38" i="17"/>
  <c r="J36" i="17"/>
  <c r="M36" i="17" s="1"/>
  <c r="G36" i="17"/>
  <c r="D36" i="17"/>
  <c r="J35" i="17"/>
  <c r="M35" i="17" s="1"/>
  <c r="G35" i="17"/>
  <c r="D35" i="17"/>
  <c r="J34" i="17"/>
  <c r="M34" i="17" s="1"/>
  <c r="G34" i="17"/>
  <c r="D34" i="17"/>
  <c r="K33" i="17"/>
  <c r="J33" i="17" s="1"/>
  <c r="M33" i="17" s="1"/>
  <c r="G33" i="17"/>
  <c r="D33" i="17"/>
  <c r="L32" i="17"/>
  <c r="J32" i="17"/>
  <c r="M32" i="17"/>
  <c r="I32" i="17"/>
  <c r="G32" i="17" s="1"/>
  <c r="H32" i="17"/>
  <c r="D32" i="17"/>
  <c r="J31" i="17"/>
  <c r="G31" i="17"/>
  <c r="D31" i="17"/>
  <c r="M31" i="17"/>
  <c r="M30" i="17"/>
  <c r="J30" i="17"/>
  <c r="G30" i="17"/>
  <c r="D30" i="17"/>
  <c r="J29" i="17"/>
  <c r="M29" i="17" s="1"/>
  <c r="G29" i="17"/>
  <c r="D29" i="17"/>
  <c r="K28" i="17"/>
  <c r="J28" i="17" s="1"/>
  <c r="M28" i="17" s="1"/>
  <c r="G28" i="17"/>
  <c r="D28" i="17"/>
  <c r="K27" i="17"/>
  <c r="J27" i="17"/>
  <c r="M27" i="17" s="1"/>
  <c r="G27" i="17"/>
  <c r="D27" i="17"/>
  <c r="K26" i="17"/>
  <c r="J26" i="17"/>
  <c r="M26" i="17"/>
  <c r="G26" i="17"/>
  <c r="D26" i="17"/>
  <c r="K25" i="17"/>
  <c r="J25" i="17" s="1"/>
  <c r="M25" i="17" s="1"/>
  <c r="G25" i="17"/>
  <c r="D25" i="17"/>
  <c r="K24" i="17"/>
  <c r="J24" i="17" s="1"/>
  <c r="M24" i="17" s="1"/>
  <c r="H24" i="17"/>
  <c r="G24" i="17" s="1"/>
  <c r="D24" i="17"/>
  <c r="J23" i="17"/>
  <c r="M23" i="17" s="1"/>
  <c r="G23" i="17"/>
  <c r="D23" i="17"/>
  <c r="J22" i="17"/>
  <c r="G22" i="17"/>
  <c r="D22" i="17"/>
  <c r="J21" i="17"/>
  <c r="G21" i="17"/>
  <c r="E21" i="17"/>
  <c r="D21" i="17" s="1"/>
  <c r="J20" i="17"/>
  <c r="M20" i="17" s="1"/>
  <c r="G20" i="17"/>
  <c r="D20" i="17"/>
  <c r="L19" i="17"/>
  <c r="J19" i="17"/>
  <c r="M19" i="17" s="1"/>
  <c r="G19" i="17"/>
  <c r="D19" i="17"/>
  <c r="K18" i="17"/>
  <c r="J18" i="17"/>
  <c r="G18" i="17"/>
  <c r="D18" i="17"/>
  <c r="K17" i="17"/>
  <c r="J17" i="17" s="1"/>
  <c r="M17" i="17" s="1"/>
  <c r="K43" i="17"/>
  <c r="J43" i="17" s="1"/>
  <c r="I17" i="17"/>
  <c r="I43" i="17"/>
  <c r="H17" i="17"/>
  <c r="G17" i="17" s="1"/>
  <c r="D17" i="17"/>
  <c r="L15" i="17"/>
  <c r="I15" i="17"/>
  <c r="H15" i="17"/>
  <c r="G15" i="17"/>
  <c r="F15" i="17"/>
  <c r="E15" i="17"/>
  <c r="D15" i="17" s="1"/>
  <c r="D14" i="17"/>
  <c r="J13" i="17"/>
  <c r="M13" i="17" s="1"/>
  <c r="G13" i="17"/>
  <c r="D13" i="17"/>
  <c r="K12" i="17"/>
  <c r="J12" i="17" s="1"/>
  <c r="M12" i="17" s="1"/>
  <c r="G12" i="17"/>
  <c r="D12" i="17"/>
  <c r="J11" i="17"/>
  <c r="G11" i="17"/>
  <c r="D11" i="17"/>
  <c r="M11" i="17" s="1"/>
  <c r="K10" i="17"/>
  <c r="J10" i="17" s="1"/>
  <c r="M10" i="17" s="1"/>
  <c r="G10" i="17"/>
  <c r="D10" i="17"/>
  <c r="J9" i="17"/>
  <c r="G9" i="17"/>
  <c r="D9" i="17"/>
  <c r="M9" i="17" s="1"/>
  <c r="K8" i="17"/>
  <c r="J8" i="17" s="1"/>
  <c r="M8" i="17" s="1"/>
  <c r="G8" i="17"/>
  <c r="D8" i="17"/>
  <c r="F222" i="17"/>
  <c r="D222" i="17" s="1"/>
  <c r="D217" i="17"/>
  <c r="M217" i="17"/>
  <c r="L43" i="17"/>
  <c r="J47" i="17"/>
  <c r="M47" i="17" s="1"/>
  <c r="J196" i="17"/>
  <c r="M196" i="17" s="1"/>
  <c r="L222" i="17"/>
  <c r="J222" i="17" s="1"/>
  <c r="J100" i="17"/>
  <c r="M100" i="17" s="1"/>
  <c r="G148" i="17"/>
  <c r="G17" i="12"/>
  <c r="G111" i="9"/>
  <c r="G283" i="9" s="1"/>
  <c r="G112" i="9"/>
  <c r="G110" i="9"/>
  <c r="H14" i="9"/>
  <c r="H283" i="9" s="1"/>
  <c r="H15" i="9"/>
  <c r="H13" i="9"/>
  <c r="H282" i="9" s="1"/>
  <c r="H284" i="9"/>
  <c r="G284" i="9"/>
  <c r="G282" i="9"/>
  <c r="M139" i="9"/>
  <c r="M109" i="9" s="1"/>
  <c r="M281" i="9" s="1"/>
  <c r="T47" i="3"/>
  <c r="T46" i="3"/>
  <c r="T45" i="3"/>
  <c r="T44" i="3"/>
  <c r="T43" i="3"/>
  <c r="T42" i="3"/>
  <c r="T41" i="3"/>
  <c r="T40" i="3"/>
  <c r="T39" i="3"/>
  <c r="T38" i="3"/>
  <c r="T37" i="3"/>
  <c r="T36" i="3"/>
  <c r="T35" i="3" s="1"/>
  <c r="S35" i="3"/>
  <c r="R35" i="3"/>
  <c r="Q35" i="3"/>
  <c r="P35" i="3"/>
  <c r="O35" i="3"/>
  <c r="N35" i="3"/>
  <c r="M35" i="3"/>
  <c r="L35" i="3"/>
  <c r="K35" i="3"/>
  <c r="J35" i="3"/>
  <c r="T34" i="3"/>
  <c r="T33" i="3"/>
  <c r="T32" i="3" s="1"/>
  <c r="S32" i="3"/>
  <c r="R32" i="3"/>
  <c r="Q32" i="3"/>
  <c r="P32" i="3"/>
  <c r="O32" i="3"/>
  <c r="O18" i="3" s="1"/>
  <c r="N32" i="3"/>
  <c r="M32" i="3"/>
  <c r="L32" i="3"/>
  <c r="K32" i="3"/>
  <c r="J32" i="3"/>
  <c r="T31" i="3"/>
  <c r="T30" i="3"/>
  <c r="T29" i="3" s="1"/>
  <c r="S29" i="3"/>
  <c r="S18" i="3"/>
  <c r="R29" i="3"/>
  <c r="Q29" i="3"/>
  <c r="P29" i="3"/>
  <c r="O29" i="3"/>
  <c r="N29" i="3"/>
  <c r="M29" i="3"/>
  <c r="L29" i="3"/>
  <c r="K29" i="3"/>
  <c r="J29" i="3"/>
  <c r="T28" i="3"/>
  <c r="T27" i="3"/>
  <c r="T26" i="3"/>
  <c r="T25" i="3"/>
  <c r="T24" i="3"/>
  <c r="T23" i="3"/>
  <c r="T22" i="3"/>
  <c r="T21" i="3"/>
  <c r="T20" i="3"/>
  <c r="S19" i="3"/>
  <c r="R19" i="3"/>
  <c r="R18" i="3" s="1"/>
  <c r="Q19" i="3"/>
  <c r="Q18" i="3" s="1"/>
  <c r="P19" i="3"/>
  <c r="P18" i="3" s="1"/>
  <c r="O19" i="3"/>
  <c r="N19" i="3"/>
  <c r="N18" i="3" s="1"/>
  <c r="M19" i="3"/>
  <c r="M18" i="3" s="1"/>
  <c r="L19" i="3"/>
  <c r="K19" i="3"/>
  <c r="J19" i="3"/>
  <c r="J18" i="3" s="1"/>
  <c r="K18" i="3"/>
  <c r="T17" i="3"/>
  <c r="T16" i="3"/>
  <c r="T15" i="3"/>
  <c r="T14" i="3"/>
  <c r="T13" i="3"/>
  <c r="T12" i="3"/>
  <c r="T11" i="3"/>
  <c r="S10" i="3"/>
  <c r="R10" i="3"/>
  <c r="Q10" i="3"/>
  <c r="P10" i="3"/>
  <c r="O10" i="3"/>
  <c r="O8" i="3" s="1"/>
  <c r="N10" i="3"/>
  <c r="N8" i="3" s="1"/>
  <c r="M10" i="3"/>
  <c r="L10" i="3"/>
  <c r="K10" i="3"/>
  <c r="K8" i="3" s="1"/>
  <c r="J10" i="3"/>
  <c r="J8" i="3" s="1"/>
  <c r="T9" i="3"/>
  <c r="S8" i="3"/>
  <c r="R8" i="3"/>
  <c r="Q8" i="3"/>
  <c r="P8" i="3"/>
  <c r="M8" i="3"/>
  <c r="L8" i="3"/>
  <c r="O160" i="16"/>
  <c r="O44" i="16"/>
  <c r="O9" i="16"/>
  <c r="O8" i="16"/>
  <c r="O25" i="16"/>
  <c r="O28" i="16"/>
  <c r="O18" i="16"/>
  <c r="O89" i="16"/>
  <c r="O91" i="16"/>
  <c r="O16" i="16"/>
  <c r="O117" i="16"/>
  <c r="O90" i="16"/>
  <c r="O155" i="16"/>
  <c r="O143" i="16"/>
  <c r="O134" i="16"/>
  <c r="O127" i="16"/>
  <c r="O121" i="16"/>
  <c r="O115" i="16"/>
  <c r="O114" i="16"/>
  <c r="O113" i="16"/>
  <c r="O112" i="16"/>
  <c r="O103" i="16"/>
  <c r="O86" i="16"/>
  <c r="O72" i="16"/>
  <c r="O63" i="16"/>
  <c r="O54" i="16"/>
  <c r="O53" i="16"/>
  <c r="O52" i="16"/>
  <c r="O48" i="16"/>
  <c r="O47" i="16"/>
  <c r="O46" i="16"/>
  <c r="O45" i="16"/>
  <c r="O43" i="16"/>
  <c r="O42" i="16"/>
  <c r="O41" i="16"/>
  <c r="O38" i="16"/>
  <c r="O34" i="16"/>
  <c r="O32" i="16"/>
  <c r="O21" i="16"/>
  <c r="O17" i="16"/>
  <c r="O13" i="16"/>
  <c r="O12" i="16"/>
  <c r="G46" i="6"/>
  <c r="F46" i="6"/>
  <c r="E46" i="6"/>
  <c r="D46" i="6"/>
  <c r="C46" i="6"/>
  <c r="B46" i="6"/>
  <c r="E35" i="6"/>
  <c r="I27" i="15"/>
  <c r="P3645" i="4"/>
  <c r="P3644" i="4" s="1"/>
  <c r="O3645" i="4"/>
  <c r="N3645" i="4"/>
  <c r="L3645" i="4"/>
  <c r="K3645" i="4"/>
  <c r="J3645" i="4"/>
  <c r="G3645" i="4"/>
  <c r="H3645" i="4"/>
  <c r="H3644" i="4" s="1"/>
  <c r="F3645" i="4"/>
  <c r="P2922" i="4"/>
  <c r="O2922" i="4"/>
  <c r="N2922" i="4"/>
  <c r="L2922" i="4"/>
  <c r="K2922" i="4"/>
  <c r="J2922" i="4"/>
  <c r="G2922" i="4"/>
  <c r="H2922" i="4"/>
  <c r="F2922" i="4"/>
  <c r="P2838" i="4"/>
  <c r="O2838" i="4"/>
  <c r="N2838" i="4"/>
  <c r="L2838" i="4"/>
  <c r="K2838" i="4"/>
  <c r="J2838" i="4"/>
  <c r="G2838" i="4"/>
  <c r="H2838" i="4"/>
  <c r="F2838" i="4"/>
  <c r="F2832" i="4"/>
  <c r="F2831" i="4" s="1"/>
  <c r="P2671" i="4"/>
  <c r="P2392" i="4" s="1"/>
  <c r="O2671" i="4"/>
  <c r="M2671" i="4" s="1"/>
  <c r="N2671" i="4"/>
  <c r="N2392" i="4"/>
  <c r="L2671" i="4"/>
  <c r="K2671" i="4"/>
  <c r="J2671" i="4"/>
  <c r="I2671" i="4"/>
  <c r="G2671" i="4"/>
  <c r="G2392" i="4"/>
  <c r="H2671" i="4"/>
  <c r="H2392" i="4" s="1"/>
  <c r="F2671" i="4"/>
  <c r="F2392" i="4" s="1"/>
  <c r="M2877" i="4"/>
  <c r="I2877" i="4"/>
  <c r="E2877" i="4"/>
  <c r="L2392" i="4"/>
  <c r="K2392" i="4"/>
  <c r="P2832" i="4"/>
  <c r="O2832" i="4"/>
  <c r="N2832" i="4"/>
  <c r="L2832" i="4"/>
  <c r="K2832" i="4"/>
  <c r="K2831" i="4" s="1"/>
  <c r="I2831" i="4" s="1"/>
  <c r="J2832" i="4"/>
  <c r="G2832" i="4"/>
  <c r="H2832" i="4"/>
  <c r="M2834" i="4"/>
  <c r="I2834" i="4"/>
  <c r="E2834" i="4"/>
  <c r="F42" i="5"/>
  <c r="N194" i="9"/>
  <c r="M194" i="9"/>
  <c r="N109" i="9"/>
  <c r="N84" i="9"/>
  <c r="M84" i="9"/>
  <c r="N58" i="9"/>
  <c r="N39" i="9" s="1"/>
  <c r="M58" i="9"/>
  <c r="M39" i="9"/>
  <c r="N23" i="9"/>
  <c r="N12" i="9"/>
  <c r="N225" i="9"/>
  <c r="M225" i="9"/>
  <c r="M212" i="9" s="1"/>
  <c r="F27" i="15"/>
  <c r="P3076" i="4"/>
  <c r="O3076" i="4"/>
  <c r="M3076" i="4" s="1"/>
  <c r="N3076" i="4"/>
  <c r="L3076" i="4"/>
  <c r="K3076" i="4"/>
  <c r="J3076" i="4"/>
  <c r="I3076" i="4"/>
  <c r="H3076" i="4"/>
  <c r="G3076" i="4"/>
  <c r="E3076" i="4" s="1"/>
  <c r="F3076" i="4"/>
  <c r="N2677" i="4"/>
  <c r="F2677" i="4"/>
  <c r="F2669" i="4" s="1"/>
  <c r="J2677" i="4"/>
  <c r="J2669" i="4"/>
  <c r="M22" i="7"/>
  <c r="L22" i="7"/>
  <c r="P2087" i="4"/>
  <c r="O2087" i="4"/>
  <c r="N2087" i="4"/>
  <c r="L2087" i="4"/>
  <c r="K2087" i="4"/>
  <c r="J2087" i="4"/>
  <c r="R2087" i="4" s="1"/>
  <c r="G2087" i="4"/>
  <c r="G2086" i="4" s="1"/>
  <c r="H2087" i="4"/>
  <c r="F2087" i="4"/>
  <c r="P1968" i="4"/>
  <c r="P1901" i="4"/>
  <c r="O1968" i="4"/>
  <c r="S1968" i="4" s="1"/>
  <c r="N1968" i="4"/>
  <c r="M1968" i="4" s="1"/>
  <c r="L1968" i="4"/>
  <c r="L1901" i="4"/>
  <c r="K1968" i="4"/>
  <c r="J1968" i="4"/>
  <c r="G1968" i="4"/>
  <c r="H1968" i="4"/>
  <c r="F1968" i="4"/>
  <c r="P1973" i="4"/>
  <c r="O1973" i="4"/>
  <c r="N1973" i="4"/>
  <c r="N1906" i="4"/>
  <c r="L1973" i="4"/>
  <c r="K1973" i="4"/>
  <c r="K1906" i="4" s="1"/>
  <c r="J1973" i="4"/>
  <c r="J1906" i="4"/>
  <c r="G1973" i="4"/>
  <c r="H1973" i="4"/>
  <c r="F1973" i="4"/>
  <c r="F1906" i="4"/>
  <c r="P3074" i="4"/>
  <c r="L3074" i="4"/>
  <c r="G3074" i="4"/>
  <c r="H3074" i="4"/>
  <c r="P3160" i="4"/>
  <c r="O3160" i="4"/>
  <c r="N3160" i="4"/>
  <c r="N3159" i="4"/>
  <c r="K3160" i="4"/>
  <c r="K3159" i="4" s="1"/>
  <c r="L3160" i="4"/>
  <c r="J3160" i="4"/>
  <c r="E3169" i="4"/>
  <c r="F3160" i="4"/>
  <c r="R2833" i="4"/>
  <c r="S2833" i="4"/>
  <c r="T2833" i="4"/>
  <c r="R2835" i="4"/>
  <c r="S2835" i="4"/>
  <c r="T2835" i="4"/>
  <c r="M2835" i="4"/>
  <c r="I2835" i="4"/>
  <c r="P2831" i="4"/>
  <c r="O2831" i="4"/>
  <c r="N2831" i="4"/>
  <c r="L2831" i="4"/>
  <c r="T2831" i="4" s="1"/>
  <c r="J2831" i="4"/>
  <c r="E2835" i="4"/>
  <c r="P2662" i="4"/>
  <c r="O2662" i="4"/>
  <c r="M2662" i="4" s="1"/>
  <c r="N2662" i="4"/>
  <c r="L2662" i="4"/>
  <c r="K2662" i="4"/>
  <c r="J2662" i="4"/>
  <c r="G2662" i="4"/>
  <c r="H2662" i="4"/>
  <c r="F2662" i="4"/>
  <c r="P2663" i="4"/>
  <c r="O2663" i="4"/>
  <c r="N2663" i="4"/>
  <c r="L2663" i="4"/>
  <c r="K2663" i="4"/>
  <c r="J2663" i="4"/>
  <c r="G2663" i="4"/>
  <c r="H2663" i="4"/>
  <c r="F2663" i="4"/>
  <c r="E2663" i="4" s="1"/>
  <c r="M2664" i="4"/>
  <c r="I2664" i="4"/>
  <c r="E2664" i="4"/>
  <c r="O1157" i="4"/>
  <c r="N1157" i="4"/>
  <c r="M1157" i="4"/>
  <c r="K1157" i="4"/>
  <c r="J1157" i="4"/>
  <c r="J1156" i="4" s="1"/>
  <c r="M252" i="9"/>
  <c r="M238" i="9" s="1"/>
  <c r="N238" i="9"/>
  <c r="N244" i="9"/>
  <c r="M244" i="9"/>
  <c r="N223" i="9"/>
  <c r="N210" i="9"/>
  <c r="N224" i="9"/>
  <c r="N211" i="9"/>
  <c r="M224" i="9"/>
  <c r="M211" i="9" s="1"/>
  <c r="N193" i="9"/>
  <c r="M193" i="9"/>
  <c r="N181" i="9"/>
  <c r="M181" i="9"/>
  <c r="N108" i="9"/>
  <c r="M108" i="9"/>
  <c r="N22" i="9"/>
  <c r="N11" i="9" s="1"/>
  <c r="M22" i="9"/>
  <c r="M11" i="9"/>
  <c r="M223" i="9"/>
  <c r="M210" i="9" s="1"/>
  <c r="M198" i="9"/>
  <c r="M192" i="9"/>
  <c r="N192" i="9"/>
  <c r="N180" i="9"/>
  <c r="M180" i="9"/>
  <c r="M107" i="9"/>
  <c r="M73" i="9"/>
  <c r="M57" i="9"/>
  <c r="M38" i="9" s="1"/>
  <c r="M21" i="9"/>
  <c r="M10" i="9" s="1"/>
  <c r="D1882" i="4"/>
  <c r="D1881" i="4" s="1"/>
  <c r="D1766" i="4"/>
  <c r="E12" i="8"/>
  <c r="G12" i="7"/>
  <c r="D12" i="7"/>
  <c r="H17" i="12"/>
  <c r="F17" i="12"/>
  <c r="O3258" i="4"/>
  <c r="P3258" i="4"/>
  <c r="K3258" i="4"/>
  <c r="L3258" i="4"/>
  <c r="T3258" i="4" s="1"/>
  <c r="O1882" i="4"/>
  <c r="P1882" i="4"/>
  <c r="N1882" i="4"/>
  <c r="R1882" i="4" s="1"/>
  <c r="K1882" i="4"/>
  <c r="L1882" i="4"/>
  <c r="L1881" i="4"/>
  <c r="J1882" i="4"/>
  <c r="J1881" i="4"/>
  <c r="G1882" i="4"/>
  <c r="H1882" i="4"/>
  <c r="H1881" i="4" s="1"/>
  <c r="F1882" i="4"/>
  <c r="F1881" i="4" s="1"/>
  <c r="O3673" i="4"/>
  <c r="P3673" i="4"/>
  <c r="N3673" i="4"/>
  <c r="M3673" i="4"/>
  <c r="K3673" i="4"/>
  <c r="L3673" i="4"/>
  <c r="J3673" i="4"/>
  <c r="G3673" i="4"/>
  <c r="H3673" i="4"/>
  <c r="F3673" i="4"/>
  <c r="R3679" i="4"/>
  <c r="S3679" i="4"/>
  <c r="T3679" i="4"/>
  <c r="M3679" i="4"/>
  <c r="I3679" i="4"/>
  <c r="E3679" i="4"/>
  <c r="S3645" i="4"/>
  <c r="R3191" i="4"/>
  <c r="S3191" i="4"/>
  <c r="T3191" i="4"/>
  <c r="R3192" i="4"/>
  <c r="S3192" i="4"/>
  <c r="T3192" i="4"/>
  <c r="R3193" i="4"/>
  <c r="S3193" i="4"/>
  <c r="T3193" i="4"/>
  <c r="R3194" i="4"/>
  <c r="S3194" i="4"/>
  <c r="T3194" i="4"/>
  <c r="R3195" i="4"/>
  <c r="S3195" i="4"/>
  <c r="T3195" i="4"/>
  <c r="R3196" i="4"/>
  <c r="S3196" i="4"/>
  <c r="T3196" i="4"/>
  <c r="R3197" i="4"/>
  <c r="S3197" i="4"/>
  <c r="T3197" i="4"/>
  <c r="R3198" i="4"/>
  <c r="S3198" i="4"/>
  <c r="T3198" i="4"/>
  <c r="R3199" i="4"/>
  <c r="S3199" i="4"/>
  <c r="T3199" i="4"/>
  <c r="R3200" i="4"/>
  <c r="S3200" i="4"/>
  <c r="T3200" i="4"/>
  <c r="R3201" i="4"/>
  <c r="S3201" i="4"/>
  <c r="T3201" i="4"/>
  <c r="R3202" i="4"/>
  <c r="S3202" i="4"/>
  <c r="T3202" i="4"/>
  <c r="R3203" i="4"/>
  <c r="S3203" i="4"/>
  <c r="T3203" i="4"/>
  <c r="R3204" i="4"/>
  <c r="S3204" i="4"/>
  <c r="T3204" i="4"/>
  <c r="R3205" i="4"/>
  <c r="S3205" i="4"/>
  <c r="T3205" i="4"/>
  <c r="R3206" i="4"/>
  <c r="S3206" i="4"/>
  <c r="T3206" i="4"/>
  <c r="R3207" i="4"/>
  <c r="S3207" i="4"/>
  <c r="T3207" i="4"/>
  <c r="R3208" i="4"/>
  <c r="S3208" i="4"/>
  <c r="T3208" i="4"/>
  <c r="R3209" i="4"/>
  <c r="S3209" i="4"/>
  <c r="T3209" i="4"/>
  <c r="R3210" i="4"/>
  <c r="S3210" i="4"/>
  <c r="T3210" i="4"/>
  <c r="R3211" i="4"/>
  <c r="S3211" i="4"/>
  <c r="T3211" i="4"/>
  <c r="R3212" i="4"/>
  <c r="S3212" i="4"/>
  <c r="T3212" i="4"/>
  <c r="R3213" i="4"/>
  <c r="S3213" i="4"/>
  <c r="T3213" i="4"/>
  <c r="R3214" i="4"/>
  <c r="S3214" i="4"/>
  <c r="T3214" i="4"/>
  <c r="R3215" i="4"/>
  <c r="S3215" i="4"/>
  <c r="T3215" i="4"/>
  <c r="R3216" i="4"/>
  <c r="S3216" i="4"/>
  <c r="T3216" i="4"/>
  <c r="R3217" i="4"/>
  <c r="S3217" i="4"/>
  <c r="T3217" i="4"/>
  <c r="R3218" i="4"/>
  <c r="S3218" i="4"/>
  <c r="T3218" i="4"/>
  <c r="R3219" i="4"/>
  <c r="S3219" i="4"/>
  <c r="T3219" i="4"/>
  <c r="R3220" i="4"/>
  <c r="S3220" i="4"/>
  <c r="T3220" i="4"/>
  <c r="R3221" i="4"/>
  <c r="S3221" i="4"/>
  <c r="T3221" i="4"/>
  <c r="R3222" i="4"/>
  <c r="S3222" i="4"/>
  <c r="T3222" i="4"/>
  <c r="R3223" i="4"/>
  <c r="S3223" i="4"/>
  <c r="T3223" i="4"/>
  <c r="R3224" i="4"/>
  <c r="S3224" i="4"/>
  <c r="T3224" i="4"/>
  <c r="R3225" i="4"/>
  <c r="S3225" i="4"/>
  <c r="T3225" i="4"/>
  <c r="R3226" i="4"/>
  <c r="S3226" i="4"/>
  <c r="T3226" i="4"/>
  <c r="R3227" i="4"/>
  <c r="S3227" i="4"/>
  <c r="T3227" i="4"/>
  <c r="R3228" i="4"/>
  <c r="S3228" i="4"/>
  <c r="T3228" i="4"/>
  <c r="R3229" i="4"/>
  <c r="S3229" i="4"/>
  <c r="T3229" i="4"/>
  <c r="R3230" i="4"/>
  <c r="S3230" i="4"/>
  <c r="T3230" i="4"/>
  <c r="R3231" i="4"/>
  <c r="S3231" i="4"/>
  <c r="T3231" i="4"/>
  <c r="R3232" i="4"/>
  <c r="S3232" i="4"/>
  <c r="T3232" i="4"/>
  <c r="R3233" i="4"/>
  <c r="S3233" i="4"/>
  <c r="T3233" i="4"/>
  <c r="R3234" i="4"/>
  <c r="S3234" i="4"/>
  <c r="T3234" i="4"/>
  <c r="R3235" i="4"/>
  <c r="S3235" i="4"/>
  <c r="T3235" i="4"/>
  <c r="R3236" i="4"/>
  <c r="S3236" i="4"/>
  <c r="T3236" i="4"/>
  <c r="R3237" i="4"/>
  <c r="S3237" i="4"/>
  <c r="T3237" i="4"/>
  <c r="R3238" i="4"/>
  <c r="S3238" i="4"/>
  <c r="T3238" i="4"/>
  <c r="R3239" i="4"/>
  <c r="S3239" i="4"/>
  <c r="T3239" i="4"/>
  <c r="R3240" i="4"/>
  <c r="S3240" i="4"/>
  <c r="T3240" i="4"/>
  <c r="R3241" i="4"/>
  <c r="S3241" i="4"/>
  <c r="T3241" i="4"/>
  <c r="O3242" i="4"/>
  <c r="P3242" i="4"/>
  <c r="N3242" i="4"/>
  <c r="R3242" i="4" s="1"/>
  <c r="K3242" i="4"/>
  <c r="L3242" i="4"/>
  <c r="T3242" i="4"/>
  <c r="J3242" i="4"/>
  <c r="G3242" i="4"/>
  <c r="E3242" i="4" s="1"/>
  <c r="H3242" i="4"/>
  <c r="M3191" i="4"/>
  <c r="M3192" i="4"/>
  <c r="M3193" i="4"/>
  <c r="Q3193" i="4" s="1"/>
  <c r="M3194" i="4"/>
  <c r="Q3194" i="4" s="1"/>
  <c r="M3195" i="4"/>
  <c r="M3196" i="4"/>
  <c r="U3196" i="4"/>
  <c r="M3197" i="4"/>
  <c r="Q3197" i="4" s="1"/>
  <c r="M3198" i="4"/>
  <c r="U3198" i="4" s="1"/>
  <c r="M3199" i="4"/>
  <c r="U3199" i="4"/>
  <c r="M3200" i="4"/>
  <c r="Q3200" i="4" s="1"/>
  <c r="M3201" i="4"/>
  <c r="U3201" i="4"/>
  <c r="M3202" i="4"/>
  <c r="U3202" i="4"/>
  <c r="M3203" i="4"/>
  <c r="M3204" i="4"/>
  <c r="M3205" i="4"/>
  <c r="U3205" i="4"/>
  <c r="M3206" i="4"/>
  <c r="Q3206" i="4" s="1"/>
  <c r="M3207" i="4"/>
  <c r="M3208" i="4"/>
  <c r="M3209" i="4"/>
  <c r="U3209" i="4" s="1"/>
  <c r="M3210" i="4"/>
  <c r="M3211" i="4"/>
  <c r="U3211" i="4"/>
  <c r="M3212" i="4"/>
  <c r="M3213" i="4"/>
  <c r="U3213" i="4"/>
  <c r="M3214" i="4"/>
  <c r="U3214" i="4" s="1"/>
  <c r="M3215" i="4"/>
  <c r="U3215" i="4" s="1"/>
  <c r="M3216" i="4"/>
  <c r="M3217" i="4"/>
  <c r="U3217" i="4"/>
  <c r="M3218" i="4"/>
  <c r="U3218" i="4" s="1"/>
  <c r="M3219" i="4"/>
  <c r="M3220" i="4"/>
  <c r="M3221" i="4"/>
  <c r="U3221" i="4" s="1"/>
  <c r="M3222" i="4"/>
  <c r="U3222" i="4"/>
  <c r="M3223" i="4"/>
  <c r="U3223" i="4"/>
  <c r="M3224" i="4"/>
  <c r="M3225" i="4"/>
  <c r="M3226" i="4"/>
  <c r="U3226" i="4" s="1"/>
  <c r="M3227" i="4"/>
  <c r="M3228" i="4"/>
  <c r="M3229" i="4"/>
  <c r="U3229" i="4" s="1"/>
  <c r="M3230" i="4"/>
  <c r="U3230" i="4"/>
  <c r="M3231" i="4"/>
  <c r="M3232" i="4"/>
  <c r="U3232" i="4" s="1"/>
  <c r="M3233" i="4"/>
  <c r="M3234" i="4"/>
  <c r="Q3234" i="4" s="1"/>
  <c r="M3235" i="4"/>
  <c r="M3236" i="4"/>
  <c r="M3237" i="4"/>
  <c r="M3238" i="4"/>
  <c r="M3239" i="4"/>
  <c r="M3240" i="4"/>
  <c r="M3241" i="4"/>
  <c r="I3191" i="4"/>
  <c r="I3192" i="4"/>
  <c r="I3193" i="4"/>
  <c r="I3194" i="4"/>
  <c r="I3195" i="4"/>
  <c r="I3196" i="4"/>
  <c r="I3197" i="4"/>
  <c r="I3198" i="4"/>
  <c r="I3199" i="4"/>
  <c r="I3200" i="4"/>
  <c r="I3201" i="4"/>
  <c r="I3202" i="4"/>
  <c r="I3203" i="4"/>
  <c r="I3204" i="4"/>
  <c r="I3205" i="4"/>
  <c r="Q3205" i="4"/>
  <c r="I3206" i="4"/>
  <c r="I3207" i="4"/>
  <c r="I3208" i="4"/>
  <c r="I3209" i="4"/>
  <c r="I3210" i="4"/>
  <c r="I3211" i="4"/>
  <c r="I3212" i="4"/>
  <c r="I3213" i="4"/>
  <c r="I3214" i="4"/>
  <c r="I3215" i="4"/>
  <c r="I3216" i="4"/>
  <c r="I3217" i="4"/>
  <c r="I3218" i="4"/>
  <c r="Q3218" i="4"/>
  <c r="I3219" i="4"/>
  <c r="I3220" i="4"/>
  <c r="I3221" i="4"/>
  <c r="I3222" i="4"/>
  <c r="I3223" i="4"/>
  <c r="I3224" i="4"/>
  <c r="I3225" i="4"/>
  <c r="I3226" i="4"/>
  <c r="I3227" i="4"/>
  <c r="Q3227" i="4"/>
  <c r="I3228" i="4"/>
  <c r="I3229" i="4"/>
  <c r="Q3229" i="4" s="1"/>
  <c r="I3230" i="4"/>
  <c r="Q3230" i="4"/>
  <c r="I3231" i="4"/>
  <c r="I3232" i="4"/>
  <c r="I3233" i="4"/>
  <c r="I3234" i="4"/>
  <c r="I3235" i="4"/>
  <c r="Q3235" i="4"/>
  <c r="I3236" i="4"/>
  <c r="I3237" i="4"/>
  <c r="I3238" i="4"/>
  <c r="I3239" i="4"/>
  <c r="I3240" i="4"/>
  <c r="I3241" i="4"/>
  <c r="F3242"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S11" i="4"/>
  <c r="T11" i="4"/>
  <c r="R14" i="4"/>
  <c r="S14" i="4"/>
  <c r="T14" i="4"/>
  <c r="R15" i="4"/>
  <c r="S15" i="4"/>
  <c r="T15" i="4"/>
  <c r="R16" i="4"/>
  <c r="S16" i="4"/>
  <c r="T16" i="4"/>
  <c r="R17" i="4"/>
  <c r="S17" i="4"/>
  <c r="T17" i="4"/>
  <c r="R19" i="4"/>
  <c r="S19" i="4"/>
  <c r="T19" i="4"/>
  <c r="R20" i="4"/>
  <c r="S20" i="4"/>
  <c r="T20" i="4"/>
  <c r="R21" i="4"/>
  <c r="S21" i="4"/>
  <c r="T21" i="4"/>
  <c r="R22" i="4"/>
  <c r="S22" i="4"/>
  <c r="T22" i="4"/>
  <c r="R23" i="4"/>
  <c r="S23" i="4"/>
  <c r="T23" i="4"/>
  <c r="R24" i="4"/>
  <c r="S24" i="4"/>
  <c r="T24" i="4"/>
  <c r="R25" i="4"/>
  <c r="S25" i="4"/>
  <c r="T25" i="4"/>
  <c r="R26" i="4"/>
  <c r="S26" i="4"/>
  <c r="T26" i="4"/>
  <c r="R27" i="4"/>
  <c r="S27" i="4"/>
  <c r="T27" i="4"/>
  <c r="R28" i="4"/>
  <c r="S28" i="4"/>
  <c r="T28" i="4"/>
  <c r="R29" i="4"/>
  <c r="S29" i="4"/>
  <c r="T29" i="4"/>
  <c r="R30" i="4"/>
  <c r="S30" i="4"/>
  <c r="T30" i="4"/>
  <c r="R31" i="4"/>
  <c r="S31" i="4"/>
  <c r="T31" i="4"/>
  <c r="R32" i="4"/>
  <c r="S32" i="4"/>
  <c r="T32" i="4"/>
  <c r="R33" i="4"/>
  <c r="S33" i="4"/>
  <c r="T33" i="4"/>
  <c r="R34" i="4"/>
  <c r="S34" i="4"/>
  <c r="T34" i="4"/>
  <c r="R35" i="4"/>
  <c r="S35" i="4"/>
  <c r="T35" i="4"/>
  <c r="R36" i="4"/>
  <c r="S36" i="4"/>
  <c r="T36" i="4"/>
  <c r="R37" i="4"/>
  <c r="S37" i="4"/>
  <c r="T37" i="4"/>
  <c r="R38" i="4"/>
  <c r="S38" i="4"/>
  <c r="T38" i="4"/>
  <c r="R39" i="4"/>
  <c r="S39" i="4"/>
  <c r="T39" i="4"/>
  <c r="R40" i="4"/>
  <c r="S40" i="4"/>
  <c r="T40" i="4"/>
  <c r="R41" i="4"/>
  <c r="S41" i="4"/>
  <c r="T41" i="4"/>
  <c r="R42" i="4"/>
  <c r="S42" i="4"/>
  <c r="T42" i="4"/>
  <c r="R43" i="4"/>
  <c r="S43" i="4"/>
  <c r="T43" i="4"/>
  <c r="R44" i="4"/>
  <c r="S44" i="4"/>
  <c r="T44" i="4"/>
  <c r="R45" i="4"/>
  <c r="S45" i="4"/>
  <c r="T45" i="4"/>
  <c r="R46" i="4"/>
  <c r="S46" i="4"/>
  <c r="T46" i="4"/>
  <c r="R47" i="4"/>
  <c r="S47" i="4"/>
  <c r="T47" i="4"/>
  <c r="R48" i="4"/>
  <c r="S48" i="4"/>
  <c r="T48" i="4"/>
  <c r="R49" i="4"/>
  <c r="S49" i="4"/>
  <c r="T49" i="4"/>
  <c r="R50" i="4"/>
  <c r="S50" i="4"/>
  <c r="T50" i="4"/>
  <c r="R51" i="4"/>
  <c r="S51" i="4"/>
  <c r="T51" i="4"/>
  <c r="R52" i="4"/>
  <c r="S52" i="4"/>
  <c r="T52" i="4"/>
  <c r="R53" i="4"/>
  <c r="S53" i="4"/>
  <c r="T53" i="4"/>
  <c r="R54" i="4"/>
  <c r="S54" i="4"/>
  <c r="T54" i="4"/>
  <c r="R55" i="4"/>
  <c r="S55" i="4"/>
  <c r="T55" i="4"/>
  <c r="R56" i="4"/>
  <c r="S56" i="4"/>
  <c r="T56" i="4"/>
  <c r="R57" i="4"/>
  <c r="S57" i="4"/>
  <c r="T57" i="4"/>
  <c r="R58" i="4"/>
  <c r="S58" i="4"/>
  <c r="T58" i="4"/>
  <c r="R59" i="4"/>
  <c r="S59" i="4"/>
  <c r="T59" i="4"/>
  <c r="R60" i="4"/>
  <c r="S60" i="4"/>
  <c r="T60" i="4"/>
  <c r="R61" i="4"/>
  <c r="S61" i="4"/>
  <c r="T61" i="4"/>
  <c r="R62" i="4"/>
  <c r="S62" i="4"/>
  <c r="T62" i="4"/>
  <c r="R64" i="4"/>
  <c r="S64" i="4"/>
  <c r="T64" i="4"/>
  <c r="R68" i="4"/>
  <c r="S68" i="4"/>
  <c r="T68" i="4"/>
  <c r="R69" i="4"/>
  <c r="S69" i="4"/>
  <c r="T69" i="4"/>
  <c r="R70" i="4"/>
  <c r="S70" i="4"/>
  <c r="T70" i="4"/>
  <c r="R71" i="4"/>
  <c r="S71" i="4"/>
  <c r="T71" i="4"/>
  <c r="R72" i="4"/>
  <c r="S72" i="4"/>
  <c r="T72" i="4"/>
  <c r="R73" i="4"/>
  <c r="S73" i="4"/>
  <c r="T73" i="4"/>
  <c r="R74" i="4"/>
  <c r="S74" i="4"/>
  <c r="T74" i="4"/>
  <c r="R75" i="4"/>
  <c r="S75" i="4"/>
  <c r="T75" i="4"/>
  <c r="R76" i="4"/>
  <c r="S76" i="4"/>
  <c r="T76" i="4"/>
  <c r="R78" i="4"/>
  <c r="S78" i="4"/>
  <c r="T78" i="4"/>
  <c r="R79" i="4"/>
  <c r="S79" i="4"/>
  <c r="T79" i="4"/>
  <c r="R80" i="4"/>
  <c r="S80" i="4"/>
  <c r="T80" i="4"/>
  <c r="R81" i="4"/>
  <c r="S81" i="4"/>
  <c r="T81"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R93" i="4"/>
  <c r="S93" i="4"/>
  <c r="T93" i="4"/>
  <c r="R94" i="4"/>
  <c r="S94" i="4"/>
  <c r="T94" i="4"/>
  <c r="R95" i="4"/>
  <c r="S95" i="4"/>
  <c r="T95" i="4"/>
  <c r="R97" i="4"/>
  <c r="S97" i="4"/>
  <c r="T97" i="4"/>
  <c r="R98" i="4"/>
  <c r="S98" i="4"/>
  <c r="T98" i="4"/>
  <c r="R99" i="4"/>
  <c r="S99" i="4"/>
  <c r="T99" i="4"/>
  <c r="R100" i="4"/>
  <c r="S100" i="4"/>
  <c r="T100" i="4"/>
  <c r="T102" i="4"/>
  <c r="R105" i="4"/>
  <c r="S105" i="4"/>
  <c r="T105" i="4"/>
  <c r="R106" i="4"/>
  <c r="S106" i="4"/>
  <c r="T106" i="4"/>
  <c r="R107" i="4"/>
  <c r="S107" i="4"/>
  <c r="T107" i="4"/>
  <c r="R108" i="4"/>
  <c r="S108" i="4"/>
  <c r="T108" i="4"/>
  <c r="R110" i="4"/>
  <c r="S110" i="4"/>
  <c r="T110" i="4"/>
  <c r="R111" i="4"/>
  <c r="S111" i="4"/>
  <c r="T111" i="4"/>
  <c r="R112" i="4"/>
  <c r="S112" i="4"/>
  <c r="T112" i="4"/>
  <c r="R113" i="4"/>
  <c r="S113" i="4"/>
  <c r="T113" i="4"/>
  <c r="R114" i="4"/>
  <c r="S114" i="4"/>
  <c r="T114" i="4"/>
  <c r="R115" i="4"/>
  <c r="S115" i="4"/>
  <c r="T115" i="4"/>
  <c r="R116" i="4"/>
  <c r="S116" i="4"/>
  <c r="T116" i="4"/>
  <c r="R117" i="4"/>
  <c r="S117" i="4"/>
  <c r="T117" i="4"/>
  <c r="R118" i="4"/>
  <c r="S118" i="4"/>
  <c r="T118" i="4"/>
  <c r="R119" i="4"/>
  <c r="S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R129" i="4"/>
  <c r="S129" i="4"/>
  <c r="T129" i="4"/>
  <c r="R130" i="4"/>
  <c r="S130" i="4"/>
  <c r="T130" i="4"/>
  <c r="R131" i="4"/>
  <c r="S131" i="4"/>
  <c r="T131" i="4"/>
  <c r="R132" i="4"/>
  <c r="S132" i="4"/>
  <c r="T132" i="4"/>
  <c r="R133" i="4"/>
  <c r="S133" i="4"/>
  <c r="T133" i="4"/>
  <c r="R134" i="4"/>
  <c r="S134" i="4"/>
  <c r="T134" i="4"/>
  <c r="R135" i="4"/>
  <c r="S135" i="4"/>
  <c r="T135" i="4"/>
  <c r="R136" i="4"/>
  <c r="S136" i="4"/>
  <c r="T136" i="4"/>
  <c r="R137" i="4"/>
  <c r="S137" i="4"/>
  <c r="T137" i="4"/>
  <c r="R138" i="4"/>
  <c r="S138" i="4"/>
  <c r="T138" i="4"/>
  <c r="R139" i="4"/>
  <c r="S139" i="4"/>
  <c r="T139" i="4"/>
  <c r="R140" i="4"/>
  <c r="S140" i="4"/>
  <c r="T140" i="4"/>
  <c r="R141" i="4"/>
  <c r="S141" i="4"/>
  <c r="T141" i="4"/>
  <c r="R142" i="4"/>
  <c r="S142" i="4"/>
  <c r="T142" i="4"/>
  <c r="R143" i="4"/>
  <c r="S143" i="4"/>
  <c r="T143" i="4"/>
  <c r="R144" i="4"/>
  <c r="S144" i="4"/>
  <c r="T144" i="4"/>
  <c r="R145" i="4"/>
  <c r="S145" i="4"/>
  <c r="T145" i="4"/>
  <c r="R146" i="4"/>
  <c r="S146" i="4"/>
  <c r="T146" i="4"/>
  <c r="R147" i="4"/>
  <c r="S147" i="4"/>
  <c r="T147" i="4"/>
  <c r="R148" i="4"/>
  <c r="S148" i="4"/>
  <c r="T148" i="4"/>
  <c r="R149" i="4"/>
  <c r="S149" i="4"/>
  <c r="T149" i="4"/>
  <c r="R150" i="4"/>
  <c r="S150" i="4"/>
  <c r="T150" i="4"/>
  <c r="R151" i="4"/>
  <c r="S151" i="4"/>
  <c r="T151" i="4"/>
  <c r="R152" i="4"/>
  <c r="S152" i="4"/>
  <c r="T152" i="4"/>
  <c r="R153" i="4"/>
  <c r="S153" i="4"/>
  <c r="T153" i="4"/>
  <c r="R156" i="4"/>
  <c r="S156" i="4"/>
  <c r="T156" i="4"/>
  <c r="R160" i="4"/>
  <c r="S160" i="4"/>
  <c r="T160" i="4"/>
  <c r="R161" i="4"/>
  <c r="S161" i="4"/>
  <c r="T161" i="4"/>
  <c r="R162" i="4"/>
  <c r="S162" i="4"/>
  <c r="T162" i="4"/>
  <c r="R163" i="4"/>
  <c r="S163" i="4"/>
  <c r="T163" i="4"/>
  <c r="R164" i="4"/>
  <c r="S164" i="4"/>
  <c r="T164" i="4"/>
  <c r="R165" i="4"/>
  <c r="S165" i="4"/>
  <c r="T165" i="4"/>
  <c r="R166" i="4"/>
  <c r="S166" i="4"/>
  <c r="T166" i="4"/>
  <c r="R167" i="4"/>
  <c r="S167" i="4"/>
  <c r="T167" i="4"/>
  <c r="R168" i="4"/>
  <c r="S168" i="4"/>
  <c r="T168" i="4"/>
  <c r="R169" i="4"/>
  <c r="S169" i="4"/>
  <c r="T169" i="4"/>
  <c r="R170" i="4"/>
  <c r="S170" i="4"/>
  <c r="T170" i="4"/>
  <c r="R171" i="4"/>
  <c r="S171" i="4"/>
  <c r="T171" i="4"/>
  <c r="R173" i="4"/>
  <c r="S173" i="4"/>
  <c r="T173" i="4"/>
  <c r="R174" i="4"/>
  <c r="S174" i="4"/>
  <c r="T174" i="4"/>
  <c r="R175" i="4"/>
  <c r="S175" i="4"/>
  <c r="T175" i="4"/>
  <c r="R176" i="4"/>
  <c r="S176" i="4"/>
  <c r="T176" i="4"/>
  <c r="S178" i="4"/>
  <c r="T178" i="4"/>
  <c r="R187" i="4"/>
  <c r="S187" i="4"/>
  <c r="T187" i="4"/>
  <c r="R189" i="4"/>
  <c r="S189" i="4"/>
  <c r="T189" i="4"/>
  <c r="R190" i="4"/>
  <c r="S190" i="4"/>
  <c r="T190" i="4"/>
  <c r="R191" i="4"/>
  <c r="S191" i="4"/>
  <c r="T191" i="4"/>
  <c r="R192" i="4"/>
  <c r="S192" i="4"/>
  <c r="T192" i="4"/>
  <c r="R193" i="4"/>
  <c r="S193" i="4"/>
  <c r="T193" i="4"/>
  <c r="R194" i="4"/>
  <c r="S194" i="4"/>
  <c r="T194" i="4"/>
  <c r="R195" i="4"/>
  <c r="S195" i="4"/>
  <c r="T195" i="4"/>
  <c r="R196" i="4"/>
  <c r="S196" i="4"/>
  <c r="T196" i="4"/>
  <c r="R197" i="4"/>
  <c r="S197" i="4"/>
  <c r="T197" i="4"/>
  <c r="R198" i="4"/>
  <c r="S198" i="4"/>
  <c r="T198" i="4"/>
  <c r="R199" i="4"/>
  <c r="S199" i="4"/>
  <c r="T199" i="4"/>
  <c r="R200" i="4"/>
  <c r="S200" i="4"/>
  <c r="T200" i="4"/>
  <c r="R201" i="4"/>
  <c r="S201" i="4"/>
  <c r="T201" i="4"/>
  <c r="R202" i="4"/>
  <c r="S202" i="4"/>
  <c r="T202" i="4"/>
  <c r="R203" i="4"/>
  <c r="S203" i="4"/>
  <c r="T203" i="4"/>
  <c r="R204" i="4"/>
  <c r="S204" i="4"/>
  <c r="T204" i="4"/>
  <c r="R205" i="4"/>
  <c r="S205" i="4"/>
  <c r="T205" i="4"/>
  <c r="R206" i="4"/>
  <c r="S206" i="4"/>
  <c r="T206" i="4"/>
  <c r="R207" i="4"/>
  <c r="S207" i="4"/>
  <c r="T207" i="4"/>
  <c r="R208" i="4"/>
  <c r="S208" i="4"/>
  <c r="T208" i="4"/>
  <c r="R209" i="4"/>
  <c r="S209" i="4"/>
  <c r="T209" i="4"/>
  <c r="R210" i="4"/>
  <c r="S210" i="4"/>
  <c r="T210" i="4"/>
  <c r="R211" i="4"/>
  <c r="S211" i="4"/>
  <c r="T211" i="4"/>
  <c r="R212" i="4"/>
  <c r="S212" i="4"/>
  <c r="T212" i="4"/>
  <c r="R213" i="4"/>
  <c r="S213" i="4"/>
  <c r="T213" i="4"/>
  <c r="R214" i="4"/>
  <c r="S214" i="4"/>
  <c r="T214" i="4"/>
  <c r="R215" i="4"/>
  <c r="S215" i="4"/>
  <c r="T215" i="4"/>
  <c r="R216" i="4"/>
  <c r="S216" i="4"/>
  <c r="T216" i="4"/>
  <c r="R217" i="4"/>
  <c r="S217" i="4"/>
  <c r="T217" i="4"/>
  <c r="R218" i="4"/>
  <c r="S218" i="4"/>
  <c r="T218" i="4"/>
  <c r="R219" i="4"/>
  <c r="S219" i="4"/>
  <c r="T219" i="4"/>
  <c r="R220" i="4"/>
  <c r="S220" i="4"/>
  <c r="T220" i="4"/>
  <c r="R221" i="4"/>
  <c r="S221" i="4"/>
  <c r="T221" i="4"/>
  <c r="R222" i="4"/>
  <c r="S222" i="4"/>
  <c r="T222" i="4"/>
  <c r="R223" i="4"/>
  <c r="S223" i="4"/>
  <c r="T223" i="4"/>
  <c r="R224" i="4"/>
  <c r="S224" i="4"/>
  <c r="T224" i="4"/>
  <c r="R225" i="4"/>
  <c r="S225" i="4"/>
  <c r="T225" i="4"/>
  <c r="R226" i="4"/>
  <c r="S226" i="4"/>
  <c r="T226" i="4"/>
  <c r="R227" i="4"/>
  <c r="S227" i="4"/>
  <c r="T227" i="4"/>
  <c r="R228" i="4"/>
  <c r="S228" i="4"/>
  <c r="T228" i="4"/>
  <c r="R229" i="4"/>
  <c r="S229" i="4"/>
  <c r="T229" i="4"/>
  <c r="R230" i="4"/>
  <c r="S230" i="4"/>
  <c r="T230" i="4"/>
  <c r="R231" i="4"/>
  <c r="S231" i="4"/>
  <c r="T231" i="4"/>
  <c r="R232" i="4"/>
  <c r="S232" i="4"/>
  <c r="T232" i="4"/>
  <c r="R233" i="4"/>
  <c r="S233" i="4"/>
  <c r="T233" i="4"/>
  <c r="R234" i="4"/>
  <c r="S234" i="4"/>
  <c r="T234" i="4"/>
  <c r="R235" i="4"/>
  <c r="S235" i="4"/>
  <c r="T235" i="4"/>
  <c r="R236" i="4"/>
  <c r="S236" i="4"/>
  <c r="T236" i="4"/>
  <c r="R237" i="4"/>
  <c r="S237" i="4"/>
  <c r="T237" i="4"/>
  <c r="R238" i="4"/>
  <c r="S238" i="4"/>
  <c r="T238" i="4"/>
  <c r="R239" i="4"/>
  <c r="S239" i="4"/>
  <c r="T239" i="4"/>
  <c r="R240" i="4"/>
  <c r="S240" i="4"/>
  <c r="T240" i="4"/>
  <c r="R241" i="4"/>
  <c r="S241" i="4"/>
  <c r="T241" i="4"/>
  <c r="R242" i="4"/>
  <c r="S242" i="4"/>
  <c r="T242" i="4"/>
  <c r="R243" i="4"/>
  <c r="S243" i="4"/>
  <c r="T243" i="4"/>
  <c r="R244" i="4"/>
  <c r="S244" i="4"/>
  <c r="T244" i="4"/>
  <c r="R245" i="4"/>
  <c r="S245" i="4"/>
  <c r="T245" i="4"/>
  <c r="R246" i="4"/>
  <c r="S246" i="4"/>
  <c r="T246" i="4"/>
  <c r="R247" i="4"/>
  <c r="S247" i="4"/>
  <c r="T247" i="4"/>
  <c r="R248" i="4"/>
  <c r="S248" i="4"/>
  <c r="T248" i="4"/>
  <c r="R249" i="4"/>
  <c r="S249" i="4"/>
  <c r="T249" i="4"/>
  <c r="R250" i="4"/>
  <c r="S250" i="4"/>
  <c r="T250" i="4"/>
  <c r="R251" i="4"/>
  <c r="S251" i="4"/>
  <c r="T251" i="4"/>
  <c r="R252" i="4"/>
  <c r="S252" i="4"/>
  <c r="T252" i="4"/>
  <c r="R253" i="4"/>
  <c r="S253" i="4"/>
  <c r="T253" i="4"/>
  <c r="R254" i="4"/>
  <c r="S254" i="4"/>
  <c r="T254" i="4"/>
  <c r="R255" i="4"/>
  <c r="S255" i="4"/>
  <c r="T255" i="4"/>
  <c r="R256" i="4"/>
  <c r="S256" i="4"/>
  <c r="T256" i="4"/>
  <c r="R257" i="4"/>
  <c r="S257" i="4"/>
  <c r="T257" i="4"/>
  <c r="R258" i="4"/>
  <c r="S258" i="4"/>
  <c r="T258" i="4"/>
  <c r="R259" i="4"/>
  <c r="S259" i="4"/>
  <c r="T259" i="4"/>
  <c r="R260" i="4"/>
  <c r="S260" i="4"/>
  <c r="T260" i="4"/>
  <c r="R261" i="4"/>
  <c r="S261" i="4"/>
  <c r="T261" i="4"/>
  <c r="R262" i="4"/>
  <c r="S262" i="4"/>
  <c r="T262" i="4"/>
  <c r="R263" i="4"/>
  <c r="S263" i="4"/>
  <c r="T263" i="4"/>
  <c r="R264" i="4"/>
  <c r="S264" i="4"/>
  <c r="T264" i="4"/>
  <c r="R265" i="4"/>
  <c r="S265" i="4"/>
  <c r="T265" i="4"/>
  <c r="R266" i="4"/>
  <c r="S266" i="4"/>
  <c r="T266" i="4"/>
  <c r="R267" i="4"/>
  <c r="S267" i="4"/>
  <c r="T267" i="4"/>
  <c r="R268" i="4"/>
  <c r="S268" i="4"/>
  <c r="T268" i="4"/>
  <c r="R270" i="4"/>
  <c r="S270" i="4"/>
  <c r="T270" i="4"/>
  <c r="R272" i="4"/>
  <c r="S272" i="4"/>
  <c r="T272" i="4"/>
  <c r="R273" i="4"/>
  <c r="S273" i="4"/>
  <c r="T273" i="4"/>
  <c r="R274" i="4"/>
  <c r="S274" i="4"/>
  <c r="T274" i="4"/>
  <c r="R275" i="4"/>
  <c r="S275" i="4"/>
  <c r="T275" i="4"/>
  <c r="R276" i="4"/>
  <c r="S276" i="4"/>
  <c r="T276" i="4"/>
  <c r="R277" i="4"/>
  <c r="S277" i="4"/>
  <c r="T277" i="4"/>
  <c r="R278" i="4"/>
  <c r="S278" i="4"/>
  <c r="T278" i="4"/>
  <c r="R279" i="4"/>
  <c r="S279" i="4"/>
  <c r="T279" i="4"/>
  <c r="R280" i="4"/>
  <c r="S280" i="4"/>
  <c r="T280" i="4"/>
  <c r="R281" i="4"/>
  <c r="S281" i="4"/>
  <c r="T281" i="4"/>
  <c r="R282" i="4"/>
  <c r="S282" i="4"/>
  <c r="T282" i="4"/>
  <c r="R283" i="4"/>
  <c r="S283" i="4"/>
  <c r="T283" i="4"/>
  <c r="R284" i="4"/>
  <c r="S284" i="4"/>
  <c r="T284" i="4"/>
  <c r="R285" i="4"/>
  <c r="S285" i="4"/>
  <c r="T285" i="4"/>
  <c r="R286" i="4"/>
  <c r="S286" i="4"/>
  <c r="T286" i="4"/>
  <c r="R287" i="4"/>
  <c r="S287" i="4"/>
  <c r="T287" i="4"/>
  <c r="R288" i="4"/>
  <c r="S288" i="4"/>
  <c r="T288" i="4"/>
  <c r="R289" i="4"/>
  <c r="S289" i="4"/>
  <c r="T289" i="4"/>
  <c r="R290" i="4"/>
  <c r="S290" i="4"/>
  <c r="T290" i="4"/>
  <c r="R292" i="4"/>
  <c r="S292" i="4"/>
  <c r="T292" i="4"/>
  <c r="R294" i="4"/>
  <c r="S294" i="4"/>
  <c r="T294" i="4"/>
  <c r="R295" i="4"/>
  <c r="S295" i="4"/>
  <c r="T295" i="4"/>
  <c r="R296" i="4"/>
  <c r="S296" i="4"/>
  <c r="T296" i="4"/>
  <c r="R297" i="4"/>
  <c r="S297" i="4"/>
  <c r="T297" i="4"/>
  <c r="R298" i="4"/>
  <c r="S298" i="4"/>
  <c r="T298" i="4"/>
  <c r="R301" i="4"/>
  <c r="S301" i="4"/>
  <c r="T301" i="4"/>
  <c r="R303" i="4"/>
  <c r="S303" i="4"/>
  <c r="T303" i="4"/>
  <c r="R306" i="4"/>
  <c r="S306" i="4"/>
  <c r="T306" i="4"/>
  <c r="R310" i="4"/>
  <c r="S310" i="4"/>
  <c r="T310" i="4"/>
  <c r="R311" i="4"/>
  <c r="S311" i="4"/>
  <c r="T311" i="4"/>
  <c r="R312" i="4"/>
  <c r="S312" i="4"/>
  <c r="T312" i="4"/>
  <c r="R313" i="4"/>
  <c r="S313" i="4"/>
  <c r="T313" i="4"/>
  <c r="R314" i="4"/>
  <c r="S314" i="4"/>
  <c r="T314" i="4"/>
  <c r="R315" i="4"/>
  <c r="S315" i="4"/>
  <c r="T315" i="4"/>
  <c r="R316" i="4"/>
  <c r="S316" i="4"/>
  <c r="T316" i="4"/>
  <c r="R317" i="4"/>
  <c r="S317" i="4"/>
  <c r="T317" i="4"/>
  <c r="R318" i="4"/>
  <c r="S318" i="4"/>
  <c r="T318" i="4"/>
  <c r="R319" i="4"/>
  <c r="S319" i="4"/>
  <c r="T319" i="4"/>
  <c r="R320" i="4"/>
  <c r="S320" i="4"/>
  <c r="T320" i="4"/>
  <c r="R321" i="4"/>
  <c r="S321" i="4"/>
  <c r="T321" i="4"/>
  <c r="R322" i="4"/>
  <c r="S322" i="4"/>
  <c r="T322" i="4"/>
  <c r="R323" i="4"/>
  <c r="S323" i="4"/>
  <c r="T323" i="4"/>
  <c r="R324" i="4"/>
  <c r="S324" i="4"/>
  <c r="T324" i="4"/>
  <c r="R325" i="4"/>
  <c r="S325" i="4"/>
  <c r="T325" i="4"/>
  <c r="R326" i="4"/>
  <c r="S326" i="4"/>
  <c r="T326" i="4"/>
  <c r="R327" i="4"/>
  <c r="S327" i="4"/>
  <c r="T327" i="4"/>
  <c r="R328" i="4"/>
  <c r="S328" i="4"/>
  <c r="T328" i="4"/>
  <c r="R329" i="4"/>
  <c r="S329" i="4"/>
  <c r="T329" i="4"/>
  <c r="R330" i="4"/>
  <c r="S330" i="4"/>
  <c r="T330" i="4"/>
  <c r="R331" i="4"/>
  <c r="S331" i="4"/>
  <c r="T331" i="4"/>
  <c r="R332" i="4"/>
  <c r="S332" i="4"/>
  <c r="T332" i="4"/>
  <c r="R333" i="4"/>
  <c r="S333" i="4"/>
  <c r="T333" i="4"/>
  <c r="R334" i="4"/>
  <c r="S334" i="4"/>
  <c r="T334" i="4"/>
  <c r="R335" i="4"/>
  <c r="S335" i="4"/>
  <c r="T335" i="4"/>
  <c r="R336" i="4"/>
  <c r="S336" i="4"/>
  <c r="T336" i="4"/>
  <c r="R337" i="4"/>
  <c r="S337" i="4"/>
  <c r="T337" i="4"/>
  <c r="R338" i="4"/>
  <c r="S338" i="4"/>
  <c r="T338" i="4"/>
  <c r="R339" i="4"/>
  <c r="S339" i="4"/>
  <c r="T339" i="4"/>
  <c r="R340" i="4"/>
  <c r="S340" i="4"/>
  <c r="T340" i="4"/>
  <c r="R341" i="4"/>
  <c r="S341" i="4"/>
  <c r="T341" i="4"/>
  <c r="R342" i="4"/>
  <c r="S342" i="4"/>
  <c r="T342" i="4"/>
  <c r="R343" i="4"/>
  <c r="S343" i="4"/>
  <c r="T343" i="4"/>
  <c r="R344" i="4"/>
  <c r="S344" i="4"/>
  <c r="T344" i="4"/>
  <c r="R345" i="4"/>
  <c r="S345" i="4"/>
  <c r="T345" i="4"/>
  <c r="R346" i="4"/>
  <c r="S346" i="4"/>
  <c r="T346" i="4"/>
  <c r="R347" i="4"/>
  <c r="S347" i="4"/>
  <c r="T347" i="4"/>
  <c r="R348" i="4"/>
  <c r="S348" i="4"/>
  <c r="T348" i="4"/>
  <c r="R349" i="4"/>
  <c r="S349" i="4"/>
  <c r="T349" i="4"/>
  <c r="R350" i="4"/>
  <c r="S350" i="4"/>
  <c r="T350" i="4"/>
  <c r="R351" i="4"/>
  <c r="S351" i="4"/>
  <c r="T351" i="4"/>
  <c r="R352" i="4"/>
  <c r="S352" i="4"/>
  <c r="T352" i="4"/>
  <c r="R353" i="4"/>
  <c r="S353" i="4"/>
  <c r="T353" i="4"/>
  <c r="R354" i="4"/>
  <c r="S354" i="4"/>
  <c r="T354" i="4"/>
  <c r="R355" i="4"/>
  <c r="S355" i="4"/>
  <c r="T355" i="4"/>
  <c r="R356" i="4"/>
  <c r="S356" i="4"/>
  <c r="T356" i="4"/>
  <c r="R357" i="4"/>
  <c r="S357" i="4"/>
  <c r="T357" i="4"/>
  <c r="R358" i="4"/>
  <c r="S358" i="4"/>
  <c r="T358" i="4"/>
  <c r="R359" i="4"/>
  <c r="S359" i="4"/>
  <c r="T359" i="4"/>
  <c r="R360" i="4"/>
  <c r="S360" i="4"/>
  <c r="T360" i="4"/>
  <c r="R361" i="4"/>
  <c r="S361" i="4"/>
  <c r="T361" i="4"/>
  <c r="R362" i="4"/>
  <c r="S362" i="4"/>
  <c r="T362" i="4"/>
  <c r="R363" i="4"/>
  <c r="S363" i="4"/>
  <c r="T363" i="4"/>
  <c r="R364" i="4"/>
  <c r="S364" i="4"/>
  <c r="T364" i="4"/>
  <c r="R365" i="4"/>
  <c r="S365" i="4"/>
  <c r="T365" i="4"/>
  <c r="R366" i="4"/>
  <c r="S366" i="4"/>
  <c r="T366" i="4"/>
  <c r="R367" i="4"/>
  <c r="S367" i="4"/>
  <c r="T367" i="4"/>
  <c r="R368" i="4"/>
  <c r="S368" i="4"/>
  <c r="T368" i="4"/>
  <c r="R369" i="4"/>
  <c r="S369" i="4"/>
  <c r="T369" i="4"/>
  <c r="R370" i="4"/>
  <c r="S370" i="4"/>
  <c r="T370" i="4"/>
  <c r="R371" i="4"/>
  <c r="S371" i="4"/>
  <c r="T371" i="4"/>
  <c r="R372" i="4"/>
  <c r="S372" i="4"/>
  <c r="T372" i="4"/>
  <c r="R373" i="4"/>
  <c r="S373" i="4"/>
  <c r="T373" i="4"/>
  <c r="R374" i="4"/>
  <c r="S374" i="4"/>
  <c r="T374" i="4"/>
  <c r="R375" i="4"/>
  <c r="S375" i="4"/>
  <c r="T375" i="4"/>
  <c r="R376" i="4"/>
  <c r="S376" i="4"/>
  <c r="T376" i="4"/>
  <c r="R377" i="4"/>
  <c r="S377" i="4"/>
  <c r="T377" i="4"/>
  <c r="R378" i="4"/>
  <c r="S378" i="4"/>
  <c r="T378" i="4"/>
  <c r="R379" i="4"/>
  <c r="S379" i="4"/>
  <c r="T379" i="4"/>
  <c r="R380" i="4"/>
  <c r="S380" i="4"/>
  <c r="T380" i="4"/>
  <c r="R381" i="4"/>
  <c r="S381" i="4"/>
  <c r="T381" i="4"/>
  <c r="R382" i="4"/>
  <c r="S382" i="4"/>
  <c r="T382" i="4"/>
  <c r="R383" i="4"/>
  <c r="S383" i="4"/>
  <c r="T383" i="4"/>
  <c r="R384" i="4"/>
  <c r="S384" i="4"/>
  <c r="T384" i="4"/>
  <c r="R385" i="4"/>
  <c r="S385" i="4"/>
  <c r="T385" i="4"/>
  <c r="R386" i="4"/>
  <c r="S386" i="4"/>
  <c r="T386" i="4"/>
  <c r="R387" i="4"/>
  <c r="S387" i="4"/>
  <c r="T387" i="4"/>
  <c r="R388" i="4"/>
  <c r="S388" i="4"/>
  <c r="T388" i="4"/>
  <c r="R389" i="4"/>
  <c r="S389" i="4"/>
  <c r="T389" i="4"/>
  <c r="R392" i="4"/>
  <c r="S392" i="4"/>
  <c r="T392" i="4"/>
  <c r="R393" i="4"/>
  <c r="S393" i="4"/>
  <c r="T393" i="4"/>
  <c r="R394" i="4"/>
  <c r="S394" i="4"/>
  <c r="T394" i="4"/>
  <c r="R395" i="4"/>
  <c r="S395" i="4"/>
  <c r="T395" i="4"/>
  <c r="R396" i="4"/>
  <c r="S396" i="4"/>
  <c r="T396" i="4"/>
  <c r="R397" i="4"/>
  <c r="S397" i="4"/>
  <c r="T397" i="4"/>
  <c r="R398" i="4"/>
  <c r="S398" i="4"/>
  <c r="T398" i="4"/>
  <c r="R399" i="4"/>
  <c r="S399" i="4"/>
  <c r="T399" i="4"/>
  <c r="R400" i="4"/>
  <c r="S400" i="4"/>
  <c r="T400" i="4"/>
  <c r="R401" i="4"/>
  <c r="S401" i="4"/>
  <c r="T401" i="4"/>
  <c r="R402" i="4"/>
  <c r="S402" i="4"/>
  <c r="T402" i="4"/>
  <c r="R403" i="4"/>
  <c r="S403" i="4"/>
  <c r="T403" i="4"/>
  <c r="R404" i="4"/>
  <c r="S404" i="4"/>
  <c r="T404" i="4"/>
  <c r="R405" i="4"/>
  <c r="S405" i="4"/>
  <c r="T405" i="4"/>
  <c r="R406" i="4"/>
  <c r="S406" i="4"/>
  <c r="T406" i="4"/>
  <c r="R407" i="4"/>
  <c r="S407" i="4"/>
  <c r="T407" i="4"/>
  <c r="R408" i="4"/>
  <c r="S408" i="4"/>
  <c r="T408" i="4"/>
  <c r="R409" i="4"/>
  <c r="S409" i="4"/>
  <c r="T409" i="4"/>
  <c r="R410" i="4"/>
  <c r="S410" i="4"/>
  <c r="T410" i="4"/>
  <c r="R411" i="4"/>
  <c r="S411" i="4"/>
  <c r="T411" i="4"/>
  <c r="R412" i="4"/>
  <c r="S412" i="4"/>
  <c r="T412" i="4"/>
  <c r="R413" i="4"/>
  <c r="S413" i="4"/>
  <c r="T413" i="4"/>
  <c r="R414" i="4"/>
  <c r="S414" i="4"/>
  <c r="T414" i="4"/>
  <c r="R415" i="4"/>
  <c r="S415" i="4"/>
  <c r="T415" i="4"/>
  <c r="R416" i="4"/>
  <c r="S416" i="4"/>
  <c r="T416" i="4"/>
  <c r="R417" i="4"/>
  <c r="S417" i="4"/>
  <c r="T417" i="4"/>
  <c r="R418" i="4"/>
  <c r="S418" i="4"/>
  <c r="T418" i="4"/>
  <c r="R419" i="4"/>
  <c r="S419" i="4"/>
  <c r="T419" i="4"/>
  <c r="R420" i="4"/>
  <c r="S420" i="4"/>
  <c r="T420" i="4"/>
  <c r="R421" i="4"/>
  <c r="S421" i="4"/>
  <c r="T421" i="4"/>
  <c r="R422" i="4"/>
  <c r="S422" i="4"/>
  <c r="T422" i="4"/>
  <c r="R423" i="4"/>
  <c r="S423" i="4"/>
  <c r="T423" i="4"/>
  <c r="R424" i="4"/>
  <c r="S424" i="4"/>
  <c r="T424" i="4"/>
  <c r="R425" i="4"/>
  <c r="S425" i="4"/>
  <c r="T425" i="4"/>
  <c r="R426" i="4"/>
  <c r="S426" i="4"/>
  <c r="T426" i="4"/>
  <c r="R427" i="4"/>
  <c r="S427" i="4"/>
  <c r="T427" i="4"/>
  <c r="R428" i="4"/>
  <c r="S428" i="4"/>
  <c r="T428" i="4"/>
  <c r="R429" i="4"/>
  <c r="S429" i="4"/>
  <c r="T429" i="4"/>
  <c r="R430" i="4"/>
  <c r="S430" i="4"/>
  <c r="T430" i="4"/>
  <c r="R431" i="4"/>
  <c r="S431" i="4"/>
  <c r="T431" i="4"/>
  <c r="R432" i="4"/>
  <c r="S432" i="4"/>
  <c r="T432" i="4"/>
  <c r="R433" i="4"/>
  <c r="S433" i="4"/>
  <c r="T433" i="4"/>
  <c r="R434" i="4"/>
  <c r="S434" i="4"/>
  <c r="T434" i="4"/>
  <c r="R435" i="4"/>
  <c r="S435" i="4"/>
  <c r="T435" i="4"/>
  <c r="R436" i="4"/>
  <c r="S436" i="4"/>
  <c r="T436" i="4"/>
  <c r="R437" i="4"/>
  <c r="S437" i="4"/>
  <c r="T437" i="4"/>
  <c r="R438" i="4"/>
  <c r="S438" i="4"/>
  <c r="T438" i="4"/>
  <c r="R439" i="4"/>
  <c r="S439" i="4"/>
  <c r="T439" i="4"/>
  <c r="R440" i="4"/>
  <c r="S440" i="4"/>
  <c r="T440" i="4"/>
  <c r="R441" i="4"/>
  <c r="S441" i="4"/>
  <c r="T441" i="4"/>
  <c r="R442" i="4"/>
  <c r="S442" i="4"/>
  <c r="T442" i="4"/>
  <c r="R443" i="4"/>
  <c r="S443" i="4"/>
  <c r="T443" i="4"/>
  <c r="R444" i="4"/>
  <c r="S444" i="4"/>
  <c r="T444" i="4"/>
  <c r="R445" i="4"/>
  <c r="S445" i="4"/>
  <c r="T445" i="4"/>
  <c r="R446" i="4"/>
  <c r="S446" i="4"/>
  <c r="T446" i="4"/>
  <c r="R447" i="4"/>
  <c r="S447" i="4"/>
  <c r="T447" i="4"/>
  <c r="R448" i="4"/>
  <c r="S448" i="4"/>
  <c r="T448" i="4"/>
  <c r="R449" i="4"/>
  <c r="S449" i="4"/>
  <c r="T449" i="4"/>
  <c r="R450" i="4"/>
  <c r="S450" i="4"/>
  <c r="T450" i="4"/>
  <c r="R451" i="4"/>
  <c r="S451" i="4"/>
  <c r="T451" i="4"/>
  <c r="R452" i="4"/>
  <c r="S452" i="4"/>
  <c r="T452" i="4"/>
  <c r="R453" i="4"/>
  <c r="S453" i="4"/>
  <c r="T453" i="4"/>
  <c r="R454" i="4"/>
  <c r="S454" i="4"/>
  <c r="T454" i="4"/>
  <c r="R455" i="4"/>
  <c r="S455" i="4"/>
  <c r="T455" i="4"/>
  <c r="R456" i="4"/>
  <c r="S456" i="4"/>
  <c r="T456" i="4"/>
  <c r="R457" i="4"/>
  <c r="S457" i="4"/>
  <c r="T457" i="4"/>
  <c r="R458" i="4"/>
  <c r="S458" i="4"/>
  <c r="T458" i="4"/>
  <c r="R459" i="4"/>
  <c r="S459" i="4"/>
  <c r="T459" i="4"/>
  <c r="R460" i="4"/>
  <c r="S460" i="4"/>
  <c r="T460" i="4"/>
  <c r="R461" i="4"/>
  <c r="S461" i="4"/>
  <c r="T461" i="4"/>
  <c r="R462" i="4"/>
  <c r="S462" i="4"/>
  <c r="T462" i="4"/>
  <c r="R463" i="4"/>
  <c r="S463" i="4"/>
  <c r="T463" i="4"/>
  <c r="R464" i="4"/>
  <c r="S464" i="4"/>
  <c r="T464" i="4"/>
  <c r="R465" i="4"/>
  <c r="S465" i="4"/>
  <c r="T465" i="4"/>
  <c r="R466" i="4"/>
  <c r="S466" i="4"/>
  <c r="T466" i="4"/>
  <c r="R467" i="4"/>
  <c r="S467" i="4"/>
  <c r="T467" i="4"/>
  <c r="R468" i="4"/>
  <c r="S468" i="4"/>
  <c r="T468" i="4"/>
  <c r="R469" i="4"/>
  <c r="S469" i="4"/>
  <c r="T469" i="4"/>
  <c r="R470" i="4"/>
  <c r="S470" i="4"/>
  <c r="T470" i="4"/>
  <c r="R471" i="4"/>
  <c r="S471" i="4"/>
  <c r="T471" i="4"/>
  <c r="R472" i="4"/>
  <c r="S472" i="4"/>
  <c r="T472" i="4"/>
  <c r="R473" i="4"/>
  <c r="S473" i="4"/>
  <c r="T473" i="4"/>
  <c r="R474" i="4"/>
  <c r="S474" i="4"/>
  <c r="T474" i="4"/>
  <c r="R475" i="4"/>
  <c r="S475" i="4"/>
  <c r="T475" i="4"/>
  <c r="R476" i="4"/>
  <c r="S476" i="4"/>
  <c r="T476" i="4"/>
  <c r="R477" i="4"/>
  <c r="S477" i="4"/>
  <c r="T477" i="4"/>
  <c r="R478" i="4"/>
  <c r="S478" i="4"/>
  <c r="T478" i="4"/>
  <c r="R479" i="4"/>
  <c r="S479" i="4"/>
  <c r="T479" i="4"/>
  <c r="R480" i="4"/>
  <c r="S480" i="4"/>
  <c r="T480" i="4"/>
  <c r="R481" i="4"/>
  <c r="S481" i="4"/>
  <c r="T481" i="4"/>
  <c r="R482" i="4"/>
  <c r="S482" i="4"/>
  <c r="T482" i="4"/>
  <c r="R483" i="4"/>
  <c r="S483" i="4"/>
  <c r="T483" i="4"/>
  <c r="R484" i="4"/>
  <c r="S484" i="4"/>
  <c r="T484" i="4"/>
  <c r="R485" i="4"/>
  <c r="S485" i="4"/>
  <c r="T485" i="4"/>
  <c r="R486" i="4"/>
  <c r="S486" i="4"/>
  <c r="T486" i="4"/>
  <c r="R487" i="4"/>
  <c r="S487" i="4"/>
  <c r="T487" i="4"/>
  <c r="R488" i="4"/>
  <c r="S488" i="4"/>
  <c r="T488" i="4"/>
  <c r="R489" i="4"/>
  <c r="S489" i="4"/>
  <c r="T489" i="4"/>
  <c r="R490" i="4"/>
  <c r="S490" i="4"/>
  <c r="T490" i="4"/>
  <c r="R491" i="4"/>
  <c r="S491" i="4"/>
  <c r="T491" i="4"/>
  <c r="R492" i="4"/>
  <c r="S492" i="4"/>
  <c r="T492" i="4"/>
  <c r="R493" i="4"/>
  <c r="S493" i="4"/>
  <c r="T493" i="4"/>
  <c r="R494" i="4"/>
  <c r="S494" i="4"/>
  <c r="T494" i="4"/>
  <c r="R495" i="4"/>
  <c r="S495" i="4"/>
  <c r="T495" i="4"/>
  <c r="R496" i="4"/>
  <c r="S496" i="4"/>
  <c r="T496" i="4"/>
  <c r="R497" i="4"/>
  <c r="S497" i="4"/>
  <c r="T497" i="4"/>
  <c r="R498" i="4"/>
  <c r="S498" i="4"/>
  <c r="T498" i="4"/>
  <c r="R499" i="4"/>
  <c r="S499" i="4"/>
  <c r="T499" i="4"/>
  <c r="R500" i="4"/>
  <c r="S500" i="4"/>
  <c r="T500" i="4"/>
  <c r="R501" i="4"/>
  <c r="S501" i="4"/>
  <c r="T501" i="4"/>
  <c r="R502" i="4"/>
  <c r="S502" i="4"/>
  <c r="T502" i="4"/>
  <c r="R503" i="4"/>
  <c r="S503" i="4"/>
  <c r="T503" i="4"/>
  <c r="R504" i="4"/>
  <c r="S504" i="4"/>
  <c r="T504" i="4"/>
  <c r="R505" i="4"/>
  <c r="S505" i="4"/>
  <c r="T505" i="4"/>
  <c r="R506" i="4"/>
  <c r="S506" i="4"/>
  <c r="T506" i="4"/>
  <c r="R507" i="4"/>
  <c r="S507" i="4"/>
  <c r="T507" i="4"/>
  <c r="R508" i="4"/>
  <c r="S508" i="4"/>
  <c r="T508" i="4"/>
  <c r="R509" i="4"/>
  <c r="S509" i="4"/>
  <c r="T509" i="4"/>
  <c r="R510" i="4"/>
  <c r="S510" i="4"/>
  <c r="T510" i="4"/>
  <c r="R511" i="4"/>
  <c r="S511" i="4"/>
  <c r="T511" i="4"/>
  <c r="R512" i="4"/>
  <c r="S512" i="4"/>
  <c r="T512" i="4"/>
  <c r="R513" i="4"/>
  <c r="S513" i="4"/>
  <c r="T513" i="4"/>
  <c r="R514" i="4"/>
  <c r="S514" i="4"/>
  <c r="T514" i="4"/>
  <c r="R515" i="4"/>
  <c r="S515" i="4"/>
  <c r="T515" i="4"/>
  <c r="R516" i="4"/>
  <c r="S516" i="4"/>
  <c r="T516" i="4"/>
  <c r="R517" i="4"/>
  <c r="S517" i="4"/>
  <c r="T517" i="4"/>
  <c r="R518" i="4"/>
  <c r="S518" i="4"/>
  <c r="T518" i="4"/>
  <c r="R519" i="4"/>
  <c r="S519" i="4"/>
  <c r="T519" i="4"/>
  <c r="R520" i="4"/>
  <c r="S520" i="4"/>
  <c r="T520" i="4"/>
  <c r="R521" i="4"/>
  <c r="S521" i="4"/>
  <c r="T521" i="4"/>
  <c r="R522" i="4"/>
  <c r="S522" i="4"/>
  <c r="T522" i="4"/>
  <c r="R523" i="4"/>
  <c r="S523" i="4"/>
  <c r="T523" i="4"/>
  <c r="R524" i="4"/>
  <c r="S524" i="4"/>
  <c r="T524" i="4"/>
  <c r="R525" i="4"/>
  <c r="S525" i="4"/>
  <c r="T525" i="4"/>
  <c r="R526" i="4"/>
  <c r="S526" i="4"/>
  <c r="T526" i="4"/>
  <c r="R527" i="4"/>
  <c r="S527" i="4"/>
  <c r="T527" i="4"/>
  <c r="R528" i="4"/>
  <c r="S528" i="4"/>
  <c r="T528" i="4"/>
  <c r="R529" i="4"/>
  <c r="S529" i="4"/>
  <c r="T529" i="4"/>
  <c r="R530" i="4"/>
  <c r="S530" i="4"/>
  <c r="T530" i="4"/>
  <c r="R531" i="4"/>
  <c r="S531" i="4"/>
  <c r="T531" i="4"/>
  <c r="R532" i="4"/>
  <c r="S532" i="4"/>
  <c r="T532" i="4"/>
  <c r="R533" i="4"/>
  <c r="S533" i="4"/>
  <c r="T533" i="4"/>
  <c r="R534" i="4"/>
  <c r="S534" i="4"/>
  <c r="T534" i="4"/>
  <c r="R535" i="4"/>
  <c r="S535" i="4"/>
  <c r="T535" i="4"/>
  <c r="R536" i="4"/>
  <c r="S536" i="4"/>
  <c r="T536" i="4"/>
  <c r="R537" i="4"/>
  <c r="S537" i="4"/>
  <c r="T537" i="4"/>
  <c r="R538" i="4"/>
  <c r="S538" i="4"/>
  <c r="T538" i="4"/>
  <c r="R539" i="4"/>
  <c r="S539" i="4"/>
  <c r="T539" i="4"/>
  <c r="R540" i="4"/>
  <c r="S540" i="4"/>
  <c r="T540" i="4"/>
  <c r="R541" i="4"/>
  <c r="S541" i="4"/>
  <c r="T541" i="4"/>
  <c r="R542" i="4"/>
  <c r="S542" i="4"/>
  <c r="T542" i="4"/>
  <c r="R543" i="4"/>
  <c r="S543" i="4"/>
  <c r="T543" i="4"/>
  <c r="R544" i="4"/>
  <c r="S544" i="4"/>
  <c r="T544" i="4"/>
  <c r="R545" i="4"/>
  <c r="S545" i="4"/>
  <c r="T545" i="4"/>
  <c r="R546" i="4"/>
  <c r="S546" i="4"/>
  <c r="T546" i="4"/>
  <c r="R547" i="4"/>
  <c r="S547" i="4"/>
  <c r="T547" i="4"/>
  <c r="R548" i="4"/>
  <c r="S548" i="4"/>
  <c r="T548" i="4"/>
  <c r="R549" i="4"/>
  <c r="S549" i="4"/>
  <c r="T549" i="4"/>
  <c r="R550" i="4"/>
  <c r="S550" i="4"/>
  <c r="T550" i="4"/>
  <c r="R551" i="4"/>
  <c r="S551" i="4"/>
  <c r="T551" i="4"/>
  <c r="R552" i="4"/>
  <c r="S552" i="4"/>
  <c r="T552" i="4"/>
  <c r="R553" i="4"/>
  <c r="S553" i="4"/>
  <c r="T553" i="4"/>
  <c r="R554" i="4"/>
  <c r="S554" i="4"/>
  <c r="T554" i="4"/>
  <c r="R555" i="4"/>
  <c r="S555" i="4"/>
  <c r="T555" i="4"/>
  <c r="R556" i="4"/>
  <c r="S556" i="4"/>
  <c r="T556" i="4"/>
  <c r="R557" i="4"/>
  <c r="S557" i="4"/>
  <c r="T557" i="4"/>
  <c r="R558" i="4"/>
  <c r="S558" i="4"/>
  <c r="T558" i="4"/>
  <c r="R559" i="4"/>
  <c r="S559" i="4"/>
  <c r="T559" i="4"/>
  <c r="R560" i="4"/>
  <c r="S560" i="4"/>
  <c r="T560" i="4"/>
  <c r="R561" i="4"/>
  <c r="S561" i="4"/>
  <c r="T561" i="4"/>
  <c r="R562" i="4"/>
  <c r="S562" i="4"/>
  <c r="T562" i="4"/>
  <c r="R563" i="4"/>
  <c r="S563" i="4"/>
  <c r="T563" i="4"/>
  <c r="R564" i="4"/>
  <c r="S564" i="4"/>
  <c r="T564" i="4"/>
  <c r="R565" i="4"/>
  <c r="S565" i="4"/>
  <c r="T565" i="4"/>
  <c r="R566" i="4"/>
  <c r="S566" i="4"/>
  <c r="T566" i="4"/>
  <c r="R567" i="4"/>
  <c r="S567" i="4"/>
  <c r="T567" i="4"/>
  <c r="R568" i="4"/>
  <c r="S568" i="4"/>
  <c r="T568" i="4"/>
  <c r="R569" i="4"/>
  <c r="S569" i="4"/>
  <c r="T569" i="4"/>
  <c r="R570" i="4"/>
  <c r="S570" i="4"/>
  <c r="T570" i="4"/>
  <c r="R571" i="4"/>
  <c r="S571" i="4"/>
  <c r="T571" i="4"/>
  <c r="R572" i="4"/>
  <c r="S572" i="4"/>
  <c r="T572" i="4"/>
  <c r="R573" i="4"/>
  <c r="S573" i="4"/>
  <c r="T573" i="4"/>
  <c r="R574" i="4"/>
  <c r="S574" i="4"/>
  <c r="T574" i="4"/>
  <c r="R575" i="4"/>
  <c r="S575" i="4"/>
  <c r="T575" i="4"/>
  <c r="R576" i="4"/>
  <c r="S576" i="4"/>
  <c r="T576" i="4"/>
  <c r="R577" i="4"/>
  <c r="S577" i="4"/>
  <c r="T577" i="4"/>
  <c r="R578" i="4"/>
  <c r="S578" i="4"/>
  <c r="T578" i="4"/>
  <c r="R579" i="4"/>
  <c r="S579" i="4"/>
  <c r="T579" i="4"/>
  <c r="R580" i="4"/>
  <c r="S580" i="4"/>
  <c r="T580" i="4"/>
  <c r="R581" i="4"/>
  <c r="S581" i="4"/>
  <c r="T581" i="4"/>
  <c r="R582" i="4"/>
  <c r="S582" i="4"/>
  <c r="T582" i="4"/>
  <c r="R583" i="4"/>
  <c r="S583" i="4"/>
  <c r="T583" i="4"/>
  <c r="R584" i="4"/>
  <c r="S584" i="4"/>
  <c r="T584" i="4"/>
  <c r="R585" i="4"/>
  <c r="S585" i="4"/>
  <c r="T585" i="4"/>
  <c r="R586" i="4"/>
  <c r="S586" i="4"/>
  <c r="T586" i="4"/>
  <c r="R587" i="4"/>
  <c r="S587" i="4"/>
  <c r="T587" i="4"/>
  <c r="R588" i="4"/>
  <c r="S588" i="4"/>
  <c r="T588" i="4"/>
  <c r="R589" i="4"/>
  <c r="S589" i="4"/>
  <c r="T589" i="4"/>
  <c r="R590" i="4"/>
  <c r="S590" i="4"/>
  <c r="T590" i="4"/>
  <c r="R591" i="4"/>
  <c r="S591" i="4"/>
  <c r="T591" i="4"/>
  <c r="R592" i="4"/>
  <c r="S592" i="4"/>
  <c r="T592" i="4"/>
  <c r="R593" i="4"/>
  <c r="S593" i="4"/>
  <c r="T593" i="4"/>
  <c r="R594" i="4"/>
  <c r="S594" i="4"/>
  <c r="T594" i="4"/>
  <c r="R595" i="4"/>
  <c r="S595" i="4"/>
  <c r="T595" i="4"/>
  <c r="R596" i="4"/>
  <c r="S596" i="4"/>
  <c r="T596" i="4"/>
  <c r="R597" i="4"/>
  <c r="S597" i="4"/>
  <c r="T597" i="4"/>
  <c r="R598" i="4"/>
  <c r="S598" i="4"/>
  <c r="T598" i="4"/>
  <c r="R599" i="4"/>
  <c r="S599" i="4"/>
  <c r="T599" i="4"/>
  <c r="R600" i="4"/>
  <c r="S600" i="4"/>
  <c r="T600" i="4"/>
  <c r="R601" i="4"/>
  <c r="S601" i="4"/>
  <c r="T601" i="4"/>
  <c r="R602" i="4"/>
  <c r="S602" i="4"/>
  <c r="T602" i="4"/>
  <c r="R603" i="4"/>
  <c r="S603" i="4"/>
  <c r="T603" i="4"/>
  <c r="R604" i="4"/>
  <c r="S604" i="4"/>
  <c r="T604" i="4"/>
  <c r="R605" i="4"/>
  <c r="S605" i="4"/>
  <c r="T605" i="4"/>
  <c r="R606" i="4"/>
  <c r="S606" i="4"/>
  <c r="T606" i="4"/>
  <c r="R607" i="4"/>
  <c r="S607" i="4"/>
  <c r="T607" i="4"/>
  <c r="R608" i="4"/>
  <c r="S608" i="4"/>
  <c r="T608" i="4"/>
  <c r="R609" i="4"/>
  <c r="S609" i="4"/>
  <c r="T609" i="4"/>
  <c r="R610" i="4"/>
  <c r="S610" i="4"/>
  <c r="T610" i="4"/>
  <c r="R611" i="4"/>
  <c r="S611" i="4"/>
  <c r="T611" i="4"/>
  <c r="R612" i="4"/>
  <c r="S612" i="4"/>
  <c r="T612" i="4"/>
  <c r="R613" i="4"/>
  <c r="S613" i="4"/>
  <c r="T613" i="4"/>
  <c r="R614" i="4"/>
  <c r="S614" i="4"/>
  <c r="T614" i="4"/>
  <c r="R615" i="4"/>
  <c r="S615" i="4"/>
  <c r="T615" i="4"/>
  <c r="R616" i="4"/>
  <c r="S616" i="4"/>
  <c r="T616" i="4"/>
  <c r="R617" i="4"/>
  <c r="S617" i="4"/>
  <c r="T617" i="4"/>
  <c r="R618" i="4"/>
  <c r="S618" i="4"/>
  <c r="T618" i="4"/>
  <c r="R619" i="4"/>
  <c r="S619" i="4"/>
  <c r="T619" i="4"/>
  <c r="R620" i="4"/>
  <c r="S620" i="4"/>
  <c r="T620" i="4"/>
  <c r="R621" i="4"/>
  <c r="S621" i="4"/>
  <c r="T621" i="4"/>
  <c r="R622" i="4"/>
  <c r="S622" i="4"/>
  <c r="T622" i="4"/>
  <c r="R623" i="4"/>
  <c r="S623" i="4"/>
  <c r="T623" i="4"/>
  <c r="R624" i="4"/>
  <c r="S624" i="4"/>
  <c r="T624" i="4"/>
  <c r="R625" i="4"/>
  <c r="S625" i="4"/>
  <c r="T625" i="4"/>
  <c r="R626" i="4"/>
  <c r="S626" i="4"/>
  <c r="T626" i="4"/>
  <c r="R627" i="4"/>
  <c r="S627" i="4"/>
  <c r="T627" i="4"/>
  <c r="R628" i="4"/>
  <c r="S628" i="4"/>
  <c r="T628" i="4"/>
  <c r="R629" i="4"/>
  <c r="S629" i="4"/>
  <c r="T629" i="4"/>
  <c r="R630" i="4"/>
  <c r="S630" i="4"/>
  <c r="T630" i="4"/>
  <c r="R631" i="4"/>
  <c r="S631" i="4"/>
  <c r="T631" i="4"/>
  <c r="R632" i="4"/>
  <c r="S632" i="4"/>
  <c r="T632" i="4"/>
  <c r="R633" i="4"/>
  <c r="S633" i="4"/>
  <c r="T633" i="4"/>
  <c r="R634" i="4"/>
  <c r="S634" i="4"/>
  <c r="T634" i="4"/>
  <c r="R635" i="4"/>
  <c r="S635" i="4"/>
  <c r="T635" i="4"/>
  <c r="R636" i="4"/>
  <c r="S636" i="4"/>
  <c r="T636" i="4"/>
  <c r="R637" i="4"/>
  <c r="S637" i="4"/>
  <c r="T637" i="4"/>
  <c r="R638" i="4"/>
  <c r="S638" i="4"/>
  <c r="T638" i="4"/>
  <c r="R639" i="4"/>
  <c r="S639" i="4"/>
  <c r="T639" i="4"/>
  <c r="R640" i="4"/>
  <c r="S640" i="4"/>
  <c r="T640" i="4"/>
  <c r="R641" i="4"/>
  <c r="S641" i="4"/>
  <c r="T641" i="4"/>
  <c r="R642" i="4"/>
  <c r="S642" i="4"/>
  <c r="T642" i="4"/>
  <c r="R643" i="4"/>
  <c r="S643" i="4"/>
  <c r="T643" i="4"/>
  <c r="R644" i="4"/>
  <c r="S644" i="4"/>
  <c r="T644" i="4"/>
  <c r="R645" i="4"/>
  <c r="S645" i="4"/>
  <c r="T645" i="4"/>
  <c r="R646" i="4"/>
  <c r="S646" i="4"/>
  <c r="T646" i="4"/>
  <c r="R647" i="4"/>
  <c r="S647" i="4"/>
  <c r="T647" i="4"/>
  <c r="R648" i="4"/>
  <c r="S648" i="4"/>
  <c r="T648" i="4"/>
  <c r="R649" i="4"/>
  <c r="S649" i="4"/>
  <c r="T649" i="4"/>
  <c r="R650" i="4"/>
  <c r="S650" i="4"/>
  <c r="T650" i="4"/>
  <c r="R651" i="4"/>
  <c r="S651" i="4"/>
  <c r="T651" i="4"/>
  <c r="R652" i="4"/>
  <c r="S652" i="4"/>
  <c r="T652" i="4"/>
  <c r="R653" i="4"/>
  <c r="S653" i="4"/>
  <c r="T653" i="4"/>
  <c r="R654" i="4"/>
  <c r="S654" i="4"/>
  <c r="T654" i="4"/>
  <c r="R655" i="4"/>
  <c r="S655" i="4"/>
  <c r="T655" i="4"/>
  <c r="R656" i="4"/>
  <c r="S656" i="4"/>
  <c r="T656" i="4"/>
  <c r="R657" i="4"/>
  <c r="S657" i="4"/>
  <c r="T657" i="4"/>
  <c r="R658" i="4"/>
  <c r="S658" i="4"/>
  <c r="T658" i="4"/>
  <c r="R659" i="4"/>
  <c r="S659" i="4"/>
  <c r="T659" i="4"/>
  <c r="R660" i="4"/>
  <c r="S660" i="4"/>
  <c r="T660" i="4"/>
  <c r="R661" i="4"/>
  <c r="S661" i="4"/>
  <c r="T661" i="4"/>
  <c r="R662" i="4"/>
  <c r="S662" i="4"/>
  <c r="T662" i="4"/>
  <c r="R663" i="4"/>
  <c r="S663" i="4"/>
  <c r="T663" i="4"/>
  <c r="R664" i="4"/>
  <c r="S664" i="4"/>
  <c r="T664" i="4"/>
  <c r="R665" i="4"/>
  <c r="S665" i="4"/>
  <c r="T665" i="4"/>
  <c r="R666" i="4"/>
  <c r="S666" i="4"/>
  <c r="T666" i="4"/>
  <c r="R667" i="4"/>
  <c r="S667" i="4"/>
  <c r="T667" i="4"/>
  <c r="R668" i="4"/>
  <c r="S668" i="4"/>
  <c r="T668" i="4"/>
  <c r="R669" i="4"/>
  <c r="S669" i="4"/>
  <c r="T669" i="4"/>
  <c r="R670" i="4"/>
  <c r="S670" i="4"/>
  <c r="T670" i="4"/>
  <c r="R671" i="4"/>
  <c r="S671" i="4"/>
  <c r="T671" i="4"/>
  <c r="R672" i="4"/>
  <c r="S672" i="4"/>
  <c r="T672" i="4"/>
  <c r="R673" i="4"/>
  <c r="S673" i="4"/>
  <c r="T673" i="4"/>
  <c r="R674" i="4"/>
  <c r="S674" i="4"/>
  <c r="T674" i="4"/>
  <c r="R675" i="4"/>
  <c r="S675" i="4"/>
  <c r="T675" i="4"/>
  <c r="R676" i="4"/>
  <c r="S676" i="4"/>
  <c r="T676" i="4"/>
  <c r="R677" i="4"/>
  <c r="S677" i="4"/>
  <c r="T677" i="4"/>
  <c r="R678" i="4"/>
  <c r="S678" i="4"/>
  <c r="T678" i="4"/>
  <c r="R679" i="4"/>
  <c r="S679" i="4"/>
  <c r="T679" i="4"/>
  <c r="R680" i="4"/>
  <c r="S680" i="4"/>
  <c r="T680" i="4"/>
  <c r="R681" i="4"/>
  <c r="S681" i="4"/>
  <c r="T681" i="4"/>
  <c r="R682" i="4"/>
  <c r="S682" i="4"/>
  <c r="T682" i="4"/>
  <c r="R683" i="4"/>
  <c r="S683" i="4"/>
  <c r="T683" i="4"/>
  <c r="R684" i="4"/>
  <c r="S684" i="4"/>
  <c r="T684" i="4"/>
  <c r="R685" i="4"/>
  <c r="S685" i="4"/>
  <c r="T685" i="4"/>
  <c r="R686" i="4"/>
  <c r="S686" i="4"/>
  <c r="T686" i="4"/>
  <c r="R687" i="4"/>
  <c r="S687" i="4"/>
  <c r="T687" i="4"/>
  <c r="R688" i="4"/>
  <c r="S688" i="4"/>
  <c r="T688" i="4"/>
  <c r="R689" i="4"/>
  <c r="S689" i="4"/>
  <c r="T689" i="4"/>
  <c r="R690" i="4"/>
  <c r="S690" i="4"/>
  <c r="T690" i="4"/>
  <c r="R691" i="4"/>
  <c r="S691" i="4"/>
  <c r="T691" i="4"/>
  <c r="R692" i="4"/>
  <c r="S692" i="4"/>
  <c r="T692" i="4"/>
  <c r="R693" i="4"/>
  <c r="S693" i="4"/>
  <c r="T693" i="4"/>
  <c r="R694" i="4"/>
  <c r="S694" i="4"/>
  <c r="T694" i="4"/>
  <c r="R695" i="4"/>
  <c r="S695" i="4"/>
  <c r="T695" i="4"/>
  <c r="R696" i="4"/>
  <c r="S696" i="4"/>
  <c r="T696" i="4"/>
  <c r="R697" i="4"/>
  <c r="S697" i="4"/>
  <c r="T697" i="4"/>
  <c r="R698" i="4"/>
  <c r="S698" i="4"/>
  <c r="T698" i="4"/>
  <c r="R699" i="4"/>
  <c r="S699" i="4"/>
  <c r="T699" i="4"/>
  <c r="R700" i="4"/>
  <c r="S700" i="4"/>
  <c r="T700" i="4"/>
  <c r="R701" i="4"/>
  <c r="S701" i="4"/>
  <c r="T701" i="4"/>
  <c r="R702" i="4"/>
  <c r="S702" i="4"/>
  <c r="T702" i="4"/>
  <c r="R703" i="4"/>
  <c r="S703" i="4"/>
  <c r="T703" i="4"/>
  <c r="R704" i="4"/>
  <c r="S704" i="4"/>
  <c r="T704" i="4"/>
  <c r="R705" i="4"/>
  <c r="S705" i="4"/>
  <c r="T705" i="4"/>
  <c r="R706" i="4"/>
  <c r="S706" i="4"/>
  <c r="T706" i="4"/>
  <c r="R707" i="4"/>
  <c r="S707" i="4"/>
  <c r="T707" i="4"/>
  <c r="R708" i="4"/>
  <c r="S708" i="4"/>
  <c r="T708" i="4"/>
  <c r="R709" i="4"/>
  <c r="S709" i="4"/>
  <c r="T709" i="4"/>
  <c r="R710" i="4"/>
  <c r="S710" i="4"/>
  <c r="T710" i="4"/>
  <c r="R711" i="4"/>
  <c r="S711" i="4"/>
  <c r="T711" i="4"/>
  <c r="R712" i="4"/>
  <c r="S712" i="4"/>
  <c r="T712" i="4"/>
  <c r="R713" i="4"/>
  <c r="S713" i="4"/>
  <c r="T713" i="4"/>
  <c r="R714" i="4"/>
  <c r="S714" i="4"/>
  <c r="T714" i="4"/>
  <c r="R715" i="4"/>
  <c r="S715" i="4"/>
  <c r="T715" i="4"/>
  <c r="R716" i="4"/>
  <c r="S716" i="4"/>
  <c r="T716" i="4"/>
  <c r="R717" i="4"/>
  <c r="S717" i="4"/>
  <c r="T717" i="4"/>
  <c r="R718" i="4"/>
  <c r="S718" i="4"/>
  <c r="T718" i="4"/>
  <c r="R719" i="4"/>
  <c r="S719" i="4"/>
  <c r="T719" i="4"/>
  <c r="R720" i="4"/>
  <c r="S720" i="4"/>
  <c r="T720" i="4"/>
  <c r="R721" i="4"/>
  <c r="S721" i="4"/>
  <c r="T721" i="4"/>
  <c r="R722" i="4"/>
  <c r="S722" i="4"/>
  <c r="T722" i="4"/>
  <c r="R723" i="4"/>
  <c r="S723" i="4"/>
  <c r="T723" i="4"/>
  <c r="R724" i="4"/>
  <c r="S724" i="4"/>
  <c r="T724" i="4"/>
  <c r="R725" i="4"/>
  <c r="S725" i="4"/>
  <c r="T725" i="4"/>
  <c r="R726" i="4"/>
  <c r="S726" i="4"/>
  <c r="T726" i="4"/>
  <c r="R727" i="4"/>
  <c r="S727" i="4"/>
  <c r="T727" i="4"/>
  <c r="R728" i="4"/>
  <c r="S728" i="4"/>
  <c r="T728" i="4"/>
  <c r="R729" i="4"/>
  <c r="S729" i="4"/>
  <c r="T729" i="4"/>
  <c r="R730" i="4"/>
  <c r="S730" i="4"/>
  <c r="T730" i="4"/>
  <c r="R731" i="4"/>
  <c r="S731" i="4"/>
  <c r="T731" i="4"/>
  <c r="R732" i="4"/>
  <c r="S732" i="4"/>
  <c r="T732" i="4"/>
  <c r="R733" i="4"/>
  <c r="S733" i="4"/>
  <c r="T733" i="4"/>
  <c r="R734" i="4"/>
  <c r="S734" i="4"/>
  <c r="T734" i="4"/>
  <c r="R735" i="4"/>
  <c r="S735" i="4"/>
  <c r="T735" i="4"/>
  <c r="R736" i="4"/>
  <c r="S736" i="4"/>
  <c r="T736" i="4"/>
  <c r="R737" i="4"/>
  <c r="S737" i="4"/>
  <c r="T737" i="4"/>
  <c r="R738" i="4"/>
  <c r="S738" i="4"/>
  <c r="T738" i="4"/>
  <c r="R739" i="4"/>
  <c r="S739" i="4"/>
  <c r="T739" i="4"/>
  <c r="R740" i="4"/>
  <c r="S740" i="4"/>
  <c r="T740" i="4"/>
  <c r="R741" i="4"/>
  <c r="S741" i="4"/>
  <c r="T741" i="4"/>
  <c r="R742" i="4"/>
  <c r="S742" i="4"/>
  <c r="T742" i="4"/>
  <c r="R743" i="4"/>
  <c r="S743" i="4"/>
  <c r="T743" i="4"/>
  <c r="R744" i="4"/>
  <c r="S744" i="4"/>
  <c r="T744" i="4"/>
  <c r="R745" i="4"/>
  <c r="S745" i="4"/>
  <c r="T745" i="4"/>
  <c r="R746" i="4"/>
  <c r="S746" i="4"/>
  <c r="T746" i="4"/>
  <c r="R747" i="4"/>
  <c r="S747" i="4"/>
  <c r="T747" i="4"/>
  <c r="R748" i="4"/>
  <c r="S748" i="4"/>
  <c r="T748" i="4"/>
  <c r="R749" i="4"/>
  <c r="S749" i="4"/>
  <c r="T749" i="4"/>
  <c r="R750" i="4"/>
  <c r="S750" i="4"/>
  <c r="T750" i="4"/>
  <c r="R751" i="4"/>
  <c r="S751" i="4"/>
  <c r="T751" i="4"/>
  <c r="R752" i="4"/>
  <c r="S752" i="4"/>
  <c r="T752" i="4"/>
  <c r="R753" i="4"/>
  <c r="S753" i="4"/>
  <c r="T753" i="4"/>
  <c r="R754" i="4"/>
  <c r="S754" i="4"/>
  <c r="T754" i="4"/>
  <c r="R755" i="4"/>
  <c r="S755" i="4"/>
  <c r="T755" i="4"/>
  <c r="R756" i="4"/>
  <c r="S756" i="4"/>
  <c r="T756" i="4"/>
  <c r="R757" i="4"/>
  <c r="S757" i="4"/>
  <c r="T757" i="4"/>
  <c r="R758" i="4"/>
  <c r="S758" i="4"/>
  <c r="T758" i="4"/>
  <c r="R759" i="4"/>
  <c r="S759" i="4"/>
  <c r="T759" i="4"/>
  <c r="R760" i="4"/>
  <c r="S760" i="4"/>
  <c r="T760" i="4"/>
  <c r="R761" i="4"/>
  <c r="S761" i="4"/>
  <c r="T761" i="4"/>
  <c r="R762" i="4"/>
  <c r="S762" i="4"/>
  <c r="T762" i="4"/>
  <c r="R763" i="4"/>
  <c r="S763" i="4"/>
  <c r="T763" i="4"/>
  <c r="R764" i="4"/>
  <c r="S764" i="4"/>
  <c r="T764" i="4"/>
  <c r="R765" i="4"/>
  <c r="S765" i="4"/>
  <c r="T765" i="4"/>
  <c r="R766" i="4"/>
  <c r="S766" i="4"/>
  <c r="T766" i="4"/>
  <c r="R767" i="4"/>
  <c r="S767" i="4"/>
  <c r="T767" i="4"/>
  <c r="R768" i="4"/>
  <c r="S768" i="4"/>
  <c r="T768" i="4"/>
  <c r="R769" i="4"/>
  <c r="S769" i="4"/>
  <c r="T769" i="4"/>
  <c r="R770" i="4"/>
  <c r="S770" i="4"/>
  <c r="T770" i="4"/>
  <c r="R771" i="4"/>
  <c r="S771" i="4"/>
  <c r="T771" i="4"/>
  <c r="R772" i="4"/>
  <c r="S772" i="4"/>
  <c r="T772" i="4"/>
  <c r="R773" i="4"/>
  <c r="S773" i="4"/>
  <c r="T773" i="4"/>
  <c r="R774" i="4"/>
  <c r="S774" i="4"/>
  <c r="T774" i="4"/>
  <c r="R775" i="4"/>
  <c r="S775" i="4"/>
  <c r="T775" i="4"/>
  <c r="R776" i="4"/>
  <c r="S776" i="4"/>
  <c r="T776" i="4"/>
  <c r="R777" i="4"/>
  <c r="S777" i="4"/>
  <c r="T777" i="4"/>
  <c r="R778" i="4"/>
  <c r="S778" i="4"/>
  <c r="T778" i="4"/>
  <c r="R779" i="4"/>
  <c r="S779" i="4"/>
  <c r="T779" i="4"/>
  <c r="R780" i="4"/>
  <c r="S780" i="4"/>
  <c r="T780" i="4"/>
  <c r="R781" i="4"/>
  <c r="S781" i="4"/>
  <c r="T781" i="4"/>
  <c r="R782" i="4"/>
  <c r="S782" i="4"/>
  <c r="T782" i="4"/>
  <c r="R783" i="4"/>
  <c r="S783" i="4"/>
  <c r="T783" i="4"/>
  <c r="R784" i="4"/>
  <c r="S784" i="4"/>
  <c r="T784" i="4"/>
  <c r="R785" i="4"/>
  <c r="S785" i="4"/>
  <c r="T785" i="4"/>
  <c r="R786" i="4"/>
  <c r="S786" i="4"/>
  <c r="T786" i="4"/>
  <c r="R787" i="4"/>
  <c r="S787" i="4"/>
  <c r="T787" i="4"/>
  <c r="R788" i="4"/>
  <c r="S788" i="4"/>
  <c r="T788" i="4"/>
  <c r="R789" i="4"/>
  <c r="S789" i="4"/>
  <c r="T789" i="4"/>
  <c r="R790" i="4"/>
  <c r="S790" i="4"/>
  <c r="T790" i="4"/>
  <c r="R791" i="4"/>
  <c r="S791" i="4"/>
  <c r="T791" i="4"/>
  <c r="R792" i="4"/>
  <c r="S792" i="4"/>
  <c r="T792" i="4"/>
  <c r="R793" i="4"/>
  <c r="S793" i="4"/>
  <c r="T793" i="4"/>
  <c r="R794" i="4"/>
  <c r="S794" i="4"/>
  <c r="T794" i="4"/>
  <c r="R795" i="4"/>
  <c r="S795" i="4"/>
  <c r="T795" i="4"/>
  <c r="R796" i="4"/>
  <c r="S796" i="4"/>
  <c r="T796" i="4"/>
  <c r="R797" i="4"/>
  <c r="S797" i="4"/>
  <c r="T797" i="4"/>
  <c r="R798" i="4"/>
  <c r="S798" i="4"/>
  <c r="T798" i="4"/>
  <c r="R799" i="4"/>
  <c r="S799" i="4"/>
  <c r="T799" i="4"/>
  <c r="R800" i="4"/>
  <c r="S800" i="4"/>
  <c r="T800" i="4"/>
  <c r="R801" i="4"/>
  <c r="S801" i="4"/>
  <c r="T801" i="4"/>
  <c r="R802" i="4"/>
  <c r="S802" i="4"/>
  <c r="T802" i="4"/>
  <c r="R803" i="4"/>
  <c r="S803" i="4"/>
  <c r="T803" i="4"/>
  <c r="R804" i="4"/>
  <c r="S804" i="4"/>
  <c r="T804" i="4"/>
  <c r="R805" i="4"/>
  <c r="S805" i="4"/>
  <c r="T805" i="4"/>
  <c r="R806" i="4"/>
  <c r="S806" i="4"/>
  <c r="T806" i="4"/>
  <c r="R807" i="4"/>
  <c r="S807" i="4"/>
  <c r="T807" i="4"/>
  <c r="R808" i="4"/>
  <c r="S808" i="4"/>
  <c r="T808" i="4"/>
  <c r="R809" i="4"/>
  <c r="S809" i="4"/>
  <c r="T809" i="4"/>
  <c r="R810" i="4"/>
  <c r="S810" i="4"/>
  <c r="T810" i="4"/>
  <c r="R811" i="4"/>
  <c r="S811" i="4"/>
  <c r="T811" i="4"/>
  <c r="R812" i="4"/>
  <c r="S812" i="4"/>
  <c r="T812" i="4"/>
  <c r="R813" i="4"/>
  <c r="S813" i="4"/>
  <c r="T813" i="4"/>
  <c r="R814" i="4"/>
  <c r="S814" i="4"/>
  <c r="T814" i="4"/>
  <c r="R815" i="4"/>
  <c r="S815" i="4"/>
  <c r="T815" i="4"/>
  <c r="R816" i="4"/>
  <c r="S816" i="4"/>
  <c r="T816" i="4"/>
  <c r="R817" i="4"/>
  <c r="S817" i="4"/>
  <c r="T817" i="4"/>
  <c r="R818" i="4"/>
  <c r="S818" i="4"/>
  <c r="T818" i="4"/>
  <c r="R819" i="4"/>
  <c r="S819" i="4"/>
  <c r="T819" i="4"/>
  <c r="R820" i="4"/>
  <c r="S820" i="4"/>
  <c r="T820" i="4"/>
  <c r="R821" i="4"/>
  <c r="S821" i="4"/>
  <c r="T821" i="4"/>
  <c r="R822" i="4"/>
  <c r="S822" i="4"/>
  <c r="T822" i="4"/>
  <c r="R823" i="4"/>
  <c r="S823" i="4"/>
  <c r="T823" i="4"/>
  <c r="R824" i="4"/>
  <c r="S824" i="4"/>
  <c r="T824" i="4"/>
  <c r="R825" i="4"/>
  <c r="S825" i="4"/>
  <c r="T825" i="4"/>
  <c r="R826" i="4"/>
  <c r="S826" i="4"/>
  <c r="T826" i="4"/>
  <c r="R827" i="4"/>
  <c r="S827" i="4"/>
  <c r="T827" i="4"/>
  <c r="R828" i="4"/>
  <c r="S828" i="4"/>
  <c r="T828" i="4"/>
  <c r="R829" i="4"/>
  <c r="S829" i="4"/>
  <c r="T829" i="4"/>
  <c r="R830" i="4"/>
  <c r="S830" i="4"/>
  <c r="T830" i="4"/>
  <c r="R831" i="4"/>
  <c r="S831" i="4"/>
  <c r="T831" i="4"/>
  <c r="R832" i="4"/>
  <c r="S832" i="4"/>
  <c r="T832" i="4"/>
  <c r="R833" i="4"/>
  <c r="S833" i="4"/>
  <c r="T833" i="4"/>
  <c r="R834" i="4"/>
  <c r="S834" i="4"/>
  <c r="T834" i="4"/>
  <c r="R835" i="4"/>
  <c r="S835" i="4"/>
  <c r="T835" i="4"/>
  <c r="R836" i="4"/>
  <c r="S836" i="4"/>
  <c r="T836" i="4"/>
  <c r="R837" i="4"/>
  <c r="S837" i="4"/>
  <c r="T837" i="4"/>
  <c r="R838" i="4"/>
  <c r="S838" i="4"/>
  <c r="T838" i="4"/>
  <c r="R839" i="4"/>
  <c r="S839" i="4"/>
  <c r="T839" i="4"/>
  <c r="R840" i="4"/>
  <c r="S840" i="4"/>
  <c r="T840" i="4"/>
  <c r="R841" i="4"/>
  <c r="S841" i="4"/>
  <c r="T841" i="4"/>
  <c r="R842" i="4"/>
  <c r="S842" i="4"/>
  <c r="T842" i="4"/>
  <c r="R843" i="4"/>
  <c r="S843" i="4"/>
  <c r="T843" i="4"/>
  <c r="R844" i="4"/>
  <c r="S844" i="4"/>
  <c r="T844" i="4"/>
  <c r="R845" i="4"/>
  <c r="S845" i="4"/>
  <c r="T845" i="4"/>
  <c r="R846" i="4"/>
  <c r="S846" i="4"/>
  <c r="T846" i="4"/>
  <c r="R847" i="4"/>
  <c r="S847" i="4"/>
  <c r="T847" i="4"/>
  <c r="R848" i="4"/>
  <c r="S848" i="4"/>
  <c r="T848" i="4"/>
  <c r="R849" i="4"/>
  <c r="S849" i="4"/>
  <c r="T849" i="4"/>
  <c r="R850" i="4"/>
  <c r="S850" i="4"/>
  <c r="T850" i="4"/>
  <c r="R851" i="4"/>
  <c r="S851" i="4"/>
  <c r="T851" i="4"/>
  <c r="R852" i="4"/>
  <c r="S852" i="4"/>
  <c r="T852" i="4"/>
  <c r="R853" i="4"/>
  <c r="S853" i="4"/>
  <c r="T853" i="4"/>
  <c r="R854" i="4"/>
  <c r="S854" i="4"/>
  <c r="T854" i="4"/>
  <c r="R855" i="4"/>
  <c r="S855" i="4"/>
  <c r="T855" i="4"/>
  <c r="R856" i="4"/>
  <c r="S856" i="4"/>
  <c r="T856" i="4"/>
  <c r="R857" i="4"/>
  <c r="S857" i="4"/>
  <c r="T857" i="4"/>
  <c r="R858" i="4"/>
  <c r="S858" i="4"/>
  <c r="T858" i="4"/>
  <c r="R859" i="4"/>
  <c r="S859" i="4"/>
  <c r="T859" i="4"/>
  <c r="R860" i="4"/>
  <c r="S860" i="4"/>
  <c r="T860" i="4"/>
  <c r="R861" i="4"/>
  <c r="S861" i="4"/>
  <c r="T861" i="4"/>
  <c r="R862" i="4"/>
  <c r="S862" i="4"/>
  <c r="T862" i="4"/>
  <c r="R863" i="4"/>
  <c r="S863" i="4"/>
  <c r="T863" i="4"/>
  <c r="R864" i="4"/>
  <c r="S864" i="4"/>
  <c r="T864" i="4"/>
  <c r="R865" i="4"/>
  <c r="S865" i="4"/>
  <c r="T865" i="4"/>
  <c r="R866" i="4"/>
  <c r="S866" i="4"/>
  <c r="T866" i="4"/>
  <c r="R867" i="4"/>
  <c r="S867" i="4"/>
  <c r="T867" i="4"/>
  <c r="R868" i="4"/>
  <c r="S868" i="4"/>
  <c r="T868" i="4"/>
  <c r="R869" i="4"/>
  <c r="S869" i="4"/>
  <c r="T869" i="4"/>
  <c r="R870" i="4"/>
  <c r="S870" i="4"/>
  <c r="T870" i="4"/>
  <c r="R871" i="4"/>
  <c r="S871" i="4"/>
  <c r="T871" i="4"/>
  <c r="R872" i="4"/>
  <c r="S872" i="4"/>
  <c r="T872" i="4"/>
  <c r="R873" i="4"/>
  <c r="S873" i="4"/>
  <c r="T873" i="4"/>
  <c r="R874" i="4"/>
  <c r="S874" i="4"/>
  <c r="T874" i="4"/>
  <c r="R875" i="4"/>
  <c r="S875" i="4"/>
  <c r="T875" i="4"/>
  <c r="R876" i="4"/>
  <c r="S876" i="4"/>
  <c r="T876" i="4"/>
  <c r="R877" i="4"/>
  <c r="S877" i="4"/>
  <c r="T877" i="4"/>
  <c r="R878" i="4"/>
  <c r="S878" i="4"/>
  <c r="T878" i="4"/>
  <c r="R879" i="4"/>
  <c r="S879" i="4"/>
  <c r="T879" i="4"/>
  <c r="R880" i="4"/>
  <c r="S880" i="4"/>
  <c r="T880" i="4"/>
  <c r="R881" i="4"/>
  <c r="S881" i="4"/>
  <c r="T881" i="4"/>
  <c r="R882" i="4"/>
  <c r="S882" i="4"/>
  <c r="T882" i="4"/>
  <c r="R883" i="4"/>
  <c r="S883" i="4"/>
  <c r="T883" i="4"/>
  <c r="R884" i="4"/>
  <c r="S884" i="4"/>
  <c r="T884" i="4"/>
  <c r="R885" i="4"/>
  <c r="S885" i="4"/>
  <c r="T885" i="4"/>
  <c r="R886" i="4"/>
  <c r="S886" i="4"/>
  <c r="T886" i="4"/>
  <c r="R887" i="4"/>
  <c r="S887" i="4"/>
  <c r="T887" i="4"/>
  <c r="R888" i="4"/>
  <c r="S888" i="4"/>
  <c r="T888" i="4"/>
  <c r="R889" i="4"/>
  <c r="S889" i="4"/>
  <c r="T889" i="4"/>
  <c r="R890" i="4"/>
  <c r="S890" i="4"/>
  <c r="T890" i="4"/>
  <c r="R891" i="4"/>
  <c r="S891" i="4"/>
  <c r="T891" i="4"/>
  <c r="R892" i="4"/>
  <c r="S892" i="4"/>
  <c r="T892" i="4"/>
  <c r="R893" i="4"/>
  <c r="S893" i="4"/>
  <c r="T893" i="4"/>
  <c r="R894" i="4"/>
  <c r="S894" i="4"/>
  <c r="T894" i="4"/>
  <c r="R895" i="4"/>
  <c r="S895" i="4"/>
  <c r="T895" i="4"/>
  <c r="R896" i="4"/>
  <c r="S896" i="4"/>
  <c r="T896" i="4"/>
  <c r="R897" i="4"/>
  <c r="S897" i="4"/>
  <c r="T897" i="4"/>
  <c r="R898" i="4"/>
  <c r="S898" i="4"/>
  <c r="T898" i="4"/>
  <c r="R899" i="4"/>
  <c r="S899" i="4"/>
  <c r="T899" i="4"/>
  <c r="R900" i="4"/>
  <c r="S900" i="4"/>
  <c r="T900" i="4"/>
  <c r="R901" i="4"/>
  <c r="S901" i="4"/>
  <c r="T901" i="4"/>
  <c r="R902" i="4"/>
  <c r="S902" i="4"/>
  <c r="T902" i="4"/>
  <c r="R903" i="4"/>
  <c r="S903" i="4"/>
  <c r="T903" i="4"/>
  <c r="R904" i="4"/>
  <c r="S904" i="4"/>
  <c r="T904" i="4"/>
  <c r="R905" i="4"/>
  <c r="S905" i="4"/>
  <c r="T905" i="4"/>
  <c r="R906" i="4"/>
  <c r="S906" i="4"/>
  <c r="T906" i="4"/>
  <c r="R907" i="4"/>
  <c r="S907" i="4"/>
  <c r="T907" i="4"/>
  <c r="R908" i="4"/>
  <c r="S908" i="4"/>
  <c r="T908" i="4"/>
  <c r="R909" i="4"/>
  <c r="S909" i="4"/>
  <c r="T909" i="4"/>
  <c r="R910" i="4"/>
  <c r="S910" i="4"/>
  <c r="T910" i="4"/>
  <c r="R911" i="4"/>
  <c r="S911" i="4"/>
  <c r="T911" i="4"/>
  <c r="R912" i="4"/>
  <c r="S912" i="4"/>
  <c r="T912" i="4"/>
  <c r="R913" i="4"/>
  <c r="S913" i="4"/>
  <c r="T913" i="4"/>
  <c r="R914" i="4"/>
  <c r="S914" i="4"/>
  <c r="T914" i="4"/>
  <c r="R915" i="4"/>
  <c r="S915" i="4"/>
  <c r="T915" i="4"/>
  <c r="R916" i="4"/>
  <c r="S916" i="4"/>
  <c r="T916" i="4"/>
  <c r="R917" i="4"/>
  <c r="S917" i="4"/>
  <c r="T917" i="4"/>
  <c r="R918" i="4"/>
  <c r="S918" i="4"/>
  <c r="T918" i="4"/>
  <c r="R919" i="4"/>
  <c r="S919" i="4"/>
  <c r="T919" i="4"/>
  <c r="R920" i="4"/>
  <c r="S920" i="4"/>
  <c r="T920" i="4"/>
  <c r="R921" i="4"/>
  <c r="S921" i="4"/>
  <c r="T921" i="4"/>
  <c r="R922" i="4"/>
  <c r="S922" i="4"/>
  <c r="T922" i="4"/>
  <c r="R923" i="4"/>
  <c r="S923" i="4"/>
  <c r="T923" i="4"/>
  <c r="R924" i="4"/>
  <c r="S924" i="4"/>
  <c r="T924" i="4"/>
  <c r="R925" i="4"/>
  <c r="S925" i="4"/>
  <c r="T925" i="4"/>
  <c r="R926" i="4"/>
  <c r="S926" i="4"/>
  <c r="T926" i="4"/>
  <c r="R927" i="4"/>
  <c r="S927" i="4"/>
  <c r="T927" i="4"/>
  <c r="R928" i="4"/>
  <c r="S928" i="4"/>
  <c r="T928" i="4"/>
  <c r="R929" i="4"/>
  <c r="S929" i="4"/>
  <c r="T929" i="4"/>
  <c r="R930" i="4"/>
  <c r="S930" i="4"/>
  <c r="T930" i="4"/>
  <c r="R931" i="4"/>
  <c r="S931" i="4"/>
  <c r="T931" i="4"/>
  <c r="R932" i="4"/>
  <c r="S932" i="4"/>
  <c r="T932" i="4"/>
  <c r="R933" i="4"/>
  <c r="S933" i="4"/>
  <c r="T933" i="4"/>
  <c r="R934" i="4"/>
  <c r="S934" i="4"/>
  <c r="T934" i="4"/>
  <c r="R935" i="4"/>
  <c r="S935" i="4"/>
  <c r="T935" i="4"/>
  <c r="R936" i="4"/>
  <c r="S936" i="4"/>
  <c r="T936" i="4"/>
  <c r="R937" i="4"/>
  <c r="S937" i="4"/>
  <c r="T937" i="4"/>
  <c r="R938" i="4"/>
  <c r="S938" i="4"/>
  <c r="T938" i="4"/>
  <c r="R939" i="4"/>
  <c r="S939" i="4"/>
  <c r="T939" i="4"/>
  <c r="R940" i="4"/>
  <c r="S940" i="4"/>
  <c r="T940" i="4"/>
  <c r="R941" i="4"/>
  <c r="S941" i="4"/>
  <c r="T941" i="4"/>
  <c r="R942" i="4"/>
  <c r="S942" i="4"/>
  <c r="T942" i="4"/>
  <c r="R943" i="4"/>
  <c r="S943" i="4"/>
  <c r="T943" i="4"/>
  <c r="R944" i="4"/>
  <c r="S944" i="4"/>
  <c r="T944" i="4"/>
  <c r="R945" i="4"/>
  <c r="S945" i="4"/>
  <c r="T945" i="4"/>
  <c r="R946" i="4"/>
  <c r="S946" i="4"/>
  <c r="T946" i="4"/>
  <c r="R947" i="4"/>
  <c r="S947" i="4"/>
  <c r="T947" i="4"/>
  <c r="R948" i="4"/>
  <c r="S948" i="4"/>
  <c r="T948" i="4"/>
  <c r="R949" i="4"/>
  <c r="S949" i="4"/>
  <c r="T949" i="4"/>
  <c r="R950" i="4"/>
  <c r="S950" i="4"/>
  <c r="T950" i="4"/>
  <c r="R951" i="4"/>
  <c r="S951" i="4"/>
  <c r="T951" i="4"/>
  <c r="R952" i="4"/>
  <c r="S952" i="4"/>
  <c r="T952" i="4"/>
  <c r="R953" i="4"/>
  <c r="S953" i="4"/>
  <c r="T953" i="4"/>
  <c r="R954" i="4"/>
  <c r="S954" i="4"/>
  <c r="T954" i="4"/>
  <c r="R955" i="4"/>
  <c r="S955" i="4"/>
  <c r="T955" i="4"/>
  <c r="R956" i="4"/>
  <c r="S956" i="4"/>
  <c r="T956" i="4"/>
  <c r="R957" i="4"/>
  <c r="S957" i="4"/>
  <c r="T957" i="4"/>
  <c r="R958" i="4"/>
  <c r="S958" i="4"/>
  <c r="T958" i="4"/>
  <c r="R959" i="4"/>
  <c r="S959" i="4"/>
  <c r="T959" i="4"/>
  <c r="R960" i="4"/>
  <c r="S960" i="4"/>
  <c r="T960" i="4"/>
  <c r="R961" i="4"/>
  <c r="S961" i="4"/>
  <c r="T961" i="4"/>
  <c r="R962" i="4"/>
  <c r="S962" i="4"/>
  <c r="T962" i="4"/>
  <c r="R963" i="4"/>
  <c r="S963" i="4"/>
  <c r="T963" i="4"/>
  <c r="R964" i="4"/>
  <c r="S964" i="4"/>
  <c r="T964" i="4"/>
  <c r="R965" i="4"/>
  <c r="S965" i="4"/>
  <c r="T965" i="4"/>
  <c r="R966" i="4"/>
  <c r="S966" i="4"/>
  <c r="T966" i="4"/>
  <c r="R967" i="4"/>
  <c r="S967" i="4"/>
  <c r="T967" i="4"/>
  <c r="R968" i="4"/>
  <c r="S968" i="4"/>
  <c r="T968" i="4"/>
  <c r="R969" i="4"/>
  <c r="S969" i="4"/>
  <c r="T969" i="4"/>
  <c r="R970" i="4"/>
  <c r="S970" i="4"/>
  <c r="T970" i="4"/>
  <c r="R971" i="4"/>
  <c r="S971" i="4"/>
  <c r="T971" i="4"/>
  <c r="R972" i="4"/>
  <c r="S972" i="4"/>
  <c r="T972" i="4"/>
  <c r="R973" i="4"/>
  <c r="S973" i="4"/>
  <c r="T973" i="4"/>
  <c r="R974" i="4"/>
  <c r="S974" i="4"/>
  <c r="T974" i="4"/>
  <c r="R975" i="4"/>
  <c r="S975" i="4"/>
  <c r="T975" i="4"/>
  <c r="R976" i="4"/>
  <c r="S976" i="4"/>
  <c r="T976" i="4"/>
  <c r="R977" i="4"/>
  <c r="S977" i="4"/>
  <c r="T977" i="4"/>
  <c r="R978" i="4"/>
  <c r="S978" i="4"/>
  <c r="T978" i="4"/>
  <c r="R979" i="4"/>
  <c r="S979" i="4"/>
  <c r="T979" i="4"/>
  <c r="R980" i="4"/>
  <c r="S980" i="4"/>
  <c r="T980" i="4"/>
  <c r="R981" i="4"/>
  <c r="S981" i="4"/>
  <c r="T981" i="4"/>
  <c r="R982" i="4"/>
  <c r="S982" i="4"/>
  <c r="T982" i="4"/>
  <c r="R983" i="4"/>
  <c r="S983" i="4"/>
  <c r="T983" i="4"/>
  <c r="R984" i="4"/>
  <c r="S984" i="4"/>
  <c r="T984" i="4"/>
  <c r="R985" i="4"/>
  <c r="S985" i="4"/>
  <c r="T985" i="4"/>
  <c r="R986" i="4"/>
  <c r="S986" i="4"/>
  <c r="T986" i="4"/>
  <c r="R987" i="4"/>
  <c r="S987" i="4"/>
  <c r="T987" i="4"/>
  <c r="R988" i="4"/>
  <c r="S988" i="4"/>
  <c r="T988" i="4"/>
  <c r="R989" i="4"/>
  <c r="S989" i="4"/>
  <c r="T989" i="4"/>
  <c r="R990" i="4"/>
  <c r="S990" i="4"/>
  <c r="T990" i="4"/>
  <c r="R991" i="4"/>
  <c r="S991" i="4"/>
  <c r="T991" i="4"/>
  <c r="R992" i="4"/>
  <c r="S992" i="4"/>
  <c r="T992" i="4"/>
  <c r="R993" i="4"/>
  <c r="S993" i="4"/>
  <c r="T993" i="4"/>
  <c r="R994" i="4"/>
  <c r="S994" i="4"/>
  <c r="T994" i="4"/>
  <c r="R995" i="4"/>
  <c r="S995" i="4"/>
  <c r="T995" i="4"/>
  <c r="R996" i="4"/>
  <c r="S996" i="4"/>
  <c r="T996" i="4"/>
  <c r="R997" i="4"/>
  <c r="S997" i="4"/>
  <c r="T997" i="4"/>
  <c r="R998" i="4"/>
  <c r="S998" i="4"/>
  <c r="T998" i="4"/>
  <c r="R999" i="4"/>
  <c r="S999" i="4"/>
  <c r="T999" i="4"/>
  <c r="R1000" i="4"/>
  <c r="S1000" i="4"/>
  <c r="T1000" i="4"/>
  <c r="R1001" i="4"/>
  <c r="S1001" i="4"/>
  <c r="T1001" i="4"/>
  <c r="R1002" i="4"/>
  <c r="S1002" i="4"/>
  <c r="T1002" i="4"/>
  <c r="R1003" i="4"/>
  <c r="S1003" i="4"/>
  <c r="T1003" i="4"/>
  <c r="R1004" i="4"/>
  <c r="S1004" i="4"/>
  <c r="T1004" i="4"/>
  <c r="R1005" i="4"/>
  <c r="S1005" i="4"/>
  <c r="T1005" i="4"/>
  <c r="R1006" i="4"/>
  <c r="S1006" i="4"/>
  <c r="T1006" i="4"/>
  <c r="R1007" i="4"/>
  <c r="S1007" i="4"/>
  <c r="T1007" i="4"/>
  <c r="R1008" i="4"/>
  <c r="S1008" i="4"/>
  <c r="T1008" i="4"/>
  <c r="R1009" i="4"/>
  <c r="S1009" i="4"/>
  <c r="T1009" i="4"/>
  <c r="R1010" i="4"/>
  <c r="S1010" i="4"/>
  <c r="T1010" i="4"/>
  <c r="R1011" i="4"/>
  <c r="S1011" i="4"/>
  <c r="T1011" i="4"/>
  <c r="R1012" i="4"/>
  <c r="S1012" i="4"/>
  <c r="T1012" i="4"/>
  <c r="R1013" i="4"/>
  <c r="S1013" i="4"/>
  <c r="T1013" i="4"/>
  <c r="R1014" i="4"/>
  <c r="S1014" i="4"/>
  <c r="T1014" i="4"/>
  <c r="R1015" i="4"/>
  <c r="S1015" i="4"/>
  <c r="T1015" i="4"/>
  <c r="R1016" i="4"/>
  <c r="S1016" i="4"/>
  <c r="T1016" i="4"/>
  <c r="R1017" i="4"/>
  <c r="S1017" i="4"/>
  <c r="T1017" i="4"/>
  <c r="R1018" i="4"/>
  <c r="S1018" i="4"/>
  <c r="T1018" i="4"/>
  <c r="R1019" i="4"/>
  <c r="S1019" i="4"/>
  <c r="T1019" i="4"/>
  <c r="R1020" i="4"/>
  <c r="S1020" i="4"/>
  <c r="T1020" i="4"/>
  <c r="R1021" i="4"/>
  <c r="S1021" i="4"/>
  <c r="T1021" i="4"/>
  <c r="R1022" i="4"/>
  <c r="S1022" i="4"/>
  <c r="T1022" i="4"/>
  <c r="R1023" i="4"/>
  <c r="S1023" i="4"/>
  <c r="T1023" i="4"/>
  <c r="R1024" i="4"/>
  <c r="S1024" i="4"/>
  <c r="T1024" i="4"/>
  <c r="R1025" i="4"/>
  <c r="S1025" i="4"/>
  <c r="T1025" i="4"/>
  <c r="R1026" i="4"/>
  <c r="S1026" i="4"/>
  <c r="T1026" i="4"/>
  <c r="R1027" i="4"/>
  <c r="S1027" i="4"/>
  <c r="T1027" i="4"/>
  <c r="R1028" i="4"/>
  <c r="S1028" i="4"/>
  <c r="T1028" i="4"/>
  <c r="R1029" i="4"/>
  <c r="S1029" i="4"/>
  <c r="T1029" i="4"/>
  <c r="R1030" i="4"/>
  <c r="S1030" i="4"/>
  <c r="T1030" i="4"/>
  <c r="R1031" i="4"/>
  <c r="S1031" i="4"/>
  <c r="T1031" i="4"/>
  <c r="R1032" i="4"/>
  <c r="S1032" i="4"/>
  <c r="T1032" i="4"/>
  <c r="R1033" i="4"/>
  <c r="S1033" i="4"/>
  <c r="T1033" i="4"/>
  <c r="R1034" i="4"/>
  <c r="S1034" i="4"/>
  <c r="T1034" i="4"/>
  <c r="R1035" i="4"/>
  <c r="S1035" i="4"/>
  <c r="T1035" i="4"/>
  <c r="R1036" i="4"/>
  <c r="S1036" i="4"/>
  <c r="T1036" i="4"/>
  <c r="R1037" i="4"/>
  <c r="S1037" i="4"/>
  <c r="T1037" i="4"/>
  <c r="R1038" i="4"/>
  <c r="S1038" i="4"/>
  <c r="T1038" i="4"/>
  <c r="R1112" i="4"/>
  <c r="S1112" i="4"/>
  <c r="T1112" i="4"/>
  <c r="R1115" i="4"/>
  <c r="S1115" i="4"/>
  <c r="T1115" i="4"/>
  <c r="R1116" i="4"/>
  <c r="S1116" i="4"/>
  <c r="T1116" i="4"/>
  <c r="R1117" i="4"/>
  <c r="S1117" i="4"/>
  <c r="T1117" i="4"/>
  <c r="R1118" i="4"/>
  <c r="S1118" i="4"/>
  <c r="T1118" i="4"/>
  <c r="R1119" i="4"/>
  <c r="S1119" i="4"/>
  <c r="T1119" i="4"/>
  <c r="R1124" i="4"/>
  <c r="S1124" i="4"/>
  <c r="T1124" i="4"/>
  <c r="R1125" i="4"/>
  <c r="S1125" i="4"/>
  <c r="T1125" i="4"/>
  <c r="R1126" i="4"/>
  <c r="S1126" i="4"/>
  <c r="T1126" i="4"/>
  <c r="R1127" i="4"/>
  <c r="S1127" i="4"/>
  <c r="T1127" i="4"/>
  <c r="R1128" i="4"/>
  <c r="S1128" i="4"/>
  <c r="T1128" i="4"/>
  <c r="R1129" i="4"/>
  <c r="S1129" i="4"/>
  <c r="T1129" i="4"/>
  <c r="R1130" i="4"/>
  <c r="S1130" i="4"/>
  <c r="T1130" i="4"/>
  <c r="R1131" i="4"/>
  <c r="S1131" i="4"/>
  <c r="T1131" i="4"/>
  <c r="R1132" i="4"/>
  <c r="S1132" i="4"/>
  <c r="T1132" i="4"/>
  <c r="R1133" i="4"/>
  <c r="S1133" i="4"/>
  <c r="T1133" i="4"/>
  <c r="R1134" i="4"/>
  <c r="S1134" i="4"/>
  <c r="T1134" i="4"/>
  <c r="R1135" i="4"/>
  <c r="S1135" i="4"/>
  <c r="T1135" i="4"/>
  <c r="R1144" i="4"/>
  <c r="S1144" i="4"/>
  <c r="T1144" i="4"/>
  <c r="R1145" i="4"/>
  <c r="S1145" i="4"/>
  <c r="T1145" i="4"/>
  <c r="R1146" i="4"/>
  <c r="S1146" i="4"/>
  <c r="T1146" i="4"/>
  <c r="R1149" i="4"/>
  <c r="S1149" i="4"/>
  <c r="T1149" i="4"/>
  <c r="R1150" i="4"/>
  <c r="S1150" i="4"/>
  <c r="T1150" i="4"/>
  <c r="R1153" i="4"/>
  <c r="S1153" i="4"/>
  <c r="T1153" i="4"/>
  <c r="R1154" i="4"/>
  <c r="S1154" i="4"/>
  <c r="T1154" i="4"/>
  <c r="R1155" i="4"/>
  <c r="S1155" i="4"/>
  <c r="T1155" i="4"/>
  <c r="T1157" i="4"/>
  <c r="R1158" i="4"/>
  <c r="S1158" i="4"/>
  <c r="T1158" i="4"/>
  <c r="R1159" i="4"/>
  <c r="S1159" i="4"/>
  <c r="T1159" i="4"/>
  <c r="R1168" i="4"/>
  <c r="S1168" i="4"/>
  <c r="T1168" i="4"/>
  <c r="R1169" i="4"/>
  <c r="S1169" i="4"/>
  <c r="T1169" i="4"/>
  <c r="R1170" i="4"/>
  <c r="S1170" i="4"/>
  <c r="T1170" i="4"/>
  <c r="R1173" i="4"/>
  <c r="S1173" i="4"/>
  <c r="T1173" i="4"/>
  <c r="R1174" i="4"/>
  <c r="S1174" i="4"/>
  <c r="T1174" i="4"/>
  <c r="R1182" i="4"/>
  <c r="S1182" i="4"/>
  <c r="T1182" i="4"/>
  <c r="R1183" i="4"/>
  <c r="S1183" i="4"/>
  <c r="T1183" i="4"/>
  <c r="R1184" i="4"/>
  <c r="S1184" i="4"/>
  <c r="T1184" i="4"/>
  <c r="R1187" i="4"/>
  <c r="S1187" i="4"/>
  <c r="T1187" i="4"/>
  <c r="R1188" i="4"/>
  <c r="S1188" i="4"/>
  <c r="T1188" i="4"/>
  <c r="R1189" i="4"/>
  <c r="S1189" i="4"/>
  <c r="T1189" i="4"/>
  <c r="R1190" i="4"/>
  <c r="S1190" i="4"/>
  <c r="T1190" i="4"/>
  <c r="R1191" i="4"/>
  <c r="S1191" i="4"/>
  <c r="T1191" i="4"/>
  <c r="R1194" i="4"/>
  <c r="S1194" i="4"/>
  <c r="T1194" i="4"/>
  <c r="R1195" i="4"/>
  <c r="S1195" i="4"/>
  <c r="T1195" i="4"/>
  <c r="R1196" i="4"/>
  <c r="S1196" i="4"/>
  <c r="T1196" i="4"/>
  <c r="R1197" i="4"/>
  <c r="S1197" i="4"/>
  <c r="T1197" i="4"/>
  <c r="R1198" i="4"/>
  <c r="S1198" i="4"/>
  <c r="T1198" i="4"/>
  <c r="R1199" i="4"/>
  <c r="S1199" i="4"/>
  <c r="T1199" i="4"/>
  <c r="R1200" i="4"/>
  <c r="S1200" i="4"/>
  <c r="T1200" i="4"/>
  <c r="R1201" i="4"/>
  <c r="S1201" i="4"/>
  <c r="T1201" i="4"/>
  <c r="R1202" i="4"/>
  <c r="S1202" i="4"/>
  <c r="T1202" i="4"/>
  <c r="R1203" i="4"/>
  <c r="S1203" i="4"/>
  <c r="T1203" i="4"/>
  <c r="R1204" i="4"/>
  <c r="S1204" i="4"/>
  <c r="T1204" i="4"/>
  <c r="R1205" i="4"/>
  <c r="S1205" i="4"/>
  <c r="T1205" i="4"/>
  <c r="R1206" i="4"/>
  <c r="S1206" i="4"/>
  <c r="T1206" i="4"/>
  <c r="R1207" i="4"/>
  <c r="S1207" i="4"/>
  <c r="T1207" i="4"/>
  <c r="R1208" i="4"/>
  <c r="S1208" i="4"/>
  <c r="T1208" i="4"/>
  <c r="R1209" i="4"/>
  <c r="S1209" i="4"/>
  <c r="T1209" i="4"/>
  <c r="R1210" i="4"/>
  <c r="S1210" i="4"/>
  <c r="T1210" i="4"/>
  <c r="R1211" i="4"/>
  <c r="S1211" i="4"/>
  <c r="T1211" i="4"/>
  <c r="R1212" i="4"/>
  <c r="S1212" i="4"/>
  <c r="T1212" i="4"/>
  <c r="R1213" i="4"/>
  <c r="S1213" i="4"/>
  <c r="T1213" i="4"/>
  <c r="R1214" i="4"/>
  <c r="S1214" i="4"/>
  <c r="T1214" i="4"/>
  <c r="R1215" i="4"/>
  <c r="S1215" i="4"/>
  <c r="T1215" i="4"/>
  <c r="R1216" i="4"/>
  <c r="S1216" i="4"/>
  <c r="T1216" i="4"/>
  <c r="R1217" i="4"/>
  <c r="S1217" i="4"/>
  <c r="T1217" i="4"/>
  <c r="R1218" i="4"/>
  <c r="S1218" i="4"/>
  <c r="T1218" i="4"/>
  <c r="R1219" i="4"/>
  <c r="S1219" i="4"/>
  <c r="T1219" i="4"/>
  <c r="R1220" i="4"/>
  <c r="S1220" i="4"/>
  <c r="T1220" i="4"/>
  <c r="R1221" i="4"/>
  <c r="S1221" i="4"/>
  <c r="T1221" i="4"/>
  <c r="R1222" i="4"/>
  <c r="S1222" i="4"/>
  <c r="T1222" i="4"/>
  <c r="R1223" i="4"/>
  <c r="S1223" i="4"/>
  <c r="T1223" i="4"/>
  <c r="R1224" i="4"/>
  <c r="S1224" i="4"/>
  <c r="T1224" i="4"/>
  <c r="R1225" i="4"/>
  <c r="S1225" i="4"/>
  <c r="T1225" i="4"/>
  <c r="R1226" i="4"/>
  <c r="S1226" i="4"/>
  <c r="T1226" i="4"/>
  <c r="R1227" i="4"/>
  <c r="S1227" i="4"/>
  <c r="T1227" i="4"/>
  <c r="R1228" i="4"/>
  <c r="S1228" i="4"/>
  <c r="T1228" i="4"/>
  <c r="R1229" i="4"/>
  <c r="S1229" i="4"/>
  <c r="T1229" i="4"/>
  <c r="R1230" i="4"/>
  <c r="S1230" i="4"/>
  <c r="T1230" i="4"/>
  <c r="R1231" i="4"/>
  <c r="S1231" i="4"/>
  <c r="T1231" i="4"/>
  <c r="R1232" i="4"/>
  <c r="S1232" i="4"/>
  <c r="T1232" i="4"/>
  <c r="R1233" i="4"/>
  <c r="S1233" i="4"/>
  <c r="T1233" i="4"/>
  <c r="R1234" i="4"/>
  <c r="S1234" i="4"/>
  <c r="T1234" i="4"/>
  <c r="R1235" i="4"/>
  <c r="S1235" i="4"/>
  <c r="T1235" i="4"/>
  <c r="R1236" i="4"/>
  <c r="S1236" i="4"/>
  <c r="T1236" i="4"/>
  <c r="R1237" i="4"/>
  <c r="S1237" i="4"/>
  <c r="T1237" i="4"/>
  <c r="R1238" i="4"/>
  <c r="S1238" i="4"/>
  <c r="T1238" i="4"/>
  <c r="R1239" i="4"/>
  <c r="S1239" i="4"/>
  <c r="T1239" i="4"/>
  <c r="R1240" i="4"/>
  <c r="S1240" i="4"/>
  <c r="T1240" i="4"/>
  <c r="R1241" i="4"/>
  <c r="S1241" i="4"/>
  <c r="T1241" i="4"/>
  <c r="R1242" i="4"/>
  <c r="S1242" i="4"/>
  <c r="T1242" i="4"/>
  <c r="R1243" i="4"/>
  <c r="S1243" i="4"/>
  <c r="T1243" i="4"/>
  <c r="R1244" i="4"/>
  <c r="S1244" i="4"/>
  <c r="T1244" i="4"/>
  <c r="R1245" i="4"/>
  <c r="S1245" i="4"/>
  <c r="T1245" i="4"/>
  <c r="R1246" i="4"/>
  <c r="S1246" i="4"/>
  <c r="T1246" i="4"/>
  <c r="R1247" i="4"/>
  <c r="S1247" i="4"/>
  <c r="T1247" i="4"/>
  <c r="R1248" i="4"/>
  <c r="S1248" i="4"/>
  <c r="T1248" i="4"/>
  <c r="R1249" i="4"/>
  <c r="S1249" i="4"/>
  <c r="T1249" i="4"/>
  <c r="R1250" i="4"/>
  <c r="S1250" i="4"/>
  <c r="T1250" i="4"/>
  <c r="R1251" i="4"/>
  <c r="S1251" i="4"/>
  <c r="T1251" i="4"/>
  <c r="R1252" i="4"/>
  <c r="S1252" i="4"/>
  <c r="T1252" i="4"/>
  <c r="R1253" i="4"/>
  <c r="S1253" i="4"/>
  <c r="T1253" i="4"/>
  <c r="R1254" i="4"/>
  <c r="S1254" i="4"/>
  <c r="T1254" i="4"/>
  <c r="R1255" i="4"/>
  <c r="S1255" i="4"/>
  <c r="T1255" i="4"/>
  <c r="R1256" i="4"/>
  <c r="S1256" i="4"/>
  <c r="T1256" i="4"/>
  <c r="R1257" i="4"/>
  <c r="S1257" i="4"/>
  <c r="T1257" i="4"/>
  <c r="R1258" i="4"/>
  <c r="S1258" i="4"/>
  <c r="T1258" i="4"/>
  <c r="R1259" i="4"/>
  <c r="S1259" i="4"/>
  <c r="T1259" i="4"/>
  <c r="R1260" i="4"/>
  <c r="S1260" i="4"/>
  <c r="T1260" i="4"/>
  <c r="R1261" i="4"/>
  <c r="S1261" i="4"/>
  <c r="T1261" i="4"/>
  <c r="R1262" i="4"/>
  <c r="S1262" i="4"/>
  <c r="T1262" i="4"/>
  <c r="R1263" i="4"/>
  <c r="S1263" i="4"/>
  <c r="T1263" i="4"/>
  <c r="R1264" i="4"/>
  <c r="S1264" i="4"/>
  <c r="T1264" i="4"/>
  <c r="R1265" i="4"/>
  <c r="S1265" i="4"/>
  <c r="T1265" i="4"/>
  <c r="R1266" i="4"/>
  <c r="S1266" i="4"/>
  <c r="T1266" i="4"/>
  <c r="R1267" i="4"/>
  <c r="S1267" i="4"/>
  <c r="T1267" i="4"/>
  <c r="R1268" i="4"/>
  <c r="S1268" i="4"/>
  <c r="T1268" i="4"/>
  <c r="R1269" i="4"/>
  <c r="S1269" i="4"/>
  <c r="T1269" i="4"/>
  <c r="R1270" i="4"/>
  <c r="S1270" i="4"/>
  <c r="T1270" i="4"/>
  <c r="R1271" i="4"/>
  <c r="S1271" i="4"/>
  <c r="T1271" i="4"/>
  <c r="R1272" i="4"/>
  <c r="S1272" i="4"/>
  <c r="T1272" i="4"/>
  <c r="R1273" i="4"/>
  <c r="S1273" i="4"/>
  <c r="T1273" i="4"/>
  <c r="R1274" i="4"/>
  <c r="S1274" i="4"/>
  <c r="T1274" i="4"/>
  <c r="R1275" i="4"/>
  <c r="S1275" i="4"/>
  <c r="T1275" i="4"/>
  <c r="R1276" i="4"/>
  <c r="S1276" i="4"/>
  <c r="T1276" i="4"/>
  <c r="R1277" i="4"/>
  <c r="S1277" i="4"/>
  <c r="T1277" i="4"/>
  <c r="R1278" i="4"/>
  <c r="S1278" i="4"/>
  <c r="T1278" i="4"/>
  <c r="R1279" i="4"/>
  <c r="S1279" i="4"/>
  <c r="T1279" i="4"/>
  <c r="R1280" i="4"/>
  <c r="S1280" i="4"/>
  <c r="T1280" i="4"/>
  <c r="R1281" i="4"/>
  <c r="S1281" i="4"/>
  <c r="T1281" i="4"/>
  <c r="R1282" i="4"/>
  <c r="S1282" i="4"/>
  <c r="T1282" i="4"/>
  <c r="R1283" i="4"/>
  <c r="S1283" i="4"/>
  <c r="T1283" i="4"/>
  <c r="R1284" i="4"/>
  <c r="S1284" i="4"/>
  <c r="T1284" i="4"/>
  <c r="R1285" i="4"/>
  <c r="S1285" i="4"/>
  <c r="T1285" i="4"/>
  <c r="R1286" i="4"/>
  <c r="S1286" i="4"/>
  <c r="T1286" i="4"/>
  <c r="R1287" i="4"/>
  <c r="S1287" i="4"/>
  <c r="T1287" i="4"/>
  <c r="R1288" i="4"/>
  <c r="S1288" i="4"/>
  <c r="T1288" i="4"/>
  <c r="R1289" i="4"/>
  <c r="S1289" i="4"/>
  <c r="T1289" i="4"/>
  <c r="R1290" i="4"/>
  <c r="S1290" i="4"/>
  <c r="T1290" i="4"/>
  <c r="R1291" i="4"/>
  <c r="S1291" i="4"/>
  <c r="T1291" i="4"/>
  <c r="R1292" i="4"/>
  <c r="S1292" i="4"/>
  <c r="T1292" i="4"/>
  <c r="R1293" i="4"/>
  <c r="S1293" i="4"/>
  <c r="T1293" i="4"/>
  <c r="R1294" i="4"/>
  <c r="S1294" i="4"/>
  <c r="T1294" i="4"/>
  <c r="R1295" i="4"/>
  <c r="S1295" i="4"/>
  <c r="T1295" i="4"/>
  <c r="R1296" i="4"/>
  <c r="S1296" i="4"/>
  <c r="T1296" i="4"/>
  <c r="R1297" i="4"/>
  <c r="S1297" i="4"/>
  <c r="T1297" i="4"/>
  <c r="R1298" i="4"/>
  <c r="S1298" i="4"/>
  <c r="T1298" i="4"/>
  <c r="R1299" i="4"/>
  <c r="S1299" i="4"/>
  <c r="T1299" i="4"/>
  <c r="R1300" i="4"/>
  <c r="S1300" i="4"/>
  <c r="T1300" i="4"/>
  <c r="R1301" i="4"/>
  <c r="S1301" i="4"/>
  <c r="T1301" i="4"/>
  <c r="R1302" i="4"/>
  <c r="S1302" i="4"/>
  <c r="T1302" i="4"/>
  <c r="R1303" i="4"/>
  <c r="S1303" i="4"/>
  <c r="T1303" i="4"/>
  <c r="R1304" i="4"/>
  <c r="S1304" i="4"/>
  <c r="T1304" i="4"/>
  <c r="R1305" i="4"/>
  <c r="S1305" i="4"/>
  <c r="T1305" i="4"/>
  <c r="R1306" i="4"/>
  <c r="S1306" i="4"/>
  <c r="T1306" i="4"/>
  <c r="R1307" i="4"/>
  <c r="S1307" i="4"/>
  <c r="T1307" i="4"/>
  <c r="R1308" i="4"/>
  <c r="S1308" i="4"/>
  <c r="T1308" i="4"/>
  <c r="R1309" i="4"/>
  <c r="S1309" i="4"/>
  <c r="T1309" i="4"/>
  <c r="R1310" i="4"/>
  <c r="S1310" i="4"/>
  <c r="T1310" i="4"/>
  <c r="R1311" i="4"/>
  <c r="S1311" i="4"/>
  <c r="T1311" i="4"/>
  <c r="R1312" i="4"/>
  <c r="S1312" i="4"/>
  <c r="T1312" i="4"/>
  <c r="R1313" i="4"/>
  <c r="S1313" i="4"/>
  <c r="T1313" i="4"/>
  <c r="R1314" i="4"/>
  <c r="S1314" i="4"/>
  <c r="T1314" i="4"/>
  <c r="R1315" i="4"/>
  <c r="S1315" i="4"/>
  <c r="T1315" i="4"/>
  <c r="R1316" i="4"/>
  <c r="S1316" i="4"/>
  <c r="T1316" i="4"/>
  <c r="R1317" i="4"/>
  <c r="S1317" i="4"/>
  <c r="T1317" i="4"/>
  <c r="R1318" i="4"/>
  <c r="S1318" i="4"/>
  <c r="T1318" i="4"/>
  <c r="R1319" i="4"/>
  <c r="S1319" i="4"/>
  <c r="T1319" i="4"/>
  <c r="R1320" i="4"/>
  <c r="S1320" i="4"/>
  <c r="T1320" i="4"/>
  <c r="R1321" i="4"/>
  <c r="S1321" i="4"/>
  <c r="T1321" i="4"/>
  <c r="R1322" i="4"/>
  <c r="S1322" i="4"/>
  <c r="T1322" i="4"/>
  <c r="R1323" i="4"/>
  <c r="S1323" i="4"/>
  <c r="T1323" i="4"/>
  <c r="R1324" i="4"/>
  <c r="S1324" i="4"/>
  <c r="T1324" i="4"/>
  <c r="R1325" i="4"/>
  <c r="S1325" i="4"/>
  <c r="T1325" i="4"/>
  <c r="R1326" i="4"/>
  <c r="S1326" i="4"/>
  <c r="T1326" i="4"/>
  <c r="R1327" i="4"/>
  <c r="S1327" i="4"/>
  <c r="T1327" i="4"/>
  <c r="R1328" i="4"/>
  <c r="S1328" i="4"/>
  <c r="T1328" i="4"/>
  <c r="R1329" i="4"/>
  <c r="S1329" i="4"/>
  <c r="T1329" i="4"/>
  <c r="R1330" i="4"/>
  <c r="S1330" i="4"/>
  <c r="T1330" i="4"/>
  <c r="R1331" i="4"/>
  <c r="S1331" i="4"/>
  <c r="T1331" i="4"/>
  <c r="R1332" i="4"/>
  <c r="S1332" i="4"/>
  <c r="T1332" i="4"/>
  <c r="R1333" i="4"/>
  <c r="S1333" i="4"/>
  <c r="T1333" i="4"/>
  <c r="R1334" i="4"/>
  <c r="S1334" i="4"/>
  <c r="T1334" i="4"/>
  <c r="R1335" i="4"/>
  <c r="S1335" i="4"/>
  <c r="T1335" i="4"/>
  <c r="R1336" i="4"/>
  <c r="S1336" i="4"/>
  <c r="T1336" i="4"/>
  <c r="R1337" i="4"/>
  <c r="S1337" i="4"/>
  <c r="T1337" i="4"/>
  <c r="R1338" i="4"/>
  <c r="S1338" i="4"/>
  <c r="T1338" i="4"/>
  <c r="R1339" i="4"/>
  <c r="S1339" i="4"/>
  <c r="T1339" i="4"/>
  <c r="R1340" i="4"/>
  <c r="S1340" i="4"/>
  <c r="T1340" i="4"/>
  <c r="R1341" i="4"/>
  <c r="S1341" i="4"/>
  <c r="T1341" i="4"/>
  <c r="R1342" i="4"/>
  <c r="S1342" i="4"/>
  <c r="T1342" i="4"/>
  <c r="R1343" i="4"/>
  <c r="S1343" i="4"/>
  <c r="T1343" i="4"/>
  <c r="R1344" i="4"/>
  <c r="S1344" i="4"/>
  <c r="T1344" i="4"/>
  <c r="R1345" i="4"/>
  <c r="S1345" i="4"/>
  <c r="T1345" i="4"/>
  <c r="R1346" i="4"/>
  <c r="S1346" i="4"/>
  <c r="T1346" i="4"/>
  <c r="R1347" i="4"/>
  <c r="S1347" i="4"/>
  <c r="T1347" i="4"/>
  <c r="R1348" i="4"/>
  <c r="S1348" i="4"/>
  <c r="T1348" i="4"/>
  <c r="R1349" i="4"/>
  <c r="S1349" i="4"/>
  <c r="T1349" i="4"/>
  <c r="R1350" i="4"/>
  <c r="S1350" i="4"/>
  <c r="T1350" i="4"/>
  <c r="R1351" i="4"/>
  <c r="S1351" i="4"/>
  <c r="T1351" i="4"/>
  <c r="R1352" i="4"/>
  <c r="S1352" i="4"/>
  <c r="T1352" i="4"/>
  <c r="R1353" i="4"/>
  <c r="S1353" i="4"/>
  <c r="T1353" i="4"/>
  <c r="R1354" i="4"/>
  <c r="S1354" i="4"/>
  <c r="T1354" i="4"/>
  <c r="R1355" i="4"/>
  <c r="S1355" i="4"/>
  <c r="T1355" i="4"/>
  <c r="R1356" i="4"/>
  <c r="S1356" i="4"/>
  <c r="T1356" i="4"/>
  <c r="R1357" i="4"/>
  <c r="S1357" i="4"/>
  <c r="T1357" i="4"/>
  <c r="R1358" i="4"/>
  <c r="S1358" i="4"/>
  <c r="T1358" i="4"/>
  <c r="R1359" i="4"/>
  <c r="S1359" i="4"/>
  <c r="T1359" i="4"/>
  <c r="R1360" i="4"/>
  <c r="S1360" i="4"/>
  <c r="T1360" i="4"/>
  <c r="R1361" i="4"/>
  <c r="S1361" i="4"/>
  <c r="T1361" i="4"/>
  <c r="R1362" i="4"/>
  <c r="S1362" i="4"/>
  <c r="T1362" i="4"/>
  <c r="R1363" i="4"/>
  <c r="S1363" i="4"/>
  <c r="T1363" i="4"/>
  <c r="R1364" i="4"/>
  <c r="S1364" i="4"/>
  <c r="T1364" i="4"/>
  <c r="R1365" i="4"/>
  <c r="S1365" i="4"/>
  <c r="T1365" i="4"/>
  <c r="R1366" i="4"/>
  <c r="S1366" i="4"/>
  <c r="T1366" i="4"/>
  <c r="R1367" i="4"/>
  <c r="S1367" i="4"/>
  <c r="T1367" i="4"/>
  <c r="R1368" i="4"/>
  <c r="S1368" i="4"/>
  <c r="T1368" i="4"/>
  <c r="R1369" i="4"/>
  <c r="S1369" i="4"/>
  <c r="T1369" i="4"/>
  <c r="R1370" i="4"/>
  <c r="S1370" i="4"/>
  <c r="T1370" i="4"/>
  <c r="R1371" i="4"/>
  <c r="S1371" i="4"/>
  <c r="T1371" i="4"/>
  <c r="R1372" i="4"/>
  <c r="S1372" i="4"/>
  <c r="T1372" i="4"/>
  <c r="R1373" i="4"/>
  <c r="S1373" i="4"/>
  <c r="T1373" i="4"/>
  <c r="R1374" i="4"/>
  <c r="S1374" i="4"/>
  <c r="T1374" i="4"/>
  <c r="R1375" i="4"/>
  <c r="S1375" i="4"/>
  <c r="T1375" i="4"/>
  <c r="R1376" i="4"/>
  <c r="S1376" i="4"/>
  <c r="T1376" i="4"/>
  <c r="R1377" i="4"/>
  <c r="S1377" i="4"/>
  <c r="T1377" i="4"/>
  <c r="R1378" i="4"/>
  <c r="S1378" i="4"/>
  <c r="T1378" i="4"/>
  <c r="R1379" i="4"/>
  <c r="S1379" i="4"/>
  <c r="T1379" i="4"/>
  <c r="R1380" i="4"/>
  <c r="S1380" i="4"/>
  <c r="T1380" i="4"/>
  <c r="R1381" i="4"/>
  <c r="S1381" i="4"/>
  <c r="T1381" i="4"/>
  <c r="R1382" i="4"/>
  <c r="S1382" i="4"/>
  <c r="T1382" i="4"/>
  <c r="R1383" i="4"/>
  <c r="S1383" i="4"/>
  <c r="T1383" i="4"/>
  <c r="R1384" i="4"/>
  <c r="S1384" i="4"/>
  <c r="T1384" i="4"/>
  <c r="R1385" i="4"/>
  <c r="S1385" i="4"/>
  <c r="T1385" i="4"/>
  <c r="R1386" i="4"/>
  <c r="S1386" i="4"/>
  <c r="T1386" i="4"/>
  <c r="R1387" i="4"/>
  <c r="S1387" i="4"/>
  <c r="T1387" i="4"/>
  <c r="R1388" i="4"/>
  <c r="S1388" i="4"/>
  <c r="T1388" i="4"/>
  <c r="R1389" i="4"/>
  <c r="S1389" i="4"/>
  <c r="T1389" i="4"/>
  <c r="R1390" i="4"/>
  <c r="S1390" i="4"/>
  <c r="T1390" i="4"/>
  <c r="R1391" i="4"/>
  <c r="S1391" i="4"/>
  <c r="T1391" i="4"/>
  <c r="R1392" i="4"/>
  <c r="S1392" i="4"/>
  <c r="T1392" i="4"/>
  <c r="R1393" i="4"/>
  <c r="S1393" i="4"/>
  <c r="T1393" i="4"/>
  <c r="R1394" i="4"/>
  <c r="S1394" i="4"/>
  <c r="T1394" i="4"/>
  <c r="R1395" i="4"/>
  <c r="S1395" i="4"/>
  <c r="T1395" i="4"/>
  <c r="R1396" i="4"/>
  <c r="S1396" i="4"/>
  <c r="T1396" i="4"/>
  <c r="R1397" i="4"/>
  <c r="S1397" i="4"/>
  <c r="T1397" i="4"/>
  <c r="R1398" i="4"/>
  <c r="S1398" i="4"/>
  <c r="T1398" i="4"/>
  <c r="R1399" i="4"/>
  <c r="S1399" i="4"/>
  <c r="T1399" i="4"/>
  <c r="R1400" i="4"/>
  <c r="S1400" i="4"/>
  <c r="T1400" i="4"/>
  <c r="R1401" i="4"/>
  <c r="S1401" i="4"/>
  <c r="T1401" i="4"/>
  <c r="R1402" i="4"/>
  <c r="S1402" i="4"/>
  <c r="T1402" i="4"/>
  <c r="R1403" i="4"/>
  <c r="S1403" i="4"/>
  <c r="T1403" i="4"/>
  <c r="R1404" i="4"/>
  <c r="S1404" i="4"/>
  <c r="T1404" i="4"/>
  <c r="R1405" i="4"/>
  <c r="S1405" i="4"/>
  <c r="T1405" i="4"/>
  <c r="R1406" i="4"/>
  <c r="S1406" i="4"/>
  <c r="T1406" i="4"/>
  <c r="R1407" i="4"/>
  <c r="S1407" i="4"/>
  <c r="T1407" i="4"/>
  <c r="R1408" i="4"/>
  <c r="S1408" i="4"/>
  <c r="T1408" i="4"/>
  <c r="R1409" i="4"/>
  <c r="S1409" i="4"/>
  <c r="T1409" i="4"/>
  <c r="R1410" i="4"/>
  <c r="S1410" i="4"/>
  <c r="T1410" i="4"/>
  <c r="R1411" i="4"/>
  <c r="S1411" i="4"/>
  <c r="T1411" i="4"/>
  <c r="R1412" i="4"/>
  <c r="S1412" i="4"/>
  <c r="T1412" i="4"/>
  <c r="R1413" i="4"/>
  <c r="S1413" i="4"/>
  <c r="T1413" i="4"/>
  <c r="R1414" i="4"/>
  <c r="S1414" i="4"/>
  <c r="T1414" i="4"/>
  <c r="R1415" i="4"/>
  <c r="S1415" i="4"/>
  <c r="T1415" i="4"/>
  <c r="R1423" i="4"/>
  <c r="S1423" i="4"/>
  <c r="T1423" i="4"/>
  <c r="R1424" i="4"/>
  <c r="S1424" i="4"/>
  <c r="T1424" i="4"/>
  <c r="R1425" i="4"/>
  <c r="S1425" i="4"/>
  <c r="T1425" i="4"/>
  <c r="R1428" i="4"/>
  <c r="S1428" i="4"/>
  <c r="T1428" i="4"/>
  <c r="R1429" i="4"/>
  <c r="S1429" i="4"/>
  <c r="T1429" i="4"/>
  <c r="R1430" i="4"/>
  <c r="S1430" i="4"/>
  <c r="T1430" i="4"/>
  <c r="R1433" i="4"/>
  <c r="S1433" i="4"/>
  <c r="T1433" i="4"/>
  <c r="R1434" i="4"/>
  <c r="S1434" i="4"/>
  <c r="T1434" i="4"/>
  <c r="R1435" i="4"/>
  <c r="S1435" i="4"/>
  <c r="T1435" i="4"/>
  <c r="R1438" i="4"/>
  <c r="S1438" i="4"/>
  <c r="T1438" i="4"/>
  <c r="R1439" i="4"/>
  <c r="S1439" i="4"/>
  <c r="T1439" i="4"/>
  <c r="R1440" i="4"/>
  <c r="S1440" i="4"/>
  <c r="T1440" i="4"/>
  <c r="R1441" i="4"/>
  <c r="S1441" i="4"/>
  <c r="T1441" i="4"/>
  <c r="R1442" i="4"/>
  <c r="S1442" i="4"/>
  <c r="T1442" i="4"/>
  <c r="R1443" i="4"/>
  <c r="S1443" i="4"/>
  <c r="T1443" i="4"/>
  <c r="R1444" i="4"/>
  <c r="S1444" i="4"/>
  <c r="T1444" i="4"/>
  <c r="R1445" i="4"/>
  <c r="S1445" i="4"/>
  <c r="T1445" i="4"/>
  <c r="R1446" i="4"/>
  <c r="S1446" i="4"/>
  <c r="T1446" i="4"/>
  <c r="R1447" i="4"/>
  <c r="S1447" i="4"/>
  <c r="T1447" i="4"/>
  <c r="R1448" i="4"/>
  <c r="S1448" i="4"/>
  <c r="T1448" i="4"/>
  <c r="R1449" i="4"/>
  <c r="S1449" i="4"/>
  <c r="T1449" i="4"/>
  <c r="R1450" i="4"/>
  <c r="S1450" i="4"/>
  <c r="T1450" i="4"/>
  <c r="R1451" i="4"/>
  <c r="S1451" i="4"/>
  <c r="T1451" i="4"/>
  <c r="R1452" i="4"/>
  <c r="S1452" i="4"/>
  <c r="T1452" i="4"/>
  <c r="R1453" i="4"/>
  <c r="S1453" i="4"/>
  <c r="T1453" i="4"/>
  <c r="R1454" i="4"/>
  <c r="S1454" i="4"/>
  <c r="T1454" i="4"/>
  <c r="R1455" i="4"/>
  <c r="S1455" i="4"/>
  <c r="T1455" i="4"/>
  <c r="R1456" i="4"/>
  <c r="S1456" i="4"/>
  <c r="T1456" i="4"/>
  <c r="R1457" i="4"/>
  <c r="S1457" i="4"/>
  <c r="T1457" i="4"/>
  <c r="R1458" i="4"/>
  <c r="S1458" i="4"/>
  <c r="T1458" i="4"/>
  <c r="R1459" i="4"/>
  <c r="S1459" i="4"/>
  <c r="T1459" i="4"/>
  <c r="R1460" i="4"/>
  <c r="S1460" i="4"/>
  <c r="T1460" i="4"/>
  <c r="R1461" i="4"/>
  <c r="S1461" i="4"/>
  <c r="T1461" i="4"/>
  <c r="R1462" i="4"/>
  <c r="S1462" i="4"/>
  <c r="T1462" i="4"/>
  <c r="R1463" i="4"/>
  <c r="S1463" i="4"/>
  <c r="T1463" i="4"/>
  <c r="R1464" i="4"/>
  <c r="S1464" i="4"/>
  <c r="T1464" i="4"/>
  <c r="R1465" i="4"/>
  <c r="S1465" i="4"/>
  <c r="T1465" i="4"/>
  <c r="R1466" i="4"/>
  <c r="S1466" i="4"/>
  <c r="T1466" i="4"/>
  <c r="R1467" i="4"/>
  <c r="S1467" i="4"/>
  <c r="T1467" i="4"/>
  <c r="R1468" i="4"/>
  <c r="S1468" i="4"/>
  <c r="T1468" i="4"/>
  <c r="R1469" i="4"/>
  <c r="S1469" i="4"/>
  <c r="T1469" i="4"/>
  <c r="R1470" i="4"/>
  <c r="S1470" i="4"/>
  <c r="T1470" i="4"/>
  <c r="R1471" i="4"/>
  <c r="S1471" i="4"/>
  <c r="T1471" i="4"/>
  <c r="R1472" i="4"/>
  <c r="S1472" i="4"/>
  <c r="T1472" i="4"/>
  <c r="R1473" i="4"/>
  <c r="S1473" i="4"/>
  <c r="T1473" i="4"/>
  <c r="R1474" i="4"/>
  <c r="S1474" i="4"/>
  <c r="T1474" i="4"/>
  <c r="R1475" i="4"/>
  <c r="S1475" i="4"/>
  <c r="T1475" i="4"/>
  <c r="R1476" i="4"/>
  <c r="S1476" i="4"/>
  <c r="T1476" i="4"/>
  <c r="R1477" i="4"/>
  <c r="S1477" i="4"/>
  <c r="T1477" i="4"/>
  <c r="R1478" i="4"/>
  <c r="S1478" i="4"/>
  <c r="T1478" i="4"/>
  <c r="R1479" i="4"/>
  <c r="S1479" i="4"/>
  <c r="T1479" i="4"/>
  <c r="R1480" i="4"/>
  <c r="S1480" i="4"/>
  <c r="T1480" i="4"/>
  <c r="R1481" i="4"/>
  <c r="S1481" i="4"/>
  <c r="T1481" i="4"/>
  <c r="R1482" i="4"/>
  <c r="S1482" i="4"/>
  <c r="T1482" i="4"/>
  <c r="R1483" i="4"/>
  <c r="S1483" i="4"/>
  <c r="T1483" i="4"/>
  <c r="R1484" i="4"/>
  <c r="S1484" i="4"/>
  <c r="T1484" i="4"/>
  <c r="R1485" i="4"/>
  <c r="S1485" i="4"/>
  <c r="T1485" i="4"/>
  <c r="R1486" i="4"/>
  <c r="S1486" i="4"/>
  <c r="T1486" i="4"/>
  <c r="R1487" i="4"/>
  <c r="S1487" i="4"/>
  <c r="T1487" i="4"/>
  <c r="R1488" i="4"/>
  <c r="S1488" i="4"/>
  <c r="T1488" i="4"/>
  <c r="R1489" i="4"/>
  <c r="S1489" i="4"/>
  <c r="T1489" i="4"/>
  <c r="R1490" i="4"/>
  <c r="S1490" i="4"/>
  <c r="T1490" i="4"/>
  <c r="R1491" i="4"/>
  <c r="S1491" i="4"/>
  <c r="T1491" i="4"/>
  <c r="R1492" i="4"/>
  <c r="S1492" i="4"/>
  <c r="T1492" i="4"/>
  <c r="R1493" i="4"/>
  <c r="S1493" i="4"/>
  <c r="T1493" i="4"/>
  <c r="R1494" i="4"/>
  <c r="S1494" i="4"/>
  <c r="T1494" i="4"/>
  <c r="R1495" i="4"/>
  <c r="S1495" i="4"/>
  <c r="T1495" i="4"/>
  <c r="R1496" i="4"/>
  <c r="S1496" i="4"/>
  <c r="T1496" i="4"/>
  <c r="R1497" i="4"/>
  <c r="S1497" i="4"/>
  <c r="T1497" i="4"/>
  <c r="R1498" i="4"/>
  <c r="S1498" i="4"/>
  <c r="T1498" i="4"/>
  <c r="R1499" i="4"/>
  <c r="S1499" i="4"/>
  <c r="T1499" i="4"/>
  <c r="R1500" i="4"/>
  <c r="S1500" i="4"/>
  <c r="T1500" i="4"/>
  <c r="R1501" i="4"/>
  <c r="S1501" i="4"/>
  <c r="T1501" i="4"/>
  <c r="R1502" i="4"/>
  <c r="S1502" i="4"/>
  <c r="T1502" i="4"/>
  <c r="R1503" i="4"/>
  <c r="S1503" i="4"/>
  <c r="T1503" i="4"/>
  <c r="R1504" i="4"/>
  <c r="S1504" i="4"/>
  <c r="T1504" i="4"/>
  <c r="R1505" i="4"/>
  <c r="S1505" i="4"/>
  <c r="T1505" i="4"/>
  <c r="R1506" i="4"/>
  <c r="S1506" i="4"/>
  <c r="T1506" i="4"/>
  <c r="R1507" i="4"/>
  <c r="S1507" i="4"/>
  <c r="T1507" i="4"/>
  <c r="R1508" i="4"/>
  <c r="S1508" i="4"/>
  <c r="T1508" i="4"/>
  <c r="R1509" i="4"/>
  <c r="S1509" i="4"/>
  <c r="T1509" i="4"/>
  <c r="R1510" i="4"/>
  <c r="S1510" i="4"/>
  <c r="T1510" i="4"/>
  <c r="R1511" i="4"/>
  <c r="S1511" i="4"/>
  <c r="T1511" i="4"/>
  <c r="R1512" i="4"/>
  <c r="S1512" i="4"/>
  <c r="T1512" i="4"/>
  <c r="R1513" i="4"/>
  <c r="S1513" i="4"/>
  <c r="T1513" i="4"/>
  <c r="R1514" i="4"/>
  <c r="S1514" i="4"/>
  <c r="T1514" i="4"/>
  <c r="R1515" i="4"/>
  <c r="S1515" i="4"/>
  <c r="T1515" i="4"/>
  <c r="R1516" i="4"/>
  <c r="S1516" i="4"/>
  <c r="T1516" i="4"/>
  <c r="R1517" i="4"/>
  <c r="S1517" i="4"/>
  <c r="T1517" i="4"/>
  <c r="R1518" i="4"/>
  <c r="S1518" i="4"/>
  <c r="T1518" i="4"/>
  <c r="R1519" i="4"/>
  <c r="S1519" i="4"/>
  <c r="T1519" i="4"/>
  <c r="R1520" i="4"/>
  <c r="S1520" i="4"/>
  <c r="T1520" i="4"/>
  <c r="R1521" i="4"/>
  <c r="S1521" i="4"/>
  <c r="T1521" i="4"/>
  <c r="R1522" i="4"/>
  <c r="S1522" i="4"/>
  <c r="T1522" i="4"/>
  <c r="R1523" i="4"/>
  <c r="S1523" i="4"/>
  <c r="T1523" i="4"/>
  <c r="R1524" i="4"/>
  <c r="S1524" i="4"/>
  <c r="T1524" i="4"/>
  <c r="R1525" i="4"/>
  <c r="S1525" i="4"/>
  <c r="T1525" i="4"/>
  <c r="R1526" i="4"/>
  <c r="S1526" i="4"/>
  <c r="T1526" i="4"/>
  <c r="R1527" i="4"/>
  <c r="S1527" i="4"/>
  <c r="T1527" i="4"/>
  <c r="R1528" i="4"/>
  <c r="S1528" i="4"/>
  <c r="T1528" i="4"/>
  <c r="R1529" i="4"/>
  <c r="S1529" i="4"/>
  <c r="T1529" i="4"/>
  <c r="R1530" i="4"/>
  <c r="S1530" i="4"/>
  <c r="T1530" i="4"/>
  <c r="R1531" i="4"/>
  <c r="S1531" i="4"/>
  <c r="T1531" i="4"/>
  <c r="R1539" i="4"/>
  <c r="S1539" i="4"/>
  <c r="T1539" i="4"/>
  <c r="R1540" i="4"/>
  <c r="S1540" i="4"/>
  <c r="T1540" i="4"/>
  <c r="R1541" i="4"/>
  <c r="S1541" i="4"/>
  <c r="T1541" i="4"/>
  <c r="R1544" i="4"/>
  <c r="S1544" i="4"/>
  <c r="T1544" i="4"/>
  <c r="R1545" i="4"/>
  <c r="S1545" i="4"/>
  <c r="T1545" i="4"/>
  <c r="R1546" i="4"/>
  <c r="S1546" i="4"/>
  <c r="T1546" i="4"/>
  <c r="R1547" i="4"/>
  <c r="S1547" i="4"/>
  <c r="T1547" i="4"/>
  <c r="R1548" i="4"/>
  <c r="S1548" i="4"/>
  <c r="T1548" i="4"/>
  <c r="R1549" i="4"/>
  <c r="S1549" i="4"/>
  <c r="T1549" i="4"/>
  <c r="R1550" i="4"/>
  <c r="S1550" i="4"/>
  <c r="T1550" i="4"/>
  <c r="R1551" i="4"/>
  <c r="S1551" i="4"/>
  <c r="T1551" i="4"/>
  <c r="R1552" i="4"/>
  <c r="S1552" i="4"/>
  <c r="T1552" i="4"/>
  <c r="R1553" i="4"/>
  <c r="S1553" i="4"/>
  <c r="T1553" i="4"/>
  <c r="R1554" i="4"/>
  <c r="S1554" i="4"/>
  <c r="T1554" i="4"/>
  <c r="R1555" i="4"/>
  <c r="S1555" i="4"/>
  <c r="T1555" i="4"/>
  <c r="R1556" i="4"/>
  <c r="S1556" i="4"/>
  <c r="T1556" i="4"/>
  <c r="R1557" i="4"/>
  <c r="S1557" i="4"/>
  <c r="T1557" i="4"/>
  <c r="R1558" i="4"/>
  <c r="S1558" i="4"/>
  <c r="T1558" i="4"/>
  <c r="R1559" i="4"/>
  <c r="S1559" i="4"/>
  <c r="T1559" i="4"/>
  <c r="R1560" i="4"/>
  <c r="S1560" i="4"/>
  <c r="T1560" i="4"/>
  <c r="R1561" i="4"/>
  <c r="S1561" i="4"/>
  <c r="T1561" i="4"/>
  <c r="R1562" i="4"/>
  <c r="S1562" i="4"/>
  <c r="T1562" i="4"/>
  <c r="R1563" i="4"/>
  <c r="S1563" i="4"/>
  <c r="T1563" i="4"/>
  <c r="R1564" i="4"/>
  <c r="S1564" i="4"/>
  <c r="T1564" i="4"/>
  <c r="R1565" i="4"/>
  <c r="S1565" i="4"/>
  <c r="T1565" i="4"/>
  <c r="R1566" i="4"/>
  <c r="S1566" i="4"/>
  <c r="T1566" i="4"/>
  <c r="R1567" i="4"/>
  <c r="S1567" i="4"/>
  <c r="T1567" i="4"/>
  <c r="R1568" i="4"/>
  <c r="S1568" i="4"/>
  <c r="T1568" i="4"/>
  <c r="R1569" i="4"/>
  <c r="S1569" i="4"/>
  <c r="T1569" i="4"/>
  <c r="R1570" i="4"/>
  <c r="S1570" i="4"/>
  <c r="T1570" i="4"/>
  <c r="R1571" i="4"/>
  <c r="S1571" i="4"/>
  <c r="T1571" i="4"/>
  <c r="R1572" i="4"/>
  <c r="S1572" i="4"/>
  <c r="T1572" i="4"/>
  <c r="R1573" i="4"/>
  <c r="S1573" i="4"/>
  <c r="T1573" i="4"/>
  <c r="R1574" i="4"/>
  <c r="S1574" i="4"/>
  <c r="T1574" i="4"/>
  <c r="R1575" i="4"/>
  <c r="S1575" i="4"/>
  <c r="T1575" i="4"/>
  <c r="R1576" i="4"/>
  <c r="S1576" i="4"/>
  <c r="T1576" i="4"/>
  <c r="R1577" i="4"/>
  <c r="S1577" i="4"/>
  <c r="T1577" i="4"/>
  <c r="R1578" i="4"/>
  <c r="S1578" i="4"/>
  <c r="T1578" i="4"/>
  <c r="R1579" i="4"/>
  <c r="S1579" i="4"/>
  <c r="T1579" i="4"/>
  <c r="R1580" i="4"/>
  <c r="S1580" i="4"/>
  <c r="T1580" i="4"/>
  <c r="R1581" i="4"/>
  <c r="S1581" i="4"/>
  <c r="T1581" i="4"/>
  <c r="R1582" i="4"/>
  <c r="S1582" i="4"/>
  <c r="T1582" i="4"/>
  <c r="R1583" i="4"/>
  <c r="S1583" i="4"/>
  <c r="T1583" i="4"/>
  <c r="R1584" i="4"/>
  <c r="S1584" i="4"/>
  <c r="T1584" i="4"/>
  <c r="R1585" i="4"/>
  <c r="S1585" i="4"/>
  <c r="T1585" i="4"/>
  <c r="R1586" i="4"/>
  <c r="S1586" i="4"/>
  <c r="T1586" i="4"/>
  <c r="R1587" i="4"/>
  <c r="S1587" i="4"/>
  <c r="T1587" i="4"/>
  <c r="R1588" i="4"/>
  <c r="S1588" i="4"/>
  <c r="T1588" i="4"/>
  <c r="R1589" i="4"/>
  <c r="S1589" i="4"/>
  <c r="T1589" i="4"/>
  <c r="R1590" i="4"/>
  <c r="S1590" i="4"/>
  <c r="T1590" i="4"/>
  <c r="R1591" i="4"/>
  <c r="S1591" i="4"/>
  <c r="T1591" i="4"/>
  <c r="R1592" i="4"/>
  <c r="S1592" i="4"/>
  <c r="T1592" i="4"/>
  <c r="R1593" i="4"/>
  <c r="S1593" i="4"/>
  <c r="T1593" i="4"/>
  <c r="R1594" i="4"/>
  <c r="S1594" i="4"/>
  <c r="T1594" i="4"/>
  <c r="R1595" i="4"/>
  <c r="S1595" i="4"/>
  <c r="T1595" i="4"/>
  <c r="R1596" i="4"/>
  <c r="S1596" i="4"/>
  <c r="T1596" i="4"/>
  <c r="R1597" i="4"/>
  <c r="S1597" i="4"/>
  <c r="T1597" i="4"/>
  <c r="R1598" i="4"/>
  <c r="S1598" i="4"/>
  <c r="T1598" i="4"/>
  <c r="R1599" i="4"/>
  <c r="S1599" i="4"/>
  <c r="T1599" i="4"/>
  <c r="R1600" i="4"/>
  <c r="S1600" i="4"/>
  <c r="T1600" i="4"/>
  <c r="R1601" i="4"/>
  <c r="S1601" i="4"/>
  <c r="T1601" i="4"/>
  <c r="R1602" i="4"/>
  <c r="S1602" i="4"/>
  <c r="T1602" i="4"/>
  <c r="R1603" i="4"/>
  <c r="S1603" i="4"/>
  <c r="T1603" i="4"/>
  <c r="R1604" i="4"/>
  <c r="S1604" i="4"/>
  <c r="T1604" i="4"/>
  <c r="R1605" i="4"/>
  <c r="S1605" i="4"/>
  <c r="T1605" i="4"/>
  <c r="R1606" i="4"/>
  <c r="S1606" i="4"/>
  <c r="T1606" i="4"/>
  <c r="R1607" i="4"/>
  <c r="S1607" i="4"/>
  <c r="T1607" i="4"/>
  <c r="R1608" i="4"/>
  <c r="S1608" i="4"/>
  <c r="T1608" i="4"/>
  <c r="R1609" i="4"/>
  <c r="S1609" i="4"/>
  <c r="T1609" i="4"/>
  <c r="R1610" i="4"/>
  <c r="S1610" i="4"/>
  <c r="T1610" i="4"/>
  <c r="R1611" i="4"/>
  <c r="S1611" i="4"/>
  <c r="T1611" i="4"/>
  <c r="R1612" i="4"/>
  <c r="S1612" i="4"/>
  <c r="T1612" i="4"/>
  <c r="R1613" i="4"/>
  <c r="S1613" i="4"/>
  <c r="T1613" i="4"/>
  <c r="R1614" i="4"/>
  <c r="S1614" i="4"/>
  <c r="T1614" i="4"/>
  <c r="R1615" i="4"/>
  <c r="S1615" i="4"/>
  <c r="T1615" i="4"/>
  <c r="R1616" i="4"/>
  <c r="S1616" i="4"/>
  <c r="T1616" i="4"/>
  <c r="R1617" i="4"/>
  <c r="S1617" i="4"/>
  <c r="T1617" i="4"/>
  <c r="R1618" i="4"/>
  <c r="S1618" i="4"/>
  <c r="T1618" i="4"/>
  <c r="R1619" i="4"/>
  <c r="S1619" i="4"/>
  <c r="T1619" i="4"/>
  <c r="R1620" i="4"/>
  <c r="S1620" i="4"/>
  <c r="T1620" i="4"/>
  <c r="R1621" i="4"/>
  <c r="S1621" i="4"/>
  <c r="T1621" i="4"/>
  <c r="R1622" i="4"/>
  <c r="S1622" i="4"/>
  <c r="T1622" i="4"/>
  <c r="R1623" i="4"/>
  <c r="S1623" i="4"/>
  <c r="T1623" i="4"/>
  <c r="R1624" i="4"/>
  <c r="S1624" i="4"/>
  <c r="T1624" i="4"/>
  <c r="R1625" i="4"/>
  <c r="S1625" i="4"/>
  <c r="T1625" i="4"/>
  <c r="R1626" i="4"/>
  <c r="S1626" i="4"/>
  <c r="T1626" i="4"/>
  <c r="R1627" i="4"/>
  <c r="S1627" i="4"/>
  <c r="T1627" i="4"/>
  <c r="R1628" i="4"/>
  <c r="S1628" i="4"/>
  <c r="T1628" i="4"/>
  <c r="R1629" i="4"/>
  <c r="S1629" i="4"/>
  <c r="T1629" i="4"/>
  <c r="R1630" i="4"/>
  <c r="S1630" i="4"/>
  <c r="T1630" i="4"/>
  <c r="R1631" i="4"/>
  <c r="S1631" i="4"/>
  <c r="T1631" i="4"/>
  <c r="R1632" i="4"/>
  <c r="S1632" i="4"/>
  <c r="T1632" i="4"/>
  <c r="R1633" i="4"/>
  <c r="S1633" i="4"/>
  <c r="T1633" i="4"/>
  <c r="R1634" i="4"/>
  <c r="S1634" i="4"/>
  <c r="T1634" i="4"/>
  <c r="R1635" i="4"/>
  <c r="S1635" i="4"/>
  <c r="T1635" i="4"/>
  <c r="R1636" i="4"/>
  <c r="S1636" i="4"/>
  <c r="T1636" i="4"/>
  <c r="R1637" i="4"/>
  <c r="S1637" i="4"/>
  <c r="T1637" i="4"/>
  <c r="R1638" i="4"/>
  <c r="S1638" i="4"/>
  <c r="T1638" i="4"/>
  <c r="R1639" i="4"/>
  <c r="S1639" i="4"/>
  <c r="T1639" i="4"/>
  <c r="R1640" i="4"/>
  <c r="S1640" i="4"/>
  <c r="T1640" i="4"/>
  <c r="R1641" i="4"/>
  <c r="S1641" i="4"/>
  <c r="T1641" i="4"/>
  <c r="R1642" i="4"/>
  <c r="S1642" i="4"/>
  <c r="T1642" i="4"/>
  <c r="R1643" i="4"/>
  <c r="S1643" i="4"/>
  <c r="T1643" i="4"/>
  <c r="R1644" i="4"/>
  <c r="S1644" i="4"/>
  <c r="T1644" i="4"/>
  <c r="R1645" i="4"/>
  <c r="S1645" i="4"/>
  <c r="T1645" i="4"/>
  <c r="R1646" i="4"/>
  <c r="S1646" i="4"/>
  <c r="T1646" i="4"/>
  <c r="R1647" i="4"/>
  <c r="S1647" i="4"/>
  <c r="T1647" i="4"/>
  <c r="R1648" i="4"/>
  <c r="S1648" i="4"/>
  <c r="T1648" i="4"/>
  <c r="R1649" i="4"/>
  <c r="S1649" i="4"/>
  <c r="T1649" i="4"/>
  <c r="R1650" i="4"/>
  <c r="S1650" i="4"/>
  <c r="T1650" i="4"/>
  <c r="R1651" i="4"/>
  <c r="S1651" i="4"/>
  <c r="T1651" i="4"/>
  <c r="R1652" i="4"/>
  <c r="S1652" i="4"/>
  <c r="T1652" i="4"/>
  <c r="R1653" i="4"/>
  <c r="S1653" i="4"/>
  <c r="T1653" i="4"/>
  <c r="R1654" i="4"/>
  <c r="S1654" i="4"/>
  <c r="T1654" i="4"/>
  <c r="R1655" i="4"/>
  <c r="S1655" i="4"/>
  <c r="T1655" i="4"/>
  <c r="R1656" i="4"/>
  <c r="S1656" i="4"/>
  <c r="T1656" i="4"/>
  <c r="R1657" i="4"/>
  <c r="S1657" i="4"/>
  <c r="T1657" i="4"/>
  <c r="R1658" i="4"/>
  <c r="S1658" i="4"/>
  <c r="T1658" i="4"/>
  <c r="R1659" i="4"/>
  <c r="S1659" i="4"/>
  <c r="T1659" i="4"/>
  <c r="R1660" i="4"/>
  <c r="S1660" i="4"/>
  <c r="T1660" i="4"/>
  <c r="R1661" i="4"/>
  <c r="S1661" i="4"/>
  <c r="T1661" i="4"/>
  <c r="R1662" i="4"/>
  <c r="S1662" i="4"/>
  <c r="T1662" i="4"/>
  <c r="R1663" i="4"/>
  <c r="S1663" i="4"/>
  <c r="T1663" i="4"/>
  <c r="R1664" i="4"/>
  <c r="S1664" i="4"/>
  <c r="T1664" i="4"/>
  <c r="R1665" i="4"/>
  <c r="S1665" i="4"/>
  <c r="T1665" i="4"/>
  <c r="R1666" i="4"/>
  <c r="S1666" i="4"/>
  <c r="T1666" i="4"/>
  <c r="R1667" i="4"/>
  <c r="S1667" i="4"/>
  <c r="T1667" i="4"/>
  <c r="R1668" i="4"/>
  <c r="S1668" i="4"/>
  <c r="T1668" i="4"/>
  <c r="R1669" i="4"/>
  <c r="S1669" i="4"/>
  <c r="T1669" i="4"/>
  <c r="R1670" i="4"/>
  <c r="S1670" i="4"/>
  <c r="T1670" i="4"/>
  <c r="R1671" i="4"/>
  <c r="S1671" i="4"/>
  <c r="T1671" i="4"/>
  <c r="R1672" i="4"/>
  <c r="S1672" i="4"/>
  <c r="T1672" i="4"/>
  <c r="R1673" i="4"/>
  <c r="S1673" i="4"/>
  <c r="T1673" i="4"/>
  <c r="R1674" i="4"/>
  <c r="S1674" i="4"/>
  <c r="T1674" i="4"/>
  <c r="R1675" i="4"/>
  <c r="S1675" i="4"/>
  <c r="T1675" i="4"/>
  <c r="R1676" i="4"/>
  <c r="S1676" i="4"/>
  <c r="T1676" i="4"/>
  <c r="R1677" i="4"/>
  <c r="S1677" i="4"/>
  <c r="T1677" i="4"/>
  <c r="R1678" i="4"/>
  <c r="S1678" i="4"/>
  <c r="T1678" i="4"/>
  <c r="R1679" i="4"/>
  <c r="S1679" i="4"/>
  <c r="T1679" i="4"/>
  <c r="R1680" i="4"/>
  <c r="S1680" i="4"/>
  <c r="T1680" i="4"/>
  <c r="R1681" i="4"/>
  <c r="S1681" i="4"/>
  <c r="T1681" i="4"/>
  <c r="R1682" i="4"/>
  <c r="S1682" i="4"/>
  <c r="T1682" i="4"/>
  <c r="R1683" i="4"/>
  <c r="S1683" i="4"/>
  <c r="T1683" i="4"/>
  <c r="R1684" i="4"/>
  <c r="S1684" i="4"/>
  <c r="T1684" i="4"/>
  <c r="R1685" i="4"/>
  <c r="S1685" i="4"/>
  <c r="T1685" i="4"/>
  <c r="R1686" i="4"/>
  <c r="S1686" i="4"/>
  <c r="T1686" i="4"/>
  <c r="R1687" i="4"/>
  <c r="S1687" i="4"/>
  <c r="T1687" i="4"/>
  <c r="R1688" i="4"/>
  <c r="S1688" i="4"/>
  <c r="T1688" i="4"/>
  <c r="R1689" i="4"/>
  <c r="S1689" i="4"/>
  <c r="T1689" i="4"/>
  <c r="R1690" i="4"/>
  <c r="S1690" i="4"/>
  <c r="T1690" i="4"/>
  <c r="R1691" i="4"/>
  <c r="S1691" i="4"/>
  <c r="T1691" i="4"/>
  <c r="R1692" i="4"/>
  <c r="S1692" i="4"/>
  <c r="T1692" i="4"/>
  <c r="R1694" i="4"/>
  <c r="S1694" i="4"/>
  <c r="T1694" i="4"/>
  <c r="R1695" i="4"/>
  <c r="S1695" i="4"/>
  <c r="T1695" i="4"/>
  <c r="R1696" i="4"/>
  <c r="S1696" i="4"/>
  <c r="T1696" i="4"/>
  <c r="R1697" i="4"/>
  <c r="S1697" i="4"/>
  <c r="T1697" i="4"/>
  <c r="R1698" i="4"/>
  <c r="S1698" i="4"/>
  <c r="T1698" i="4"/>
  <c r="R1699" i="4"/>
  <c r="S1699" i="4"/>
  <c r="T1699" i="4"/>
  <c r="R1700" i="4"/>
  <c r="S1700" i="4"/>
  <c r="T1700" i="4"/>
  <c r="R1701" i="4"/>
  <c r="S1701" i="4"/>
  <c r="T1701" i="4"/>
  <c r="R1702" i="4"/>
  <c r="S1702" i="4"/>
  <c r="T1702" i="4"/>
  <c r="R1703" i="4"/>
  <c r="S1703" i="4"/>
  <c r="T1703" i="4"/>
  <c r="R1704" i="4"/>
  <c r="S1704" i="4"/>
  <c r="T1704" i="4"/>
  <c r="R1705" i="4"/>
  <c r="S1705" i="4"/>
  <c r="T1705" i="4"/>
  <c r="R1706" i="4"/>
  <c r="S1706" i="4"/>
  <c r="T1706" i="4"/>
  <c r="R1707" i="4"/>
  <c r="S1707" i="4"/>
  <c r="T1707" i="4"/>
  <c r="R1708" i="4"/>
  <c r="S1708" i="4"/>
  <c r="T1708" i="4"/>
  <c r="R1709" i="4"/>
  <c r="S1709" i="4"/>
  <c r="T1709" i="4"/>
  <c r="R1710" i="4"/>
  <c r="S1710" i="4"/>
  <c r="T1710" i="4"/>
  <c r="R1711" i="4"/>
  <c r="S1711" i="4"/>
  <c r="T1711" i="4"/>
  <c r="R1712" i="4"/>
  <c r="S1712" i="4"/>
  <c r="T1712" i="4"/>
  <c r="R1713" i="4"/>
  <c r="S1713" i="4"/>
  <c r="T1713" i="4"/>
  <c r="R1714" i="4"/>
  <c r="S1714" i="4"/>
  <c r="T1714" i="4"/>
  <c r="R1715" i="4"/>
  <c r="S1715" i="4"/>
  <c r="T1715" i="4"/>
  <c r="R1716" i="4"/>
  <c r="S1716" i="4"/>
  <c r="T1716" i="4"/>
  <c r="R1717" i="4"/>
  <c r="S1717" i="4"/>
  <c r="T1717" i="4"/>
  <c r="R1718" i="4"/>
  <c r="S1718" i="4"/>
  <c r="T1718" i="4"/>
  <c r="R1719" i="4"/>
  <c r="S1719" i="4"/>
  <c r="T1719" i="4"/>
  <c r="R1720" i="4"/>
  <c r="S1720" i="4"/>
  <c r="T1720" i="4"/>
  <c r="R1721" i="4"/>
  <c r="S1721" i="4"/>
  <c r="T1721" i="4"/>
  <c r="R1722" i="4"/>
  <c r="S1722" i="4"/>
  <c r="T1722" i="4"/>
  <c r="R1723" i="4"/>
  <c r="S1723" i="4"/>
  <c r="T1723" i="4"/>
  <c r="R1724" i="4"/>
  <c r="S1724" i="4"/>
  <c r="T1724" i="4"/>
  <c r="R1725" i="4"/>
  <c r="S1725" i="4"/>
  <c r="T1725" i="4"/>
  <c r="R1726" i="4"/>
  <c r="S1726" i="4"/>
  <c r="T1726" i="4"/>
  <c r="R1727" i="4"/>
  <c r="S1727" i="4"/>
  <c r="T1727" i="4"/>
  <c r="R1728" i="4"/>
  <c r="S1728" i="4"/>
  <c r="T1728" i="4"/>
  <c r="R1729" i="4"/>
  <c r="S1729" i="4"/>
  <c r="T1729" i="4"/>
  <c r="R1730" i="4"/>
  <c r="S1730" i="4"/>
  <c r="T1730" i="4"/>
  <c r="R1731" i="4"/>
  <c r="S1731" i="4"/>
  <c r="T1731" i="4"/>
  <c r="R1732" i="4"/>
  <c r="S1732" i="4"/>
  <c r="T1732" i="4"/>
  <c r="R1733" i="4"/>
  <c r="S1733" i="4"/>
  <c r="T1733" i="4"/>
  <c r="R1734" i="4"/>
  <c r="S1734" i="4"/>
  <c r="T1734" i="4"/>
  <c r="R1735" i="4"/>
  <c r="S1735" i="4"/>
  <c r="T1735" i="4"/>
  <c r="R1736" i="4"/>
  <c r="S1736" i="4"/>
  <c r="T1736" i="4"/>
  <c r="R1737" i="4"/>
  <c r="S1737" i="4"/>
  <c r="T1737" i="4"/>
  <c r="R1738" i="4"/>
  <c r="S1738" i="4"/>
  <c r="T1738" i="4"/>
  <c r="R1739" i="4"/>
  <c r="S1739" i="4"/>
  <c r="T1739" i="4"/>
  <c r="R1740" i="4"/>
  <c r="S1740" i="4"/>
  <c r="T1740" i="4"/>
  <c r="R1741" i="4"/>
  <c r="S1741" i="4"/>
  <c r="T1741" i="4"/>
  <c r="R1742" i="4"/>
  <c r="S1742" i="4"/>
  <c r="T1742" i="4"/>
  <c r="R1743" i="4"/>
  <c r="S1743" i="4"/>
  <c r="T1743" i="4"/>
  <c r="R1744" i="4"/>
  <c r="S1744" i="4"/>
  <c r="T1744" i="4"/>
  <c r="R1745" i="4"/>
  <c r="S1745" i="4"/>
  <c r="T1745" i="4"/>
  <c r="R1746" i="4"/>
  <c r="S1746" i="4"/>
  <c r="T1746" i="4"/>
  <c r="R1747" i="4"/>
  <c r="S1747" i="4"/>
  <c r="T1747" i="4"/>
  <c r="R1748" i="4"/>
  <c r="S1748" i="4"/>
  <c r="T1748" i="4"/>
  <c r="R1749" i="4"/>
  <c r="S1749" i="4"/>
  <c r="T1749" i="4"/>
  <c r="R1750" i="4"/>
  <c r="S1750" i="4"/>
  <c r="T1750" i="4"/>
  <c r="R1751" i="4"/>
  <c r="S1751" i="4"/>
  <c r="T1751" i="4"/>
  <c r="R1752" i="4"/>
  <c r="S1752" i="4"/>
  <c r="T1752" i="4"/>
  <c r="R1753" i="4"/>
  <c r="S1753" i="4"/>
  <c r="T1753" i="4"/>
  <c r="R1754" i="4"/>
  <c r="S1754" i="4"/>
  <c r="T1754" i="4"/>
  <c r="R1755" i="4"/>
  <c r="S1755" i="4"/>
  <c r="T1755" i="4"/>
  <c r="R1756" i="4"/>
  <c r="S1756" i="4"/>
  <c r="T1756" i="4"/>
  <c r="R1757" i="4"/>
  <c r="S1757" i="4"/>
  <c r="T1757" i="4"/>
  <c r="R1758" i="4"/>
  <c r="S1758" i="4"/>
  <c r="T1758" i="4"/>
  <c r="R1759" i="4"/>
  <c r="S1759" i="4"/>
  <c r="T1759" i="4"/>
  <c r="R1760" i="4"/>
  <c r="S1760" i="4"/>
  <c r="T1760" i="4"/>
  <c r="R1764" i="4"/>
  <c r="S1764" i="4"/>
  <c r="T1764" i="4"/>
  <c r="O1879" i="4"/>
  <c r="P1879" i="4"/>
  <c r="P1766" i="4"/>
  <c r="N1879" i="4"/>
  <c r="N1766" i="4"/>
  <c r="K1879" i="4"/>
  <c r="L1879" i="4"/>
  <c r="L1766" i="4"/>
  <c r="J1879" i="4"/>
  <c r="J1766" i="4" s="1"/>
  <c r="G1879" i="4"/>
  <c r="G1766" i="4"/>
  <c r="H1879" i="4"/>
  <c r="H1766" i="4"/>
  <c r="F1879" i="4"/>
  <c r="F1766" i="4" s="1"/>
  <c r="M1885" i="4"/>
  <c r="I1885" i="4"/>
  <c r="E1885" i="4"/>
  <c r="P1156" i="4"/>
  <c r="L1156" i="4"/>
  <c r="L1082" i="4" s="1"/>
  <c r="G1157" i="4"/>
  <c r="G1156" i="4" s="1"/>
  <c r="G1082" i="4" s="1"/>
  <c r="H1157" i="4"/>
  <c r="H1156" i="4" s="1"/>
  <c r="H1082" i="4" s="1"/>
  <c r="F1157" i="4"/>
  <c r="E1157" i="4" s="1"/>
  <c r="M1158" i="4"/>
  <c r="I1158" i="4"/>
  <c r="E1158" i="4"/>
  <c r="D1878" i="4"/>
  <c r="D1765" i="4" s="1"/>
  <c r="D2832" i="4"/>
  <c r="D2831"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50" i="4"/>
  <c r="E255" i="4"/>
  <c r="O3253" i="4"/>
  <c r="P3253" i="4"/>
  <c r="N3253" i="4"/>
  <c r="K3253" i="4"/>
  <c r="L3253" i="4"/>
  <c r="J3253" i="4"/>
  <c r="G3253" i="4"/>
  <c r="H3253" i="4"/>
  <c r="F3253" i="4"/>
  <c r="E3645" i="4"/>
  <c r="D3716" i="4"/>
  <c r="D3715" i="4"/>
  <c r="D3691" i="4"/>
  <c r="E3729" i="4"/>
  <c r="J89" i="5"/>
  <c r="I89" i="5"/>
  <c r="G89" i="5"/>
  <c r="F88" i="5"/>
  <c r="I88" i="5" s="1"/>
  <c r="E88" i="5"/>
  <c r="D88" i="5"/>
  <c r="C88" i="5"/>
  <c r="C12" i="5" s="1"/>
  <c r="J87" i="5"/>
  <c r="I87" i="5"/>
  <c r="G87" i="5"/>
  <c r="J86" i="5"/>
  <c r="I86" i="5"/>
  <c r="G86" i="5"/>
  <c r="J85" i="5"/>
  <c r="I85" i="5"/>
  <c r="G85" i="5"/>
  <c r="J84" i="5"/>
  <c r="I84" i="5"/>
  <c r="G84" i="5"/>
  <c r="J83" i="5"/>
  <c r="I83" i="5"/>
  <c r="G83" i="5"/>
  <c r="J82" i="5"/>
  <c r="I82" i="5"/>
  <c r="G82" i="5"/>
  <c r="J81" i="5"/>
  <c r="I81" i="5"/>
  <c r="G81" i="5"/>
  <c r="J80" i="5"/>
  <c r="I80" i="5"/>
  <c r="G80" i="5"/>
  <c r="F79" i="5"/>
  <c r="E79" i="5"/>
  <c r="D79" i="5"/>
  <c r="C79" i="5"/>
  <c r="J78" i="5"/>
  <c r="I78" i="5"/>
  <c r="G78" i="5"/>
  <c r="J77" i="5"/>
  <c r="I77" i="5"/>
  <c r="G77" i="5"/>
  <c r="J76" i="5"/>
  <c r="I76" i="5"/>
  <c r="G76" i="5"/>
  <c r="J75" i="5"/>
  <c r="I75" i="5"/>
  <c r="G75" i="5"/>
  <c r="J74" i="5"/>
  <c r="I74" i="5"/>
  <c r="G74" i="5"/>
  <c r="J73" i="5"/>
  <c r="I73" i="5"/>
  <c r="G73" i="5"/>
  <c r="F72" i="5"/>
  <c r="E72" i="5"/>
  <c r="D72" i="5"/>
  <c r="D71" i="5" s="1"/>
  <c r="D11" i="5" s="1"/>
  <c r="C72" i="5"/>
  <c r="J70" i="5"/>
  <c r="I70" i="5"/>
  <c r="J69" i="5"/>
  <c r="I69" i="5"/>
  <c r="J68" i="5"/>
  <c r="I68" i="5"/>
  <c r="H68" i="5"/>
  <c r="G68" i="5"/>
  <c r="F67" i="5"/>
  <c r="F63" i="5"/>
  <c r="E67" i="5"/>
  <c r="E63" i="5" s="1"/>
  <c r="I31" i="6" s="1"/>
  <c r="D67" i="5"/>
  <c r="D63" i="5" s="1"/>
  <c r="C67" i="5"/>
  <c r="C63" i="5" s="1"/>
  <c r="C10" i="5" s="1"/>
  <c r="J66" i="5"/>
  <c r="I66" i="5"/>
  <c r="J65" i="5"/>
  <c r="I65" i="5"/>
  <c r="J64" i="5"/>
  <c r="I64" i="5"/>
  <c r="H64" i="5"/>
  <c r="G64" i="5"/>
  <c r="J62" i="5"/>
  <c r="I62" i="5"/>
  <c r="J61" i="5"/>
  <c r="I61" i="5"/>
  <c r="H61" i="5"/>
  <c r="G61" i="5"/>
  <c r="J60" i="5"/>
  <c r="I60" i="5"/>
  <c r="H60" i="5"/>
  <c r="G60" i="5"/>
  <c r="J59" i="5"/>
  <c r="I59" i="5"/>
  <c r="H59" i="5"/>
  <c r="G59" i="5"/>
  <c r="J58" i="5"/>
  <c r="I58" i="5"/>
  <c r="F57" i="5"/>
  <c r="E57" i="5"/>
  <c r="D57" i="5"/>
  <c r="H57" i="5" s="1"/>
  <c r="C57" i="5"/>
  <c r="J56" i="5"/>
  <c r="I56" i="5"/>
  <c r="J55" i="5"/>
  <c r="I55" i="5"/>
  <c r="H55" i="5"/>
  <c r="G55" i="5"/>
  <c r="J54" i="5"/>
  <c r="I54" i="5"/>
  <c r="H54" i="5"/>
  <c r="G54" i="5"/>
  <c r="J53" i="5"/>
  <c r="I53" i="5"/>
  <c r="H53" i="5"/>
  <c r="G53" i="5"/>
  <c r="J52" i="5"/>
  <c r="I52" i="5"/>
  <c r="H52" i="5"/>
  <c r="G52" i="5"/>
  <c r="J51" i="5"/>
  <c r="I51" i="5"/>
  <c r="H51" i="5"/>
  <c r="G51" i="5"/>
  <c r="J50" i="5"/>
  <c r="I50" i="5"/>
  <c r="H50" i="5"/>
  <c r="G50" i="5"/>
  <c r="J49" i="5"/>
  <c r="I49" i="5"/>
  <c r="J48" i="5"/>
  <c r="I48" i="5"/>
  <c r="H48" i="5"/>
  <c r="G48" i="5"/>
  <c r="J47" i="5"/>
  <c r="I47" i="5"/>
  <c r="J46" i="5"/>
  <c r="I46" i="5"/>
  <c r="J45" i="5"/>
  <c r="I45" i="5"/>
  <c r="H45" i="5"/>
  <c r="G45" i="5"/>
  <c r="J44" i="5"/>
  <c r="I44" i="5"/>
  <c r="H44" i="5"/>
  <c r="G44" i="5"/>
  <c r="J43" i="5"/>
  <c r="I43" i="5"/>
  <c r="E42" i="5"/>
  <c r="I42" i="5"/>
  <c r="D42" i="5"/>
  <c r="C42" i="5"/>
  <c r="C41" i="5" s="1"/>
  <c r="J40" i="5"/>
  <c r="I40" i="5"/>
  <c r="H40" i="5"/>
  <c r="G40" i="5"/>
  <c r="J39" i="5"/>
  <c r="I39" i="5"/>
  <c r="H39" i="5"/>
  <c r="G39" i="5"/>
  <c r="J38" i="5"/>
  <c r="I38" i="5"/>
  <c r="H38" i="5"/>
  <c r="G38" i="5"/>
  <c r="F37" i="5"/>
  <c r="E37" i="5"/>
  <c r="E34" i="5" s="1"/>
  <c r="D37" i="5"/>
  <c r="D34" i="5"/>
  <c r="C37" i="5"/>
  <c r="C34" i="5" s="1"/>
  <c r="J36" i="5"/>
  <c r="I36" i="5"/>
  <c r="H36" i="5"/>
  <c r="G36" i="5"/>
  <c r="J35" i="5"/>
  <c r="I35" i="5"/>
  <c r="H35" i="5"/>
  <c r="G35" i="5"/>
  <c r="J32" i="5"/>
  <c r="I32" i="5"/>
  <c r="H32" i="5"/>
  <c r="J31" i="5"/>
  <c r="I31" i="5"/>
  <c r="H31" i="5"/>
  <c r="G31" i="5"/>
  <c r="J30" i="5"/>
  <c r="I30" i="5"/>
  <c r="H30" i="5"/>
  <c r="F29" i="5"/>
  <c r="F28" i="5" s="1"/>
  <c r="E29" i="5"/>
  <c r="E28" i="5" s="1"/>
  <c r="D29" i="5"/>
  <c r="D28" i="5"/>
  <c r="D26" i="5" s="1"/>
  <c r="C29" i="5"/>
  <c r="C28" i="5" s="1"/>
  <c r="J27" i="5"/>
  <c r="I27" i="5"/>
  <c r="J25" i="5"/>
  <c r="I25" i="5"/>
  <c r="H25" i="5"/>
  <c r="G25" i="5"/>
  <c r="J24" i="5"/>
  <c r="I24" i="5"/>
  <c r="J23" i="5"/>
  <c r="I23" i="5"/>
  <c r="J22" i="5"/>
  <c r="I22" i="5"/>
  <c r="H22" i="5"/>
  <c r="G22" i="5"/>
  <c r="J21" i="5"/>
  <c r="I21" i="5"/>
  <c r="H21" i="5"/>
  <c r="G21" i="5"/>
  <c r="J20" i="5"/>
  <c r="H20" i="5"/>
  <c r="G20" i="5"/>
  <c r="J19" i="5"/>
  <c r="J18" i="5"/>
  <c r="I18" i="5"/>
  <c r="H18" i="5"/>
  <c r="G18" i="5"/>
  <c r="F17" i="5"/>
  <c r="F16" i="5"/>
  <c r="E17" i="5"/>
  <c r="E16" i="5" s="1"/>
  <c r="D17" i="5"/>
  <c r="D16" i="5" s="1"/>
  <c r="H12" i="6" s="1"/>
  <c r="C17" i="5"/>
  <c r="C16" i="5" s="1"/>
  <c r="J14" i="5"/>
  <c r="I14" i="5"/>
  <c r="J13" i="5"/>
  <c r="I13" i="5"/>
  <c r="F12" i="5"/>
  <c r="D12" i="5"/>
  <c r="C15" i="1"/>
  <c r="C14" i="1" s="1"/>
  <c r="D15" i="1"/>
  <c r="D14" i="1" s="1"/>
  <c r="F16" i="1"/>
  <c r="F17" i="1"/>
  <c r="F19" i="1"/>
  <c r="F20" i="1"/>
  <c r="F21" i="1"/>
  <c r="F22" i="1"/>
  <c r="C23" i="1"/>
  <c r="F23" i="1" s="1"/>
  <c r="D23" i="1"/>
  <c r="E23" i="1"/>
  <c r="F24" i="1"/>
  <c r="F25" i="1"/>
  <c r="F26" i="1"/>
  <c r="F27" i="1"/>
  <c r="F28" i="1"/>
  <c r="F29" i="1"/>
  <c r="F30" i="1"/>
  <c r="C14" i="2"/>
  <c r="C13" i="2" s="1"/>
  <c r="F15" i="2"/>
  <c r="F16" i="2"/>
  <c r="F17" i="2"/>
  <c r="F19" i="2"/>
  <c r="F20" i="2"/>
  <c r="F21" i="2"/>
  <c r="C22" i="2"/>
  <c r="D22" i="2"/>
  <c r="E22" i="2"/>
  <c r="F23" i="2"/>
  <c r="F24" i="2"/>
  <c r="F25" i="2"/>
  <c r="F26" i="2"/>
  <c r="F27" i="2"/>
  <c r="F28" i="2"/>
  <c r="F29" i="2"/>
  <c r="F30" i="2"/>
  <c r="G16" i="14"/>
  <c r="H16" i="14"/>
  <c r="I16" i="14"/>
  <c r="C17" i="14"/>
  <c r="D17" i="14"/>
  <c r="E17" i="14"/>
  <c r="F17" i="14"/>
  <c r="G17" i="14" s="1"/>
  <c r="H17" i="14"/>
  <c r="I17" i="14"/>
  <c r="G18" i="14"/>
  <c r="H18" i="14"/>
  <c r="I18" i="14"/>
  <c r="G19" i="14"/>
  <c r="H19" i="14"/>
  <c r="I19" i="14"/>
  <c r="C20" i="14"/>
  <c r="D20" i="14"/>
  <c r="E20" i="14"/>
  <c r="F20" i="14"/>
  <c r="I20" i="14" s="1"/>
  <c r="G20" i="14"/>
  <c r="G21" i="14"/>
  <c r="H21" i="14"/>
  <c r="I21" i="14"/>
  <c r="G22" i="14"/>
  <c r="H22" i="14"/>
  <c r="I22" i="14"/>
  <c r="G23" i="14"/>
  <c r="H23" i="14"/>
  <c r="I23" i="14"/>
  <c r="G24" i="14"/>
  <c r="H24" i="14"/>
  <c r="I24" i="14"/>
  <c r="G25" i="14"/>
  <c r="H25" i="14"/>
  <c r="I25" i="14"/>
  <c r="C27" i="14"/>
  <c r="D27" i="14"/>
  <c r="F27" i="14"/>
  <c r="I27" i="14" s="1"/>
  <c r="G28" i="14"/>
  <c r="H28" i="14"/>
  <c r="I28" i="14"/>
  <c r="C31" i="14"/>
  <c r="C30" i="14" s="1"/>
  <c r="D31" i="14"/>
  <c r="E31" i="14"/>
  <c r="E30" i="14" s="1"/>
  <c r="F31" i="14"/>
  <c r="H31" i="14" s="1"/>
  <c r="C32" i="14"/>
  <c r="D32" i="14"/>
  <c r="E32" i="14"/>
  <c r="F32" i="14"/>
  <c r="I32" i="14" s="1"/>
  <c r="G33" i="14"/>
  <c r="H33" i="14"/>
  <c r="I33" i="14"/>
  <c r="G34" i="14"/>
  <c r="H34" i="14"/>
  <c r="I34" i="14"/>
  <c r="G35" i="14"/>
  <c r="H35" i="14"/>
  <c r="I35" i="14"/>
  <c r="G36" i="14"/>
  <c r="H36" i="14"/>
  <c r="I36" i="14"/>
  <c r="C38" i="14"/>
  <c r="D38" i="14"/>
  <c r="E38" i="14"/>
  <c r="F38" i="14"/>
  <c r="H38" i="14"/>
  <c r="I38" i="14"/>
  <c r="G39" i="14"/>
  <c r="H39" i="14"/>
  <c r="I39" i="14"/>
  <c r="G40" i="14"/>
  <c r="H40" i="14"/>
  <c r="I40" i="14"/>
  <c r="C42" i="14"/>
  <c r="C41" i="14" s="1"/>
  <c r="D42" i="14"/>
  <c r="D41" i="14" s="1"/>
  <c r="E42" i="14"/>
  <c r="F42" i="14"/>
  <c r="H42" i="14" s="1"/>
  <c r="G43" i="14"/>
  <c r="H43" i="14"/>
  <c r="I43" i="14"/>
  <c r="G44" i="14"/>
  <c r="H44" i="14"/>
  <c r="I44" i="14"/>
  <c r="C45" i="14"/>
  <c r="D45" i="14"/>
  <c r="E45" i="14"/>
  <c r="F45" i="14"/>
  <c r="H45" i="14" s="1"/>
  <c r="G46" i="14"/>
  <c r="H46" i="14"/>
  <c r="I46" i="14"/>
  <c r="G47" i="14"/>
  <c r="H47" i="14"/>
  <c r="I47" i="14"/>
  <c r="G48" i="14"/>
  <c r="H48" i="14"/>
  <c r="I48" i="14"/>
  <c r="G49" i="14"/>
  <c r="H49" i="14"/>
  <c r="I49" i="14"/>
  <c r="G50" i="14"/>
  <c r="H50" i="14"/>
  <c r="I50" i="14"/>
  <c r="G51" i="14"/>
  <c r="H51" i="14"/>
  <c r="I51" i="14"/>
  <c r="C52" i="14"/>
  <c r="D52" i="14"/>
  <c r="E52" i="14"/>
  <c r="I52" i="14" s="1"/>
  <c r="F52" i="14"/>
  <c r="G52" i="14" s="1"/>
  <c r="H52" i="14"/>
  <c r="G53" i="14"/>
  <c r="H53" i="14"/>
  <c r="I53" i="14"/>
  <c r="G54" i="14"/>
  <c r="H54" i="14"/>
  <c r="I54" i="14"/>
  <c r="G55" i="14"/>
  <c r="H55" i="14"/>
  <c r="I55" i="14"/>
  <c r="G58" i="14"/>
  <c r="H58" i="14"/>
  <c r="I58" i="14"/>
  <c r="G59" i="14"/>
  <c r="H59" i="14"/>
  <c r="I59" i="14"/>
  <c r="G60" i="14"/>
  <c r="H60" i="14"/>
  <c r="I60" i="14"/>
  <c r="G61" i="14"/>
  <c r="H61" i="14"/>
  <c r="I61" i="14"/>
  <c r="G62" i="14"/>
  <c r="H62" i="14"/>
  <c r="I62" i="14"/>
  <c r="C63" i="14"/>
  <c r="D63" i="14"/>
  <c r="E63" i="14"/>
  <c r="F63" i="14"/>
  <c r="H63" i="14" s="1"/>
  <c r="G64" i="14"/>
  <c r="H64" i="14"/>
  <c r="I64" i="14"/>
  <c r="G65" i="14"/>
  <c r="H65" i="14"/>
  <c r="I65" i="14"/>
  <c r="G66" i="14"/>
  <c r="H66" i="14"/>
  <c r="I66" i="14"/>
  <c r="G67" i="14"/>
  <c r="H67" i="14"/>
  <c r="I67" i="14"/>
  <c r="C68" i="14"/>
  <c r="D68" i="14"/>
  <c r="E68" i="14"/>
  <c r="F68" i="14"/>
  <c r="H68" i="14"/>
  <c r="G69" i="14"/>
  <c r="H69" i="14"/>
  <c r="I69" i="14"/>
  <c r="G70" i="14"/>
  <c r="H70" i="14"/>
  <c r="I70" i="14"/>
  <c r="G71" i="14"/>
  <c r="H71" i="14"/>
  <c r="I71" i="14"/>
  <c r="G72" i="14"/>
  <c r="H72" i="14"/>
  <c r="I72" i="14"/>
  <c r="G73" i="14"/>
  <c r="H73" i="14"/>
  <c r="I73" i="14"/>
  <c r="G74" i="14"/>
  <c r="H74" i="14"/>
  <c r="I74" i="14"/>
  <c r="G75" i="14"/>
  <c r="H75" i="14"/>
  <c r="I75" i="14"/>
  <c r="C76" i="14"/>
  <c r="C79" i="14"/>
  <c r="C80" i="14"/>
  <c r="E80" i="14"/>
  <c r="F80" i="14"/>
  <c r="C81" i="14"/>
  <c r="E81" i="14"/>
  <c r="F81" i="14"/>
  <c r="C82" i="14"/>
  <c r="E82" i="14"/>
  <c r="F82" i="14"/>
  <c r="C83" i="14"/>
  <c r="H85" i="14"/>
  <c r="I85" i="14"/>
  <c r="G86" i="14"/>
  <c r="H86" i="14"/>
  <c r="I86" i="14"/>
  <c r="G89" i="14"/>
  <c r="H89" i="14"/>
  <c r="I89" i="14"/>
  <c r="C92" i="14"/>
  <c r="D92" i="14"/>
  <c r="E92" i="14"/>
  <c r="F92" i="14"/>
  <c r="G93" i="14"/>
  <c r="H93" i="14"/>
  <c r="I93" i="14"/>
  <c r="G94" i="14"/>
  <c r="H94" i="14"/>
  <c r="I94" i="14"/>
  <c r="G95" i="14"/>
  <c r="H95" i="14"/>
  <c r="I95" i="14"/>
  <c r="G98" i="14"/>
  <c r="H98" i="14"/>
  <c r="I98" i="14"/>
  <c r="G99" i="14"/>
  <c r="H99" i="14"/>
  <c r="I99" i="14"/>
  <c r="G100" i="14"/>
  <c r="H100" i="14"/>
  <c r="I100" i="14"/>
  <c r="C101" i="14"/>
  <c r="D101" i="14"/>
  <c r="H101" i="14" s="1"/>
  <c r="E101" i="14"/>
  <c r="I101" i="14"/>
  <c r="F101" i="14"/>
  <c r="G102" i="14"/>
  <c r="H102" i="14"/>
  <c r="I102" i="14"/>
  <c r="G103" i="14"/>
  <c r="H103" i="14"/>
  <c r="I103" i="14"/>
  <c r="G104" i="14"/>
  <c r="H104" i="14"/>
  <c r="I104" i="14"/>
  <c r="G105" i="14"/>
  <c r="H105" i="14"/>
  <c r="I105" i="14"/>
  <c r="G107" i="14"/>
  <c r="H107" i="14"/>
  <c r="I107" i="14"/>
  <c r="G113" i="14"/>
  <c r="H113" i="14"/>
  <c r="I113" i="14"/>
  <c r="G114" i="14"/>
  <c r="H114" i="14"/>
  <c r="I114" i="14"/>
  <c r="G118" i="14"/>
  <c r="H118" i="14"/>
  <c r="I118" i="14"/>
  <c r="G119" i="14"/>
  <c r="H119" i="14"/>
  <c r="I119" i="14"/>
  <c r="G121" i="14"/>
  <c r="H121" i="14"/>
  <c r="I121" i="14"/>
  <c r="C122" i="14"/>
  <c r="D122" i="14"/>
  <c r="H122" i="14"/>
  <c r="E122" i="14"/>
  <c r="F122" i="14"/>
  <c r="G122" i="14" s="1"/>
  <c r="G123" i="14"/>
  <c r="H123" i="14"/>
  <c r="I123" i="14"/>
  <c r="G124" i="14"/>
  <c r="H124" i="14"/>
  <c r="I124" i="14"/>
  <c r="G125" i="14"/>
  <c r="H125" i="14"/>
  <c r="I125" i="14"/>
  <c r="G126" i="14"/>
  <c r="H126" i="14"/>
  <c r="I126" i="14"/>
  <c r="G127" i="14"/>
  <c r="H127" i="14"/>
  <c r="I127" i="14"/>
  <c r="G131" i="14"/>
  <c r="H131" i="14"/>
  <c r="I131" i="14"/>
  <c r="G136" i="14"/>
  <c r="H136" i="14"/>
  <c r="I136" i="14"/>
  <c r="G139" i="14"/>
  <c r="H139" i="14"/>
  <c r="I139" i="14"/>
  <c r="E14" i="4"/>
  <c r="I14" i="4"/>
  <c r="M14" i="4"/>
  <c r="E15" i="4"/>
  <c r="I15" i="4"/>
  <c r="M15" i="4"/>
  <c r="E16" i="4"/>
  <c r="I16" i="4"/>
  <c r="M16" i="4"/>
  <c r="Q16" i="4" s="1"/>
  <c r="E17" i="4"/>
  <c r="I17" i="4"/>
  <c r="M17" i="4"/>
  <c r="U17" i="4"/>
  <c r="E19" i="4"/>
  <c r="I19" i="4"/>
  <c r="M19" i="4"/>
  <c r="U19" i="4"/>
  <c r="E20" i="4"/>
  <c r="I20" i="4"/>
  <c r="M20" i="4"/>
  <c r="Q20" i="4" s="1"/>
  <c r="E21" i="4"/>
  <c r="I21" i="4"/>
  <c r="M21" i="4"/>
  <c r="U21" i="4" s="1"/>
  <c r="E22" i="4"/>
  <c r="I22" i="4"/>
  <c r="M22" i="4"/>
  <c r="U22" i="4"/>
  <c r="E23" i="4"/>
  <c r="I23" i="4"/>
  <c r="M23" i="4"/>
  <c r="E24" i="4"/>
  <c r="I24" i="4"/>
  <c r="M24" i="4"/>
  <c r="U24" i="4" s="1"/>
  <c r="E25" i="4"/>
  <c r="I25" i="4"/>
  <c r="M25" i="4"/>
  <c r="U25" i="4"/>
  <c r="E26" i="4"/>
  <c r="I26" i="4"/>
  <c r="M26" i="4"/>
  <c r="U26" i="4"/>
  <c r="E27" i="4"/>
  <c r="I27" i="4"/>
  <c r="M27" i="4"/>
  <c r="U27" i="4"/>
  <c r="E28" i="4"/>
  <c r="I28" i="4"/>
  <c r="M28" i="4"/>
  <c r="E29" i="4"/>
  <c r="I29" i="4"/>
  <c r="M29" i="4"/>
  <c r="U29" i="4" s="1"/>
  <c r="E30" i="4"/>
  <c r="I30" i="4"/>
  <c r="M30" i="4"/>
  <c r="U30" i="4" s="1"/>
  <c r="E31" i="4"/>
  <c r="I31" i="4"/>
  <c r="M31" i="4"/>
  <c r="U31" i="4"/>
  <c r="E32" i="4"/>
  <c r="I32" i="4"/>
  <c r="M32" i="4"/>
  <c r="U32" i="4" s="1"/>
  <c r="E33" i="4"/>
  <c r="I33" i="4"/>
  <c r="M33" i="4"/>
  <c r="U33" i="4" s="1"/>
  <c r="E34" i="4"/>
  <c r="I34" i="4"/>
  <c r="M34" i="4"/>
  <c r="U34" i="4" s="1"/>
  <c r="E35" i="4"/>
  <c r="I35" i="4"/>
  <c r="M35" i="4"/>
  <c r="E36" i="4"/>
  <c r="I36" i="4"/>
  <c r="M36" i="4"/>
  <c r="E37" i="4"/>
  <c r="I37" i="4"/>
  <c r="M37" i="4"/>
  <c r="E38" i="4"/>
  <c r="I38" i="4"/>
  <c r="M38" i="4"/>
  <c r="U38" i="4"/>
  <c r="E39" i="4"/>
  <c r="I39" i="4"/>
  <c r="M39" i="4"/>
  <c r="U39" i="4"/>
  <c r="E40" i="4"/>
  <c r="I40" i="4"/>
  <c r="M40" i="4"/>
  <c r="E41" i="4"/>
  <c r="I41" i="4"/>
  <c r="M41" i="4"/>
  <c r="U41" i="4" s="1"/>
  <c r="E42" i="4"/>
  <c r="I42" i="4"/>
  <c r="M42" i="4"/>
  <c r="U42" i="4"/>
  <c r="E43" i="4"/>
  <c r="I43" i="4"/>
  <c r="M43" i="4"/>
  <c r="E44" i="4"/>
  <c r="I44" i="4"/>
  <c r="M44" i="4"/>
  <c r="U44" i="4" s="1"/>
  <c r="E45" i="4"/>
  <c r="I45" i="4"/>
  <c r="M45" i="4"/>
  <c r="E46" i="4"/>
  <c r="I46" i="4"/>
  <c r="M46" i="4"/>
  <c r="E47" i="4"/>
  <c r="I47" i="4"/>
  <c r="M47" i="4"/>
  <c r="E48" i="4"/>
  <c r="I48" i="4"/>
  <c r="M48" i="4"/>
  <c r="U48" i="4"/>
  <c r="E49" i="4"/>
  <c r="I49" i="4"/>
  <c r="M49" i="4"/>
  <c r="E50" i="4"/>
  <c r="I50" i="4"/>
  <c r="M50" i="4"/>
  <c r="U50" i="4" s="1"/>
  <c r="E51" i="4"/>
  <c r="I51" i="4"/>
  <c r="M51" i="4"/>
  <c r="U51" i="4" s="1"/>
  <c r="E52" i="4"/>
  <c r="I52" i="4"/>
  <c r="M52" i="4"/>
  <c r="U52" i="4" s="1"/>
  <c r="E53" i="4"/>
  <c r="I53" i="4"/>
  <c r="M53" i="4"/>
  <c r="U53" i="4" s="1"/>
  <c r="E54" i="4"/>
  <c r="I54" i="4"/>
  <c r="M54" i="4"/>
  <c r="E55" i="4"/>
  <c r="I55" i="4"/>
  <c r="M55" i="4"/>
  <c r="Q55" i="4" s="1"/>
  <c r="E56" i="4"/>
  <c r="I56" i="4"/>
  <c r="M56" i="4"/>
  <c r="E57" i="4"/>
  <c r="I57" i="4"/>
  <c r="M57" i="4"/>
  <c r="U57" i="4"/>
  <c r="E58" i="4"/>
  <c r="I58" i="4"/>
  <c r="M58" i="4"/>
  <c r="E59" i="4"/>
  <c r="I59" i="4"/>
  <c r="Q59" i="4"/>
  <c r="M59" i="4"/>
  <c r="U59" i="4" s="1"/>
  <c r="E60" i="4"/>
  <c r="I60" i="4"/>
  <c r="M60" i="4"/>
  <c r="E61" i="4"/>
  <c r="I61" i="4"/>
  <c r="M61" i="4"/>
  <c r="U61" i="4"/>
  <c r="E62" i="4"/>
  <c r="I62" i="4"/>
  <c r="M62" i="4"/>
  <c r="E64" i="4"/>
  <c r="I64" i="4"/>
  <c r="M64" i="4"/>
  <c r="E68" i="4"/>
  <c r="I68" i="4"/>
  <c r="M68" i="4"/>
  <c r="E69" i="4"/>
  <c r="I69" i="4"/>
  <c r="M69" i="4"/>
  <c r="E70" i="4"/>
  <c r="I70" i="4"/>
  <c r="M70" i="4"/>
  <c r="E71" i="4"/>
  <c r="I71" i="4"/>
  <c r="M71" i="4"/>
  <c r="U71" i="4" s="1"/>
  <c r="E72" i="4"/>
  <c r="I72" i="4"/>
  <c r="M72" i="4"/>
  <c r="E73" i="4"/>
  <c r="I73" i="4"/>
  <c r="M73" i="4"/>
  <c r="E74" i="4"/>
  <c r="I74" i="4"/>
  <c r="M74" i="4"/>
  <c r="E75" i="4"/>
  <c r="I75" i="4"/>
  <c r="M75" i="4"/>
  <c r="E76" i="4"/>
  <c r="I76" i="4"/>
  <c r="M76" i="4"/>
  <c r="E78" i="4"/>
  <c r="I78" i="4"/>
  <c r="M78" i="4"/>
  <c r="E79" i="4"/>
  <c r="I79" i="4"/>
  <c r="M79" i="4"/>
  <c r="U79" i="4" s="1"/>
  <c r="E80" i="4"/>
  <c r="I80" i="4"/>
  <c r="M80" i="4"/>
  <c r="E81" i="4"/>
  <c r="I81" i="4"/>
  <c r="M81" i="4"/>
  <c r="E83" i="4"/>
  <c r="I83" i="4"/>
  <c r="M83" i="4"/>
  <c r="E84" i="4"/>
  <c r="I84" i="4"/>
  <c r="M84" i="4"/>
  <c r="E85" i="4"/>
  <c r="I85" i="4"/>
  <c r="M85" i="4"/>
  <c r="U85" i="4"/>
  <c r="E86" i="4"/>
  <c r="I86" i="4"/>
  <c r="M86" i="4"/>
  <c r="E87" i="4"/>
  <c r="I87" i="4"/>
  <c r="M87" i="4"/>
  <c r="E88" i="4"/>
  <c r="I88" i="4"/>
  <c r="M88" i="4"/>
  <c r="E89" i="4"/>
  <c r="I89" i="4"/>
  <c r="M89" i="4"/>
  <c r="E90" i="4"/>
  <c r="I90" i="4"/>
  <c r="M90" i="4"/>
  <c r="U90" i="4" s="1"/>
  <c r="E91" i="4"/>
  <c r="I91" i="4"/>
  <c r="M91" i="4"/>
  <c r="E92" i="4"/>
  <c r="I92" i="4"/>
  <c r="M92" i="4"/>
  <c r="U92" i="4"/>
  <c r="E93" i="4"/>
  <c r="I93" i="4"/>
  <c r="M93" i="4"/>
  <c r="U93" i="4" s="1"/>
  <c r="E94" i="4"/>
  <c r="I94" i="4"/>
  <c r="M94" i="4"/>
  <c r="U94" i="4"/>
  <c r="E95" i="4"/>
  <c r="I95" i="4"/>
  <c r="M95" i="4"/>
  <c r="E97" i="4"/>
  <c r="I97" i="4"/>
  <c r="M97" i="4"/>
  <c r="U97" i="4" s="1"/>
  <c r="E98" i="4"/>
  <c r="I98" i="4"/>
  <c r="M98" i="4"/>
  <c r="U98" i="4" s="1"/>
  <c r="E99" i="4"/>
  <c r="I99" i="4"/>
  <c r="M99" i="4"/>
  <c r="U99" i="4" s="1"/>
  <c r="E100" i="4"/>
  <c r="I100" i="4"/>
  <c r="M100" i="4"/>
  <c r="G102" i="4"/>
  <c r="K102" i="4"/>
  <c r="O102" i="4"/>
  <c r="S102" i="4" s="1"/>
  <c r="E105" i="4"/>
  <c r="I105" i="4"/>
  <c r="M105" i="4"/>
  <c r="U105" i="4"/>
  <c r="E106" i="4"/>
  <c r="I106" i="4"/>
  <c r="M106" i="4"/>
  <c r="U106" i="4" s="1"/>
  <c r="E107" i="4"/>
  <c r="I107" i="4"/>
  <c r="M107" i="4"/>
  <c r="U107" i="4" s="1"/>
  <c r="E108" i="4"/>
  <c r="I108" i="4"/>
  <c r="M108" i="4"/>
  <c r="U108" i="4" s="1"/>
  <c r="E110" i="4"/>
  <c r="I110" i="4"/>
  <c r="M110" i="4"/>
  <c r="U110" i="4" s="1"/>
  <c r="E111" i="4"/>
  <c r="I111" i="4"/>
  <c r="M111" i="4"/>
  <c r="E112" i="4"/>
  <c r="I112" i="4"/>
  <c r="M112" i="4"/>
  <c r="E113" i="4"/>
  <c r="I113" i="4"/>
  <c r="M113" i="4"/>
  <c r="E114" i="4"/>
  <c r="I114" i="4"/>
  <c r="M114" i="4"/>
  <c r="E115" i="4"/>
  <c r="I115" i="4"/>
  <c r="M115" i="4"/>
  <c r="E116" i="4"/>
  <c r="I116" i="4"/>
  <c r="M116" i="4"/>
  <c r="E117" i="4"/>
  <c r="I117" i="4"/>
  <c r="M117" i="4"/>
  <c r="E118" i="4"/>
  <c r="I118" i="4"/>
  <c r="M118" i="4"/>
  <c r="E119" i="4"/>
  <c r="I119" i="4"/>
  <c r="M119" i="4"/>
  <c r="E120" i="4"/>
  <c r="I120" i="4"/>
  <c r="M120" i="4"/>
  <c r="E121" i="4"/>
  <c r="I121" i="4"/>
  <c r="M121" i="4"/>
  <c r="E122" i="4"/>
  <c r="I122" i="4"/>
  <c r="M122" i="4"/>
  <c r="U122" i="4"/>
  <c r="E123" i="4"/>
  <c r="I123" i="4"/>
  <c r="M123" i="4"/>
  <c r="U123" i="4"/>
  <c r="E124" i="4"/>
  <c r="I124" i="4"/>
  <c r="M124" i="4"/>
  <c r="E125" i="4"/>
  <c r="I125" i="4"/>
  <c r="M125" i="4"/>
  <c r="E126" i="4"/>
  <c r="I126" i="4"/>
  <c r="M126" i="4"/>
  <c r="U126" i="4"/>
  <c r="E127" i="4"/>
  <c r="I127" i="4"/>
  <c r="M127" i="4"/>
  <c r="U127" i="4"/>
  <c r="E128" i="4"/>
  <c r="I128" i="4"/>
  <c r="M128" i="4"/>
  <c r="E129" i="4"/>
  <c r="I129" i="4"/>
  <c r="M129" i="4"/>
  <c r="E130" i="4"/>
  <c r="I130" i="4"/>
  <c r="M130" i="4"/>
  <c r="U130" i="4" s="1"/>
  <c r="E131" i="4"/>
  <c r="I131" i="4"/>
  <c r="M131" i="4"/>
  <c r="E132" i="4"/>
  <c r="I132" i="4"/>
  <c r="M132" i="4"/>
  <c r="E133" i="4"/>
  <c r="I133" i="4"/>
  <c r="M133" i="4"/>
  <c r="E134" i="4"/>
  <c r="I134" i="4"/>
  <c r="M134" i="4"/>
  <c r="U134" i="4"/>
  <c r="E135" i="4"/>
  <c r="I135" i="4"/>
  <c r="M135" i="4"/>
  <c r="E136" i="4"/>
  <c r="I136" i="4"/>
  <c r="M136" i="4"/>
  <c r="E137" i="4"/>
  <c r="I137" i="4"/>
  <c r="M137" i="4"/>
  <c r="E138" i="4"/>
  <c r="I138" i="4"/>
  <c r="M138" i="4"/>
  <c r="U138" i="4"/>
  <c r="E139" i="4"/>
  <c r="I139" i="4"/>
  <c r="M139" i="4"/>
  <c r="E140" i="4"/>
  <c r="I140" i="4"/>
  <c r="M140" i="4"/>
  <c r="E141" i="4"/>
  <c r="I141" i="4"/>
  <c r="M141" i="4"/>
  <c r="E142" i="4"/>
  <c r="I142" i="4"/>
  <c r="M142" i="4"/>
  <c r="U142" i="4"/>
  <c r="E143" i="4"/>
  <c r="I143" i="4"/>
  <c r="M143" i="4"/>
  <c r="E144" i="4"/>
  <c r="I144" i="4"/>
  <c r="M144" i="4"/>
  <c r="E145" i="4"/>
  <c r="I145" i="4"/>
  <c r="M145" i="4"/>
  <c r="U145" i="4" s="1"/>
  <c r="E146" i="4"/>
  <c r="I146" i="4"/>
  <c r="M146" i="4"/>
  <c r="U146" i="4"/>
  <c r="E147" i="4"/>
  <c r="I147" i="4"/>
  <c r="M147" i="4"/>
  <c r="E148" i="4"/>
  <c r="I148" i="4"/>
  <c r="M148" i="4"/>
  <c r="U148" i="4" s="1"/>
  <c r="E149" i="4"/>
  <c r="I149" i="4"/>
  <c r="M149" i="4"/>
  <c r="E150" i="4"/>
  <c r="I150" i="4"/>
  <c r="M150" i="4"/>
  <c r="E151" i="4"/>
  <c r="I151" i="4"/>
  <c r="M151" i="4"/>
  <c r="E152" i="4"/>
  <c r="I152" i="4"/>
  <c r="M152" i="4"/>
  <c r="E153" i="4"/>
  <c r="I153" i="4"/>
  <c r="M153" i="4"/>
  <c r="E156" i="4"/>
  <c r="I156" i="4"/>
  <c r="M156" i="4"/>
  <c r="U156" i="4"/>
  <c r="E160" i="4"/>
  <c r="I160" i="4"/>
  <c r="M160" i="4"/>
  <c r="E161" i="4"/>
  <c r="I161" i="4"/>
  <c r="M161" i="4"/>
  <c r="U161" i="4"/>
  <c r="E162" i="4"/>
  <c r="I162" i="4"/>
  <c r="M162" i="4"/>
  <c r="E163" i="4"/>
  <c r="I163" i="4"/>
  <c r="M163" i="4"/>
  <c r="U163" i="4"/>
  <c r="E164" i="4"/>
  <c r="I164" i="4"/>
  <c r="M164" i="4"/>
  <c r="E165" i="4"/>
  <c r="I165" i="4"/>
  <c r="M165" i="4"/>
  <c r="E166" i="4"/>
  <c r="I166" i="4"/>
  <c r="M166" i="4"/>
  <c r="U166" i="4"/>
  <c r="E167" i="4"/>
  <c r="I167" i="4"/>
  <c r="M167" i="4"/>
  <c r="E168" i="4"/>
  <c r="I168" i="4"/>
  <c r="M168" i="4"/>
  <c r="U168" i="4"/>
  <c r="E169" i="4"/>
  <c r="I169" i="4"/>
  <c r="M169" i="4"/>
  <c r="E170" i="4"/>
  <c r="I170" i="4"/>
  <c r="M170" i="4"/>
  <c r="U170" i="4"/>
  <c r="E171" i="4"/>
  <c r="I171" i="4"/>
  <c r="M171" i="4"/>
  <c r="U171" i="4"/>
  <c r="E173" i="4"/>
  <c r="I173" i="4"/>
  <c r="M173" i="4"/>
  <c r="U173" i="4"/>
  <c r="E174" i="4"/>
  <c r="I174" i="4"/>
  <c r="M174" i="4"/>
  <c r="U174" i="4" s="1"/>
  <c r="E175" i="4"/>
  <c r="I175" i="4"/>
  <c r="M175" i="4"/>
  <c r="E176" i="4"/>
  <c r="I176" i="4"/>
  <c r="M176" i="4"/>
  <c r="U176" i="4"/>
  <c r="D178" i="4"/>
  <c r="D102" i="4" s="1"/>
  <c r="D11" i="4" s="1"/>
  <c r="F178" i="4"/>
  <c r="E178" i="4"/>
  <c r="J178" i="4"/>
  <c r="I178" i="4"/>
  <c r="N178" i="4"/>
  <c r="D180" i="4"/>
  <c r="D104" i="4"/>
  <c r="F180" i="4"/>
  <c r="G180" i="4"/>
  <c r="G104" i="4" s="1"/>
  <c r="H180" i="4"/>
  <c r="H104" i="4" s="1"/>
  <c r="J180" i="4"/>
  <c r="K180" i="4"/>
  <c r="L180" i="4"/>
  <c r="N180" i="4"/>
  <c r="N104" i="4"/>
  <c r="O180" i="4"/>
  <c r="P180" i="4"/>
  <c r="D181" i="4"/>
  <c r="F181" i="4"/>
  <c r="G181" i="4"/>
  <c r="E181" i="4" s="1"/>
  <c r="H181" i="4"/>
  <c r="J181" i="4"/>
  <c r="K181" i="4"/>
  <c r="I181" i="4" s="1"/>
  <c r="L181" i="4"/>
  <c r="T181" i="4" s="1"/>
  <c r="N181" i="4"/>
  <c r="M181" i="4" s="1"/>
  <c r="O181" i="4"/>
  <c r="O109" i="4" s="1"/>
  <c r="P181" i="4"/>
  <c r="D182" i="4"/>
  <c r="D154" i="4" s="1"/>
  <c r="D66" i="4"/>
  <c r="F182" i="4"/>
  <c r="F154" i="4" s="1"/>
  <c r="G182" i="4"/>
  <c r="G154" i="4" s="1"/>
  <c r="H182" i="4"/>
  <c r="H154" i="4"/>
  <c r="J182" i="4"/>
  <c r="K182" i="4"/>
  <c r="K154" i="4"/>
  <c r="L182" i="4"/>
  <c r="L154" i="4" s="1"/>
  <c r="L66" i="4" s="1"/>
  <c r="N182" i="4"/>
  <c r="M182" i="4" s="1"/>
  <c r="O182" i="4"/>
  <c r="P182" i="4"/>
  <c r="P154" i="4" s="1"/>
  <c r="D183" i="4"/>
  <c r="D157" i="4"/>
  <c r="F183" i="4"/>
  <c r="E183" i="4"/>
  <c r="G183" i="4"/>
  <c r="G157" i="4"/>
  <c r="H183" i="4"/>
  <c r="H157" i="4"/>
  <c r="J183" i="4"/>
  <c r="J157" i="4"/>
  <c r="K183" i="4"/>
  <c r="K157" i="4" s="1"/>
  <c r="L183" i="4"/>
  <c r="L157" i="4" s="1"/>
  <c r="N183" i="4"/>
  <c r="M183" i="4" s="1"/>
  <c r="O183" i="4"/>
  <c r="O157" i="4"/>
  <c r="P183" i="4"/>
  <c r="P157" i="4" s="1"/>
  <c r="T157" i="4" s="1"/>
  <c r="T183" i="4"/>
  <c r="D184" i="4"/>
  <c r="F184" i="4"/>
  <c r="E184" i="4" s="1"/>
  <c r="G184" i="4"/>
  <c r="H184" i="4"/>
  <c r="J184" i="4"/>
  <c r="I184" i="4" s="1"/>
  <c r="K184" i="4"/>
  <c r="L184" i="4"/>
  <c r="L158" i="4" s="1"/>
  <c r="N184" i="4"/>
  <c r="N158" i="4" s="1"/>
  <c r="O184" i="4"/>
  <c r="P184" i="4"/>
  <c r="D185" i="4"/>
  <c r="D159" i="4"/>
  <c r="F185" i="4"/>
  <c r="E185" i="4" s="1"/>
  <c r="G185" i="4"/>
  <c r="G159" i="4" s="1"/>
  <c r="H185" i="4"/>
  <c r="H159" i="4"/>
  <c r="J185" i="4"/>
  <c r="K185" i="4"/>
  <c r="I185" i="4" s="1"/>
  <c r="K159" i="4"/>
  <c r="L185" i="4"/>
  <c r="N185" i="4"/>
  <c r="M185" i="4" s="1"/>
  <c r="O185" i="4"/>
  <c r="P185" i="4"/>
  <c r="T185" i="4" s="1"/>
  <c r="E187" i="4"/>
  <c r="I187" i="4"/>
  <c r="M187" i="4"/>
  <c r="U187" i="4" s="1"/>
  <c r="D188" i="4"/>
  <c r="F188" i="4"/>
  <c r="F186" i="4" s="1"/>
  <c r="E186" i="4" s="1"/>
  <c r="G188" i="4"/>
  <c r="G186" i="4" s="1"/>
  <c r="H188" i="4"/>
  <c r="H186" i="4"/>
  <c r="J188" i="4"/>
  <c r="J186" i="4" s="1"/>
  <c r="K188" i="4"/>
  <c r="L188" i="4"/>
  <c r="N188" i="4"/>
  <c r="N186" i="4" s="1"/>
  <c r="O188" i="4"/>
  <c r="P188" i="4"/>
  <c r="I189" i="4"/>
  <c r="M189" i="4"/>
  <c r="U189" i="4"/>
  <c r="I190" i="4"/>
  <c r="M190" i="4"/>
  <c r="U190" i="4"/>
  <c r="I191" i="4"/>
  <c r="M191" i="4"/>
  <c r="I192" i="4"/>
  <c r="M192" i="4"/>
  <c r="I193" i="4"/>
  <c r="M193" i="4"/>
  <c r="I194" i="4"/>
  <c r="M194" i="4"/>
  <c r="U194" i="4"/>
  <c r="I195" i="4"/>
  <c r="M195" i="4"/>
  <c r="I196" i="4"/>
  <c r="M196" i="4"/>
  <c r="I197" i="4"/>
  <c r="M197" i="4"/>
  <c r="I198" i="4"/>
  <c r="M198" i="4"/>
  <c r="Q198" i="4"/>
  <c r="I199" i="4"/>
  <c r="M199" i="4"/>
  <c r="U199" i="4" s="1"/>
  <c r="I200" i="4"/>
  <c r="M200" i="4"/>
  <c r="U200" i="4"/>
  <c r="I201" i="4"/>
  <c r="M201" i="4"/>
  <c r="I202" i="4"/>
  <c r="M202" i="4"/>
  <c r="U202" i="4"/>
  <c r="I203" i="4"/>
  <c r="M203" i="4"/>
  <c r="U203" i="4" s="1"/>
  <c r="I204" i="4"/>
  <c r="M204" i="4"/>
  <c r="U204" i="4" s="1"/>
  <c r="I205" i="4"/>
  <c r="M205" i="4"/>
  <c r="U205" i="4"/>
  <c r="I206" i="4"/>
  <c r="M206" i="4"/>
  <c r="I207" i="4"/>
  <c r="M207" i="4"/>
  <c r="I208" i="4"/>
  <c r="M208" i="4"/>
  <c r="I209" i="4"/>
  <c r="M209" i="4"/>
  <c r="U209" i="4"/>
  <c r="I210" i="4"/>
  <c r="M210" i="4"/>
  <c r="U210" i="4" s="1"/>
  <c r="I211" i="4"/>
  <c r="M211" i="4"/>
  <c r="I212" i="4"/>
  <c r="M212" i="4"/>
  <c r="I213" i="4"/>
  <c r="M213" i="4"/>
  <c r="U213" i="4"/>
  <c r="I214" i="4"/>
  <c r="M214" i="4"/>
  <c r="U214" i="4"/>
  <c r="I215" i="4"/>
  <c r="M215" i="4"/>
  <c r="U215" i="4"/>
  <c r="I216" i="4"/>
  <c r="M216" i="4"/>
  <c r="U216" i="4"/>
  <c r="I217" i="4"/>
  <c r="M217" i="4"/>
  <c r="U217" i="4"/>
  <c r="I218" i="4"/>
  <c r="M218" i="4"/>
  <c r="U218" i="4" s="1"/>
  <c r="I219" i="4"/>
  <c r="M219" i="4"/>
  <c r="U219" i="4" s="1"/>
  <c r="I220" i="4"/>
  <c r="M220" i="4"/>
  <c r="I221" i="4"/>
  <c r="M221" i="4"/>
  <c r="U221" i="4"/>
  <c r="I222" i="4"/>
  <c r="M222" i="4"/>
  <c r="U222" i="4"/>
  <c r="I223" i="4"/>
  <c r="M223" i="4"/>
  <c r="U223" i="4"/>
  <c r="I224" i="4"/>
  <c r="M224" i="4"/>
  <c r="U224" i="4"/>
  <c r="I225" i="4"/>
  <c r="M225" i="4"/>
  <c r="I226" i="4"/>
  <c r="M226" i="4"/>
  <c r="U226" i="4"/>
  <c r="I227" i="4"/>
  <c r="M227" i="4"/>
  <c r="U227" i="4"/>
  <c r="I228" i="4"/>
  <c r="M228" i="4"/>
  <c r="U228" i="4"/>
  <c r="I229" i="4"/>
  <c r="M229" i="4"/>
  <c r="I230" i="4"/>
  <c r="M230" i="4"/>
  <c r="I231" i="4"/>
  <c r="M231" i="4"/>
  <c r="I232" i="4"/>
  <c r="M232" i="4"/>
  <c r="I233" i="4"/>
  <c r="M233" i="4"/>
  <c r="I234" i="4"/>
  <c r="M234" i="4"/>
  <c r="I235" i="4"/>
  <c r="M235" i="4"/>
  <c r="I236" i="4"/>
  <c r="M236" i="4"/>
  <c r="Q236" i="4" s="1"/>
  <c r="I237" i="4"/>
  <c r="M237" i="4"/>
  <c r="U237" i="4"/>
  <c r="I238" i="4"/>
  <c r="M238" i="4"/>
  <c r="U238" i="4"/>
  <c r="I239" i="4"/>
  <c r="M239" i="4"/>
  <c r="U239" i="4"/>
  <c r="I240" i="4"/>
  <c r="M240" i="4"/>
  <c r="E241" i="4"/>
  <c r="I241" i="4"/>
  <c r="M241" i="4"/>
  <c r="E242" i="4"/>
  <c r="I242" i="4"/>
  <c r="M242" i="4"/>
  <c r="E243" i="4"/>
  <c r="I243" i="4"/>
  <c r="M243" i="4"/>
  <c r="E244" i="4"/>
  <c r="I244" i="4"/>
  <c r="M244" i="4"/>
  <c r="E245" i="4"/>
  <c r="I245" i="4"/>
  <c r="M245" i="4"/>
  <c r="E246" i="4"/>
  <c r="I246" i="4"/>
  <c r="M246" i="4"/>
  <c r="E247" i="4"/>
  <c r="I247" i="4"/>
  <c r="M247" i="4"/>
  <c r="Q247" i="4" s="1"/>
  <c r="E248" i="4"/>
  <c r="I248" i="4"/>
  <c r="M248" i="4"/>
  <c r="U248" i="4"/>
  <c r="E249" i="4"/>
  <c r="I249" i="4"/>
  <c r="M249" i="4"/>
  <c r="I250" i="4"/>
  <c r="M250" i="4"/>
  <c r="E251" i="4"/>
  <c r="I251" i="4"/>
  <c r="M251" i="4"/>
  <c r="U251" i="4"/>
  <c r="E252" i="4"/>
  <c r="I252" i="4"/>
  <c r="M252" i="4"/>
  <c r="E253" i="4"/>
  <c r="I253" i="4"/>
  <c r="M253" i="4"/>
  <c r="U253" i="4" s="1"/>
  <c r="E254" i="4"/>
  <c r="I254" i="4"/>
  <c r="M254" i="4"/>
  <c r="U254" i="4"/>
  <c r="I255" i="4"/>
  <c r="M255" i="4"/>
  <c r="U255" i="4"/>
  <c r="E256" i="4"/>
  <c r="I256" i="4"/>
  <c r="M256" i="4"/>
  <c r="E257" i="4"/>
  <c r="I257" i="4"/>
  <c r="M257" i="4"/>
  <c r="E258" i="4"/>
  <c r="I258" i="4"/>
  <c r="M258" i="4"/>
  <c r="U258" i="4"/>
  <c r="E259" i="4"/>
  <c r="I259" i="4"/>
  <c r="M259" i="4"/>
  <c r="E260" i="4"/>
  <c r="I260" i="4"/>
  <c r="M260" i="4"/>
  <c r="E261" i="4"/>
  <c r="I261" i="4"/>
  <c r="M261" i="4"/>
  <c r="E262" i="4"/>
  <c r="I262" i="4"/>
  <c r="M262" i="4"/>
  <c r="E263" i="4"/>
  <c r="I263" i="4"/>
  <c r="M263" i="4"/>
  <c r="U263" i="4"/>
  <c r="E264" i="4"/>
  <c r="I264" i="4"/>
  <c r="M264" i="4"/>
  <c r="Q264" i="4"/>
  <c r="E265" i="4"/>
  <c r="I265" i="4"/>
  <c r="M265" i="4"/>
  <c r="E266" i="4"/>
  <c r="I266" i="4"/>
  <c r="M266" i="4"/>
  <c r="E267" i="4"/>
  <c r="I267" i="4"/>
  <c r="M267" i="4"/>
  <c r="U267" i="4"/>
  <c r="E268" i="4"/>
  <c r="I268" i="4"/>
  <c r="M268" i="4"/>
  <c r="E270" i="4"/>
  <c r="I270" i="4"/>
  <c r="M270" i="4"/>
  <c r="D271" i="4"/>
  <c r="F271" i="4"/>
  <c r="G271" i="4"/>
  <c r="E271" i="4" s="1"/>
  <c r="H271" i="4"/>
  <c r="J271" i="4"/>
  <c r="J269" i="4"/>
  <c r="K271" i="4"/>
  <c r="L271" i="4"/>
  <c r="N271" i="4"/>
  <c r="R271" i="4" s="1"/>
  <c r="O271" i="4"/>
  <c r="P271" i="4"/>
  <c r="E272" i="4"/>
  <c r="I272" i="4"/>
  <c r="Q272" i="4" s="1"/>
  <c r="M272" i="4"/>
  <c r="E273" i="4"/>
  <c r="I273" i="4"/>
  <c r="M273" i="4"/>
  <c r="U273" i="4"/>
  <c r="E274" i="4"/>
  <c r="I274" i="4"/>
  <c r="M274" i="4"/>
  <c r="U274" i="4" s="1"/>
  <c r="E275" i="4"/>
  <c r="I275" i="4"/>
  <c r="M275" i="4"/>
  <c r="E276" i="4"/>
  <c r="I276" i="4"/>
  <c r="M276" i="4"/>
  <c r="E277" i="4"/>
  <c r="I277" i="4"/>
  <c r="M277" i="4"/>
  <c r="E278" i="4"/>
  <c r="I278" i="4"/>
  <c r="M278" i="4"/>
  <c r="E279" i="4"/>
  <c r="I279" i="4"/>
  <c r="M279" i="4"/>
  <c r="U279" i="4"/>
  <c r="E280" i="4"/>
  <c r="I280" i="4"/>
  <c r="M280" i="4"/>
  <c r="U280" i="4" s="1"/>
  <c r="E281" i="4"/>
  <c r="I281" i="4"/>
  <c r="M281" i="4"/>
  <c r="U281" i="4"/>
  <c r="E282" i="4"/>
  <c r="I282" i="4"/>
  <c r="M282" i="4"/>
  <c r="E283" i="4"/>
  <c r="I283" i="4"/>
  <c r="M283" i="4"/>
  <c r="E284" i="4"/>
  <c r="I284" i="4"/>
  <c r="M284" i="4"/>
  <c r="Q284" i="4"/>
  <c r="E285" i="4"/>
  <c r="I285" i="4"/>
  <c r="M285" i="4"/>
  <c r="E286" i="4"/>
  <c r="I286" i="4"/>
  <c r="M286" i="4"/>
  <c r="E287" i="4"/>
  <c r="I287" i="4"/>
  <c r="M287" i="4"/>
  <c r="E288" i="4"/>
  <c r="I288" i="4"/>
  <c r="M288" i="4"/>
  <c r="E289" i="4"/>
  <c r="I289" i="4"/>
  <c r="M289" i="4"/>
  <c r="E290" i="4"/>
  <c r="I290" i="4"/>
  <c r="M290" i="4"/>
  <c r="E292" i="4"/>
  <c r="I292" i="4"/>
  <c r="M292" i="4"/>
  <c r="D293" i="4"/>
  <c r="D291" i="4"/>
  <c r="C29" i="14" s="1"/>
  <c r="D36" i="9" s="1"/>
  <c r="P36" i="9" s="1"/>
  <c r="F293" i="4"/>
  <c r="F291" i="4" s="1"/>
  <c r="G293" i="4"/>
  <c r="H293" i="4"/>
  <c r="H291" i="4"/>
  <c r="J293" i="4"/>
  <c r="J291" i="4" s="1"/>
  <c r="K293" i="4"/>
  <c r="K291" i="4" s="1"/>
  <c r="L293" i="4"/>
  <c r="N293" i="4"/>
  <c r="M293" i="4"/>
  <c r="O293" i="4"/>
  <c r="P293" i="4"/>
  <c r="P291" i="4"/>
  <c r="E294" i="4"/>
  <c r="I294" i="4"/>
  <c r="M294" i="4"/>
  <c r="E295" i="4"/>
  <c r="I295" i="4"/>
  <c r="M295" i="4"/>
  <c r="E296" i="4"/>
  <c r="I296" i="4"/>
  <c r="M296" i="4"/>
  <c r="E297" i="4"/>
  <c r="I297" i="4"/>
  <c r="M297" i="4"/>
  <c r="E298" i="4"/>
  <c r="I298" i="4"/>
  <c r="M298" i="4"/>
  <c r="Q298" i="4"/>
  <c r="E301" i="4"/>
  <c r="I301" i="4"/>
  <c r="M301" i="4"/>
  <c r="D302" i="4"/>
  <c r="F302" i="4"/>
  <c r="G302" i="4"/>
  <c r="H302" i="4"/>
  <c r="J302" i="4"/>
  <c r="K302" i="4"/>
  <c r="L302" i="4"/>
  <c r="N302" i="4"/>
  <c r="O302" i="4"/>
  <c r="P302" i="4"/>
  <c r="E303" i="4"/>
  <c r="I303" i="4"/>
  <c r="Q303" i="4" s="1"/>
  <c r="M303" i="4"/>
  <c r="D304" i="4"/>
  <c r="D155" i="4"/>
  <c r="D63" i="4"/>
  <c r="F304" i="4"/>
  <c r="E304" i="4" s="1"/>
  <c r="G304" i="4"/>
  <c r="G155" i="4"/>
  <c r="G63" i="4" s="1"/>
  <c r="H304" i="4"/>
  <c r="H155" i="4" s="1"/>
  <c r="H63" i="4" s="1"/>
  <c r="J304" i="4"/>
  <c r="J155" i="4" s="1"/>
  <c r="K304" i="4"/>
  <c r="L304" i="4"/>
  <c r="N304" i="4"/>
  <c r="M304" i="4" s="1"/>
  <c r="O304" i="4"/>
  <c r="P304" i="4"/>
  <c r="P155" i="4"/>
  <c r="P63" i="4"/>
  <c r="D305" i="4"/>
  <c r="D158" i="4" s="1"/>
  <c r="F305" i="4"/>
  <c r="E305" i="4"/>
  <c r="G305" i="4"/>
  <c r="H305" i="4"/>
  <c r="J305" i="4"/>
  <c r="K305" i="4"/>
  <c r="L305" i="4"/>
  <c r="N305" i="4"/>
  <c r="M305" i="4"/>
  <c r="O305" i="4"/>
  <c r="P305" i="4"/>
  <c r="T305" i="4"/>
  <c r="E306" i="4"/>
  <c r="I306" i="4"/>
  <c r="M306" i="4"/>
  <c r="D307" i="4"/>
  <c r="D172" i="4"/>
  <c r="D96" i="4"/>
  <c r="F307" i="4"/>
  <c r="G307" i="4"/>
  <c r="G172" i="4"/>
  <c r="G96" i="4"/>
  <c r="H307" i="4"/>
  <c r="H172" i="4"/>
  <c r="H96" i="4" s="1"/>
  <c r="J307" i="4"/>
  <c r="J172" i="4" s="1"/>
  <c r="J96" i="4" s="1"/>
  <c r="K307" i="4"/>
  <c r="K172" i="4" s="1"/>
  <c r="L307" i="4"/>
  <c r="L172" i="4" s="1"/>
  <c r="N307" i="4"/>
  <c r="N172" i="4"/>
  <c r="R307" i="4"/>
  <c r="O307" i="4"/>
  <c r="P307" i="4"/>
  <c r="P172" i="4"/>
  <c r="P96" i="4" s="1"/>
  <c r="D309" i="4"/>
  <c r="D308" i="4" s="1"/>
  <c r="F309" i="4"/>
  <c r="F308" i="4" s="1"/>
  <c r="G309" i="4"/>
  <c r="H309" i="4"/>
  <c r="H308" i="4" s="1"/>
  <c r="J309" i="4"/>
  <c r="K309" i="4"/>
  <c r="L309" i="4"/>
  <c r="N309" i="4"/>
  <c r="N308" i="4"/>
  <c r="O309" i="4"/>
  <c r="P309" i="4"/>
  <c r="E310" i="4"/>
  <c r="I310" i="4"/>
  <c r="M310" i="4"/>
  <c r="U310" i="4"/>
  <c r="E311" i="4"/>
  <c r="I311" i="4"/>
  <c r="M311" i="4"/>
  <c r="U311" i="4"/>
  <c r="E312" i="4"/>
  <c r="I312" i="4"/>
  <c r="M312" i="4"/>
  <c r="U312" i="4" s="1"/>
  <c r="E313" i="4"/>
  <c r="I313" i="4"/>
  <c r="M313" i="4"/>
  <c r="E314" i="4"/>
  <c r="I314" i="4"/>
  <c r="M314" i="4"/>
  <c r="E315" i="4"/>
  <c r="I315" i="4"/>
  <c r="M315" i="4"/>
  <c r="U315" i="4" s="1"/>
  <c r="E316" i="4"/>
  <c r="I316" i="4"/>
  <c r="M316" i="4"/>
  <c r="E317" i="4"/>
  <c r="I317" i="4"/>
  <c r="M317" i="4"/>
  <c r="E318" i="4"/>
  <c r="I318" i="4"/>
  <c r="M318" i="4"/>
  <c r="U318" i="4" s="1"/>
  <c r="E319" i="4"/>
  <c r="I319" i="4"/>
  <c r="M319" i="4"/>
  <c r="E320" i="4"/>
  <c r="I320" i="4"/>
  <c r="M320" i="4"/>
  <c r="E321" i="4"/>
  <c r="I321" i="4"/>
  <c r="M321" i="4"/>
  <c r="E322" i="4"/>
  <c r="I322" i="4"/>
  <c r="M322" i="4"/>
  <c r="E323" i="4"/>
  <c r="I323" i="4"/>
  <c r="M323" i="4"/>
  <c r="U323" i="4"/>
  <c r="E324" i="4"/>
  <c r="I324" i="4"/>
  <c r="M324" i="4"/>
  <c r="E325" i="4"/>
  <c r="I325" i="4"/>
  <c r="M325" i="4"/>
  <c r="U325" i="4"/>
  <c r="E326" i="4"/>
  <c r="I326" i="4"/>
  <c r="M326" i="4"/>
  <c r="U326" i="4"/>
  <c r="E327" i="4"/>
  <c r="I327" i="4"/>
  <c r="M327" i="4"/>
  <c r="U327" i="4"/>
  <c r="E328" i="4"/>
  <c r="I328" i="4"/>
  <c r="M328" i="4"/>
  <c r="U328" i="4" s="1"/>
  <c r="E329" i="4"/>
  <c r="I329" i="4"/>
  <c r="M329" i="4"/>
  <c r="U329" i="4" s="1"/>
  <c r="E330" i="4"/>
  <c r="I330" i="4"/>
  <c r="M330" i="4"/>
  <c r="E331" i="4"/>
  <c r="I331" i="4"/>
  <c r="M331" i="4"/>
  <c r="E332" i="4"/>
  <c r="I332" i="4"/>
  <c r="M332" i="4"/>
  <c r="U332" i="4"/>
  <c r="E333" i="4"/>
  <c r="I333" i="4"/>
  <c r="M333" i="4"/>
  <c r="E334" i="4"/>
  <c r="I334" i="4"/>
  <c r="M334" i="4"/>
  <c r="Q334" i="4"/>
  <c r="E335" i="4"/>
  <c r="I335" i="4"/>
  <c r="M335" i="4"/>
  <c r="E336" i="4"/>
  <c r="I336" i="4"/>
  <c r="M336" i="4"/>
  <c r="U336" i="4"/>
  <c r="E337" i="4"/>
  <c r="I337" i="4"/>
  <c r="M337" i="4"/>
  <c r="U337" i="4"/>
  <c r="E338" i="4"/>
  <c r="I338" i="4"/>
  <c r="M338" i="4"/>
  <c r="U338" i="4"/>
  <c r="E339" i="4"/>
  <c r="I339" i="4"/>
  <c r="M339" i="4"/>
  <c r="U339" i="4" s="1"/>
  <c r="E340" i="4"/>
  <c r="I340" i="4"/>
  <c r="M340" i="4"/>
  <c r="U340" i="4" s="1"/>
  <c r="E341" i="4"/>
  <c r="I341" i="4"/>
  <c r="M341" i="4"/>
  <c r="U341" i="4" s="1"/>
  <c r="E342" i="4"/>
  <c r="I342" i="4"/>
  <c r="M342" i="4"/>
  <c r="U342" i="4"/>
  <c r="E343" i="4"/>
  <c r="I343" i="4"/>
  <c r="M343" i="4"/>
  <c r="U343" i="4"/>
  <c r="E344" i="4"/>
  <c r="I344" i="4"/>
  <c r="M344" i="4"/>
  <c r="U344" i="4" s="1"/>
  <c r="E345" i="4"/>
  <c r="I345" i="4"/>
  <c r="M345" i="4"/>
  <c r="U345" i="4"/>
  <c r="E346" i="4"/>
  <c r="I346" i="4"/>
  <c r="M346" i="4"/>
  <c r="U346" i="4"/>
  <c r="E347" i="4"/>
  <c r="I347" i="4"/>
  <c r="M347" i="4"/>
  <c r="U347" i="4"/>
  <c r="E348" i="4"/>
  <c r="I348" i="4"/>
  <c r="M348" i="4"/>
  <c r="U348" i="4"/>
  <c r="E349" i="4"/>
  <c r="I349" i="4"/>
  <c r="M349" i="4"/>
  <c r="E350" i="4"/>
  <c r="I350" i="4"/>
  <c r="M350" i="4"/>
  <c r="E351" i="4"/>
  <c r="I351" i="4"/>
  <c r="M351" i="4"/>
  <c r="U351" i="4" s="1"/>
  <c r="E352" i="4"/>
  <c r="I352" i="4"/>
  <c r="M352" i="4"/>
  <c r="U352" i="4"/>
  <c r="E353" i="4"/>
  <c r="I353" i="4"/>
  <c r="M353" i="4"/>
  <c r="U353" i="4"/>
  <c r="E354" i="4"/>
  <c r="I354" i="4"/>
  <c r="M354" i="4"/>
  <c r="U354" i="4" s="1"/>
  <c r="E355" i="4"/>
  <c r="I355" i="4"/>
  <c r="M355" i="4"/>
  <c r="E356" i="4"/>
  <c r="I356" i="4"/>
  <c r="M356" i="4"/>
  <c r="E357" i="4"/>
  <c r="I357" i="4"/>
  <c r="M357" i="4"/>
  <c r="U357" i="4" s="1"/>
  <c r="E358" i="4"/>
  <c r="I358" i="4"/>
  <c r="M358" i="4"/>
  <c r="U358" i="4"/>
  <c r="E359" i="4"/>
  <c r="I359" i="4"/>
  <c r="M359" i="4"/>
  <c r="E360" i="4"/>
  <c r="I360" i="4"/>
  <c r="M360" i="4"/>
  <c r="E361" i="4"/>
  <c r="I361" i="4"/>
  <c r="M361" i="4"/>
  <c r="E362" i="4"/>
  <c r="I362" i="4"/>
  <c r="M362" i="4"/>
  <c r="E363" i="4"/>
  <c r="I363" i="4"/>
  <c r="M363" i="4"/>
  <c r="U363" i="4" s="1"/>
  <c r="E364" i="4"/>
  <c r="I364" i="4"/>
  <c r="M364" i="4"/>
  <c r="U364" i="4"/>
  <c r="E365" i="4"/>
  <c r="I365" i="4"/>
  <c r="M365" i="4"/>
  <c r="E366" i="4"/>
  <c r="I366" i="4"/>
  <c r="M366" i="4"/>
  <c r="E367" i="4"/>
  <c r="I367" i="4"/>
  <c r="M367" i="4"/>
  <c r="U367" i="4" s="1"/>
  <c r="E368" i="4"/>
  <c r="I368" i="4"/>
  <c r="M368" i="4"/>
  <c r="E369" i="4"/>
  <c r="I369" i="4"/>
  <c r="M369" i="4"/>
  <c r="E370" i="4"/>
  <c r="I370" i="4"/>
  <c r="M370" i="4"/>
  <c r="E371" i="4"/>
  <c r="I371" i="4"/>
  <c r="M371" i="4"/>
  <c r="U371" i="4" s="1"/>
  <c r="E372" i="4"/>
  <c r="I372" i="4"/>
  <c r="M372" i="4"/>
  <c r="U372" i="4"/>
  <c r="E373" i="4"/>
  <c r="I373" i="4"/>
  <c r="M373" i="4"/>
  <c r="E374" i="4"/>
  <c r="I374" i="4"/>
  <c r="M374" i="4"/>
  <c r="E375" i="4"/>
  <c r="I375" i="4"/>
  <c r="M375" i="4"/>
  <c r="E376" i="4"/>
  <c r="I376" i="4"/>
  <c r="M376" i="4"/>
  <c r="E377" i="4"/>
  <c r="I377" i="4"/>
  <c r="M377" i="4"/>
  <c r="U377" i="4" s="1"/>
  <c r="E378" i="4"/>
  <c r="I378" i="4"/>
  <c r="M378" i="4"/>
  <c r="U378" i="4"/>
  <c r="E379" i="4"/>
  <c r="I379" i="4"/>
  <c r="M379" i="4"/>
  <c r="Q379" i="4" s="1"/>
  <c r="E380" i="4"/>
  <c r="I380" i="4"/>
  <c r="M380" i="4"/>
  <c r="E381" i="4"/>
  <c r="I381" i="4"/>
  <c r="Q381" i="4" s="1"/>
  <c r="M381" i="4"/>
  <c r="E382" i="4"/>
  <c r="I382" i="4"/>
  <c r="M382" i="4"/>
  <c r="E383" i="4"/>
  <c r="I383" i="4"/>
  <c r="M383" i="4"/>
  <c r="E384" i="4"/>
  <c r="I384" i="4"/>
  <c r="M384" i="4"/>
  <c r="U384" i="4" s="1"/>
  <c r="E385" i="4"/>
  <c r="I385" i="4"/>
  <c r="M385" i="4"/>
  <c r="E386" i="4"/>
  <c r="I386" i="4"/>
  <c r="M386" i="4"/>
  <c r="U386" i="4"/>
  <c r="E387" i="4"/>
  <c r="I387" i="4"/>
  <c r="M387" i="4"/>
  <c r="U387" i="4" s="1"/>
  <c r="E388" i="4"/>
  <c r="I388" i="4"/>
  <c r="M388" i="4"/>
  <c r="E389" i="4"/>
  <c r="I389" i="4"/>
  <c r="M389" i="4"/>
  <c r="D391" i="4"/>
  <c r="F391" i="4"/>
  <c r="G391" i="4"/>
  <c r="H391" i="4"/>
  <c r="J391" i="4"/>
  <c r="J390" i="4" s="1"/>
  <c r="K391" i="4"/>
  <c r="K390" i="4" s="1"/>
  <c r="L391" i="4"/>
  <c r="N391" i="4"/>
  <c r="O391" i="4"/>
  <c r="P391" i="4"/>
  <c r="P300" i="4" s="1"/>
  <c r="E392" i="4"/>
  <c r="I392" i="4"/>
  <c r="M392" i="4"/>
  <c r="U392" i="4"/>
  <c r="E393" i="4"/>
  <c r="I393" i="4"/>
  <c r="M393" i="4"/>
  <c r="E394" i="4"/>
  <c r="I394" i="4"/>
  <c r="M394" i="4"/>
  <c r="U394" i="4" s="1"/>
  <c r="E395" i="4"/>
  <c r="I395" i="4"/>
  <c r="M395" i="4"/>
  <c r="E396" i="4"/>
  <c r="I396" i="4"/>
  <c r="M396" i="4"/>
  <c r="E397" i="4"/>
  <c r="I397" i="4"/>
  <c r="M397" i="4"/>
  <c r="U397" i="4"/>
  <c r="E398" i="4"/>
  <c r="I398" i="4"/>
  <c r="M398" i="4"/>
  <c r="U398" i="4"/>
  <c r="E399" i="4"/>
  <c r="I399" i="4"/>
  <c r="M399" i="4"/>
  <c r="E400" i="4"/>
  <c r="I400" i="4"/>
  <c r="M400" i="4"/>
  <c r="E401" i="4"/>
  <c r="I401" i="4"/>
  <c r="M401" i="4"/>
  <c r="U401" i="4"/>
  <c r="E402" i="4"/>
  <c r="I402" i="4"/>
  <c r="M402" i="4"/>
  <c r="E403" i="4"/>
  <c r="I403" i="4"/>
  <c r="M403" i="4"/>
  <c r="E404" i="4"/>
  <c r="I404" i="4"/>
  <c r="M404" i="4"/>
  <c r="E405" i="4"/>
  <c r="I405" i="4"/>
  <c r="M405" i="4"/>
  <c r="U405" i="4"/>
  <c r="E406" i="4"/>
  <c r="I406" i="4"/>
  <c r="M406" i="4"/>
  <c r="E407" i="4"/>
  <c r="I407" i="4"/>
  <c r="M407" i="4"/>
  <c r="E408" i="4"/>
  <c r="I408" i="4"/>
  <c r="M408" i="4"/>
  <c r="E409" i="4"/>
  <c r="I409" i="4"/>
  <c r="M409" i="4"/>
  <c r="E410" i="4"/>
  <c r="I410" i="4"/>
  <c r="M410" i="4"/>
  <c r="E411" i="4"/>
  <c r="I411" i="4"/>
  <c r="M411" i="4"/>
  <c r="Q411" i="4" s="1"/>
  <c r="U411" i="4"/>
  <c r="E412" i="4"/>
  <c r="I412" i="4"/>
  <c r="M412" i="4"/>
  <c r="U412" i="4"/>
  <c r="E413" i="4"/>
  <c r="I413" i="4"/>
  <c r="M413" i="4"/>
  <c r="E414" i="4"/>
  <c r="I414" i="4"/>
  <c r="M414" i="4"/>
  <c r="E415" i="4"/>
  <c r="I415" i="4"/>
  <c r="M415" i="4"/>
  <c r="U415" i="4" s="1"/>
  <c r="E416" i="4"/>
  <c r="I416" i="4"/>
  <c r="M416" i="4"/>
  <c r="U416" i="4" s="1"/>
  <c r="E417" i="4"/>
  <c r="I417" i="4"/>
  <c r="M417" i="4"/>
  <c r="E418" i="4"/>
  <c r="I418" i="4"/>
  <c r="M418" i="4"/>
  <c r="U418" i="4" s="1"/>
  <c r="E419" i="4"/>
  <c r="I419" i="4"/>
  <c r="Q419" i="4" s="1"/>
  <c r="M419" i="4"/>
  <c r="E420" i="4"/>
  <c r="I420" i="4"/>
  <c r="M420" i="4"/>
  <c r="E421" i="4"/>
  <c r="I421" i="4"/>
  <c r="M421" i="4"/>
  <c r="E422" i="4"/>
  <c r="I422" i="4"/>
  <c r="M422" i="4"/>
  <c r="E423" i="4"/>
  <c r="I423" i="4"/>
  <c r="M423" i="4"/>
  <c r="E424" i="4"/>
  <c r="I424" i="4"/>
  <c r="M424" i="4"/>
  <c r="E425" i="4"/>
  <c r="I425" i="4"/>
  <c r="M425" i="4"/>
  <c r="U425" i="4" s="1"/>
  <c r="E426" i="4"/>
  <c r="I426" i="4"/>
  <c r="M426" i="4"/>
  <c r="E427" i="4"/>
  <c r="I427" i="4"/>
  <c r="M427" i="4"/>
  <c r="E428" i="4"/>
  <c r="I428" i="4"/>
  <c r="M428" i="4"/>
  <c r="E429" i="4"/>
  <c r="I429" i="4"/>
  <c r="M429" i="4"/>
  <c r="E430" i="4"/>
  <c r="I430" i="4"/>
  <c r="M430" i="4"/>
  <c r="E431" i="4"/>
  <c r="I431" i="4"/>
  <c r="M431" i="4"/>
  <c r="Q431" i="4" s="1"/>
  <c r="E432" i="4"/>
  <c r="I432" i="4"/>
  <c r="M432" i="4"/>
  <c r="E433" i="4"/>
  <c r="I433" i="4"/>
  <c r="M433" i="4"/>
  <c r="E434" i="4"/>
  <c r="I434" i="4"/>
  <c r="M434" i="4"/>
  <c r="E435" i="4"/>
  <c r="I435" i="4"/>
  <c r="M435" i="4"/>
  <c r="Q435" i="4" s="1"/>
  <c r="E436" i="4"/>
  <c r="I436" i="4"/>
  <c r="M436" i="4"/>
  <c r="E437" i="4"/>
  <c r="I437" i="4"/>
  <c r="M437" i="4"/>
  <c r="E438" i="4"/>
  <c r="I438" i="4"/>
  <c r="M438" i="4"/>
  <c r="E439" i="4"/>
  <c r="I439" i="4"/>
  <c r="M439" i="4"/>
  <c r="E440" i="4"/>
  <c r="I440" i="4"/>
  <c r="M440" i="4"/>
  <c r="E441" i="4"/>
  <c r="I441" i="4"/>
  <c r="M441" i="4"/>
  <c r="E442" i="4"/>
  <c r="I442" i="4"/>
  <c r="M442" i="4"/>
  <c r="U442" i="4"/>
  <c r="E443" i="4"/>
  <c r="I443" i="4"/>
  <c r="M443" i="4"/>
  <c r="E444" i="4"/>
  <c r="I444" i="4"/>
  <c r="M444" i="4"/>
  <c r="E445" i="4"/>
  <c r="I445" i="4"/>
  <c r="M445" i="4"/>
  <c r="E446" i="4"/>
  <c r="I446" i="4"/>
  <c r="M446" i="4"/>
  <c r="E447" i="4"/>
  <c r="I447" i="4"/>
  <c r="Q447" i="4"/>
  <c r="M447" i="4"/>
  <c r="E448" i="4"/>
  <c r="I448" i="4"/>
  <c r="M448" i="4"/>
  <c r="E449" i="4"/>
  <c r="I449" i="4"/>
  <c r="Q449" i="4"/>
  <c r="M449" i="4"/>
  <c r="E450" i="4"/>
  <c r="I450" i="4"/>
  <c r="M450" i="4"/>
  <c r="E451" i="4"/>
  <c r="I451" i="4"/>
  <c r="Q451" i="4"/>
  <c r="M451" i="4"/>
  <c r="E452" i="4"/>
  <c r="I452" i="4"/>
  <c r="M452" i="4"/>
  <c r="E453" i="4"/>
  <c r="I453" i="4"/>
  <c r="M453" i="4"/>
  <c r="E454" i="4"/>
  <c r="I454" i="4"/>
  <c r="M454" i="4"/>
  <c r="E455" i="4"/>
  <c r="I455" i="4"/>
  <c r="M455" i="4"/>
  <c r="E456" i="4"/>
  <c r="I456" i="4"/>
  <c r="M456" i="4"/>
  <c r="E457" i="4"/>
  <c r="I457" i="4"/>
  <c r="M457" i="4"/>
  <c r="E458" i="4"/>
  <c r="I458" i="4"/>
  <c r="M458" i="4"/>
  <c r="E459" i="4"/>
  <c r="I459" i="4"/>
  <c r="M459" i="4"/>
  <c r="E460" i="4"/>
  <c r="I460" i="4"/>
  <c r="M460" i="4"/>
  <c r="E461" i="4"/>
  <c r="I461" i="4"/>
  <c r="M461" i="4"/>
  <c r="E462" i="4"/>
  <c r="I462" i="4"/>
  <c r="M462" i="4"/>
  <c r="E463" i="4"/>
  <c r="I463" i="4"/>
  <c r="M463" i="4"/>
  <c r="E464" i="4"/>
  <c r="I464" i="4"/>
  <c r="M464" i="4"/>
  <c r="E465" i="4"/>
  <c r="I465" i="4"/>
  <c r="M465" i="4"/>
  <c r="E466" i="4"/>
  <c r="I466" i="4"/>
  <c r="M466" i="4"/>
  <c r="E467" i="4"/>
  <c r="I467" i="4"/>
  <c r="Q467" i="4"/>
  <c r="M467" i="4"/>
  <c r="E468" i="4"/>
  <c r="I468" i="4"/>
  <c r="M468" i="4"/>
  <c r="E469" i="4"/>
  <c r="I469" i="4"/>
  <c r="M469" i="4"/>
  <c r="E470" i="4"/>
  <c r="I470" i="4"/>
  <c r="M470" i="4"/>
  <c r="E471" i="4"/>
  <c r="I471" i="4"/>
  <c r="M471" i="4"/>
  <c r="E472" i="4"/>
  <c r="I472" i="4"/>
  <c r="M472" i="4"/>
  <c r="E473" i="4"/>
  <c r="I473" i="4"/>
  <c r="M473" i="4"/>
  <c r="E18" i="1"/>
  <c r="E474" i="4"/>
  <c r="I474" i="4"/>
  <c r="M474" i="4"/>
  <c r="E475" i="4"/>
  <c r="I475" i="4"/>
  <c r="M475" i="4"/>
  <c r="Q475" i="4" s="1"/>
  <c r="E476" i="4"/>
  <c r="I476" i="4"/>
  <c r="M476" i="4"/>
  <c r="E477" i="4"/>
  <c r="I477" i="4"/>
  <c r="M477" i="4"/>
  <c r="E478" i="4"/>
  <c r="I478" i="4"/>
  <c r="M478" i="4"/>
  <c r="E479" i="4"/>
  <c r="I479" i="4"/>
  <c r="Q479" i="4"/>
  <c r="M479" i="4"/>
  <c r="U479" i="4"/>
  <c r="E480" i="4"/>
  <c r="I480" i="4"/>
  <c r="M480" i="4"/>
  <c r="E481" i="4"/>
  <c r="I481" i="4"/>
  <c r="M481" i="4"/>
  <c r="U481" i="4" s="1"/>
  <c r="E482" i="4"/>
  <c r="I482" i="4"/>
  <c r="M482" i="4"/>
  <c r="E483" i="4"/>
  <c r="I483" i="4"/>
  <c r="M483" i="4"/>
  <c r="E484" i="4"/>
  <c r="I484" i="4"/>
  <c r="M484" i="4"/>
  <c r="E485" i="4"/>
  <c r="I485" i="4"/>
  <c r="M485" i="4"/>
  <c r="U485" i="4"/>
  <c r="E486" i="4"/>
  <c r="I486" i="4"/>
  <c r="M486" i="4"/>
  <c r="E487" i="4"/>
  <c r="I487" i="4"/>
  <c r="M487" i="4"/>
  <c r="E488" i="4"/>
  <c r="I488" i="4"/>
  <c r="M488" i="4"/>
  <c r="E489" i="4"/>
  <c r="I489" i="4"/>
  <c r="M489" i="4"/>
  <c r="E490" i="4"/>
  <c r="I490" i="4"/>
  <c r="M490" i="4"/>
  <c r="U490" i="4" s="1"/>
  <c r="E491" i="4"/>
  <c r="I491" i="4"/>
  <c r="M491" i="4"/>
  <c r="E492" i="4"/>
  <c r="I492" i="4"/>
  <c r="M492" i="4"/>
  <c r="E493" i="4"/>
  <c r="I493" i="4"/>
  <c r="M493" i="4"/>
  <c r="Q493" i="4" s="1"/>
  <c r="E494" i="4"/>
  <c r="I494" i="4"/>
  <c r="M494" i="4"/>
  <c r="E495" i="4"/>
  <c r="I495" i="4"/>
  <c r="M495" i="4"/>
  <c r="E496" i="4"/>
  <c r="I496" i="4"/>
  <c r="M496" i="4"/>
  <c r="E497" i="4"/>
  <c r="I497" i="4"/>
  <c r="M497" i="4"/>
  <c r="E498" i="4"/>
  <c r="I498" i="4"/>
  <c r="M498" i="4"/>
  <c r="E499" i="4"/>
  <c r="I499" i="4"/>
  <c r="M499" i="4"/>
  <c r="E500" i="4"/>
  <c r="I500" i="4"/>
  <c r="M500" i="4"/>
  <c r="E501" i="4"/>
  <c r="I501" i="4"/>
  <c r="M501" i="4"/>
  <c r="E502" i="4"/>
  <c r="I502" i="4"/>
  <c r="M502" i="4"/>
  <c r="E503" i="4"/>
  <c r="I503" i="4"/>
  <c r="M503" i="4"/>
  <c r="E504" i="4"/>
  <c r="I504" i="4"/>
  <c r="M504" i="4"/>
  <c r="E505" i="4"/>
  <c r="I505" i="4"/>
  <c r="M505" i="4"/>
  <c r="E506" i="4"/>
  <c r="I506" i="4"/>
  <c r="M506" i="4"/>
  <c r="E507" i="4"/>
  <c r="I507" i="4"/>
  <c r="M507" i="4"/>
  <c r="E508" i="4"/>
  <c r="I508" i="4"/>
  <c r="M508" i="4"/>
  <c r="E509" i="4"/>
  <c r="I509" i="4"/>
  <c r="M509" i="4"/>
  <c r="U509" i="4"/>
  <c r="E510" i="4"/>
  <c r="I510" i="4"/>
  <c r="M510" i="4"/>
  <c r="U510" i="4" s="1"/>
  <c r="E511" i="4"/>
  <c r="I511" i="4"/>
  <c r="M511" i="4"/>
  <c r="E512" i="4"/>
  <c r="I512" i="4"/>
  <c r="M512" i="4"/>
  <c r="E513" i="4"/>
  <c r="I513" i="4"/>
  <c r="M513" i="4"/>
  <c r="U513" i="4"/>
  <c r="E514" i="4"/>
  <c r="I514" i="4"/>
  <c r="M514" i="4"/>
  <c r="E515" i="4"/>
  <c r="I515" i="4"/>
  <c r="M515" i="4"/>
  <c r="E516" i="4"/>
  <c r="I516" i="4"/>
  <c r="M516" i="4"/>
  <c r="Q516" i="4" s="1"/>
  <c r="E517" i="4"/>
  <c r="I517" i="4"/>
  <c r="M517" i="4"/>
  <c r="E518" i="4"/>
  <c r="I518" i="4"/>
  <c r="M518" i="4"/>
  <c r="U518" i="4" s="1"/>
  <c r="E519" i="4"/>
  <c r="I519" i="4"/>
  <c r="M519" i="4"/>
  <c r="E520" i="4"/>
  <c r="I520" i="4"/>
  <c r="M520" i="4"/>
  <c r="E521" i="4"/>
  <c r="I521" i="4"/>
  <c r="M521" i="4"/>
  <c r="U521" i="4" s="1"/>
  <c r="E522" i="4"/>
  <c r="I522" i="4"/>
  <c r="M522" i="4"/>
  <c r="E523" i="4"/>
  <c r="I523" i="4"/>
  <c r="M523" i="4"/>
  <c r="U523" i="4" s="1"/>
  <c r="E524" i="4"/>
  <c r="I524" i="4"/>
  <c r="M524" i="4"/>
  <c r="E525" i="4"/>
  <c r="I525" i="4"/>
  <c r="M525" i="4"/>
  <c r="E526" i="4"/>
  <c r="I526" i="4"/>
  <c r="M526" i="4"/>
  <c r="E527" i="4"/>
  <c r="I527" i="4"/>
  <c r="M527" i="4"/>
  <c r="E528" i="4"/>
  <c r="I528" i="4"/>
  <c r="M528" i="4"/>
  <c r="U528" i="4" s="1"/>
  <c r="E529" i="4"/>
  <c r="I529" i="4"/>
  <c r="M529" i="4"/>
  <c r="E530" i="4"/>
  <c r="I530" i="4"/>
  <c r="M530" i="4"/>
  <c r="E531" i="4"/>
  <c r="I531" i="4"/>
  <c r="M531" i="4"/>
  <c r="E532" i="4"/>
  <c r="I532" i="4"/>
  <c r="M532" i="4"/>
  <c r="E533" i="4"/>
  <c r="I533" i="4"/>
  <c r="M533" i="4"/>
  <c r="E534" i="4"/>
  <c r="I534" i="4"/>
  <c r="M534" i="4"/>
  <c r="Q534" i="4"/>
  <c r="E535" i="4"/>
  <c r="I535" i="4"/>
  <c r="M535" i="4"/>
  <c r="E536" i="4"/>
  <c r="I536" i="4"/>
  <c r="M536" i="4"/>
  <c r="E537" i="4"/>
  <c r="I537" i="4"/>
  <c r="M537" i="4"/>
  <c r="E538" i="4"/>
  <c r="I538" i="4"/>
  <c r="M538" i="4"/>
  <c r="E539" i="4"/>
  <c r="I539" i="4"/>
  <c r="M539" i="4"/>
  <c r="E540" i="4"/>
  <c r="I540" i="4"/>
  <c r="M540" i="4"/>
  <c r="U540" i="4"/>
  <c r="E541" i="4"/>
  <c r="I541" i="4"/>
  <c r="M541" i="4"/>
  <c r="U541" i="4"/>
  <c r="E542" i="4"/>
  <c r="I542" i="4"/>
  <c r="M542" i="4"/>
  <c r="E543" i="4"/>
  <c r="I543" i="4"/>
  <c r="M543" i="4"/>
  <c r="E544" i="4"/>
  <c r="I544" i="4"/>
  <c r="Q544" i="4" s="1"/>
  <c r="M544" i="4"/>
  <c r="E545" i="4"/>
  <c r="I545" i="4"/>
  <c r="M545" i="4"/>
  <c r="E546" i="4"/>
  <c r="I546" i="4"/>
  <c r="M546" i="4"/>
  <c r="E547" i="4"/>
  <c r="I547" i="4"/>
  <c r="M547" i="4"/>
  <c r="E548" i="4"/>
  <c r="I548" i="4"/>
  <c r="M548" i="4"/>
  <c r="U548" i="4"/>
  <c r="E549" i="4"/>
  <c r="I549" i="4"/>
  <c r="M549" i="4"/>
  <c r="E550" i="4"/>
  <c r="I550" i="4"/>
  <c r="M550" i="4"/>
  <c r="Q550" i="4" s="1"/>
  <c r="E551" i="4"/>
  <c r="I551" i="4"/>
  <c r="M551" i="4"/>
  <c r="E552" i="4"/>
  <c r="I552" i="4"/>
  <c r="M552" i="4"/>
  <c r="U552" i="4" s="1"/>
  <c r="E553" i="4"/>
  <c r="I553" i="4"/>
  <c r="M553" i="4"/>
  <c r="E554" i="4"/>
  <c r="I554" i="4"/>
  <c r="Q554" i="4"/>
  <c r="M554" i="4"/>
  <c r="E555" i="4"/>
  <c r="I555" i="4"/>
  <c r="M555" i="4"/>
  <c r="E556" i="4"/>
  <c r="I556" i="4"/>
  <c r="M556" i="4"/>
  <c r="U556" i="4"/>
  <c r="E557" i="4"/>
  <c r="I557" i="4"/>
  <c r="M557" i="4"/>
  <c r="E558" i="4"/>
  <c r="I558" i="4"/>
  <c r="M558" i="4"/>
  <c r="Q558" i="4" s="1"/>
  <c r="E559" i="4"/>
  <c r="I559" i="4"/>
  <c r="M559" i="4"/>
  <c r="E560" i="4"/>
  <c r="I560" i="4"/>
  <c r="M560" i="4"/>
  <c r="E561" i="4"/>
  <c r="I561" i="4"/>
  <c r="M561" i="4"/>
  <c r="E562" i="4"/>
  <c r="I562" i="4"/>
  <c r="M562" i="4"/>
  <c r="Q562" i="4" s="1"/>
  <c r="U562" i="4"/>
  <c r="E563" i="4"/>
  <c r="I563" i="4"/>
  <c r="M563" i="4"/>
  <c r="U563" i="4"/>
  <c r="E564" i="4"/>
  <c r="I564" i="4"/>
  <c r="M564" i="4"/>
  <c r="E565" i="4"/>
  <c r="I565" i="4"/>
  <c r="M565" i="4"/>
  <c r="U565" i="4"/>
  <c r="E566" i="4"/>
  <c r="I566" i="4"/>
  <c r="M566" i="4"/>
  <c r="E567" i="4"/>
  <c r="I567" i="4"/>
  <c r="M567" i="4"/>
  <c r="E568" i="4"/>
  <c r="I568" i="4"/>
  <c r="M568" i="4"/>
  <c r="U568" i="4"/>
  <c r="E569" i="4"/>
  <c r="I569" i="4"/>
  <c r="M569" i="4"/>
  <c r="E570" i="4"/>
  <c r="I570" i="4"/>
  <c r="M570" i="4"/>
  <c r="Q570" i="4" s="1"/>
  <c r="E571" i="4"/>
  <c r="I571" i="4"/>
  <c r="M571" i="4"/>
  <c r="E572" i="4"/>
  <c r="I572" i="4"/>
  <c r="M572" i="4"/>
  <c r="U572" i="4" s="1"/>
  <c r="E573" i="4"/>
  <c r="I573" i="4"/>
  <c r="M573" i="4"/>
  <c r="E574" i="4"/>
  <c r="I574" i="4"/>
  <c r="M574" i="4"/>
  <c r="E575" i="4"/>
  <c r="I575" i="4"/>
  <c r="M575" i="4"/>
  <c r="E576" i="4"/>
  <c r="I576" i="4"/>
  <c r="M576" i="4"/>
  <c r="E577" i="4"/>
  <c r="I577" i="4"/>
  <c r="M577" i="4"/>
  <c r="E578" i="4"/>
  <c r="I578" i="4"/>
  <c r="M578" i="4"/>
  <c r="E579" i="4"/>
  <c r="I579" i="4"/>
  <c r="M579" i="4"/>
  <c r="E580" i="4"/>
  <c r="I580" i="4"/>
  <c r="M580" i="4"/>
  <c r="U580" i="4"/>
  <c r="E581" i="4"/>
  <c r="I581" i="4"/>
  <c r="M581" i="4"/>
  <c r="E582" i="4"/>
  <c r="I582" i="4"/>
  <c r="M582" i="4"/>
  <c r="E583" i="4"/>
  <c r="I583" i="4"/>
  <c r="M583" i="4"/>
  <c r="E584" i="4"/>
  <c r="I584" i="4"/>
  <c r="M584" i="4"/>
  <c r="U584" i="4" s="1"/>
  <c r="E585" i="4"/>
  <c r="I585" i="4"/>
  <c r="M585" i="4"/>
  <c r="U585" i="4"/>
  <c r="E586" i="4"/>
  <c r="I586" i="4"/>
  <c r="M586" i="4"/>
  <c r="E587" i="4"/>
  <c r="I587" i="4"/>
  <c r="M587" i="4"/>
  <c r="E588" i="4"/>
  <c r="I588" i="4"/>
  <c r="M588" i="4"/>
  <c r="U588" i="4"/>
  <c r="E589" i="4"/>
  <c r="I589" i="4"/>
  <c r="M589" i="4"/>
  <c r="U589" i="4"/>
  <c r="E590" i="4"/>
  <c r="I590" i="4"/>
  <c r="M590" i="4"/>
  <c r="E591" i="4"/>
  <c r="I591" i="4"/>
  <c r="M591" i="4"/>
  <c r="E592" i="4"/>
  <c r="I592" i="4"/>
  <c r="M592" i="4"/>
  <c r="U592" i="4"/>
  <c r="E593" i="4"/>
  <c r="I593" i="4"/>
  <c r="M593" i="4"/>
  <c r="E594" i="4"/>
  <c r="I594" i="4"/>
  <c r="M594" i="4"/>
  <c r="E595" i="4"/>
  <c r="I595" i="4"/>
  <c r="M595" i="4"/>
  <c r="E596" i="4"/>
  <c r="I596" i="4"/>
  <c r="M596" i="4"/>
  <c r="U596" i="4"/>
  <c r="E597" i="4"/>
  <c r="I597" i="4"/>
  <c r="M597" i="4"/>
  <c r="U597" i="4" s="1"/>
  <c r="E598" i="4"/>
  <c r="I598" i="4"/>
  <c r="M598" i="4"/>
  <c r="E599" i="4"/>
  <c r="I599" i="4"/>
  <c r="M599" i="4"/>
  <c r="E600" i="4"/>
  <c r="I600" i="4"/>
  <c r="M600" i="4"/>
  <c r="U600" i="4"/>
  <c r="E601" i="4"/>
  <c r="I601" i="4"/>
  <c r="M601" i="4"/>
  <c r="U601" i="4" s="1"/>
  <c r="E602" i="4"/>
  <c r="I602" i="4"/>
  <c r="M602" i="4"/>
  <c r="E603" i="4"/>
  <c r="I603" i="4"/>
  <c r="M603" i="4"/>
  <c r="E604" i="4"/>
  <c r="I604" i="4"/>
  <c r="M604" i="4"/>
  <c r="U604" i="4" s="1"/>
  <c r="E605" i="4"/>
  <c r="I605" i="4"/>
  <c r="M605" i="4"/>
  <c r="U605" i="4"/>
  <c r="E606" i="4"/>
  <c r="I606" i="4"/>
  <c r="M606" i="4"/>
  <c r="E607" i="4"/>
  <c r="I607" i="4"/>
  <c r="M607" i="4"/>
  <c r="U607" i="4" s="1"/>
  <c r="E608" i="4"/>
  <c r="I608" i="4"/>
  <c r="M608" i="4"/>
  <c r="E609" i="4"/>
  <c r="I609" i="4"/>
  <c r="M609" i="4"/>
  <c r="Q609" i="4" s="1"/>
  <c r="U609" i="4"/>
  <c r="E610" i="4"/>
  <c r="I610" i="4"/>
  <c r="M610" i="4"/>
  <c r="E611" i="4"/>
  <c r="I611" i="4"/>
  <c r="M611" i="4"/>
  <c r="U611" i="4"/>
  <c r="E612" i="4"/>
  <c r="I612" i="4"/>
  <c r="M612" i="4"/>
  <c r="E613" i="4"/>
  <c r="I613" i="4"/>
  <c r="M613" i="4"/>
  <c r="E614" i="4"/>
  <c r="I614" i="4"/>
  <c r="M614" i="4"/>
  <c r="E615" i="4"/>
  <c r="I615" i="4"/>
  <c r="M615" i="4"/>
  <c r="E616" i="4"/>
  <c r="I616" i="4"/>
  <c r="M616" i="4"/>
  <c r="E617" i="4"/>
  <c r="I617" i="4"/>
  <c r="M617" i="4"/>
  <c r="U617" i="4"/>
  <c r="E618" i="4"/>
  <c r="I618" i="4"/>
  <c r="M618" i="4"/>
  <c r="E619" i="4"/>
  <c r="I619" i="4"/>
  <c r="M619" i="4"/>
  <c r="E620" i="4"/>
  <c r="I620" i="4"/>
  <c r="M620" i="4"/>
  <c r="U620" i="4"/>
  <c r="E621" i="4"/>
  <c r="I621" i="4"/>
  <c r="M621" i="4"/>
  <c r="E622" i="4"/>
  <c r="I622" i="4"/>
  <c r="M622" i="4"/>
  <c r="U622" i="4"/>
  <c r="E623" i="4"/>
  <c r="I623" i="4"/>
  <c r="M623" i="4"/>
  <c r="E624" i="4"/>
  <c r="I624" i="4"/>
  <c r="M624" i="4"/>
  <c r="U624" i="4"/>
  <c r="E625" i="4"/>
  <c r="I625" i="4"/>
  <c r="M625" i="4"/>
  <c r="U625" i="4"/>
  <c r="E626" i="4"/>
  <c r="I626" i="4"/>
  <c r="M626" i="4"/>
  <c r="E627" i="4"/>
  <c r="I627" i="4"/>
  <c r="M627" i="4"/>
  <c r="U627" i="4" s="1"/>
  <c r="E628" i="4"/>
  <c r="I628" i="4"/>
  <c r="M628" i="4"/>
  <c r="E629" i="4"/>
  <c r="I629" i="4"/>
  <c r="M629" i="4"/>
  <c r="U629" i="4" s="1"/>
  <c r="E630" i="4"/>
  <c r="I630" i="4"/>
  <c r="M630" i="4"/>
  <c r="E631" i="4"/>
  <c r="I631" i="4"/>
  <c r="M631" i="4"/>
  <c r="E632" i="4"/>
  <c r="I632" i="4"/>
  <c r="M632" i="4"/>
  <c r="Q632" i="4" s="1"/>
  <c r="E633" i="4"/>
  <c r="I633" i="4"/>
  <c r="M633" i="4"/>
  <c r="U633" i="4"/>
  <c r="E634" i="4"/>
  <c r="I634" i="4"/>
  <c r="M634" i="4"/>
  <c r="E635" i="4"/>
  <c r="I635" i="4"/>
  <c r="M635" i="4"/>
  <c r="E636" i="4"/>
  <c r="I636" i="4"/>
  <c r="Q636" i="4" s="1"/>
  <c r="M636" i="4"/>
  <c r="E637" i="4"/>
  <c r="I637" i="4"/>
  <c r="M637" i="4"/>
  <c r="U637" i="4"/>
  <c r="E638" i="4"/>
  <c r="I638" i="4"/>
  <c r="M638" i="4"/>
  <c r="U638" i="4"/>
  <c r="E639" i="4"/>
  <c r="I639" i="4"/>
  <c r="M639" i="4"/>
  <c r="E640" i="4"/>
  <c r="I640" i="4"/>
  <c r="M640" i="4"/>
  <c r="Q640" i="4" s="1"/>
  <c r="E641" i="4"/>
  <c r="I641" i="4"/>
  <c r="M641" i="4"/>
  <c r="Q641" i="4" s="1"/>
  <c r="E642" i="4"/>
  <c r="I642" i="4"/>
  <c r="M642" i="4"/>
  <c r="E643" i="4"/>
  <c r="I643" i="4"/>
  <c r="M643" i="4"/>
  <c r="E644" i="4"/>
  <c r="I644" i="4"/>
  <c r="M644" i="4"/>
  <c r="E645" i="4"/>
  <c r="I645" i="4"/>
  <c r="M645" i="4"/>
  <c r="E646" i="4"/>
  <c r="I646" i="4"/>
  <c r="M646" i="4"/>
  <c r="U646" i="4"/>
  <c r="E647" i="4"/>
  <c r="I647" i="4"/>
  <c r="M647" i="4"/>
  <c r="E648" i="4"/>
  <c r="I648" i="4"/>
  <c r="M648" i="4"/>
  <c r="E649" i="4"/>
  <c r="I649" i="4"/>
  <c r="M649" i="4"/>
  <c r="E650" i="4"/>
  <c r="I650" i="4"/>
  <c r="M650" i="4"/>
  <c r="U650" i="4"/>
  <c r="E651" i="4"/>
  <c r="I651" i="4"/>
  <c r="M651" i="4"/>
  <c r="E652" i="4"/>
  <c r="I652" i="4"/>
  <c r="M652" i="4"/>
  <c r="U652" i="4"/>
  <c r="E653" i="4"/>
  <c r="I653" i="4"/>
  <c r="M653" i="4"/>
  <c r="E654" i="4"/>
  <c r="I654" i="4"/>
  <c r="M654" i="4"/>
  <c r="E655" i="4"/>
  <c r="I655" i="4"/>
  <c r="M655" i="4"/>
  <c r="E656" i="4"/>
  <c r="I656" i="4"/>
  <c r="M656" i="4"/>
  <c r="U656" i="4"/>
  <c r="E657" i="4"/>
  <c r="I657" i="4"/>
  <c r="M657" i="4"/>
  <c r="E658" i="4"/>
  <c r="I658" i="4"/>
  <c r="M658" i="4"/>
  <c r="U658" i="4"/>
  <c r="E659" i="4"/>
  <c r="I659" i="4"/>
  <c r="M659" i="4"/>
  <c r="E660" i="4"/>
  <c r="I660" i="4"/>
  <c r="M660" i="4"/>
  <c r="U660" i="4" s="1"/>
  <c r="E661" i="4"/>
  <c r="I661" i="4"/>
  <c r="M661" i="4"/>
  <c r="E662" i="4"/>
  <c r="I662" i="4"/>
  <c r="M662" i="4"/>
  <c r="E663" i="4"/>
  <c r="I663" i="4"/>
  <c r="M663" i="4"/>
  <c r="U663" i="4" s="1"/>
  <c r="E664" i="4"/>
  <c r="I664" i="4"/>
  <c r="M664" i="4"/>
  <c r="U664" i="4" s="1"/>
  <c r="E665" i="4"/>
  <c r="I665" i="4"/>
  <c r="M665" i="4"/>
  <c r="Q665" i="4" s="1"/>
  <c r="E666" i="4"/>
  <c r="I666" i="4"/>
  <c r="M666" i="4"/>
  <c r="U666" i="4"/>
  <c r="E667" i="4"/>
  <c r="I667" i="4"/>
  <c r="M667" i="4"/>
  <c r="E668" i="4"/>
  <c r="I668" i="4"/>
  <c r="M668" i="4"/>
  <c r="U668" i="4"/>
  <c r="E669" i="4"/>
  <c r="I669" i="4"/>
  <c r="M669" i="4"/>
  <c r="U669" i="4"/>
  <c r="E670" i="4"/>
  <c r="I670" i="4"/>
  <c r="M670" i="4"/>
  <c r="E671" i="4"/>
  <c r="I671" i="4"/>
  <c r="M671" i="4"/>
  <c r="E672" i="4"/>
  <c r="I672" i="4"/>
  <c r="M672" i="4"/>
  <c r="U672" i="4" s="1"/>
  <c r="E673" i="4"/>
  <c r="I673" i="4"/>
  <c r="M673" i="4"/>
  <c r="E674" i="4"/>
  <c r="I674" i="4"/>
  <c r="M674" i="4"/>
  <c r="U674" i="4" s="1"/>
  <c r="E675" i="4"/>
  <c r="I675" i="4"/>
  <c r="M675" i="4"/>
  <c r="E676" i="4"/>
  <c r="I676" i="4"/>
  <c r="M676" i="4"/>
  <c r="E677" i="4"/>
  <c r="I677" i="4"/>
  <c r="M677" i="4"/>
  <c r="E678" i="4"/>
  <c r="I678" i="4"/>
  <c r="M678" i="4"/>
  <c r="U678" i="4" s="1"/>
  <c r="E679" i="4"/>
  <c r="I679" i="4"/>
  <c r="M679" i="4"/>
  <c r="E680" i="4"/>
  <c r="I680" i="4"/>
  <c r="M680" i="4"/>
  <c r="U680" i="4" s="1"/>
  <c r="E681" i="4"/>
  <c r="I681" i="4"/>
  <c r="M681" i="4"/>
  <c r="E682" i="4"/>
  <c r="I682" i="4"/>
  <c r="M682" i="4"/>
  <c r="E683" i="4"/>
  <c r="I683" i="4"/>
  <c r="M683" i="4"/>
  <c r="E684" i="4"/>
  <c r="I684" i="4"/>
  <c r="M684" i="4"/>
  <c r="E685" i="4"/>
  <c r="I685" i="4"/>
  <c r="M685" i="4"/>
  <c r="E686" i="4"/>
  <c r="I686" i="4"/>
  <c r="M686" i="4"/>
  <c r="E687" i="4"/>
  <c r="I687" i="4"/>
  <c r="M687" i="4"/>
  <c r="E688" i="4"/>
  <c r="I688" i="4"/>
  <c r="M688" i="4"/>
  <c r="U688" i="4"/>
  <c r="E689" i="4"/>
  <c r="I689" i="4"/>
  <c r="M689" i="4"/>
  <c r="E690" i="4"/>
  <c r="I690" i="4"/>
  <c r="M690" i="4"/>
  <c r="Q690" i="4" s="1"/>
  <c r="E691" i="4"/>
  <c r="I691" i="4"/>
  <c r="M691" i="4"/>
  <c r="U691" i="4"/>
  <c r="E692" i="4"/>
  <c r="I692" i="4"/>
  <c r="M692" i="4"/>
  <c r="E693" i="4"/>
  <c r="I693" i="4"/>
  <c r="M693" i="4"/>
  <c r="Q693" i="4"/>
  <c r="E694" i="4"/>
  <c r="I694" i="4"/>
  <c r="Q694" i="4" s="1"/>
  <c r="M694" i="4"/>
  <c r="E695" i="4"/>
  <c r="I695" i="4"/>
  <c r="M695" i="4"/>
  <c r="U695" i="4" s="1"/>
  <c r="E696" i="4"/>
  <c r="I696" i="4"/>
  <c r="M696" i="4"/>
  <c r="E697" i="4"/>
  <c r="I697" i="4"/>
  <c r="M697" i="4"/>
  <c r="U697" i="4"/>
  <c r="E698" i="4"/>
  <c r="I698" i="4"/>
  <c r="M698" i="4"/>
  <c r="Q698" i="4" s="1"/>
  <c r="E699" i="4"/>
  <c r="I699" i="4"/>
  <c r="M699" i="4"/>
  <c r="U699" i="4" s="1"/>
  <c r="E700" i="4"/>
  <c r="I700" i="4"/>
  <c r="M700" i="4"/>
  <c r="E701" i="4"/>
  <c r="I701" i="4"/>
  <c r="M701" i="4"/>
  <c r="E702" i="4"/>
  <c r="I702" i="4"/>
  <c r="M702" i="4"/>
  <c r="E703" i="4"/>
  <c r="I703" i="4"/>
  <c r="M703" i="4"/>
  <c r="U703" i="4"/>
  <c r="E704" i="4"/>
  <c r="I704" i="4"/>
  <c r="M704" i="4"/>
  <c r="E705" i="4"/>
  <c r="I705" i="4"/>
  <c r="M705" i="4"/>
  <c r="E706" i="4"/>
  <c r="I706" i="4"/>
  <c r="M706" i="4"/>
  <c r="Q706" i="4" s="1"/>
  <c r="E707" i="4"/>
  <c r="I707" i="4"/>
  <c r="M707" i="4"/>
  <c r="U707" i="4" s="1"/>
  <c r="E708" i="4"/>
  <c r="I708" i="4"/>
  <c r="M708" i="4"/>
  <c r="E709" i="4"/>
  <c r="I709" i="4"/>
  <c r="M709" i="4"/>
  <c r="U709" i="4" s="1"/>
  <c r="E710" i="4"/>
  <c r="I710" i="4"/>
  <c r="Q710" i="4"/>
  <c r="M710" i="4"/>
  <c r="E711" i="4"/>
  <c r="I711" i="4"/>
  <c r="M711" i="4"/>
  <c r="U711" i="4" s="1"/>
  <c r="E712" i="4"/>
  <c r="I712" i="4"/>
  <c r="M712" i="4"/>
  <c r="E713" i="4"/>
  <c r="I713" i="4"/>
  <c r="M713" i="4"/>
  <c r="E714" i="4"/>
  <c r="I714" i="4"/>
  <c r="M714" i="4"/>
  <c r="Q714" i="4" s="1"/>
  <c r="E715" i="4"/>
  <c r="I715" i="4"/>
  <c r="M715" i="4"/>
  <c r="U715" i="4"/>
  <c r="E716" i="4"/>
  <c r="I716" i="4"/>
  <c r="M716" i="4"/>
  <c r="E717" i="4"/>
  <c r="I717" i="4"/>
  <c r="M717" i="4"/>
  <c r="E718" i="4"/>
  <c r="I718" i="4"/>
  <c r="M718" i="4"/>
  <c r="Q718" i="4" s="1"/>
  <c r="E719" i="4"/>
  <c r="I719" i="4"/>
  <c r="M719" i="4"/>
  <c r="E720" i="4"/>
  <c r="I720" i="4"/>
  <c r="M720" i="4"/>
  <c r="E721" i="4"/>
  <c r="I721" i="4"/>
  <c r="M721" i="4"/>
  <c r="E722" i="4"/>
  <c r="I722" i="4"/>
  <c r="M722" i="4"/>
  <c r="Q722" i="4" s="1"/>
  <c r="E723" i="4"/>
  <c r="I723" i="4"/>
  <c r="M723" i="4"/>
  <c r="E724" i="4"/>
  <c r="I724" i="4"/>
  <c r="M724" i="4"/>
  <c r="E725" i="4"/>
  <c r="I725" i="4"/>
  <c r="M725" i="4"/>
  <c r="E726" i="4"/>
  <c r="I726" i="4"/>
  <c r="M726" i="4"/>
  <c r="E727" i="4"/>
  <c r="I727" i="4"/>
  <c r="M727" i="4"/>
  <c r="E728" i="4"/>
  <c r="I728" i="4"/>
  <c r="M728" i="4"/>
  <c r="E729" i="4"/>
  <c r="I729" i="4"/>
  <c r="M729" i="4"/>
  <c r="E730" i="4"/>
  <c r="I730" i="4"/>
  <c r="Q730" i="4"/>
  <c r="M730" i="4"/>
  <c r="E731" i="4"/>
  <c r="I731" i="4"/>
  <c r="M731" i="4"/>
  <c r="U731" i="4"/>
  <c r="E732" i="4"/>
  <c r="I732" i="4"/>
  <c r="M732" i="4"/>
  <c r="E733" i="4"/>
  <c r="I733" i="4"/>
  <c r="M733" i="4"/>
  <c r="E734" i="4"/>
  <c r="I734" i="4"/>
  <c r="Q734" i="4"/>
  <c r="M734" i="4"/>
  <c r="E735" i="4"/>
  <c r="I735" i="4"/>
  <c r="M735" i="4"/>
  <c r="U735" i="4" s="1"/>
  <c r="E736" i="4"/>
  <c r="I736" i="4"/>
  <c r="M736" i="4"/>
  <c r="E737" i="4"/>
  <c r="I737" i="4"/>
  <c r="M737" i="4"/>
  <c r="E738" i="4"/>
  <c r="I738" i="4"/>
  <c r="M738" i="4"/>
  <c r="E739" i="4"/>
  <c r="I739" i="4"/>
  <c r="M739" i="4"/>
  <c r="U739" i="4"/>
  <c r="E740" i="4"/>
  <c r="I740" i="4"/>
  <c r="M740" i="4"/>
  <c r="E741" i="4"/>
  <c r="I741" i="4"/>
  <c r="M741" i="4"/>
  <c r="E742" i="4"/>
  <c r="I742" i="4"/>
  <c r="M742" i="4"/>
  <c r="E743" i="4"/>
  <c r="I743" i="4"/>
  <c r="M743" i="4"/>
  <c r="U743" i="4"/>
  <c r="E744" i="4"/>
  <c r="I744" i="4"/>
  <c r="M744" i="4"/>
  <c r="E745" i="4"/>
  <c r="I745" i="4"/>
  <c r="M745" i="4"/>
  <c r="E746" i="4"/>
  <c r="I746" i="4"/>
  <c r="M746" i="4"/>
  <c r="E747" i="4"/>
  <c r="I747" i="4"/>
  <c r="M747" i="4"/>
  <c r="U747" i="4" s="1"/>
  <c r="E748" i="4"/>
  <c r="I748" i="4"/>
  <c r="M748" i="4"/>
  <c r="E749" i="4"/>
  <c r="I749" i="4"/>
  <c r="M749" i="4"/>
  <c r="E750" i="4"/>
  <c r="I750" i="4"/>
  <c r="M750" i="4"/>
  <c r="E751" i="4"/>
  <c r="I751" i="4"/>
  <c r="M751" i="4"/>
  <c r="U751" i="4" s="1"/>
  <c r="E752" i="4"/>
  <c r="I752" i="4"/>
  <c r="M752" i="4"/>
  <c r="E753" i="4"/>
  <c r="I753" i="4"/>
  <c r="M753" i="4"/>
  <c r="E754" i="4"/>
  <c r="I754" i="4"/>
  <c r="M754" i="4"/>
  <c r="E755" i="4"/>
  <c r="I755" i="4"/>
  <c r="M755" i="4"/>
  <c r="E756" i="4"/>
  <c r="I756" i="4"/>
  <c r="M756" i="4"/>
  <c r="E757" i="4"/>
  <c r="I757" i="4"/>
  <c r="M757" i="4"/>
  <c r="E758" i="4"/>
  <c r="I758" i="4"/>
  <c r="M758" i="4"/>
  <c r="U758" i="4"/>
  <c r="E759" i="4"/>
  <c r="I759" i="4"/>
  <c r="M759" i="4"/>
  <c r="E760" i="4"/>
  <c r="I760" i="4"/>
  <c r="M760" i="4"/>
  <c r="U760" i="4"/>
  <c r="E761" i="4"/>
  <c r="I761" i="4"/>
  <c r="Q761" i="4"/>
  <c r="M761" i="4"/>
  <c r="E762" i="4"/>
  <c r="I762" i="4"/>
  <c r="M762" i="4"/>
  <c r="U762" i="4" s="1"/>
  <c r="E763" i="4"/>
  <c r="I763" i="4"/>
  <c r="M763" i="4"/>
  <c r="E764" i="4"/>
  <c r="I764" i="4"/>
  <c r="M764" i="4"/>
  <c r="E765" i="4"/>
  <c r="I765" i="4"/>
  <c r="Q765" i="4"/>
  <c r="M765" i="4"/>
  <c r="E766" i="4"/>
  <c r="I766" i="4"/>
  <c r="M766" i="4"/>
  <c r="U766" i="4" s="1"/>
  <c r="E767" i="4"/>
  <c r="I767" i="4"/>
  <c r="M767" i="4"/>
  <c r="E768" i="4"/>
  <c r="I768" i="4"/>
  <c r="M768" i="4"/>
  <c r="U768" i="4"/>
  <c r="E769" i="4"/>
  <c r="I769" i="4"/>
  <c r="M769" i="4"/>
  <c r="Q769" i="4" s="1"/>
  <c r="E770" i="4"/>
  <c r="I770" i="4"/>
  <c r="M770" i="4"/>
  <c r="U770" i="4"/>
  <c r="E771" i="4"/>
  <c r="I771" i="4"/>
  <c r="M771" i="4"/>
  <c r="U771" i="4"/>
  <c r="E772" i="4"/>
  <c r="I772" i="4"/>
  <c r="Q772" i="4" s="1"/>
  <c r="M772" i="4"/>
  <c r="E773" i="4"/>
  <c r="I773" i="4"/>
  <c r="M773" i="4"/>
  <c r="Q773" i="4" s="1"/>
  <c r="E774" i="4"/>
  <c r="I774" i="4"/>
  <c r="M774" i="4"/>
  <c r="E775" i="4"/>
  <c r="I775" i="4"/>
  <c r="M775" i="4"/>
  <c r="E776" i="4"/>
  <c r="I776" i="4"/>
  <c r="M776" i="4"/>
  <c r="E777" i="4"/>
  <c r="I777" i="4"/>
  <c r="Q777" i="4"/>
  <c r="M777" i="4"/>
  <c r="E778" i="4"/>
  <c r="I778" i="4"/>
  <c r="M778" i="4"/>
  <c r="E779" i="4"/>
  <c r="I779" i="4"/>
  <c r="M779" i="4"/>
  <c r="E780" i="4"/>
  <c r="I780" i="4"/>
  <c r="M780" i="4"/>
  <c r="E781" i="4"/>
  <c r="I781" i="4"/>
  <c r="Q781" i="4"/>
  <c r="M781" i="4"/>
  <c r="E782" i="4"/>
  <c r="I782" i="4"/>
  <c r="M782" i="4"/>
  <c r="E783" i="4"/>
  <c r="I783" i="4"/>
  <c r="M783" i="4"/>
  <c r="E784" i="4"/>
  <c r="I784" i="4"/>
  <c r="M784" i="4"/>
  <c r="E785" i="4"/>
  <c r="I785" i="4"/>
  <c r="Q785" i="4"/>
  <c r="M785" i="4"/>
  <c r="E786" i="4"/>
  <c r="I786" i="4"/>
  <c r="M786" i="4"/>
  <c r="U786" i="4"/>
  <c r="E787" i="4"/>
  <c r="I787" i="4"/>
  <c r="M787" i="4"/>
  <c r="U787" i="4"/>
  <c r="E788" i="4"/>
  <c r="I788" i="4"/>
  <c r="M788" i="4"/>
  <c r="Q788" i="4"/>
  <c r="E789" i="4"/>
  <c r="I789" i="4"/>
  <c r="Q789" i="4"/>
  <c r="M789" i="4"/>
  <c r="E790" i="4"/>
  <c r="I790" i="4"/>
  <c r="M790" i="4"/>
  <c r="U790" i="4" s="1"/>
  <c r="E791" i="4"/>
  <c r="I791" i="4"/>
  <c r="M791" i="4"/>
  <c r="E792" i="4"/>
  <c r="I792" i="4"/>
  <c r="M792" i="4"/>
  <c r="E793" i="4"/>
  <c r="I793" i="4"/>
  <c r="Q793" i="4"/>
  <c r="M793" i="4"/>
  <c r="E794" i="4"/>
  <c r="I794" i="4"/>
  <c r="M794" i="4"/>
  <c r="E795" i="4"/>
  <c r="I795" i="4"/>
  <c r="M795" i="4"/>
  <c r="E796" i="4"/>
  <c r="I796" i="4"/>
  <c r="M796" i="4"/>
  <c r="U796" i="4" s="1"/>
  <c r="E797" i="4"/>
  <c r="I797" i="4"/>
  <c r="M797" i="4"/>
  <c r="Q797" i="4" s="1"/>
  <c r="E798" i="4"/>
  <c r="I798" i="4"/>
  <c r="M798" i="4"/>
  <c r="U798" i="4"/>
  <c r="E799" i="4"/>
  <c r="I799" i="4"/>
  <c r="M799" i="4"/>
  <c r="E800" i="4"/>
  <c r="I800" i="4"/>
  <c r="M800" i="4"/>
  <c r="E801" i="4"/>
  <c r="I801" i="4"/>
  <c r="M801" i="4"/>
  <c r="Q801" i="4" s="1"/>
  <c r="E802" i="4"/>
  <c r="I802" i="4"/>
  <c r="M802" i="4"/>
  <c r="E803" i="4"/>
  <c r="I803" i="4"/>
  <c r="M803" i="4"/>
  <c r="E804" i="4"/>
  <c r="I804" i="4"/>
  <c r="M804" i="4"/>
  <c r="E805" i="4"/>
  <c r="I805" i="4"/>
  <c r="M805" i="4"/>
  <c r="Q805" i="4" s="1"/>
  <c r="E806" i="4"/>
  <c r="I806" i="4"/>
  <c r="M806" i="4"/>
  <c r="E807" i="4"/>
  <c r="I807" i="4"/>
  <c r="M807" i="4"/>
  <c r="E808" i="4"/>
  <c r="I808" i="4"/>
  <c r="M808" i="4"/>
  <c r="E809" i="4"/>
  <c r="I809" i="4"/>
  <c r="M809" i="4"/>
  <c r="Q809" i="4" s="1"/>
  <c r="E810" i="4"/>
  <c r="I810" i="4"/>
  <c r="M810" i="4"/>
  <c r="E811" i="4"/>
  <c r="I811" i="4"/>
  <c r="M811" i="4"/>
  <c r="U811" i="4" s="1"/>
  <c r="E812" i="4"/>
  <c r="I812" i="4"/>
  <c r="M812" i="4"/>
  <c r="E813" i="4"/>
  <c r="I813" i="4"/>
  <c r="M813" i="4"/>
  <c r="Q813" i="4" s="1"/>
  <c r="E814" i="4"/>
  <c r="I814" i="4"/>
  <c r="M814" i="4"/>
  <c r="E815" i="4"/>
  <c r="I815" i="4"/>
  <c r="M815" i="4"/>
  <c r="E816" i="4"/>
  <c r="I816" i="4"/>
  <c r="M816" i="4"/>
  <c r="E817" i="4"/>
  <c r="I817" i="4"/>
  <c r="M817" i="4"/>
  <c r="Q817" i="4" s="1"/>
  <c r="E818" i="4"/>
  <c r="I818" i="4"/>
  <c r="M818" i="4"/>
  <c r="E819" i="4"/>
  <c r="I819" i="4"/>
  <c r="M819" i="4"/>
  <c r="E820" i="4"/>
  <c r="I820" i="4"/>
  <c r="M820" i="4"/>
  <c r="E821" i="4"/>
  <c r="I821" i="4"/>
  <c r="M821" i="4"/>
  <c r="E822" i="4"/>
  <c r="I822" i="4"/>
  <c r="M822" i="4"/>
  <c r="E823" i="4"/>
  <c r="I823" i="4"/>
  <c r="M823" i="4"/>
  <c r="U823" i="4" s="1"/>
  <c r="E824" i="4"/>
  <c r="I824" i="4"/>
  <c r="M824" i="4"/>
  <c r="E825" i="4"/>
  <c r="I825" i="4"/>
  <c r="M825" i="4"/>
  <c r="E826" i="4"/>
  <c r="I826" i="4"/>
  <c r="M826" i="4"/>
  <c r="E827" i="4"/>
  <c r="I827" i="4"/>
  <c r="M827" i="4"/>
  <c r="E828" i="4"/>
  <c r="I828" i="4"/>
  <c r="M828" i="4"/>
  <c r="E829" i="4"/>
  <c r="I829" i="4"/>
  <c r="M829" i="4"/>
  <c r="Q829" i="4" s="1"/>
  <c r="E830" i="4"/>
  <c r="I830" i="4"/>
  <c r="M830" i="4"/>
  <c r="Q830" i="4"/>
  <c r="E831" i="4"/>
  <c r="I831" i="4"/>
  <c r="M831" i="4"/>
  <c r="E832" i="4"/>
  <c r="I832" i="4"/>
  <c r="M832" i="4"/>
  <c r="E833" i="4"/>
  <c r="I833" i="4"/>
  <c r="Q833" i="4" s="1"/>
  <c r="M833" i="4"/>
  <c r="E834" i="4"/>
  <c r="I834" i="4"/>
  <c r="M834" i="4"/>
  <c r="U834" i="4" s="1"/>
  <c r="E835" i="4"/>
  <c r="I835" i="4"/>
  <c r="M835" i="4"/>
  <c r="U835" i="4" s="1"/>
  <c r="E836" i="4"/>
  <c r="I836" i="4"/>
  <c r="M836" i="4"/>
  <c r="E837" i="4"/>
  <c r="I837" i="4"/>
  <c r="M837" i="4"/>
  <c r="Q837" i="4" s="1"/>
  <c r="E838" i="4"/>
  <c r="I838" i="4"/>
  <c r="M838" i="4"/>
  <c r="E839" i="4"/>
  <c r="I839" i="4"/>
  <c r="M839" i="4"/>
  <c r="E840" i="4"/>
  <c r="I840" i="4"/>
  <c r="M840" i="4"/>
  <c r="E841" i="4"/>
  <c r="I841" i="4"/>
  <c r="M841" i="4"/>
  <c r="Q841" i="4" s="1"/>
  <c r="E842" i="4"/>
  <c r="I842" i="4"/>
  <c r="Q842" i="4" s="1"/>
  <c r="M842" i="4"/>
  <c r="E843" i="4"/>
  <c r="I843" i="4"/>
  <c r="M843" i="4"/>
  <c r="U843" i="4"/>
  <c r="E844" i="4"/>
  <c r="I844" i="4"/>
  <c r="M844" i="4"/>
  <c r="E845" i="4"/>
  <c r="I845" i="4"/>
  <c r="M845" i="4"/>
  <c r="Q845" i="4" s="1"/>
  <c r="E846" i="4"/>
  <c r="I846" i="4"/>
  <c r="M846" i="4"/>
  <c r="E847" i="4"/>
  <c r="I847" i="4"/>
  <c r="M847" i="4"/>
  <c r="U847" i="4"/>
  <c r="E848" i="4"/>
  <c r="I848" i="4"/>
  <c r="M848" i="4"/>
  <c r="E849" i="4"/>
  <c r="I849" i="4"/>
  <c r="Q849" i="4"/>
  <c r="M849" i="4"/>
  <c r="E850" i="4"/>
  <c r="I850" i="4"/>
  <c r="M850" i="4"/>
  <c r="E851" i="4"/>
  <c r="I851" i="4"/>
  <c r="M851" i="4"/>
  <c r="E852" i="4"/>
  <c r="I852" i="4"/>
  <c r="M852" i="4"/>
  <c r="E853" i="4"/>
  <c r="I853" i="4"/>
  <c r="M853" i="4"/>
  <c r="Q853" i="4" s="1"/>
  <c r="E854" i="4"/>
  <c r="I854" i="4"/>
  <c r="M854" i="4"/>
  <c r="U854" i="4"/>
  <c r="E855" i="4"/>
  <c r="I855" i="4"/>
  <c r="M855" i="4"/>
  <c r="E856" i="4"/>
  <c r="I856" i="4"/>
  <c r="M856" i="4"/>
  <c r="E857" i="4"/>
  <c r="I857" i="4"/>
  <c r="Q857" i="4"/>
  <c r="M857" i="4"/>
  <c r="E858" i="4"/>
  <c r="I858" i="4"/>
  <c r="M858" i="4"/>
  <c r="U858" i="4" s="1"/>
  <c r="E859" i="4"/>
  <c r="I859" i="4"/>
  <c r="M859" i="4"/>
  <c r="U859" i="4"/>
  <c r="E860" i="4"/>
  <c r="I860" i="4"/>
  <c r="M860" i="4"/>
  <c r="E861" i="4"/>
  <c r="I861" i="4"/>
  <c r="Q861" i="4"/>
  <c r="M861" i="4"/>
  <c r="E862" i="4"/>
  <c r="I862" i="4"/>
  <c r="M862" i="4"/>
  <c r="U862" i="4"/>
  <c r="E863" i="4"/>
  <c r="I863" i="4"/>
  <c r="M863" i="4"/>
  <c r="U863" i="4" s="1"/>
  <c r="E864" i="4"/>
  <c r="I864" i="4"/>
  <c r="M864" i="4"/>
  <c r="E865" i="4"/>
  <c r="I865" i="4"/>
  <c r="M865" i="4"/>
  <c r="E866" i="4"/>
  <c r="I866" i="4"/>
  <c r="M866" i="4"/>
  <c r="E867" i="4"/>
  <c r="I867" i="4"/>
  <c r="M867" i="4"/>
  <c r="U867" i="4" s="1"/>
  <c r="E868" i="4"/>
  <c r="I868" i="4"/>
  <c r="M868" i="4"/>
  <c r="E869" i="4"/>
  <c r="I869" i="4"/>
  <c r="M869" i="4"/>
  <c r="E870" i="4"/>
  <c r="I870" i="4"/>
  <c r="M870" i="4"/>
  <c r="E871" i="4"/>
  <c r="I871" i="4"/>
  <c r="M871" i="4"/>
  <c r="U871" i="4" s="1"/>
  <c r="E872" i="4"/>
  <c r="I872" i="4"/>
  <c r="M872" i="4"/>
  <c r="E873" i="4"/>
  <c r="I873" i="4"/>
  <c r="M873" i="4"/>
  <c r="E874" i="4"/>
  <c r="I874" i="4"/>
  <c r="M874" i="4"/>
  <c r="E875" i="4"/>
  <c r="I875" i="4"/>
  <c r="M875" i="4"/>
  <c r="E876" i="4"/>
  <c r="I876" i="4"/>
  <c r="M876" i="4"/>
  <c r="E877" i="4"/>
  <c r="I877" i="4"/>
  <c r="M877" i="4"/>
  <c r="E878" i="4"/>
  <c r="I878" i="4"/>
  <c r="M878" i="4"/>
  <c r="E879" i="4"/>
  <c r="I879" i="4"/>
  <c r="M879" i="4"/>
  <c r="E880" i="4"/>
  <c r="I880" i="4"/>
  <c r="M880" i="4"/>
  <c r="E881" i="4"/>
  <c r="I881" i="4"/>
  <c r="Q881" i="4"/>
  <c r="M881" i="4"/>
  <c r="U881" i="4"/>
  <c r="E882" i="4"/>
  <c r="I882" i="4"/>
  <c r="M882" i="4"/>
  <c r="E883" i="4"/>
  <c r="I883" i="4"/>
  <c r="M883" i="4"/>
  <c r="E884" i="4"/>
  <c r="I884" i="4"/>
  <c r="M884" i="4"/>
  <c r="E885" i="4"/>
  <c r="I885" i="4"/>
  <c r="M885" i="4"/>
  <c r="E886" i="4"/>
  <c r="I886" i="4"/>
  <c r="M886" i="4"/>
  <c r="E887" i="4"/>
  <c r="I887" i="4"/>
  <c r="M887" i="4"/>
  <c r="U887" i="4" s="1"/>
  <c r="E888" i="4"/>
  <c r="I888" i="4"/>
  <c r="M888" i="4"/>
  <c r="E889" i="4"/>
  <c r="I889" i="4"/>
  <c r="M889" i="4"/>
  <c r="E890" i="4"/>
  <c r="I890" i="4"/>
  <c r="M890" i="4"/>
  <c r="E891" i="4"/>
  <c r="I891" i="4"/>
  <c r="M891" i="4"/>
  <c r="U891" i="4" s="1"/>
  <c r="E892" i="4"/>
  <c r="I892" i="4"/>
  <c r="M892" i="4"/>
  <c r="U892" i="4"/>
  <c r="E893" i="4"/>
  <c r="I893" i="4"/>
  <c r="M893" i="4"/>
  <c r="E894" i="4"/>
  <c r="I894" i="4"/>
  <c r="M894" i="4"/>
  <c r="E895" i="4"/>
  <c r="I895" i="4"/>
  <c r="M895" i="4"/>
  <c r="E896" i="4"/>
  <c r="I896" i="4"/>
  <c r="M896" i="4"/>
  <c r="E897" i="4"/>
  <c r="I897" i="4"/>
  <c r="M897" i="4"/>
  <c r="E898" i="4"/>
  <c r="I898" i="4"/>
  <c r="M898" i="4"/>
  <c r="E899" i="4"/>
  <c r="I899" i="4"/>
  <c r="M899" i="4"/>
  <c r="E900" i="4"/>
  <c r="I900" i="4"/>
  <c r="M900" i="4"/>
  <c r="E901" i="4"/>
  <c r="I901" i="4"/>
  <c r="M901" i="4"/>
  <c r="E902" i="4"/>
  <c r="I902" i="4"/>
  <c r="M902" i="4"/>
  <c r="E903" i="4"/>
  <c r="I903" i="4"/>
  <c r="M903" i="4"/>
  <c r="U903" i="4"/>
  <c r="E904" i="4"/>
  <c r="I904" i="4"/>
  <c r="M904" i="4"/>
  <c r="E905" i="4"/>
  <c r="I905" i="4"/>
  <c r="M905" i="4"/>
  <c r="Q905" i="4" s="1"/>
  <c r="E906" i="4"/>
  <c r="I906" i="4"/>
  <c r="M906" i="4"/>
  <c r="E907" i="4"/>
  <c r="I907" i="4"/>
  <c r="M907" i="4"/>
  <c r="U907" i="4"/>
  <c r="E908" i="4"/>
  <c r="I908" i="4"/>
  <c r="M908" i="4"/>
  <c r="E909" i="4"/>
  <c r="I909" i="4"/>
  <c r="M909" i="4"/>
  <c r="Q909" i="4" s="1"/>
  <c r="E910" i="4"/>
  <c r="I910" i="4"/>
  <c r="M910" i="4"/>
  <c r="E911" i="4"/>
  <c r="I911" i="4"/>
  <c r="M911" i="4"/>
  <c r="E912" i="4"/>
  <c r="I912" i="4"/>
  <c r="M912" i="4"/>
  <c r="U912" i="4" s="1"/>
  <c r="E913" i="4"/>
  <c r="I913" i="4"/>
  <c r="Q913" i="4" s="1"/>
  <c r="M913" i="4"/>
  <c r="U913" i="4"/>
  <c r="E914" i="4"/>
  <c r="I914" i="4"/>
  <c r="M914" i="4"/>
  <c r="U914" i="4"/>
  <c r="E915" i="4"/>
  <c r="I915" i="4"/>
  <c r="M915" i="4"/>
  <c r="E916" i="4"/>
  <c r="I916" i="4"/>
  <c r="M916" i="4"/>
  <c r="U916" i="4"/>
  <c r="E917" i="4"/>
  <c r="I917" i="4"/>
  <c r="Q917" i="4"/>
  <c r="M917" i="4"/>
  <c r="E918" i="4"/>
  <c r="I918" i="4"/>
  <c r="M918" i="4"/>
  <c r="U918" i="4" s="1"/>
  <c r="E919" i="4"/>
  <c r="I919" i="4"/>
  <c r="M919" i="4"/>
  <c r="Q919" i="4"/>
  <c r="E920" i="4"/>
  <c r="I920" i="4"/>
  <c r="M920" i="4"/>
  <c r="E921" i="4"/>
  <c r="I921" i="4"/>
  <c r="M921" i="4"/>
  <c r="Q921" i="4" s="1"/>
  <c r="E922" i="4"/>
  <c r="I922" i="4"/>
  <c r="M922" i="4"/>
  <c r="E923" i="4"/>
  <c r="I923" i="4"/>
  <c r="M923" i="4"/>
  <c r="E924" i="4"/>
  <c r="I924" i="4"/>
  <c r="M924" i="4"/>
  <c r="E925" i="4"/>
  <c r="I925" i="4"/>
  <c r="M925" i="4"/>
  <c r="E926" i="4"/>
  <c r="I926" i="4"/>
  <c r="M926" i="4"/>
  <c r="E927" i="4"/>
  <c r="I927" i="4"/>
  <c r="M927" i="4"/>
  <c r="U927" i="4"/>
  <c r="E928" i="4"/>
  <c r="I928" i="4"/>
  <c r="M928" i="4"/>
  <c r="U928" i="4"/>
  <c r="E929" i="4"/>
  <c r="I929" i="4"/>
  <c r="M929" i="4"/>
  <c r="U929" i="4"/>
  <c r="E930" i="4"/>
  <c r="I930" i="4"/>
  <c r="M930" i="4"/>
  <c r="E931" i="4"/>
  <c r="I931" i="4"/>
  <c r="M931" i="4"/>
  <c r="E932" i="4"/>
  <c r="I932" i="4"/>
  <c r="M932" i="4"/>
  <c r="U932" i="4" s="1"/>
  <c r="E933" i="4"/>
  <c r="I933" i="4"/>
  <c r="M933" i="4"/>
  <c r="U933" i="4"/>
  <c r="E934" i="4"/>
  <c r="I934" i="4"/>
  <c r="M934" i="4"/>
  <c r="U934" i="4" s="1"/>
  <c r="E935" i="4"/>
  <c r="I935" i="4"/>
  <c r="M935" i="4"/>
  <c r="E936" i="4"/>
  <c r="I936" i="4"/>
  <c r="M936" i="4"/>
  <c r="E937" i="4"/>
  <c r="I937" i="4"/>
  <c r="M937" i="4"/>
  <c r="U937" i="4" s="1"/>
  <c r="E938" i="4"/>
  <c r="I938" i="4"/>
  <c r="M938" i="4"/>
  <c r="E939" i="4"/>
  <c r="I939" i="4"/>
  <c r="M939" i="4"/>
  <c r="U939" i="4" s="1"/>
  <c r="E940" i="4"/>
  <c r="I940" i="4"/>
  <c r="M940" i="4"/>
  <c r="E941" i="4"/>
  <c r="I941" i="4"/>
  <c r="M941" i="4"/>
  <c r="U941" i="4" s="1"/>
  <c r="E942" i="4"/>
  <c r="I942" i="4"/>
  <c r="M942" i="4"/>
  <c r="E943" i="4"/>
  <c r="I943" i="4"/>
  <c r="M943" i="4"/>
  <c r="E944" i="4"/>
  <c r="I944" i="4"/>
  <c r="M944" i="4"/>
  <c r="U944" i="4"/>
  <c r="E945" i="4"/>
  <c r="I945" i="4"/>
  <c r="M945" i="4"/>
  <c r="E946" i="4"/>
  <c r="I946" i="4"/>
  <c r="M946" i="4"/>
  <c r="E947" i="4"/>
  <c r="I947" i="4"/>
  <c r="M947" i="4"/>
  <c r="U947" i="4" s="1"/>
  <c r="E948" i="4"/>
  <c r="I948" i="4"/>
  <c r="M948" i="4"/>
  <c r="U948" i="4"/>
  <c r="E949" i="4"/>
  <c r="I949" i="4"/>
  <c r="M949" i="4"/>
  <c r="U949" i="4" s="1"/>
  <c r="E950" i="4"/>
  <c r="I950" i="4"/>
  <c r="M950" i="4"/>
  <c r="E951" i="4"/>
  <c r="I951" i="4"/>
  <c r="M951" i="4"/>
  <c r="E952" i="4"/>
  <c r="I952" i="4"/>
  <c r="M952" i="4"/>
  <c r="U952" i="4"/>
  <c r="E953" i="4"/>
  <c r="I953" i="4"/>
  <c r="M953" i="4"/>
  <c r="E954" i="4"/>
  <c r="I954" i="4"/>
  <c r="M954" i="4"/>
  <c r="U954" i="4"/>
  <c r="E955" i="4"/>
  <c r="I955" i="4"/>
  <c r="M955" i="4"/>
  <c r="E956" i="4"/>
  <c r="I956" i="4"/>
  <c r="M956" i="4"/>
  <c r="U956" i="4"/>
  <c r="E957" i="4"/>
  <c r="I957" i="4"/>
  <c r="M957" i="4"/>
  <c r="U957" i="4" s="1"/>
  <c r="E958" i="4"/>
  <c r="I958" i="4"/>
  <c r="M958" i="4"/>
  <c r="E959" i="4"/>
  <c r="I959" i="4"/>
  <c r="M959" i="4"/>
  <c r="U959" i="4"/>
  <c r="E960" i="4"/>
  <c r="I960" i="4"/>
  <c r="M960" i="4"/>
  <c r="U960" i="4"/>
  <c r="E961" i="4"/>
  <c r="I961" i="4"/>
  <c r="M961" i="4"/>
  <c r="E962" i="4"/>
  <c r="I962" i="4"/>
  <c r="M962" i="4"/>
  <c r="E963" i="4"/>
  <c r="I963" i="4"/>
  <c r="M963" i="4"/>
  <c r="E964" i="4"/>
  <c r="I964" i="4"/>
  <c r="M964" i="4"/>
  <c r="U964" i="4" s="1"/>
  <c r="E965" i="4"/>
  <c r="I965" i="4"/>
  <c r="M965" i="4"/>
  <c r="E966" i="4"/>
  <c r="I966" i="4"/>
  <c r="M966" i="4"/>
  <c r="E967" i="4"/>
  <c r="I967" i="4"/>
  <c r="M967" i="4"/>
  <c r="U967" i="4"/>
  <c r="E968" i="4"/>
  <c r="I968" i="4"/>
  <c r="M968" i="4"/>
  <c r="E969" i="4"/>
  <c r="I969" i="4"/>
  <c r="M969" i="4"/>
  <c r="U969" i="4" s="1"/>
  <c r="E970" i="4"/>
  <c r="I970" i="4"/>
  <c r="M970" i="4"/>
  <c r="U970" i="4"/>
  <c r="E971" i="4"/>
  <c r="I971" i="4"/>
  <c r="M971" i="4"/>
  <c r="U971" i="4"/>
  <c r="E972" i="4"/>
  <c r="I972" i="4"/>
  <c r="M972" i="4"/>
  <c r="U972" i="4" s="1"/>
  <c r="E973" i="4"/>
  <c r="I973" i="4"/>
  <c r="M973" i="4"/>
  <c r="U973" i="4" s="1"/>
  <c r="E974" i="4"/>
  <c r="I974" i="4"/>
  <c r="M974" i="4"/>
  <c r="E975" i="4"/>
  <c r="I975" i="4"/>
  <c r="Q975" i="4" s="1"/>
  <c r="M975" i="4"/>
  <c r="U975" i="4" s="1"/>
  <c r="E976" i="4"/>
  <c r="I976" i="4"/>
  <c r="M976" i="4"/>
  <c r="E977" i="4"/>
  <c r="I977" i="4"/>
  <c r="M977" i="4"/>
  <c r="E978" i="4"/>
  <c r="I978" i="4"/>
  <c r="M978" i="4"/>
  <c r="U978" i="4"/>
  <c r="E979" i="4"/>
  <c r="I979" i="4"/>
  <c r="M979" i="4"/>
  <c r="U979" i="4"/>
  <c r="E980" i="4"/>
  <c r="I980" i="4"/>
  <c r="M980" i="4"/>
  <c r="U980" i="4"/>
  <c r="E981" i="4"/>
  <c r="I981" i="4"/>
  <c r="M981" i="4"/>
  <c r="U981" i="4" s="1"/>
  <c r="E982" i="4"/>
  <c r="I982" i="4"/>
  <c r="M982" i="4"/>
  <c r="E983" i="4"/>
  <c r="I983" i="4"/>
  <c r="M983" i="4"/>
  <c r="U983" i="4" s="1"/>
  <c r="E984" i="4"/>
  <c r="I984" i="4"/>
  <c r="M984" i="4"/>
  <c r="U984" i="4" s="1"/>
  <c r="E985" i="4"/>
  <c r="I985" i="4"/>
  <c r="Q985" i="4" s="1"/>
  <c r="M985" i="4"/>
  <c r="E986" i="4"/>
  <c r="I986" i="4"/>
  <c r="M986" i="4"/>
  <c r="U986" i="4"/>
  <c r="E987" i="4"/>
  <c r="I987" i="4"/>
  <c r="M987" i="4"/>
  <c r="U987" i="4"/>
  <c r="E988" i="4"/>
  <c r="I988" i="4"/>
  <c r="M988" i="4"/>
  <c r="E989" i="4"/>
  <c r="I989" i="4"/>
  <c r="M989" i="4"/>
  <c r="E990" i="4"/>
  <c r="I990" i="4"/>
  <c r="M990" i="4"/>
  <c r="U990" i="4"/>
  <c r="E991" i="4"/>
  <c r="I991" i="4"/>
  <c r="M991" i="4"/>
  <c r="E992" i="4"/>
  <c r="I992" i="4"/>
  <c r="M992" i="4"/>
  <c r="E993" i="4"/>
  <c r="I993" i="4"/>
  <c r="M993" i="4"/>
  <c r="U993" i="4"/>
  <c r="E994" i="4"/>
  <c r="I994" i="4"/>
  <c r="M994" i="4"/>
  <c r="U994" i="4" s="1"/>
  <c r="E995" i="4"/>
  <c r="I995" i="4"/>
  <c r="M995" i="4"/>
  <c r="U995" i="4" s="1"/>
  <c r="E996" i="4"/>
  <c r="I996" i="4"/>
  <c r="M996" i="4"/>
  <c r="E997" i="4"/>
  <c r="I997" i="4"/>
  <c r="M997" i="4"/>
  <c r="E998" i="4"/>
  <c r="I998" i="4"/>
  <c r="M998" i="4"/>
  <c r="E999" i="4"/>
  <c r="I999" i="4"/>
  <c r="M999" i="4"/>
  <c r="U999" i="4" s="1"/>
  <c r="E1000" i="4"/>
  <c r="I1000" i="4"/>
  <c r="M1000" i="4"/>
  <c r="E1001" i="4"/>
  <c r="I1001" i="4"/>
  <c r="M1001" i="4"/>
  <c r="E1002" i="4"/>
  <c r="I1002" i="4"/>
  <c r="M1002" i="4"/>
  <c r="E1003" i="4"/>
  <c r="I1003" i="4"/>
  <c r="M1003" i="4"/>
  <c r="U1003" i="4" s="1"/>
  <c r="E1004" i="4"/>
  <c r="I1004" i="4"/>
  <c r="M1004" i="4"/>
  <c r="E1005" i="4"/>
  <c r="I1005" i="4"/>
  <c r="M1005" i="4"/>
  <c r="U1005" i="4" s="1"/>
  <c r="E1006" i="4"/>
  <c r="I1006" i="4"/>
  <c r="M1006" i="4"/>
  <c r="E1007" i="4"/>
  <c r="I1007" i="4"/>
  <c r="M1007" i="4"/>
  <c r="E1008" i="4"/>
  <c r="I1008" i="4"/>
  <c r="M1008" i="4"/>
  <c r="E1009" i="4"/>
  <c r="I1009" i="4"/>
  <c r="M1009" i="4"/>
  <c r="E1010" i="4"/>
  <c r="I1010" i="4"/>
  <c r="M1010" i="4"/>
  <c r="Q1010" i="4" s="1"/>
  <c r="E1011" i="4"/>
  <c r="I1011" i="4"/>
  <c r="M1011" i="4"/>
  <c r="E1012" i="4"/>
  <c r="I1012" i="4"/>
  <c r="M1012" i="4"/>
  <c r="E1013" i="4"/>
  <c r="I1013" i="4"/>
  <c r="M1013" i="4"/>
  <c r="E1014" i="4"/>
  <c r="I1014" i="4"/>
  <c r="M1014" i="4"/>
  <c r="E1015" i="4"/>
  <c r="I1015" i="4"/>
  <c r="M1015" i="4"/>
  <c r="U1015" i="4"/>
  <c r="E1016" i="4"/>
  <c r="I1016" i="4"/>
  <c r="Q1016" i="4"/>
  <c r="M1016" i="4"/>
  <c r="U1016" i="4"/>
  <c r="E1017" i="4"/>
  <c r="I1017" i="4"/>
  <c r="M1017" i="4"/>
  <c r="U1017" i="4"/>
  <c r="E1018" i="4"/>
  <c r="I1018" i="4"/>
  <c r="M1018" i="4"/>
  <c r="E1019" i="4"/>
  <c r="I1019" i="4"/>
  <c r="M1019" i="4"/>
  <c r="E1020" i="4"/>
  <c r="I1020" i="4"/>
  <c r="M1020" i="4"/>
  <c r="E1021" i="4"/>
  <c r="I1021" i="4"/>
  <c r="M1021" i="4"/>
  <c r="E1022" i="4"/>
  <c r="I1022" i="4"/>
  <c r="M1022" i="4"/>
  <c r="E1023" i="4"/>
  <c r="I1023" i="4"/>
  <c r="M1023" i="4"/>
  <c r="E1024" i="4"/>
  <c r="I1024" i="4"/>
  <c r="M1024" i="4"/>
  <c r="E1025" i="4"/>
  <c r="I1025" i="4"/>
  <c r="M1025" i="4"/>
  <c r="Q1025" i="4"/>
  <c r="E1026" i="4"/>
  <c r="I1026" i="4"/>
  <c r="M1026" i="4"/>
  <c r="U1026" i="4" s="1"/>
  <c r="E1027" i="4"/>
  <c r="I1027" i="4"/>
  <c r="M1027" i="4"/>
  <c r="E1028" i="4"/>
  <c r="I1028" i="4"/>
  <c r="M1028" i="4"/>
  <c r="E1029" i="4"/>
  <c r="I1029" i="4"/>
  <c r="M1029" i="4"/>
  <c r="E1030" i="4"/>
  <c r="I1030" i="4"/>
  <c r="M1030" i="4"/>
  <c r="U1030" i="4" s="1"/>
  <c r="E1031" i="4"/>
  <c r="I1031" i="4"/>
  <c r="M1031" i="4"/>
  <c r="E1032" i="4"/>
  <c r="I1032" i="4"/>
  <c r="M1032" i="4"/>
  <c r="E1033" i="4"/>
  <c r="I1033" i="4"/>
  <c r="M1033" i="4"/>
  <c r="E1034" i="4"/>
  <c r="I1034" i="4"/>
  <c r="M1034" i="4"/>
  <c r="E1035" i="4"/>
  <c r="I1035" i="4"/>
  <c r="M1035" i="4"/>
  <c r="E1036" i="4"/>
  <c r="I1036" i="4"/>
  <c r="M1036" i="4"/>
  <c r="E1037" i="4"/>
  <c r="I1037" i="4"/>
  <c r="M1037" i="4"/>
  <c r="U1037" i="4"/>
  <c r="E1038" i="4"/>
  <c r="I1038" i="4"/>
  <c r="M1038" i="4"/>
  <c r="Q1038" i="4"/>
  <c r="D1053" i="4"/>
  <c r="F1053" i="4"/>
  <c r="G1053" i="4"/>
  <c r="H1053" i="4"/>
  <c r="J1053" i="4"/>
  <c r="K1053" i="4"/>
  <c r="L1053" i="4"/>
  <c r="N1053" i="4"/>
  <c r="O1053" i="4"/>
  <c r="P1053" i="4"/>
  <c r="D1061" i="4"/>
  <c r="F1061" i="4"/>
  <c r="G1061" i="4"/>
  <c r="H1061" i="4"/>
  <c r="J1061" i="4"/>
  <c r="I1061" i="4" s="1"/>
  <c r="K1061" i="4"/>
  <c r="L1061" i="4"/>
  <c r="N1061" i="4"/>
  <c r="O1061" i="4"/>
  <c r="P1061" i="4"/>
  <c r="D1070" i="4"/>
  <c r="F1070" i="4"/>
  <c r="G1070" i="4"/>
  <c r="H1070" i="4"/>
  <c r="J1070" i="4"/>
  <c r="K1070" i="4"/>
  <c r="L1070" i="4"/>
  <c r="N1070" i="4"/>
  <c r="O1070" i="4"/>
  <c r="P1070" i="4"/>
  <c r="D1075" i="4"/>
  <c r="F1075" i="4"/>
  <c r="G1075" i="4"/>
  <c r="H1075" i="4"/>
  <c r="J1075" i="4"/>
  <c r="K1075" i="4"/>
  <c r="L1075" i="4"/>
  <c r="N1075" i="4"/>
  <c r="O1075" i="4"/>
  <c r="P1075" i="4"/>
  <c r="D1076" i="4"/>
  <c r="F1076" i="4"/>
  <c r="G1076" i="4"/>
  <c r="H1076" i="4"/>
  <c r="J1076" i="4"/>
  <c r="K1076" i="4"/>
  <c r="L1076" i="4"/>
  <c r="N1076" i="4"/>
  <c r="O1076" i="4"/>
  <c r="P1076" i="4"/>
  <c r="D1079" i="4"/>
  <c r="F1079" i="4"/>
  <c r="E1079" i="4" s="1"/>
  <c r="G1079" i="4"/>
  <c r="H1079" i="4"/>
  <c r="J1079" i="4"/>
  <c r="I1079" i="4" s="1"/>
  <c r="K1079" i="4"/>
  <c r="L1079" i="4"/>
  <c r="N1079" i="4"/>
  <c r="O1079" i="4"/>
  <c r="P1079" i="4"/>
  <c r="D1080" i="4"/>
  <c r="F1080" i="4"/>
  <c r="G1080" i="4"/>
  <c r="H1080" i="4"/>
  <c r="J1080" i="4"/>
  <c r="K1080" i="4"/>
  <c r="L1080" i="4"/>
  <c r="N1080" i="4"/>
  <c r="O1080" i="4"/>
  <c r="P1080" i="4"/>
  <c r="D1081" i="4"/>
  <c r="F1081" i="4"/>
  <c r="G1081" i="4"/>
  <c r="H1081" i="4"/>
  <c r="J1081" i="4"/>
  <c r="K1081" i="4"/>
  <c r="L1081" i="4"/>
  <c r="N1081" i="4"/>
  <c r="O1081" i="4"/>
  <c r="P1081" i="4"/>
  <c r="T1081" i="4" s="1"/>
  <c r="D1083" i="4"/>
  <c r="F1083" i="4"/>
  <c r="G1083" i="4"/>
  <c r="H1083" i="4"/>
  <c r="J1083" i="4"/>
  <c r="K1083" i="4"/>
  <c r="L1083" i="4"/>
  <c r="N1083" i="4"/>
  <c r="M1083" i="4" s="1"/>
  <c r="U1083" i="4" s="1"/>
  <c r="O1083" i="4"/>
  <c r="P1083" i="4"/>
  <c r="D1092" i="4"/>
  <c r="F1092" i="4"/>
  <c r="G1092" i="4"/>
  <c r="H1092" i="4"/>
  <c r="J1092" i="4"/>
  <c r="K1092" i="4"/>
  <c r="L1092" i="4"/>
  <c r="N1092" i="4"/>
  <c r="M1092" i="4"/>
  <c r="O1092" i="4"/>
  <c r="P1092" i="4"/>
  <c r="T1092" i="4" s="1"/>
  <c r="D1093" i="4"/>
  <c r="F1093" i="4"/>
  <c r="G1093" i="4"/>
  <c r="H1093" i="4"/>
  <c r="J1093" i="4"/>
  <c r="K1093" i="4"/>
  <c r="L1093" i="4"/>
  <c r="N1093" i="4"/>
  <c r="O1093" i="4"/>
  <c r="P1093" i="4"/>
  <c r="D1094" i="4"/>
  <c r="F1094" i="4"/>
  <c r="G1094" i="4"/>
  <c r="H1094" i="4"/>
  <c r="J1094" i="4"/>
  <c r="K1094" i="4"/>
  <c r="L1094" i="4"/>
  <c r="N1094" i="4"/>
  <c r="O1094" i="4"/>
  <c r="P1094" i="4"/>
  <c r="D1097" i="4"/>
  <c r="F1097" i="4"/>
  <c r="G1097" i="4"/>
  <c r="E1097" i="4" s="1"/>
  <c r="H1097" i="4"/>
  <c r="J1097" i="4"/>
  <c r="K1097" i="4"/>
  <c r="L1097" i="4"/>
  <c r="N1097" i="4"/>
  <c r="O1097" i="4"/>
  <c r="S1097" i="4"/>
  <c r="P1097" i="4"/>
  <c r="D1098" i="4"/>
  <c r="F1098" i="4"/>
  <c r="G1098" i="4"/>
  <c r="H1098" i="4"/>
  <c r="J1098" i="4"/>
  <c r="K1098" i="4"/>
  <c r="L1098" i="4"/>
  <c r="N1098" i="4"/>
  <c r="O1098" i="4"/>
  <c r="P1098" i="4"/>
  <c r="D1107" i="4"/>
  <c r="F1107" i="4"/>
  <c r="G1107" i="4"/>
  <c r="H1107" i="4"/>
  <c r="J1107" i="4"/>
  <c r="K1107" i="4"/>
  <c r="L1107" i="4"/>
  <c r="N1107" i="4"/>
  <c r="O1107" i="4"/>
  <c r="S1107" i="4" s="1"/>
  <c r="P1107" i="4"/>
  <c r="D1108" i="4"/>
  <c r="F1108" i="4"/>
  <c r="G1108" i="4"/>
  <c r="H1108" i="4"/>
  <c r="J1108" i="4"/>
  <c r="K1108" i="4"/>
  <c r="L1108" i="4"/>
  <c r="N1108" i="4"/>
  <c r="O1108" i="4"/>
  <c r="P1108" i="4"/>
  <c r="E1112" i="4"/>
  <c r="I1112" i="4"/>
  <c r="M1112" i="4"/>
  <c r="U1112" i="4"/>
  <c r="E1115" i="4"/>
  <c r="I1115" i="4"/>
  <c r="M1115" i="4"/>
  <c r="U1115" i="4"/>
  <c r="E1116" i="4"/>
  <c r="I1116" i="4"/>
  <c r="M1116" i="4"/>
  <c r="E1117" i="4"/>
  <c r="I1117" i="4"/>
  <c r="M1117" i="4"/>
  <c r="E1118" i="4"/>
  <c r="I1118" i="4"/>
  <c r="M1118" i="4"/>
  <c r="E1119" i="4"/>
  <c r="I1119" i="4"/>
  <c r="M1119" i="4"/>
  <c r="E1124" i="4"/>
  <c r="I1124" i="4"/>
  <c r="M1124" i="4"/>
  <c r="U1124" i="4"/>
  <c r="E1125" i="4"/>
  <c r="I1125" i="4"/>
  <c r="M1125" i="4"/>
  <c r="E1126" i="4"/>
  <c r="I1126" i="4"/>
  <c r="M1126" i="4"/>
  <c r="E1127" i="4"/>
  <c r="I1127" i="4"/>
  <c r="M1127" i="4"/>
  <c r="U1127" i="4"/>
  <c r="E1128" i="4"/>
  <c r="I1128" i="4"/>
  <c r="M1128" i="4"/>
  <c r="U1128" i="4"/>
  <c r="E1129" i="4"/>
  <c r="I1129" i="4"/>
  <c r="M1129" i="4"/>
  <c r="E1130" i="4"/>
  <c r="I1130" i="4"/>
  <c r="M1130" i="4"/>
  <c r="U1130" i="4"/>
  <c r="E1131" i="4"/>
  <c r="I1131" i="4"/>
  <c r="M1131" i="4"/>
  <c r="E1132" i="4"/>
  <c r="D76" i="14" s="1"/>
  <c r="I1132" i="4"/>
  <c r="E76" i="14" s="1"/>
  <c r="M1132" i="4"/>
  <c r="E1133" i="4"/>
  <c r="I1133" i="4"/>
  <c r="M1133" i="4"/>
  <c r="Q1133" i="4" s="1"/>
  <c r="E1134" i="4"/>
  <c r="I1134" i="4"/>
  <c r="M1134" i="4"/>
  <c r="U1134" i="4" s="1"/>
  <c r="E1135" i="4"/>
  <c r="I1135" i="4"/>
  <c r="M1135" i="4"/>
  <c r="D1138" i="4"/>
  <c r="D1120" i="4" s="1"/>
  <c r="F1138" i="4"/>
  <c r="F1120" i="4"/>
  <c r="G1138" i="4"/>
  <c r="H1138" i="4"/>
  <c r="H1120" i="4"/>
  <c r="J1138" i="4"/>
  <c r="J1120" i="4" s="1"/>
  <c r="K1138" i="4"/>
  <c r="K1120" i="4" s="1"/>
  <c r="L1138" i="4"/>
  <c r="N1138" i="4"/>
  <c r="N1120" i="4"/>
  <c r="O1138" i="4"/>
  <c r="P1138" i="4"/>
  <c r="D1139" i="4"/>
  <c r="F1139" i="4"/>
  <c r="G1139" i="4"/>
  <c r="H1139" i="4"/>
  <c r="H1121" i="4" s="1"/>
  <c r="J1139" i="4"/>
  <c r="K1139" i="4"/>
  <c r="L1139" i="4"/>
  <c r="N1139" i="4"/>
  <c r="M1139" i="4" s="1"/>
  <c r="O1139" i="4"/>
  <c r="P1139" i="4"/>
  <c r="D1140" i="4"/>
  <c r="F1140" i="4"/>
  <c r="F1122" i="4" s="1"/>
  <c r="G1140" i="4"/>
  <c r="G1066" i="4" s="1"/>
  <c r="H1140" i="4"/>
  <c r="H1066" i="4" s="1"/>
  <c r="J1140" i="4"/>
  <c r="J1066" i="4"/>
  <c r="K1140" i="4"/>
  <c r="L1140" i="4"/>
  <c r="N1140" i="4"/>
  <c r="O1140" i="4"/>
  <c r="M1140" i="4" s="1"/>
  <c r="P1140" i="4"/>
  <c r="P1122" i="4"/>
  <c r="D1141" i="4"/>
  <c r="D1067" i="4" s="1"/>
  <c r="F1141" i="4"/>
  <c r="E1141" i="4" s="1"/>
  <c r="G1141" i="4"/>
  <c r="G1067" i="4" s="1"/>
  <c r="H1141" i="4"/>
  <c r="H1123" i="4" s="1"/>
  <c r="J1141" i="4"/>
  <c r="K1141" i="4"/>
  <c r="K1067" i="4"/>
  <c r="L1141" i="4"/>
  <c r="N1141" i="4"/>
  <c r="N1123" i="4" s="1"/>
  <c r="O1141" i="4"/>
  <c r="O1123" i="4"/>
  <c r="P1141" i="4"/>
  <c r="P1067" i="4"/>
  <c r="D1143" i="4"/>
  <c r="D1142" i="4" s="1"/>
  <c r="F1143" i="4"/>
  <c r="F1137" i="4" s="1"/>
  <c r="G1143" i="4"/>
  <c r="G1069" i="4" s="1"/>
  <c r="H1143" i="4"/>
  <c r="H1069" i="4" s="1"/>
  <c r="J1143" i="4"/>
  <c r="R1143" i="4" s="1"/>
  <c r="K1143" i="4"/>
  <c r="K1142" i="4"/>
  <c r="K1068" i="4" s="1"/>
  <c r="L1143" i="4"/>
  <c r="L1069" i="4" s="1"/>
  <c r="N1143" i="4"/>
  <c r="N1142" i="4"/>
  <c r="N1068" i="4" s="1"/>
  <c r="O1143" i="4"/>
  <c r="O1142" i="4"/>
  <c r="P1143" i="4"/>
  <c r="P1069" i="4"/>
  <c r="E1144" i="4"/>
  <c r="I1144" i="4"/>
  <c r="M1144" i="4"/>
  <c r="E1145" i="4"/>
  <c r="I1145" i="4"/>
  <c r="M1145" i="4"/>
  <c r="E1146" i="4"/>
  <c r="I1146" i="4"/>
  <c r="M1146" i="4"/>
  <c r="D1148" i="4"/>
  <c r="D1147" i="4"/>
  <c r="F1148" i="4"/>
  <c r="G1148" i="4"/>
  <c r="E1148" i="4" s="1"/>
  <c r="H1148" i="4"/>
  <c r="H1147" i="4" s="1"/>
  <c r="H1073" i="4" s="1"/>
  <c r="J1148" i="4"/>
  <c r="K1148" i="4"/>
  <c r="L1148" i="4"/>
  <c r="L1074" i="4" s="1"/>
  <c r="N1148" i="4"/>
  <c r="M1148" i="4" s="1"/>
  <c r="O1148" i="4"/>
  <c r="P1148" i="4"/>
  <c r="P1147" i="4"/>
  <c r="E1149" i="4"/>
  <c r="I1149" i="4"/>
  <c r="M1149" i="4"/>
  <c r="E1150" i="4"/>
  <c r="I1150" i="4"/>
  <c r="M1150" i="4"/>
  <c r="D1152" i="4"/>
  <c r="D1151" i="4"/>
  <c r="D1077" i="4" s="1"/>
  <c r="F1152" i="4"/>
  <c r="F1078" i="4"/>
  <c r="F1151" i="4"/>
  <c r="F1077" i="4" s="1"/>
  <c r="G1152" i="4"/>
  <c r="G1151" i="4" s="1"/>
  <c r="G1077" i="4" s="1"/>
  <c r="H1152" i="4"/>
  <c r="H1151" i="4"/>
  <c r="H1077" i="4" s="1"/>
  <c r="J1152" i="4"/>
  <c r="K1152" i="4"/>
  <c r="K1151" i="4" s="1"/>
  <c r="K1077" i="4" s="1"/>
  <c r="L1152" i="4"/>
  <c r="N1152" i="4"/>
  <c r="O1152" i="4"/>
  <c r="P1152" i="4"/>
  <c r="P1078" i="4"/>
  <c r="E1153" i="4"/>
  <c r="I1153" i="4"/>
  <c r="M1153" i="4"/>
  <c r="E1154" i="4"/>
  <c r="I1154" i="4"/>
  <c r="M1154" i="4"/>
  <c r="E1155" i="4"/>
  <c r="I1155" i="4"/>
  <c r="M1155" i="4"/>
  <c r="D1156" i="4"/>
  <c r="D1082" i="4" s="1"/>
  <c r="E1159" i="4"/>
  <c r="I1159" i="4"/>
  <c r="M1159" i="4"/>
  <c r="D1162" i="4"/>
  <c r="D1086" i="4" s="1"/>
  <c r="F1162" i="4"/>
  <c r="F1086" i="4" s="1"/>
  <c r="G1162" i="4"/>
  <c r="G1086" i="4"/>
  <c r="H1162" i="4"/>
  <c r="J1162" i="4"/>
  <c r="R1162" i="4"/>
  <c r="K1162" i="4"/>
  <c r="L1162" i="4"/>
  <c r="L1086" i="4"/>
  <c r="N1162" i="4"/>
  <c r="O1162" i="4"/>
  <c r="P1162" i="4"/>
  <c r="P1086" i="4"/>
  <c r="D1163" i="4"/>
  <c r="D1087" i="4"/>
  <c r="F1163" i="4"/>
  <c r="G1163" i="4"/>
  <c r="G1087" i="4"/>
  <c r="H1163" i="4"/>
  <c r="J1163" i="4"/>
  <c r="J1087" i="4" s="1"/>
  <c r="K1163" i="4"/>
  <c r="L1163" i="4"/>
  <c r="N1163" i="4"/>
  <c r="O1163" i="4"/>
  <c r="P1163" i="4"/>
  <c r="P1087" i="4"/>
  <c r="D1164" i="4"/>
  <c r="D1088" i="4"/>
  <c r="F1164" i="4"/>
  <c r="F1088" i="4"/>
  <c r="G1164" i="4"/>
  <c r="G1088" i="4"/>
  <c r="H1164" i="4"/>
  <c r="H1088" i="4"/>
  <c r="J1164" i="4"/>
  <c r="K1164" i="4"/>
  <c r="L1164" i="4"/>
  <c r="L1088" i="4" s="1"/>
  <c r="N1164" i="4"/>
  <c r="R1164" i="4" s="1"/>
  <c r="O1164" i="4"/>
  <c r="O1088" i="4" s="1"/>
  <c r="P1164" i="4"/>
  <c r="P1088" i="4"/>
  <c r="D1165" i="4"/>
  <c r="D1089" i="4"/>
  <c r="F1165" i="4"/>
  <c r="G1165" i="4"/>
  <c r="G1089" i="4" s="1"/>
  <c r="H1165" i="4"/>
  <c r="J1165" i="4"/>
  <c r="J1089" i="4"/>
  <c r="K1165" i="4"/>
  <c r="K1089" i="4" s="1"/>
  <c r="L1165" i="4"/>
  <c r="N1165" i="4"/>
  <c r="M1165" i="4" s="1"/>
  <c r="U1165" i="4" s="1"/>
  <c r="N1089" i="4"/>
  <c r="O1165" i="4"/>
  <c r="O1089" i="4"/>
  <c r="P1165" i="4"/>
  <c r="P1089" i="4"/>
  <c r="D1167" i="4"/>
  <c r="F1167" i="4"/>
  <c r="F1166" i="4" s="1"/>
  <c r="F1090" i="4" s="1"/>
  <c r="G1167" i="4"/>
  <c r="G1166" i="4"/>
  <c r="G1090" i="4" s="1"/>
  <c r="H1167" i="4"/>
  <c r="J1167" i="4"/>
  <c r="J1166" i="4" s="1"/>
  <c r="K1167" i="4"/>
  <c r="K1161" i="4"/>
  <c r="L1167" i="4"/>
  <c r="L1166" i="4" s="1"/>
  <c r="N1167" i="4"/>
  <c r="N1166" i="4"/>
  <c r="O1167" i="4"/>
  <c r="S1167" i="4" s="1"/>
  <c r="P1167" i="4"/>
  <c r="E1168" i="4"/>
  <c r="I1168" i="4"/>
  <c r="M1168" i="4"/>
  <c r="U1168" i="4" s="1"/>
  <c r="E1169" i="4"/>
  <c r="I1169" i="4"/>
  <c r="M1169" i="4"/>
  <c r="E1170" i="4"/>
  <c r="I1170" i="4"/>
  <c r="M1170" i="4"/>
  <c r="D1172" i="4"/>
  <c r="D1171" i="4"/>
  <c r="F1172" i="4"/>
  <c r="F1171" i="4"/>
  <c r="G1172" i="4"/>
  <c r="H1172" i="4"/>
  <c r="J1172" i="4"/>
  <c r="J1096" i="4" s="1"/>
  <c r="K1172" i="4"/>
  <c r="L1172" i="4"/>
  <c r="L1171" i="4"/>
  <c r="N1172" i="4"/>
  <c r="O1172" i="4"/>
  <c r="P1172" i="4"/>
  <c r="P1096" i="4" s="1"/>
  <c r="E1173" i="4"/>
  <c r="I1173" i="4"/>
  <c r="M1173" i="4"/>
  <c r="E1174" i="4"/>
  <c r="I1174" i="4"/>
  <c r="M1174" i="4"/>
  <c r="U1174" i="4"/>
  <c r="D1177" i="4"/>
  <c r="D1101" i="4" s="1"/>
  <c r="F1177" i="4"/>
  <c r="F1056" i="4" s="1"/>
  <c r="G1177" i="4"/>
  <c r="H1177" i="4"/>
  <c r="J1177" i="4"/>
  <c r="J1101" i="4"/>
  <c r="K1177" i="4"/>
  <c r="L1177" i="4"/>
  <c r="N1177" i="4"/>
  <c r="N1101" i="4" s="1"/>
  <c r="M1101" i="4" s="1"/>
  <c r="O1177" i="4"/>
  <c r="O1101" i="4"/>
  <c r="P1177" i="4"/>
  <c r="D1178" i="4"/>
  <c r="D1102" i="4" s="1"/>
  <c r="F1178" i="4"/>
  <c r="G1178" i="4"/>
  <c r="G1057" i="4" s="1"/>
  <c r="H1178" i="4"/>
  <c r="J1178" i="4"/>
  <c r="J1102" i="4" s="1"/>
  <c r="K1178" i="4"/>
  <c r="L1178" i="4"/>
  <c r="N1178" i="4"/>
  <c r="O1178" i="4"/>
  <c r="O1102" i="4"/>
  <c r="P1178" i="4"/>
  <c r="P1057" i="4" s="1"/>
  <c r="D1179" i="4"/>
  <c r="F1179" i="4"/>
  <c r="G1179" i="4"/>
  <c r="G1103" i="4" s="1"/>
  <c r="H1179" i="4"/>
  <c r="J1179" i="4"/>
  <c r="K1179" i="4"/>
  <c r="K1103" i="4" s="1"/>
  <c r="L1179" i="4"/>
  <c r="N1179" i="4"/>
  <c r="N1058" i="4"/>
  <c r="O1179" i="4"/>
  <c r="P1179" i="4"/>
  <c r="D1181" i="4"/>
  <c r="D1180" i="4"/>
  <c r="F1181" i="4"/>
  <c r="G1181" i="4"/>
  <c r="G1045" i="4"/>
  <c r="H1181" i="4"/>
  <c r="J1181" i="4"/>
  <c r="J1180" i="4"/>
  <c r="K1181" i="4"/>
  <c r="L1181" i="4"/>
  <c r="L1180" i="4" s="1"/>
  <c r="N1181" i="4"/>
  <c r="O1181" i="4"/>
  <c r="P1181" i="4"/>
  <c r="E1182" i="4"/>
  <c r="I1182" i="4"/>
  <c r="M1182" i="4"/>
  <c r="U1182" i="4"/>
  <c r="E1183" i="4"/>
  <c r="I1183" i="4"/>
  <c r="M1183" i="4"/>
  <c r="E1184" i="4"/>
  <c r="I1184" i="4"/>
  <c r="M1184" i="4"/>
  <c r="U1184" i="4"/>
  <c r="D1186" i="4"/>
  <c r="F1186" i="4"/>
  <c r="F1065" i="4" s="1"/>
  <c r="G1186" i="4"/>
  <c r="H1186" i="4"/>
  <c r="J1186" i="4"/>
  <c r="J1065" i="4" s="1"/>
  <c r="K1186" i="4"/>
  <c r="L1186" i="4"/>
  <c r="N1186" i="4"/>
  <c r="N1110" i="4"/>
  <c r="O1186" i="4"/>
  <c r="O1185" i="4" s="1"/>
  <c r="O1064" i="4" s="1"/>
  <c r="P1186" i="4"/>
  <c r="P1185" i="4"/>
  <c r="E1187" i="4"/>
  <c r="I1187" i="4"/>
  <c r="M1187" i="4"/>
  <c r="E1188" i="4"/>
  <c r="I1188" i="4"/>
  <c r="M1188" i="4"/>
  <c r="U1188" i="4"/>
  <c r="E1189" i="4"/>
  <c r="I1189" i="4"/>
  <c r="M1189" i="4"/>
  <c r="E1190" i="4"/>
  <c r="I1190" i="4"/>
  <c r="M1190" i="4"/>
  <c r="E1191" i="4"/>
  <c r="I1191" i="4"/>
  <c r="M1191" i="4"/>
  <c r="D1193" i="4"/>
  <c r="F1193" i="4"/>
  <c r="F1072" i="4"/>
  <c r="F1192" i="4"/>
  <c r="G1193" i="4"/>
  <c r="G1072" i="4"/>
  <c r="H1193" i="4"/>
  <c r="H1192" i="4"/>
  <c r="H1071" i="4" s="1"/>
  <c r="J1193" i="4"/>
  <c r="J1072" i="4" s="1"/>
  <c r="I1193" i="4"/>
  <c r="K1193" i="4"/>
  <c r="L1193" i="4"/>
  <c r="N1193" i="4"/>
  <c r="O1193" i="4"/>
  <c r="O1192" i="4"/>
  <c r="P1193" i="4"/>
  <c r="E1194" i="4"/>
  <c r="I1194" i="4"/>
  <c r="M1194" i="4"/>
  <c r="U1194" i="4"/>
  <c r="E1195" i="4"/>
  <c r="I1195" i="4"/>
  <c r="M1195" i="4"/>
  <c r="U1195" i="4" s="1"/>
  <c r="E1196" i="4"/>
  <c r="I1196" i="4"/>
  <c r="M1196" i="4"/>
  <c r="U1196" i="4" s="1"/>
  <c r="E1197" i="4"/>
  <c r="I1197" i="4"/>
  <c r="M1197" i="4"/>
  <c r="U1197" i="4" s="1"/>
  <c r="E1198" i="4"/>
  <c r="I1198" i="4"/>
  <c r="M1198" i="4"/>
  <c r="E1199" i="4"/>
  <c r="I1199" i="4"/>
  <c r="M1199" i="4"/>
  <c r="U1199" i="4"/>
  <c r="E1200" i="4"/>
  <c r="I1200" i="4"/>
  <c r="M1200" i="4"/>
  <c r="E1201" i="4"/>
  <c r="I1201" i="4"/>
  <c r="M1201" i="4"/>
  <c r="U1201" i="4"/>
  <c r="E1202" i="4"/>
  <c r="I1202" i="4"/>
  <c r="M1202" i="4"/>
  <c r="E1203" i="4"/>
  <c r="I1203" i="4"/>
  <c r="M1203" i="4"/>
  <c r="U1203" i="4"/>
  <c r="E1204" i="4"/>
  <c r="I1204" i="4"/>
  <c r="Q1204" i="4" s="1"/>
  <c r="M1204" i="4"/>
  <c r="U1204" i="4"/>
  <c r="E1205" i="4"/>
  <c r="I1205" i="4"/>
  <c r="M1205" i="4"/>
  <c r="U1205" i="4"/>
  <c r="E1206" i="4"/>
  <c r="I1206" i="4"/>
  <c r="M1206" i="4"/>
  <c r="U1206" i="4"/>
  <c r="E1207" i="4"/>
  <c r="I1207" i="4"/>
  <c r="M1207" i="4"/>
  <c r="U1207" i="4" s="1"/>
  <c r="E1208" i="4"/>
  <c r="I1208" i="4"/>
  <c r="M1208" i="4"/>
  <c r="U1208" i="4" s="1"/>
  <c r="E1209" i="4"/>
  <c r="I1209" i="4"/>
  <c r="M1209" i="4"/>
  <c r="E1210" i="4"/>
  <c r="I1210" i="4"/>
  <c r="M1210" i="4"/>
  <c r="U1210" i="4" s="1"/>
  <c r="E1211" i="4"/>
  <c r="I1211" i="4"/>
  <c r="M1211" i="4"/>
  <c r="U1211" i="4" s="1"/>
  <c r="E1212" i="4"/>
  <c r="I1212" i="4"/>
  <c r="M1212" i="4"/>
  <c r="E1213" i="4"/>
  <c r="I1213" i="4"/>
  <c r="M1213" i="4"/>
  <c r="E1214" i="4"/>
  <c r="I1214" i="4"/>
  <c r="M1214" i="4"/>
  <c r="U1214" i="4"/>
  <c r="E1215" i="4"/>
  <c r="I1215" i="4"/>
  <c r="M1215" i="4"/>
  <c r="E1216" i="4"/>
  <c r="I1216" i="4"/>
  <c r="M1216" i="4"/>
  <c r="Q1216" i="4" s="1"/>
  <c r="U1216" i="4"/>
  <c r="E1217" i="4"/>
  <c r="I1217" i="4"/>
  <c r="M1217" i="4"/>
  <c r="E1218" i="4"/>
  <c r="I1218" i="4"/>
  <c r="M1218" i="4"/>
  <c r="E1219" i="4"/>
  <c r="I1219" i="4"/>
  <c r="M1219" i="4"/>
  <c r="E1220" i="4"/>
  <c r="I1220" i="4"/>
  <c r="Q1220" i="4"/>
  <c r="M1220" i="4"/>
  <c r="E1221" i="4"/>
  <c r="I1221" i="4"/>
  <c r="M1221" i="4"/>
  <c r="E1222" i="4"/>
  <c r="I1222" i="4"/>
  <c r="M1222" i="4"/>
  <c r="Q1222" i="4"/>
  <c r="E1223" i="4"/>
  <c r="I1223" i="4"/>
  <c r="M1223" i="4"/>
  <c r="E1224" i="4"/>
  <c r="I1224" i="4"/>
  <c r="M1224" i="4"/>
  <c r="E1225" i="4"/>
  <c r="I1225" i="4"/>
  <c r="M1225" i="4"/>
  <c r="E1226" i="4"/>
  <c r="I1226" i="4"/>
  <c r="M1226" i="4"/>
  <c r="Q1226" i="4" s="1"/>
  <c r="E1227" i="4"/>
  <c r="I1227" i="4"/>
  <c r="M1227" i="4"/>
  <c r="E1228" i="4"/>
  <c r="I1228" i="4"/>
  <c r="M1228" i="4"/>
  <c r="E1229" i="4"/>
  <c r="I1229" i="4"/>
  <c r="M1229" i="4"/>
  <c r="E1230" i="4"/>
  <c r="I1230" i="4"/>
  <c r="M1230" i="4"/>
  <c r="E1231" i="4"/>
  <c r="I1231" i="4"/>
  <c r="M1231" i="4"/>
  <c r="E1232" i="4"/>
  <c r="I1232" i="4"/>
  <c r="M1232" i="4"/>
  <c r="E1233" i="4"/>
  <c r="I1233" i="4"/>
  <c r="M1233" i="4"/>
  <c r="E1234" i="4"/>
  <c r="I1234" i="4"/>
  <c r="M1234" i="4"/>
  <c r="Q1234" i="4" s="1"/>
  <c r="E1235" i="4"/>
  <c r="I1235" i="4"/>
  <c r="M1235" i="4"/>
  <c r="E1236" i="4"/>
  <c r="I1236" i="4"/>
  <c r="M1236" i="4"/>
  <c r="U1236" i="4" s="1"/>
  <c r="E1237" i="4"/>
  <c r="I1237" i="4"/>
  <c r="M1237" i="4"/>
  <c r="U1237" i="4" s="1"/>
  <c r="E1238" i="4"/>
  <c r="I1238" i="4"/>
  <c r="M1238" i="4"/>
  <c r="U1238" i="4" s="1"/>
  <c r="E1239" i="4"/>
  <c r="I1239" i="4"/>
  <c r="M1239" i="4"/>
  <c r="E1240" i="4"/>
  <c r="I1240" i="4"/>
  <c r="M1240" i="4"/>
  <c r="U1240" i="4"/>
  <c r="E1241" i="4"/>
  <c r="I1241" i="4"/>
  <c r="M1241" i="4"/>
  <c r="U1241" i="4" s="1"/>
  <c r="E1242" i="4"/>
  <c r="I1242" i="4"/>
  <c r="M1242" i="4"/>
  <c r="E1243" i="4"/>
  <c r="I1243" i="4"/>
  <c r="M1243" i="4"/>
  <c r="U1243" i="4" s="1"/>
  <c r="E1244" i="4"/>
  <c r="I1244" i="4"/>
  <c r="M1244" i="4"/>
  <c r="E1245" i="4"/>
  <c r="I1245" i="4"/>
  <c r="M1245" i="4"/>
  <c r="E1246" i="4"/>
  <c r="I1246" i="4"/>
  <c r="M1246" i="4"/>
  <c r="E1247" i="4"/>
  <c r="I1247" i="4"/>
  <c r="Q1247" i="4"/>
  <c r="M1247" i="4"/>
  <c r="E1248" i="4"/>
  <c r="I1248" i="4"/>
  <c r="M1248" i="4"/>
  <c r="E1249" i="4"/>
  <c r="I1249" i="4"/>
  <c r="M1249" i="4"/>
  <c r="Q1249" i="4" s="1"/>
  <c r="E1250" i="4"/>
  <c r="I1250" i="4"/>
  <c r="M1250" i="4"/>
  <c r="E1251" i="4"/>
  <c r="I1251" i="4"/>
  <c r="Q1251" i="4"/>
  <c r="M1251" i="4"/>
  <c r="E1252" i="4"/>
  <c r="I1252" i="4"/>
  <c r="M1252" i="4"/>
  <c r="E1253" i="4"/>
  <c r="I1253" i="4"/>
  <c r="M1253" i="4"/>
  <c r="E1254" i="4"/>
  <c r="I1254" i="4"/>
  <c r="M1254" i="4"/>
  <c r="U1254" i="4"/>
  <c r="E1255" i="4"/>
  <c r="I1255" i="4"/>
  <c r="M1255" i="4"/>
  <c r="Q1255" i="4" s="1"/>
  <c r="E1256" i="4"/>
  <c r="I1256" i="4"/>
  <c r="M1256" i="4"/>
  <c r="E1257" i="4"/>
  <c r="I1257" i="4"/>
  <c r="M1257" i="4"/>
  <c r="E1258" i="4"/>
  <c r="I1258" i="4"/>
  <c r="M1258" i="4"/>
  <c r="E1259" i="4"/>
  <c r="I1259" i="4"/>
  <c r="M1259" i="4"/>
  <c r="Q1259" i="4" s="1"/>
  <c r="E1260" i="4"/>
  <c r="I1260" i="4"/>
  <c r="M1260" i="4"/>
  <c r="E1261" i="4"/>
  <c r="I1261" i="4"/>
  <c r="M1261" i="4"/>
  <c r="Q1261" i="4" s="1"/>
  <c r="E1262" i="4"/>
  <c r="I1262" i="4"/>
  <c r="M1262" i="4"/>
  <c r="E1263" i="4"/>
  <c r="I1263" i="4"/>
  <c r="Q1263" i="4"/>
  <c r="M1263" i="4"/>
  <c r="E1264" i="4"/>
  <c r="I1264" i="4"/>
  <c r="M1264" i="4"/>
  <c r="E1265" i="4"/>
  <c r="I1265" i="4"/>
  <c r="M1265" i="4"/>
  <c r="E1266" i="4"/>
  <c r="I1266" i="4"/>
  <c r="M1266" i="4"/>
  <c r="E1267" i="4"/>
  <c r="I1267" i="4"/>
  <c r="Q1267" i="4" s="1"/>
  <c r="M1267" i="4"/>
  <c r="U1267" i="4"/>
  <c r="E1268" i="4"/>
  <c r="I1268" i="4"/>
  <c r="M1268" i="4"/>
  <c r="E1269" i="4"/>
  <c r="I1269" i="4"/>
  <c r="M1269" i="4"/>
  <c r="E1270" i="4"/>
  <c r="I1270" i="4"/>
  <c r="M1270" i="4"/>
  <c r="U1270" i="4" s="1"/>
  <c r="E1271" i="4"/>
  <c r="I1271" i="4"/>
  <c r="M1271" i="4"/>
  <c r="U1271" i="4" s="1"/>
  <c r="E1272" i="4"/>
  <c r="I1272" i="4"/>
  <c r="M1272" i="4"/>
  <c r="E1273" i="4"/>
  <c r="I1273" i="4"/>
  <c r="M1273" i="4"/>
  <c r="E1274" i="4"/>
  <c r="I1274" i="4"/>
  <c r="M1274" i="4"/>
  <c r="U1274" i="4"/>
  <c r="E1275" i="4"/>
  <c r="I1275" i="4"/>
  <c r="M1275" i="4"/>
  <c r="E1276" i="4"/>
  <c r="I1276" i="4"/>
  <c r="M1276" i="4"/>
  <c r="E1277" i="4"/>
  <c r="I1277" i="4"/>
  <c r="M1277" i="4"/>
  <c r="E1278" i="4"/>
  <c r="I1278" i="4"/>
  <c r="M1278" i="4"/>
  <c r="E1279" i="4"/>
  <c r="I1279" i="4"/>
  <c r="M1279" i="4"/>
  <c r="E1280" i="4"/>
  <c r="I1280" i="4"/>
  <c r="M1280" i="4"/>
  <c r="E1281" i="4"/>
  <c r="I1281" i="4"/>
  <c r="M1281" i="4"/>
  <c r="E1282" i="4"/>
  <c r="I1282" i="4"/>
  <c r="M1282" i="4"/>
  <c r="E1283" i="4"/>
  <c r="I1283" i="4"/>
  <c r="M1283" i="4"/>
  <c r="E1284" i="4"/>
  <c r="I1284" i="4"/>
  <c r="M1284" i="4"/>
  <c r="U1284" i="4"/>
  <c r="E1285" i="4"/>
  <c r="I1285" i="4"/>
  <c r="M1285" i="4"/>
  <c r="U1285" i="4" s="1"/>
  <c r="E1286" i="4"/>
  <c r="I1286" i="4"/>
  <c r="Q1286" i="4"/>
  <c r="M1286" i="4"/>
  <c r="E1287" i="4"/>
  <c r="I1287" i="4"/>
  <c r="M1287" i="4"/>
  <c r="E1288" i="4"/>
  <c r="I1288" i="4"/>
  <c r="M1288" i="4"/>
  <c r="E1289" i="4"/>
  <c r="I1289" i="4"/>
  <c r="M1289" i="4"/>
  <c r="E1290" i="4"/>
  <c r="I1290" i="4"/>
  <c r="Q1290" i="4"/>
  <c r="M1290" i="4"/>
  <c r="U1290" i="4"/>
  <c r="E1291" i="4"/>
  <c r="I1291" i="4"/>
  <c r="M1291" i="4"/>
  <c r="E1292" i="4"/>
  <c r="I1292" i="4"/>
  <c r="M1292" i="4"/>
  <c r="E1293" i="4"/>
  <c r="I1293" i="4"/>
  <c r="M1293" i="4"/>
  <c r="E1294" i="4"/>
  <c r="I1294" i="4"/>
  <c r="Q1294" i="4"/>
  <c r="M1294" i="4"/>
  <c r="E1295" i="4"/>
  <c r="I1295" i="4"/>
  <c r="M1295" i="4"/>
  <c r="E1296" i="4"/>
  <c r="I1296" i="4"/>
  <c r="M1296" i="4"/>
  <c r="E1297" i="4"/>
  <c r="I1297" i="4"/>
  <c r="M1297" i="4"/>
  <c r="E1298" i="4"/>
  <c r="I1298" i="4"/>
  <c r="Q1298" i="4"/>
  <c r="M1298" i="4"/>
  <c r="U1298" i="4"/>
  <c r="E1299" i="4"/>
  <c r="I1299" i="4"/>
  <c r="M1299" i="4"/>
  <c r="E1300" i="4"/>
  <c r="I1300" i="4"/>
  <c r="M1300" i="4"/>
  <c r="E1301" i="4"/>
  <c r="I1301" i="4"/>
  <c r="M1301" i="4"/>
  <c r="U1301" i="4" s="1"/>
  <c r="E1302" i="4"/>
  <c r="I1302" i="4"/>
  <c r="M1302" i="4"/>
  <c r="E1303" i="4"/>
  <c r="I1303" i="4"/>
  <c r="M1303" i="4"/>
  <c r="E1304" i="4"/>
  <c r="I1304" i="4"/>
  <c r="M1304" i="4"/>
  <c r="E1305" i="4"/>
  <c r="I1305" i="4"/>
  <c r="M1305" i="4"/>
  <c r="U1305" i="4" s="1"/>
  <c r="E1306" i="4"/>
  <c r="I1306" i="4"/>
  <c r="M1306" i="4"/>
  <c r="U1306" i="4"/>
  <c r="E1307" i="4"/>
  <c r="I1307" i="4"/>
  <c r="M1307" i="4"/>
  <c r="E1308" i="4"/>
  <c r="I1308" i="4"/>
  <c r="M1308" i="4"/>
  <c r="E1309" i="4"/>
  <c r="I1309" i="4"/>
  <c r="M1309" i="4"/>
  <c r="Q1309" i="4"/>
  <c r="E1310" i="4"/>
  <c r="I1310" i="4"/>
  <c r="M1310" i="4"/>
  <c r="E1311" i="4"/>
  <c r="I1311" i="4"/>
  <c r="M1311" i="4"/>
  <c r="E1312" i="4"/>
  <c r="I1312" i="4"/>
  <c r="Q1312" i="4" s="1"/>
  <c r="M1312" i="4"/>
  <c r="E1313" i="4"/>
  <c r="I1313" i="4"/>
  <c r="M1313" i="4"/>
  <c r="E1314" i="4"/>
  <c r="I1314" i="4"/>
  <c r="M1314" i="4"/>
  <c r="U1314" i="4" s="1"/>
  <c r="E1315" i="4"/>
  <c r="I1315" i="4"/>
  <c r="M1315" i="4"/>
  <c r="U1315" i="4"/>
  <c r="E1316" i="4"/>
  <c r="I1316" i="4"/>
  <c r="M1316" i="4"/>
  <c r="Q1316" i="4" s="1"/>
  <c r="E1317" i="4"/>
  <c r="I1317" i="4"/>
  <c r="M1317" i="4"/>
  <c r="U1317" i="4" s="1"/>
  <c r="E1318" i="4"/>
  <c r="I1318" i="4"/>
  <c r="M1318" i="4"/>
  <c r="E1319" i="4"/>
  <c r="I1319" i="4"/>
  <c r="M1319" i="4"/>
  <c r="E1320" i="4"/>
  <c r="I1320" i="4"/>
  <c r="M1320" i="4"/>
  <c r="E1321" i="4"/>
  <c r="I1321" i="4"/>
  <c r="M1321" i="4"/>
  <c r="E1322" i="4"/>
  <c r="I1322" i="4"/>
  <c r="M1322" i="4"/>
  <c r="U1322" i="4" s="1"/>
  <c r="E1323" i="4"/>
  <c r="I1323" i="4"/>
  <c r="M1323" i="4"/>
  <c r="E1324" i="4"/>
  <c r="I1324" i="4"/>
  <c r="M1324" i="4"/>
  <c r="U1324" i="4"/>
  <c r="E1325" i="4"/>
  <c r="I1325" i="4"/>
  <c r="M1325" i="4"/>
  <c r="Q1325" i="4" s="1"/>
  <c r="E1326" i="4"/>
  <c r="I1326" i="4"/>
  <c r="M1326" i="4"/>
  <c r="U1326" i="4"/>
  <c r="E1327" i="4"/>
  <c r="I1327" i="4"/>
  <c r="M1327" i="4"/>
  <c r="E1328" i="4"/>
  <c r="I1328" i="4"/>
  <c r="M1328" i="4"/>
  <c r="U1328" i="4"/>
  <c r="E1329" i="4"/>
  <c r="I1329" i="4"/>
  <c r="Q1329" i="4"/>
  <c r="M1329" i="4"/>
  <c r="E1330" i="4"/>
  <c r="I1330" i="4"/>
  <c r="M1330" i="4"/>
  <c r="U1330" i="4" s="1"/>
  <c r="E1331" i="4"/>
  <c r="I1331" i="4"/>
  <c r="M1331" i="4"/>
  <c r="E1332" i="4"/>
  <c r="I1332" i="4"/>
  <c r="M1332" i="4"/>
  <c r="U1332" i="4" s="1"/>
  <c r="E1333" i="4"/>
  <c r="I1333" i="4"/>
  <c r="Q1333" i="4" s="1"/>
  <c r="M1333" i="4"/>
  <c r="E1334" i="4"/>
  <c r="I1334" i="4"/>
  <c r="M1334" i="4"/>
  <c r="U1334" i="4"/>
  <c r="E1335" i="4"/>
  <c r="I1335" i="4"/>
  <c r="M1335" i="4"/>
  <c r="U1335" i="4"/>
  <c r="E1336" i="4"/>
  <c r="I1336" i="4"/>
  <c r="M1336" i="4"/>
  <c r="U1336" i="4" s="1"/>
  <c r="E1337" i="4"/>
  <c r="I1337" i="4"/>
  <c r="Q1337" i="4"/>
  <c r="M1337" i="4"/>
  <c r="U1337" i="4"/>
  <c r="E1338" i="4"/>
  <c r="I1338" i="4"/>
  <c r="M1338" i="4"/>
  <c r="U1338" i="4"/>
  <c r="E1339" i="4"/>
  <c r="I1339" i="4"/>
  <c r="M1339" i="4"/>
  <c r="E1340" i="4"/>
  <c r="I1340" i="4"/>
  <c r="M1340" i="4"/>
  <c r="U1340" i="4"/>
  <c r="E1341" i="4"/>
  <c r="I1341" i="4"/>
  <c r="Q1341" i="4" s="1"/>
  <c r="M1341" i="4"/>
  <c r="U1341" i="4"/>
  <c r="E1342" i="4"/>
  <c r="I1342" i="4"/>
  <c r="M1342" i="4"/>
  <c r="E1343" i="4"/>
  <c r="I1343" i="4"/>
  <c r="M1343" i="4"/>
  <c r="E1344" i="4"/>
  <c r="I1344" i="4"/>
  <c r="M1344" i="4"/>
  <c r="U1344" i="4" s="1"/>
  <c r="E1345" i="4"/>
  <c r="I1345" i="4"/>
  <c r="M1345" i="4"/>
  <c r="Q1345" i="4" s="1"/>
  <c r="E1346" i="4"/>
  <c r="I1346" i="4"/>
  <c r="M1346" i="4"/>
  <c r="E1347" i="4"/>
  <c r="I1347" i="4"/>
  <c r="M1347" i="4"/>
  <c r="U1347" i="4"/>
  <c r="E1348" i="4"/>
  <c r="I1348" i="4"/>
  <c r="M1348" i="4"/>
  <c r="E1349" i="4"/>
  <c r="I1349" i="4"/>
  <c r="M1349" i="4"/>
  <c r="E1350" i="4"/>
  <c r="I1350" i="4"/>
  <c r="M1350" i="4"/>
  <c r="U1350" i="4"/>
  <c r="E1351" i="4"/>
  <c r="I1351" i="4"/>
  <c r="M1351" i="4"/>
  <c r="U1351" i="4"/>
  <c r="E1352" i="4"/>
  <c r="I1352" i="4"/>
  <c r="M1352" i="4"/>
  <c r="E1353" i="4"/>
  <c r="I1353" i="4"/>
  <c r="M1353" i="4"/>
  <c r="U1353" i="4" s="1"/>
  <c r="E1354" i="4"/>
  <c r="I1354" i="4"/>
  <c r="M1354" i="4"/>
  <c r="U1354" i="4" s="1"/>
  <c r="E1355" i="4"/>
  <c r="I1355" i="4"/>
  <c r="M1355" i="4"/>
  <c r="E1356" i="4"/>
  <c r="I1356" i="4"/>
  <c r="M1356" i="4"/>
  <c r="E1357" i="4"/>
  <c r="I1357" i="4"/>
  <c r="M1357" i="4"/>
  <c r="E1358" i="4"/>
  <c r="I1358" i="4"/>
  <c r="M1358" i="4"/>
  <c r="U1358" i="4"/>
  <c r="E1359" i="4"/>
  <c r="I1359" i="4"/>
  <c r="M1359" i="4"/>
  <c r="E1360" i="4"/>
  <c r="I1360" i="4"/>
  <c r="M1360" i="4"/>
  <c r="U1360" i="4" s="1"/>
  <c r="E1361" i="4"/>
  <c r="I1361" i="4"/>
  <c r="M1361" i="4"/>
  <c r="U1361" i="4"/>
  <c r="E1362" i="4"/>
  <c r="I1362" i="4"/>
  <c r="M1362" i="4"/>
  <c r="E1363" i="4"/>
  <c r="I1363" i="4"/>
  <c r="M1363" i="4"/>
  <c r="E1364" i="4"/>
  <c r="I1364" i="4"/>
  <c r="M1364" i="4"/>
  <c r="E1365" i="4"/>
  <c r="I1365" i="4"/>
  <c r="M1365" i="4"/>
  <c r="E1366" i="4"/>
  <c r="I1366" i="4"/>
  <c r="M1366" i="4"/>
  <c r="E1367" i="4"/>
  <c r="I1367" i="4"/>
  <c r="M1367" i="4"/>
  <c r="E1368" i="4"/>
  <c r="I1368" i="4"/>
  <c r="M1368" i="4"/>
  <c r="E1369" i="4"/>
  <c r="I1369" i="4"/>
  <c r="M1369" i="4"/>
  <c r="E1370" i="4"/>
  <c r="I1370" i="4"/>
  <c r="M1370" i="4"/>
  <c r="E1371" i="4"/>
  <c r="I1371" i="4"/>
  <c r="M1371" i="4"/>
  <c r="E1372" i="4"/>
  <c r="I1372" i="4"/>
  <c r="M1372" i="4"/>
  <c r="E1373" i="4"/>
  <c r="I1373" i="4"/>
  <c r="M1373" i="4"/>
  <c r="E1374" i="4"/>
  <c r="I1374" i="4"/>
  <c r="M1374" i="4"/>
  <c r="E1375" i="4"/>
  <c r="I1375" i="4"/>
  <c r="M1375" i="4"/>
  <c r="E1376" i="4"/>
  <c r="I1376" i="4"/>
  <c r="M1376" i="4"/>
  <c r="E1377" i="4"/>
  <c r="I1377" i="4"/>
  <c r="M1377" i="4"/>
  <c r="E1378" i="4"/>
  <c r="I1378" i="4"/>
  <c r="M1378" i="4"/>
  <c r="U1378" i="4" s="1"/>
  <c r="E1379" i="4"/>
  <c r="I1379" i="4"/>
  <c r="M1379" i="4"/>
  <c r="E1380" i="4"/>
  <c r="I1380" i="4"/>
  <c r="M1380" i="4"/>
  <c r="U1380" i="4" s="1"/>
  <c r="E1381" i="4"/>
  <c r="I1381" i="4"/>
  <c r="M1381" i="4"/>
  <c r="U1381" i="4" s="1"/>
  <c r="E1382" i="4"/>
  <c r="I1382" i="4"/>
  <c r="M1382" i="4"/>
  <c r="E1383" i="4"/>
  <c r="I1383" i="4"/>
  <c r="M1383" i="4"/>
  <c r="E1384" i="4"/>
  <c r="I1384" i="4"/>
  <c r="M1384" i="4"/>
  <c r="E1385" i="4"/>
  <c r="I1385" i="4"/>
  <c r="M1385" i="4"/>
  <c r="E1386" i="4"/>
  <c r="I1386" i="4"/>
  <c r="M1386" i="4"/>
  <c r="U1386" i="4" s="1"/>
  <c r="E1387" i="4"/>
  <c r="I1387" i="4"/>
  <c r="M1387" i="4"/>
  <c r="E1388" i="4"/>
  <c r="I1388" i="4"/>
  <c r="M1388" i="4"/>
  <c r="E1389" i="4"/>
  <c r="I1389" i="4"/>
  <c r="M1389" i="4"/>
  <c r="E1390" i="4"/>
  <c r="I1390" i="4"/>
  <c r="M1390" i="4"/>
  <c r="E1391" i="4"/>
  <c r="I1391" i="4"/>
  <c r="M1391" i="4"/>
  <c r="E1392" i="4"/>
  <c r="I1392" i="4"/>
  <c r="M1392" i="4"/>
  <c r="E1393" i="4"/>
  <c r="I1393" i="4"/>
  <c r="M1393" i="4"/>
  <c r="E1394" i="4"/>
  <c r="I1394" i="4"/>
  <c r="M1394" i="4"/>
  <c r="E1395" i="4"/>
  <c r="I1395" i="4"/>
  <c r="M1395" i="4"/>
  <c r="E1396" i="4"/>
  <c r="I1396" i="4"/>
  <c r="M1396" i="4"/>
  <c r="E1397" i="4"/>
  <c r="I1397" i="4"/>
  <c r="M1397" i="4"/>
  <c r="E1398" i="4"/>
  <c r="I1398" i="4"/>
  <c r="M1398" i="4"/>
  <c r="E1399" i="4"/>
  <c r="I1399" i="4"/>
  <c r="M1399" i="4"/>
  <c r="E1400" i="4"/>
  <c r="I1400" i="4"/>
  <c r="M1400" i="4"/>
  <c r="E1401" i="4"/>
  <c r="I1401" i="4"/>
  <c r="M1401" i="4"/>
  <c r="E1402" i="4"/>
  <c r="I1402" i="4"/>
  <c r="M1402" i="4"/>
  <c r="E1403" i="4"/>
  <c r="I1403" i="4"/>
  <c r="M1403" i="4"/>
  <c r="E1404" i="4"/>
  <c r="I1404" i="4"/>
  <c r="M1404" i="4"/>
  <c r="E1405" i="4"/>
  <c r="I1405" i="4"/>
  <c r="M1405" i="4"/>
  <c r="E1406" i="4"/>
  <c r="I1406" i="4"/>
  <c r="M1406" i="4"/>
  <c r="E1407" i="4"/>
  <c r="I1407" i="4"/>
  <c r="M1407" i="4"/>
  <c r="E1408" i="4"/>
  <c r="I1408" i="4"/>
  <c r="M1408" i="4"/>
  <c r="E1409" i="4"/>
  <c r="I1409" i="4"/>
  <c r="M1409" i="4"/>
  <c r="E1410" i="4"/>
  <c r="I1410" i="4"/>
  <c r="M1410" i="4"/>
  <c r="E1411" i="4"/>
  <c r="I1411" i="4"/>
  <c r="M1411" i="4"/>
  <c r="E1412" i="4"/>
  <c r="I1412" i="4"/>
  <c r="M1412" i="4"/>
  <c r="E1413" i="4"/>
  <c r="I1413" i="4"/>
  <c r="M1413" i="4"/>
  <c r="E1414" i="4"/>
  <c r="I1414" i="4"/>
  <c r="M1414" i="4"/>
  <c r="E1415" i="4"/>
  <c r="I1415" i="4"/>
  <c r="M1415" i="4"/>
  <c r="D1418" i="4"/>
  <c r="F1418" i="4"/>
  <c r="G1418" i="4"/>
  <c r="H1418" i="4"/>
  <c r="J1418" i="4"/>
  <c r="K1418" i="4"/>
  <c r="L1418" i="4"/>
  <c r="N1418" i="4"/>
  <c r="O1418" i="4"/>
  <c r="P1418" i="4"/>
  <c r="D1419" i="4"/>
  <c r="F1419" i="4"/>
  <c r="G1419" i="4"/>
  <c r="H1419" i="4"/>
  <c r="J1419" i="4"/>
  <c r="K1419" i="4"/>
  <c r="I1419" i="4"/>
  <c r="L1419" i="4"/>
  <c r="N1419" i="4"/>
  <c r="O1419" i="4"/>
  <c r="P1419" i="4"/>
  <c r="D1420" i="4"/>
  <c r="F1420" i="4"/>
  <c r="G1420" i="4"/>
  <c r="H1420" i="4"/>
  <c r="J1420" i="4"/>
  <c r="K1420" i="4"/>
  <c r="L1420" i="4"/>
  <c r="N1420" i="4"/>
  <c r="O1420" i="4"/>
  <c r="P1420" i="4"/>
  <c r="D1422" i="4"/>
  <c r="D1421" i="4" s="1"/>
  <c r="F1422" i="4"/>
  <c r="E1422" i="4" s="1"/>
  <c r="G1422" i="4"/>
  <c r="G1421" i="4"/>
  <c r="H1422" i="4"/>
  <c r="H1421" i="4"/>
  <c r="J1422" i="4"/>
  <c r="J1421" i="4" s="1"/>
  <c r="K1422" i="4"/>
  <c r="K1421" i="4"/>
  <c r="L1422" i="4"/>
  <c r="L1421" i="4"/>
  <c r="N1422" i="4"/>
  <c r="N1421" i="4" s="1"/>
  <c r="N1417" i="4"/>
  <c r="O1422" i="4"/>
  <c r="P1422" i="4"/>
  <c r="T1422" i="4" s="1"/>
  <c r="P1421" i="4"/>
  <c r="E1423" i="4"/>
  <c r="I1423" i="4"/>
  <c r="M1423" i="4"/>
  <c r="E1424" i="4"/>
  <c r="I1424" i="4"/>
  <c r="M1424" i="4"/>
  <c r="E1425" i="4"/>
  <c r="I1425" i="4"/>
  <c r="M1425" i="4"/>
  <c r="U1425" i="4"/>
  <c r="D1427" i="4"/>
  <c r="F1427" i="4"/>
  <c r="G1427" i="4"/>
  <c r="G1426" i="4" s="1"/>
  <c r="H1427" i="4"/>
  <c r="J1427" i="4"/>
  <c r="K1427" i="4"/>
  <c r="K1426" i="4" s="1"/>
  <c r="L1427" i="4"/>
  <c r="L1426" i="4" s="1"/>
  <c r="N1427" i="4"/>
  <c r="O1427" i="4"/>
  <c r="P1427" i="4"/>
  <c r="E1428" i="4"/>
  <c r="I1428" i="4"/>
  <c r="M1428" i="4"/>
  <c r="E1429" i="4"/>
  <c r="I1429" i="4"/>
  <c r="M1429" i="4"/>
  <c r="E1430" i="4"/>
  <c r="I1430" i="4"/>
  <c r="M1430" i="4"/>
  <c r="U1430" i="4"/>
  <c r="D1432" i="4"/>
  <c r="F1432" i="4"/>
  <c r="G1432" i="4"/>
  <c r="G1052" i="4" s="1"/>
  <c r="H1432" i="4"/>
  <c r="J1432" i="4"/>
  <c r="K1432" i="4"/>
  <c r="L1432" i="4"/>
  <c r="N1432" i="4"/>
  <c r="N1052" i="4"/>
  <c r="O1432" i="4"/>
  <c r="P1432" i="4"/>
  <c r="E1433" i="4"/>
  <c r="I1433" i="4"/>
  <c r="M1433" i="4"/>
  <c r="E1434" i="4"/>
  <c r="I1434" i="4"/>
  <c r="M1434" i="4"/>
  <c r="E1435" i="4"/>
  <c r="I1435" i="4"/>
  <c r="M1435" i="4"/>
  <c r="D1436" i="4"/>
  <c r="H1436" i="4"/>
  <c r="J1436" i="4"/>
  <c r="I1436" i="4" s="1"/>
  <c r="K1436" i="4"/>
  <c r="L1436" i="4"/>
  <c r="P1436" i="4"/>
  <c r="D1437" i="4"/>
  <c r="F1437" i="4"/>
  <c r="G1437" i="4"/>
  <c r="H1437" i="4"/>
  <c r="J1437" i="4"/>
  <c r="K1437" i="4"/>
  <c r="L1437" i="4"/>
  <c r="N1437" i="4"/>
  <c r="N1436" i="4"/>
  <c r="M1436" i="4" s="1"/>
  <c r="U1436" i="4" s="1"/>
  <c r="O1437" i="4"/>
  <c r="O1436" i="4" s="1"/>
  <c r="S1436" i="4" s="1"/>
  <c r="P1437" i="4"/>
  <c r="T1437" i="4"/>
  <c r="E1438" i="4"/>
  <c r="I1438" i="4"/>
  <c r="M1438" i="4"/>
  <c r="E1439" i="4"/>
  <c r="I1439" i="4"/>
  <c r="M1439" i="4"/>
  <c r="E1440" i="4"/>
  <c r="I1440" i="4"/>
  <c r="M1440" i="4"/>
  <c r="U1440" i="4" s="1"/>
  <c r="E1441" i="4"/>
  <c r="I1441" i="4"/>
  <c r="M1441" i="4"/>
  <c r="E1442" i="4"/>
  <c r="I1442" i="4"/>
  <c r="M1442" i="4"/>
  <c r="E1443" i="4"/>
  <c r="I1443" i="4"/>
  <c r="M1443" i="4"/>
  <c r="E1444" i="4"/>
  <c r="I1444" i="4"/>
  <c r="M1444" i="4"/>
  <c r="U1444" i="4" s="1"/>
  <c r="E1445" i="4"/>
  <c r="I1445" i="4"/>
  <c r="M1445" i="4"/>
  <c r="E1446" i="4"/>
  <c r="I1446" i="4"/>
  <c r="Q1446" i="4" s="1"/>
  <c r="M1446" i="4"/>
  <c r="U1446" i="4"/>
  <c r="E1447" i="4"/>
  <c r="I1447" i="4"/>
  <c r="M1447" i="4"/>
  <c r="E1448" i="4"/>
  <c r="I1448" i="4"/>
  <c r="M1448" i="4"/>
  <c r="E1449" i="4"/>
  <c r="I1449" i="4"/>
  <c r="M1449" i="4"/>
  <c r="E1450" i="4"/>
  <c r="I1450" i="4"/>
  <c r="M1450" i="4"/>
  <c r="U1450" i="4"/>
  <c r="E1451" i="4"/>
  <c r="I1451" i="4"/>
  <c r="M1451" i="4"/>
  <c r="E1452" i="4"/>
  <c r="I1452" i="4"/>
  <c r="M1452" i="4"/>
  <c r="E1453" i="4"/>
  <c r="I1453" i="4"/>
  <c r="M1453" i="4"/>
  <c r="E1454" i="4"/>
  <c r="I1454" i="4"/>
  <c r="Q1454" i="4"/>
  <c r="M1454" i="4"/>
  <c r="E1455" i="4"/>
  <c r="I1455" i="4"/>
  <c r="M1455" i="4"/>
  <c r="E1456" i="4"/>
  <c r="I1456" i="4"/>
  <c r="M1456" i="4"/>
  <c r="U1456" i="4"/>
  <c r="E1457" i="4"/>
  <c r="I1457" i="4"/>
  <c r="M1457" i="4"/>
  <c r="E1458" i="4"/>
  <c r="I1458" i="4"/>
  <c r="M1458" i="4"/>
  <c r="U1458" i="4"/>
  <c r="E1459" i="4"/>
  <c r="I1459" i="4"/>
  <c r="M1459" i="4"/>
  <c r="U1459" i="4"/>
  <c r="E1460" i="4"/>
  <c r="I1460" i="4"/>
  <c r="M1460" i="4"/>
  <c r="E1461" i="4"/>
  <c r="I1461" i="4"/>
  <c r="M1461" i="4"/>
  <c r="E1462" i="4"/>
  <c r="I1462" i="4"/>
  <c r="M1462" i="4"/>
  <c r="E1463" i="4"/>
  <c r="I1463" i="4"/>
  <c r="M1463" i="4"/>
  <c r="U1463" i="4"/>
  <c r="E1464" i="4"/>
  <c r="I1464" i="4"/>
  <c r="M1464" i="4"/>
  <c r="Q1464" i="4"/>
  <c r="E1465" i="4"/>
  <c r="I1465" i="4"/>
  <c r="M1465" i="4"/>
  <c r="Q1465" i="4"/>
  <c r="E1466" i="4"/>
  <c r="I1466" i="4"/>
  <c r="M1466" i="4"/>
  <c r="E1467" i="4"/>
  <c r="I1467" i="4"/>
  <c r="M1467" i="4"/>
  <c r="E1468" i="4"/>
  <c r="I1468" i="4"/>
  <c r="M1468" i="4"/>
  <c r="U1468" i="4"/>
  <c r="E1469" i="4"/>
  <c r="I1469" i="4"/>
  <c r="M1469" i="4"/>
  <c r="Q1469" i="4" s="1"/>
  <c r="E1470" i="4"/>
  <c r="I1470" i="4"/>
  <c r="M1470" i="4"/>
  <c r="Q1470" i="4" s="1"/>
  <c r="E1471" i="4"/>
  <c r="I1471" i="4"/>
  <c r="M1471" i="4"/>
  <c r="E1472" i="4"/>
  <c r="I1472" i="4"/>
  <c r="M1472" i="4"/>
  <c r="U1472" i="4" s="1"/>
  <c r="E1473" i="4"/>
  <c r="I1473" i="4"/>
  <c r="M1473" i="4"/>
  <c r="Q1473" i="4" s="1"/>
  <c r="E1474" i="4"/>
  <c r="I1474" i="4"/>
  <c r="M1474" i="4"/>
  <c r="E1475" i="4"/>
  <c r="I1475" i="4"/>
  <c r="M1475" i="4"/>
  <c r="U1475" i="4"/>
  <c r="E1476" i="4"/>
  <c r="I1476" i="4"/>
  <c r="M1476" i="4"/>
  <c r="E1477" i="4"/>
  <c r="I1477" i="4"/>
  <c r="M1477" i="4"/>
  <c r="Q1477" i="4" s="1"/>
  <c r="E1478" i="4"/>
  <c r="I1478" i="4"/>
  <c r="M1478" i="4"/>
  <c r="E1479" i="4"/>
  <c r="I1479" i="4"/>
  <c r="M1479" i="4"/>
  <c r="E1480" i="4"/>
  <c r="I1480" i="4"/>
  <c r="M1480" i="4"/>
  <c r="E1481" i="4"/>
  <c r="I1481" i="4"/>
  <c r="M1481" i="4"/>
  <c r="E1482" i="4"/>
  <c r="I1482" i="4"/>
  <c r="M1482" i="4"/>
  <c r="E1483" i="4"/>
  <c r="I1483" i="4"/>
  <c r="M1483" i="4"/>
  <c r="E1484" i="4"/>
  <c r="I1484" i="4"/>
  <c r="M1484" i="4"/>
  <c r="U1484" i="4" s="1"/>
  <c r="E1485" i="4"/>
  <c r="I1485" i="4"/>
  <c r="M1485" i="4"/>
  <c r="E1486" i="4"/>
  <c r="I1486" i="4"/>
  <c r="M1486" i="4"/>
  <c r="E1487" i="4"/>
  <c r="I1487" i="4"/>
  <c r="M1487" i="4"/>
  <c r="E1488" i="4"/>
  <c r="I1488" i="4"/>
  <c r="M1488" i="4"/>
  <c r="E1489" i="4"/>
  <c r="I1489" i="4"/>
  <c r="Q1489" i="4"/>
  <c r="M1489" i="4"/>
  <c r="E1490" i="4"/>
  <c r="I1490" i="4"/>
  <c r="M1490" i="4"/>
  <c r="E1491" i="4"/>
  <c r="I1491" i="4"/>
  <c r="M1491" i="4"/>
  <c r="U1491" i="4"/>
  <c r="E1492" i="4"/>
  <c r="I1492" i="4"/>
  <c r="M1492" i="4"/>
  <c r="U1492" i="4"/>
  <c r="E1493" i="4"/>
  <c r="I1493" i="4"/>
  <c r="M1493" i="4"/>
  <c r="Q1493" i="4" s="1"/>
  <c r="U1493" i="4"/>
  <c r="E1494" i="4"/>
  <c r="I1494" i="4"/>
  <c r="M1494" i="4"/>
  <c r="E1495" i="4"/>
  <c r="I1495" i="4"/>
  <c r="M1495" i="4"/>
  <c r="E1496" i="4"/>
  <c r="I1496" i="4"/>
  <c r="M1496" i="4"/>
  <c r="E1497" i="4"/>
  <c r="I1497" i="4"/>
  <c r="M1497" i="4"/>
  <c r="Q1497" i="4" s="1"/>
  <c r="E1498" i="4"/>
  <c r="I1498" i="4"/>
  <c r="M1498" i="4"/>
  <c r="E1499" i="4"/>
  <c r="I1499" i="4"/>
  <c r="M1499" i="4"/>
  <c r="E1500" i="4"/>
  <c r="I1500" i="4"/>
  <c r="M1500" i="4"/>
  <c r="E1501" i="4"/>
  <c r="I1501" i="4"/>
  <c r="M1501" i="4"/>
  <c r="E1502" i="4"/>
  <c r="I1502" i="4"/>
  <c r="M1502" i="4"/>
  <c r="E1503" i="4"/>
  <c r="I1503" i="4"/>
  <c r="M1503" i="4"/>
  <c r="E1504" i="4"/>
  <c r="I1504" i="4"/>
  <c r="M1504" i="4"/>
  <c r="U1504" i="4"/>
  <c r="E1505" i="4"/>
  <c r="I1505" i="4"/>
  <c r="M1505" i="4"/>
  <c r="Q1505" i="4" s="1"/>
  <c r="E1506" i="4"/>
  <c r="I1506" i="4"/>
  <c r="M1506" i="4"/>
  <c r="E1507" i="4"/>
  <c r="I1507" i="4"/>
  <c r="M1507" i="4"/>
  <c r="E1508" i="4"/>
  <c r="I1508" i="4"/>
  <c r="M1508" i="4"/>
  <c r="U1508" i="4"/>
  <c r="E1509" i="4"/>
  <c r="I1509" i="4"/>
  <c r="M1509" i="4"/>
  <c r="Q1509" i="4" s="1"/>
  <c r="E1510" i="4"/>
  <c r="I1510" i="4"/>
  <c r="M1510" i="4"/>
  <c r="Q1510" i="4" s="1"/>
  <c r="E1511" i="4"/>
  <c r="I1511" i="4"/>
  <c r="M1511" i="4"/>
  <c r="E1512" i="4"/>
  <c r="I1512" i="4"/>
  <c r="M1512" i="4"/>
  <c r="Q1512" i="4" s="1"/>
  <c r="E1513" i="4"/>
  <c r="I1513" i="4"/>
  <c r="M1513" i="4"/>
  <c r="E1514" i="4"/>
  <c r="I1514" i="4"/>
  <c r="M1514" i="4"/>
  <c r="E1515" i="4"/>
  <c r="I1515" i="4"/>
  <c r="M1515" i="4"/>
  <c r="E1516" i="4"/>
  <c r="I1516" i="4"/>
  <c r="M1516" i="4"/>
  <c r="U1516" i="4" s="1"/>
  <c r="E1517" i="4"/>
  <c r="I1517" i="4"/>
  <c r="Q1517" i="4"/>
  <c r="M1517" i="4"/>
  <c r="U1517" i="4"/>
  <c r="E1518" i="4"/>
  <c r="I1518" i="4"/>
  <c r="M1518" i="4"/>
  <c r="E1519" i="4"/>
  <c r="I1519" i="4"/>
  <c r="M1519" i="4"/>
  <c r="E1520" i="4"/>
  <c r="I1520" i="4"/>
  <c r="M1520" i="4"/>
  <c r="E1521" i="4"/>
  <c r="I1521" i="4"/>
  <c r="M1521" i="4"/>
  <c r="U1521" i="4"/>
  <c r="E1522" i="4"/>
  <c r="I1522" i="4"/>
  <c r="M1522" i="4"/>
  <c r="E1523" i="4"/>
  <c r="I1523" i="4"/>
  <c r="M1523" i="4"/>
  <c r="E1524" i="4"/>
  <c r="I1524" i="4"/>
  <c r="M1524" i="4"/>
  <c r="E1525" i="4"/>
  <c r="I1525" i="4"/>
  <c r="M1525" i="4"/>
  <c r="U1525" i="4" s="1"/>
  <c r="E1526" i="4"/>
  <c r="I1526" i="4"/>
  <c r="M1526" i="4"/>
  <c r="E1527" i="4"/>
  <c r="I1527" i="4"/>
  <c r="M1527" i="4"/>
  <c r="E1528" i="4"/>
  <c r="I1528" i="4"/>
  <c r="M1528" i="4"/>
  <c r="E1529" i="4"/>
  <c r="I1529" i="4"/>
  <c r="M1529" i="4"/>
  <c r="U1529" i="4" s="1"/>
  <c r="E1530" i="4"/>
  <c r="I1530" i="4"/>
  <c r="M1530" i="4"/>
  <c r="E1531" i="4"/>
  <c r="I1531" i="4"/>
  <c r="M1531" i="4"/>
  <c r="D1534" i="4"/>
  <c r="F1534" i="4"/>
  <c r="G1534" i="4"/>
  <c r="H1534" i="4"/>
  <c r="J1534" i="4"/>
  <c r="K1534" i="4"/>
  <c r="L1534" i="4"/>
  <c r="N1534" i="4"/>
  <c r="O1534" i="4"/>
  <c r="P1534" i="4"/>
  <c r="D1535" i="4"/>
  <c r="F1535" i="4"/>
  <c r="G1535" i="4"/>
  <c r="H1535" i="4"/>
  <c r="J1535" i="4"/>
  <c r="K1535" i="4"/>
  <c r="L1535" i="4"/>
  <c r="N1535" i="4"/>
  <c r="O1535" i="4"/>
  <c r="P1535" i="4"/>
  <c r="D1536" i="4"/>
  <c r="F1536" i="4"/>
  <c r="G1536" i="4"/>
  <c r="H1536" i="4"/>
  <c r="J1536" i="4"/>
  <c r="K1536" i="4"/>
  <c r="L1536" i="4"/>
  <c r="N1536" i="4"/>
  <c r="O1536" i="4"/>
  <c r="P1536" i="4"/>
  <c r="D1538" i="4"/>
  <c r="D1537" i="4"/>
  <c r="D1532" i="4"/>
  <c r="F1538" i="4"/>
  <c r="F1533" i="4"/>
  <c r="G1538" i="4"/>
  <c r="H1538" i="4"/>
  <c r="H1533" i="4" s="1"/>
  <c r="J1538" i="4"/>
  <c r="K1538" i="4"/>
  <c r="L1538" i="4"/>
  <c r="N1538" i="4"/>
  <c r="O1538" i="4"/>
  <c r="O1533" i="4"/>
  <c r="P1538" i="4"/>
  <c r="P1537" i="4"/>
  <c r="P1532" i="4" s="1"/>
  <c r="E1539" i="4"/>
  <c r="I1539" i="4"/>
  <c r="M1539" i="4"/>
  <c r="E1540" i="4"/>
  <c r="I1540" i="4"/>
  <c r="M1540" i="4"/>
  <c r="U1540" i="4" s="1"/>
  <c r="E1541" i="4"/>
  <c r="I1541" i="4"/>
  <c r="M1541" i="4"/>
  <c r="U1541" i="4" s="1"/>
  <c r="D1543" i="4"/>
  <c r="D1542" i="4" s="1"/>
  <c r="F1543" i="4"/>
  <c r="F1542" i="4"/>
  <c r="E1542" i="4" s="1"/>
  <c r="G1543" i="4"/>
  <c r="G1542" i="4"/>
  <c r="H1543" i="4"/>
  <c r="H1542" i="4"/>
  <c r="J1543" i="4"/>
  <c r="J1542" i="4" s="1"/>
  <c r="K1543" i="4"/>
  <c r="K1542" i="4"/>
  <c r="L1543" i="4"/>
  <c r="L1542" i="4"/>
  <c r="N1543" i="4"/>
  <c r="N1542" i="4" s="1"/>
  <c r="O1543" i="4"/>
  <c r="P1543" i="4"/>
  <c r="E1544" i="4"/>
  <c r="I1544" i="4"/>
  <c r="M1544" i="4"/>
  <c r="E1545" i="4"/>
  <c r="I1545" i="4"/>
  <c r="M1545" i="4"/>
  <c r="E1546" i="4"/>
  <c r="I1546" i="4"/>
  <c r="M1546" i="4"/>
  <c r="U1546" i="4"/>
  <c r="E1547" i="4"/>
  <c r="I1547" i="4"/>
  <c r="M1547" i="4"/>
  <c r="U1547" i="4"/>
  <c r="E1548" i="4"/>
  <c r="I1548" i="4"/>
  <c r="M1548" i="4"/>
  <c r="Q1548" i="4"/>
  <c r="E1549" i="4"/>
  <c r="I1549" i="4"/>
  <c r="M1549" i="4"/>
  <c r="E1550" i="4"/>
  <c r="I1550" i="4"/>
  <c r="M1550" i="4"/>
  <c r="E1551" i="4"/>
  <c r="I1551" i="4"/>
  <c r="M1551" i="4"/>
  <c r="U1551" i="4" s="1"/>
  <c r="E1552" i="4"/>
  <c r="I1552" i="4"/>
  <c r="M1552" i="4"/>
  <c r="E1553" i="4"/>
  <c r="I1553" i="4"/>
  <c r="M1553" i="4"/>
  <c r="U1553" i="4"/>
  <c r="E1554" i="4"/>
  <c r="I1554" i="4"/>
  <c r="M1554" i="4"/>
  <c r="U1554" i="4"/>
  <c r="E1555" i="4"/>
  <c r="I1555" i="4"/>
  <c r="M1555" i="4"/>
  <c r="E1556" i="4"/>
  <c r="I1556" i="4"/>
  <c r="M1556" i="4"/>
  <c r="E1557" i="4"/>
  <c r="I1557" i="4"/>
  <c r="M1557" i="4"/>
  <c r="Q1557" i="4" s="1"/>
  <c r="E1558" i="4"/>
  <c r="I1558" i="4"/>
  <c r="M1558" i="4"/>
  <c r="U1558" i="4" s="1"/>
  <c r="E1559" i="4"/>
  <c r="I1559" i="4"/>
  <c r="M1559" i="4"/>
  <c r="E1560" i="4"/>
  <c r="I1560" i="4"/>
  <c r="M1560" i="4"/>
  <c r="E1561" i="4"/>
  <c r="I1561" i="4"/>
  <c r="Q1561" i="4" s="1"/>
  <c r="M1561" i="4"/>
  <c r="E1562" i="4"/>
  <c r="I1562" i="4"/>
  <c r="M1562" i="4"/>
  <c r="E1563" i="4"/>
  <c r="I1563" i="4"/>
  <c r="M1563" i="4"/>
  <c r="U1563" i="4"/>
  <c r="E1564" i="4"/>
  <c r="I1564" i="4"/>
  <c r="M1564" i="4"/>
  <c r="E1565" i="4"/>
  <c r="I1565" i="4"/>
  <c r="M1565" i="4"/>
  <c r="Q1565" i="4" s="1"/>
  <c r="E1566" i="4"/>
  <c r="I1566" i="4"/>
  <c r="M1566" i="4"/>
  <c r="E1567" i="4"/>
  <c r="I1567" i="4"/>
  <c r="M1567" i="4"/>
  <c r="E1568" i="4"/>
  <c r="I1568" i="4"/>
  <c r="M1568" i="4"/>
  <c r="E1569" i="4"/>
  <c r="I1569" i="4"/>
  <c r="Q1569" i="4" s="1"/>
  <c r="M1569" i="4"/>
  <c r="E1570" i="4"/>
  <c r="I1570" i="4"/>
  <c r="M1570" i="4"/>
  <c r="E1571" i="4"/>
  <c r="I1571" i="4"/>
  <c r="M1571" i="4"/>
  <c r="E1572" i="4"/>
  <c r="I1572" i="4"/>
  <c r="M1572" i="4"/>
  <c r="E1573" i="4"/>
  <c r="I1573" i="4"/>
  <c r="M1573" i="4"/>
  <c r="E1574" i="4"/>
  <c r="I1574" i="4"/>
  <c r="M1574" i="4"/>
  <c r="E1575" i="4"/>
  <c r="I1575" i="4"/>
  <c r="M1575" i="4"/>
  <c r="E1576" i="4"/>
  <c r="I1576" i="4"/>
  <c r="M1576" i="4"/>
  <c r="E1577" i="4"/>
  <c r="I1577" i="4"/>
  <c r="M1577" i="4"/>
  <c r="Q1577" i="4"/>
  <c r="E1578" i="4"/>
  <c r="I1578" i="4"/>
  <c r="M1578" i="4"/>
  <c r="E1579" i="4"/>
  <c r="I1579" i="4"/>
  <c r="M1579" i="4"/>
  <c r="E1580" i="4"/>
  <c r="I1580" i="4"/>
  <c r="M1580" i="4"/>
  <c r="E1581" i="4"/>
  <c r="I1581" i="4"/>
  <c r="M1581" i="4"/>
  <c r="U1581" i="4"/>
  <c r="E1582" i="4"/>
  <c r="I1582" i="4"/>
  <c r="M1582" i="4"/>
  <c r="U1582" i="4"/>
  <c r="E1583" i="4"/>
  <c r="I1583" i="4"/>
  <c r="M1583" i="4"/>
  <c r="E1584" i="4"/>
  <c r="I1584" i="4"/>
  <c r="M1584" i="4"/>
  <c r="E1585" i="4"/>
  <c r="I1585" i="4"/>
  <c r="M1585" i="4"/>
  <c r="Q1585" i="4" s="1"/>
  <c r="E1586" i="4"/>
  <c r="I1586" i="4"/>
  <c r="M1586" i="4"/>
  <c r="E1587" i="4"/>
  <c r="I1587" i="4"/>
  <c r="M1587" i="4"/>
  <c r="E1588" i="4"/>
  <c r="I1588" i="4"/>
  <c r="M1588" i="4"/>
  <c r="E1589" i="4"/>
  <c r="I1589" i="4"/>
  <c r="M1589" i="4"/>
  <c r="Q1589" i="4"/>
  <c r="E1590" i="4"/>
  <c r="I1590" i="4"/>
  <c r="M1590" i="4"/>
  <c r="U1590" i="4" s="1"/>
  <c r="E1591" i="4"/>
  <c r="I1591" i="4"/>
  <c r="M1591" i="4"/>
  <c r="E1592" i="4"/>
  <c r="I1592" i="4"/>
  <c r="M1592" i="4"/>
  <c r="E1593" i="4"/>
  <c r="I1593" i="4"/>
  <c r="M1593" i="4"/>
  <c r="U1593" i="4" s="1"/>
  <c r="E1594" i="4"/>
  <c r="I1594" i="4"/>
  <c r="M1594" i="4"/>
  <c r="E1595" i="4"/>
  <c r="I1595" i="4"/>
  <c r="M1595" i="4"/>
  <c r="E1596" i="4"/>
  <c r="I1596" i="4"/>
  <c r="M1596" i="4"/>
  <c r="E1597" i="4"/>
  <c r="I1597" i="4"/>
  <c r="M1597" i="4"/>
  <c r="U1597" i="4" s="1"/>
  <c r="E1598" i="4"/>
  <c r="I1598" i="4"/>
  <c r="M1598" i="4"/>
  <c r="U1598" i="4" s="1"/>
  <c r="E1599" i="4"/>
  <c r="I1599" i="4"/>
  <c r="M1599" i="4"/>
  <c r="U1599" i="4"/>
  <c r="E1600" i="4"/>
  <c r="I1600" i="4"/>
  <c r="M1600" i="4"/>
  <c r="E1601" i="4"/>
  <c r="I1601" i="4"/>
  <c r="M1601" i="4"/>
  <c r="U1601" i="4" s="1"/>
  <c r="E1602" i="4"/>
  <c r="I1602" i="4"/>
  <c r="M1602" i="4"/>
  <c r="E1603" i="4"/>
  <c r="I1603" i="4"/>
  <c r="M1603" i="4"/>
  <c r="E1604" i="4"/>
  <c r="I1604" i="4"/>
  <c r="M1604" i="4"/>
  <c r="E1605" i="4"/>
  <c r="I1605" i="4"/>
  <c r="M1605" i="4"/>
  <c r="U1605" i="4"/>
  <c r="E1606" i="4"/>
  <c r="I1606" i="4"/>
  <c r="M1606" i="4"/>
  <c r="U1606" i="4"/>
  <c r="E1607" i="4"/>
  <c r="I1607" i="4"/>
  <c r="M1607" i="4"/>
  <c r="E1608" i="4"/>
  <c r="I1608" i="4"/>
  <c r="M1608" i="4"/>
  <c r="E1609" i="4"/>
  <c r="I1609" i="4"/>
  <c r="M1609" i="4"/>
  <c r="U1609" i="4"/>
  <c r="E1610" i="4"/>
  <c r="I1610" i="4"/>
  <c r="M1610" i="4"/>
  <c r="E1611" i="4"/>
  <c r="I1611" i="4"/>
  <c r="M1611" i="4"/>
  <c r="E1612" i="4"/>
  <c r="I1612" i="4"/>
  <c r="M1612" i="4"/>
  <c r="E1613" i="4"/>
  <c r="I1613" i="4"/>
  <c r="M1613" i="4"/>
  <c r="U1613" i="4" s="1"/>
  <c r="E1614" i="4"/>
  <c r="I1614" i="4"/>
  <c r="M1614" i="4"/>
  <c r="E1615" i="4"/>
  <c r="I1615" i="4"/>
  <c r="M1615" i="4"/>
  <c r="E1616" i="4"/>
  <c r="I1616" i="4"/>
  <c r="M1616" i="4"/>
  <c r="E1617" i="4"/>
  <c r="I1617" i="4"/>
  <c r="M1617" i="4"/>
  <c r="E1618" i="4"/>
  <c r="I1618" i="4"/>
  <c r="Q1618" i="4"/>
  <c r="M1618" i="4"/>
  <c r="E1619" i="4"/>
  <c r="I1619" i="4"/>
  <c r="M1619" i="4"/>
  <c r="E1620" i="4"/>
  <c r="I1620" i="4"/>
  <c r="M1620" i="4"/>
  <c r="E1621" i="4"/>
  <c r="I1621" i="4"/>
  <c r="M1621" i="4"/>
  <c r="E1622" i="4"/>
  <c r="I1622" i="4"/>
  <c r="Q1622" i="4"/>
  <c r="M1622" i="4"/>
  <c r="E1623" i="4"/>
  <c r="I1623" i="4"/>
  <c r="M1623" i="4"/>
  <c r="U1623" i="4"/>
  <c r="E1624" i="4"/>
  <c r="I1624" i="4"/>
  <c r="M1624" i="4"/>
  <c r="U1624" i="4"/>
  <c r="E1625" i="4"/>
  <c r="I1625" i="4"/>
  <c r="M1625" i="4"/>
  <c r="U1625" i="4"/>
  <c r="E1626" i="4"/>
  <c r="I1626" i="4"/>
  <c r="M1626" i="4"/>
  <c r="E1627" i="4"/>
  <c r="I1627" i="4"/>
  <c r="M1627" i="4"/>
  <c r="U1627" i="4"/>
  <c r="E1628" i="4"/>
  <c r="I1628" i="4"/>
  <c r="M1628" i="4"/>
  <c r="U1628" i="4" s="1"/>
  <c r="E1629" i="4"/>
  <c r="I1629" i="4"/>
  <c r="M1629" i="4"/>
  <c r="E1630" i="4"/>
  <c r="I1630" i="4"/>
  <c r="M1630" i="4"/>
  <c r="E1631" i="4"/>
  <c r="I1631" i="4"/>
  <c r="M1631" i="4"/>
  <c r="E1632" i="4"/>
  <c r="I1632" i="4"/>
  <c r="M1632" i="4"/>
  <c r="U1632" i="4" s="1"/>
  <c r="E1633" i="4"/>
  <c r="I1633" i="4"/>
  <c r="M1633" i="4"/>
  <c r="Q1633" i="4" s="1"/>
  <c r="E1634" i="4"/>
  <c r="I1634" i="4"/>
  <c r="M1634" i="4"/>
  <c r="E1635" i="4"/>
  <c r="I1635" i="4"/>
  <c r="M1635" i="4"/>
  <c r="E1636" i="4"/>
  <c r="I1636" i="4"/>
  <c r="M1636" i="4"/>
  <c r="E1637" i="4"/>
  <c r="I1637" i="4"/>
  <c r="M1637" i="4"/>
  <c r="U1637" i="4" s="1"/>
  <c r="E1638" i="4"/>
  <c r="I1638" i="4"/>
  <c r="M1638" i="4"/>
  <c r="E1639" i="4"/>
  <c r="I1639" i="4"/>
  <c r="M1639" i="4"/>
  <c r="U1639" i="4" s="1"/>
  <c r="E1640" i="4"/>
  <c r="I1640" i="4"/>
  <c r="M1640" i="4"/>
  <c r="E1641" i="4"/>
  <c r="I1641" i="4"/>
  <c r="M1641" i="4"/>
  <c r="U1641" i="4" s="1"/>
  <c r="E1642" i="4"/>
  <c r="I1642" i="4"/>
  <c r="M1642" i="4"/>
  <c r="E1643" i="4"/>
  <c r="I1643" i="4"/>
  <c r="M1643" i="4"/>
  <c r="Q1643" i="4" s="1"/>
  <c r="E1644" i="4"/>
  <c r="I1644" i="4"/>
  <c r="M1644" i="4"/>
  <c r="E1645" i="4"/>
  <c r="I1645" i="4"/>
  <c r="M1645" i="4"/>
  <c r="E1646" i="4"/>
  <c r="I1646" i="4"/>
  <c r="M1646" i="4"/>
  <c r="E1647" i="4"/>
  <c r="I1647" i="4"/>
  <c r="M1647" i="4"/>
  <c r="E1648" i="4"/>
  <c r="I1648" i="4"/>
  <c r="M1648" i="4"/>
  <c r="U1648" i="4" s="1"/>
  <c r="E1649" i="4"/>
  <c r="I1649" i="4"/>
  <c r="M1649" i="4"/>
  <c r="E1650" i="4"/>
  <c r="I1650" i="4"/>
  <c r="M1650" i="4"/>
  <c r="E1651" i="4"/>
  <c r="I1651" i="4"/>
  <c r="M1651" i="4"/>
  <c r="E1652" i="4"/>
  <c r="I1652" i="4"/>
  <c r="M1652" i="4"/>
  <c r="E1653" i="4"/>
  <c r="I1653" i="4"/>
  <c r="M1653" i="4"/>
  <c r="E1654" i="4"/>
  <c r="I1654" i="4"/>
  <c r="M1654" i="4"/>
  <c r="E1655" i="4"/>
  <c r="I1655" i="4"/>
  <c r="M1655" i="4"/>
  <c r="E1656" i="4"/>
  <c r="I1656" i="4"/>
  <c r="M1656" i="4"/>
  <c r="E1657" i="4"/>
  <c r="I1657" i="4"/>
  <c r="M1657" i="4"/>
  <c r="U1657" i="4"/>
  <c r="E1658" i="4"/>
  <c r="I1658" i="4"/>
  <c r="M1658" i="4"/>
  <c r="U1658" i="4" s="1"/>
  <c r="E1659" i="4"/>
  <c r="I1659" i="4"/>
  <c r="M1659" i="4"/>
  <c r="U1659" i="4" s="1"/>
  <c r="E1660" i="4"/>
  <c r="I1660" i="4"/>
  <c r="M1660" i="4"/>
  <c r="E1661" i="4"/>
  <c r="I1661" i="4"/>
  <c r="M1661" i="4"/>
  <c r="E1662" i="4"/>
  <c r="I1662" i="4"/>
  <c r="M1662" i="4"/>
  <c r="U1662" i="4"/>
  <c r="E1663" i="4"/>
  <c r="I1663" i="4"/>
  <c r="M1663" i="4"/>
  <c r="U1663" i="4"/>
  <c r="E1664" i="4"/>
  <c r="I1664" i="4"/>
  <c r="M1664" i="4"/>
  <c r="U1664" i="4"/>
  <c r="E1665" i="4"/>
  <c r="I1665" i="4"/>
  <c r="M1665" i="4"/>
  <c r="E1666" i="4"/>
  <c r="I1666" i="4"/>
  <c r="M1666" i="4"/>
  <c r="E1667" i="4"/>
  <c r="I1667" i="4"/>
  <c r="M1667" i="4"/>
  <c r="U1667" i="4"/>
  <c r="E1668" i="4"/>
  <c r="I1668" i="4"/>
  <c r="M1668" i="4"/>
  <c r="U1668" i="4"/>
  <c r="E1669" i="4"/>
  <c r="I1669" i="4"/>
  <c r="M1669" i="4"/>
  <c r="E1670" i="4"/>
  <c r="I1670" i="4"/>
  <c r="M1670" i="4"/>
  <c r="U1670" i="4"/>
  <c r="E1671" i="4"/>
  <c r="I1671" i="4"/>
  <c r="M1671" i="4"/>
  <c r="E1672" i="4"/>
  <c r="I1672" i="4"/>
  <c r="M1672" i="4"/>
  <c r="E1673" i="4"/>
  <c r="I1673" i="4"/>
  <c r="M1673" i="4"/>
  <c r="E1674" i="4"/>
  <c r="I1674" i="4"/>
  <c r="M1674" i="4"/>
  <c r="U1674" i="4"/>
  <c r="E1675" i="4"/>
  <c r="I1675" i="4"/>
  <c r="M1675" i="4"/>
  <c r="Q1675" i="4" s="1"/>
  <c r="E1676" i="4"/>
  <c r="I1676" i="4"/>
  <c r="M1676" i="4"/>
  <c r="E1677" i="4"/>
  <c r="I1677" i="4"/>
  <c r="M1677" i="4"/>
  <c r="E1678" i="4"/>
  <c r="I1678" i="4"/>
  <c r="Q1678" i="4"/>
  <c r="M1678" i="4"/>
  <c r="U1678" i="4" s="1"/>
  <c r="E1679" i="4"/>
  <c r="I1679" i="4"/>
  <c r="M1679" i="4"/>
  <c r="E1680" i="4"/>
  <c r="I1680" i="4"/>
  <c r="M1680" i="4"/>
  <c r="U1680" i="4"/>
  <c r="E1681" i="4"/>
  <c r="I1681" i="4"/>
  <c r="M1681" i="4"/>
  <c r="U1681" i="4"/>
  <c r="E1682" i="4"/>
  <c r="I1682" i="4"/>
  <c r="M1682" i="4"/>
  <c r="E1683" i="4"/>
  <c r="I1683" i="4"/>
  <c r="M1683" i="4"/>
  <c r="E1684" i="4"/>
  <c r="I1684" i="4"/>
  <c r="M1684" i="4"/>
  <c r="E1685" i="4"/>
  <c r="I1685" i="4"/>
  <c r="M1685" i="4"/>
  <c r="E1686" i="4"/>
  <c r="I1686" i="4"/>
  <c r="M1686" i="4"/>
  <c r="E1687" i="4"/>
  <c r="I1687" i="4"/>
  <c r="M1687" i="4"/>
  <c r="Q1687" i="4" s="1"/>
  <c r="E1688" i="4"/>
  <c r="I1688" i="4"/>
  <c r="M1688" i="4"/>
  <c r="E1689" i="4"/>
  <c r="I1689" i="4"/>
  <c r="M1689" i="4"/>
  <c r="E1690" i="4"/>
  <c r="I1690" i="4"/>
  <c r="M1690" i="4"/>
  <c r="E1691" i="4"/>
  <c r="I1691" i="4"/>
  <c r="M1691" i="4"/>
  <c r="E1692" i="4"/>
  <c r="I1692" i="4"/>
  <c r="M1692" i="4"/>
  <c r="E1694" i="4"/>
  <c r="D79" i="14"/>
  <c r="I1694" i="4"/>
  <c r="M1694" i="4"/>
  <c r="F79" i="14"/>
  <c r="E1695" i="4"/>
  <c r="D80" i="14"/>
  <c r="H80" i="14" s="1"/>
  <c r="I1695" i="4"/>
  <c r="M1695" i="4"/>
  <c r="E1696" i="4"/>
  <c r="D81" i="14" s="1"/>
  <c r="I1696" i="4"/>
  <c r="M1696" i="4"/>
  <c r="E1697" i="4"/>
  <c r="D82" i="14"/>
  <c r="I1697" i="4"/>
  <c r="M1697" i="4"/>
  <c r="E1698" i="4"/>
  <c r="D83" i="14"/>
  <c r="I1698" i="4"/>
  <c r="E83" i="14"/>
  <c r="M1698" i="4"/>
  <c r="E1699" i="4"/>
  <c r="I1699" i="4"/>
  <c r="M1699" i="4"/>
  <c r="E1700" i="4"/>
  <c r="I1700" i="4"/>
  <c r="M1700" i="4"/>
  <c r="E1701" i="4"/>
  <c r="I1701" i="4"/>
  <c r="M1701" i="4"/>
  <c r="U1701" i="4"/>
  <c r="E1702" i="4"/>
  <c r="I1702" i="4"/>
  <c r="M1702" i="4"/>
  <c r="E1703" i="4"/>
  <c r="I1703" i="4"/>
  <c r="M1703" i="4"/>
  <c r="Q1703" i="4"/>
  <c r="E1704" i="4"/>
  <c r="I1704" i="4"/>
  <c r="M1704" i="4"/>
  <c r="U1704" i="4" s="1"/>
  <c r="E1705" i="4"/>
  <c r="I1705" i="4"/>
  <c r="M1705" i="4"/>
  <c r="E1706" i="4"/>
  <c r="I1706" i="4"/>
  <c r="M1706" i="4"/>
  <c r="E1707" i="4"/>
  <c r="I1707" i="4"/>
  <c r="M1707" i="4"/>
  <c r="E1708" i="4"/>
  <c r="I1708" i="4"/>
  <c r="M1708" i="4"/>
  <c r="E1709" i="4"/>
  <c r="I1709" i="4"/>
  <c r="M1709" i="4"/>
  <c r="E1710" i="4"/>
  <c r="I1710" i="4"/>
  <c r="M1710" i="4"/>
  <c r="E1711" i="4"/>
  <c r="I1711" i="4"/>
  <c r="M1711" i="4"/>
  <c r="E1712" i="4"/>
  <c r="I1712" i="4"/>
  <c r="M1712" i="4"/>
  <c r="E1713" i="4"/>
  <c r="I1713" i="4"/>
  <c r="M1713" i="4"/>
  <c r="U1713" i="4" s="1"/>
  <c r="E1714" i="4"/>
  <c r="I1714" i="4"/>
  <c r="M1714" i="4"/>
  <c r="E1715" i="4"/>
  <c r="I1715" i="4"/>
  <c r="M1715" i="4"/>
  <c r="Q1715" i="4" s="1"/>
  <c r="E1716" i="4"/>
  <c r="I1716" i="4"/>
  <c r="M1716" i="4"/>
  <c r="E1717" i="4"/>
  <c r="I1717" i="4"/>
  <c r="M1717" i="4"/>
  <c r="E1718" i="4"/>
  <c r="I1718" i="4"/>
  <c r="M1718" i="4"/>
  <c r="E1719" i="4"/>
  <c r="I1719" i="4"/>
  <c r="M1719" i="4"/>
  <c r="E1720" i="4"/>
  <c r="I1720" i="4"/>
  <c r="M1720" i="4"/>
  <c r="U1720" i="4" s="1"/>
  <c r="E1721" i="4"/>
  <c r="I1721" i="4"/>
  <c r="M1721" i="4"/>
  <c r="E1722" i="4"/>
  <c r="I1722" i="4"/>
  <c r="M1722" i="4"/>
  <c r="E1723" i="4"/>
  <c r="I1723" i="4"/>
  <c r="M1723" i="4"/>
  <c r="E1724" i="4"/>
  <c r="I1724" i="4"/>
  <c r="M1724" i="4"/>
  <c r="E1725" i="4"/>
  <c r="I1725" i="4"/>
  <c r="M1725" i="4"/>
  <c r="U1725" i="4" s="1"/>
  <c r="E1726" i="4"/>
  <c r="I1726" i="4"/>
  <c r="M1726" i="4"/>
  <c r="U1726" i="4" s="1"/>
  <c r="E1727" i="4"/>
  <c r="I1727" i="4"/>
  <c r="M1727" i="4"/>
  <c r="E1728" i="4"/>
  <c r="I1728" i="4"/>
  <c r="M1728" i="4"/>
  <c r="E1729" i="4"/>
  <c r="I1729" i="4"/>
  <c r="M1729" i="4"/>
  <c r="E1730" i="4"/>
  <c r="I1730" i="4"/>
  <c r="M1730" i="4"/>
  <c r="U1730" i="4" s="1"/>
  <c r="E1731" i="4"/>
  <c r="I1731" i="4"/>
  <c r="M1731" i="4"/>
  <c r="Q1731" i="4" s="1"/>
  <c r="E1732" i="4"/>
  <c r="I1732" i="4"/>
  <c r="M1732" i="4"/>
  <c r="E1733" i="4"/>
  <c r="I1733" i="4"/>
  <c r="M1733" i="4"/>
  <c r="U1733" i="4"/>
  <c r="E1734" i="4"/>
  <c r="I1734" i="4"/>
  <c r="M1734" i="4"/>
  <c r="E1735" i="4"/>
  <c r="I1735" i="4"/>
  <c r="M1735" i="4"/>
  <c r="U1735" i="4"/>
  <c r="E1736" i="4"/>
  <c r="I1736" i="4"/>
  <c r="M1736" i="4"/>
  <c r="E1737" i="4"/>
  <c r="I1737" i="4"/>
  <c r="M1737" i="4"/>
  <c r="U1737" i="4"/>
  <c r="E1738" i="4"/>
  <c r="I1738" i="4"/>
  <c r="M1738" i="4"/>
  <c r="E1739" i="4"/>
  <c r="I1739" i="4"/>
  <c r="M1739" i="4"/>
  <c r="E1740" i="4"/>
  <c r="I1740" i="4"/>
  <c r="M1740" i="4"/>
  <c r="E1741" i="4"/>
  <c r="I1741" i="4"/>
  <c r="M1741" i="4"/>
  <c r="U1741" i="4"/>
  <c r="E1742" i="4"/>
  <c r="I1742" i="4"/>
  <c r="M1742" i="4"/>
  <c r="E1743" i="4"/>
  <c r="I1743" i="4"/>
  <c r="M1743" i="4"/>
  <c r="U1743" i="4"/>
  <c r="E1744" i="4"/>
  <c r="I1744" i="4"/>
  <c r="M1744" i="4"/>
  <c r="E1745" i="4"/>
  <c r="I1745" i="4"/>
  <c r="M1745" i="4"/>
  <c r="E1746" i="4"/>
  <c r="I1746" i="4"/>
  <c r="M1746" i="4"/>
  <c r="E1747" i="4"/>
  <c r="I1747" i="4"/>
  <c r="M1747" i="4"/>
  <c r="U1747" i="4"/>
  <c r="E1748" i="4"/>
  <c r="I1748" i="4"/>
  <c r="M1748" i="4"/>
  <c r="E1749" i="4"/>
  <c r="I1749" i="4"/>
  <c r="M1749" i="4"/>
  <c r="E1750" i="4"/>
  <c r="I1750" i="4"/>
  <c r="M1750" i="4"/>
  <c r="U1750" i="4"/>
  <c r="E1751" i="4"/>
  <c r="I1751" i="4"/>
  <c r="M1751" i="4"/>
  <c r="E1752" i="4"/>
  <c r="I1752" i="4"/>
  <c r="M1752" i="4"/>
  <c r="U1752" i="4"/>
  <c r="E1753" i="4"/>
  <c r="I1753" i="4"/>
  <c r="M1753" i="4"/>
  <c r="E1754" i="4"/>
  <c r="I1754" i="4"/>
  <c r="M1754" i="4"/>
  <c r="U1754" i="4"/>
  <c r="E1755" i="4"/>
  <c r="I1755" i="4"/>
  <c r="M1755" i="4"/>
  <c r="U1755" i="4" s="1"/>
  <c r="E1756" i="4"/>
  <c r="I1756" i="4"/>
  <c r="M1756" i="4"/>
  <c r="E1757" i="4"/>
  <c r="I1757" i="4"/>
  <c r="M1757" i="4"/>
  <c r="U1757" i="4" s="1"/>
  <c r="E1758" i="4"/>
  <c r="I1758" i="4"/>
  <c r="M1758" i="4"/>
  <c r="U1758" i="4"/>
  <c r="E1759" i="4"/>
  <c r="I1759" i="4"/>
  <c r="M1759" i="4"/>
  <c r="E1760" i="4"/>
  <c r="I1760" i="4"/>
  <c r="M1760" i="4"/>
  <c r="E1764" i="4"/>
  <c r="I1764" i="4"/>
  <c r="M1764" i="4"/>
  <c r="E1768" i="4"/>
  <c r="I1768" i="4"/>
  <c r="M1768" i="4"/>
  <c r="R1768" i="4"/>
  <c r="S1768" i="4"/>
  <c r="T1768" i="4"/>
  <c r="E1769" i="4"/>
  <c r="I1769" i="4"/>
  <c r="M1769" i="4"/>
  <c r="U1769" i="4" s="1"/>
  <c r="R1769" i="4"/>
  <c r="S1769" i="4"/>
  <c r="T1769" i="4"/>
  <c r="E1770" i="4"/>
  <c r="I1770" i="4"/>
  <c r="M1770" i="4"/>
  <c r="R1770" i="4"/>
  <c r="S1770" i="4"/>
  <c r="T1770" i="4"/>
  <c r="E1771" i="4"/>
  <c r="I1771" i="4"/>
  <c r="M1771" i="4"/>
  <c r="R1771" i="4"/>
  <c r="S1771" i="4"/>
  <c r="T1771" i="4"/>
  <c r="E1772" i="4"/>
  <c r="I1772" i="4"/>
  <c r="M1772" i="4"/>
  <c r="Q1772" i="4" s="1"/>
  <c r="R1772" i="4"/>
  <c r="S1772" i="4"/>
  <c r="T1772" i="4"/>
  <c r="E1773" i="4"/>
  <c r="I1773" i="4"/>
  <c r="M1773" i="4"/>
  <c r="R1773" i="4"/>
  <c r="S1773" i="4"/>
  <c r="T1773" i="4"/>
  <c r="E1774" i="4"/>
  <c r="I1774" i="4"/>
  <c r="M1774" i="4"/>
  <c r="Q1774" i="4" s="1"/>
  <c r="R1774" i="4"/>
  <c r="S1774" i="4"/>
  <c r="T1774" i="4"/>
  <c r="E1775" i="4"/>
  <c r="I1775" i="4"/>
  <c r="M1775" i="4"/>
  <c r="R1775" i="4"/>
  <c r="S1775" i="4"/>
  <c r="T1775" i="4"/>
  <c r="E1776" i="4"/>
  <c r="I1776" i="4"/>
  <c r="M1776" i="4"/>
  <c r="R1776" i="4"/>
  <c r="S1776" i="4"/>
  <c r="T1776" i="4"/>
  <c r="E1777" i="4"/>
  <c r="I1777" i="4"/>
  <c r="M1777" i="4"/>
  <c r="R1777" i="4"/>
  <c r="S1777" i="4"/>
  <c r="T1777" i="4"/>
  <c r="E1778" i="4"/>
  <c r="I1778" i="4"/>
  <c r="M1778" i="4"/>
  <c r="R1778" i="4"/>
  <c r="S1778" i="4"/>
  <c r="T1778" i="4"/>
  <c r="E1779" i="4"/>
  <c r="I1779" i="4"/>
  <c r="M1779" i="4"/>
  <c r="R1779" i="4"/>
  <c r="S1779" i="4"/>
  <c r="T1779" i="4"/>
  <c r="E1780" i="4"/>
  <c r="I1780" i="4"/>
  <c r="M1780" i="4"/>
  <c r="R1780" i="4"/>
  <c r="S1780" i="4"/>
  <c r="T1780" i="4"/>
  <c r="E1781" i="4"/>
  <c r="I1781" i="4"/>
  <c r="M1781" i="4"/>
  <c r="R1781" i="4"/>
  <c r="S1781" i="4"/>
  <c r="T1781" i="4"/>
  <c r="E1782" i="4"/>
  <c r="I1782" i="4"/>
  <c r="M1782" i="4"/>
  <c r="R1782" i="4"/>
  <c r="S1782" i="4"/>
  <c r="T1782" i="4"/>
  <c r="E1783" i="4"/>
  <c r="I1783" i="4"/>
  <c r="M1783" i="4"/>
  <c r="R1783" i="4"/>
  <c r="S1783" i="4"/>
  <c r="T1783" i="4"/>
  <c r="E1784" i="4"/>
  <c r="I1784" i="4"/>
  <c r="Q1784" i="4"/>
  <c r="M1784" i="4"/>
  <c r="R1784" i="4"/>
  <c r="S1784" i="4"/>
  <c r="T1784" i="4"/>
  <c r="E1785" i="4"/>
  <c r="I1785" i="4"/>
  <c r="M1785" i="4"/>
  <c r="U1785" i="4" s="1"/>
  <c r="R1785" i="4"/>
  <c r="S1785" i="4"/>
  <c r="T1785" i="4"/>
  <c r="E1786" i="4"/>
  <c r="I1786" i="4"/>
  <c r="M1786" i="4"/>
  <c r="R1786" i="4"/>
  <c r="S1786" i="4"/>
  <c r="T1786" i="4"/>
  <c r="E1787" i="4"/>
  <c r="I1787" i="4"/>
  <c r="M1787" i="4"/>
  <c r="U1787" i="4" s="1"/>
  <c r="R1787" i="4"/>
  <c r="S1787" i="4"/>
  <c r="T1787" i="4"/>
  <c r="E1788" i="4"/>
  <c r="I1788" i="4"/>
  <c r="M1788" i="4"/>
  <c r="U1788" i="4" s="1"/>
  <c r="R1788" i="4"/>
  <c r="S1788" i="4"/>
  <c r="T1788" i="4"/>
  <c r="E1789" i="4"/>
  <c r="I1789" i="4"/>
  <c r="M1789" i="4"/>
  <c r="R1789" i="4"/>
  <c r="S1789" i="4"/>
  <c r="T1789" i="4"/>
  <c r="E1790" i="4"/>
  <c r="I1790" i="4"/>
  <c r="M1790" i="4"/>
  <c r="R1790" i="4"/>
  <c r="S1790" i="4"/>
  <c r="T1790" i="4"/>
  <c r="E1791" i="4"/>
  <c r="I1791" i="4"/>
  <c r="M1791" i="4"/>
  <c r="R1791" i="4"/>
  <c r="S1791" i="4"/>
  <c r="T1791" i="4"/>
  <c r="E1792" i="4"/>
  <c r="I1792" i="4"/>
  <c r="M1792" i="4"/>
  <c r="R1792" i="4"/>
  <c r="S1792" i="4"/>
  <c r="T1792" i="4"/>
  <c r="E1793" i="4"/>
  <c r="I1793" i="4"/>
  <c r="M1793" i="4"/>
  <c r="R1793" i="4"/>
  <c r="S1793" i="4"/>
  <c r="T1793" i="4"/>
  <c r="E1794" i="4"/>
  <c r="I1794" i="4"/>
  <c r="M1794" i="4"/>
  <c r="Q1794" i="4" s="1"/>
  <c r="R1794" i="4"/>
  <c r="S1794" i="4"/>
  <c r="T1794" i="4"/>
  <c r="E1795" i="4"/>
  <c r="I1795" i="4"/>
  <c r="M1795" i="4"/>
  <c r="R1795" i="4"/>
  <c r="S1795" i="4"/>
  <c r="T1795" i="4"/>
  <c r="E1796" i="4"/>
  <c r="I1796" i="4"/>
  <c r="M1796" i="4"/>
  <c r="R1796" i="4"/>
  <c r="S1796" i="4"/>
  <c r="T1796" i="4"/>
  <c r="E1797" i="4"/>
  <c r="I1797" i="4"/>
  <c r="M1797" i="4"/>
  <c r="R1797" i="4"/>
  <c r="S1797" i="4"/>
  <c r="T1797" i="4"/>
  <c r="E1798" i="4"/>
  <c r="I1798" i="4"/>
  <c r="M1798" i="4"/>
  <c r="R1798" i="4"/>
  <c r="S1798" i="4"/>
  <c r="T1798" i="4"/>
  <c r="E1799" i="4"/>
  <c r="I1799" i="4"/>
  <c r="M1799" i="4"/>
  <c r="R1799" i="4"/>
  <c r="S1799" i="4"/>
  <c r="T1799" i="4"/>
  <c r="E1800" i="4"/>
  <c r="I1800" i="4"/>
  <c r="M1800" i="4"/>
  <c r="R1800" i="4"/>
  <c r="S1800" i="4"/>
  <c r="T1800" i="4"/>
  <c r="E1801" i="4"/>
  <c r="I1801" i="4"/>
  <c r="M1801" i="4"/>
  <c r="R1801" i="4"/>
  <c r="S1801" i="4"/>
  <c r="T1801" i="4"/>
  <c r="E1802" i="4"/>
  <c r="I1802" i="4"/>
  <c r="M1802" i="4"/>
  <c r="U1802" i="4"/>
  <c r="R1802" i="4"/>
  <c r="S1802" i="4"/>
  <c r="T1802" i="4"/>
  <c r="E1803" i="4"/>
  <c r="I1803" i="4"/>
  <c r="M1803" i="4"/>
  <c r="U1803" i="4" s="1"/>
  <c r="R1803" i="4"/>
  <c r="S1803" i="4"/>
  <c r="T1803" i="4"/>
  <c r="E1804" i="4"/>
  <c r="I1804" i="4"/>
  <c r="M1804" i="4"/>
  <c r="R1804" i="4"/>
  <c r="S1804" i="4"/>
  <c r="T1804" i="4"/>
  <c r="E1805" i="4"/>
  <c r="I1805" i="4"/>
  <c r="M1805" i="4"/>
  <c r="U1805" i="4"/>
  <c r="R1805" i="4"/>
  <c r="S1805" i="4"/>
  <c r="T1805" i="4"/>
  <c r="E1806" i="4"/>
  <c r="I1806" i="4"/>
  <c r="M1806" i="4"/>
  <c r="R1806" i="4"/>
  <c r="S1806" i="4"/>
  <c r="T1806" i="4"/>
  <c r="E1807" i="4"/>
  <c r="I1807" i="4"/>
  <c r="M1807" i="4"/>
  <c r="U1807" i="4"/>
  <c r="R1807" i="4"/>
  <c r="S1807" i="4"/>
  <c r="T1807" i="4"/>
  <c r="E1808" i="4"/>
  <c r="I1808" i="4"/>
  <c r="M1808" i="4"/>
  <c r="R1808" i="4"/>
  <c r="S1808" i="4"/>
  <c r="T1808" i="4"/>
  <c r="E1809" i="4"/>
  <c r="I1809" i="4"/>
  <c r="M1809" i="4"/>
  <c r="R1809" i="4"/>
  <c r="S1809" i="4"/>
  <c r="T1809" i="4"/>
  <c r="E1810" i="4"/>
  <c r="I1810" i="4"/>
  <c r="M1810" i="4"/>
  <c r="R1810" i="4"/>
  <c r="S1810" i="4"/>
  <c r="T1810" i="4"/>
  <c r="E1811" i="4"/>
  <c r="I1811" i="4"/>
  <c r="M1811" i="4"/>
  <c r="R1811" i="4"/>
  <c r="S1811" i="4"/>
  <c r="T1811" i="4"/>
  <c r="E1812" i="4"/>
  <c r="I1812" i="4"/>
  <c r="M1812" i="4"/>
  <c r="R1812" i="4"/>
  <c r="S1812" i="4"/>
  <c r="T1812" i="4"/>
  <c r="E1813" i="4"/>
  <c r="I1813" i="4"/>
  <c r="M1813" i="4"/>
  <c r="R1813" i="4"/>
  <c r="S1813" i="4"/>
  <c r="T1813" i="4"/>
  <c r="E1814" i="4"/>
  <c r="I1814" i="4"/>
  <c r="M1814" i="4"/>
  <c r="R1814" i="4"/>
  <c r="S1814" i="4"/>
  <c r="T1814" i="4"/>
  <c r="E1815" i="4"/>
  <c r="I1815" i="4"/>
  <c r="M1815" i="4"/>
  <c r="U1815" i="4" s="1"/>
  <c r="R1815" i="4"/>
  <c r="S1815" i="4"/>
  <c r="T1815" i="4"/>
  <c r="E1816" i="4"/>
  <c r="I1816" i="4"/>
  <c r="M1816" i="4"/>
  <c r="U1816" i="4"/>
  <c r="R1816" i="4"/>
  <c r="S1816" i="4"/>
  <c r="T1816" i="4"/>
  <c r="E1817" i="4"/>
  <c r="I1817" i="4"/>
  <c r="M1817" i="4"/>
  <c r="U1817" i="4"/>
  <c r="R1817" i="4"/>
  <c r="S1817" i="4"/>
  <c r="T1817" i="4"/>
  <c r="E1818" i="4"/>
  <c r="I1818" i="4"/>
  <c r="M1818" i="4"/>
  <c r="U1818" i="4"/>
  <c r="R1818" i="4"/>
  <c r="S1818" i="4"/>
  <c r="T1818" i="4"/>
  <c r="E1819" i="4"/>
  <c r="I1819" i="4"/>
  <c r="M1819" i="4"/>
  <c r="R1819" i="4"/>
  <c r="S1819" i="4"/>
  <c r="T1819" i="4"/>
  <c r="E1820" i="4"/>
  <c r="I1820" i="4"/>
  <c r="M1820" i="4"/>
  <c r="R1820" i="4"/>
  <c r="S1820" i="4"/>
  <c r="T1820" i="4"/>
  <c r="E1821" i="4"/>
  <c r="I1821" i="4"/>
  <c r="M1821" i="4"/>
  <c r="U1821" i="4" s="1"/>
  <c r="R1821" i="4"/>
  <c r="S1821" i="4"/>
  <c r="T1821" i="4"/>
  <c r="E1822" i="4"/>
  <c r="I1822" i="4"/>
  <c r="M1822" i="4"/>
  <c r="R1822" i="4"/>
  <c r="S1822" i="4"/>
  <c r="T1822" i="4"/>
  <c r="E1823" i="4"/>
  <c r="I1823" i="4"/>
  <c r="M1823" i="4"/>
  <c r="R1823" i="4"/>
  <c r="S1823" i="4"/>
  <c r="T1823" i="4"/>
  <c r="E1824" i="4"/>
  <c r="I1824" i="4"/>
  <c r="M1824" i="4"/>
  <c r="U1824" i="4" s="1"/>
  <c r="R1824" i="4"/>
  <c r="S1824" i="4"/>
  <c r="T1824" i="4"/>
  <c r="E1825" i="4"/>
  <c r="I1825" i="4"/>
  <c r="M1825" i="4"/>
  <c r="U1825" i="4" s="1"/>
  <c r="R1825" i="4"/>
  <c r="S1825" i="4"/>
  <c r="T1825" i="4"/>
  <c r="E1826" i="4"/>
  <c r="I1826" i="4"/>
  <c r="M1826" i="4"/>
  <c r="R1826" i="4"/>
  <c r="S1826" i="4"/>
  <c r="T1826" i="4"/>
  <c r="E1827" i="4"/>
  <c r="I1827" i="4"/>
  <c r="M1827" i="4"/>
  <c r="R1827" i="4"/>
  <c r="S1827" i="4"/>
  <c r="T1827" i="4"/>
  <c r="E1828" i="4"/>
  <c r="I1828" i="4"/>
  <c r="M1828" i="4"/>
  <c r="R1828" i="4"/>
  <c r="S1828" i="4"/>
  <c r="T1828" i="4"/>
  <c r="E1829" i="4"/>
  <c r="I1829" i="4"/>
  <c r="M1829" i="4"/>
  <c r="R1829" i="4"/>
  <c r="S1829" i="4"/>
  <c r="T1829" i="4"/>
  <c r="E1830" i="4"/>
  <c r="I1830" i="4"/>
  <c r="M1830" i="4"/>
  <c r="U1830" i="4"/>
  <c r="R1830" i="4"/>
  <c r="S1830" i="4"/>
  <c r="T1830" i="4"/>
  <c r="E1831" i="4"/>
  <c r="I1831" i="4"/>
  <c r="M1831" i="4"/>
  <c r="U1831" i="4"/>
  <c r="R1831" i="4"/>
  <c r="S1831" i="4"/>
  <c r="T1831" i="4"/>
  <c r="E1832" i="4"/>
  <c r="I1832" i="4"/>
  <c r="M1832" i="4"/>
  <c r="R1832" i="4"/>
  <c r="S1832" i="4"/>
  <c r="T1832" i="4"/>
  <c r="E1833" i="4"/>
  <c r="I1833" i="4"/>
  <c r="M1833" i="4"/>
  <c r="U1833" i="4"/>
  <c r="R1833" i="4"/>
  <c r="S1833" i="4"/>
  <c r="T1833" i="4"/>
  <c r="E1834" i="4"/>
  <c r="I1834" i="4"/>
  <c r="M1834" i="4"/>
  <c r="R1834" i="4"/>
  <c r="S1834" i="4"/>
  <c r="T1834" i="4"/>
  <c r="E1835" i="4"/>
  <c r="I1835" i="4"/>
  <c r="M1835" i="4"/>
  <c r="R1835" i="4"/>
  <c r="S1835" i="4"/>
  <c r="T1835" i="4"/>
  <c r="E1836" i="4"/>
  <c r="I1836" i="4"/>
  <c r="M1836" i="4"/>
  <c r="U1836" i="4" s="1"/>
  <c r="R1836" i="4"/>
  <c r="S1836" i="4"/>
  <c r="T1836" i="4"/>
  <c r="E1837" i="4"/>
  <c r="I1837" i="4"/>
  <c r="M1837" i="4"/>
  <c r="R1837" i="4"/>
  <c r="S1837" i="4"/>
  <c r="T1837" i="4"/>
  <c r="E1838" i="4"/>
  <c r="I1838" i="4"/>
  <c r="M1838" i="4"/>
  <c r="U1838" i="4" s="1"/>
  <c r="R1838" i="4"/>
  <c r="S1838" i="4"/>
  <c r="T1838" i="4"/>
  <c r="E1839" i="4"/>
  <c r="I1839" i="4"/>
  <c r="M1839" i="4"/>
  <c r="R1839" i="4"/>
  <c r="S1839" i="4"/>
  <c r="T1839" i="4"/>
  <c r="E1840" i="4"/>
  <c r="I1840" i="4"/>
  <c r="M1840" i="4"/>
  <c r="R1840" i="4"/>
  <c r="S1840" i="4"/>
  <c r="T1840" i="4"/>
  <c r="E1841" i="4"/>
  <c r="I1841" i="4"/>
  <c r="M1841" i="4"/>
  <c r="R1841" i="4"/>
  <c r="S1841" i="4"/>
  <c r="T1841" i="4"/>
  <c r="E1842" i="4"/>
  <c r="I1842" i="4"/>
  <c r="M1842" i="4"/>
  <c r="U1842" i="4"/>
  <c r="R1842" i="4"/>
  <c r="S1842" i="4"/>
  <c r="T1842" i="4"/>
  <c r="E1843" i="4"/>
  <c r="I1843" i="4"/>
  <c r="M1843" i="4"/>
  <c r="Q1843" i="4" s="1"/>
  <c r="R1843" i="4"/>
  <c r="S1843" i="4"/>
  <c r="T1843" i="4"/>
  <c r="E1844" i="4"/>
  <c r="I1844" i="4"/>
  <c r="M1844" i="4"/>
  <c r="U1844" i="4"/>
  <c r="R1844" i="4"/>
  <c r="S1844" i="4"/>
  <c r="T1844" i="4"/>
  <c r="E1845" i="4"/>
  <c r="I1845" i="4"/>
  <c r="M1845" i="4"/>
  <c r="R1845" i="4"/>
  <c r="S1845" i="4"/>
  <c r="T1845" i="4"/>
  <c r="E1846" i="4"/>
  <c r="I1846" i="4"/>
  <c r="M1846" i="4"/>
  <c r="U1846" i="4"/>
  <c r="R1846" i="4"/>
  <c r="S1846" i="4"/>
  <c r="T1846" i="4"/>
  <c r="E1847" i="4"/>
  <c r="I1847" i="4"/>
  <c r="M1847" i="4"/>
  <c r="U1847" i="4"/>
  <c r="R1847" i="4"/>
  <c r="S1847" i="4"/>
  <c r="T1847" i="4"/>
  <c r="E1848" i="4"/>
  <c r="I1848" i="4"/>
  <c r="M1848" i="4"/>
  <c r="U1848" i="4"/>
  <c r="R1848" i="4"/>
  <c r="S1848" i="4"/>
  <c r="T1848" i="4"/>
  <c r="E1849" i="4"/>
  <c r="I1849" i="4"/>
  <c r="Q1849" i="4"/>
  <c r="M1849" i="4"/>
  <c r="R1849" i="4"/>
  <c r="S1849" i="4"/>
  <c r="T1849" i="4"/>
  <c r="E1850" i="4"/>
  <c r="I1850" i="4"/>
  <c r="M1850" i="4"/>
  <c r="U1850" i="4" s="1"/>
  <c r="R1850" i="4"/>
  <c r="S1850" i="4"/>
  <c r="T1850" i="4"/>
  <c r="E1851" i="4"/>
  <c r="I1851" i="4"/>
  <c r="M1851" i="4"/>
  <c r="R1851" i="4"/>
  <c r="S1851" i="4"/>
  <c r="T1851" i="4"/>
  <c r="E1852" i="4"/>
  <c r="I1852" i="4"/>
  <c r="M1852" i="4"/>
  <c r="R1852" i="4"/>
  <c r="S1852" i="4"/>
  <c r="T1852" i="4"/>
  <c r="E1853" i="4"/>
  <c r="I1853" i="4"/>
  <c r="M1853" i="4"/>
  <c r="R1853" i="4"/>
  <c r="S1853" i="4"/>
  <c r="T1853" i="4"/>
  <c r="E1854" i="4"/>
  <c r="I1854" i="4"/>
  <c r="M1854" i="4"/>
  <c r="R1854" i="4"/>
  <c r="S1854" i="4"/>
  <c r="T1854" i="4"/>
  <c r="E1855" i="4"/>
  <c r="I1855" i="4"/>
  <c r="M1855" i="4"/>
  <c r="R1855" i="4"/>
  <c r="S1855" i="4"/>
  <c r="T1855" i="4"/>
  <c r="E1856" i="4"/>
  <c r="I1856" i="4"/>
  <c r="M1856" i="4"/>
  <c r="U1856" i="4" s="1"/>
  <c r="R1856" i="4"/>
  <c r="S1856" i="4"/>
  <c r="T1856" i="4"/>
  <c r="E1857" i="4"/>
  <c r="I1857" i="4"/>
  <c r="M1857" i="4"/>
  <c r="U1857" i="4"/>
  <c r="R1857" i="4"/>
  <c r="S1857" i="4"/>
  <c r="T1857" i="4"/>
  <c r="E1858" i="4"/>
  <c r="I1858" i="4"/>
  <c r="M1858" i="4"/>
  <c r="U1858" i="4" s="1"/>
  <c r="R1858" i="4"/>
  <c r="S1858" i="4"/>
  <c r="T1858" i="4"/>
  <c r="E1859" i="4"/>
  <c r="I1859" i="4"/>
  <c r="M1859" i="4"/>
  <c r="U1859" i="4"/>
  <c r="R1859" i="4"/>
  <c r="S1859" i="4"/>
  <c r="T1859" i="4"/>
  <c r="E1860" i="4"/>
  <c r="I1860" i="4"/>
  <c r="M1860" i="4"/>
  <c r="U1860" i="4"/>
  <c r="R1860" i="4"/>
  <c r="S1860" i="4"/>
  <c r="T1860" i="4"/>
  <c r="E1861" i="4"/>
  <c r="I1861" i="4"/>
  <c r="M1861" i="4"/>
  <c r="U1861" i="4"/>
  <c r="R1861" i="4"/>
  <c r="S1861" i="4"/>
  <c r="T1861" i="4"/>
  <c r="E1862" i="4"/>
  <c r="I1862" i="4"/>
  <c r="M1862" i="4"/>
  <c r="U1862" i="4"/>
  <c r="R1862" i="4"/>
  <c r="S1862" i="4"/>
  <c r="T1862" i="4"/>
  <c r="E1863" i="4"/>
  <c r="I1863" i="4"/>
  <c r="M1863" i="4"/>
  <c r="R1863" i="4"/>
  <c r="S1863" i="4"/>
  <c r="T1863" i="4"/>
  <c r="E1864" i="4"/>
  <c r="I1864" i="4"/>
  <c r="M1864" i="4"/>
  <c r="U1864" i="4"/>
  <c r="R1864" i="4"/>
  <c r="S1864" i="4"/>
  <c r="T1864" i="4"/>
  <c r="E1865" i="4"/>
  <c r="I1865" i="4"/>
  <c r="M1865" i="4"/>
  <c r="R1865" i="4"/>
  <c r="S1865" i="4"/>
  <c r="T1865" i="4"/>
  <c r="E1866" i="4"/>
  <c r="I1866" i="4"/>
  <c r="M1866" i="4"/>
  <c r="R1866" i="4"/>
  <c r="S1866" i="4"/>
  <c r="T1866" i="4"/>
  <c r="E1867" i="4"/>
  <c r="I1867" i="4"/>
  <c r="M1867" i="4"/>
  <c r="R1867" i="4"/>
  <c r="S1867" i="4"/>
  <c r="T1867" i="4"/>
  <c r="E1868" i="4"/>
  <c r="I1868" i="4"/>
  <c r="M1868" i="4"/>
  <c r="U1868" i="4" s="1"/>
  <c r="R1868" i="4"/>
  <c r="S1868" i="4"/>
  <c r="T1868" i="4"/>
  <c r="E1869" i="4"/>
  <c r="I1869" i="4"/>
  <c r="M1869" i="4"/>
  <c r="R1869" i="4"/>
  <c r="S1869" i="4"/>
  <c r="T1869" i="4"/>
  <c r="E1870" i="4"/>
  <c r="I1870" i="4"/>
  <c r="M1870" i="4"/>
  <c r="R1870" i="4"/>
  <c r="S1870" i="4"/>
  <c r="T1870" i="4"/>
  <c r="E1871" i="4"/>
  <c r="I1871" i="4"/>
  <c r="M1871" i="4"/>
  <c r="R1871" i="4"/>
  <c r="S1871" i="4"/>
  <c r="T1871" i="4"/>
  <c r="E1872" i="4"/>
  <c r="I1872" i="4"/>
  <c r="M1872" i="4"/>
  <c r="Q1872" i="4"/>
  <c r="R1872" i="4"/>
  <c r="S1872" i="4"/>
  <c r="T1872" i="4"/>
  <c r="E1873" i="4"/>
  <c r="I1873" i="4"/>
  <c r="M1873" i="4"/>
  <c r="U1873" i="4"/>
  <c r="R1873" i="4"/>
  <c r="S1873" i="4"/>
  <c r="T1873" i="4"/>
  <c r="D1876" i="4"/>
  <c r="D1762" i="4" s="1"/>
  <c r="F1876" i="4"/>
  <c r="E1876" i="4" s="1"/>
  <c r="G1876" i="4"/>
  <c r="G1762" i="4"/>
  <c r="H1876" i="4"/>
  <c r="H1762" i="4" s="1"/>
  <c r="J1876" i="4"/>
  <c r="J1762" i="4" s="1"/>
  <c r="I1762" i="4" s="1"/>
  <c r="I1876" i="4"/>
  <c r="K1876" i="4"/>
  <c r="K1762" i="4"/>
  <c r="L1876" i="4"/>
  <c r="N1876" i="4"/>
  <c r="N1762" i="4"/>
  <c r="O1876" i="4"/>
  <c r="M1876" i="4" s="1"/>
  <c r="P1876" i="4"/>
  <c r="P1762" i="4"/>
  <c r="D1877" i="4"/>
  <c r="D1763" i="4" s="1"/>
  <c r="F1877" i="4"/>
  <c r="F1763" i="4" s="1"/>
  <c r="G1877" i="4"/>
  <c r="E1877" i="4" s="1"/>
  <c r="H1877" i="4"/>
  <c r="H1763" i="4"/>
  <c r="J1877" i="4"/>
  <c r="J1763" i="4" s="1"/>
  <c r="K1877" i="4"/>
  <c r="L1877" i="4"/>
  <c r="L1763" i="4" s="1"/>
  <c r="N1877" i="4"/>
  <c r="O1877" i="4"/>
  <c r="P1877" i="4"/>
  <c r="F1878" i="4"/>
  <c r="F1765" i="4"/>
  <c r="G1878" i="4"/>
  <c r="G1765" i="4" s="1"/>
  <c r="H1878" i="4"/>
  <c r="H1765" i="4"/>
  <c r="J1878" i="4"/>
  <c r="J1765" i="4"/>
  <c r="K1878" i="4"/>
  <c r="K1765" i="4" s="1"/>
  <c r="L1878" i="4"/>
  <c r="L1765" i="4"/>
  <c r="N1878" i="4"/>
  <c r="N1765" i="4" s="1"/>
  <c r="O1878" i="4"/>
  <c r="P1878" i="4"/>
  <c r="P1765" i="4" s="1"/>
  <c r="D1880" i="4"/>
  <c r="D1767" i="4"/>
  <c r="F1880" i="4"/>
  <c r="F1767" i="4" s="1"/>
  <c r="G1880" i="4"/>
  <c r="H1880" i="4"/>
  <c r="H1767" i="4" s="1"/>
  <c r="J1880" i="4"/>
  <c r="J1767" i="4"/>
  <c r="K1880" i="4"/>
  <c r="I1880" i="4"/>
  <c r="L1880" i="4"/>
  <c r="L1767" i="4"/>
  <c r="N1880" i="4"/>
  <c r="N1767" i="4"/>
  <c r="M1767" i="4" s="1"/>
  <c r="O1880" i="4"/>
  <c r="O1767" i="4" s="1"/>
  <c r="P1880" i="4"/>
  <c r="P1767" i="4"/>
  <c r="E1883" i="4"/>
  <c r="I1883" i="4"/>
  <c r="M1883" i="4"/>
  <c r="R1883" i="4"/>
  <c r="S1883" i="4"/>
  <c r="T1883" i="4"/>
  <c r="E1884" i="4"/>
  <c r="I1884" i="4"/>
  <c r="M1884" i="4"/>
  <c r="E1886" i="4"/>
  <c r="I1886" i="4"/>
  <c r="M1886" i="4"/>
  <c r="R1886" i="4"/>
  <c r="S1886" i="4"/>
  <c r="T1886" i="4"/>
  <c r="D1888" i="4"/>
  <c r="D1887" i="4" s="1"/>
  <c r="F1888" i="4"/>
  <c r="E1888" i="4" s="1"/>
  <c r="G1888" i="4"/>
  <c r="H1888" i="4"/>
  <c r="H1887" i="4"/>
  <c r="J1888" i="4"/>
  <c r="K1888" i="4"/>
  <c r="K1887" i="4"/>
  <c r="L1888" i="4"/>
  <c r="N1888" i="4"/>
  <c r="R1888" i="4" s="1"/>
  <c r="O1888" i="4"/>
  <c r="O1887" i="4"/>
  <c r="P1888" i="4"/>
  <c r="E1889" i="4"/>
  <c r="I1889" i="4"/>
  <c r="M1889" i="4"/>
  <c r="U1889" i="4" s="1"/>
  <c r="R1889" i="4"/>
  <c r="S1889" i="4"/>
  <c r="T1889" i="4"/>
  <c r="E1890" i="4"/>
  <c r="I1890" i="4"/>
  <c r="M1890" i="4"/>
  <c r="R1890" i="4"/>
  <c r="S1890" i="4"/>
  <c r="T1890" i="4"/>
  <c r="D1892" i="4"/>
  <c r="D1891" i="4"/>
  <c r="F1892" i="4"/>
  <c r="F1891" i="4" s="1"/>
  <c r="G1892" i="4"/>
  <c r="G1891" i="4"/>
  <c r="H1892" i="4"/>
  <c r="H1891" i="4" s="1"/>
  <c r="J1892" i="4"/>
  <c r="J1891" i="4" s="1"/>
  <c r="K1892" i="4"/>
  <c r="L1892" i="4"/>
  <c r="L1891" i="4"/>
  <c r="N1892" i="4"/>
  <c r="N1891" i="4"/>
  <c r="O1892" i="4"/>
  <c r="P1892" i="4"/>
  <c r="E1893" i="4"/>
  <c r="I1893" i="4"/>
  <c r="M1893" i="4"/>
  <c r="Q1893" i="4" s="1"/>
  <c r="R1893" i="4"/>
  <c r="S1893" i="4"/>
  <c r="T1893" i="4"/>
  <c r="E1894" i="4"/>
  <c r="I1894" i="4"/>
  <c r="M1894" i="4"/>
  <c r="R1894" i="4"/>
  <c r="S1894" i="4"/>
  <c r="T1894" i="4"/>
  <c r="D1895" i="4"/>
  <c r="F1896" i="4"/>
  <c r="G1896" i="4"/>
  <c r="G1895" i="4"/>
  <c r="H1896" i="4"/>
  <c r="H1895" i="4" s="1"/>
  <c r="J1896" i="4"/>
  <c r="K1896" i="4"/>
  <c r="L1896" i="4"/>
  <c r="L1895" i="4"/>
  <c r="N1896" i="4"/>
  <c r="N1895" i="4" s="1"/>
  <c r="O1896" i="4"/>
  <c r="O1895" i="4"/>
  <c r="P1896" i="4"/>
  <c r="P1895" i="4" s="1"/>
  <c r="E1897" i="4"/>
  <c r="I1897" i="4"/>
  <c r="M1897" i="4"/>
  <c r="E1898" i="4"/>
  <c r="I1898" i="4"/>
  <c r="M1898" i="4"/>
  <c r="R1898" i="4"/>
  <c r="S1898" i="4"/>
  <c r="T1898" i="4"/>
  <c r="E1902" i="4"/>
  <c r="I1902" i="4"/>
  <c r="M1902" i="4"/>
  <c r="R1902" i="4"/>
  <c r="S1902" i="4"/>
  <c r="T1902" i="4"/>
  <c r="E1903" i="4"/>
  <c r="I1903" i="4"/>
  <c r="M1903" i="4"/>
  <c r="R1903" i="4"/>
  <c r="S1903" i="4"/>
  <c r="T1903" i="4"/>
  <c r="E1904" i="4"/>
  <c r="I1904" i="4"/>
  <c r="M1904" i="4"/>
  <c r="R1904" i="4"/>
  <c r="S1904" i="4"/>
  <c r="T1904" i="4"/>
  <c r="E1905" i="4"/>
  <c r="I1905" i="4"/>
  <c r="M1905" i="4"/>
  <c r="R1905" i="4"/>
  <c r="S1905" i="4"/>
  <c r="T1905" i="4"/>
  <c r="E1907" i="4"/>
  <c r="I1907" i="4"/>
  <c r="M1907" i="4"/>
  <c r="R1907" i="4"/>
  <c r="S1907" i="4"/>
  <c r="T1907" i="4"/>
  <c r="E1908" i="4"/>
  <c r="I1908" i="4"/>
  <c r="M1908" i="4"/>
  <c r="R1908" i="4"/>
  <c r="S1908" i="4"/>
  <c r="T1908" i="4"/>
  <c r="E1909" i="4"/>
  <c r="I1909" i="4"/>
  <c r="M1909" i="4"/>
  <c r="R1909" i="4"/>
  <c r="S1909" i="4"/>
  <c r="T1909" i="4"/>
  <c r="E1910" i="4"/>
  <c r="I1910" i="4"/>
  <c r="M1910" i="4"/>
  <c r="R1910" i="4"/>
  <c r="S1910" i="4"/>
  <c r="T1910" i="4"/>
  <c r="E1911" i="4"/>
  <c r="I1911" i="4"/>
  <c r="M1911" i="4"/>
  <c r="R1911" i="4"/>
  <c r="S1911" i="4"/>
  <c r="T1911" i="4"/>
  <c r="E1912" i="4"/>
  <c r="I1912" i="4"/>
  <c r="M1912" i="4"/>
  <c r="R1912" i="4"/>
  <c r="S1912" i="4"/>
  <c r="T1912" i="4"/>
  <c r="E1913" i="4"/>
  <c r="I1913" i="4"/>
  <c r="M1913" i="4"/>
  <c r="Q1913" i="4" s="1"/>
  <c r="R1913" i="4"/>
  <c r="S1913" i="4"/>
  <c r="T1913" i="4"/>
  <c r="E1914" i="4"/>
  <c r="I1914" i="4"/>
  <c r="M1914" i="4"/>
  <c r="R1914" i="4"/>
  <c r="S1914" i="4"/>
  <c r="T1914" i="4"/>
  <c r="E1915" i="4"/>
  <c r="I1915" i="4"/>
  <c r="M1915" i="4"/>
  <c r="U1915" i="4"/>
  <c r="R1915" i="4"/>
  <c r="S1915" i="4"/>
  <c r="T1915" i="4"/>
  <c r="E1916" i="4"/>
  <c r="I1916" i="4"/>
  <c r="M1916" i="4"/>
  <c r="R1916" i="4"/>
  <c r="S1916" i="4"/>
  <c r="T1916" i="4"/>
  <c r="E1917" i="4"/>
  <c r="I1917" i="4"/>
  <c r="M1917" i="4"/>
  <c r="U1917" i="4"/>
  <c r="R1917" i="4"/>
  <c r="S1917" i="4"/>
  <c r="T1917" i="4"/>
  <c r="E1918" i="4"/>
  <c r="I1918" i="4"/>
  <c r="M1918" i="4"/>
  <c r="R1918" i="4"/>
  <c r="S1918" i="4"/>
  <c r="T1918" i="4"/>
  <c r="E1919" i="4"/>
  <c r="I1919" i="4"/>
  <c r="M1919" i="4"/>
  <c r="R1919" i="4"/>
  <c r="S1919" i="4"/>
  <c r="T1919" i="4"/>
  <c r="E1920" i="4"/>
  <c r="I1920" i="4"/>
  <c r="M1920" i="4"/>
  <c r="R1920" i="4"/>
  <c r="S1920" i="4"/>
  <c r="T1920" i="4"/>
  <c r="E1921" i="4"/>
  <c r="I1921" i="4"/>
  <c r="M1921" i="4"/>
  <c r="R1921" i="4"/>
  <c r="S1921" i="4"/>
  <c r="T1921" i="4"/>
  <c r="E1922" i="4"/>
  <c r="I1922" i="4"/>
  <c r="M1922" i="4"/>
  <c r="R1922" i="4"/>
  <c r="S1922" i="4"/>
  <c r="T1922" i="4"/>
  <c r="E1923" i="4"/>
  <c r="I1923" i="4"/>
  <c r="M1923" i="4"/>
  <c r="U1923" i="4" s="1"/>
  <c r="R1923" i="4"/>
  <c r="S1923" i="4"/>
  <c r="T1923" i="4"/>
  <c r="E1924" i="4"/>
  <c r="I1924" i="4"/>
  <c r="M1924" i="4"/>
  <c r="R1924" i="4"/>
  <c r="S1924" i="4"/>
  <c r="T1924" i="4"/>
  <c r="E1925" i="4"/>
  <c r="I1925" i="4"/>
  <c r="M1925" i="4"/>
  <c r="U1925" i="4" s="1"/>
  <c r="R1925" i="4"/>
  <c r="S1925" i="4"/>
  <c r="T1925" i="4"/>
  <c r="E1926" i="4"/>
  <c r="I1926" i="4"/>
  <c r="M1926" i="4"/>
  <c r="R1926" i="4"/>
  <c r="S1926" i="4"/>
  <c r="T1926" i="4"/>
  <c r="E1927" i="4"/>
  <c r="I1927" i="4"/>
  <c r="M1927" i="4"/>
  <c r="U1927" i="4"/>
  <c r="R1927" i="4"/>
  <c r="S1927" i="4"/>
  <c r="T1927" i="4"/>
  <c r="E1928" i="4"/>
  <c r="I1928" i="4"/>
  <c r="M1928" i="4"/>
  <c r="R1928" i="4"/>
  <c r="S1928" i="4"/>
  <c r="T1928" i="4"/>
  <c r="E1929" i="4"/>
  <c r="I1929" i="4"/>
  <c r="M1929" i="4"/>
  <c r="Q1929" i="4"/>
  <c r="R1929" i="4"/>
  <c r="S1929" i="4"/>
  <c r="T1929" i="4"/>
  <c r="E1930" i="4"/>
  <c r="I1930" i="4"/>
  <c r="M1930" i="4"/>
  <c r="R1930" i="4"/>
  <c r="S1930" i="4"/>
  <c r="T1930" i="4"/>
  <c r="E1931" i="4"/>
  <c r="I1931" i="4"/>
  <c r="M1931" i="4"/>
  <c r="R1931" i="4"/>
  <c r="S1931" i="4"/>
  <c r="T1931" i="4"/>
  <c r="E1932" i="4"/>
  <c r="I1932" i="4"/>
  <c r="M1932" i="4"/>
  <c r="R1932" i="4"/>
  <c r="S1932" i="4"/>
  <c r="T1932" i="4"/>
  <c r="E1933" i="4"/>
  <c r="I1933" i="4"/>
  <c r="M1933" i="4"/>
  <c r="R1933" i="4"/>
  <c r="S1933" i="4"/>
  <c r="T1933" i="4"/>
  <c r="E1934" i="4"/>
  <c r="I1934" i="4"/>
  <c r="M1934" i="4"/>
  <c r="R1934" i="4"/>
  <c r="S1934" i="4"/>
  <c r="T1934" i="4"/>
  <c r="E1935" i="4"/>
  <c r="I1935" i="4"/>
  <c r="M1935" i="4"/>
  <c r="R1935" i="4"/>
  <c r="S1935" i="4"/>
  <c r="T1935" i="4"/>
  <c r="E1936" i="4"/>
  <c r="I1936" i="4"/>
  <c r="M1936" i="4"/>
  <c r="R1936" i="4"/>
  <c r="S1936" i="4"/>
  <c r="T1936" i="4"/>
  <c r="E1937" i="4"/>
  <c r="I1937" i="4"/>
  <c r="M1937" i="4"/>
  <c r="U1937" i="4" s="1"/>
  <c r="R1937" i="4"/>
  <c r="S1937" i="4"/>
  <c r="T1937" i="4"/>
  <c r="E1938" i="4"/>
  <c r="I1938" i="4"/>
  <c r="M1938" i="4"/>
  <c r="R1938" i="4"/>
  <c r="S1938" i="4"/>
  <c r="T1938" i="4"/>
  <c r="E1939" i="4"/>
  <c r="I1939" i="4"/>
  <c r="M1939" i="4"/>
  <c r="R1939" i="4"/>
  <c r="S1939" i="4"/>
  <c r="T1939" i="4"/>
  <c r="E1940" i="4"/>
  <c r="I1940" i="4"/>
  <c r="M1940" i="4"/>
  <c r="R1940" i="4"/>
  <c r="S1940" i="4"/>
  <c r="T1940" i="4"/>
  <c r="E1941" i="4"/>
  <c r="I1941" i="4"/>
  <c r="M1941" i="4"/>
  <c r="R1941" i="4"/>
  <c r="S1941" i="4"/>
  <c r="T1941" i="4"/>
  <c r="E1942" i="4"/>
  <c r="I1942" i="4"/>
  <c r="M1942" i="4"/>
  <c r="R1942" i="4"/>
  <c r="S1942" i="4"/>
  <c r="T1942" i="4"/>
  <c r="E1943" i="4"/>
  <c r="I1943" i="4"/>
  <c r="M1943" i="4"/>
  <c r="U1943" i="4" s="1"/>
  <c r="R1943" i="4"/>
  <c r="S1943" i="4"/>
  <c r="T1943" i="4"/>
  <c r="E1944" i="4"/>
  <c r="I1944" i="4"/>
  <c r="M1944" i="4"/>
  <c r="R1944" i="4"/>
  <c r="S1944" i="4"/>
  <c r="T1944" i="4"/>
  <c r="E1945" i="4"/>
  <c r="I1945" i="4"/>
  <c r="M1945" i="4"/>
  <c r="U1945" i="4"/>
  <c r="R1945" i="4"/>
  <c r="S1945" i="4"/>
  <c r="T1945" i="4"/>
  <c r="E1946" i="4"/>
  <c r="I1946" i="4"/>
  <c r="M1946" i="4"/>
  <c r="U1946" i="4" s="1"/>
  <c r="R1946" i="4"/>
  <c r="S1946" i="4"/>
  <c r="T1946" i="4"/>
  <c r="E1947" i="4"/>
  <c r="I1947" i="4"/>
  <c r="M1947" i="4"/>
  <c r="U1947" i="4"/>
  <c r="R1947" i="4"/>
  <c r="S1947" i="4"/>
  <c r="T1947" i="4"/>
  <c r="E1948" i="4"/>
  <c r="I1948" i="4"/>
  <c r="M1948" i="4"/>
  <c r="R1948" i="4"/>
  <c r="S1948" i="4"/>
  <c r="T1948" i="4"/>
  <c r="E1949" i="4"/>
  <c r="I1949" i="4"/>
  <c r="M1949" i="4"/>
  <c r="U1949" i="4" s="1"/>
  <c r="R1949" i="4"/>
  <c r="S1949" i="4"/>
  <c r="T1949" i="4"/>
  <c r="E1950" i="4"/>
  <c r="I1950" i="4"/>
  <c r="M1950" i="4"/>
  <c r="R1950" i="4"/>
  <c r="S1950" i="4"/>
  <c r="T1950" i="4"/>
  <c r="E1952" i="4"/>
  <c r="I1952" i="4"/>
  <c r="M1952" i="4"/>
  <c r="R1952" i="4"/>
  <c r="S1952" i="4"/>
  <c r="T1952" i="4"/>
  <c r="E1955" i="4"/>
  <c r="I1955" i="4"/>
  <c r="M1955" i="4"/>
  <c r="R1955" i="4"/>
  <c r="S1955" i="4"/>
  <c r="T1955" i="4"/>
  <c r="D1957" i="4"/>
  <c r="D1956" i="4"/>
  <c r="C116" i="14"/>
  <c r="D219" i="9"/>
  <c r="P219" i="9" s="1"/>
  <c r="P220" i="9" s="1"/>
  <c r="F1957" i="4"/>
  <c r="E1957" i="4" s="1"/>
  <c r="G1957" i="4"/>
  <c r="H1957" i="4"/>
  <c r="H1956" i="4"/>
  <c r="J1957" i="4"/>
  <c r="K1957" i="4"/>
  <c r="L1957" i="4"/>
  <c r="N1957" i="4"/>
  <c r="O1957" i="4"/>
  <c r="O1956" i="4" s="1"/>
  <c r="P1957" i="4"/>
  <c r="E1958" i="4"/>
  <c r="I1958" i="4"/>
  <c r="M1958" i="4"/>
  <c r="R1958" i="4"/>
  <c r="S1958" i="4"/>
  <c r="T1958" i="4"/>
  <c r="E1959" i="4"/>
  <c r="I1959" i="4"/>
  <c r="Q1959" i="4" s="1"/>
  <c r="M1959" i="4"/>
  <c r="R1959" i="4"/>
  <c r="S1959" i="4"/>
  <c r="T1959" i="4"/>
  <c r="E1960" i="4"/>
  <c r="I1960" i="4"/>
  <c r="M1960" i="4"/>
  <c r="U1960" i="4"/>
  <c r="R1960" i="4"/>
  <c r="S1960" i="4"/>
  <c r="T1960" i="4"/>
  <c r="D1962" i="4"/>
  <c r="D1961" i="4" s="1"/>
  <c r="F1962" i="4"/>
  <c r="G1962" i="4"/>
  <c r="G1961" i="4"/>
  <c r="H1962" i="4"/>
  <c r="H1961" i="4"/>
  <c r="J1962" i="4"/>
  <c r="I1962" i="4" s="1"/>
  <c r="K1962" i="4"/>
  <c r="K1961" i="4"/>
  <c r="L1962" i="4"/>
  <c r="L1961" i="4" s="1"/>
  <c r="N1962" i="4"/>
  <c r="O1962" i="4"/>
  <c r="O1961" i="4" s="1"/>
  <c r="S1961" i="4" s="1"/>
  <c r="P1962" i="4"/>
  <c r="E1963" i="4"/>
  <c r="I1963" i="4"/>
  <c r="M1963" i="4"/>
  <c r="R1963" i="4"/>
  <c r="S1963" i="4"/>
  <c r="T1963" i="4"/>
  <c r="E1964" i="4"/>
  <c r="I1964" i="4"/>
  <c r="M1964" i="4"/>
  <c r="R1964" i="4"/>
  <c r="S1964" i="4"/>
  <c r="T1964" i="4"/>
  <c r="E1965" i="4"/>
  <c r="I1965" i="4"/>
  <c r="M1965" i="4"/>
  <c r="R1965" i="4"/>
  <c r="S1965" i="4"/>
  <c r="T1965" i="4"/>
  <c r="D1968" i="4"/>
  <c r="D1901" i="4"/>
  <c r="G1901" i="4"/>
  <c r="H1901" i="4"/>
  <c r="K1901" i="4"/>
  <c r="D1969" i="4"/>
  <c r="F1969" i="4"/>
  <c r="G1969" i="4"/>
  <c r="H1969" i="4"/>
  <c r="J1969" i="4"/>
  <c r="K1969" i="4"/>
  <c r="L1969" i="4"/>
  <c r="N1969" i="4"/>
  <c r="O1969" i="4"/>
  <c r="P1969" i="4"/>
  <c r="D1970" i="4"/>
  <c r="F1970" i="4"/>
  <c r="G1970" i="4"/>
  <c r="H1970" i="4"/>
  <c r="J1970" i="4"/>
  <c r="K1970" i="4"/>
  <c r="L1970" i="4"/>
  <c r="N1970" i="4"/>
  <c r="O1970" i="4"/>
  <c r="P1970" i="4"/>
  <c r="D1971" i="4"/>
  <c r="F1971" i="4"/>
  <c r="G1971" i="4"/>
  <c r="H1971" i="4"/>
  <c r="J1971" i="4"/>
  <c r="K1971" i="4"/>
  <c r="L1971" i="4"/>
  <c r="N1971" i="4"/>
  <c r="O1971" i="4"/>
  <c r="P1971" i="4"/>
  <c r="D1972" i="4"/>
  <c r="F1972" i="4"/>
  <c r="G1972" i="4"/>
  <c r="H1972" i="4"/>
  <c r="J1972" i="4"/>
  <c r="K1972" i="4"/>
  <c r="I1972" i="4" s="1"/>
  <c r="L1972" i="4"/>
  <c r="N1972" i="4"/>
  <c r="O1972" i="4"/>
  <c r="P1972" i="4"/>
  <c r="D1973" i="4"/>
  <c r="D1906" i="4"/>
  <c r="H1906" i="4"/>
  <c r="O1906" i="4"/>
  <c r="D1974" i="4"/>
  <c r="F1974" i="4"/>
  <c r="G1974" i="4"/>
  <c r="E1974" i="4"/>
  <c r="H1974" i="4"/>
  <c r="J1974" i="4"/>
  <c r="K1974" i="4"/>
  <c r="L1974" i="4"/>
  <c r="N1974" i="4"/>
  <c r="O1974" i="4"/>
  <c r="P1974" i="4"/>
  <c r="D1975" i="4"/>
  <c r="F1975" i="4"/>
  <c r="G1975" i="4"/>
  <c r="H1975" i="4"/>
  <c r="J1975" i="4"/>
  <c r="K1975" i="4"/>
  <c r="L1975" i="4"/>
  <c r="N1975" i="4"/>
  <c r="R1975" i="4" s="1"/>
  <c r="O1975" i="4"/>
  <c r="P1975" i="4"/>
  <c r="D1976" i="4"/>
  <c r="F1976" i="4"/>
  <c r="G1976" i="4"/>
  <c r="H1976" i="4"/>
  <c r="J1976" i="4"/>
  <c r="I1976" i="4"/>
  <c r="K1976" i="4"/>
  <c r="L1976" i="4"/>
  <c r="N1976" i="4"/>
  <c r="O1976" i="4"/>
  <c r="P1976" i="4"/>
  <c r="D1977" i="4"/>
  <c r="F1977" i="4"/>
  <c r="G1977" i="4"/>
  <c r="E1977" i="4"/>
  <c r="H1977" i="4"/>
  <c r="J1977" i="4"/>
  <c r="K1977" i="4"/>
  <c r="I1977" i="4"/>
  <c r="L1977" i="4"/>
  <c r="T1977" i="4"/>
  <c r="N1977" i="4"/>
  <c r="O1977" i="4"/>
  <c r="P1977" i="4"/>
  <c r="D1978" i="4"/>
  <c r="F1978" i="4"/>
  <c r="G1978" i="4"/>
  <c r="H1978" i="4"/>
  <c r="J1978" i="4"/>
  <c r="K1978" i="4"/>
  <c r="L1978" i="4"/>
  <c r="N1978" i="4"/>
  <c r="O1978" i="4"/>
  <c r="P1978" i="4"/>
  <c r="D1979" i="4"/>
  <c r="F1979" i="4"/>
  <c r="G1979" i="4"/>
  <c r="H1979" i="4"/>
  <c r="J1979" i="4"/>
  <c r="K1979" i="4"/>
  <c r="L1979" i="4"/>
  <c r="N1979" i="4"/>
  <c r="O1979" i="4"/>
  <c r="P1979" i="4"/>
  <c r="D1980" i="4"/>
  <c r="F1980" i="4"/>
  <c r="G1980" i="4"/>
  <c r="E1980" i="4"/>
  <c r="H1980" i="4"/>
  <c r="J1980" i="4"/>
  <c r="K1980" i="4"/>
  <c r="L1980" i="4"/>
  <c r="N1980" i="4"/>
  <c r="O1980" i="4"/>
  <c r="P1980" i="4"/>
  <c r="D1981" i="4"/>
  <c r="F1981" i="4"/>
  <c r="G1981" i="4"/>
  <c r="H1981" i="4"/>
  <c r="J1981" i="4"/>
  <c r="K1981" i="4"/>
  <c r="L1981" i="4"/>
  <c r="N1981" i="4"/>
  <c r="O1981" i="4"/>
  <c r="P1981" i="4"/>
  <c r="D1982" i="4"/>
  <c r="F1982" i="4"/>
  <c r="G1982" i="4"/>
  <c r="H1982" i="4"/>
  <c r="J1982" i="4"/>
  <c r="K1982" i="4"/>
  <c r="L1982" i="4"/>
  <c r="N1982" i="4"/>
  <c r="O1982" i="4"/>
  <c r="P1982" i="4"/>
  <c r="D1983" i="4"/>
  <c r="F1983" i="4"/>
  <c r="G1983" i="4"/>
  <c r="H1983" i="4"/>
  <c r="J1983" i="4"/>
  <c r="K1983" i="4"/>
  <c r="L1983" i="4"/>
  <c r="N1983" i="4"/>
  <c r="O1983" i="4"/>
  <c r="S1983" i="4" s="1"/>
  <c r="P1983" i="4"/>
  <c r="D1984" i="4"/>
  <c r="F1984" i="4"/>
  <c r="G1984" i="4"/>
  <c r="H1984" i="4"/>
  <c r="J1984" i="4"/>
  <c r="K1984" i="4"/>
  <c r="L1984" i="4"/>
  <c r="N1984" i="4"/>
  <c r="O1984" i="4"/>
  <c r="P1984" i="4"/>
  <c r="D1985" i="4"/>
  <c r="F1985" i="4"/>
  <c r="G1985" i="4"/>
  <c r="H1985" i="4"/>
  <c r="J1985" i="4"/>
  <c r="K1985" i="4"/>
  <c r="L1985" i="4"/>
  <c r="N1985" i="4"/>
  <c r="O1985" i="4"/>
  <c r="P1985" i="4"/>
  <c r="D1986" i="4"/>
  <c r="F1986" i="4"/>
  <c r="G1986" i="4"/>
  <c r="H1986" i="4"/>
  <c r="J1986" i="4"/>
  <c r="K1986" i="4"/>
  <c r="L1986" i="4"/>
  <c r="N1986" i="4"/>
  <c r="O1986" i="4"/>
  <c r="M1986" i="4" s="1"/>
  <c r="P1986" i="4"/>
  <c r="D1987" i="4"/>
  <c r="F1987" i="4"/>
  <c r="G1987" i="4"/>
  <c r="H1987" i="4"/>
  <c r="J1987" i="4"/>
  <c r="K1987" i="4"/>
  <c r="L1987" i="4"/>
  <c r="N1987" i="4"/>
  <c r="O1987" i="4"/>
  <c r="P1987" i="4"/>
  <c r="D1988" i="4"/>
  <c r="F1988" i="4"/>
  <c r="G1988" i="4"/>
  <c r="H1988" i="4"/>
  <c r="J1988" i="4"/>
  <c r="K1988" i="4"/>
  <c r="L1988" i="4"/>
  <c r="N1988" i="4"/>
  <c r="O1988" i="4"/>
  <c r="P1988" i="4"/>
  <c r="D1989" i="4"/>
  <c r="F1989" i="4"/>
  <c r="G1989" i="4"/>
  <c r="H1989" i="4"/>
  <c r="J1989" i="4"/>
  <c r="K1989" i="4"/>
  <c r="L1989" i="4"/>
  <c r="N1989" i="4"/>
  <c r="O1989" i="4"/>
  <c r="P1989" i="4"/>
  <c r="D1990" i="4"/>
  <c r="F1990" i="4"/>
  <c r="G1990" i="4"/>
  <c r="H1990" i="4"/>
  <c r="J1990" i="4"/>
  <c r="K1990" i="4"/>
  <c r="L1990" i="4"/>
  <c r="N1990" i="4"/>
  <c r="O1990" i="4"/>
  <c r="P1990" i="4"/>
  <c r="D1991" i="4"/>
  <c r="F1991" i="4"/>
  <c r="G1991" i="4"/>
  <c r="H1991" i="4"/>
  <c r="J1991" i="4"/>
  <c r="K1991" i="4"/>
  <c r="L1991" i="4"/>
  <c r="N1991" i="4"/>
  <c r="O1991" i="4"/>
  <c r="P1991" i="4"/>
  <c r="D1992" i="4"/>
  <c r="F1992" i="4"/>
  <c r="G1992" i="4"/>
  <c r="H1992" i="4"/>
  <c r="J1992" i="4"/>
  <c r="K1992" i="4"/>
  <c r="L1992" i="4"/>
  <c r="N1992" i="4"/>
  <c r="O1992" i="4"/>
  <c r="P1992" i="4"/>
  <c r="D1993" i="4"/>
  <c r="F1993" i="4"/>
  <c r="G1993" i="4"/>
  <c r="H1993" i="4"/>
  <c r="J1993" i="4"/>
  <c r="K1993" i="4"/>
  <c r="L1993" i="4"/>
  <c r="N1993" i="4"/>
  <c r="O1993" i="4"/>
  <c r="P1993" i="4"/>
  <c r="D1994" i="4"/>
  <c r="F1994" i="4"/>
  <c r="G1994" i="4"/>
  <c r="H1994" i="4"/>
  <c r="J1994" i="4"/>
  <c r="K1994" i="4"/>
  <c r="L1994" i="4"/>
  <c r="T1994" i="4"/>
  <c r="N1994" i="4"/>
  <c r="O1994" i="4"/>
  <c r="S1994" i="4" s="1"/>
  <c r="P1994" i="4"/>
  <c r="D1995" i="4"/>
  <c r="F1995" i="4"/>
  <c r="G1995" i="4"/>
  <c r="H1995" i="4"/>
  <c r="J1995" i="4"/>
  <c r="K1995" i="4"/>
  <c r="L1995" i="4"/>
  <c r="N1995" i="4"/>
  <c r="O1995" i="4"/>
  <c r="S1995" i="4"/>
  <c r="P1995" i="4"/>
  <c r="D1996" i="4"/>
  <c r="F1996" i="4"/>
  <c r="G1996" i="4"/>
  <c r="H1996" i="4"/>
  <c r="J1996" i="4"/>
  <c r="K1996" i="4"/>
  <c r="L1996" i="4"/>
  <c r="N1996" i="4"/>
  <c r="O1996" i="4"/>
  <c r="P1996" i="4"/>
  <c r="D1997" i="4"/>
  <c r="F1997" i="4"/>
  <c r="G1997" i="4"/>
  <c r="H1997" i="4"/>
  <c r="J1997" i="4"/>
  <c r="K1997" i="4"/>
  <c r="L1997" i="4"/>
  <c r="N1997" i="4"/>
  <c r="R1997" i="4" s="1"/>
  <c r="O1997" i="4"/>
  <c r="P1997" i="4"/>
  <c r="D1998" i="4"/>
  <c r="F1998" i="4"/>
  <c r="G1998" i="4"/>
  <c r="H1998" i="4"/>
  <c r="J1998" i="4"/>
  <c r="K1998" i="4"/>
  <c r="L1998" i="4"/>
  <c r="N1998" i="4"/>
  <c r="O1998" i="4"/>
  <c r="P1998" i="4"/>
  <c r="D1999" i="4"/>
  <c r="F1999" i="4"/>
  <c r="G1999" i="4"/>
  <c r="H1999" i="4"/>
  <c r="J1999" i="4"/>
  <c r="K1999" i="4"/>
  <c r="L1999" i="4"/>
  <c r="N1999" i="4"/>
  <c r="O1999" i="4"/>
  <c r="P1999" i="4"/>
  <c r="D2000" i="4"/>
  <c r="F2000" i="4"/>
  <c r="G2000" i="4"/>
  <c r="H2000" i="4"/>
  <c r="J2000" i="4"/>
  <c r="K2000" i="4"/>
  <c r="L2000" i="4"/>
  <c r="N2000" i="4"/>
  <c r="O2000" i="4"/>
  <c r="P2000" i="4"/>
  <c r="D2001" i="4"/>
  <c r="F2001" i="4"/>
  <c r="E2001" i="4" s="1"/>
  <c r="G2001" i="4"/>
  <c r="H2001" i="4"/>
  <c r="J2001" i="4"/>
  <c r="K2001" i="4"/>
  <c r="L2001" i="4"/>
  <c r="N2001" i="4"/>
  <c r="O2001" i="4"/>
  <c r="P2001" i="4"/>
  <c r="D2002" i="4"/>
  <c r="F2002" i="4"/>
  <c r="G2002" i="4"/>
  <c r="H2002" i="4"/>
  <c r="J2002" i="4"/>
  <c r="K2002" i="4"/>
  <c r="L2002" i="4"/>
  <c r="N2002" i="4"/>
  <c r="O2002" i="4"/>
  <c r="P2002" i="4"/>
  <c r="D2003" i="4"/>
  <c r="F2003" i="4"/>
  <c r="G2003" i="4"/>
  <c r="H2003" i="4"/>
  <c r="J2003" i="4"/>
  <c r="K2003" i="4"/>
  <c r="L2003" i="4"/>
  <c r="N2003" i="4"/>
  <c r="O2003" i="4"/>
  <c r="P2003" i="4"/>
  <c r="D2004" i="4"/>
  <c r="F2004" i="4"/>
  <c r="G2004" i="4"/>
  <c r="H2004" i="4"/>
  <c r="J2004" i="4"/>
  <c r="K2004" i="4"/>
  <c r="L2004" i="4"/>
  <c r="N2004" i="4"/>
  <c r="O2004" i="4"/>
  <c r="P2004" i="4"/>
  <c r="D2005" i="4"/>
  <c r="F2005" i="4"/>
  <c r="G2005" i="4"/>
  <c r="H2005" i="4"/>
  <c r="J2005" i="4"/>
  <c r="R2005" i="4"/>
  <c r="K2005" i="4"/>
  <c r="L2005" i="4"/>
  <c r="N2005" i="4"/>
  <c r="O2005" i="4"/>
  <c r="P2005" i="4"/>
  <c r="D2006" i="4"/>
  <c r="F2006" i="4"/>
  <c r="E2006" i="4" s="1"/>
  <c r="G2006" i="4"/>
  <c r="H2006" i="4"/>
  <c r="J2006" i="4"/>
  <c r="K2006" i="4"/>
  <c r="L2006" i="4"/>
  <c r="T2006" i="4"/>
  <c r="N2006" i="4"/>
  <c r="O2006" i="4"/>
  <c r="P2006" i="4"/>
  <c r="D2007" i="4"/>
  <c r="F2007" i="4"/>
  <c r="G2007" i="4"/>
  <c r="H2007" i="4"/>
  <c r="J2007" i="4"/>
  <c r="K2007" i="4"/>
  <c r="L2007" i="4"/>
  <c r="N2007" i="4"/>
  <c r="R2007" i="4" s="1"/>
  <c r="O2007" i="4"/>
  <c r="S2007" i="4" s="1"/>
  <c r="P2007" i="4"/>
  <c r="D2008" i="4"/>
  <c r="F2008" i="4"/>
  <c r="G2008" i="4"/>
  <c r="H2008" i="4"/>
  <c r="J2008" i="4"/>
  <c r="I2008" i="4" s="1"/>
  <c r="K2008" i="4"/>
  <c r="L2008" i="4"/>
  <c r="T2008" i="4" s="1"/>
  <c r="N2008" i="4"/>
  <c r="O2008" i="4"/>
  <c r="P2008" i="4"/>
  <c r="D2009" i="4"/>
  <c r="F2009" i="4"/>
  <c r="G2009" i="4"/>
  <c r="H2009" i="4"/>
  <c r="J2009" i="4"/>
  <c r="K2009" i="4"/>
  <c r="L2009" i="4"/>
  <c r="N2009" i="4"/>
  <c r="O2009" i="4"/>
  <c r="P2009" i="4"/>
  <c r="D2010" i="4"/>
  <c r="F2010" i="4"/>
  <c r="G2010" i="4"/>
  <c r="H2010" i="4"/>
  <c r="J2010" i="4"/>
  <c r="K2010" i="4"/>
  <c r="L2010" i="4"/>
  <c r="N2010" i="4"/>
  <c r="O2010" i="4"/>
  <c r="P2010" i="4"/>
  <c r="D2011" i="4"/>
  <c r="F2011" i="4"/>
  <c r="G2011" i="4"/>
  <c r="H2011" i="4"/>
  <c r="J2011" i="4"/>
  <c r="K2011" i="4"/>
  <c r="L2011" i="4"/>
  <c r="N2011" i="4"/>
  <c r="O2011" i="4"/>
  <c r="P2011" i="4"/>
  <c r="D2012" i="4"/>
  <c r="F2012" i="4"/>
  <c r="E2012" i="4" s="1"/>
  <c r="G2012" i="4"/>
  <c r="H2012" i="4"/>
  <c r="J2012" i="4"/>
  <c r="K2012" i="4"/>
  <c r="L2012" i="4"/>
  <c r="N2012" i="4"/>
  <c r="O2012" i="4"/>
  <c r="P2012" i="4"/>
  <c r="T2012" i="4" s="1"/>
  <c r="D2013" i="4"/>
  <c r="F2013" i="4"/>
  <c r="G2013" i="4"/>
  <c r="H2013" i="4"/>
  <c r="J2013" i="4"/>
  <c r="K2013" i="4"/>
  <c r="L2013" i="4"/>
  <c r="N2013" i="4"/>
  <c r="M2013" i="4" s="1"/>
  <c r="U2013" i="4" s="1"/>
  <c r="O2013" i="4"/>
  <c r="P2013" i="4"/>
  <c r="T2013" i="4" s="1"/>
  <c r="D2014" i="4"/>
  <c r="F2014" i="4"/>
  <c r="E2014" i="4"/>
  <c r="G2014" i="4"/>
  <c r="H2014" i="4"/>
  <c r="J2014" i="4"/>
  <c r="K2014" i="4"/>
  <c r="I2014" i="4" s="1"/>
  <c r="L2014" i="4"/>
  <c r="N2014" i="4"/>
  <c r="O2014" i="4"/>
  <c r="P2014" i="4"/>
  <c r="D2015" i="4"/>
  <c r="F2015" i="4"/>
  <c r="G2015" i="4"/>
  <c r="H2015" i="4"/>
  <c r="J2015" i="4"/>
  <c r="K2015" i="4"/>
  <c r="L2015" i="4"/>
  <c r="N2015" i="4"/>
  <c r="O2015" i="4"/>
  <c r="P2015" i="4"/>
  <c r="T2015" i="4"/>
  <c r="D2016" i="4"/>
  <c r="F2016" i="4"/>
  <c r="G2016" i="4"/>
  <c r="H2016" i="4"/>
  <c r="J2016" i="4"/>
  <c r="R2016" i="4" s="1"/>
  <c r="K2016" i="4"/>
  <c r="L2016" i="4"/>
  <c r="N2016" i="4"/>
  <c r="O2016" i="4"/>
  <c r="P2016" i="4"/>
  <c r="D2017" i="4"/>
  <c r="F2017" i="4"/>
  <c r="G2017" i="4"/>
  <c r="H2017" i="4"/>
  <c r="J2017" i="4"/>
  <c r="K2017" i="4"/>
  <c r="L2017" i="4"/>
  <c r="N2017" i="4"/>
  <c r="O2017" i="4"/>
  <c r="P2017" i="4"/>
  <c r="D2018" i="4"/>
  <c r="D1951" i="4"/>
  <c r="F2018" i="4"/>
  <c r="E2018" i="4"/>
  <c r="G2018" i="4"/>
  <c r="H2018" i="4"/>
  <c r="H1951" i="4" s="1"/>
  <c r="J2018" i="4"/>
  <c r="J1951" i="4"/>
  <c r="K2018" i="4"/>
  <c r="I2018" i="4" s="1"/>
  <c r="L2018" i="4"/>
  <c r="L1951" i="4" s="1"/>
  <c r="N2018" i="4"/>
  <c r="N1951" i="4"/>
  <c r="O2018" i="4"/>
  <c r="P2018" i="4"/>
  <c r="D2019" i="4"/>
  <c r="F2019" i="4"/>
  <c r="E2019" i="4" s="1"/>
  <c r="G2019" i="4"/>
  <c r="H2019" i="4"/>
  <c r="J2019" i="4"/>
  <c r="K2019" i="4"/>
  <c r="L2019" i="4"/>
  <c r="N2019" i="4"/>
  <c r="O2019" i="4"/>
  <c r="P2019" i="4"/>
  <c r="D2020" i="4"/>
  <c r="D1953" i="4"/>
  <c r="F2020" i="4"/>
  <c r="F1953" i="4" s="1"/>
  <c r="G2020" i="4"/>
  <c r="G1953" i="4"/>
  <c r="E1953" i="4" s="1"/>
  <c r="H2020" i="4"/>
  <c r="H1953" i="4" s="1"/>
  <c r="J2020" i="4"/>
  <c r="J1953" i="4"/>
  <c r="I1953" i="4" s="1"/>
  <c r="K2020" i="4"/>
  <c r="K1953" i="4"/>
  <c r="L2020" i="4"/>
  <c r="L1953" i="4" s="1"/>
  <c r="N2020" i="4"/>
  <c r="O2020" i="4"/>
  <c r="P2020" i="4"/>
  <c r="P1953" i="4"/>
  <c r="D2021" i="4"/>
  <c r="D1954" i="4"/>
  <c r="F2021" i="4"/>
  <c r="F1954" i="4" s="1"/>
  <c r="G2021" i="4"/>
  <c r="H2021" i="4"/>
  <c r="H1954" i="4"/>
  <c r="J2021" i="4"/>
  <c r="K2021" i="4"/>
  <c r="K1954" i="4"/>
  <c r="L2021" i="4"/>
  <c r="L1954" i="4"/>
  <c r="N2021" i="4"/>
  <c r="N1954" i="4" s="1"/>
  <c r="O2021" i="4"/>
  <c r="P2021" i="4"/>
  <c r="P1954" i="4"/>
  <c r="T1954" i="4"/>
  <c r="E2022" i="4"/>
  <c r="I2022" i="4"/>
  <c r="M2022" i="4"/>
  <c r="Q2022" i="4"/>
  <c r="R2022" i="4"/>
  <c r="S2022" i="4"/>
  <c r="T2022" i="4"/>
  <c r="D2024" i="4"/>
  <c r="F2024" i="4"/>
  <c r="E2024" i="4" s="1"/>
  <c r="F2023" i="4"/>
  <c r="G2024" i="4"/>
  <c r="G1967" i="4" s="1"/>
  <c r="H2024" i="4"/>
  <c r="H2023" i="4" s="1"/>
  <c r="J2024" i="4"/>
  <c r="K2024" i="4"/>
  <c r="L2024" i="4"/>
  <c r="N2024" i="4"/>
  <c r="N2023" i="4" s="1"/>
  <c r="O2024" i="4"/>
  <c r="O1967" i="4" s="1"/>
  <c r="P2024" i="4"/>
  <c r="P1967" i="4"/>
  <c r="P2023" i="4"/>
  <c r="P1966" i="4"/>
  <c r="E2025" i="4"/>
  <c r="I2025" i="4"/>
  <c r="M2025" i="4"/>
  <c r="U2025" i="4"/>
  <c r="R2025" i="4"/>
  <c r="S2025" i="4"/>
  <c r="T2025" i="4"/>
  <c r="E2026" i="4"/>
  <c r="I2026" i="4"/>
  <c r="M2026" i="4"/>
  <c r="Q2026" i="4" s="1"/>
  <c r="R2026" i="4"/>
  <c r="S2026" i="4"/>
  <c r="T2026" i="4"/>
  <c r="E2027" i="4"/>
  <c r="I2027" i="4"/>
  <c r="M2027" i="4"/>
  <c r="R2027" i="4"/>
  <c r="S2027" i="4"/>
  <c r="T2027" i="4"/>
  <c r="E2028" i="4"/>
  <c r="I2028" i="4"/>
  <c r="M2028" i="4"/>
  <c r="Q2028" i="4" s="1"/>
  <c r="R2028" i="4"/>
  <c r="S2028" i="4"/>
  <c r="T2028" i="4"/>
  <c r="E2029" i="4"/>
  <c r="I2029" i="4"/>
  <c r="M2029" i="4"/>
  <c r="R2029" i="4"/>
  <c r="S2029" i="4"/>
  <c r="T2029" i="4"/>
  <c r="E2030" i="4"/>
  <c r="I2030" i="4"/>
  <c r="Q2030" i="4"/>
  <c r="M2030" i="4"/>
  <c r="U2030" i="4"/>
  <c r="R2030" i="4"/>
  <c r="S2030" i="4"/>
  <c r="T2030" i="4"/>
  <c r="E2031" i="4"/>
  <c r="I2031" i="4"/>
  <c r="M2031" i="4"/>
  <c r="R2031" i="4"/>
  <c r="S2031" i="4"/>
  <c r="T2031" i="4"/>
  <c r="E2032" i="4"/>
  <c r="I2032" i="4"/>
  <c r="M2032" i="4"/>
  <c r="U2032" i="4"/>
  <c r="R2032" i="4"/>
  <c r="S2032" i="4"/>
  <c r="T2032" i="4"/>
  <c r="E2033" i="4"/>
  <c r="I2033" i="4"/>
  <c r="M2033" i="4"/>
  <c r="U2033" i="4"/>
  <c r="R2033" i="4"/>
  <c r="S2033" i="4"/>
  <c r="T2033" i="4"/>
  <c r="E2034" i="4"/>
  <c r="I2034" i="4"/>
  <c r="M2034" i="4"/>
  <c r="U2034" i="4"/>
  <c r="R2034" i="4"/>
  <c r="S2034" i="4"/>
  <c r="T2034" i="4"/>
  <c r="E2035" i="4"/>
  <c r="I2035" i="4"/>
  <c r="M2035" i="4"/>
  <c r="U2035" i="4"/>
  <c r="R2035" i="4"/>
  <c r="S2035" i="4"/>
  <c r="T2035" i="4"/>
  <c r="E2036" i="4"/>
  <c r="I2036" i="4"/>
  <c r="M2036" i="4"/>
  <c r="U2036" i="4" s="1"/>
  <c r="R2036" i="4"/>
  <c r="S2036" i="4"/>
  <c r="T2036" i="4"/>
  <c r="E2037" i="4"/>
  <c r="I2037" i="4"/>
  <c r="M2037" i="4"/>
  <c r="U2037" i="4" s="1"/>
  <c r="R2037" i="4"/>
  <c r="S2037" i="4"/>
  <c r="T2037" i="4"/>
  <c r="E2038" i="4"/>
  <c r="I2038" i="4"/>
  <c r="M2038" i="4"/>
  <c r="R2038" i="4"/>
  <c r="S2038" i="4"/>
  <c r="T2038" i="4"/>
  <c r="E2039" i="4"/>
  <c r="I2039" i="4"/>
  <c r="M2039" i="4"/>
  <c r="U2039" i="4" s="1"/>
  <c r="R2039" i="4"/>
  <c r="S2039" i="4"/>
  <c r="T2039" i="4"/>
  <c r="E2040" i="4"/>
  <c r="I2040" i="4"/>
  <c r="M2040" i="4"/>
  <c r="R2040" i="4"/>
  <c r="S2040" i="4"/>
  <c r="T2040" i="4"/>
  <c r="E2041" i="4"/>
  <c r="I2041" i="4"/>
  <c r="M2041" i="4"/>
  <c r="U2041" i="4"/>
  <c r="R2041" i="4"/>
  <c r="S2041" i="4"/>
  <c r="T2041" i="4"/>
  <c r="E2042" i="4"/>
  <c r="I2042" i="4"/>
  <c r="M2042" i="4"/>
  <c r="U2042" i="4" s="1"/>
  <c r="R2042" i="4"/>
  <c r="S2042" i="4"/>
  <c r="T2042" i="4"/>
  <c r="E2043" i="4"/>
  <c r="I2043" i="4"/>
  <c r="M2043" i="4"/>
  <c r="U2043" i="4" s="1"/>
  <c r="R2043" i="4"/>
  <c r="S2043" i="4"/>
  <c r="T2043" i="4"/>
  <c r="E2044" i="4"/>
  <c r="I2044" i="4"/>
  <c r="M2044" i="4"/>
  <c r="R2044" i="4"/>
  <c r="S2044" i="4"/>
  <c r="T2044" i="4"/>
  <c r="E2045" i="4"/>
  <c r="I2045" i="4"/>
  <c r="M2045" i="4"/>
  <c r="R2045" i="4"/>
  <c r="S2045" i="4"/>
  <c r="T2045" i="4"/>
  <c r="E2046" i="4"/>
  <c r="I2046" i="4"/>
  <c r="M2046" i="4"/>
  <c r="R2046" i="4"/>
  <c r="S2046" i="4"/>
  <c r="T2046" i="4"/>
  <c r="E2047" i="4"/>
  <c r="I2047" i="4"/>
  <c r="M2047" i="4"/>
  <c r="R2047" i="4"/>
  <c r="S2047" i="4"/>
  <c r="T2047" i="4"/>
  <c r="E2048" i="4"/>
  <c r="I2048" i="4"/>
  <c r="M2048" i="4"/>
  <c r="R2048" i="4"/>
  <c r="S2048" i="4"/>
  <c r="T2048" i="4"/>
  <c r="E2049" i="4"/>
  <c r="I2049" i="4"/>
  <c r="M2049" i="4"/>
  <c r="U2049" i="4" s="1"/>
  <c r="R2049" i="4"/>
  <c r="S2049" i="4"/>
  <c r="T2049" i="4"/>
  <c r="E2050" i="4"/>
  <c r="I2050" i="4"/>
  <c r="M2050" i="4"/>
  <c r="R2050" i="4"/>
  <c r="S2050" i="4"/>
  <c r="T2050" i="4"/>
  <c r="E2051" i="4"/>
  <c r="I2051" i="4"/>
  <c r="M2051" i="4"/>
  <c r="U2051" i="4"/>
  <c r="R2051" i="4"/>
  <c r="S2051" i="4"/>
  <c r="T2051" i="4"/>
  <c r="E2052" i="4"/>
  <c r="I2052" i="4"/>
  <c r="M2052" i="4"/>
  <c r="Q2052" i="4" s="1"/>
  <c r="R2052" i="4"/>
  <c r="S2052" i="4"/>
  <c r="T2052" i="4"/>
  <c r="E2053" i="4"/>
  <c r="I2053" i="4"/>
  <c r="M2053" i="4"/>
  <c r="R2053" i="4"/>
  <c r="S2053" i="4"/>
  <c r="T2053" i="4"/>
  <c r="E2054" i="4"/>
  <c r="I2054" i="4"/>
  <c r="M2054" i="4"/>
  <c r="U2054" i="4"/>
  <c r="R2054" i="4"/>
  <c r="S2054" i="4"/>
  <c r="T2054" i="4"/>
  <c r="E2055" i="4"/>
  <c r="I2055" i="4"/>
  <c r="M2055" i="4"/>
  <c r="U2055" i="4" s="1"/>
  <c r="R2055" i="4"/>
  <c r="S2055" i="4"/>
  <c r="T2055" i="4"/>
  <c r="E2056" i="4"/>
  <c r="I2056" i="4"/>
  <c r="M2056" i="4"/>
  <c r="R2056" i="4"/>
  <c r="S2056" i="4"/>
  <c r="T2056" i="4"/>
  <c r="E2057" i="4"/>
  <c r="I2057" i="4"/>
  <c r="M2057" i="4"/>
  <c r="R2057" i="4"/>
  <c r="S2057" i="4"/>
  <c r="T2057" i="4"/>
  <c r="E2058" i="4"/>
  <c r="I2058" i="4"/>
  <c r="M2058" i="4"/>
  <c r="R2058" i="4"/>
  <c r="S2058" i="4"/>
  <c r="T2058" i="4"/>
  <c r="E2059" i="4"/>
  <c r="I2059" i="4"/>
  <c r="M2059" i="4"/>
  <c r="R2059" i="4"/>
  <c r="S2059" i="4"/>
  <c r="T2059" i="4"/>
  <c r="E2060" i="4"/>
  <c r="I2060" i="4"/>
  <c r="M2060" i="4"/>
  <c r="U2060" i="4" s="1"/>
  <c r="R2060" i="4"/>
  <c r="S2060" i="4"/>
  <c r="T2060" i="4"/>
  <c r="E2061" i="4"/>
  <c r="I2061" i="4"/>
  <c r="M2061" i="4"/>
  <c r="U2061" i="4" s="1"/>
  <c r="R2061" i="4"/>
  <c r="S2061" i="4"/>
  <c r="T2061" i="4"/>
  <c r="E2062" i="4"/>
  <c r="I2062" i="4"/>
  <c r="M2062" i="4"/>
  <c r="U2062" i="4"/>
  <c r="R2062" i="4"/>
  <c r="S2062" i="4"/>
  <c r="T2062" i="4"/>
  <c r="E2063" i="4"/>
  <c r="I2063" i="4"/>
  <c r="M2063" i="4"/>
  <c r="R2063" i="4"/>
  <c r="S2063" i="4"/>
  <c r="T2063" i="4"/>
  <c r="E2064" i="4"/>
  <c r="I2064" i="4"/>
  <c r="M2064" i="4"/>
  <c r="U2064" i="4" s="1"/>
  <c r="R2064" i="4"/>
  <c r="S2064" i="4"/>
  <c r="T2064" i="4"/>
  <c r="E2065" i="4"/>
  <c r="I2065" i="4"/>
  <c r="M2065" i="4"/>
  <c r="U2065" i="4"/>
  <c r="R2065" i="4"/>
  <c r="S2065" i="4"/>
  <c r="T2065" i="4"/>
  <c r="E2066" i="4"/>
  <c r="I2066" i="4"/>
  <c r="M2066" i="4"/>
  <c r="U2066" i="4" s="1"/>
  <c r="R2066" i="4"/>
  <c r="S2066" i="4"/>
  <c r="T2066" i="4"/>
  <c r="E2067" i="4"/>
  <c r="I2067" i="4"/>
  <c r="M2067" i="4"/>
  <c r="U2067" i="4"/>
  <c r="R2067" i="4"/>
  <c r="S2067" i="4"/>
  <c r="T2067" i="4"/>
  <c r="E2068" i="4"/>
  <c r="I2068" i="4"/>
  <c r="M2068" i="4"/>
  <c r="U2068" i="4" s="1"/>
  <c r="R2068" i="4"/>
  <c r="S2068" i="4"/>
  <c r="T2068" i="4"/>
  <c r="E2069" i="4"/>
  <c r="I2069" i="4"/>
  <c r="M2069" i="4"/>
  <c r="R2069" i="4"/>
  <c r="S2069" i="4"/>
  <c r="T2069" i="4"/>
  <c r="E2070" i="4"/>
  <c r="I2070" i="4"/>
  <c r="M2070" i="4"/>
  <c r="R2070" i="4"/>
  <c r="S2070" i="4"/>
  <c r="T2070" i="4"/>
  <c r="E2071" i="4"/>
  <c r="I2071" i="4"/>
  <c r="M2071" i="4"/>
  <c r="U2071" i="4"/>
  <c r="R2071" i="4"/>
  <c r="S2071" i="4"/>
  <c r="T2071" i="4"/>
  <c r="E2072" i="4"/>
  <c r="I2072" i="4"/>
  <c r="M2072" i="4"/>
  <c r="R2072" i="4"/>
  <c r="S2072" i="4"/>
  <c r="T2072" i="4"/>
  <c r="E2073" i="4"/>
  <c r="I2073" i="4"/>
  <c r="M2073" i="4"/>
  <c r="R2073" i="4"/>
  <c r="S2073" i="4"/>
  <c r="T2073" i="4"/>
  <c r="E2074" i="4"/>
  <c r="I2074" i="4"/>
  <c r="M2074" i="4"/>
  <c r="U2074" i="4" s="1"/>
  <c r="R2074" i="4"/>
  <c r="S2074" i="4"/>
  <c r="T2074" i="4"/>
  <c r="E2075" i="4"/>
  <c r="I2075" i="4"/>
  <c r="M2075" i="4"/>
  <c r="Q2075" i="4"/>
  <c r="R2075" i="4"/>
  <c r="S2075" i="4"/>
  <c r="T2075" i="4"/>
  <c r="E2076" i="4"/>
  <c r="I2076" i="4"/>
  <c r="M2076" i="4"/>
  <c r="U2076" i="4"/>
  <c r="R2076" i="4"/>
  <c r="S2076" i="4"/>
  <c r="T2076" i="4"/>
  <c r="E2077" i="4"/>
  <c r="I2077" i="4"/>
  <c r="M2077" i="4"/>
  <c r="R2077" i="4"/>
  <c r="S2077" i="4"/>
  <c r="T2077" i="4"/>
  <c r="E2078" i="4"/>
  <c r="I2078" i="4"/>
  <c r="M2078" i="4"/>
  <c r="R2078" i="4"/>
  <c r="S2078" i="4"/>
  <c r="T2078" i="4"/>
  <c r="E2079" i="4"/>
  <c r="I2079" i="4"/>
  <c r="Q2079" i="4"/>
  <c r="M2079" i="4"/>
  <c r="R2079" i="4"/>
  <c r="S2079" i="4"/>
  <c r="T2079" i="4"/>
  <c r="E2080" i="4"/>
  <c r="I2080" i="4"/>
  <c r="M2080" i="4"/>
  <c r="R2080" i="4"/>
  <c r="S2080" i="4"/>
  <c r="T2080" i="4"/>
  <c r="E2081" i="4"/>
  <c r="I2081" i="4"/>
  <c r="M2081" i="4"/>
  <c r="Q2081" i="4" s="1"/>
  <c r="R2081" i="4"/>
  <c r="S2081" i="4"/>
  <c r="T2081" i="4"/>
  <c r="E2082" i="4"/>
  <c r="I2082" i="4"/>
  <c r="M2082" i="4"/>
  <c r="R2082" i="4"/>
  <c r="S2082" i="4"/>
  <c r="T2082" i="4"/>
  <c r="E2083" i="4"/>
  <c r="I2083" i="4"/>
  <c r="M2083" i="4"/>
  <c r="Q2083" i="4" s="1"/>
  <c r="R2083" i="4"/>
  <c r="S2083" i="4"/>
  <c r="T2083" i="4"/>
  <c r="E2084" i="4"/>
  <c r="I2084" i="4"/>
  <c r="M2084" i="4"/>
  <c r="R2084" i="4"/>
  <c r="S2084" i="4"/>
  <c r="T2084" i="4"/>
  <c r="E2085" i="4"/>
  <c r="I2085" i="4"/>
  <c r="M2085" i="4"/>
  <c r="R2085" i="4"/>
  <c r="S2085" i="4"/>
  <c r="T2085" i="4"/>
  <c r="D2087" i="4"/>
  <c r="D2086" i="4"/>
  <c r="J2086" i="4"/>
  <c r="K2086" i="4"/>
  <c r="L2086" i="4"/>
  <c r="N2086" i="4"/>
  <c r="R2086" i="4"/>
  <c r="O2086" i="4"/>
  <c r="P2086" i="4"/>
  <c r="E2088" i="4"/>
  <c r="I2088" i="4"/>
  <c r="M2088" i="4"/>
  <c r="Q2088" i="4" s="1"/>
  <c r="R2088" i="4"/>
  <c r="S2088" i="4"/>
  <c r="T2088" i="4"/>
  <c r="E2089" i="4"/>
  <c r="I2089" i="4"/>
  <c r="M2089" i="4"/>
  <c r="U2089" i="4" s="1"/>
  <c r="R2089" i="4"/>
  <c r="S2089" i="4"/>
  <c r="T2089" i="4"/>
  <c r="E2090" i="4"/>
  <c r="I2090" i="4"/>
  <c r="M2090" i="4"/>
  <c r="U2090" i="4"/>
  <c r="R2090" i="4"/>
  <c r="S2090" i="4"/>
  <c r="T2090" i="4"/>
  <c r="E2091" i="4"/>
  <c r="I2091" i="4"/>
  <c r="M2091" i="4"/>
  <c r="U2091" i="4" s="1"/>
  <c r="R2091" i="4"/>
  <c r="S2091" i="4"/>
  <c r="T2091" i="4"/>
  <c r="E2092" i="4"/>
  <c r="I2092" i="4"/>
  <c r="M2092" i="4"/>
  <c r="R2092" i="4"/>
  <c r="S2092" i="4"/>
  <c r="T2092" i="4"/>
  <c r="E2093" i="4"/>
  <c r="I2093" i="4"/>
  <c r="M2093" i="4"/>
  <c r="R2093" i="4"/>
  <c r="S2093" i="4"/>
  <c r="T2093" i="4"/>
  <c r="E2094" i="4"/>
  <c r="I2094" i="4"/>
  <c r="M2094" i="4"/>
  <c r="R2094" i="4"/>
  <c r="S2094" i="4"/>
  <c r="T2094" i="4"/>
  <c r="E2095" i="4"/>
  <c r="I2095" i="4"/>
  <c r="M2095" i="4"/>
  <c r="R2095" i="4"/>
  <c r="S2095" i="4"/>
  <c r="T2095" i="4"/>
  <c r="E2096" i="4"/>
  <c r="I2096" i="4"/>
  <c r="M2096" i="4"/>
  <c r="U2096" i="4" s="1"/>
  <c r="R2096" i="4"/>
  <c r="S2096" i="4"/>
  <c r="T2096" i="4"/>
  <c r="E2097" i="4"/>
  <c r="I2097" i="4"/>
  <c r="M2097" i="4"/>
  <c r="R2097" i="4"/>
  <c r="S2097" i="4"/>
  <c r="T2097" i="4"/>
  <c r="E2098" i="4"/>
  <c r="I2098" i="4"/>
  <c r="M2098" i="4"/>
  <c r="R2098" i="4"/>
  <c r="S2098" i="4"/>
  <c r="T2098" i="4"/>
  <c r="E2099" i="4"/>
  <c r="I2099" i="4"/>
  <c r="M2099" i="4"/>
  <c r="R2099" i="4"/>
  <c r="S2099" i="4"/>
  <c r="T2099" i="4"/>
  <c r="E2100" i="4"/>
  <c r="I2100" i="4"/>
  <c r="M2100" i="4"/>
  <c r="R2100" i="4"/>
  <c r="S2100" i="4"/>
  <c r="T2100" i="4"/>
  <c r="E2101" i="4"/>
  <c r="I2101" i="4"/>
  <c r="M2101" i="4"/>
  <c r="R2101" i="4"/>
  <c r="S2101" i="4"/>
  <c r="T2101" i="4"/>
  <c r="E2102" i="4"/>
  <c r="I2102" i="4"/>
  <c r="M2102" i="4"/>
  <c r="R2102" i="4"/>
  <c r="S2102" i="4"/>
  <c r="T2102" i="4"/>
  <c r="E2103" i="4"/>
  <c r="I2103" i="4"/>
  <c r="M2103" i="4"/>
  <c r="R2103" i="4"/>
  <c r="S2103" i="4"/>
  <c r="T2103" i="4"/>
  <c r="E2104" i="4"/>
  <c r="I2104" i="4"/>
  <c r="M2104" i="4"/>
  <c r="R2104" i="4"/>
  <c r="S2104" i="4"/>
  <c r="T2104" i="4"/>
  <c r="E2105" i="4"/>
  <c r="I2105" i="4"/>
  <c r="M2105" i="4"/>
  <c r="R2105" i="4"/>
  <c r="S2105" i="4"/>
  <c r="T2105" i="4"/>
  <c r="E2106" i="4"/>
  <c r="I2106" i="4"/>
  <c r="M2106" i="4"/>
  <c r="R2106" i="4"/>
  <c r="S2106" i="4"/>
  <c r="T2106" i="4"/>
  <c r="E2107" i="4"/>
  <c r="I2107" i="4"/>
  <c r="M2107" i="4"/>
  <c r="R2107" i="4"/>
  <c r="S2107" i="4"/>
  <c r="T2107" i="4"/>
  <c r="E2108" i="4"/>
  <c r="I2108" i="4"/>
  <c r="M2108" i="4"/>
  <c r="U2108" i="4" s="1"/>
  <c r="R2108" i="4"/>
  <c r="S2108" i="4"/>
  <c r="T2108" i="4"/>
  <c r="E2109" i="4"/>
  <c r="I2109" i="4"/>
  <c r="M2109" i="4"/>
  <c r="R2109" i="4"/>
  <c r="S2109" i="4"/>
  <c r="T2109" i="4"/>
  <c r="E2110" i="4"/>
  <c r="I2110" i="4"/>
  <c r="M2110" i="4"/>
  <c r="R2110" i="4"/>
  <c r="S2110" i="4"/>
  <c r="T2110" i="4"/>
  <c r="E2111" i="4"/>
  <c r="I2111" i="4"/>
  <c r="M2111" i="4"/>
  <c r="U2111" i="4"/>
  <c r="R2111" i="4"/>
  <c r="S2111" i="4"/>
  <c r="T2111" i="4"/>
  <c r="E2112" i="4"/>
  <c r="I2112" i="4"/>
  <c r="M2112" i="4"/>
  <c r="R2112" i="4"/>
  <c r="S2112" i="4"/>
  <c r="T2112" i="4"/>
  <c r="E2113" i="4"/>
  <c r="I2113" i="4"/>
  <c r="M2113" i="4"/>
  <c r="R2113" i="4"/>
  <c r="S2113" i="4"/>
  <c r="T2113" i="4"/>
  <c r="E2114" i="4"/>
  <c r="I2114" i="4"/>
  <c r="M2114" i="4"/>
  <c r="R2114" i="4"/>
  <c r="S2114" i="4"/>
  <c r="T2114" i="4"/>
  <c r="E2115" i="4"/>
  <c r="I2115" i="4"/>
  <c r="M2115" i="4"/>
  <c r="R2115" i="4"/>
  <c r="S2115" i="4"/>
  <c r="T2115" i="4"/>
  <c r="E2116" i="4"/>
  <c r="I2116" i="4"/>
  <c r="M2116" i="4"/>
  <c r="R2116" i="4"/>
  <c r="S2116" i="4"/>
  <c r="T2116" i="4"/>
  <c r="E2117" i="4"/>
  <c r="I2117" i="4"/>
  <c r="M2117" i="4"/>
  <c r="R2117" i="4"/>
  <c r="S2117" i="4"/>
  <c r="T2117" i="4"/>
  <c r="E2118" i="4"/>
  <c r="I2118" i="4"/>
  <c r="M2118" i="4"/>
  <c r="R2118" i="4"/>
  <c r="S2118" i="4"/>
  <c r="T2118" i="4"/>
  <c r="E2119" i="4"/>
  <c r="I2119" i="4"/>
  <c r="M2119" i="4"/>
  <c r="U2119" i="4"/>
  <c r="R2119" i="4"/>
  <c r="S2119" i="4"/>
  <c r="T2119" i="4"/>
  <c r="E2120" i="4"/>
  <c r="I2120" i="4"/>
  <c r="M2120" i="4"/>
  <c r="U2120" i="4" s="1"/>
  <c r="R2120" i="4"/>
  <c r="S2120" i="4"/>
  <c r="T2120" i="4"/>
  <c r="E2121" i="4"/>
  <c r="I2121" i="4"/>
  <c r="M2121" i="4"/>
  <c r="R2121" i="4"/>
  <c r="S2121" i="4"/>
  <c r="T2121" i="4"/>
  <c r="E2122" i="4"/>
  <c r="I2122" i="4"/>
  <c r="M2122" i="4"/>
  <c r="R2122" i="4"/>
  <c r="S2122" i="4"/>
  <c r="T2122" i="4"/>
  <c r="E2123" i="4"/>
  <c r="I2123" i="4"/>
  <c r="M2123" i="4"/>
  <c r="R2123" i="4"/>
  <c r="S2123" i="4"/>
  <c r="T2123" i="4"/>
  <c r="E2124" i="4"/>
  <c r="I2124" i="4"/>
  <c r="M2124" i="4"/>
  <c r="R2124" i="4"/>
  <c r="S2124" i="4"/>
  <c r="T2124" i="4"/>
  <c r="E2125" i="4"/>
  <c r="I2125" i="4"/>
  <c r="M2125" i="4"/>
  <c r="R2125" i="4"/>
  <c r="S2125" i="4"/>
  <c r="T2125" i="4"/>
  <c r="E2126" i="4"/>
  <c r="I2126" i="4"/>
  <c r="M2126" i="4"/>
  <c r="R2126" i="4"/>
  <c r="S2126" i="4"/>
  <c r="T2126" i="4"/>
  <c r="E2127" i="4"/>
  <c r="I2127" i="4"/>
  <c r="M2127" i="4"/>
  <c r="R2127" i="4"/>
  <c r="S2127" i="4"/>
  <c r="T2127" i="4"/>
  <c r="E2128" i="4"/>
  <c r="I2128" i="4"/>
  <c r="M2128" i="4"/>
  <c r="R2128" i="4"/>
  <c r="S2128" i="4"/>
  <c r="T2128" i="4"/>
  <c r="E2129" i="4"/>
  <c r="I2129" i="4"/>
  <c r="M2129" i="4"/>
  <c r="R2129" i="4"/>
  <c r="S2129" i="4"/>
  <c r="T2129" i="4"/>
  <c r="E2130" i="4"/>
  <c r="I2130" i="4"/>
  <c r="M2130" i="4"/>
  <c r="R2130" i="4"/>
  <c r="S2130" i="4"/>
  <c r="T2130" i="4"/>
  <c r="E2131" i="4"/>
  <c r="I2131" i="4"/>
  <c r="M2131" i="4"/>
  <c r="R2131" i="4"/>
  <c r="S2131" i="4"/>
  <c r="T2131" i="4"/>
  <c r="E2132" i="4"/>
  <c r="I2132" i="4"/>
  <c r="M2132" i="4"/>
  <c r="U2132" i="4"/>
  <c r="R2132" i="4"/>
  <c r="S2132" i="4"/>
  <c r="T2132" i="4"/>
  <c r="E2133" i="4"/>
  <c r="I2133" i="4"/>
  <c r="M2133" i="4"/>
  <c r="R2133" i="4"/>
  <c r="S2133" i="4"/>
  <c r="T2133" i="4"/>
  <c r="E2134" i="4"/>
  <c r="I2134" i="4"/>
  <c r="M2134" i="4"/>
  <c r="Q2134" i="4"/>
  <c r="R2134" i="4"/>
  <c r="S2134" i="4"/>
  <c r="T2134" i="4"/>
  <c r="E2135" i="4"/>
  <c r="I2135" i="4"/>
  <c r="M2135" i="4"/>
  <c r="R2135" i="4"/>
  <c r="S2135" i="4"/>
  <c r="T2135" i="4"/>
  <c r="E2136" i="4"/>
  <c r="I2136" i="4"/>
  <c r="M2136" i="4"/>
  <c r="R2136" i="4"/>
  <c r="S2136" i="4"/>
  <c r="T2136" i="4"/>
  <c r="E2137" i="4"/>
  <c r="I2137" i="4"/>
  <c r="M2137" i="4"/>
  <c r="R2137" i="4"/>
  <c r="S2137" i="4"/>
  <c r="T2137" i="4"/>
  <c r="E2138" i="4"/>
  <c r="I2138" i="4"/>
  <c r="M2138" i="4"/>
  <c r="R2138" i="4"/>
  <c r="S2138" i="4"/>
  <c r="T2138" i="4"/>
  <c r="E2139" i="4"/>
  <c r="I2139" i="4"/>
  <c r="M2139" i="4"/>
  <c r="R2139" i="4"/>
  <c r="S2139" i="4"/>
  <c r="T2139" i="4"/>
  <c r="E2140" i="4"/>
  <c r="I2140" i="4"/>
  <c r="M2140" i="4"/>
  <c r="R2140" i="4"/>
  <c r="S2140" i="4"/>
  <c r="T2140" i="4"/>
  <c r="E2141" i="4"/>
  <c r="I2141" i="4"/>
  <c r="M2141" i="4"/>
  <c r="U2141" i="4" s="1"/>
  <c r="R2141" i="4"/>
  <c r="S2141" i="4"/>
  <c r="T2141" i="4"/>
  <c r="E2142" i="4"/>
  <c r="I2142" i="4"/>
  <c r="M2142" i="4"/>
  <c r="R2142" i="4"/>
  <c r="S2142" i="4"/>
  <c r="T2142" i="4"/>
  <c r="E2143" i="4"/>
  <c r="I2143" i="4"/>
  <c r="M2143" i="4"/>
  <c r="U2143" i="4"/>
  <c r="R2143" i="4"/>
  <c r="S2143" i="4"/>
  <c r="T2143" i="4"/>
  <c r="E2144" i="4"/>
  <c r="I2144" i="4"/>
  <c r="M2144" i="4"/>
  <c r="U2144" i="4" s="1"/>
  <c r="R2144" i="4"/>
  <c r="S2144" i="4"/>
  <c r="T2144" i="4"/>
  <c r="E2145" i="4"/>
  <c r="I2145" i="4"/>
  <c r="M2145" i="4"/>
  <c r="U2145" i="4" s="1"/>
  <c r="R2145" i="4"/>
  <c r="S2145" i="4"/>
  <c r="T2145" i="4"/>
  <c r="E2146" i="4"/>
  <c r="I2146" i="4"/>
  <c r="M2146" i="4"/>
  <c r="R2146" i="4"/>
  <c r="S2146" i="4"/>
  <c r="T2146" i="4"/>
  <c r="E2147" i="4"/>
  <c r="I2147" i="4"/>
  <c r="M2147" i="4"/>
  <c r="R2147" i="4"/>
  <c r="S2147" i="4"/>
  <c r="T2147" i="4"/>
  <c r="E2148" i="4"/>
  <c r="I2148" i="4"/>
  <c r="M2148" i="4"/>
  <c r="R2148" i="4"/>
  <c r="S2148" i="4"/>
  <c r="T2148" i="4"/>
  <c r="E2149" i="4"/>
  <c r="I2149" i="4"/>
  <c r="M2149" i="4"/>
  <c r="R2149" i="4"/>
  <c r="S2149" i="4"/>
  <c r="T2149" i="4"/>
  <c r="E2150" i="4"/>
  <c r="I2150" i="4"/>
  <c r="M2150" i="4"/>
  <c r="R2150" i="4"/>
  <c r="S2150" i="4"/>
  <c r="T2150" i="4"/>
  <c r="E2151" i="4"/>
  <c r="I2151" i="4"/>
  <c r="M2151" i="4"/>
  <c r="R2151" i="4"/>
  <c r="S2151" i="4"/>
  <c r="T2151" i="4"/>
  <c r="E2152" i="4"/>
  <c r="I2152" i="4"/>
  <c r="M2152" i="4"/>
  <c r="R2152" i="4"/>
  <c r="S2152" i="4"/>
  <c r="T2152" i="4"/>
  <c r="E2153" i="4"/>
  <c r="I2153" i="4"/>
  <c r="M2153" i="4"/>
  <c r="R2153" i="4"/>
  <c r="S2153" i="4"/>
  <c r="T2153" i="4"/>
  <c r="E2154" i="4"/>
  <c r="I2154" i="4"/>
  <c r="M2154" i="4"/>
  <c r="R2154" i="4"/>
  <c r="S2154" i="4"/>
  <c r="T2154" i="4"/>
  <c r="E2155" i="4"/>
  <c r="I2155" i="4"/>
  <c r="M2155" i="4"/>
  <c r="U2155" i="4"/>
  <c r="R2155" i="4"/>
  <c r="S2155" i="4"/>
  <c r="T2155" i="4"/>
  <c r="E2156" i="4"/>
  <c r="I2156" i="4"/>
  <c r="M2156" i="4"/>
  <c r="U2156" i="4"/>
  <c r="R2156" i="4"/>
  <c r="S2156" i="4"/>
  <c r="T2156" i="4"/>
  <c r="E2157" i="4"/>
  <c r="I2157" i="4"/>
  <c r="M2157" i="4"/>
  <c r="Q2157" i="4" s="1"/>
  <c r="R2157" i="4"/>
  <c r="S2157" i="4"/>
  <c r="T2157" i="4"/>
  <c r="E2158" i="4"/>
  <c r="I2158" i="4"/>
  <c r="M2158" i="4"/>
  <c r="R2158" i="4"/>
  <c r="S2158" i="4"/>
  <c r="T2158" i="4"/>
  <c r="E2159" i="4"/>
  <c r="I2159" i="4"/>
  <c r="M2159" i="4"/>
  <c r="Q2159" i="4" s="1"/>
  <c r="R2159" i="4"/>
  <c r="S2159" i="4"/>
  <c r="T2159" i="4"/>
  <c r="E2160" i="4"/>
  <c r="I2160" i="4"/>
  <c r="M2160" i="4"/>
  <c r="U2160" i="4"/>
  <c r="R2160" i="4"/>
  <c r="S2160" i="4"/>
  <c r="T2160" i="4"/>
  <c r="E2161" i="4"/>
  <c r="I2161" i="4"/>
  <c r="M2161" i="4"/>
  <c r="U2161" i="4"/>
  <c r="R2161" i="4"/>
  <c r="S2161" i="4"/>
  <c r="T2161" i="4"/>
  <c r="E2162" i="4"/>
  <c r="I2162" i="4"/>
  <c r="M2162" i="4"/>
  <c r="R2162" i="4"/>
  <c r="S2162" i="4"/>
  <c r="T2162" i="4"/>
  <c r="E2163" i="4"/>
  <c r="I2163" i="4"/>
  <c r="M2163" i="4"/>
  <c r="Q2163" i="4" s="1"/>
  <c r="R2163" i="4"/>
  <c r="S2163" i="4"/>
  <c r="T2163" i="4"/>
  <c r="E2164" i="4"/>
  <c r="I2164" i="4"/>
  <c r="M2164" i="4"/>
  <c r="U2164" i="4"/>
  <c r="R2164" i="4"/>
  <c r="S2164" i="4"/>
  <c r="T2164" i="4"/>
  <c r="E2165" i="4"/>
  <c r="I2165" i="4"/>
  <c r="M2165" i="4"/>
  <c r="Q2165" i="4" s="1"/>
  <c r="R2165" i="4"/>
  <c r="S2165" i="4"/>
  <c r="T2165" i="4"/>
  <c r="E2166" i="4"/>
  <c r="I2166" i="4"/>
  <c r="M2166" i="4"/>
  <c r="R2166" i="4"/>
  <c r="S2166" i="4"/>
  <c r="T2166" i="4"/>
  <c r="E2167" i="4"/>
  <c r="I2167" i="4"/>
  <c r="M2167" i="4"/>
  <c r="R2167" i="4"/>
  <c r="S2167" i="4"/>
  <c r="T2167" i="4"/>
  <c r="E2168" i="4"/>
  <c r="I2168" i="4"/>
  <c r="M2168" i="4"/>
  <c r="R2168" i="4"/>
  <c r="S2168" i="4"/>
  <c r="T2168" i="4"/>
  <c r="E2169" i="4"/>
  <c r="I2169" i="4"/>
  <c r="M2169" i="4"/>
  <c r="Q2169" i="4" s="1"/>
  <c r="R2169" i="4"/>
  <c r="S2169" i="4"/>
  <c r="T2169" i="4"/>
  <c r="E2170" i="4"/>
  <c r="I2170" i="4"/>
  <c r="M2170" i="4"/>
  <c r="R2170" i="4"/>
  <c r="S2170" i="4"/>
  <c r="T2170" i="4"/>
  <c r="E2171" i="4"/>
  <c r="I2171" i="4"/>
  <c r="M2171" i="4"/>
  <c r="Q2171" i="4" s="1"/>
  <c r="R2171" i="4"/>
  <c r="S2171" i="4"/>
  <c r="T2171" i="4"/>
  <c r="E2172" i="4"/>
  <c r="I2172" i="4"/>
  <c r="M2172" i="4"/>
  <c r="U2172" i="4"/>
  <c r="R2172" i="4"/>
  <c r="S2172" i="4"/>
  <c r="T2172" i="4"/>
  <c r="E2173" i="4"/>
  <c r="I2173" i="4"/>
  <c r="M2173" i="4"/>
  <c r="U2173" i="4"/>
  <c r="R2173" i="4"/>
  <c r="S2173" i="4"/>
  <c r="T2173" i="4"/>
  <c r="E2174" i="4"/>
  <c r="I2174" i="4"/>
  <c r="M2174" i="4"/>
  <c r="U2174" i="4" s="1"/>
  <c r="R2174" i="4"/>
  <c r="S2174" i="4"/>
  <c r="T2174" i="4"/>
  <c r="E2175" i="4"/>
  <c r="I2175" i="4"/>
  <c r="Q2175" i="4"/>
  <c r="M2175" i="4"/>
  <c r="R2175" i="4"/>
  <c r="S2175" i="4"/>
  <c r="T2175" i="4"/>
  <c r="E2176" i="4"/>
  <c r="I2176" i="4"/>
  <c r="M2176" i="4"/>
  <c r="U2176" i="4"/>
  <c r="R2176" i="4"/>
  <c r="S2176" i="4"/>
  <c r="T2176" i="4"/>
  <c r="E2177" i="4"/>
  <c r="I2177" i="4"/>
  <c r="M2177" i="4"/>
  <c r="Q2177" i="4" s="1"/>
  <c r="R2177" i="4"/>
  <c r="S2177" i="4"/>
  <c r="T2177" i="4"/>
  <c r="E2178" i="4"/>
  <c r="I2178" i="4"/>
  <c r="M2178" i="4"/>
  <c r="U2178" i="4"/>
  <c r="R2178" i="4"/>
  <c r="S2178" i="4"/>
  <c r="T2178" i="4"/>
  <c r="E2179" i="4"/>
  <c r="I2179" i="4"/>
  <c r="M2179" i="4"/>
  <c r="U2179" i="4" s="1"/>
  <c r="R2179" i="4"/>
  <c r="S2179" i="4"/>
  <c r="T2179" i="4"/>
  <c r="E2180" i="4"/>
  <c r="I2180" i="4"/>
  <c r="M2180" i="4"/>
  <c r="U2180" i="4"/>
  <c r="R2180" i="4"/>
  <c r="S2180" i="4"/>
  <c r="T2180" i="4"/>
  <c r="E2181" i="4"/>
  <c r="I2181" i="4"/>
  <c r="M2181" i="4"/>
  <c r="U2181" i="4" s="1"/>
  <c r="R2181" i="4"/>
  <c r="S2181" i="4"/>
  <c r="T2181" i="4"/>
  <c r="E2182" i="4"/>
  <c r="I2182" i="4"/>
  <c r="M2182" i="4"/>
  <c r="U2182" i="4"/>
  <c r="R2182" i="4"/>
  <c r="S2182" i="4"/>
  <c r="T2182" i="4"/>
  <c r="E2183" i="4"/>
  <c r="I2183" i="4"/>
  <c r="M2183" i="4"/>
  <c r="U2183" i="4" s="1"/>
  <c r="R2183" i="4"/>
  <c r="S2183" i="4"/>
  <c r="T2183" i="4"/>
  <c r="E2184" i="4"/>
  <c r="I2184" i="4"/>
  <c r="M2184" i="4"/>
  <c r="R2184" i="4"/>
  <c r="S2184" i="4"/>
  <c r="T2184" i="4"/>
  <c r="E2185" i="4"/>
  <c r="I2185" i="4"/>
  <c r="M2185" i="4"/>
  <c r="U2185" i="4"/>
  <c r="R2185" i="4"/>
  <c r="S2185" i="4"/>
  <c r="T2185" i="4"/>
  <c r="E2186" i="4"/>
  <c r="I2186" i="4"/>
  <c r="M2186" i="4"/>
  <c r="U2186" i="4" s="1"/>
  <c r="R2186" i="4"/>
  <c r="S2186" i="4"/>
  <c r="T2186" i="4"/>
  <c r="E2187" i="4"/>
  <c r="I2187" i="4"/>
  <c r="Q2187" i="4" s="1"/>
  <c r="M2187" i="4"/>
  <c r="R2187" i="4"/>
  <c r="S2187" i="4"/>
  <c r="T2187" i="4"/>
  <c r="E2188" i="4"/>
  <c r="I2188" i="4"/>
  <c r="M2188" i="4"/>
  <c r="R2188" i="4"/>
  <c r="S2188" i="4"/>
  <c r="T2188" i="4"/>
  <c r="E2189" i="4"/>
  <c r="I2189" i="4"/>
  <c r="M2189" i="4"/>
  <c r="U2189" i="4"/>
  <c r="R2189" i="4"/>
  <c r="S2189" i="4"/>
  <c r="T2189" i="4"/>
  <c r="E2190" i="4"/>
  <c r="I2190" i="4"/>
  <c r="M2190" i="4"/>
  <c r="U2190" i="4" s="1"/>
  <c r="R2190" i="4"/>
  <c r="S2190" i="4"/>
  <c r="T2190" i="4"/>
  <c r="E2191" i="4"/>
  <c r="I2191" i="4"/>
  <c r="M2191" i="4"/>
  <c r="U2191" i="4" s="1"/>
  <c r="R2191" i="4"/>
  <c r="S2191" i="4"/>
  <c r="T2191" i="4"/>
  <c r="E2192" i="4"/>
  <c r="I2192" i="4"/>
  <c r="M2192" i="4"/>
  <c r="R2192" i="4"/>
  <c r="S2192" i="4"/>
  <c r="T2192" i="4"/>
  <c r="E2193" i="4"/>
  <c r="I2193" i="4"/>
  <c r="M2193" i="4"/>
  <c r="R2193" i="4"/>
  <c r="S2193" i="4"/>
  <c r="T2193" i="4"/>
  <c r="E2194" i="4"/>
  <c r="I2194" i="4"/>
  <c r="M2194" i="4"/>
  <c r="U2194" i="4" s="1"/>
  <c r="R2194" i="4"/>
  <c r="S2194" i="4"/>
  <c r="T2194" i="4"/>
  <c r="E2195" i="4"/>
  <c r="I2195" i="4"/>
  <c r="M2195" i="4"/>
  <c r="U2195" i="4" s="1"/>
  <c r="R2195" i="4"/>
  <c r="S2195" i="4"/>
  <c r="T2195" i="4"/>
  <c r="E2196" i="4"/>
  <c r="I2196" i="4"/>
  <c r="M2196" i="4"/>
  <c r="U2196" i="4"/>
  <c r="R2196" i="4"/>
  <c r="S2196" i="4"/>
  <c r="T2196" i="4"/>
  <c r="E2197" i="4"/>
  <c r="I2197" i="4"/>
  <c r="M2197" i="4"/>
  <c r="U2197" i="4" s="1"/>
  <c r="R2197" i="4"/>
  <c r="S2197" i="4"/>
  <c r="T2197" i="4"/>
  <c r="E2198" i="4"/>
  <c r="I2198" i="4"/>
  <c r="M2198" i="4"/>
  <c r="U2198" i="4"/>
  <c r="R2198" i="4"/>
  <c r="S2198" i="4"/>
  <c r="T2198" i="4"/>
  <c r="E2199" i="4"/>
  <c r="I2199" i="4"/>
  <c r="M2199" i="4"/>
  <c r="R2199" i="4"/>
  <c r="S2199" i="4"/>
  <c r="T2199" i="4"/>
  <c r="E2200" i="4"/>
  <c r="I2200" i="4"/>
  <c r="M2200" i="4"/>
  <c r="U2200" i="4" s="1"/>
  <c r="R2200" i="4"/>
  <c r="S2200" i="4"/>
  <c r="T2200" i="4"/>
  <c r="E2201" i="4"/>
  <c r="I2201" i="4"/>
  <c r="M2201" i="4"/>
  <c r="R2201" i="4"/>
  <c r="S2201" i="4"/>
  <c r="T2201" i="4"/>
  <c r="E2202" i="4"/>
  <c r="I2202" i="4"/>
  <c r="M2202" i="4"/>
  <c r="R2202" i="4"/>
  <c r="S2202" i="4"/>
  <c r="T2202" i="4"/>
  <c r="E2203" i="4"/>
  <c r="I2203" i="4"/>
  <c r="M2203" i="4"/>
  <c r="U2203" i="4" s="1"/>
  <c r="R2203" i="4"/>
  <c r="S2203" i="4"/>
  <c r="T2203" i="4"/>
  <c r="E2204" i="4"/>
  <c r="I2204" i="4"/>
  <c r="M2204" i="4"/>
  <c r="R2204" i="4"/>
  <c r="S2204" i="4"/>
  <c r="T2204" i="4"/>
  <c r="E2205" i="4"/>
  <c r="I2205" i="4"/>
  <c r="M2205" i="4"/>
  <c r="U2205" i="4"/>
  <c r="R2205" i="4"/>
  <c r="S2205" i="4"/>
  <c r="T2205" i="4"/>
  <c r="E2206" i="4"/>
  <c r="I2206" i="4"/>
  <c r="M2206" i="4"/>
  <c r="R2206" i="4"/>
  <c r="S2206" i="4"/>
  <c r="T2206" i="4"/>
  <c r="E2207" i="4"/>
  <c r="I2207" i="4"/>
  <c r="M2207" i="4"/>
  <c r="U2207" i="4"/>
  <c r="R2207" i="4"/>
  <c r="S2207" i="4"/>
  <c r="T2207" i="4"/>
  <c r="E2208" i="4"/>
  <c r="I2208" i="4"/>
  <c r="M2208" i="4"/>
  <c r="R2208" i="4"/>
  <c r="S2208" i="4"/>
  <c r="T2208" i="4"/>
  <c r="E2209" i="4"/>
  <c r="I2209" i="4"/>
  <c r="M2209" i="4"/>
  <c r="R2209" i="4"/>
  <c r="S2209" i="4"/>
  <c r="T2209" i="4"/>
  <c r="E2210" i="4"/>
  <c r="I2210" i="4"/>
  <c r="M2210" i="4"/>
  <c r="R2210" i="4"/>
  <c r="S2210" i="4"/>
  <c r="T2210" i="4"/>
  <c r="E2211" i="4"/>
  <c r="I2211" i="4"/>
  <c r="M2211" i="4"/>
  <c r="U2211" i="4"/>
  <c r="R2211" i="4"/>
  <c r="S2211" i="4"/>
  <c r="T2211" i="4"/>
  <c r="E2212" i="4"/>
  <c r="I2212" i="4"/>
  <c r="M2212" i="4"/>
  <c r="R2212" i="4"/>
  <c r="S2212" i="4"/>
  <c r="T2212" i="4"/>
  <c r="E2213" i="4"/>
  <c r="I2213" i="4"/>
  <c r="M2213" i="4"/>
  <c r="U2213" i="4"/>
  <c r="R2213" i="4"/>
  <c r="S2213" i="4"/>
  <c r="T2213" i="4"/>
  <c r="E2214" i="4"/>
  <c r="I2214" i="4"/>
  <c r="M2214" i="4"/>
  <c r="R2214" i="4"/>
  <c r="S2214" i="4"/>
  <c r="T2214" i="4"/>
  <c r="E2215" i="4"/>
  <c r="I2215" i="4"/>
  <c r="M2215" i="4"/>
  <c r="U2215" i="4"/>
  <c r="R2215" i="4"/>
  <c r="S2215" i="4"/>
  <c r="T2215" i="4"/>
  <c r="E2216" i="4"/>
  <c r="I2216" i="4"/>
  <c r="M2216" i="4"/>
  <c r="U2216" i="4"/>
  <c r="R2216" i="4"/>
  <c r="S2216" i="4"/>
  <c r="T2216" i="4"/>
  <c r="E2217" i="4"/>
  <c r="I2217" i="4"/>
  <c r="M2217" i="4"/>
  <c r="U2217" i="4"/>
  <c r="R2217" i="4"/>
  <c r="S2217" i="4"/>
  <c r="T2217" i="4"/>
  <c r="E2218" i="4"/>
  <c r="I2218" i="4"/>
  <c r="M2218" i="4"/>
  <c r="R2218" i="4"/>
  <c r="S2218" i="4"/>
  <c r="T2218" i="4"/>
  <c r="E2219" i="4"/>
  <c r="I2219" i="4"/>
  <c r="M2219" i="4"/>
  <c r="U2219" i="4"/>
  <c r="R2219" i="4"/>
  <c r="S2219" i="4"/>
  <c r="T2219" i="4"/>
  <c r="E2220" i="4"/>
  <c r="I2220" i="4"/>
  <c r="M2220" i="4"/>
  <c r="R2220" i="4"/>
  <c r="S2220" i="4"/>
  <c r="T2220" i="4"/>
  <c r="E2221" i="4"/>
  <c r="I2221" i="4"/>
  <c r="M2221" i="4"/>
  <c r="R2221" i="4"/>
  <c r="S2221" i="4"/>
  <c r="T2221" i="4"/>
  <c r="E2222" i="4"/>
  <c r="I2222" i="4"/>
  <c r="M2222" i="4"/>
  <c r="R2222" i="4"/>
  <c r="S2222" i="4"/>
  <c r="T2222" i="4"/>
  <c r="E2223" i="4"/>
  <c r="I2223" i="4"/>
  <c r="M2223" i="4"/>
  <c r="U2223" i="4" s="1"/>
  <c r="R2223" i="4"/>
  <c r="S2223" i="4"/>
  <c r="T2223" i="4"/>
  <c r="E2224" i="4"/>
  <c r="I2224" i="4"/>
  <c r="Q2224" i="4" s="1"/>
  <c r="M2224" i="4"/>
  <c r="R2224" i="4"/>
  <c r="S2224" i="4"/>
  <c r="T2224" i="4"/>
  <c r="E2225" i="4"/>
  <c r="I2225" i="4"/>
  <c r="M2225" i="4"/>
  <c r="R2225" i="4"/>
  <c r="S2225" i="4"/>
  <c r="T2225" i="4"/>
  <c r="E2226" i="4"/>
  <c r="I2226" i="4"/>
  <c r="Q2226" i="4"/>
  <c r="M2226" i="4"/>
  <c r="U2226" i="4"/>
  <c r="R2226" i="4"/>
  <c r="S2226" i="4"/>
  <c r="T2226" i="4"/>
  <c r="E2227" i="4"/>
  <c r="I2227" i="4"/>
  <c r="Q2227" i="4" s="1"/>
  <c r="M2227" i="4"/>
  <c r="R2227" i="4"/>
  <c r="S2227" i="4"/>
  <c r="T2227" i="4"/>
  <c r="E2228" i="4"/>
  <c r="I2228" i="4"/>
  <c r="M2228" i="4"/>
  <c r="Q2228" i="4" s="1"/>
  <c r="R2228" i="4"/>
  <c r="S2228" i="4"/>
  <c r="T2228" i="4"/>
  <c r="E2229" i="4"/>
  <c r="I2229" i="4"/>
  <c r="M2229" i="4"/>
  <c r="U2229" i="4"/>
  <c r="R2229" i="4"/>
  <c r="S2229" i="4"/>
  <c r="T2229" i="4"/>
  <c r="E2230" i="4"/>
  <c r="I2230" i="4"/>
  <c r="M2230" i="4"/>
  <c r="R2230" i="4"/>
  <c r="S2230" i="4"/>
  <c r="T2230" i="4"/>
  <c r="E2231" i="4"/>
  <c r="I2231" i="4"/>
  <c r="M2231" i="4"/>
  <c r="U2231" i="4"/>
  <c r="R2231" i="4"/>
  <c r="S2231" i="4"/>
  <c r="T2231" i="4"/>
  <c r="E2232" i="4"/>
  <c r="I2232" i="4"/>
  <c r="M2232" i="4"/>
  <c r="R2232" i="4"/>
  <c r="S2232" i="4"/>
  <c r="T2232" i="4"/>
  <c r="E2233" i="4"/>
  <c r="I2233" i="4"/>
  <c r="Q2233" i="4" s="1"/>
  <c r="M2233" i="4"/>
  <c r="R2233" i="4"/>
  <c r="S2233" i="4"/>
  <c r="T2233" i="4"/>
  <c r="E2234" i="4"/>
  <c r="I2234" i="4"/>
  <c r="M2234" i="4"/>
  <c r="U2234" i="4"/>
  <c r="R2234" i="4"/>
  <c r="S2234" i="4"/>
  <c r="T2234" i="4"/>
  <c r="E2235" i="4"/>
  <c r="I2235" i="4"/>
  <c r="M2235" i="4"/>
  <c r="U2235" i="4"/>
  <c r="R2235" i="4"/>
  <c r="S2235" i="4"/>
  <c r="T2235" i="4"/>
  <c r="E2236" i="4"/>
  <c r="I2236" i="4"/>
  <c r="M2236" i="4"/>
  <c r="Q2236" i="4" s="1"/>
  <c r="U2236" i="4"/>
  <c r="R2236" i="4"/>
  <c r="S2236" i="4"/>
  <c r="T2236" i="4"/>
  <c r="E2237" i="4"/>
  <c r="I2237" i="4"/>
  <c r="M2237" i="4"/>
  <c r="R2237" i="4"/>
  <c r="S2237" i="4"/>
  <c r="T2237" i="4"/>
  <c r="E2238" i="4"/>
  <c r="I2238" i="4"/>
  <c r="Q2238" i="4"/>
  <c r="M2238" i="4"/>
  <c r="R2238" i="4"/>
  <c r="S2238" i="4"/>
  <c r="T2238" i="4"/>
  <c r="E2239" i="4"/>
  <c r="I2239" i="4"/>
  <c r="M2239" i="4"/>
  <c r="R2239" i="4"/>
  <c r="S2239" i="4"/>
  <c r="T2239" i="4"/>
  <c r="E2240" i="4"/>
  <c r="I2240" i="4"/>
  <c r="M2240" i="4"/>
  <c r="U2240" i="4" s="1"/>
  <c r="R2240" i="4"/>
  <c r="S2240" i="4"/>
  <c r="T2240" i="4"/>
  <c r="E2241" i="4"/>
  <c r="I2241" i="4"/>
  <c r="M2241" i="4"/>
  <c r="R2241" i="4"/>
  <c r="S2241" i="4"/>
  <c r="T2241" i="4"/>
  <c r="E2242" i="4"/>
  <c r="I2242" i="4"/>
  <c r="M2242" i="4"/>
  <c r="Q2242" i="4" s="1"/>
  <c r="R2242" i="4"/>
  <c r="S2242" i="4"/>
  <c r="T2242" i="4"/>
  <c r="E2243" i="4"/>
  <c r="I2243" i="4"/>
  <c r="M2243" i="4"/>
  <c r="U2243" i="4" s="1"/>
  <c r="R2243" i="4"/>
  <c r="S2243" i="4"/>
  <c r="T2243" i="4"/>
  <c r="E2244" i="4"/>
  <c r="I2244" i="4"/>
  <c r="Q2244" i="4"/>
  <c r="M2244" i="4"/>
  <c r="U2244" i="4"/>
  <c r="R2244" i="4"/>
  <c r="S2244" i="4"/>
  <c r="T2244" i="4"/>
  <c r="E2245" i="4"/>
  <c r="I2245" i="4"/>
  <c r="M2245" i="4"/>
  <c r="R2245" i="4"/>
  <c r="S2245" i="4"/>
  <c r="T2245" i="4"/>
  <c r="E2246" i="4"/>
  <c r="I2246" i="4"/>
  <c r="M2246" i="4"/>
  <c r="R2246" i="4"/>
  <c r="S2246" i="4"/>
  <c r="T2246" i="4"/>
  <c r="E2247" i="4"/>
  <c r="I2247" i="4"/>
  <c r="M2247" i="4"/>
  <c r="R2247" i="4"/>
  <c r="S2247" i="4"/>
  <c r="T2247" i="4"/>
  <c r="E2248" i="4"/>
  <c r="I2248" i="4"/>
  <c r="M2248" i="4"/>
  <c r="R2248" i="4"/>
  <c r="S2248" i="4"/>
  <c r="T2248" i="4"/>
  <c r="E2249" i="4"/>
  <c r="I2249" i="4"/>
  <c r="M2249" i="4"/>
  <c r="U2249" i="4"/>
  <c r="R2249" i="4"/>
  <c r="S2249" i="4"/>
  <c r="T2249" i="4"/>
  <c r="E2250" i="4"/>
  <c r="I2250" i="4"/>
  <c r="M2250" i="4"/>
  <c r="Q2250" i="4" s="1"/>
  <c r="R2250" i="4"/>
  <c r="S2250" i="4"/>
  <c r="T2250" i="4"/>
  <c r="E2251" i="4"/>
  <c r="I2251" i="4"/>
  <c r="M2251" i="4"/>
  <c r="U2251" i="4"/>
  <c r="R2251" i="4"/>
  <c r="S2251" i="4"/>
  <c r="T2251" i="4"/>
  <c r="E2252" i="4"/>
  <c r="I2252" i="4"/>
  <c r="M2252" i="4"/>
  <c r="U2252" i="4"/>
  <c r="R2252" i="4"/>
  <c r="S2252" i="4"/>
  <c r="T2252" i="4"/>
  <c r="E2253" i="4"/>
  <c r="I2253" i="4"/>
  <c r="M2253" i="4"/>
  <c r="R2253" i="4"/>
  <c r="S2253" i="4"/>
  <c r="T2253" i="4"/>
  <c r="E2254" i="4"/>
  <c r="I2254" i="4"/>
  <c r="M2254" i="4"/>
  <c r="R2254" i="4"/>
  <c r="S2254" i="4"/>
  <c r="T2254" i="4"/>
  <c r="E2255" i="4"/>
  <c r="I2255" i="4"/>
  <c r="M2255" i="4"/>
  <c r="U2255" i="4" s="1"/>
  <c r="R2255" i="4"/>
  <c r="S2255" i="4"/>
  <c r="T2255" i="4"/>
  <c r="E2256" i="4"/>
  <c r="I2256" i="4"/>
  <c r="M2256" i="4"/>
  <c r="U2256" i="4" s="1"/>
  <c r="R2256" i="4"/>
  <c r="S2256" i="4"/>
  <c r="T2256" i="4"/>
  <c r="E2257" i="4"/>
  <c r="I2257" i="4"/>
  <c r="M2257" i="4"/>
  <c r="U2257" i="4"/>
  <c r="R2257" i="4"/>
  <c r="S2257" i="4"/>
  <c r="T2257" i="4"/>
  <c r="E2258" i="4"/>
  <c r="I2258" i="4"/>
  <c r="M2258" i="4"/>
  <c r="R2258" i="4"/>
  <c r="S2258" i="4"/>
  <c r="T2258" i="4"/>
  <c r="E2259" i="4"/>
  <c r="I2259" i="4"/>
  <c r="M2259" i="4"/>
  <c r="U2259" i="4" s="1"/>
  <c r="R2259" i="4"/>
  <c r="S2259" i="4"/>
  <c r="T2259" i="4"/>
  <c r="E2260" i="4"/>
  <c r="I2260" i="4"/>
  <c r="M2260" i="4"/>
  <c r="R2260" i="4"/>
  <c r="S2260" i="4"/>
  <c r="T2260" i="4"/>
  <c r="E2261" i="4"/>
  <c r="I2261" i="4"/>
  <c r="M2261" i="4"/>
  <c r="R2261" i="4"/>
  <c r="S2261" i="4"/>
  <c r="T2261" i="4"/>
  <c r="E2262" i="4"/>
  <c r="I2262" i="4"/>
  <c r="M2262" i="4"/>
  <c r="U2262" i="4"/>
  <c r="R2262" i="4"/>
  <c r="S2262" i="4"/>
  <c r="T2262" i="4"/>
  <c r="E2263" i="4"/>
  <c r="I2263" i="4"/>
  <c r="M2263" i="4"/>
  <c r="U2263" i="4"/>
  <c r="R2263" i="4"/>
  <c r="S2263" i="4"/>
  <c r="T2263" i="4"/>
  <c r="E2264" i="4"/>
  <c r="I2264" i="4"/>
  <c r="M2264" i="4"/>
  <c r="R2264" i="4"/>
  <c r="S2264" i="4"/>
  <c r="T2264" i="4"/>
  <c r="E2265" i="4"/>
  <c r="I2265" i="4"/>
  <c r="M2265" i="4"/>
  <c r="U2265" i="4"/>
  <c r="R2265" i="4"/>
  <c r="S2265" i="4"/>
  <c r="T2265" i="4"/>
  <c r="E2266" i="4"/>
  <c r="I2266" i="4"/>
  <c r="M2266" i="4"/>
  <c r="R2266" i="4"/>
  <c r="S2266" i="4"/>
  <c r="T2266" i="4"/>
  <c r="E2267" i="4"/>
  <c r="I2267" i="4"/>
  <c r="M2267" i="4"/>
  <c r="U2267" i="4"/>
  <c r="R2267" i="4"/>
  <c r="S2267" i="4"/>
  <c r="T2267" i="4"/>
  <c r="E2268" i="4"/>
  <c r="I2268" i="4"/>
  <c r="M2268" i="4"/>
  <c r="R2268" i="4"/>
  <c r="S2268" i="4"/>
  <c r="T2268" i="4"/>
  <c r="E2269" i="4"/>
  <c r="I2269" i="4"/>
  <c r="M2269" i="4"/>
  <c r="U2269" i="4"/>
  <c r="R2269" i="4"/>
  <c r="S2269" i="4"/>
  <c r="T2269" i="4"/>
  <c r="E2270" i="4"/>
  <c r="I2270" i="4"/>
  <c r="M2270" i="4"/>
  <c r="U2270" i="4"/>
  <c r="R2270" i="4"/>
  <c r="S2270" i="4"/>
  <c r="T2270" i="4"/>
  <c r="E2271" i="4"/>
  <c r="I2271" i="4"/>
  <c r="M2271" i="4"/>
  <c r="U2271" i="4"/>
  <c r="R2271" i="4"/>
  <c r="S2271" i="4"/>
  <c r="T2271" i="4"/>
  <c r="E2272" i="4"/>
  <c r="I2272" i="4"/>
  <c r="M2272" i="4"/>
  <c r="U2272" i="4"/>
  <c r="R2272" i="4"/>
  <c r="S2272" i="4"/>
  <c r="T2272" i="4"/>
  <c r="E2273" i="4"/>
  <c r="I2273" i="4"/>
  <c r="M2273" i="4"/>
  <c r="U2273" i="4" s="1"/>
  <c r="R2273" i="4"/>
  <c r="S2273" i="4"/>
  <c r="T2273" i="4"/>
  <c r="E2274" i="4"/>
  <c r="I2274" i="4"/>
  <c r="M2274" i="4"/>
  <c r="R2274" i="4"/>
  <c r="S2274" i="4"/>
  <c r="T2274" i="4"/>
  <c r="E2275" i="4"/>
  <c r="I2275" i="4"/>
  <c r="M2275" i="4"/>
  <c r="R2275" i="4"/>
  <c r="S2275" i="4"/>
  <c r="T2275" i="4"/>
  <c r="E2276" i="4"/>
  <c r="I2276" i="4"/>
  <c r="M2276" i="4"/>
  <c r="U2276" i="4"/>
  <c r="R2276" i="4"/>
  <c r="S2276" i="4"/>
  <c r="T2276" i="4"/>
  <c r="E2277" i="4"/>
  <c r="I2277" i="4"/>
  <c r="M2277" i="4"/>
  <c r="R2277" i="4"/>
  <c r="S2277" i="4"/>
  <c r="T2277" i="4"/>
  <c r="E2278" i="4"/>
  <c r="I2278" i="4"/>
  <c r="M2278" i="4"/>
  <c r="U2278" i="4"/>
  <c r="R2278" i="4"/>
  <c r="S2278" i="4"/>
  <c r="T2278" i="4"/>
  <c r="E2279" i="4"/>
  <c r="I2279" i="4"/>
  <c r="M2279" i="4"/>
  <c r="R2279" i="4"/>
  <c r="S2279" i="4"/>
  <c r="T2279" i="4"/>
  <c r="E2280" i="4"/>
  <c r="I2280" i="4"/>
  <c r="M2280" i="4"/>
  <c r="U2280" i="4"/>
  <c r="R2280" i="4"/>
  <c r="S2280" i="4"/>
  <c r="T2280" i="4"/>
  <c r="E2281" i="4"/>
  <c r="I2281" i="4"/>
  <c r="M2281" i="4"/>
  <c r="R2281" i="4"/>
  <c r="S2281" i="4"/>
  <c r="T2281" i="4"/>
  <c r="E2282" i="4"/>
  <c r="I2282" i="4"/>
  <c r="M2282" i="4"/>
  <c r="U2282" i="4"/>
  <c r="R2282" i="4"/>
  <c r="S2282" i="4"/>
  <c r="T2282" i="4"/>
  <c r="E2283" i="4"/>
  <c r="I2283" i="4"/>
  <c r="M2283" i="4"/>
  <c r="U2283" i="4"/>
  <c r="R2283" i="4"/>
  <c r="S2283" i="4"/>
  <c r="T2283" i="4"/>
  <c r="E2284" i="4"/>
  <c r="I2284" i="4"/>
  <c r="M2284" i="4"/>
  <c r="U2284" i="4"/>
  <c r="R2284" i="4"/>
  <c r="S2284" i="4"/>
  <c r="T2284" i="4"/>
  <c r="E2285" i="4"/>
  <c r="I2285" i="4"/>
  <c r="M2285" i="4"/>
  <c r="U2285" i="4"/>
  <c r="R2285" i="4"/>
  <c r="S2285" i="4"/>
  <c r="T2285" i="4"/>
  <c r="E2286" i="4"/>
  <c r="I2286" i="4"/>
  <c r="M2286" i="4"/>
  <c r="R2286" i="4"/>
  <c r="S2286" i="4"/>
  <c r="T2286" i="4"/>
  <c r="E2287" i="4"/>
  <c r="I2287" i="4"/>
  <c r="M2287" i="4"/>
  <c r="R2287" i="4"/>
  <c r="S2287" i="4"/>
  <c r="T2287" i="4"/>
  <c r="E2288" i="4"/>
  <c r="I2288" i="4"/>
  <c r="M2288" i="4"/>
  <c r="U2288" i="4"/>
  <c r="R2288" i="4"/>
  <c r="S2288" i="4"/>
  <c r="T2288" i="4"/>
  <c r="E2289" i="4"/>
  <c r="I2289" i="4"/>
  <c r="M2289" i="4"/>
  <c r="R2289" i="4"/>
  <c r="S2289" i="4"/>
  <c r="T2289" i="4"/>
  <c r="E2290" i="4"/>
  <c r="I2290" i="4"/>
  <c r="M2290" i="4"/>
  <c r="U2290" i="4" s="1"/>
  <c r="R2290" i="4"/>
  <c r="S2290" i="4"/>
  <c r="T2290" i="4"/>
  <c r="E2291" i="4"/>
  <c r="I2291" i="4"/>
  <c r="M2291" i="4"/>
  <c r="R2291" i="4"/>
  <c r="S2291" i="4"/>
  <c r="T2291" i="4"/>
  <c r="E2292" i="4"/>
  <c r="I2292" i="4"/>
  <c r="M2292" i="4"/>
  <c r="R2292" i="4"/>
  <c r="S2292" i="4"/>
  <c r="T2292" i="4"/>
  <c r="E2293" i="4"/>
  <c r="I2293" i="4"/>
  <c r="M2293" i="4"/>
  <c r="R2293" i="4"/>
  <c r="S2293" i="4"/>
  <c r="T2293" i="4"/>
  <c r="E2294" i="4"/>
  <c r="I2294" i="4"/>
  <c r="M2294" i="4"/>
  <c r="R2294" i="4"/>
  <c r="S2294" i="4"/>
  <c r="T2294" i="4"/>
  <c r="E2295" i="4"/>
  <c r="I2295" i="4"/>
  <c r="M2295" i="4"/>
  <c r="U2295" i="4" s="1"/>
  <c r="R2295" i="4"/>
  <c r="S2295" i="4"/>
  <c r="T2295" i="4"/>
  <c r="E2296" i="4"/>
  <c r="I2296" i="4"/>
  <c r="M2296" i="4"/>
  <c r="R2296" i="4"/>
  <c r="S2296" i="4"/>
  <c r="T2296" i="4"/>
  <c r="E2297" i="4"/>
  <c r="I2297" i="4"/>
  <c r="M2297" i="4"/>
  <c r="R2297" i="4"/>
  <c r="S2297" i="4"/>
  <c r="T2297" i="4"/>
  <c r="E2298" i="4"/>
  <c r="I2298" i="4"/>
  <c r="M2298" i="4"/>
  <c r="U2298" i="4"/>
  <c r="R2298" i="4"/>
  <c r="S2298" i="4"/>
  <c r="T2298" i="4"/>
  <c r="E2299" i="4"/>
  <c r="I2299" i="4"/>
  <c r="M2299" i="4"/>
  <c r="Q2299" i="4"/>
  <c r="R2299" i="4"/>
  <c r="S2299" i="4"/>
  <c r="T2299" i="4"/>
  <c r="E2300" i="4"/>
  <c r="I2300" i="4"/>
  <c r="M2300" i="4"/>
  <c r="R2300" i="4"/>
  <c r="S2300" i="4"/>
  <c r="T2300" i="4"/>
  <c r="E2301" i="4"/>
  <c r="I2301" i="4"/>
  <c r="M2301" i="4"/>
  <c r="R2301" i="4"/>
  <c r="S2301" i="4"/>
  <c r="T2301" i="4"/>
  <c r="E2302" i="4"/>
  <c r="I2302" i="4"/>
  <c r="M2302" i="4"/>
  <c r="R2302" i="4"/>
  <c r="S2302" i="4"/>
  <c r="T2302" i="4"/>
  <c r="E2303" i="4"/>
  <c r="I2303" i="4"/>
  <c r="M2303" i="4"/>
  <c r="R2303" i="4"/>
  <c r="S2303" i="4"/>
  <c r="T2303" i="4"/>
  <c r="E2304" i="4"/>
  <c r="I2304" i="4"/>
  <c r="M2304" i="4"/>
  <c r="U2304" i="4"/>
  <c r="R2304" i="4"/>
  <c r="S2304" i="4"/>
  <c r="T2304" i="4"/>
  <c r="E2305" i="4"/>
  <c r="I2305" i="4"/>
  <c r="M2305" i="4"/>
  <c r="R2305" i="4"/>
  <c r="S2305" i="4"/>
  <c r="T2305" i="4"/>
  <c r="E2306" i="4"/>
  <c r="I2306" i="4"/>
  <c r="M2306" i="4"/>
  <c r="R2306" i="4"/>
  <c r="S2306" i="4"/>
  <c r="T2306" i="4"/>
  <c r="E2307" i="4"/>
  <c r="I2307" i="4"/>
  <c r="M2307" i="4"/>
  <c r="R2307" i="4"/>
  <c r="S2307" i="4"/>
  <c r="T2307" i="4"/>
  <c r="E2308" i="4"/>
  <c r="I2308" i="4"/>
  <c r="M2308" i="4"/>
  <c r="R2308" i="4"/>
  <c r="S2308" i="4"/>
  <c r="T2308" i="4"/>
  <c r="E2309" i="4"/>
  <c r="I2309" i="4"/>
  <c r="M2309" i="4"/>
  <c r="R2309" i="4"/>
  <c r="S2309" i="4"/>
  <c r="T2309" i="4"/>
  <c r="E2310" i="4"/>
  <c r="I2310" i="4"/>
  <c r="M2310" i="4"/>
  <c r="R2310" i="4"/>
  <c r="S2310" i="4"/>
  <c r="T2310" i="4"/>
  <c r="E2311" i="4"/>
  <c r="I2311" i="4"/>
  <c r="M2311" i="4"/>
  <c r="R2311" i="4"/>
  <c r="S2311" i="4"/>
  <c r="T2311" i="4"/>
  <c r="E2312" i="4"/>
  <c r="I2312" i="4"/>
  <c r="M2312" i="4"/>
  <c r="U2312" i="4"/>
  <c r="R2312" i="4"/>
  <c r="S2312" i="4"/>
  <c r="T2312" i="4"/>
  <c r="E2313" i="4"/>
  <c r="I2313" i="4"/>
  <c r="M2313" i="4"/>
  <c r="R2313" i="4"/>
  <c r="S2313" i="4"/>
  <c r="T2313" i="4"/>
  <c r="E2314" i="4"/>
  <c r="I2314" i="4"/>
  <c r="M2314" i="4"/>
  <c r="R2314" i="4"/>
  <c r="S2314" i="4"/>
  <c r="T2314" i="4"/>
  <c r="E2315" i="4"/>
  <c r="I2315" i="4"/>
  <c r="M2315" i="4"/>
  <c r="U2315" i="4" s="1"/>
  <c r="R2315" i="4"/>
  <c r="S2315" i="4"/>
  <c r="T2315" i="4"/>
  <c r="E2316" i="4"/>
  <c r="I2316" i="4"/>
  <c r="M2316" i="4"/>
  <c r="R2316" i="4"/>
  <c r="S2316" i="4"/>
  <c r="T2316" i="4"/>
  <c r="E2317" i="4"/>
  <c r="I2317" i="4"/>
  <c r="M2317" i="4"/>
  <c r="R2317" i="4"/>
  <c r="S2317" i="4"/>
  <c r="T2317" i="4"/>
  <c r="E2318" i="4"/>
  <c r="I2318" i="4"/>
  <c r="M2318" i="4"/>
  <c r="U2318" i="4"/>
  <c r="R2318" i="4"/>
  <c r="S2318" i="4"/>
  <c r="T2318" i="4"/>
  <c r="E2319" i="4"/>
  <c r="I2319" i="4"/>
  <c r="M2319" i="4"/>
  <c r="R2319" i="4"/>
  <c r="S2319" i="4"/>
  <c r="T2319" i="4"/>
  <c r="E2320" i="4"/>
  <c r="I2320" i="4"/>
  <c r="M2320" i="4"/>
  <c r="U2320" i="4"/>
  <c r="R2320" i="4"/>
  <c r="S2320" i="4"/>
  <c r="T2320" i="4"/>
  <c r="E2321" i="4"/>
  <c r="I2321" i="4"/>
  <c r="M2321" i="4"/>
  <c r="Q2321" i="4"/>
  <c r="R2321" i="4"/>
  <c r="S2321" i="4"/>
  <c r="T2321" i="4"/>
  <c r="E2322" i="4"/>
  <c r="I2322" i="4"/>
  <c r="M2322" i="4"/>
  <c r="U2322" i="4"/>
  <c r="R2322" i="4"/>
  <c r="S2322" i="4"/>
  <c r="T2322" i="4"/>
  <c r="E2323" i="4"/>
  <c r="I2323" i="4"/>
  <c r="M2323" i="4"/>
  <c r="U2323" i="4" s="1"/>
  <c r="R2323" i="4"/>
  <c r="S2323" i="4"/>
  <c r="T2323" i="4"/>
  <c r="E2324" i="4"/>
  <c r="I2324" i="4"/>
  <c r="M2324" i="4"/>
  <c r="U2324" i="4" s="1"/>
  <c r="R2324" i="4"/>
  <c r="S2324" i="4"/>
  <c r="T2324" i="4"/>
  <c r="E2325" i="4"/>
  <c r="I2325" i="4"/>
  <c r="M2325" i="4"/>
  <c r="U2325" i="4"/>
  <c r="R2325" i="4"/>
  <c r="S2325" i="4"/>
  <c r="T2325" i="4"/>
  <c r="E2326" i="4"/>
  <c r="I2326" i="4"/>
  <c r="M2326" i="4"/>
  <c r="U2326" i="4"/>
  <c r="R2326" i="4"/>
  <c r="S2326" i="4"/>
  <c r="T2326" i="4"/>
  <c r="E2327" i="4"/>
  <c r="I2327" i="4"/>
  <c r="M2327" i="4"/>
  <c r="U2327" i="4"/>
  <c r="R2327" i="4"/>
  <c r="S2327" i="4"/>
  <c r="T2327" i="4"/>
  <c r="E2328" i="4"/>
  <c r="I2328" i="4"/>
  <c r="M2328" i="4"/>
  <c r="U2328" i="4" s="1"/>
  <c r="R2328" i="4"/>
  <c r="S2328" i="4"/>
  <c r="T2328" i="4"/>
  <c r="E2329" i="4"/>
  <c r="I2329" i="4"/>
  <c r="M2329" i="4"/>
  <c r="R2329" i="4"/>
  <c r="S2329" i="4"/>
  <c r="T2329" i="4"/>
  <c r="E2330" i="4"/>
  <c r="I2330" i="4"/>
  <c r="M2330" i="4"/>
  <c r="U2330" i="4"/>
  <c r="R2330" i="4"/>
  <c r="S2330" i="4"/>
  <c r="T2330" i="4"/>
  <c r="E2331" i="4"/>
  <c r="I2331" i="4"/>
  <c r="M2331" i="4"/>
  <c r="R2331" i="4"/>
  <c r="S2331" i="4"/>
  <c r="T2331" i="4"/>
  <c r="E2332" i="4"/>
  <c r="I2332" i="4"/>
  <c r="M2332" i="4"/>
  <c r="R2332" i="4"/>
  <c r="S2332" i="4"/>
  <c r="T2332" i="4"/>
  <c r="E2333" i="4"/>
  <c r="I2333" i="4"/>
  <c r="M2333" i="4"/>
  <c r="U2333" i="4" s="1"/>
  <c r="R2333" i="4"/>
  <c r="S2333" i="4"/>
  <c r="T2333" i="4"/>
  <c r="D2335" i="4"/>
  <c r="D2334" i="4"/>
  <c r="C120" i="14"/>
  <c r="D228" i="9"/>
  <c r="P228" i="9" s="1"/>
  <c r="P229" i="9" s="1"/>
  <c r="P230" i="9" s="1"/>
  <c r="F2335" i="4"/>
  <c r="G2335" i="4"/>
  <c r="H2335" i="4"/>
  <c r="H2334" i="4" s="1"/>
  <c r="J2335" i="4"/>
  <c r="J2334" i="4" s="1"/>
  <c r="K2335" i="4"/>
  <c r="K2334" i="4" s="1"/>
  <c r="L2335" i="4"/>
  <c r="L2334" i="4"/>
  <c r="N2335" i="4"/>
  <c r="N2334" i="4"/>
  <c r="O2335" i="4"/>
  <c r="O2334" i="4" s="1"/>
  <c r="P2335" i="4"/>
  <c r="E2336" i="4"/>
  <c r="I2336" i="4"/>
  <c r="M2336" i="4"/>
  <c r="U2336" i="4" s="1"/>
  <c r="R2336" i="4"/>
  <c r="S2336" i="4"/>
  <c r="T2336" i="4"/>
  <c r="E2337" i="4"/>
  <c r="I2337" i="4"/>
  <c r="M2337" i="4"/>
  <c r="U2337" i="4" s="1"/>
  <c r="R2337" i="4"/>
  <c r="S2337" i="4"/>
  <c r="T2337" i="4"/>
  <c r="D2404" i="4"/>
  <c r="F2404" i="4"/>
  <c r="G2404" i="4"/>
  <c r="H2404" i="4"/>
  <c r="H2397" i="4" s="1"/>
  <c r="J2404" i="4"/>
  <c r="J2397" i="4"/>
  <c r="K2404" i="4"/>
  <c r="L2404" i="4"/>
  <c r="N2404" i="4"/>
  <c r="N2397" i="4" s="1"/>
  <c r="O2404" i="4"/>
  <c r="P2404" i="4"/>
  <c r="D2405" i="4"/>
  <c r="D2398" i="4" s="1"/>
  <c r="F2405" i="4"/>
  <c r="F2398" i="4" s="1"/>
  <c r="G2405" i="4"/>
  <c r="G2398" i="4" s="1"/>
  <c r="H2405" i="4"/>
  <c r="H2398" i="4"/>
  <c r="J2405" i="4"/>
  <c r="J2398" i="4"/>
  <c r="J2341" i="4" s="1"/>
  <c r="K2405" i="4"/>
  <c r="K2398" i="4" s="1"/>
  <c r="I2398" i="4" s="1"/>
  <c r="L2405" i="4"/>
  <c r="N2405" i="4"/>
  <c r="N2398" i="4"/>
  <c r="O2405" i="4"/>
  <c r="P2405" i="4"/>
  <c r="P2398" i="4"/>
  <c r="D2406" i="4"/>
  <c r="D2399" i="4"/>
  <c r="D2342" i="4" s="1"/>
  <c r="F2406" i="4"/>
  <c r="F2399" i="4"/>
  <c r="G2406" i="4"/>
  <c r="G2399" i="4" s="1"/>
  <c r="H2406" i="4"/>
  <c r="J2406" i="4"/>
  <c r="K2406" i="4"/>
  <c r="K2399" i="4" s="1"/>
  <c r="L2406" i="4"/>
  <c r="N2406" i="4"/>
  <c r="O2406" i="4"/>
  <c r="O2399" i="4" s="1"/>
  <c r="P2406" i="4"/>
  <c r="P2399" i="4"/>
  <c r="D2407" i="4"/>
  <c r="D2400" i="4" s="1"/>
  <c r="F2407" i="4"/>
  <c r="G2407" i="4"/>
  <c r="E2407" i="4"/>
  <c r="H2407" i="4"/>
  <c r="J2407" i="4"/>
  <c r="I2407" i="4"/>
  <c r="K2407" i="4"/>
  <c r="K2400" i="4" s="1"/>
  <c r="L2407" i="4"/>
  <c r="L2400" i="4"/>
  <c r="N2407" i="4"/>
  <c r="O2407" i="4"/>
  <c r="O2400" i="4"/>
  <c r="P2407" i="4"/>
  <c r="P2400" i="4" s="1"/>
  <c r="D2408" i="4"/>
  <c r="D2401" i="4"/>
  <c r="F2408" i="4"/>
  <c r="F2401" i="4"/>
  <c r="G2408" i="4"/>
  <c r="G2401" i="4" s="1"/>
  <c r="H2408" i="4"/>
  <c r="J2408" i="4"/>
  <c r="J2401" i="4"/>
  <c r="K2408" i="4"/>
  <c r="K2401" i="4"/>
  <c r="L2408" i="4"/>
  <c r="N2408" i="4"/>
  <c r="N2401" i="4"/>
  <c r="O2408" i="4"/>
  <c r="P2408" i="4"/>
  <c r="P2401" i="4"/>
  <c r="D2410" i="4"/>
  <c r="D2409" i="4" s="1"/>
  <c r="F2410" i="4"/>
  <c r="G2410" i="4"/>
  <c r="G2409" i="4"/>
  <c r="H2410" i="4"/>
  <c r="H2409" i="4"/>
  <c r="J2410" i="4"/>
  <c r="K2410" i="4"/>
  <c r="K2409" i="4" s="1"/>
  <c r="L2410" i="4"/>
  <c r="L2409" i="4" s="1"/>
  <c r="N2410" i="4"/>
  <c r="O2410" i="4"/>
  <c r="P2410" i="4"/>
  <c r="E2411" i="4"/>
  <c r="I2411" i="4"/>
  <c r="M2411" i="4"/>
  <c r="R2411" i="4"/>
  <c r="S2411" i="4"/>
  <c r="T2411" i="4"/>
  <c r="E2412" i="4"/>
  <c r="I2412" i="4"/>
  <c r="M2412" i="4"/>
  <c r="R2412" i="4"/>
  <c r="S2412" i="4"/>
  <c r="T2412" i="4"/>
  <c r="E2413" i="4"/>
  <c r="I2413" i="4"/>
  <c r="M2413" i="4"/>
  <c r="U2413" i="4"/>
  <c r="R2413" i="4"/>
  <c r="S2413" i="4"/>
  <c r="T2413" i="4"/>
  <c r="E2414" i="4"/>
  <c r="I2414" i="4"/>
  <c r="M2414" i="4"/>
  <c r="U2414" i="4"/>
  <c r="R2414" i="4"/>
  <c r="S2414" i="4"/>
  <c r="T2414" i="4"/>
  <c r="E2415" i="4"/>
  <c r="I2415" i="4"/>
  <c r="M2415" i="4"/>
  <c r="R2415" i="4"/>
  <c r="S2415" i="4"/>
  <c r="T2415" i="4"/>
  <c r="E2416" i="4"/>
  <c r="I2416" i="4"/>
  <c r="M2416" i="4"/>
  <c r="Q2416" i="4" s="1"/>
  <c r="R2416" i="4"/>
  <c r="S2416" i="4"/>
  <c r="T2416" i="4"/>
  <c r="E2417" i="4"/>
  <c r="I2417" i="4"/>
  <c r="M2417" i="4"/>
  <c r="R2417" i="4"/>
  <c r="S2417" i="4"/>
  <c r="T2417" i="4"/>
  <c r="E2418" i="4"/>
  <c r="I2418" i="4"/>
  <c r="M2418" i="4"/>
  <c r="Q2418" i="4" s="1"/>
  <c r="R2418" i="4"/>
  <c r="S2418" i="4"/>
  <c r="T2418" i="4"/>
  <c r="E2419" i="4"/>
  <c r="I2419" i="4"/>
  <c r="M2419" i="4"/>
  <c r="R2419" i="4"/>
  <c r="S2419" i="4"/>
  <c r="T2419" i="4"/>
  <c r="E2420" i="4"/>
  <c r="I2420" i="4"/>
  <c r="Q2420" i="4"/>
  <c r="M2420" i="4"/>
  <c r="U2420" i="4"/>
  <c r="R2420" i="4"/>
  <c r="S2420" i="4"/>
  <c r="T2420" i="4"/>
  <c r="E2421" i="4"/>
  <c r="I2421" i="4"/>
  <c r="M2421" i="4"/>
  <c r="U2421" i="4"/>
  <c r="R2421" i="4"/>
  <c r="S2421" i="4"/>
  <c r="T2421" i="4"/>
  <c r="E2422" i="4"/>
  <c r="I2422" i="4"/>
  <c r="Q2422" i="4"/>
  <c r="M2422" i="4"/>
  <c r="U2422" i="4" s="1"/>
  <c r="R2422" i="4"/>
  <c r="S2422" i="4"/>
  <c r="T2422" i="4"/>
  <c r="E2423" i="4"/>
  <c r="I2423" i="4"/>
  <c r="M2423" i="4"/>
  <c r="R2423" i="4"/>
  <c r="S2423" i="4"/>
  <c r="T2423" i="4"/>
  <c r="E2424" i="4"/>
  <c r="I2424" i="4"/>
  <c r="M2424" i="4"/>
  <c r="R2424" i="4"/>
  <c r="S2424" i="4"/>
  <c r="T2424" i="4"/>
  <c r="E2425" i="4"/>
  <c r="I2425" i="4"/>
  <c r="M2425" i="4"/>
  <c r="U2425" i="4" s="1"/>
  <c r="R2425" i="4"/>
  <c r="S2425" i="4"/>
  <c r="T2425" i="4"/>
  <c r="E2426" i="4"/>
  <c r="I2426" i="4"/>
  <c r="M2426" i="4"/>
  <c r="U2426" i="4" s="1"/>
  <c r="R2426" i="4"/>
  <c r="S2426" i="4"/>
  <c r="T2426" i="4"/>
  <c r="E2427" i="4"/>
  <c r="I2427" i="4"/>
  <c r="M2427" i="4"/>
  <c r="R2427" i="4"/>
  <c r="S2427" i="4"/>
  <c r="T2427" i="4"/>
  <c r="E2428" i="4"/>
  <c r="I2428" i="4"/>
  <c r="M2428" i="4"/>
  <c r="R2428" i="4"/>
  <c r="S2428" i="4"/>
  <c r="T2428" i="4"/>
  <c r="E2429" i="4"/>
  <c r="I2429" i="4"/>
  <c r="M2429" i="4"/>
  <c r="R2429" i="4"/>
  <c r="S2429" i="4"/>
  <c r="T2429" i="4"/>
  <c r="E2430" i="4"/>
  <c r="I2430" i="4"/>
  <c r="M2430" i="4"/>
  <c r="R2430" i="4"/>
  <c r="S2430" i="4"/>
  <c r="T2430" i="4"/>
  <c r="E2431" i="4"/>
  <c r="I2431" i="4"/>
  <c r="M2431" i="4"/>
  <c r="U2431" i="4" s="1"/>
  <c r="Q2431" i="4"/>
  <c r="R2431" i="4"/>
  <c r="S2431" i="4"/>
  <c r="T2431" i="4"/>
  <c r="E2432" i="4"/>
  <c r="I2432" i="4"/>
  <c r="M2432" i="4"/>
  <c r="R2432" i="4"/>
  <c r="S2432" i="4"/>
  <c r="T2432" i="4"/>
  <c r="E2433" i="4"/>
  <c r="I2433" i="4"/>
  <c r="M2433" i="4"/>
  <c r="U2433" i="4"/>
  <c r="R2433" i="4"/>
  <c r="S2433" i="4"/>
  <c r="T2433" i="4"/>
  <c r="E2434" i="4"/>
  <c r="I2434" i="4"/>
  <c r="M2434" i="4"/>
  <c r="R2434" i="4"/>
  <c r="S2434" i="4"/>
  <c r="T2434" i="4"/>
  <c r="E2435" i="4"/>
  <c r="I2435" i="4"/>
  <c r="M2435" i="4"/>
  <c r="U2435" i="4"/>
  <c r="R2435" i="4"/>
  <c r="S2435" i="4"/>
  <c r="T2435" i="4"/>
  <c r="E2436" i="4"/>
  <c r="I2436" i="4"/>
  <c r="M2436" i="4"/>
  <c r="R2436" i="4"/>
  <c r="S2436" i="4"/>
  <c r="T2436" i="4"/>
  <c r="E2437" i="4"/>
  <c r="I2437" i="4"/>
  <c r="M2437" i="4"/>
  <c r="R2437" i="4"/>
  <c r="S2437" i="4"/>
  <c r="T2437" i="4"/>
  <c r="E2438" i="4"/>
  <c r="I2438" i="4"/>
  <c r="M2438" i="4"/>
  <c r="R2438" i="4"/>
  <c r="S2438" i="4"/>
  <c r="T2438" i="4"/>
  <c r="E2439" i="4"/>
  <c r="I2439" i="4"/>
  <c r="M2439" i="4"/>
  <c r="U2439" i="4"/>
  <c r="R2439" i="4"/>
  <c r="S2439" i="4"/>
  <c r="T2439" i="4"/>
  <c r="E2440" i="4"/>
  <c r="I2440" i="4"/>
  <c r="M2440" i="4"/>
  <c r="R2440" i="4"/>
  <c r="S2440" i="4"/>
  <c r="T2440" i="4"/>
  <c r="E2441" i="4"/>
  <c r="I2441" i="4"/>
  <c r="M2441" i="4"/>
  <c r="U2441" i="4"/>
  <c r="R2441" i="4"/>
  <c r="S2441" i="4"/>
  <c r="T2441" i="4"/>
  <c r="E2442" i="4"/>
  <c r="I2442" i="4"/>
  <c r="M2442" i="4"/>
  <c r="R2442" i="4"/>
  <c r="S2442" i="4"/>
  <c r="T2442" i="4"/>
  <c r="E2443" i="4"/>
  <c r="I2443" i="4"/>
  <c r="M2443" i="4"/>
  <c r="R2443" i="4"/>
  <c r="S2443" i="4"/>
  <c r="T2443" i="4"/>
  <c r="E2444" i="4"/>
  <c r="I2444" i="4"/>
  <c r="M2444" i="4"/>
  <c r="U2444" i="4"/>
  <c r="R2444" i="4"/>
  <c r="S2444" i="4"/>
  <c r="T2444" i="4"/>
  <c r="E2445" i="4"/>
  <c r="I2445" i="4"/>
  <c r="M2445" i="4"/>
  <c r="R2445" i="4"/>
  <c r="S2445" i="4"/>
  <c r="T2445" i="4"/>
  <c r="E2446" i="4"/>
  <c r="I2446" i="4"/>
  <c r="M2446" i="4"/>
  <c r="R2446" i="4"/>
  <c r="S2446" i="4"/>
  <c r="T2446" i="4"/>
  <c r="E2447" i="4"/>
  <c r="I2447" i="4"/>
  <c r="M2447" i="4"/>
  <c r="U2447" i="4" s="1"/>
  <c r="R2447" i="4"/>
  <c r="S2447" i="4"/>
  <c r="T2447" i="4"/>
  <c r="E2448" i="4"/>
  <c r="I2448" i="4"/>
  <c r="M2448" i="4"/>
  <c r="R2448" i="4"/>
  <c r="S2448" i="4"/>
  <c r="T2448" i="4"/>
  <c r="E2449" i="4"/>
  <c r="I2449" i="4"/>
  <c r="M2449" i="4"/>
  <c r="R2449" i="4"/>
  <c r="S2449" i="4"/>
  <c r="T2449" i="4"/>
  <c r="E2450" i="4"/>
  <c r="I2450" i="4"/>
  <c r="M2450" i="4"/>
  <c r="R2450" i="4"/>
  <c r="S2450" i="4"/>
  <c r="T2450" i="4"/>
  <c r="E2451" i="4"/>
  <c r="I2451" i="4"/>
  <c r="M2451" i="4"/>
  <c r="Q2451" i="4" s="1"/>
  <c r="R2451" i="4"/>
  <c r="S2451" i="4"/>
  <c r="T2451" i="4"/>
  <c r="E2452" i="4"/>
  <c r="I2452" i="4"/>
  <c r="M2452" i="4"/>
  <c r="R2452" i="4"/>
  <c r="S2452" i="4"/>
  <c r="T2452" i="4"/>
  <c r="E2453" i="4"/>
  <c r="I2453" i="4"/>
  <c r="Q2453" i="4"/>
  <c r="M2453" i="4"/>
  <c r="R2453" i="4"/>
  <c r="S2453" i="4"/>
  <c r="T2453" i="4"/>
  <c r="E2454" i="4"/>
  <c r="I2454" i="4"/>
  <c r="M2454" i="4"/>
  <c r="R2454" i="4"/>
  <c r="S2454" i="4"/>
  <c r="T2454" i="4"/>
  <c r="E2455" i="4"/>
  <c r="I2455" i="4"/>
  <c r="M2455" i="4"/>
  <c r="Q2455" i="4" s="1"/>
  <c r="R2455" i="4"/>
  <c r="S2455" i="4"/>
  <c r="T2455" i="4"/>
  <c r="E2456" i="4"/>
  <c r="I2456" i="4"/>
  <c r="M2456" i="4"/>
  <c r="R2456" i="4"/>
  <c r="S2456" i="4"/>
  <c r="T2456" i="4"/>
  <c r="E2457" i="4"/>
  <c r="I2457" i="4"/>
  <c r="M2457" i="4"/>
  <c r="Q2457" i="4" s="1"/>
  <c r="R2457" i="4"/>
  <c r="S2457" i="4"/>
  <c r="T2457" i="4"/>
  <c r="E2458" i="4"/>
  <c r="I2458" i="4"/>
  <c r="M2458" i="4"/>
  <c r="R2458" i="4"/>
  <c r="S2458" i="4"/>
  <c r="T2458" i="4"/>
  <c r="E2459" i="4"/>
  <c r="I2459" i="4"/>
  <c r="M2459" i="4"/>
  <c r="Q2459" i="4" s="1"/>
  <c r="R2459" i="4"/>
  <c r="S2459" i="4"/>
  <c r="T2459" i="4"/>
  <c r="E2460" i="4"/>
  <c r="I2460" i="4"/>
  <c r="M2460" i="4"/>
  <c r="U2460" i="4"/>
  <c r="R2460" i="4"/>
  <c r="S2460" i="4"/>
  <c r="T2460" i="4"/>
  <c r="E2461" i="4"/>
  <c r="I2461" i="4"/>
  <c r="M2461" i="4"/>
  <c r="U2461" i="4" s="1"/>
  <c r="R2461" i="4"/>
  <c r="S2461" i="4"/>
  <c r="T2461" i="4"/>
  <c r="E2462" i="4"/>
  <c r="I2462" i="4"/>
  <c r="M2462" i="4"/>
  <c r="U2462" i="4"/>
  <c r="R2462" i="4"/>
  <c r="S2462" i="4"/>
  <c r="T2462" i="4"/>
  <c r="E2463" i="4"/>
  <c r="I2463" i="4"/>
  <c r="M2463" i="4"/>
  <c r="U2463" i="4" s="1"/>
  <c r="R2463" i="4"/>
  <c r="S2463" i="4"/>
  <c r="T2463" i="4"/>
  <c r="E2464" i="4"/>
  <c r="I2464" i="4"/>
  <c r="M2464" i="4"/>
  <c r="U2464" i="4"/>
  <c r="R2464" i="4"/>
  <c r="S2464" i="4"/>
  <c r="T2464" i="4"/>
  <c r="E2465" i="4"/>
  <c r="I2465" i="4"/>
  <c r="M2465" i="4"/>
  <c r="R2465" i="4"/>
  <c r="S2465" i="4"/>
  <c r="T2465" i="4"/>
  <c r="E2466" i="4"/>
  <c r="I2466" i="4"/>
  <c r="M2466" i="4"/>
  <c r="Q2466" i="4" s="1"/>
  <c r="R2466" i="4"/>
  <c r="S2466" i="4"/>
  <c r="T2466" i="4"/>
  <c r="E2467" i="4"/>
  <c r="I2467" i="4"/>
  <c r="M2467" i="4"/>
  <c r="R2467" i="4"/>
  <c r="S2467" i="4"/>
  <c r="T2467" i="4"/>
  <c r="E2468" i="4"/>
  <c r="I2468" i="4"/>
  <c r="Q2468" i="4" s="1"/>
  <c r="M2468" i="4"/>
  <c r="R2468" i="4"/>
  <c r="S2468" i="4"/>
  <c r="T2468" i="4"/>
  <c r="E2469" i="4"/>
  <c r="I2469" i="4"/>
  <c r="M2469" i="4"/>
  <c r="R2469" i="4"/>
  <c r="S2469" i="4"/>
  <c r="T2469" i="4"/>
  <c r="E2470" i="4"/>
  <c r="I2470" i="4"/>
  <c r="M2470" i="4"/>
  <c r="U2470" i="4" s="1"/>
  <c r="R2470" i="4"/>
  <c r="S2470" i="4"/>
  <c r="T2470" i="4"/>
  <c r="E2471" i="4"/>
  <c r="I2471" i="4"/>
  <c r="M2471" i="4"/>
  <c r="R2471" i="4"/>
  <c r="S2471" i="4"/>
  <c r="T2471" i="4"/>
  <c r="E2472" i="4"/>
  <c r="I2472" i="4"/>
  <c r="M2472" i="4"/>
  <c r="R2472" i="4"/>
  <c r="S2472" i="4"/>
  <c r="T2472" i="4"/>
  <c r="E2473" i="4"/>
  <c r="I2473" i="4"/>
  <c r="M2473" i="4"/>
  <c r="R2473" i="4"/>
  <c r="S2473" i="4"/>
  <c r="T2473" i="4"/>
  <c r="E2474" i="4"/>
  <c r="I2474" i="4"/>
  <c r="M2474" i="4"/>
  <c r="R2474" i="4"/>
  <c r="S2474" i="4"/>
  <c r="T2474" i="4"/>
  <c r="E2475" i="4"/>
  <c r="I2475" i="4"/>
  <c r="M2475" i="4"/>
  <c r="R2475" i="4"/>
  <c r="S2475" i="4"/>
  <c r="T2475" i="4"/>
  <c r="E2476" i="4"/>
  <c r="I2476" i="4"/>
  <c r="M2476" i="4"/>
  <c r="R2476" i="4"/>
  <c r="S2476" i="4"/>
  <c r="T2476" i="4"/>
  <c r="E2477" i="4"/>
  <c r="I2477" i="4"/>
  <c r="M2477" i="4"/>
  <c r="R2477" i="4"/>
  <c r="S2477" i="4"/>
  <c r="T2477" i="4"/>
  <c r="E2478" i="4"/>
  <c r="I2478" i="4"/>
  <c r="M2478" i="4"/>
  <c r="R2478" i="4"/>
  <c r="S2478" i="4"/>
  <c r="T2478" i="4"/>
  <c r="E2479" i="4"/>
  <c r="I2479" i="4"/>
  <c r="M2479" i="4"/>
  <c r="U2479" i="4" s="1"/>
  <c r="R2479" i="4"/>
  <c r="S2479" i="4"/>
  <c r="T2479" i="4"/>
  <c r="E2480" i="4"/>
  <c r="I2480" i="4"/>
  <c r="M2480" i="4"/>
  <c r="R2480" i="4"/>
  <c r="S2480" i="4"/>
  <c r="T2480" i="4"/>
  <c r="E2481" i="4"/>
  <c r="I2481" i="4"/>
  <c r="M2481" i="4"/>
  <c r="U2481" i="4" s="1"/>
  <c r="R2481" i="4"/>
  <c r="S2481" i="4"/>
  <c r="T2481" i="4"/>
  <c r="E2482" i="4"/>
  <c r="I2482" i="4"/>
  <c r="M2482" i="4"/>
  <c r="R2482" i="4"/>
  <c r="S2482" i="4"/>
  <c r="T2482" i="4"/>
  <c r="E2483" i="4"/>
  <c r="I2483" i="4"/>
  <c r="M2483" i="4"/>
  <c r="R2483" i="4"/>
  <c r="S2483" i="4"/>
  <c r="T2483" i="4"/>
  <c r="E2484" i="4"/>
  <c r="I2484" i="4"/>
  <c r="M2484" i="4"/>
  <c r="R2484" i="4"/>
  <c r="S2484" i="4"/>
  <c r="T2484" i="4"/>
  <c r="E2485" i="4"/>
  <c r="I2485" i="4"/>
  <c r="M2485" i="4"/>
  <c r="R2485" i="4"/>
  <c r="S2485" i="4"/>
  <c r="T2485" i="4"/>
  <c r="E2486" i="4"/>
  <c r="I2486" i="4"/>
  <c r="M2486" i="4"/>
  <c r="R2486" i="4"/>
  <c r="S2486" i="4"/>
  <c r="T2486" i="4"/>
  <c r="E2487" i="4"/>
  <c r="I2487" i="4"/>
  <c r="M2487" i="4"/>
  <c r="Q2487" i="4"/>
  <c r="R2487" i="4"/>
  <c r="S2487" i="4"/>
  <c r="T2487" i="4"/>
  <c r="E2488" i="4"/>
  <c r="I2488" i="4"/>
  <c r="M2488" i="4"/>
  <c r="R2488" i="4"/>
  <c r="S2488" i="4"/>
  <c r="T2488" i="4"/>
  <c r="E2489" i="4"/>
  <c r="I2489" i="4"/>
  <c r="M2489" i="4"/>
  <c r="R2489" i="4"/>
  <c r="S2489" i="4"/>
  <c r="T2489" i="4"/>
  <c r="E2490" i="4"/>
  <c r="I2490" i="4"/>
  <c r="M2490" i="4"/>
  <c r="R2490" i="4"/>
  <c r="S2490" i="4"/>
  <c r="T2490" i="4"/>
  <c r="E2491" i="4"/>
  <c r="I2491" i="4"/>
  <c r="M2491" i="4"/>
  <c r="R2491" i="4"/>
  <c r="S2491" i="4"/>
  <c r="T2491" i="4"/>
  <c r="E2492" i="4"/>
  <c r="I2492" i="4"/>
  <c r="M2492" i="4"/>
  <c r="R2492" i="4"/>
  <c r="S2492" i="4"/>
  <c r="T2492" i="4"/>
  <c r="E2493" i="4"/>
  <c r="I2493" i="4"/>
  <c r="M2493" i="4"/>
  <c r="R2493" i="4"/>
  <c r="S2493" i="4"/>
  <c r="T2493" i="4"/>
  <c r="E2494" i="4"/>
  <c r="I2494" i="4"/>
  <c r="M2494" i="4"/>
  <c r="R2494" i="4"/>
  <c r="S2494" i="4"/>
  <c r="T2494" i="4"/>
  <c r="E2495" i="4"/>
  <c r="I2495" i="4"/>
  <c r="M2495" i="4"/>
  <c r="R2495" i="4"/>
  <c r="S2495" i="4"/>
  <c r="T2495" i="4"/>
  <c r="E2496" i="4"/>
  <c r="I2496" i="4"/>
  <c r="M2496" i="4"/>
  <c r="R2496" i="4"/>
  <c r="S2496" i="4"/>
  <c r="T2496" i="4"/>
  <c r="E2497" i="4"/>
  <c r="I2497" i="4"/>
  <c r="M2497" i="4"/>
  <c r="R2497" i="4"/>
  <c r="S2497" i="4"/>
  <c r="T2497" i="4"/>
  <c r="E2498" i="4"/>
  <c r="I2498" i="4"/>
  <c r="M2498" i="4"/>
  <c r="R2498" i="4"/>
  <c r="S2498" i="4"/>
  <c r="T2498" i="4"/>
  <c r="E2499" i="4"/>
  <c r="I2499" i="4"/>
  <c r="M2499" i="4"/>
  <c r="R2499" i="4"/>
  <c r="S2499" i="4"/>
  <c r="T2499" i="4"/>
  <c r="E2500" i="4"/>
  <c r="I2500" i="4"/>
  <c r="M2500" i="4"/>
  <c r="R2500" i="4"/>
  <c r="S2500" i="4"/>
  <c r="T2500" i="4"/>
  <c r="E2501" i="4"/>
  <c r="I2501" i="4"/>
  <c r="M2501" i="4"/>
  <c r="R2501" i="4"/>
  <c r="S2501" i="4"/>
  <c r="T2501" i="4"/>
  <c r="E2502" i="4"/>
  <c r="I2502" i="4"/>
  <c r="M2502" i="4"/>
  <c r="R2502" i="4"/>
  <c r="S2502" i="4"/>
  <c r="T2502" i="4"/>
  <c r="E2503" i="4"/>
  <c r="I2503" i="4"/>
  <c r="M2503" i="4"/>
  <c r="R2503" i="4"/>
  <c r="S2503" i="4"/>
  <c r="T2503" i="4"/>
  <c r="E2504" i="4"/>
  <c r="I2504" i="4"/>
  <c r="M2504" i="4"/>
  <c r="R2504" i="4"/>
  <c r="S2504" i="4"/>
  <c r="T2504" i="4"/>
  <c r="E2505" i="4"/>
  <c r="I2505" i="4"/>
  <c r="M2505" i="4"/>
  <c r="R2505" i="4"/>
  <c r="S2505" i="4"/>
  <c r="T2505" i="4"/>
  <c r="E2506" i="4"/>
  <c r="I2506" i="4"/>
  <c r="M2506" i="4"/>
  <c r="R2506" i="4"/>
  <c r="S2506" i="4"/>
  <c r="T2506" i="4"/>
  <c r="E2507" i="4"/>
  <c r="I2507" i="4"/>
  <c r="M2507" i="4"/>
  <c r="U2507" i="4" s="1"/>
  <c r="R2507" i="4"/>
  <c r="S2507" i="4"/>
  <c r="T2507" i="4"/>
  <c r="E2508" i="4"/>
  <c r="I2508" i="4"/>
  <c r="M2508" i="4"/>
  <c r="R2508" i="4"/>
  <c r="S2508" i="4"/>
  <c r="T2508" i="4"/>
  <c r="E2509" i="4"/>
  <c r="I2509" i="4"/>
  <c r="M2509" i="4"/>
  <c r="R2509" i="4"/>
  <c r="S2509" i="4"/>
  <c r="T2509" i="4"/>
  <c r="E2510" i="4"/>
  <c r="I2510" i="4"/>
  <c r="M2510" i="4"/>
  <c r="R2510" i="4"/>
  <c r="S2510" i="4"/>
  <c r="T2510" i="4"/>
  <c r="E2511" i="4"/>
  <c r="I2511" i="4"/>
  <c r="M2511" i="4"/>
  <c r="R2511" i="4"/>
  <c r="S2511" i="4"/>
  <c r="T2511" i="4"/>
  <c r="E2512" i="4"/>
  <c r="I2512" i="4"/>
  <c r="M2512" i="4"/>
  <c r="R2512" i="4"/>
  <c r="S2512" i="4"/>
  <c r="T2512" i="4"/>
  <c r="E2513" i="4"/>
  <c r="I2513" i="4"/>
  <c r="M2513" i="4"/>
  <c r="R2513" i="4"/>
  <c r="S2513" i="4"/>
  <c r="T2513" i="4"/>
  <c r="E2514" i="4"/>
  <c r="I2514" i="4"/>
  <c r="M2514" i="4"/>
  <c r="R2514" i="4"/>
  <c r="S2514" i="4"/>
  <c r="T2514" i="4"/>
  <c r="E2515" i="4"/>
  <c r="I2515" i="4"/>
  <c r="M2515" i="4"/>
  <c r="R2515" i="4"/>
  <c r="S2515" i="4"/>
  <c r="T2515" i="4"/>
  <c r="E2516" i="4"/>
  <c r="I2516" i="4"/>
  <c r="M2516" i="4"/>
  <c r="R2516" i="4"/>
  <c r="S2516" i="4"/>
  <c r="T2516" i="4"/>
  <c r="E2517" i="4"/>
  <c r="I2517" i="4"/>
  <c r="M2517" i="4"/>
  <c r="R2517" i="4"/>
  <c r="S2517" i="4"/>
  <c r="T2517" i="4"/>
  <c r="E2518" i="4"/>
  <c r="I2518" i="4"/>
  <c r="M2518" i="4"/>
  <c r="R2518" i="4"/>
  <c r="S2518" i="4"/>
  <c r="T2518" i="4"/>
  <c r="E2519" i="4"/>
  <c r="I2519" i="4"/>
  <c r="M2519" i="4"/>
  <c r="R2519" i="4"/>
  <c r="S2519" i="4"/>
  <c r="T2519" i="4"/>
  <c r="E2520" i="4"/>
  <c r="I2520" i="4"/>
  <c r="M2520" i="4"/>
  <c r="R2520" i="4"/>
  <c r="S2520" i="4"/>
  <c r="T2520" i="4"/>
  <c r="E2521" i="4"/>
  <c r="I2521" i="4"/>
  <c r="M2521" i="4"/>
  <c r="R2521" i="4"/>
  <c r="S2521" i="4"/>
  <c r="T2521" i="4"/>
  <c r="E2522" i="4"/>
  <c r="I2522" i="4"/>
  <c r="M2522" i="4"/>
  <c r="R2522" i="4"/>
  <c r="S2522" i="4"/>
  <c r="T2522" i="4"/>
  <c r="E2523" i="4"/>
  <c r="I2523" i="4"/>
  <c r="M2523" i="4"/>
  <c r="R2523" i="4"/>
  <c r="S2523" i="4"/>
  <c r="T2523" i="4"/>
  <c r="E2524" i="4"/>
  <c r="I2524" i="4"/>
  <c r="M2524" i="4"/>
  <c r="R2524" i="4"/>
  <c r="S2524" i="4"/>
  <c r="T2524" i="4"/>
  <c r="E2525" i="4"/>
  <c r="I2525" i="4"/>
  <c r="M2525" i="4"/>
  <c r="U2525" i="4" s="1"/>
  <c r="R2525" i="4"/>
  <c r="S2525" i="4"/>
  <c r="T2525" i="4"/>
  <c r="E2526" i="4"/>
  <c r="I2526" i="4"/>
  <c r="M2526" i="4"/>
  <c r="R2526" i="4"/>
  <c r="S2526" i="4"/>
  <c r="T2526" i="4"/>
  <c r="E2527" i="4"/>
  <c r="I2527" i="4"/>
  <c r="M2527" i="4"/>
  <c r="R2527" i="4"/>
  <c r="S2527" i="4"/>
  <c r="T2527" i="4"/>
  <c r="E2528" i="4"/>
  <c r="I2528" i="4"/>
  <c r="M2528" i="4"/>
  <c r="R2528" i="4"/>
  <c r="S2528" i="4"/>
  <c r="T2528" i="4"/>
  <c r="E2529" i="4"/>
  <c r="I2529" i="4"/>
  <c r="M2529" i="4"/>
  <c r="Q2529" i="4" s="1"/>
  <c r="R2529" i="4"/>
  <c r="S2529" i="4"/>
  <c r="T2529" i="4"/>
  <c r="E2530" i="4"/>
  <c r="I2530" i="4"/>
  <c r="M2530" i="4"/>
  <c r="U2530" i="4"/>
  <c r="R2530" i="4"/>
  <c r="S2530" i="4"/>
  <c r="T2530" i="4"/>
  <c r="E2531" i="4"/>
  <c r="I2531" i="4"/>
  <c r="M2531" i="4"/>
  <c r="R2531" i="4"/>
  <c r="S2531" i="4"/>
  <c r="T2531" i="4"/>
  <c r="E2532" i="4"/>
  <c r="I2532" i="4"/>
  <c r="M2532" i="4"/>
  <c r="R2532" i="4"/>
  <c r="S2532" i="4"/>
  <c r="T2532" i="4"/>
  <c r="E2533" i="4"/>
  <c r="I2533" i="4"/>
  <c r="M2533" i="4"/>
  <c r="R2533" i="4"/>
  <c r="S2533" i="4"/>
  <c r="T2533" i="4"/>
  <c r="E2534" i="4"/>
  <c r="I2534" i="4"/>
  <c r="M2534" i="4"/>
  <c r="R2534" i="4"/>
  <c r="S2534" i="4"/>
  <c r="T2534" i="4"/>
  <c r="E2535" i="4"/>
  <c r="I2535" i="4"/>
  <c r="M2535" i="4"/>
  <c r="R2535" i="4"/>
  <c r="S2535" i="4"/>
  <c r="T2535" i="4"/>
  <c r="E2536" i="4"/>
  <c r="I2536" i="4"/>
  <c r="M2536" i="4"/>
  <c r="R2536" i="4"/>
  <c r="S2536" i="4"/>
  <c r="T2536" i="4"/>
  <c r="E2537" i="4"/>
  <c r="I2537" i="4"/>
  <c r="M2537" i="4"/>
  <c r="R2537" i="4"/>
  <c r="S2537" i="4"/>
  <c r="T2537" i="4"/>
  <c r="E2538" i="4"/>
  <c r="I2538" i="4"/>
  <c r="M2538" i="4"/>
  <c r="U2538" i="4"/>
  <c r="R2538" i="4"/>
  <c r="S2538" i="4"/>
  <c r="T2538" i="4"/>
  <c r="E2539" i="4"/>
  <c r="I2539" i="4"/>
  <c r="M2539" i="4"/>
  <c r="R2539" i="4"/>
  <c r="S2539" i="4"/>
  <c r="T2539" i="4"/>
  <c r="E2540" i="4"/>
  <c r="I2540" i="4"/>
  <c r="M2540" i="4"/>
  <c r="R2540" i="4"/>
  <c r="S2540" i="4"/>
  <c r="T2540" i="4"/>
  <c r="E2541" i="4"/>
  <c r="I2541" i="4"/>
  <c r="Q2541" i="4" s="1"/>
  <c r="M2541" i="4"/>
  <c r="R2541" i="4"/>
  <c r="S2541" i="4"/>
  <c r="T2541" i="4"/>
  <c r="E2542" i="4"/>
  <c r="I2542" i="4"/>
  <c r="M2542" i="4"/>
  <c r="U2542" i="4"/>
  <c r="R2542" i="4"/>
  <c r="S2542" i="4"/>
  <c r="T2542" i="4"/>
  <c r="E2543" i="4"/>
  <c r="I2543" i="4"/>
  <c r="M2543" i="4"/>
  <c r="R2543" i="4"/>
  <c r="S2543" i="4"/>
  <c r="T2543" i="4"/>
  <c r="E2544" i="4"/>
  <c r="I2544" i="4"/>
  <c r="M2544" i="4"/>
  <c r="R2544" i="4"/>
  <c r="S2544" i="4"/>
  <c r="T2544" i="4"/>
  <c r="E2545" i="4"/>
  <c r="I2545" i="4"/>
  <c r="M2545" i="4"/>
  <c r="U2545" i="4" s="1"/>
  <c r="R2545" i="4"/>
  <c r="S2545" i="4"/>
  <c r="T2545" i="4"/>
  <c r="E2546" i="4"/>
  <c r="I2546" i="4"/>
  <c r="M2546" i="4"/>
  <c r="R2546" i="4"/>
  <c r="S2546" i="4"/>
  <c r="T2546" i="4"/>
  <c r="E2547" i="4"/>
  <c r="I2547" i="4"/>
  <c r="M2547" i="4"/>
  <c r="U2547" i="4"/>
  <c r="R2547" i="4"/>
  <c r="S2547" i="4"/>
  <c r="T2547" i="4"/>
  <c r="E2548" i="4"/>
  <c r="I2548" i="4"/>
  <c r="M2548" i="4"/>
  <c r="R2548" i="4"/>
  <c r="S2548" i="4"/>
  <c r="T2548" i="4"/>
  <c r="E2549" i="4"/>
  <c r="I2549" i="4"/>
  <c r="M2549" i="4"/>
  <c r="Q2549" i="4" s="1"/>
  <c r="R2549" i="4"/>
  <c r="S2549" i="4"/>
  <c r="T2549" i="4"/>
  <c r="E2550" i="4"/>
  <c r="I2550" i="4"/>
  <c r="M2550" i="4"/>
  <c r="R2550" i="4"/>
  <c r="S2550" i="4"/>
  <c r="T2550" i="4"/>
  <c r="E2551" i="4"/>
  <c r="I2551" i="4"/>
  <c r="M2551" i="4"/>
  <c r="R2551" i="4"/>
  <c r="S2551" i="4"/>
  <c r="T2551" i="4"/>
  <c r="E2552" i="4"/>
  <c r="I2552" i="4"/>
  <c r="M2552" i="4"/>
  <c r="U2552" i="4"/>
  <c r="R2552" i="4"/>
  <c r="S2552" i="4"/>
  <c r="T2552" i="4"/>
  <c r="E2553" i="4"/>
  <c r="I2553" i="4"/>
  <c r="M2553" i="4"/>
  <c r="R2553" i="4"/>
  <c r="S2553" i="4"/>
  <c r="T2553" i="4"/>
  <c r="E2554" i="4"/>
  <c r="I2554" i="4"/>
  <c r="M2554" i="4"/>
  <c r="U2554" i="4"/>
  <c r="R2554" i="4"/>
  <c r="S2554" i="4"/>
  <c r="T2554" i="4"/>
  <c r="E2555" i="4"/>
  <c r="I2555" i="4"/>
  <c r="M2555" i="4"/>
  <c r="U2555" i="4"/>
  <c r="R2555" i="4"/>
  <c r="S2555" i="4"/>
  <c r="T2555" i="4"/>
  <c r="E2556" i="4"/>
  <c r="I2556" i="4"/>
  <c r="M2556" i="4"/>
  <c r="R2556" i="4"/>
  <c r="S2556" i="4"/>
  <c r="T2556" i="4"/>
  <c r="E2557" i="4"/>
  <c r="I2557" i="4"/>
  <c r="M2557" i="4"/>
  <c r="Q2557" i="4" s="1"/>
  <c r="R2557" i="4"/>
  <c r="S2557" i="4"/>
  <c r="T2557" i="4"/>
  <c r="D2559" i="4"/>
  <c r="D2558" i="4"/>
  <c r="F2559" i="4"/>
  <c r="F2558" i="4"/>
  <c r="G2559" i="4"/>
  <c r="H2559" i="4"/>
  <c r="H2558" i="4" s="1"/>
  <c r="J2559" i="4"/>
  <c r="I2559" i="4"/>
  <c r="K2559" i="4"/>
  <c r="L2559" i="4"/>
  <c r="L2558" i="4" s="1"/>
  <c r="N2559" i="4"/>
  <c r="O2559" i="4"/>
  <c r="M2559" i="4" s="1"/>
  <c r="U2559" i="4" s="1"/>
  <c r="O2558" i="4"/>
  <c r="P2559" i="4"/>
  <c r="E2560" i="4"/>
  <c r="I2560" i="4"/>
  <c r="M2560" i="4"/>
  <c r="R2560" i="4"/>
  <c r="S2560" i="4"/>
  <c r="T2560" i="4"/>
  <c r="E2561" i="4"/>
  <c r="I2561" i="4"/>
  <c r="M2561" i="4"/>
  <c r="U2561" i="4"/>
  <c r="R2561" i="4"/>
  <c r="S2561" i="4"/>
  <c r="T2561" i="4"/>
  <c r="E2562" i="4"/>
  <c r="I2562" i="4"/>
  <c r="M2562" i="4"/>
  <c r="U2562" i="4"/>
  <c r="R2562" i="4"/>
  <c r="S2562" i="4"/>
  <c r="T2562" i="4"/>
  <c r="E2563" i="4"/>
  <c r="I2563" i="4"/>
  <c r="M2563" i="4"/>
  <c r="R2563" i="4"/>
  <c r="S2563" i="4"/>
  <c r="T2563" i="4"/>
  <c r="E2564" i="4"/>
  <c r="I2564" i="4"/>
  <c r="M2564" i="4"/>
  <c r="R2564" i="4"/>
  <c r="S2564" i="4"/>
  <c r="T2564" i="4"/>
  <c r="E2565" i="4"/>
  <c r="I2565" i="4"/>
  <c r="M2565" i="4"/>
  <c r="R2565" i="4"/>
  <c r="S2565" i="4"/>
  <c r="T2565" i="4"/>
  <c r="E2566" i="4"/>
  <c r="I2566" i="4"/>
  <c r="M2566" i="4"/>
  <c r="U2566" i="4"/>
  <c r="R2566" i="4"/>
  <c r="S2566" i="4"/>
  <c r="T2566" i="4"/>
  <c r="E2567" i="4"/>
  <c r="I2567" i="4"/>
  <c r="M2567" i="4"/>
  <c r="U2567" i="4"/>
  <c r="R2567" i="4"/>
  <c r="S2567" i="4"/>
  <c r="T2567" i="4"/>
  <c r="E2568" i="4"/>
  <c r="I2568" i="4"/>
  <c r="M2568" i="4"/>
  <c r="R2568" i="4"/>
  <c r="S2568" i="4"/>
  <c r="T2568" i="4"/>
  <c r="E2569" i="4"/>
  <c r="I2569" i="4"/>
  <c r="M2569" i="4"/>
  <c r="Q2569" i="4" s="1"/>
  <c r="U2569" i="4"/>
  <c r="R2569" i="4"/>
  <c r="S2569" i="4"/>
  <c r="T2569" i="4"/>
  <c r="E2570" i="4"/>
  <c r="I2570" i="4"/>
  <c r="M2570" i="4"/>
  <c r="U2570" i="4"/>
  <c r="R2570" i="4"/>
  <c r="S2570" i="4"/>
  <c r="T2570" i="4"/>
  <c r="E2571" i="4"/>
  <c r="I2571" i="4"/>
  <c r="M2571" i="4"/>
  <c r="U2571" i="4"/>
  <c r="R2571" i="4"/>
  <c r="S2571" i="4"/>
  <c r="T2571" i="4"/>
  <c r="E2572" i="4"/>
  <c r="I2572" i="4"/>
  <c r="M2572" i="4"/>
  <c r="R2572" i="4"/>
  <c r="S2572" i="4"/>
  <c r="T2572" i="4"/>
  <c r="E2573" i="4"/>
  <c r="I2573" i="4"/>
  <c r="M2573" i="4"/>
  <c r="U2573" i="4"/>
  <c r="R2573" i="4"/>
  <c r="S2573" i="4"/>
  <c r="T2573" i="4"/>
  <c r="E2574" i="4"/>
  <c r="I2574" i="4"/>
  <c r="M2574" i="4"/>
  <c r="R2574" i="4"/>
  <c r="S2574" i="4"/>
  <c r="T2574" i="4"/>
  <c r="E2575" i="4"/>
  <c r="I2575" i="4"/>
  <c r="M2575" i="4"/>
  <c r="R2575" i="4"/>
  <c r="S2575" i="4"/>
  <c r="T2575" i="4"/>
  <c r="E2576" i="4"/>
  <c r="I2576" i="4"/>
  <c r="M2576" i="4"/>
  <c r="U2576" i="4"/>
  <c r="R2576" i="4"/>
  <c r="S2576" i="4"/>
  <c r="T2576" i="4"/>
  <c r="E2577" i="4"/>
  <c r="I2577" i="4"/>
  <c r="M2577" i="4"/>
  <c r="U2577" i="4"/>
  <c r="R2577" i="4"/>
  <c r="S2577" i="4"/>
  <c r="T2577" i="4"/>
  <c r="E2578" i="4"/>
  <c r="I2578" i="4"/>
  <c r="M2578" i="4"/>
  <c r="R2578" i="4"/>
  <c r="S2578" i="4"/>
  <c r="T2578" i="4"/>
  <c r="E2579" i="4"/>
  <c r="I2579" i="4"/>
  <c r="M2579" i="4"/>
  <c r="U2579" i="4"/>
  <c r="R2579" i="4"/>
  <c r="S2579" i="4"/>
  <c r="T2579" i="4"/>
  <c r="E2580" i="4"/>
  <c r="I2580" i="4"/>
  <c r="M2580" i="4"/>
  <c r="R2580" i="4"/>
  <c r="S2580" i="4"/>
  <c r="T2580" i="4"/>
  <c r="E2581" i="4"/>
  <c r="I2581" i="4"/>
  <c r="M2581" i="4"/>
  <c r="U2581" i="4"/>
  <c r="R2581" i="4"/>
  <c r="S2581" i="4"/>
  <c r="T2581" i="4"/>
  <c r="E2582" i="4"/>
  <c r="I2582" i="4"/>
  <c r="M2582" i="4"/>
  <c r="U2582" i="4"/>
  <c r="R2582" i="4"/>
  <c r="S2582" i="4"/>
  <c r="T2582" i="4"/>
  <c r="E2583" i="4"/>
  <c r="I2583" i="4"/>
  <c r="M2583" i="4"/>
  <c r="U2583" i="4"/>
  <c r="R2583" i="4"/>
  <c r="S2583" i="4"/>
  <c r="T2583" i="4"/>
  <c r="E2584" i="4"/>
  <c r="I2584" i="4"/>
  <c r="M2584" i="4"/>
  <c r="U2584" i="4"/>
  <c r="R2584" i="4"/>
  <c r="S2584" i="4"/>
  <c r="T2584" i="4"/>
  <c r="E2585" i="4"/>
  <c r="I2585" i="4"/>
  <c r="M2585" i="4"/>
  <c r="U2585" i="4"/>
  <c r="R2585" i="4"/>
  <c r="S2585" i="4"/>
  <c r="T2585" i="4"/>
  <c r="E2586" i="4"/>
  <c r="I2586" i="4"/>
  <c r="M2586" i="4"/>
  <c r="U2586" i="4"/>
  <c r="R2586" i="4"/>
  <c r="S2586" i="4"/>
  <c r="T2586" i="4"/>
  <c r="E2587" i="4"/>
  <c r="I2587" i="4"/>
  <c r="M2587" i="4"/>
  <c r="U2587" i="4" s="1"/>
  <c r="R2587" i="4"/>
  <c r="S2587" i="4"/>
  <c r="T2587" i="4"/>
  <c r="E2588" i="4"/>
  <c r="I2588" i="4"/>
  <c r="M2588" i="4"/>
  <c r="U2588" i="4" s="1"/>
  <c r="R2588" i="4"/>
  <c r="S2588" i="4"/>
  <c r="T2588" i="4"/>
  <c r="E2589" i="4"/>
  <c r="I2589" i="4"/>
  <c r="M2589" i="4"/>
  <c r="U2589" i="4"/>
  <c r="R2589" i="4"/>
  <c r="S2589" i="4"/>
  <c r="T2589" i="4"/>
  <c r="E2590" i="4"/>
  <c r="I2590" i="4"/>
  <c r="M2590" i="4"/>
  <c r="R2590" i="4"/>
  <c r="S2590" i="4"/>
  <c r="T2590" i="4"/>
  <c r="E2591" i="4"/>
  <c r="I2591" i="4"/>
  <c r="M2591" i="4"/>
  <c r="U2591" i="4" s="1"/>
  <c r="R2591" i="4"/>
  <c r="S2591" i="4"/>
  <c r="T2591" i="4"/>
  <c r="E2592" i="4"/>
  <c r="I2592" i="4"/>
  <c r="M2592" i="4"/>
  <c r="U2592" i="4"/>
  <c r="R2592" i="4"/>
  <c r="S2592" i="4"/>
  <c r="T2592" i="4"/>
  <c r="E2593" i="4"/>
  <c r="I2593" i="4"/>
  <c r="M2593" i="4"/>
  <c r="U2593" i="4"/>
  <c r="R2593" i="4"/>
  <c r="S2593" i="4"/>
  <c r="T2593" i="4"/>
  <c r="E2594" i="4"/>
  <c r="I2594" i="4"/>
  <c r="M2594" i="4"/>
  <c r="R2594" i="4"/>
  <c r="S2594" i="4"/>
  <c r="T2594" i="4"/>
  <c r="E2595" i="4"/>
  <c r="I2595" i="4"/>
  <c r="M2595" i="4"/>
  <c r="U2595" i="4"/>
  <c r="R2595" i="4"/>
  <c r="S2595" i="4"/>
  <c r="T2595" i="4"/>
  <c r="E2596" i="4"/>
  <c r="I2596" i="4"/>
  <c r="M2596" i="4"/>
  <c r="R2596" i="4"/>
  <c r="S2596" i="4"/>
  <c r="T2596" i="4"/>
  <c r="E2597" i="4"/>
  <c r="I2597" i="4"/>
  <c r="M2597" i="4"/>
  <c r="R2597" i="4"/>
  <c r="S2597" i="4"/>
  <c r="T2597" i="4"/>
  <c r="E2598" i="4"/>
  <c r="I2598" i="4"/>
  <c r="M2598" i="4"/>
  <c r="R2598" i="4"/>
  <c r="S2598" i="4"/>
  <c r="T2598" i="4"/>
  <c r="E2599" i="4"/>
  <c r="I2599" i="4"/>
  <c r="M2599" i="4"/>
  <c r="U2599" i="4"/>
  <c r="R2599" i="4"/>
  <c r="S2599" i="4"/>
  <c r="T2599" i="4"/>
  <c r="E2600" i="4"/>
  <c r="I2600" i="4"/>
  <c r="M2600" i="4"/>
  <c r="U2600" i="4"/>
  <c r="R2600" i="4"/>
  <c r="S2600" i="4"/>
  <c r="T2600" i="4"/>
  <c r="E2601" i="4"/>
  <c r="I2601" i="4"/>
  <c r="M2601" i="4"/>
  <c r="U2601" i="4"/>
  <c r="R2601" i="4"/>
  <c r="S2601" i="4"/>
  <c r="T2601" i="4"/>
  <c r="E2602" i="4"/>
  <c r="I2602" i="4"/>
  <c r="M2602" i="4"/>
  <c r="Q2602" i="4" s="1"/>
  <c r="R2602" i="4"/>
  <c r="S2602" i="4"/>
  <c r="T2602" i="4"/>
  <c r="E2603" i="4"/>
  <c r="I2603" i="4"/>
  <c r="M2603" i="4"/>
  <c r="Q2603" i="4" s="1"/>
  <c r="U2603" i="4"/>
  <c r="R2603" i="4"/>
  <c r="S2603" i="4"/>
  <c r="T2603" i="4"/>
  <c r="E2604" i="4"/>
  <c r="I2604" i="4"/>
  <c r="M2604" i="4"/>
  <c r="R2604" i="4"/>
  <c r="S2604" i="4"/>
  <c r="T2604" i="4"/>
  <c r="E2605" i="4"/>
  <c r="I2605" i="4"/>
  <c r="M2605" i="4"/>
  <c r="U2605" i="4"/>
  <c r="R2605" i="4"/>
  <c r="S2605" i="4"/>
  <c r="T2605" i="4"/>
  <c r="E2606" i="4"/>
  <c r="I2606" i="4"/>
  <c r="M2606" i="4"/>
  <c r="U2606" i="4"/>
  <c r="R2606" i="4"/>
  <c r="S2606" i="4"/>
  <c r="T2606" i="4"/>
  <c r="E2607" i="4"/>
  <c r="I2607" i="4"/>
  <c r="M2607" i="4"/>
  <c r="R2607" i="4"/>
  <c r="S2607" i="4"/>
  <c r="T2607" i="4"/>
  <c r="E2608" i="4"/>
  <c r="I2608" i="4"/>
  <c r="M2608" i="4"/>
  <c r="U2608" i="4"/>
  <c r="R2608" i="4"/>
  <c r="S2608" i="4"/>
  <c r="T2608" i="4"/>
  <c r="E2609" i="4"/>
  <c r="I2609" i="4"/>
  <c r="M2609" i="4"/>
  <c r="U2609" i="4"/>
  <c r="R2609" i="4"/>
  <c r="S2609" i="4"/>
  <c r="T2609" i="4"/>
  <c r="E2610" i="4"/>
  <c r="I2610" i="4"/>
  <c r="M2610" i="4"/>
  <c r="U2610" i="4"/>
  <c r="R2610" i="4"/>
  <c r="S2610" i="4"/>
  <c r="T2610" i="4"/>
  <c r="E2611" i="4"/>
  <c r="I2611" i="4"/>
  <c r="M2611" i="4"/>
  <c r="U2611" i="4" s="1"/>
  <c r="R2611" i="4"/>
  <c r="S2611" i="4"/>
  <c r="T2611" i="4"/>
  <c r="E2612" i="4"/>
  <c r="I2612" i="4"/>
  <c r="M2612" i="4"/>
  <c r="U2612" i="4"/>
  <c r="R2612" i="4"/>
  <c r="S2612" i="4"/>
  <c r="T2612" i="4"/>
  <c r="E2613" i="4"/>
  <c r="I2613" i="4"/>
  <c r="M2613" i="4"/>
  <c r="R2613" i="4"/>
  <c r="S2613" i="4"/>
  <c r="T2613" i="4"/>
  <c r="E2614" i="4"/>
  <c r="I2614" i="4"/>
  <c r="M2614" i="4"/>
  <c r="R2614" i="4"/>
  <c r="S2614" i="4"/>
  <c r="T2614" i="4"/>
  <c r="E2615" i="4"/>
  <c r="I2615" i="4"/>
  <c r="M2615" i="4"/>
  <c r="Q2615" i="4"/>
  <c r="R2615" i="4"/>
  <c r="S2615" i="4"/>
  <c r="T2615" i="4"/>
  <c r="E2616" i="4"/>
  <c r="I2616" i="4"/>
  <c r="M2616" i="4"/>
  <c r="R2616" i="4"/>
  <c r="S2616" i="4"/>
  <c r="T2616" i="4"/>
  <c r="E2617" i="4"/>
  <c r="I2617" i="4"/>
  <c r="M2617" i="4"/>
  <c r="U2617" i="4"/>
  <c r="R2617" i="4"/>
  <c r="S2617" i="4"/>
  <c r="T2617" i="4"/>
  <c r="E2618" i="4"/>
  <c r="I2618" i="4"/>
  <c r="M2618" i="4"/>
  <c r="U2618" i="4"/>
  <c r="R2618" i="4"/>
  <c r="S2618" i="4"/>
  <c r="T2618" i="4"/>
  <c r="E2619" i="4"/>
  <c r="I2619" i="4"/>
  <c r="M2619" i="4"/>
  <c r="R2619" i="4"/>
  <c r="S2619" i="4"/>
  <c r="T2619" i="4"/>
  <c r="E2620" i="4"/>
  <c r="I2620" i="4"/>
  <c r="M2620" i="4"/>
  <c r="U2620" i="4"/>
  <c r="R2620" i="4"/>
  <c r="S2620" i="4"/>
  <c r="T2620" i="4"/>
  <c r="E2621" i="4"/>
  <c r="I2621" i="4"/>
  <c r="M2621" i="4"/>
  <c r="R2621" i="4"/>
  <c r="S2621" i="4"/>
  <c r="T2621" i="4"/>
  <c r="E2622" i="4"/>
  <c r="I2622" i="4"/>
  <c r="M2622" i="4"/>
  <c r="R2622" i="4"/>
  <c r="S2622" i="4"/>
  <c r="T2622" i="4"/>
  <c r="E2623" i="4"/>
  <c r="I2623" i="4"/>
  <c r="M2623" i="4"/>
  <c r="R2623" i="4"/>
  <c r="S2623" i="4"/>
  <c r="T2623" i="4"/>
  <c r="E2624" i="4"/>
  <c r="I2624" i="4"/>
  <c r="M2624" i="4"/>
  <c r="R2624" i="4"/>
  <c r="S2624" i="4"/>
  <c r="T2624" i="4"/>
  <c r="E2625" i="4"/>
  <c r="I2625" i="4"/>
  <c r="M2625" i="4"/>
  <c r="U2625" i="4"/>
  <c r="R2625" i="4"/>
  <c r="S2625" i="4"/>
  <c r="T2625" i="4"/>
  <c r="E2626" i="4"/>
  <c r="I2626" i="4"/>
  <c r="M2626" i="4"/>
  <c r="R2626" i="4"/>
  <c r="S2626" i="4"/>
  <c r="T2626" i="4"/>
  <c r="E2627" i="4"/>
  <c r="I2627" i="4"/>
  <c r="M2627" i="4"/>
  <c r="U2627" i="4"/>
  <c r="R2627" i="4"/>
  <c r="S2627" i="4"/>
  <c r="T2627" i="4"/>
  <c r="E2628" i="4"/>
  <c r="I2628" i="4"/>
  <c r="M2628" i="4"/>
  <c r="R2628" i="4"/>
  <c r="S2628" i="4"/>
  <c r="T2628" i="4"/>
  <c r="E2629" i="4"/>
  <c r="I2629" i="4"/>
  <c r="M2629" i="4"/>
  <c r="R2629" i="4"/>
  <c r="S2629" i="4"/>
  <c r="T2629" i="4"/>
  <c r="E2630" i="4"/>
  <c r="I2630" i="4"/>
  <c r="M2630" i="4"/>
  <c r="R2630" i="4"/>
  <c r="S2630" i="4"/>
  <c r="T2630" i="4"/>
  <c r="E2631" i="4"/>
  <c r="I2631" i="4"/>
  <c r="M2631" i="4"/>
  <c r="R2631" i="4"/>
  <c r="S2631" i="4"/>
  <c r="T2631" i="4"/>
  <c r="E2632" i="4"/>
  <c r="I2632" i="4"/>
  <c r="M2632" i="4"/>
  <c r="U2632" i="4" s="1"/>
  <c r="R2632" i="4"/>
  <c r="S2632" i="4"/>
  <c r="T2632" i="4"/>
  <c r="E2633" i="4"/>
  <c r="I2633" i="4"/>
  <c r="M2633" i="4"/>
  <c r="R2633" i="4"/>
  <c r="S2633" i="4"/>
  <c r="T2633" i="4"/>
  <c r="E2634" i="4"/>
  <c r="I2634" i="4"/>
  <c r="M2634" i="4"/>
  <c r="U2634" i="4"/>
  <c r="R2634" i="4"/>
  <c r="S2634" i="4"/>
  <c r="T2634" i="4"/>
  <c r="E2635" i="4"/>
  <c r="I2635" i="4"/>
  <c r="M2635" i="4"/>
  <c r="U2635" i="4" s="1"/>
  <c r="R2635" i="4"/>
  <c r="S2635" i="4"/>
  <c r="T2635" i="4"/>
  <c r="E2636" i="4"/>
  <c r="I2636" i="4"/>
  <c r="M2636" i="4"/>
  <c r="U2636" i="4"/>
  <c r="R2636" i="4"/>
  <c r="S2636" i="4"/>
  <c r="T2636" i="4"/>
  <c r="E2637" i="4"/>
  <c r="I2637" i="4"/>
  <c r="M2637" i="4"/>
  <c r="R2637" i="4"/>
  <c r="S2637" i="4"/>
  <c r="T2637" i="4"/>
  <c r="E2638" i="4"/>
  <c r="I2638" i="4"/>
  <c r="M2638" i="4"/>
  <c r="U2638" i="4" s="1"/>
  <c r="R2638" i="4"/>
  <c r="S2638" i="4"/>
  <c r="T2638" i="4"/>
  <c r="D2640" i="4"/>
  <c r="D2639" i="4"/>
  <c r="F2640" i="4"/>
  <c r="F2639" i="4"/>
  <c r="G2640" i="4"/>
  <c r="G2639" i="4"/>
  <c r="E2639" i="4" s="1"/>
  <c r="H2640" i="4"/>
  <c r="H2639" i="4" s="1"/>
  <c r="J2640" i="4"/>
  <c r="J2639" i="4"/>
  <c r="K2640" i="4"/>
  <c r="L2640" i="4"/>
  <c r="L2639" i="4"/>
  <c r="N2640" i="4"/>
  <c r="O2640" i="4"/>
  <c r="P2640" i="4"/>
  <c r="P2639" i="4"/>
  <c r="E2641" i="4"/>
  <c r="I2641" i="4"/>
  <c r="M2641" i="4"/>
  <c r="R2641" i="4"/>
  <c r="S2641" i="4"/>
  <c r="T2641" i="4"/>
  <c r="E2642" i="4"/>
  <c r="I2642" i="4"/>
  <c r="M2642" i="4"/>
  <c r="U2642" i="4"/>
  <c r="R2642" i="4"/>
  <c r="S2642" i="4"/>
  <c r="T2642" i="4"/>
  <c r="E2643" i="4"/>
  <c r="I2643" i="4"/>
  <c r="M2643" i="4"/>
  <c r="R2643" i="4"/>
  <c r="S2643" i="4"/>
  <c r="T2643" i="4"/>
  <c r="E2644" i="4"/>
  <c r="I2644" i="4"/>
  <c r="M2644" i="4"/>
  <c r="R2644" i="4"/>
  <c r="S2644" i="4"/>
  <c r="T2644" i="4"/>
  <c r="E2645" i="4"/>
  <c r="I2645" i="4"/>
  <c r="M2645" i="4"/>
  <c r="R2645" i="4"/>
  <c r="S2645" i="4"/>
  <c r="T2645" i="4"/>
  <c r="D2647" i="4"/>
  <c r="F2647" i="4"/>
  <c r="F2646" i="4"/>
  <c r="G2647" i="4"/>
  <c r="H2647" i="4"/>
  <c r="H2646" i="4"/>
  <c r="J2647" i="4"/>
  <c r="J2646" i="4"/>
  <c r="K2647" i="4"/>
  <c r="L2647" i="4"/>
  <c r="L2646" i="4" s="1"/>
  <c r="N2647" i="4"/>
  <c r="M2647" i="4" s="1"/>
  <c r="U2647" i="4" s="1"/>
  <c r="O2647" i="4"/>
  <c r="P2647" i="4"/>
  <c r="P2646" i="4"/>
  <c r="E2648" i="4"/>
  <c r="I2648" i="4"/>
  <c r="M2648" i="4"/>
  <c r="R2648" i="4"/>
  <c r="S2648" i="4"/>
  <c r="T2648" i="4"/>
  <c r="E2649" i="4"/>
  <c r="I2649" i="4"/>
  <c r="M2649" i="4"/>
  <c r="U2649" i="4"/>
  <c r="R2649" i="4"/>
  <c r="S2649" i="4"/>
  <c r="T2649" i="4"/>
  <c r="E2650" i="4"/>
  <c r="I2650" i="4"/>
  <c r="M2650" i="4"/>
  <c r="U2650" i="4"/>
  <c r="R2650" i="4"/>
  <c r="S2650" i="4"/>
  <c r="T2650" i="4"/>
  <c r="D2652" i="4"/>
  <c r="D2651" i="4" s="1"/>
  <c r="F2652" i="4"/>
  <c r="F2651" i="4"/>
  <c r="G2652" i="4"/>
  <c r="G2651" i="4"/>
  <c r="E2651" i="4" s="1"/>
  <c r="H2652" i="4"/>
  <c r="H2651" i="4"/>
  <c r="J2652" i="4"/>
  <c r="J2651" i="4" s="1"/>
  <c r="K2652" i="4"/>
  <c r="K2651" i="4"/>
  <c r="L2652" i="4"/>
  <c r="N2652" i="4"/>
  <c r="O2652" i="4"/>
  <c r="P2652" i="4"/>
  <c r="P2651" i="4" s="1"/>
  <c r="T2652" i="4"/>
  <c r="E2653" i="4"/>
  <c r="I2653" i="4"/>
  <c r="M2653" i="4"/>
  <c r="R2653" i="4"/>
  <c r="S2653" i="4"/>
  <c r="T2653" i="4"/>
  <c r="E2654" i="4"/>
  <c r="I2654" i="4"/>
  <c r="M2654" i="4"/>
  <c r="R2654" i="4"/>
  <c r="S2654" i="4"/>
  <c r="T2654" i="4"/>
  <c r="E2655" i="4"/>
  <c r="I2655" i="4"/>
  <c r="M2655" i="4"/>
  <c r="R2655" i="4"/>
  <c r="S2655" i="4"/>
  <c r="T2655" i="4"/>
  <c r="E2656" i="4"/>
  <c r="I2656" i="4"/>
  <c r="M2656" i="4"/>
  <c r="U2656" i="4" s="1"/>
  <c r="R2656" i="4"/>
  <c r="S2656" i="4"/>
  <c r="T2656" i="4"/>
  <c r="E2657" i="4"/>
  <c r="I2657" i="4"/>
  <c r="M2657" i="4"/>
  <c r="Q2657" i="4" s="1"/>
  <c r="R2657" i="4"/>
  <c r="S2657" i="4"/>
  <c r="T2657" i="4"/>
  <c r="E2658" i="4"/>
  <c r="I2658" i="4"/>
  <c r="M2658" i="4"/>
  <c r="R2658" i="4"/>
  <c r="S2658" i="4"/>
  <c r="T2658" i="4"/>
  <c r="E2659" i="4"/>
  <c r="I2659" i="4"/>
  <c r="M2659" i="4"/>
  <c r="R2659" i="4"/>
  <c r="S2659" i="4"/>
  <c r="T2659" i="4"/>
  <c r="E2660" i="4"/>
  <c r="I2660" i="4"/>
  <c r="M2660" i="4"/>
  <c r="R2660" i="4"/>
  <c r="S2660" i="4"/>
  <c r="T2660" i="4"/>
  <c r="E2661" i="4"/>
  <c r="I2661" i="4"/>
  <c r="M2661" i="4"/>
  <c r="R2661" i="4"/>
  <c r="S2661" i="4"/>
  <c r="T2661" i="4"/>
  <c r="D2662" i="4"/>
  <c r="E2665" i="4"/>
  <c r="I2665" i="4"/>
  <c r="M2665" i="4"/>
  <c r="R2665" i="4"/>
  <c r="S2665" i="4"/>
  <c r="T2665" i="4"/>
  <c r="D2676" i="4"/>
  <c r="F2676" i="4"/>
  <c r="F2668" i="4"/>
  <c r="G2676" i="4"/>
  <c r="G2668" i="4" s="1"/>
  <c r="H2676" i="4"/>
  <c r="H2668" i="4"/>
  <c r="J2676" i="4"/>
  <c r="R2676" i="4" s="1"/>
  <c r="K2676" i="4"/>
  <c r="K2668" i="4"/>
  <c r="L2676" i="4"/>
  <c r="L2668" i="4"/>
  <c r="N2676" i="4"/>
  <c r="O2676" i="4"/>
  <c r="P2676" i="4"/>
  <c r="P2668" i="4"/>
  <c r="D2677" i="4"/>
  <c r="D2669" i="4" s="1"/>
  <c r="G2677" i="4"/>
  <c r="G2669" i="4"/>
  <c r="H2677" i="4"/>
  <c r="H2669" i="4"/>
  <c r="K2677" i="4"/>
  <c r="K2669" i="4" s="1"/>
  <c r="L2677" i="4"/>
  <c r="L2669" i="4"/>
  <c r="O2677" i="4"/>
  <c r="O2669" i="4" s="1"/>
  <c r="P2677" i="4"/>
  <c r="D2678" i="4"/>
  <c r="D2670" i="4"/>
  <c r="F2678" i="4"/>
  <c r="G2678" i="4"/>
  <c r="G2670" i="4" s="1"/>
  <c r="H2678" i="4"/>
  <c r="H2670" i="4"/>
  <c r="J2678" i="4"/>
  <c r="J2670" i="4" s="1"/>
  <c r="K2678" i="4"/>
  <c r="L2678" i="4"/>
  <c r="L2670" i="4" s="1"/>
  <c r="T2678" i="4"/>
  <c r="N2678" i="4"/>
  <c r="N2670" i="4"/>
  <c r="O2678" i="4"/>
  <c r="S2678" i="4" s="1"/>
  <c r="P2678" i="4"/>
  <c r="D2679" i="4"/>
  <c r="D2672" i="4" s="1"/>
  <c r="F2679" i="4"/>
  <c r="E2679" i="4" s="1"/>
  <c r="G2679" i="4"/>
  <c r="G2672" i="4"/>
  <c r="H2679" i="4"/>
  <c r="H2672" i="4" s="1"/>
  <c r="J2679" i="4"/>
  <c r="K2679" i="4"/>
  <c r="K2672" i="4"/>
  <c r="L2679" i="4"/>
  <c r="L2672" i="4" s="1"/>
  <c r="N2679" i="4"/>
  <c r="N2672" i="4"/>
  <c r="O2679" i="4"/>
  <c r="S2679" i="4" s="1"/>
  <c r="P2679" i="4"/>
  <c r="P2672" i="4" s="1"/>
  <c r="D2680" i="4"/>
  <c r="D2673" i="4"/>
  <c r="F2680" i="4"/>
  <c r="E2680" i="4" s="1"/>
  <c r="G2680" i="4"/>
  <c r="G2673" i="4"/>
  <c r="H2680" i="4"/>
  <c r="H2673" i="4" s="1"/>
  <c r="J2680" i="4"/>
  <c r="J2673" i="4"/>
  <c r="K2680" i="4"/>
  <c r="L2680" i="4"/>
  <c r="L2673" i="4" s="1"/>
  <c r="N2680" i="4"/>
  <c r="N2673" i="4"/>
  <c r="O2680" i="4"/>
  <c r="S2680" i="4" s="1"/>
  <c r="P2680" i="4"/>
  <c r="P2673" i="4" s="1"/>
  <c r="T2673" i="4" s="1"/>
  <c r="D2682" i="4"/>
  <c r="D2681" i="4" s="1"/>
  <c r="F2682" i="4"/>
  <c r="E2682" i="4" s="1"/>
  <c r="F2681" i="4"/>
  <c r="G2682" i="4"/>
  <c r="G2681" i="4" s="1"/>
  <c r="G2674" i="4" s="1"/>
  <c r="H2682" i="4"/>
  <c r="H2681" i="4"/>
  <c r="J2682" i="4"/>
  <c r="I2682" i="4" s="1"/>
  <c r="K2682" i="4"/>
  <c r="L2682" i="4"/>
  <c r="N2682" i="4"/>
  <c r="O2682" i="4"/>
  <c r="O2681" i="4"/>
  <c r="P2682" i="4"/>
  <c r="E2683" i="4"/>
  <c r="I2683" i="4"/>
  <c r="M2683" i="4"/>
  <c r="R2683" i="4"/>
  <c r="S2683" i="4"/>
  <c r="T2683" i="4"/>
  <c r="E2684" i="4"/>
  <c r="I2684" i="4"/>
  <c r="M2684" i="4"/>
  <c r="U2684" i="4"/>
  <c r="R2684" i="4"/>
  <c r="S2684" i="4"/>
  <c r="T2684" i="4"/>
  <c r="E2685" i="4"/>
  <c r="I2685" i="4"/>
  <c r="M2685" i="4"/>
  <c r="U2685" i="4" s="1"/>
  <c r="R2685" i="4"/>
  <c r="S2685" i="4"/>
  <c r="T2685" i="4"/>
  <c r="E2686" i="4"/>
  <c r="I2686" i="4"/>
  <c r="M2686" i="4"/>
  <c r="U2686" i="4"/>
  <c r="R2686" i="4"/>
  <c r="S2686" i="4"/>
  <c r="T2686" i="4"/>
  <c r="E2687" i="4"/>
  <c r="I2687" i="4"/>
  <c r="M2687" i="4"/>
  <c r="R2687" i="4"/>
  <c r="S2687" i="4"/>
  <c r="T2687" i="4"/>
  <c r="E2688" i="4"/>
  <c r="I2688" i="4"/>
  <c r="M2688" i="4"/>
  <c r="U2688" i="4" s="1"/>
  <c r="R2688" i="4"/>
  <c r="S2688" i="4"/>
  <c r="T2688" i="4"/>
  <c r="E2689" i="4"/>
  <c r="I2689" i="4"/>
  <c r="M2689" i="4"/>
  <c r="U2689" i="4"/>
  <c r="R2689" i="4"/>
  <c r="S2689" i="4"/>
  <c r="T2689" i="4"/>
  <c r="E2690" i="4"/>
  <c r="I2690" i="4"/>
  <c r="M2690" i="4"/>
  <c r="U2690" i="4"/>
  <c r="R2690" i="4"/>
  <c r="S2690" i="4"/>
  <c r="T2690" i="4"/>
  <c r="E2691" i="4"/>
  <c r="I2691" i="4"/>
  <c r="M2691" i="4"/>
  <c r="R2691" i="4"/>
  <c r="S2691" i="4"/>
  <c r="T2691" i="4"/>
  <c r="E2692" i="4"/>
  <c r="I2692" i="4"/>
  <c r="M2692" i="4"/>
  <c r="R2692" i="4"/>
  <c r="S2692" i="4"/>
  <c r="T2692" i="4"/>
  <c r="E2693" i="4"/>
  <c r="I2693" i="4"/>
  <c r="Q2693" i="4" s="1"/>
  <c r="M2693" i="4"/>
  <c r="R2693" i="4"/>
  <c r="S2693" i="4"/>
  <c r="T2693" i="4"/>
  <c r="E2694" i="4"/>
  <c r="I2694" i="4"/>
  <c r="M2694" i="4"/>
  <c r="U2694" i="4" s="1"/>
  <c r="R2694" i="4"/>
  <c r="S2694" i="4"/>
  <c r="T2694" i="4"/>
  <c r="E2695" i="4"/>
  <c r="I2695" i="4"/>
  <c r="M2695" i="4"/>
  <c r="R2695" i="4"/>
  <c r="S2695" i="4"/>
  <c r="T2695" i="4"/>
  <c r="E2696" i="4"/>
  <c r="I2696" i="4"/>
  <c r="Q2696" i="4" s="1"/>
  <c r="M2696" i="4"/>
  <c r="R2696" i="4"/>
  <c r="S2696" i="4"/>
  <c r="T2696" i="4"/>
  <c r="E2697" i="4"/>
  <c r="I2697" i="4"/>
  <c r="M2697" i="4"/>
  <c r="R2697" i="4"/>
  <c r="S2697" i="4"/>
  <c r="T2697" i="4"/>
  <c r="E2698" i="4"/>
  <c r="I2698" i="4"/>
  <c r="M2698" i="4"/>
  <c r="R2698" i="4"/>
  <c r="S2698" i="4"/>
  <c r="T2698" i="4"/>
  <c r="E2699" i="4"/>
  <c r="I2699" i="4"/>
  <c r="M2699" i="4"/>
  <c r="U2699" i="4" s="1"/>
  <c r="R2699" i="4"/>
  <c r="S2699" i="4"/>
  <c r="T2699" i="4"/>
  <c r="E2700" i="4"/>
  <c r="I2700" i="4"/>
  <c r="M2700" i="4"/>
  <c r="R2700" i="4"/>
  <c r="S2700" i="4"/>
  <c r="T2700" i="4"/>
  <c r="E2701" i="4"/>
  <c r="I2701" i="4"/>
  <c r="M2701" i="4"/>
  <c r="R2701" i="4"/>
  <c r="S2701" i="4"/>
  <c r="T2701" i="4"/>
  <c r="E2702" i="4"/>
  <c r="I2702" i="4"/>
  <c r="M2702" i="4"/>
  <c r="U2702" i="4" s="1"/>
  <c r="R2702" i="4"/>
  <c r="S2702" i="4"/>
  <c r="T2702" i="4"/>
  <c r="E2703" i="4"/>
  <c r="I2703" i="4"/>
  <c r="M2703" i="4"/>
  <c r="R2703" i="4"/>
  <c r="S2703" i="4"/>
  <c r="T2703" i="4"/>
  <c r="E2704" i="4"/>
  <c r="I2704" i="4"/>
  <c r="M2704" i="4"/>
  <c r="U2704" i="4" s="1"/>
  <c r="R2704" i="4"/>
  <c r="S2704" i="4"/>
  <c r="T2704" i="4"/>
  <c r="E2705" i="4"/>
  <c r="I2705" i="4"/>
  <c r="M2705" i="4"/>
  <c r="U2705" i="4" s="1"/>
  <c r="R2705" i="4"/>
  <c r="S2705" i="4"/>
  <c r="T2705" i="4"/>
  <c r="E2706" i="4"/>
  <c r="I2706" i="4"/>
  <c r="M2706" i="4"/>
  <c r="U2706" i="4"/>
  <c r="R2706" i="4"/>
  <c r="S2706" i="4"/>
  <c r="T2706" i="4"/>
  <c r="E2707" i="4"/>
  <c r="I2707" i="4"/>
  <c r="M2707" i="4"/>
  <c r="R2707" i="4"/>
  <c r="S2707" i="4"/>
  <c r="T2707" i="4"/>
  <c r="E2708" i="4"/>
  <c r="I2708" i="4"/>
  <c r="M2708" i="4"/>
  <c r="U2708" i="4" s="1"/>
  <c r="R2708" i="4"/>
  <c r="S2708" i="4"/>
  <c r="T2708" i="4"/>
  <c r="E2709" i="4"/>
  <c r="I2709" i="4"/>
  <c r="M2709" i="4"/>
  <c r="R2709" i="4"/>
  <c r="S2709" i="4"/>
  <c r="T2709" i="4"/>
  <c r="E2710" i="4"/>
  <c r="I2710" i="4"/>
  <c r="M2710" i="4"/>
  <c r="U2710" i="4"/>
  <c r="R2710" i="4"/>
  <c r="S2710" i="4"/>
  <c r="T2710" i="4"/>
  <c r="E2711" i="4"/>
  <c r="I2711" i="4"/>
  <c r="M2711" i="4"/>
  <c r="R2711" i="4"/>
  <c r="S2711" i="4"/>
  <c r="T2711" i="4"/>
  <c r="E2712" i="4"/>
  <c r="I2712" i="4"/>
  <c r="M2712" i="4"/>
  <c r="R2712" i="4"/>
  <c r="S2712" i="4"/>
  <c r="T2712" i="4"/>
  <c r="E2713" i="4"/>
  <c r="I2713" i="4"/>
  <c r="M2713" i="4"/>
  <c r="R2713" i="4"/>
  <c r="S2713" i="4"/>
  <c r="T2713" i="4"/>
  <c r="E2714" i="4"/>
  <c r="I2714" i="4"/>
  <c r="M2714" i="4"/>
  <c r="U2714" i="4"/>
  <c r="R2714" i="4"/>
  <c r="S2714" i="4"/>
  <c r="T2714" i="4"/>
  <c r="E2715" i="4"/>
  <c r="I2715" i="4"/>
  <c r="M2715" i="4"/>
  <c r="R2715" i="4"/>
  <c r="S2715" i="4"/>
  <c r="T2715" i="4"/>
  <c r="E2716" i="4"/>
  <c r="I2716" i="4"/>
  <c r="M2716" i="4"/>
  <c r="Q2716" i="4"/>
  <c r="R2716" i="4"/>
  <c r="S2716" i="4"/>
  <c r="T2716" i="4"/>
  <c r="E2717" i="4"/>
  <c r="I2717" i="4"/>
  <c r="M2717" i="4"/>
  <c r="U2717" i="4"/>
  <c r="R2717" i="4"/>
  <c r="S2717" i="4"/>
  <c r="T2717" i="4"/>
  <c r="E2718" i="4"/>
  <c r="I2718" i="4"/>
  <c r="M2718" i="4"/>
  <c r="U2718" i="4"/>
  <c r="R2718" i="4"/>
  <c r="S2718" i="4"/>
  <c r="T2718" i="4"/>
  <c r="E2719" i="4"/>
  <c r="I2719" i="4"/>
  <c r="M2719" i="4"/>
  <c r="U2719" i="4" s="1"/>
  <c r="R2719" i="4"/>
  <c r="S2719" i="4"/>
  <c r="T2719" i="4"/>
  <c r="E2720" i="4"/>
  <c r="I2720" i="4"/>
  <c r="M2720" i="4"/>
  <c r="U2720" i="4"/>
  <c r="R2720" i="4"/>
  <c r="S2720" i="4"/>
  <c r="T2720" i="4"/>
  <c r="E2721" i="4"/>
  <c r="I2721" i="4"/>
  <c r="M2721" i="4"/>
  <c r="U2721" i="4" s="1"/>
  <c r="R2721" i="4"/>
  <c r="S2721" i="4"/>
  <c r="T2721" i="4"/>
  <c r="E2722" i="4"/>
  <c r="I2722" i="4"/>
  <c r="M2722" i="4"/>
  <c r="U2722" i="4" s="1"/>
  <c r="R2722" i="4"/>
  <c r="S2722" i="4"/>
  <c r="T2722" i="4"/>
  <c r="E2723" i="4"/>
  <c r="I2723" i="4"/>
  <c r="M2723" i="4"/>
  <c r="R2723" i="4"/>
  <c r="S2723" i="4"/>
  <c r="T2723" i="4"/>
  <c r="E2724" i="4"/>
  <c r="I2724" i="4"/>
  <c r="M2724" i="4"/>
  <c r="U2724" i="4" s="1"/>
  <c r="R2724" i="4"/>
  <c r="S2724" i="4"/>
  <c r="T2724" i="4"/>
  <c r="E2725" i="4"/>
  <c r="I2725" i="4"/>
  <c r="Q2725" i="4" s="1"/>
  <c r="M2725" i="4"/>
  <c r="R2725" i="4"/>
  <c r="S2725" i="4"/>
  <c r="T2725" i="4"/>
  <c r="E2726" i="4"/>
  <c r="I2726" i="4"/>
  <c r="M2726" i="4"/>
  <c r="R2726" i="4"/>
  <c r="S2726" i="4"/>
  <c r="T2726" i="4"/>
  <c r="E2727" i="4"/>
  <c r="I2727" i="4"/>
  <c r="M2727" i="4"/>
  <c r="Q2727" i="4" s="1"/>
  <c r="R2727" i="4"/>
  <c r="S2727" i="4"/>
  <c r="T2727" i="4"/>
  <c r="E2728" i="4"/>
  <c r="I2728" i="4"/>
  <c r="M2728" i="4"/>
  <c r="R2728" i="4"/>
  <c r="S2728" i="4"/>
  <c r="T2728" i="4"/>
  <c r="E2729" i="4"/>
  <c r="I2729" i="4"/>
  <c r="M2729" i="4"/>
  <c r="U2729" i="4" s="1"/>
  <c r="R2729" i="4"/>
  <c r="S2729" i="4"/>
  <c r="T2729" i="4"/>
  <c r="E2730" i="4"/>
  <c r="I2730" i="4"/>
  <c r="M2730" i="4"/>
  <c r="U2730" i="4"/>
  <c r="R2730" i="4"/>
  <c r="S2730" i="4"/>
  <c r="T2730" i="4"/>
  <c r="E2731" i="4"/>
  <c r="I2731" i="4"/>
  <c r="M2731" i="4"/>
  <c r="U2731" i="4" s="1"/>
  <c r="R2731" i="4"/>
  <c r="S2731" i="4"/>
  <c r="T2731" i="4"/>
  <c r="E2732" i="4"/>
  <c r="I2732" i="4"/>
  <c r="M2732" i="4"/>
  <c r="U2732" i="4" s="1"/>
  <c r="R2732" i="4"/>
  <c r="S2732" i="4"/>
  <c r="T2732" i="4"/>
  <c r="E2733" i="4"/>
  <c r="I2733" i="4"/>
  <c r="M2733" i="4"/>
  <c r="R2733" i="4"/>
  <c r="S2733" i="4"/>
  <c r="T2733" i="4"/>
  <c r="E2734" i="4"/>
  <c r="I2734" i="4"/>
  <c r="M2734" i="4"/>
  <c r="R2734" i="4"/>
  <c r="S2734" i="4"/>
  <c r="T2734" i="4"/>
  <c r="E2735" i="4"/>
  <c r="I2735" i="4"/>
  <c r="M2735" i="4"/>
  <c r="U2735" i="4" s="1"/>
  <c r="R2735" i="4"/>
  <c r="S2735" i="4"/>
  <c r="T2735" i="4"/>
  <c r="E2736" i="4"/>
  <c r="I2736" i="4"/>
  <c r="M2736" i="4"/>
  <c r="U2736" i="4"/>
  <c r="R2736" i="4"/>
  <c r="S2736" i="4"/>
  <c r="T2736" i="4"/>
  <c r="E2737" i="4"/>
  <c r="I2737" i="4"/>
  <c r="M2737" i="4"/>
  <c r="R2737" i="4"/>
  <c r="S2737" i="4"/>
  <c r="T2737" i="4"/>
  <c r="E2738" i="4"/>
  <c r="I2738" i="4"/>
  <c r="M2738" i="4"/>
  <c r="R2738" i="4"/>
  <c r="S2738" i="4"/>
  <c r="T2738" i="4"/>
  <c r="E2739" i="4"/>
  <c r="I2739" i="4"/>
  <c r="M2739" i="4"/>
  <c r="R2739" i="4"/>
  <c r="S2739" i="4"/>
  <c r="T2739" i="4"/>
  <c r="E2740" i="4"/>
  <c r="I2740" i="4"/>
  <c r="M2740" i="4"/>
  <c r="R2740" i="4"/>
  <c r="S2740" i="4"/>
  <c r="T2740" i="4"/>
  <c r="E2741" i="4"/>
  <c r="I2741" i="4"/>
  <c r="M2741" i="4"/>
  <c r="U2741" i="4"/>
  <c r="R2741" i="4"/>
  <c r="S2741" i="4"/>
  <c r="T2741" i="4"/>
  <c r="E2742" i="4"/>
  <c r="I2742" i="4"/>
  <c r="M2742" i="4"/>
  <c r="R2742" i="4"/>
  <c r="S2742" i="4"/>
  <c r="T2742" i="4"/>
  <c r="E2743" i="4"/>
  <c r="I2743" i="4"/>
  <c r="M2743" i="4"/>
  <c r="R2743" i="4"/>
  <c r="S2743" i="4"/>
  <c r="T2743" i="4"/>
  <c r="E2744" i="4"/>
  <c r="I2744" i="4"/>
  <c r="M2744" i="4"/>
  <c r="U2744" i="4" s="1"/>
  <c r="R2744" i="4"/>
  <c r="S2744" i="4"/>
  <c r="T2744" i="4"/>
  <c r="E2745" i="4"/>
  <c r="I2745" i="4"/>
  <c r="M2745" i="4"/>
  <c r="R2745" i="4"/>
  <c r="S2745" i="4"/>
  <c r="T2745" i="4"/>
  <c r="E2746" i="4"/>
  <c r="I2746" i="4"/>
  <c r="M2746" i="4"/>
  <c r="R2746" i="4"/>
  <c r="S2746" i="4"/>
  <c r="T2746" i="4"/>
  <c r="E2747" i="4"/>
  <c r="I2747" i="4"/>
  <c r="M2747" i="4"/>
  <c r="R2747" i="4"/>
  <c r="S2747" i="4"/>
  <c r="T2747" i="4"/>
  <c r="E2748" i="4"/>
  <c r="I2748" i="4"/>
  <c r="M2748" i="4"/>
  <c r="U2748" i="4"/>
  <c r="R2748" i="4"/>
  <c r="S2748" i="4"/>
  <c r="T2748" i="4"/>
  <c r="D2750" i="4"/>
  <c r="D2749" i="4"/>
  <c r="F2750" i="4"/>
  <c r="F2749" i="4" s="1"/>
  <c r="F2675" i="4"/>
  <c r="G2750" i="4"/>
  <c r="G2749" i="4" s="1"/>
  <c r="H2750" i="4"/>
  <c r="H2749" i="4" s="1"/>
  <c r="J2750" i="4"/>
  <c r="J2749" i="4"/>
  <c r="K2750" i="4"/>
  <c r="L2750" i="4"/>
  <c r="N2750" i="4"/>
  <c r="O2750" i="4"/>
  <c r="O2749" i="4"/>
  <c r="P2750" i="4"/>
  <c r="P2749" i="4"/>
  <c r="E2751" i="4"/>
  <c r="I2751" i="4"/>
  <c r="M2751" i="4"/>
  <c r="U2751" i="4"/>
  <c r="R2751" i="4"/>
  <c r="S2751" i="4"/>
  <c r="T2751" i="4"/>
  <c r="E2752" i="4"/>
  <c r="I2752" i="4"/>
  <c r="M2752" i="4"/>
  <c r="R2752" i="4"/>
  <c r="S2752" i="4"/>
  <c r="T2752" i="4"/>
  <c r="E2753" i="4"/>
  <c r="I2753" i="4"/>
  <c r="M2753" i="4"/>
  <c r="U2753" i="4"/>
  <c r="R2753" i="4"/>
  <c r="S2753" i="4"/>
  <c r="T2753" i="4"/>
  <c r="E2754" i="4"/>
  <c r="I2754" i="4"/>
  <c r="M2754" i="4"/>
  <c r="U2754" i="4"/>
  <c r="R2754" i="4"/>
  <c r="S2754" i="4"/>
  <c r="T2754" i="4"/>
  <c r="E2755" i="4"/>
  <c r="I2755" i="4"/>
  <c r="M2755" i="4"/>
  <c r="U2755" i="4"/>
  <c r="R2755" i="4"/>
  <c r="S2755" i="4"/>
  <c r="T2755" i="4"/>
  <c r="E2756" i="4"/>
  <c r="I2756" i="4"/>
  <c r="M2756" i="4"/>
  <c r="U2756" i="4"/>
  <c r="R2756" i="4"/>
  <c r="S2756" i="4"/>
  <c r="T2756" i="4"/>
  <c r="E2757" i="4"/>
  <c r="I2757" i="4"/>
  <c r="M2757" i="4"/>
  <c r="Q2757" i="4" s="1"/>
  <c r="R2757" i="4"/>
  <c r="S2757" i="4"/>
  <c r="T2757" i="4"/>
  <c r="E2758" i="4"/>
  <c r="I2758" i="4"/>
  <c r="M2758" i="4"/>
  <c r="R2758" i="4"/>
  <c r="S2758" i="4"/>
  <c r="T2758" i="4"/>
  <c r="E2759" i="4"/>
  <c r="I2759" i="4"/>
  <c r="M2759" i="4"/>
  <c r="U2759" i="4"/>
  <c r="R2759" i="4"/>
  <c r="S2759" i="4"/>
  <c r="T2759" i="4"/>
  <c r="E2760" i="4"/>
  <c r="I2760" i="4"/>
  <c r="M2760" i="4"/>
  <c r="U2760" i="4" s="1"/>
  <c r="R2760" i="4"/>
  <c r="S2760" i="4"/>
  <c r="T2760" i="4"/>
  <c r="E2761" i="4"/>
  <c r="I2761" i="4"/>
  <c r="M2761" i="4"/>
  <c r="U2761" i="4"/>
  <c r="R2761" i="4"/>
  <c r="S2761" i="4"/>
  <c r="T2761" i="4"/>
  <c r="E2762" i="4"/>
  <c r="I2762" i="4"/>
  <c r="M2762" i="4"/>
  <c r="U2762" i="4" s="1"/>
  <c r="R2762" i="4"/>
  <c r="S2762" i="4"/>
  <c r="T2762" i="4"/>
  <c r="E2763" i="4"/>
  <c r="I2763" i="4"/>
  <c r="M2763" i="4"/>
  <c r="U2763" i="4"/>
  <c r="R2763" i="4"/>
  <c r="S2763" i="4"/>
  <c r="T2763" i="4"/>
  <c r="E2764" i="4"/>
  <c r="I2764" i="4"/>
  <c r="M2764" i="4"/>
  <c r="U2764" i="4" s="1"/>
  <c r="R2764" i="4"/>
  <c r="S2764" i="4"/>
  <c r="T2764" i="4"/>
  <c r="E2765" i="4"/>
  <c r="I2765" i="4"/>
  <c r="M2765" i="4"/>
  <c r="U2765" i="4"/>
  <c r="R2765" i="4"/>
  <c r="S2765" i="4"/>
  <c r="T2765" i="4"/>
  <c r="E2766" i="4"/>
  <c r="I2766" i="4"/>
  <c r="M2766" i="4"/>
  <c r="U2766" i="4" s="1"/>
  <c r="R2766" i="4"/>
  <c r="S2766" i="4"/>
  <c r="T2766" i="4"/>
  <c r="E2767" i="4"/>
  <c r="I2767" i="4"/>
  <c r="M2767" i="4"/>
  <c r="U2767" i="4" s="1"/>
  <c r="R2767" i="4"/>
  <c r="S2767" i="4"/>
  <c r="T2767" i="4"/>
  <c r="E2768" i="4"/>
  <c r="I2768" i="4"/>
  <c r="M2768" i="4"/>
  <c r="U2768" i="4"/>
  <c r="R2768" i="4"/>
  <c r="S2768" i="4"/>
  <c r="T2768" i="4"/>
  <c r="E2769" i="4"/>
  <c r="I2769" i="4"/>
  <c r="M2769" i="4"/>
  <c r="U2769" i="4"/>
  <c r="R2769" i="4"/>
  <c r="S2769" i="4"/>
  <c r="T2769" i="4"/>
  <c r="E2770" i="4"/>
  <c r="I2770" i="4"/>
  <c r="M2770" i="4"/>
  <c r="R2770" i="4"/>
  <c r="S2770" i="4"/>
  <c r="T2770" i="4"/>
  <c r="E2771" i="4"/>
  <c r="I2771" i="4"/>
  <c r="M2771" i="4"/>
  <c r="U2771" i="4"/>
  <c r="R2771" i="4"/>
  <c r="S2771" i="4"/>
  <c r="T2771" i="4"/>
  <c r="E2772" i="4"/>
  <c r="I2772" i="4"/>
  <c r="Q2772" i="4" s="1"/>
  <c r="M2772" i="4"/>
  <c r="R2772" i="4"/>
  <c r="S2772" i="4"/>
  <c r="T2772" i="4"/>
  <c r="E2773" i="4"/>
  <c r="I2773" i="4"/>
  <c r="M2773" i="4"/>
  <c r="U2773" i="4"/>
  <c r="R2773" i="4"/>
  <c r="S2773" i="4"/>
  <c r="T2773" i="4"/>
  <c r="E2774" i="4"/>
  <c r="I2774" i="4"/>
  <c r="M2774" i="4"/>
  <c r="U2774" i="4" s="1"/>
  <c r="R2774" i="4"/>
  <c r="S2774" i="4"/>
  <c r="T2774" i="4"/>
  <c r="E2775" i="4"/>
  <c r="I2775" i="4"/>
  <c r="M2775" i="4"/>
  <c r="U2775" i="4"/>
  <c r="R2775" i="4"/>
  <c r="S2775" i="4"/>
  <c r="T2775" i="4"/>
  <c r="E2776" i="4"/>
  <c r="I2776" i="4"/>
  <c r="M2776" i="4"/>
  <c r="U2776" i="4"/>
  <c r="R2776" i="4"/>
  <c r="S2776" i="4"/>
  <c r="T2776" i="4"/>
  <c r="E2777" i="4"/>
  <c r="I2777" i="4"/>
  <c r="M2777" i="4"/>
  <c r="U2777" i="4" s="1"/>
  <c r="R2777" i="4"/>
  <c r="S2777" i="4"/>
  <c r="T2777" i="4"/>
  <c r="E2778" i="4"/>
  <c r="I2778" i="4"/>
  <c r="M2778" i="4"/>
  <c r="U2778" i="4" s="1"/>
  <c r="R2778" i="4"/>
  <c r="S2778" i="4"/>
  <c r="T2778" i="4"/>
  <c r="E2779" i="4"/>
  <c r="I2779" i="4"/>
  <c r="M2779" i="4"/>
  <c r="R2779" i="4"/>
  <c r="S2779" i="4"/>
  <c r="T2779" i="4"/>
  <c r="E2780" i="4"/>
  <c r="I2780" i="4"/>
  <c r="M2780" i="4"/>
  <c r="U2780" i="4" s="1"/>
  <c r="R2780" i="4"/>
  <c r="S2780" i="4"/>
  <c r="T2780" i="4"/>
  <c r="E2781" i="4"/>
  <c r="I2781" i="4"/>
  <c r="M2781" i="4"/>
  <c r="U2781" i="4" s="1"/>
  <c r="R2781" i="4"/>
  <c r="S2781" i="4"/>
  <c r="T2781" i="4"/>
  <c r="E2782" i="4"/>
  <c r="I2782" i="4"/>
  <c r="M2782" i="4"/>
  <c r="Q2782" i="4"/>
  <c r="R2782" i="4"/>
  <c r="S2782" i="4"/>
  <c r="T2782" i="4"/>
  <c r="E2783" i="4"/>
  <c r="I2783" i="4"/>
  <c r="M2783" i="4"/>
  <c r="R2783" i="4"/>
  <c r="S2783" i="4"/>
  <c r="T2783" i="4"/>
  <c r="E2784" i="4"/>
  <c r="I2784" i="4"/>
  <c r="M2784" i="4"/>
  <c r="U2784" i="4" s="1"/>
  <c r="R2784" i="4"/>
  <c r="S2784" i="4"/>
  <c r="T2784" i="4"/>
  <c r="E2785" i="4"/>
  <c r="I2785" i="4"/>
  <c r="M2785" i="4"/>
  <c r="U2785" i="4"/>
  <c r="R2785" i="4"/>
  <c r="S2785" i="4"/>
  <c r="T2785" i="4"/>
  <c r="E2786" i="4"/>
  <c r="I2786" i="4"/>
  <c r="M2786" i="4"/>
  <c r="R2786" i="4"/>
  <c r="S2786" i="4"/>
  <c r="T2786" i="4"/>
  <c r="E2787" i="4"/>
  <c r="I2787" i="4"/>
  <c r="M2787" i="4"/>
  <c r="U2787" i="4" s="1"/>
  <c r="R2787" i="4"/>
  <c r="S2787" i="4"/>
  <c r="T2787" i="4"/>
  <c r="E2788" i="4"/>
  <c r="I2788" i="4"/>
  <c r="M2788" i="4"/>
  <c r="R2788" i="4"/>
  <c r="S2788" i="4"/>
  <c r="T2788" i="4"/>
  <c r="E2789" i="4"/>
  <c r="I2789" i="4"/>
  <c r="M2789" i="4"/>
  <c r="U2789" i="4" s="1"/>
  <c r="R2789" i="4"/>
  <c r="S2789" i="4"/>
  <c r="T2789" i="4"/>
  <c r="E2790" i="4"/>
  <c r="I2790" i="4"/>
  <c r="M2790" i="4"/>
  <c r="U2790" i="4" s="1"/>
  <c r="R2790" i="4"/>
  <c r="S2790" i="4"/>
  <c r="T2790" i="4"/>
  <c r="E2791" i="4"/>
  <c r="I2791" i="4"/>
  <c r="M2791" i="4"/>
  <c r="R2791" i="4"/>
  <c r="S2791" i="4"/>
  <c r="T2791" i="4"/>
  <c r="E2792" i="4"/>
  <c r="I2792" i="4"/>
  <c r="M2792" i="4"/>
  <c r="R2792" i="4"/>
  <c r="S2792" i="4"/>
  <c r="T2792" i="4"/>
  <c r="E2793" i="4"/>
  <c r="I2793" i="4"/>
  <c r="M2793" i="4"/>
  <c r="U2793" i="4"/>
  <c r="R2793" i="4"/>
  <c r="S2793" i="4"/>
  <c r="T2793" i="4"/>
  <c r="E2794" i="4"/>
  <c r="I2794" i="4"/>
  <c r="M2794" i="4"/>
  <c r="U2794" i="4"/>
  <c r="R2794" i="4"/>
  <c r="S2794" i="4"/>
  <c r="T2794" i="4"/>
  <c r="E2795" i="4"/>
  <c r="I2795" i="4"/>
  <c r="M2795" i="4"/>
  <c r="U2795" i="4" s="1"/>
  <c r="R2795" i="4"/>
  <c r="S2795" i="4"/>
  <c r="T2795" i="4"/>
  <c r="E2796" i="4"/>
  <c r="I2796" i="4"/>
  <c r="M2796" i="4"/>
  <c r="U2796" i="4" s="1"/>
  <c r="R2796" i="4"/>
  <c r="S2796" i="4"/>
  <c r="T2796" i="4"/>
  <c r="E2797" i="4"/>
  <c r="I2797" i="4"/>
  <c r="M2797" i="4"/>
  <c r="U2797" i="4"/>
  <c r="R2797" i="4"/>
  <c r="S2797" i="4"/>
  <c r="T2797" i="4"/>
  <c r="E2798" i="4"/>
  <c r="I2798" i="4"/>
  <c r="M2798" i="4"/>
  <c r="U2798" i="4"/>
  <c r="R2798" i="4"/>
  <c r="S2798" i="4"/>
  <c r="T2798" i="4"/>
  <c r="E2799" i="4"/>
  <c r="I2799" i="4"/>
  <c r="M2799" i="4"/>
  <c r="U2799" i="4"/>
  <c r="R2799" i="4"/>
  <c r="S2799" i="4"/>
  <c r="T2799" i="4"/>
  <c r="E2800" i="4"/>
  <c r="I2800" i="4"/>
  <c r="M2800" i="4"/>
  <c r="Q2800" i="4" s="1"/>
  <c r="R2800" i="4"/>
  <c r="S2800" i="4"/>
  <c r="T2800" i="4"/>
  <c r="E2801" i="4"/>
  <c r="I2801" i="4"/>
  <c r="M2801" i="4"/>
  <c r="U2801" i="4"/>
  <c r="R2801" i="4"/>
  <c r="S2801" i="4"/>
  <c r="T2801" i="4"/>
  <c r="E2802" i="4"/>
  <c r="I2802" i="4"/>
  <c r="M2802" i="4"/>
  <c r="U2802" i="4" s="1"/>
  <c r="R2802" i="4"/>
  <c r="S2802" i="4"/>
  <c r="T2802" i="4"/>
  <c r="E2803" i="4"/>
  <c r="I2803" i="4"/>
  <c r="M2803" i="4"/>
  <c r="U2803" i="4"/>
  <c r="R2803" i="4"/>
  <c r="S2803" i="4"/>
  <c r="T2803" i="4"/>
  <c r="E2804" i="4"/>
  <c r="I2804" i="4"/>
  <c r="M2804" i="4"/>
  <c r="U2804" i="4" s="1"/>
  <c r="R2804" i="4"/>
  <c r="S2804" i="4"/>
  <c r="T2804" i="4"/>
  <c r="E2805" i="4"/>
  <c r="I2805" i="4"/>
  <c r="M2805" i="4"/>
  <c r="R2805" i="4"/>
  <c r="S2805" i="4"/>
  <c r="T2805" i="4"/>
  <c r="E2806" i="4"/>
  <c r="I2806" i="4"/>
  <c r="Q2806" i="4" s="1"/>
  <c r="M2806" i="4"/>
  <c r="U2806" i="4"/>
  <c r="R2806" i="4"/>
  <c r="S2806" i="4"/>
  <c r="T2806" i="4"/>
  <c r="E2807" i="4"/>
  <c r="I2807" i="4"/>
  <c r="M2807" i="4"/>
  <c r="U2807" i="4"/>
  <c r="R2807" i="4"/>
  <c r="S2807" i="4"/>
  <c r="T2807" i="4"/>
  <c r="E2808" i="4"/>
  <c r="I2808" i="4"/>
  <c r="M2808" i="4"/>
  <c r="R2808" i="4"/>
  <c r="S2808" i="4"/>
  <c r="T2808" i="4"/>
  <c r="E2809" i="4"/>
  <c r="I2809" i="4"/>
  <c r="M2809" i="4"/>
  <c r="U2809" i="4"/>
  <c r="R2809" i="4"/>
  <c r="S2809" i="4"/>
  <c r="T2809" i="4"/>
  <c r="E2810" i="4"/>
  <c r="I2810" i="4"/>
  <c r="M2810" i="4"/>
  <c r="U2810" i="4"/>
  <c r="R2810" i="4"/>
  <c r="S2810" i="4"/>
  <c r="T2810" i="4"/>
  <c r="E2811" i="4"/>
  <c r="I2811" i="4"/>
  <c r="M2811" i="4"/>
  <c r="R2811" i="4"/>
  <c r="S2811" i="4"/>
  <c r="T2811" i="4"/>
  <c r="E2812" i="4"/>
  <c r="I2812" i="4"/>
  <c r="M2812" i="4"/>
  <c r="U2812" i="4"/>
  <c r="R2812" i="4"/>
  <c r="S2812" i="4"/>
  <c r="T2812" i="4"/>
  <c r="E2813" i="4"/>
  <c r="I2813" i="4"/>
  <c r="M2813" i="4"/>
  <c r="U2813" i="4"/>
  <c r="R2813" i="4"/>
  <c r="S2813" i="4"/>
  <c r="T2813" i="4"/>
  <c r="E2814" i="4"/>
  <c r="I2814" i="4"/>
  <c r="M2814" i="4"/>
  <c r="U2814" i="4"/>
  <c r="R2814" i="4"/>
  <c r="S2814" i="4"/>
  <c r="T2814" i="4"/>
  <c r="E2815" i="4"/>
  <c r="I2815" i="4"/>
  <c r="M2815" i="4"/>
  <c r="R2815" i="4"/>
  <c r="S2815" i="4"/>
  <c r="T2815" i="4"/>
  <c r="E2816" i="4"/>
  <c r="I2816" i="4"/>
  <c r="M2816" i="4"/>
  <c r="U2816" i="4"/>
  <c r="R2816" i="4"/>
  <c r="S2816" i="4"/>
  <c r="T2816" i="4"/>
  <c r="E2817" i="4"/>
  <c r="I2817" i="4"/>
  <c r="M2817" i="4"/>
  <c r="U2817" i="4"/>
  <c r="R2817" i="4"/>
  <c r="S2817" i="4"/>
  <c r="T2817" i="4"/>
  <c r="E2818" i="4"/>
  <c r="I2818" i="4"/>
  <c r="M2818" i="4"/>
  <c r="U2818" i="4" s="1"/>
  <c r="R2818" i="4"/>
  <c r="S2818" i="4"/>
  <c r="T2818" i="4"/>
  <c r="E2819" i="4"/>
  <c r="I2819" i="4"/>
  <c r="M2819" i="4"/>
  <c r="Q2819" i="4" s="1"/>
  <c r="U2819" i="4"/>
  <c r="R2819" i="4"/>
  <c r="S2819" i="4"/>
  <c r="T2819" i="4"/>
  <c r="E2820" i="4"/>
  <c r="I2820" i="4"/>
  <c r="M2820" i="4"/>
  <c r="U2820" i="4"/>
  <c r="R2820" i="4"/>
  <c r="S2820" i="4"/>
  <c r="T2820" i="4"/>
  <c r="E2821" i="4"/>
  <c r="I2821" i="4"/>
  <c r="M2821" i="4"/>
  <c r="U2821" i="4"/>
  <c r="R2821" i="4"/>
  <c r="S2821" i="4"/>
  <c r="T2821" i="4"/>
  <c r="E2822" i="4"/>
  <c r="I2822" i="4"/>
  <c r="M2822" i="4"/>
  <c r="U2822" i="4"/>
  <c r="R2822" i="4"/>
  <c r="S2822" i="4"/>
  <c r="T2822" i="4"/>
  <c r="E2823" i="4"/>
  <c r="I2823" i="4"/>
  <c r="M2823" i="4"/>
  <c r="U2823" i="4"/>
  <c r="R2823" i="4"/>
  <c r="S2823" i="4"/>
  <c r="T2823" i="4"/>
  <c r="E2824" i="4"/>
  <c r="I2824" i="4"/>
  <c r="M2824" i="4"/>
  <c r="U2824" i="4" s="1"/>
  <c r="R2824" i="4"/>
  <c r="S2824" i="4"/>
  <c r="T2824" i="4"/>
  <c r="E2825" i="4"/>
  <c r="I2825" i="4"/>
  <c r="M2825" i="4"/>
  <c r="U2825" i="4"/>
  <c r="R2825" i="4"/>
  <c r="S2825" i="4"/>
  <c r="T2825" i="4"/>
  <c r="E2826" i="4"/>
  <c r="I2826" i="4"/>
  <c r="M2826" i="4"/>
  <c r="U2826" i="4" s="1"/>
  <c r="R2826" i="4"/>
  <c r="S2826" i="4"/>
  <c r="T2826" i="4"/>
  <c r="E2827" i="4"/>
  <c r="I2827" i="4"/>
  <c r="M2827" i="4"/>
  <c r="U2827" i="4"/>
  <c r="R2827" i="4"/>
  <c r="S2827" i="4"/>
  <c r="T2827" i="4"/>
  <c r="E2828" i="4"/>
  <c r="I2828" i="4"/>
  <c r="M2828" i="4"/>
  <c r="R2828" i="4"/>
  <c r="S2828" i="4"/>
  <c r="T2828" i="4"/>
  <c r="E2829" i="4"/>
  <c r="I2829" i="4"/>
  <c r="M2829" i="4"/>
  <c r="U2829" i="4" s="1"/>
  <c r="R2829" i="4"/>
  <c r="S2829" i="4"/>
  <c r="T2829" i="4"/>
  <c r="E2830" i="4"/>
  <c r="I2830" i="4"/>
  <c r="M2830" i="4"/>
  <c r="U2830" i="4"/>
  <c r="R2830" i="4"/>
  <c r="S2830" i="4"/>
  <c r="T2830" i="4"/>
  <c r="G2831" i="4"/>
  <c r="H2831" i="4"/>
  <c r="E2833" i="4"/>
  <c r="I2833" i="4"/>
  <c r="I2832" i="4" s="1"/>
  <c r="M2833" i="4"/>
  <c r="M2832" i="4"/>
  <c r="E2836" i="4"/>
  <c r="I2836" i="4"/>
  <c r="Q2836" i="4" s="1"/>
  <c r="M2836" i="4"/>
  <c r="R2836" i="4"/>
  <c r="S2836" i="4"/>
  <c r="T2836" i="4"/>
  <c r="D2838" i="4"/>
  <c r="F2837" i="4"/>
  <c r="E2837" i="4"/>
  <c r="G2837" i="4"/>
  <c r="H2837" i="4"/>
  <c r="I2838" i="4"/>
  <c r="L2837" i="4"/>
  <c r="N2837" i="4"/>
  <c r="M2837" i="4"/>
  <c r="U2837" i="4" s="1"/>
  <c r="O2837" i="4"/>
  <c r="P2837" i="4"/>
  <c r="E2839" i="4"/>
  <c r="I2839" i="4"/>
  <c r="M2839" i="4"/>
  <c r="R2839" i="4"/>
  <c r="S2839" i="4"/>
  <c r="T2839" i="4"/>
  <c r="E2840" i="4"/>
  <c r="I2840" i="4"/>
  <c r="M2840" i="4"/>
  <c r="U2840" i="4" s="1"/>
  <c r="R2840" i="4"/>
  <c r="S2840" i="4"/>
  <c r="T2840" i="4"/>
  <c r="E2841" i="4"/>
  <c r="I2841" i="4"/>
  <c r="M2841" i="4"/>
  <c r="U2841" i="4"/>
  <c r="R2841" i="4"/>
  <c r="S2841" i="4"/>
  <c r="T2841" i="4"/>
  <c r="E2842" i="4"/>
  <c r="I2842" i="4"/>
  <c r="M2842" i="4"/>
  <c r="U2842" i="4" s="1"/>
  <c r="R2842" i="4"/>
  <c r="S2842" i="4"/>
  <c r="T2842" i="4"/>
  <c r="E2843" i="4"/>
  <c r="I2843" i="4"/>
  <c r="M2843" i="4"/>
  <c r="R2843" i="4"/>
  <c r="S2843" i="4"/>
  <c r="T2843" i="4"/>
  <c r="E2844" i="4"/>
  <c r="I2844" i="4"/>
  <c r="M2844" i="4"/>
  <c r="U2844" i="4"/>
  <c r="R2844" i="4"/>
  <c r="S2844" i="4"/>
  <c r="T2844" i="4"/>
  <c r="E2845" i="4"/>
  <c r="I2845" i="4"/>
  <c r="M2845" i="4"/>
  <c r="U2845" i="4" s="1"/>
  <c r="R2845" i="4"/>
  <c r="S2845" i="4"/>
  <c r="T2845" i="4"/>
  <c r="E2846" i="4"/>
  <c r="I2846" i="4"/>
  <c r="M2846" i="4"/>
  <c r="R2846" i="4"/>
  <c r="S2846" i="4"/>
  <c r="T2846" i="4"/>
  <c r="E2847" i="4"/>
  <c r="I2847" i="4"/>
  <c r="M2847" i="4"/>
  <c r="Q2847" i="4"/>
  <c r="R2847" i="4"/>
  <c r="S2847" i="4"/>
  <c r="T2847" i="4"/>
  <c r="E2848" i="4"/>
  <c r="I2848" i="4"/>
  <c r="M2848" i="4"/>
  <c r="U2848" i="4" s="1"/>
  <c r="R2848" i="4"/>
  <c r="S2848" i="4"/>
  <c r="T2848" i="4"/>
  <c r="E2849" i="4"/>
  <c r="I2849" i="4"/>
  <c r="M2849" i="4"/>
  <c r="U2849" i="4"/>
  <c r="R2849" i="4"/>
  <c r="S2849" i="4"/>
  <c r="T2849" i="4"/>
  <c r="E2850" i="4"/>
  <c r="I2850" i="4"/>
  <c r="M2850" i="4"/>
  <c r="R2850" i="4"/>
  <c r="S2850" i="4"/>
  <c r="T2850" i="4"/>
  <c r="E2851" i="4"/>
  <c r="I2851" i="4"/>
  <c r="M2851" i="4"/>
  <c r="Q2851" i="4" s="1"/>
  <c r="R2851" i="4"/>
  <c r="S2851" i="4"/>
  <c r="T2851" i="4"/>
  <c r="E2852" i="4"/>
  <c r="I2852" i="4"/>
  <c r="M2852" i="4"/>
  <c r="Q2852" i="4" s="1"/>
  <c r="R2852" i="4"/>
  <c r="S2852" i="4"/>
  <c r="T2852" i="4"/>
  <c r="E2853" i="4"/>
  <c r="I2853" i="4"/>
  <c r="M2853" i="4"/>
  <c r="U2853" i="4" s="1"/>
  <c r="R2853" i="4"/>
  <c r="S2853" i="4"/>
  <c r="T2853" i="4"/>
  <c r="E2854" i="4"/>
  <c r="I2854" i="4"/>
  <c r="M2854" i="4"/>
  <c r="R2854" i="4"/>
  <c r="S2854" i="4"/>
  <c r="T2854" i="4"/>
  <c r="E2855" i="4"/>
  <c r="I2855" i="4"/>
  <c r="M2855" i="4"/>
  <c r="U2855" i="4" s="1"/>
  <c r="R2855" i="4"/>
  <c r="S2855" i="4"/>
  <c r="T2855" i="4"/>
  <c r="E2856" i="4"/>
  <c r="I2856" i="4"/>
  <c r="M2856" i="4"/>
  <c r="R2856" i="4"/>
  <c r="S2856" i="4"/>
  <c r="T2856" i="4"/>
  <c r="E2857" i="4"/>
  <c r="I2857" i="4"/>
  <c r="Q2857" i="4" s="1"/>
  <c r="M2857" i="4"/>
  <c r="R2857" i="4"/>
  <c r="S2857" i="4"/>
  <c r="T2857" i="4"/>
  <c r="E2858" i="4"/>
  <c r="I2858" i="4"/>
  <c r="M2858" i="4"/>
  <c r="R2858" i="4"/>
  <c r="S2858" i="4"/>
  <c r="T2858" i="4"/>
  <c r="E2859" i="4"/>
  <c r="I2859" i="4"/>
  <c r="M2859" i="4"/>
  <c r="R2859" i="4"/>
  <c r="S2859" i="4"/>
  <c r="T2859" i="4"/>
  <c r="E2860" i="4"/>
  <c r="I2860" i="4"/>
  <c r="M2860" i="4"/>
  <c r="U2860" i="4" s="1"/>
  <c r="R2860" i="4"/>
  <c r="S2860" i="4"/>
  <c r="T2860" i="4"/>
  <c r="E2861" i="4"/>
  <c r="I2861" i="4"/>
  <c r="M2861" i="4"/>
  <c r="R2861" i="4"/>
  <c r="S2861" i="4"/>
  <c r="T2861" i="4"/>
  <c r="E2862" i="4"/>
  <c r="I2862" i="4"/>
  <c r="M2862" i="4"/>
  <c r="U2862" i="4"/>
  <c r="R2862" i="4"/>
  <c r="S2862" i="4"/>
  <c r="T2862" i="4"/>
  <c r="E2863" i="4"/>
  <c r="I2863" i="4"/>
  <c r="M2863" i="4"/>
  <c r="R2863" i="4"/>
  <c r="S2863" i="4"/>
  <c r="T2863" i="4"/>
  <c r="E2864" i="4"/>
  <c r="I2864" i="4"/>
  <c r="M2864" i="4"/>
  <c r="U2864" i="4" s="1"/>
  <c r="R2864" i="4"/>
  <c r="S2864" i="4"/>
  <c r="T2864" i="4"/>
  <c r="E2865" i="4"/>
  <c r="I2865" i="4"/>
  <c r="M2865" i="4"/>
  <c r="U2865" i="4"/>
  <c r="R2865" i="4"/>
  <c r="S2865" i="4"/>
  <c r="T2865" i="4"/>
  <c r="E2866" i="4"/>
  <c r="I2866" i="4"/>
  <c r="M2866" i="4"/>
  <c r="U2866" i="4" s="1"/>
  <c r="R2866" i="4"/>
  <c r="S2866" i="4"/>
  <c r="T2866" i="4"/>
  <c r="E2867" i="4"/>
  <c r="I2867" i="4"/>
  <c r="M2867" i="4"/>
  <c r="U2867" i="4"/>
  <c r="R2867" i="4"/>
  <c r="S2867" i="4"/>
  <c r="T2867" i="4"/>
  <c r="E2868" i="4"/>
  <c r="I2868" i="4"/>
  <c r="M2868" i="4"/>
  <c r="R2868" i="4"/>
  <c r="S2868" i="4"/>
  <c r="T2868" i="4"/>
  <c r="E2869" i="4"/>
  <c r="I2869" i="4"/>
  <c r="M2869" i="4"/>
  <c r="R2869" i="4"/>
  <c r="S2869" i="4"/>
  <c r="T2869" i="4"/>
  <c r="E2870" i="4"/>
  <c r="I2870" i="4"/>
  <c r="M2870" i="4"/>
  <c r="U2870" i="4" s="1"/>
  <c r="R2870" i="4"/>
  <c r="S2870" i="4"/>
  <c r="T2870" i="4"/>
  <c r="E2871" i="4"/>
  <c r="I2871" i="4"/>
  <c r="M2871" i="4"/>
  <c r="U2871" i="4"/>
  <c r="R2871" i="4"/>
  <c r="S2871" i="4"/>
  <c r="T2871" i="4"/>
  <c r="E2872" i="4"/>
  <c r="I2872" i="4"/>
  <c r="Q2872" i="4"/>
  <c r="M2872" i="4"/>
  <c r="R2872" i="4"/>
  <c r="S2872" i="4"/>
  <c r="T2872" i="4"/>
  <c r="E2873" i="4"/>
  <c r="I2873" i="4"/>
  <c r="M2873" i="4"/>
  <c r="R2873" i="4"/>
  <c r="S2873" i="4"/>
  <c r="T2873" i="4"/>
  <c r="E2874" i="4"/>
  <c r="I2874" i="4"/>
  <c r="M2874" i="4"/>
  <c r="Q2874" i="4"/>
  <c r="R2874" i="4"/>
  <c r="S2874" i="4"/>
  <c r="T2874" i="4"/>
  <c r="E2875" i="4"/>
  <c r="I2875" i="4"/>
  <c r="M2875" i="4"/>
  <c r="U2875" i="4" s="1"/>
  <c r="R2875" i="4"/>
  <c r="S2875" i="4"/>
  <c r="T2875" i="4"/>
  <c r="E2876" i="4"/>
  <c r="I2876" i="4"/>
  <c r="M2876" i="4"/>
  <c r="U2876" i="4"/>
  <c r="R2876" i="4"/>
  <c r="S2876" i="4"/>
  <c r="T2876" i="4"/>
  <c r="E2878" i="4"/>
  <c r="I2878" i="4"/>
  <c r="Q2878" i="4"/>
  <c r="M2878" i="4"/>
  <c r="R2878" i="4"/>
  <c r="S2878" i="4"/>
  <c r="T2878" i="4"/>
  <c r="E2879" i="4"/>
  <c r="I2879" i="4"/>
  <c r="M2879" i="4"/>
  <c r="U2879" i="4"/>
  <c r="R2879" i="4"/>
  <c r="S2879" i="4"/>
  <c r="T2879" i="4"/>
  <c r="E2880" i="4"/>
  <c r="I2880" i="4"/>
  <c r="M2880" i="4"/>
  <c r="R2880" i="4"/>
  <c r="S2880" i="4"/>
  <c r="T2880" i="4"/>
  <c r="E2881" i="4"/>
  <c r="I2881" i="4"/>
  <c r="Q2881" i="4"/>
  <c r="M2881" i="4"/>
  <c r="R2881" i="4"/>
  <c r="S2881" i="4"/>
  <c r="T2881" i="4"/>
  <c r="E2882" i="4"/>
  <c r="I2882" i="4"/>
  <c r="M2882" i="4"/>
  <c r="R2882" i="4"/>
  <c r="S2882" i="4"/>
  <c r="T2882" i="4"/>
  <c r="E2883" i="4"/>
  <c r="I2883" i="4"/>
  <c r="Q2883" i="4" s="1"/>
  <c r="M2883" i="4"/>
  <c r="R2883" i="4"/>
  <c r="S2883" i="4"/>
  <c r="T2883" i="4"/>
  <c r="E2884" i="4"/>
  <c r="I2884" i="4"/>
  <c r="M2884" i="4"/>
  <c r="R2884" i="4"/>
  <c r="S2884" i="4"/>
  <c r="T2884" i="4"/>
  <c r="E2885" i="4"/>
  <c r="I2885" i="4"/>
  <c r="M2885" i="4"/>
  <c r="R2885" i="4"/>
  <c r="S2885" i="4"/>
  <c r="T2885" i="4"/>
  <c r="E2886" i="4"/>
  <c r="I2886" i="4"/>
  <c r="M2886" i="4"/>
  <c r="R2886" i="4"/>
  <c r="S2886" i="4"/>
  <c r="T2886" i="4"/>
  <c r="E2887" i="4"/>
  <c r="I2887" i="4"/>
  <c r="M2887" i="4"/>
  <c r="Q2887" i="4" s="1"/>
  <c r="R2887" i="4"/>
  <c r="S2887" i="4"/>
  <c r="T2887" i="4"/>
  <c r="E2888" i="4"/>
  <c r="I2888" i="4"/>
  <c r="M2888" i="4"/>
  <c r="R2888" i="4"/>
  <c r="S2888" i="4"/>
  <c r="T2888" i="4"/>
  <c r="E2889" i="4"/>
  <c r="I2889" i="4"/>
  <c r="M2889" i="4"/>
  <c r="R2889" i="4"/>
  <c r="S2889" i="4"/>
  <c r="T2889" i="4"/>
  <c r="E2890" i="4"/>
  <c r="I2890" i="4"/>
  <c r="M2890" i="4"/>
  <c r="U2890" i="4" s="1"/>
  <c r="R2890" i="4"/>
  <c r="S2890" i="4"/>
  <c r="T2890" i="4"/>
  <c r="E2891" i="4"/>
  <c r="I2891" i="4"/>
  <c r="M2891" i="4"/>
  <c r="R2891" i="4"/>
  <c r="S2891" i="4"/>
  <c r="T2891" i="4"/>
  <c r="E2892" i="4"/>
  <c r="I2892" i="4"/>
  <c r="M2892" i="4"/>
  <c r="R2892" i="4"/>
  <c r="S2892" i="4"/>
  <c r="T2892" i="4"/>
  <c r="E2893" i="4"/>
  <c r="I2893" i="4"/>
  <c r="M2893" i="4"/>
  <c r="Q2893" i="4"/>
  <c r="R2893" i="4"/>
  <c r="S2893" i="4"/>
  <c r="T2893" i="4"/>
  <c r="E2894" i="4"/>
  <c r="I2894" i="4"/>
  <c r="M2894" i="4"/>
  <c r="R2894" i="4"/>
  <c r="S2894" i="4"/>
  <c r="T2894" i="4"/>
  <c r="E2895" i="4"/>
  <c r="I2895" i="4"/>
  <c r="M2895" i="4"/>
  <c r="R2895" i="4"/>
  <c r="S2895" i="4"/>
  <c r="T2895" i="4"/>
  <c r="E2896" i="4"/>
  <c r="I2896" i="4"/>
  <c r="M2896" i="4"/>
  <c r="R2896" i="4"/>
  <c r="S2896" i="4"/>
  <c r="T2896" i="4"/>
  <c r="E2897" i="4"/>
  <c r="I2897" i="4"/>
  <c r="M2897" i="4"/>
  <c r="Q2897" i="4" s="1"/>
  <c r="R2897" i="4"/>
  <c r="S2897" i="4"/>
  <c r="T2897" i="4"/>
  <c r="E2898" i="4"/>
  <c r="I2898" i="4"/>
  <c r="M2898" i="4"/>
  <c r="R2898" i="4"/>
  <c r="S2898" i="4"/>
  <c r="T2898" i="4"/>
  <c r="E2899" i="4"/>
  <c r="I2899" i="4"/>
  <c r="M2899" i="4"/>
  <c r="R2899" i="4"/>
  <c r="S2899" i="4"/>
  <c r="T2899" i="4"/>
  <c r="E2900" i="4"/>
  <c r="I2900" i="4"/>
  <c r="M2900" i="4"/>
  <c r="R2900" i="4"/>
  <c r="S2900" i="4"/>
  <c r="T2900" i="4"/>
  <c r="E2901" i="4"/>
  <c r="I2901" i="4"/>
  <c r="M2901" i="4"/>
  <c r="R2901" i="4"/>
  <c r="S2901" i="4"/>
  <c r="T2901" i="4"/>
  <c r="E2902" i="4"/>
  <c r="I2902" i="4"/>
  <c r="M2902" i="4"/>
  <c r="R2902" i="4"/>
  <c r="S2902" i="4"/>
  <c r="T2902" i="4"/>
  <c r="E2903" i="4"/>
  <c r="I2903" i="4"/>
  <c r="M2903" i="4"/>
  <c r="R2903" i="4"/>
  <c r="S2903" i="4"/>
  <c r="T2903" i="4"/>
  <c r="E2904" i="4"/>
  <c r="I2904" i="4"/>
  <c r="M2904" i="4"/>
  <c r="R2904" i="4"/>
  <c r="S2904" i="4"/>
  <c r="T2904" i="4"/>
  <c r="E2905" i="4"/>
  <c r="I2905" i="4"/>
  <c r="Q2905" i="4" s="1"/>
  <c r="M2905" i="4"/>
  <c r="R2905" i="4"/>
  <c r="S2905" i="4"/>
  <c r="T2905" i="4"/>
  <c r="E2906" i="4"/>
  <c r="I2906" i="4"/>
  <c r="M2906" i="4"/>
  <c r="R2906" i="4"/>
  <c r="S2906" i="4"/>
  <c r="T2906" i="4"/>
  <c r="E2907" i="4"/>
  <c r="I2907" i="4"/>
  <c r="M2907" i="4"/>
  <c r="Q2907" i="4" s="1"/>
  <c r="R2907" i="4"/>
  <c r="S2907" i="4"/>
  <c r="T2907" i="4"/>
  <c r="E2908" i="4"/>
  <c r="I2908" i="4"/>
  <c r="M2908" i="4"/>
  <c r="R2908" i="4"/>
  <c r="S2908" i="4"/>
  <c r="T2908" i="4"/>
  <c r="E2909" i="4"/>
  <c r="I2909" i="4"/>
  <c r="M2909" i="4"/>
  <c r="Q2909" i="4" s="1"/>
  <c r="R2909" i="4"/>
  <c r="S2909" i="4"/>
  <c r="T2909" i="4"/>
  <c r="E2910" i="4"/>
  <c r="I2910" i="4"/>
  <c r="M2910" i="4"/>
  <c r="R2910" i="4"/>
  <c r="S2910" i="4"/>
  <c r="T2910" i="4"/>
  <c r="E2911" i="4"/>
  <c r="I2911" i="4"/>
  <c r="M2911" i="4"/>
  <c r="R2911" i="4"/>
  <c r="S2911" i="4"/>
  <c r="T2911" i="4"/>
  <c r="E2912" i="4"/>
  <c r="I2912" i="4"/>
  <c r="M2912" i="4"/>
  <c r="R2912" i="4"/>
  <c r="S2912" i="4"/>
  <c r="T2912" i="4"/>
  <c r="E2913" i="4"/>
  <c r="I2913" i="4"/>
  <c r="Q2913" i="4" s="1"/>
  <c r="M2913" i="4"/>
  <c r="R2913" i="4"/>
  <c r="S2913" i="4"/>
  <c r="T2913" i="4"/>
  <c r="E2914" i="4"/>
  <c r="I2914" i="4"/>
  <c r="M2914" i="4"/>
  <c r="R2914" i="4"/>
  <c r="S2914" i="4"/>
  <c r="T2914" i="4"/>
  <c r="E2915" i="4"/>
  <c r="I2915" i="4"/>
  <c r="Q2915" i="4"/>
  <c r="M2915" i="4"/>
  <c r="U2915" i="4"/>
  <c r="R2915" i="4"/>
  <c r="S2915" i="4"/>
  <c r="T2915" i="4"/>
  <c r="E2916" i="4"/>
  <c r="I2916" i="4"/>
  <c r="M2916" i="4"/>
  <c r="R2916" i="4"/>
  <c r="S2916" i="4"/>
  <c r="T2916" i="4"/>
  <c r="E2917" i="4"/>
  <c r="I2917" i="4"/>
  <c r="M2917" i="4"/>
  <c r="Q2917" i="4" s="1"/>
  <c r="R2917" i="4"/>
  <c r="S2917" i="4"/>
  <c r="T2917" i="4"/>
  <c r="E2918" i="4"/>
  <c r="I2918" i="4"/>
  <c r="M2918" i="4"/>
  <c r="R2918" i="4"/>
  <c r="S2918" i="4"/>
  <c r="T2918" i="4"/>
  <c r="E2919" i="4"/>
  <c r="I2919" i="4"/>
  <c r="Q2919" i="4" s="1"/>
  <c r="M2919" i="4"/>
  <c r="R2919" i="4"/>
  <c r="S2919" i="4"/>
  <c r="T2919" i="4"/>
  <c r="E2920" i="4"/>
  <c r="I2920" i="4"/>
  <c r="M2920" i="4"/>
  <c r="R2920" i="4"/>
  <c r="S2920" i="4"/>
  <c r="T2920" i="4"/>
  <c r="D2922" i="4"/>
  <c r="D2921" i="4" s="1"/>
  <c r="C111" i="14" s="1"/>
  <c r="D207" i="9" s="1"/>
  <c r="P207" i="9" s="1"/>
  <c r="E2922" i="4"/>
  <c r="G2921" i="4"/>
  <c r="H2921" i="4"/>
  <c r="J2921" i="4"/>
  <c r="P2921" i="4"/>
  <c r="E2923" i="4"/>
  <c r="I2923" i="4"/>
  <c r="M2923" i="4"/>
  <c r="U2923" i="4"/>
  <c r="R2923" i="4"/>
  <c r="S2923" i="4"/>
  <c r="T2923" i="4"/>
  <c r="E2924" i="4"/>
  <c r="I2924" i="4"/>
  <c r="M2924" i="4"/>
  <c r="U2924" i="4"/>
  <c r="R2924" i="4"/>
  <c r="S2924" i="4"/>
  <c r="T2924" i="4"/>
  <c r="E2925" i="4"/>
  <c r="I2925" i="4"/>
  <c r="M2925" i="4"/>
  <c r="U2925" i="4"/>
  <c r="R2925" i="4"/>
  <c r="S2925" i="4"/>
  <c r="T2925" i="4"/>
  <c r="E2926" i="4"/>
  <c r="I2926" i="4"/>
  <c r="M2926" i="4"/>
  <c r="Q2926" i="4"/>
  <c r="R2926" i="4"/>
  <c r="S2926" i="4"/>
  <c r="T2926" i="4"/>
  <c r="E2927" i="4"/>
  <c r="I2927" i="4"/>
  <c r="M2927" i="4"/>
  <c r="U2927" i="4" s="1"/>
  <c r="R2927" i="4"/>
  <c r="S2927" i="4"/>
  <c r="T2927" i="4"/>
  <c r="E2928" i="4"/>
  <c r="I2928" i="4"/>
  <c r="M2928" i="4"/>
  <c r="U2928" i="4"/>
  <c r="R2928" i="4"/>
  <c r="S2928" i="4"/>
  <c r="T2928" i="4"/>
  <c r="E2929" i="4"/>
  <c r="I2929" i="4"/>
  <c r="M2929" i="4"/>
  <c r="U2929" i="4" s="1"/>
  <c r="R2929" i="4"/>
  <c r="S2929" i="4"/>
  <c r="T2929" i="4"/>
  <c r="E2930" i="4"/>
  <c r="I2930" i="4"/>
  <c r="M2930" i="4"/>
  <c r="U2930" i="4"/>
  <c r="R2930" i="4"/>
  <c r="S2930" i="4"/>
  <c r="T2930" i="4"/>
  <c r="E2931" i="4"/>
  <c r="I2931" i="4"/>
  <c r="Q2931" i="4"/>
  <c r="M2931" i="4"/>
  <c r="R2931" i="4"/>
  <c r="S2931" i="4"/>
  <c r="T2931" i="4"/>
  <c r="E2932" i="4"/>
  <c r="I2932" i="4"/>
  <c r="Q2932" i="4" s="1"/>
  <c r="M2932" i="4"/>
  <c r="R2932" i="4"/>
  <c r="S2932" i="4"/>
  <c r="T2932" i="4"/>
  <c r="E2933" i="4"/>
  <c r="I2933" i="4"/>
  <c r="M2933" i="4"/>
  <c r="U2933" i="4" s="1"/>
  <c r="R2933" i="4"/>
  <c r="S2933" i="4"/>
  <c r="T2933" i="4"/>
  <c r="E2934" i="4"/>
  <c r="I2934" i="4"/>
  <c r="M2934" i="4"/>
  <c r="U2934" i="4" s="1"/>
  <c r="R2934" i="4"/>
  <c r="S2934" i="4"/>
  <c r="T2934" i="4"/>
  <c r="E2935" i="4"/>
  <c r="I2935" i="4"/>
  <c r="M2935" i="4"/>
  <c r="R2935" i="4"/>
  <c r="S2935" i="4"/>
  <c r="T2935" i="4"/>
  <c r="E2936" i="4"/>
  <c r="I2936" i="4"/>
  <c r="M2936" i="4"/>
  <c r="Q2936" i="4" s="1"/>
  <c r="R2936" i="4"/>
  <c r="S2936" i="4"/>
  <c r="T2936" i="4"/>
  <c r="E2937" i="4"/>
  <c r="I2937" i="4"/>
  <c r="Q2937" i="4" s="1"/>
  <c r="M2937" i="4"/>
  <c r="U2937" i="4" s="1"/>
  <c r="R2937" i="4"/>
  <c r="S2937" i="4"/>
  <c r="T2937" i="4"/>
  <c r="E2938" i="4"/>
  <c r="I2938" i="4"/>
  <c r="M2938" i="4"/>
  <c r="U2938" i="4"/>
  <c r="R2938" i="4"/>
  <c r="S2938" i="4"/>
  <c r="T2938" i="4"/>
  <c r="E2939" i="4"/>
  <c r="I2939" i="4"/>
  <c r="M2939" i="4"/>
  <c r="R2939" i="4"/>
  <c r="S2939" i="4"/>
  <c r="T2939" i="4"/>
  <c r="E2940" i="4"/>
  <c r="I2940" i="4"/>
  <c r="M2940" i="4"/>
  <c r="R2940" i="4"/>
  <c r="S2940" i="4"/>
  <c r="T2940" i="4"/>
  <c r="E2941" i="4"/>
  <c r="I2941" i="4"/>
  <c r="Q2941" i="4" s="1"/>
  <c r="M2941" i="4"/>
  <c r="U2941" i="4"/>
  <c r="R2941" i="4"/>
  <c r="S2941" i="4"/>
  <c r="T2941" i="4"/>
  <c r="E2942" i="4"/>
  <c r="I2942" i="4"/>
  <c r="M2942" i="4"/>
  <c r="U2942" i="4"/>
  <c r="R2942" i="4"/>
  <c r="S2942" i="4"/>
  <c r="T2942" i="4"/>
  <c r="E2943" i="4"/>
  <c r="I2943" i="4"/>
  <c r="M2943" i="4"/>
  <c r="R2943" i="4"/>
  <c r="S2943" i="4"/>
  <c r="T2943" i="4"/>
  <c r="E2944" i="4"/>
  <c r="I2944" i="4"/>
  <c r="M2944" i="4"/>
  <c r="R2944" i="4"/>
  <c r="S2944" i="4"/>
  <c r="T2944" i="4"/>
  <c r="E2945" i="4"/>
  <c r="I2945" i="4"/>
  <c r="M2945" i="4"/>
  <c r="R2945" i="4"/>
  <c r="S2945" i="4"/>
  <c r="T2945" i="4"/>
  <c r="E2946" i="4"/>
  <c r="I2946" i="4"/>
  <c r="M2946" i="4"/>
  <c r="U2946" i="4" s="1"/>
  <c r="R2946" i="4"/>
  <c r="S2946" i="4"/>
  <c r="T2946" i="4"/>
  <c r="E2947" i="4"/>
  <c r="I2947" i="4"/>
  <c r="M2947" i="4"/>
  <c r="U2947" i="4"/>
  <c r="R2947" i="4"/>
  <c r="S2947" i="4"/>
  <c r="T2947" i="4"/>
  <c r="E2948" i="4"/>
  <c r="I2948" i="4"/>
  <c r="M2948" i="4"/>
  <c r="U2948" i="4" s="1"/>
  <c r="R2948" i="4"/>
  <c r="S2948" i="4"/>
  <c r="T2948" i="4"/>
  <c r="E2949" i="4"/>
  <c r="I2949" i="4"/>
  <c r="M2949" i="4"/>
  <c r="U2949" i="4" s="1"/>
  <c r="R2949" i="4"/>
  <c r="S2949" i="4"/>
  <c r="T2949" i="4"/>
  <c r="E2950" i="4"/>
  <c r="I2950" i="4"/>
  <c r="M2950" i="4"/>
  <c r="U2950" i="4"/>
  <c r="R2950" i="4"/>
  <c r="S2950" i="4"/>
  <c r="T2950" i="4"/>
  <c r="E2951" i="4"/>
  <c r="I2951" i="4"/>
  <c r="M2951" i="4"/>
  <c r="R2951" i="4"/>
  <c r="S2951" i="4"/>
  <c r="T2951" i="4"/>
  <c r="E2952" i="4"/>
  <c r="I2952" i="4"/>
  <c r="M2952" i="4"/>
  <c r="U2952" i="4" s="1"/>
  <c r="R2952" i="4"/>
  <c r="S2952" i="4"/>
  <c r="T2952" i="4"/>
  <c r="E2953" i="4"/>
  <c r="I2953" i="4"/>
  <c r="M2953" i="4"/>
  <c r="Q2953" i="4" s="1"/>
  <c r="R2953" i="4"/>
  <c r="S2953" i="4"/>
  <c r="T2953" i="4"/>
  <c r="E2954" i="4"/>
  <c r="I2954" i="4"/>
  <c r="M2954" i="4"/>
  <c r="U2954" i="4"/>
  <c r="R2954" i="4"/>
  <c r="S2954" i="4"/>
  <c r="T2954" i="4"/>
  <c r="E2955" i="4"/>
  <c r="I2955" i="4"/>
  <c r="M2955" i="4"/>
  <c r="R2955" i="4"/>
  <c r="S2955" i="4"/>
  <c r="T2955" i="4"/>
  <c r="E2956" i="4"/>
  <c r="I2956" i="4"/>
  <c r="M2956" i="4"/>
  <c r="U2956" i="4"/>
  <c r="R2956" i="4"/>
  <c r="S2956" i="4"/>
  <c r="T2956" i="4"/>
  <c r="E2957" i="4"/>
  <c r="I2957" i="4"/>
  <c r="M2957" i="4"/>
  <c r="R2957" i="4"/>
  <c r="S2957" i="4"/>
  <c r="T2957" i="4"/>
  <c r="E2958" i="4"/>
  <c r="I2958" i="4"/>
  <c r="M2958" i="4"/>
  <c r="U2958" i="4" s="1"/>
  <c r="R2958" i="4"/>
  <c r="S2958" i="4"/>
  <c r="T2958" i="4"/>
  <c r="E2959" i="4"/>
  <c r="I2959" i="4"/>
  <c r="M2959" i="4"/>
  <c r="R2959" i="4"/>
  <c r="S2959" i="4"/>
  <c r="T2959" i="4"/>
  <c r="E2960" i="4"/>
  <c r="I2960" i="4"/>
  <c r="M2960" i="4"/>
  <c r="U2960" i="4" s="1"/>
  <c r="R2960" i="4"/>
  <c r="S2960" i="4"/>
  <c r="T2960" i="4"/>
  <c r="E2961" i="4"/>
  <c r="I2961" i="4"/>
  <c r="M2961" i="4"/>
  <c r="R2961" i="4"/>
  <c r="S2961" i="4"/>
  <c r="T2961" i="4"/>
  <c r="E2962" i="4"/>
  <c r="I2962" i="4"/>
  <c r="M2962" i="4"/>
  <c r="U2962" i="4"/>
  <c r="R2962" i="4"/>
  <c r="S2962" i="4"/>
  <c r="T2962" i="4"/>
  <c r="E2963" i="4"/>
  <c r="I2963" i="4"/>
  <c r="M2963" i="4"/>
  <c r="R2963" i="4"/>
  <c r="S2963" i="4"/>
  <c r="T2963" i="4"/>
  <c r="E2964" i="4"/>
  <c r="I2964" i="4"/>
  <c r="M2964" i="4"/>
  <c r="U2964" i="4" s="1"/>
  <c r="R2964" i="4"/>
  <c r="S2964" i="4"/>
  <c r="T2964" i="4"/>
  <c r="E2965" i="4"/>
  <c r="I2965" i="4"/>
  <c r="M2965" i="4"/>
  <c r="U2965" i="4"/>
  <c r="R2965" i="4"/>
  <c r="S2965" i="4"/>
  <c r="T2965" i="4"/>
  <c r="E2966" i="4"/>
  <c r="I2966" i="4"/>
  <c r="M2966" i="4"/>
  <c r="U2966" i="4" s="1"/>
  <c r="R2966" i="4"/>
  <c r="S2966" i="4"/>
  <c r="T2966" i="4"/>
  <c r="E2967" i="4"/>
  <c r="I2967" i="4"/>
  <c r="M2967" i="4"/>
  <c r="U2967" i="4" s="1"/>
  <c r="R2967" i="4"/>
  <c r="S2967" i="4"/>
  <c r="T2967" i="4"/>
  <c r="E2968" i="4"/>
  <c r="I2968" i="4"/>
  <c r="M2968" i="4"/>
  <c r="U2968" i="4"/>
  <c r="R2968" i="4"/>
  <c r="S2968" i="4"/>
  <c r="T2968" i="4"/>
  <c r="E2969" i="4"/>
  <c r="I2969" i="4"/>
  <c r="M2969" i="4"/>
  <c r="U2969" i="4"/>
  <c r="R2969" i="4"/>
  <c r="S2969" i="4"/>
  <c r="T2969" i="4"/>
  <c r="E2970" i="4"/>
  <c r="I2970" i="4"/>
  <c r="M2970" i="4"/>
  <c r="R2970" i="4"/>
  <c r="S2970" i="4"/>
  <c r="T2970" i="4"/>
  <c r="E2971" i="4"/>
  <c r="I2971" i="4"/>
  <c r="M2971" i="4"/>
  <c r="U2971" i="4"/>
  <c r="Q2971" i="4"/>
  <c r="R2971" i="4"/>
  <c r="S2971" i="4"/>
  <c r="T2971" i="4"/>
  <c r="E2972" i="4"/>
  <c r="I2972" i="4"/>
  <c r="M2972" i="4"/>
  <c r="U2972" i="4"/>
  <c r="R2972" i="4"/>
  <c r="S2972" i="4"/>
  <c r="T2972" i="4"/>
  <c r="E2973" i="4"/>
  <c r="I2973" i="4"/>
  <c r="M2973" i="4"/>
  <c r="R2973" i="4"/>
  <c r="S2973" i="4"/>
  <c r="T2973" i="4"/>
  <c r="E2974" i="4"/>
  <c r="I2974" i="4"/>
  <c r="M2974" i="4"/>
  <c r="U2974" i="4" s="1"/>
  <c r="R2974" i="4"/>
  <c r="S2974" i="4"/>
  <c r="T2974" i="4"/>
  <c r="E2975" i="4"/>
  <c r="I2975" i="4"/>
  <c r="M2975" i="4"/>
  <c r="R2975" i="4"/>
  <c r="S2975" i="4"/>
  <c r="T2975" i="4"/>
  <c r="E2976" i="4"/>
  <c r="I2976" i="4"/>
  <c r="M2976" i="4"/>
  <c r="U2976" i="4"/>
  <c r="R2976" i="4"/>
  <c r="S2976" i="4"/>
  <c r="T2976" i="4"/>
  <c r="E2977" i="4"/>
  <c r="I2977" i="4"/>
  <c r="M2977" i="4"/>
  <c r="R2977" i="4"/>
  <c r="S2977" i="4"/>
  <c r="T2977" i="4"/>
  <c r="E2978" i="4"/>
  <c r="I2978" i="4"/>
  <c r="M2978" i="4"/>
  <c r="R2978" i="4"/>
  <c r="S2978" i="4"/>
  <c r="T2978" i="4"/>
  <c r="E2979" i="4"/>
  <c r="I2979" i="4"/>
  <c r="M2979" i="4"/>
  <c r="R2979" i="4"/>
  <c r="S2979" i="4"/>
  <c r="T2979" i="4"/>
  <c r="E2980" i="4"/>
  <c r="I2980" i="4"/>
  <c r="M2980" i="4"/>
  <c r="U2980" i="4"/>
  <c r="R2980" i="4"/>
  <c r="S2980" i="4"/>
  <c r="T2980" i="4"/>
  <c r="E2981" i="4"/>
  <c r="I2981" i="4"/>
  <c r="M2981" i="4"/>
  <c r="R2981" i="4"/>
  <c r="S2981" i="4"/>
  <c r="T2981" i="4"/>
  <c r="E2982" i="4"/>
  <c r="I2982" i="4"/>
  <c r="M2982" i="4"/>
  <c r="U2982" i="4" s="1"/>
  <c r="R2982" i="4"/>
  <c r="S2982" i="4"/>
  <c r="T2982" i="4"/>
  <c r="E2983" i="4"/>
  <c r="I2983" i="4"/>
  <c r="M2983" i="4"/>
  <c r="U2983" i="4"/>
  <c r="R2983" i="4"/>
  <c r="S2983" i="4"/>
  <c r="T2983" i="4"/>
  <c r="E2984" i="4"/>
  <c r="I2984" i="4"/>
  <c r="M2984" i="4"/>
  <c r="R2984" i="4"/>
  <c r="S2984" i="4"/>
  <c r="T2984" i="4"/>
  <c r="E2985" i="4"/>
  <c r="I2985" i="4"/>
  <c r="M2985" i="4"/>
  <c r="U2985" i="4" s="1"/>
  <c r="R2985" i="4"/>
  <c r="S2985" i="4"/>
  <c r="T2985" i="4"/>
  <c r="E2986" i="4"/>
  <c r="I2986" i="4"/>
  <c r="M2986" i="4"/>
  <c r="R2986" i="4"/>
  <c r="S2986" i="4"/>
  <c r="T2986" i="4"/>
  <c r="E2987" i="4"/>
  <c r="I2987" i="4"/>
  <c r="M2987" i="4"/>
  <c r="R2987" i="4"/>
  <c r="S2987" i="4"/>
  <c r="T2987" i="4"/>
  <c r="E2988" i="4"/>
  <c r="I2988" i="4"/>
  <c r="M2988" i="4"/>
  <c r="R2988" i="4"/>
  <c r="S2988" i="4"/>
  <c r="T2988" i="4"/>
  <c r="E2989" i="4"/>
  <c r="I2989" i="4"/>
  <c r="M2989" i="4"/>
  <c r="R2989" i="4"/>
  <c r="S2989" i="4"/>
  <c r="T2989" i="4"/>
  <c r="E2990" i="4"/>
  <c r="I2990" i="4"/>
  <c r="M2990" i="4"/>
  <c r="R2990" i="4"/>
  <c r="S2990" i="4"/>
  <c r="T2990" i="4"/>
  <c r="E2991" i="4"/>
  <c r="I2991" i="4"/>
  <c r="M2991" i="4"/>
  <c r="R2991" i="4"/>
  <c r="S2991" i="4"/>
  <c r="T2991" i="4"/>
  <c r="D2993" i="4"/>
  <c r="D2992" i="4" s="1"/>
  <c r="C112" i="14" s="1"/>
  <c r="D205" i="9" s="1"/>
  <c r="P205" i="9" s="1"/>
  <c r="F2993" i="4"/>
  <c r="F2992" i="4" s="1"/>
  <c r="G2993" i="4"/>
  <c r="H2993" i="4"/>
  <c r="H2992" i="4"/>
  <c r="J2993" i="4"/>
  <c r="J2992" i="4"/>
  <c r="K2993" i="4"/>
  <c r="L2993" i="4"/>
  <c r="L2992" i="4"/>
  <c r="N2993" i="4"/>
  <c r="O2993" i="4"/>
  <c r="O2992" i="4" s="1"/>
  <c r="P2993" i="4"/>
  <c r="E2994" i="4"/>
  <c r="I2994" i="4"/>
  <c r="M2994" i="4"/>
  <c r="Q2994" i="4" s="1"/>
  <c r="R2994" i="4"/>
  <c r="S2994" i="4"/>
  <c r="T2994" i="4"/>
  <c r="E2995" i="4"/>
  <c r="I2995" i="4"/>
  <c r="Q2995" i="4"/>
  <c r="M2995" i="4"/>
  <c r="U2995" i="4"/>
  <c r="R2995" i="4"/>
  <c r="S2995" i="4"/>
  <c r="T2995" i="4"/>
  <c r="E2996" i="4"/>
  <c r="I2996" i="4"/>
  <c r="M2996" i="4"/>
  <c r="R2996" i="4"/>
  <c r="S2996" i="4"/>
  <c r="T2996" i="4"/>
  <c r="E2997" i="4"/>
  <c r="I2997" i="4"/>
  <c r="Q2997" i="4"/>
  <c r="M2997" i="4"/>
  <c r="R2997" i="4"/>
  <c r="S2997" i="4"/>
  <c r="T2997" i="4"/>
  <c r="E2998" i="4"/>
  <c r="I2998" i="4"/>
  <c r="M2998" i="4"/>
  <c r="R2998" i="4"/>
  <c r="S2998" i="4"/>
  <c r="T2998" i="4"/>
  <c r="E2999" i="4"/>
  <c r="I2999" i="4"/>
  <c r="M2999" i="4"/>
  <c r="U2999" i="4"/>
  <c r="R2999" i="4"/>
  <c r="S2999" i="4"/>
  <c r="T2999" i="4"/>
  <c r="E3000" i="4"/>
  <c r="I3000" i="4"/>
  <c r="M3000" i="4"/>
  <c r="R3000" i="4"/>
  <c r="S3000" i="4"/>
  <c r="T3000" i="4"/>
  <c r="E3001" i="4"/>
  <c r="I3001" i="4"/>
  <c r="M3001" i="4"/>
  <c r="Q3001" i="4" s="1"/>
  <c r="R3001" i="4"/>
  <c r="S3001" i="4"/>
  <c r="T3001" i="4"/>
  <c r="D3011" i="4"/>
  <c r="D2357" i="4" s="1"/>
  <c r="F3011" i="4"/>
  <c r="G3011" i="4"/>
  <c r="G2357" i="4" s="1"/>
  <c r="H3011" i="4"/>
  <c r="H2357" i="4"/>
  <c r="J3011" i="4"/>
  <c r="K3011" i="4"/>
  <c r="L3011" i="4"/>
  <c r="N3011" i="4"/>
  <c r="O3011" i="4"/>
  <c r="P3011" i="4"/>
  <c r="T3011" i="4" s="1"/>
  <c r="D3012" i="4"/>
  <c r="D2358" i="4" s="1"/>
  <c r="F3012" i="4"/>
  <c r="F2358" i="4" s="1"/>
  <c r="G3012" i="4"/>
  <c r="G2358" i="4" s="1"/>
  <c r="E3012" i="4"/>
  <c r="H3012" i="4"/>
  <c r="H2358" i="4"/>
  <c r="J3012" i="4"/>
  <c r="K3012" i="4"/>
  <c r="K2358" i="4"/>
  <c r="L3012" i="4"/>
  <c r="N3012" i="4"/>
  <c r="O3012" i="4"/>
  <c r="P3012" i="4"/>
  <c r="T3012" i="4"/>
  <c r="P2358" i="4"/>
  <c r="D3013" i="4"/>
  <c r="D2359" i="4" s="1"/>
  <c r="F3013" i="4"/>
  <c r="F2359" i="4" s="1"/>
  <c r="G3013" i="4"/>
  <c r="H3013" i="4"/>
  <c r="H2359" i="4"/>
  <c r="J3013" i="4"/>
  <c r="I3013" i="4" s="1"/>
  <c r="K3013" i="4"/>
  <c r="K2359" i="4"/>
  <c r="L3013" i="4"/>
  <c r="L2359" i="4" s="1"/>
  <c r="T2359" i="4" s="1"/>
  <c r="N3013" i="4"/>
  <c r="R3013" i="4"/>
  <c r="O3013" i="4"/>
  <c r="O2359" i="4" s="1"/>
  <c r="S3013" i="4"/>
  <c r="P3013" i="4"/>
  <c r="P2359" i="4"/>
  <c r="D3014" i="4"/>
  <c r="D2360" i="4"/>
  <c r="F3014" i="4"/>
  <c r="F2360" i="4"/>
  <c r="G3014" i="4"/>
  <c r="G2360" i="4"/>
  <c r="H3014" i="4"/>
  <c r="H2360" i="4" s="1"/>
  <c r="J3014" i="4"/>
  <c r="R3014" i="4"/>
  <c r="K3014" i="4"/>
  <c r="K2360" i="4" s="1"/>
  <c r="L3014" i="4"/>
  <c r="L2360" i="4"/>
  <c r="N3014" i="4"/>
  <c r="O3014" i="4"/>
  <c r="S3014" i="4" s="1"/>
  <c r="O2360" i="4"/>
  <c r="P3014" i="4"/>
  <c r="D3015" i="4"/>
  <c r="D2361" i="4" s="1"/>
  <c r="F3015" i="4"/>
  <c r="E3015" i="4" s="1"/>
  <c r="G3015" i="4"/>
  <c r="G2361" i="4" s="1"/>
  <c r="H3015" i="4"/>
  <c r="H2361" i="4"/>
  <c r="J3015" i="4"/>
  <c r="K3015" i="4"/>
  <c r="L3015" i="4"/>
  <c r="L2361" i="4" s="1"/>
  <c r="N3015" i="4"/>
  <c r="N2361" i="4"/>
  <c r="O3015" i="4"/>
  <c r="S3015" i="4"/>
  <c r="P3015" i="4"/>
  <c r="P2361" i="4" s="1"/>
  <c r="D3016" i="4"/>
  <c r="D2362" i="4"/>
  <c r="F3016" i="4"/>
  <c r="E3016" i="4" s="1"/>
  <c r="G3016" i="4"/>
  <c r="G2362" i="4" s="1"/>
  <c r="H3016" i="4"/>
  <c r="H2362" i="4" s="1"/>
  <c r="J3016" i="4"/>
  <c r="J2362" i="4" s="1"/>
  <c r="I3016" i="4"/>
  <c r="K3016" i="4"/>
  <c r="K2362" i="4"/>
  <c r="L3016" i="4"/>
  <c r="L2362" i="4"/>
  <c r="N3016" i="4"/>
  <c r="M3016" i="4"/>
  <c r="U3016" i="4" s="1"/>
  <c r="O3016" i="4"/>
  <c r="O2362" i="4"/>
  <c r="P3016" i="4"/>
  <c r="T3016" i="4" s="1"/>
  <c r="D3017" i="4"/>
  <c r="D2363" i="4"/>
  <c r="F3017" i="4"/>
  <c r="F2363" i="4"/>
  <c r="E2363" i="4" s="1"/>
  <c r="G3017" i="4"/>
  <c r="G2363" i="4"/>
  <c r="H3017" i="4"/>
  <c r="H2363" i="4"/>
  <c r="J3017" i="4"/>
  <c r="K3017" i="4"/>
  <c r="L3017" i="4"/>
  <c r="L2363" i="4"/>
  <c r="N3017" i="4"/>
  <c r="O3017" i="4"/>
  <c r="S3017" i="4" s="1"/>
  <c r="P3017" i="4"/>
  <c r="D3018" i="4"/>
  <c r="D2364" i="4"/>
  <c r="F3018" i="4"/>
  <c r="E3018" i="4"/>
  <c r="G3018" i="4"/>
  <c r="G2364" i="4"/>
  <c r="H3018" i="4"/>
  <c r="H2364" i="4"/>
  <c r="J3018" i="4"/>
  <c r="K3018" i="4"/>
  <c r="K2364" i="4"/>
  <c r="L3018" i="4"/>
  <c r="L2364" i="4" s="1"/>
  <c r="N3018" i="4"/>
  <c r="O3018" i="4"/>
  <c r="P3018" i="4"/>
  <c r="D3019" i="4"/>
  <c r="D2365" i="4"/>
  <c r="F3019" i="4"/>
  <c r="F2365" i="4"/>
  <c r="G3019" i="4"/>
  <c r="E3019" i="4" s="1"/>
  <c r="H3019" i="4"/>
  <c r="H2365" i="4"/>
  <c r="J3019" i="4"/>
  <c r="J2365" i="4"/>
  <c r="K3019" i="4"/>
  <c r="L3019" i="4"/>
  <c r="L2365" i="4"/>
  <c r="N3019" i="4"/>
  <c r="O3019" i="4"/>
  <c r="P3019" i="4"/>
  <c r="P2365" i="4" s="1"/>
  <c r="T2365" i="4" s="1"/>
  <c r="D3020" i="4"/>
  <c r="D2366" i="4"/>
  <c r="F3020" i="4"/>
  <c r="F2366" i="4"/>
  <c r="E2366" i="4" s="1"/>
  <c r="G3020" i="4"/>
  <c r="G2366" i="4"/>
  <c r="H3020" i="4"/>
  <c r="H2366" i="4" s="1"/>
  <c r="J3020" i="4"/>
  <c r="I3020" i="4" s="1"/>
  <c r="K3020" i="4"/>
  <c r="K2366" i="4" s="1"/>
  <c r="L3020" i="4"/>
  <c r="N3020" i="4"/>
  <c r="N2366" i="4" s="1"/>
  <c r="O3020" i="4"/>
  <c r="P3020" i="4"/>
  <c r="D3021" i="4"/>
  <c r="D2367" i="4" s="1"/>
  <c r="F3021" i="4"/>
  <c r="F2367" i="4"/>
  <c r="G3021" i="4"/>
  <c r="H3021" i="4"/>
  <c r="H2367" i="4"/>
  <c r="J3021" i="4"/>
  <c r="J2367" i="4"/>
  <c r="K3021" i="4"/>
  <c r="K2367" i="4"/>
  <c r="L3021" i="4"/>
  <c r="L2367" i="4"/>
  <c r="N3021" i="4"/>
  <c r="N2367" i="4"/>
  <c r="O3021" i="4"/>
  <c r="S3021" i="4" s="1"/>
  <c r="P3021" i="4"/>
  <c r="T3021" i="4"/>
  <c r="P2367" i="4"/>
  <c r="D3022" i="4"/>
  <c r="D2368" i="4"/>
  <c r="F3022" i="4"/>
  <c r="E3022" i="4" s="1"/>
  <c r="F2368" i="4"/>
  <c r="G3022" i="4"/>
  <c r="G2368" i="4" s="1"/>
  <c r="E2368" i="4" s="1"/>
  <c r="H3022" i="4"/>
  <c r="H2368" i="4" s="1"/>
  <c r="J3022" i="4"/>
  <c r="J2368" i="4" s="1"/>
  <c r="K3022" i="4"/>
  <c r="L3022" i="4"/>
  <c r="N3022" i="4"/>
  <c r="N2368" i="4"/>
  <c r="O3022" i="4"/>
  <c r="O2368" i="4"/>
  <c r="P3022" i="4"/>
  <c r="D3023" i="4"/>
  <c r="D2369" i="4"/>
  <c r="F3023" i="4"/>
  <c r="G3023" i="4"/>
  <c r="G2369" i="4" s="1"/>
  <c r="H3023" i="4"/>
  <c r="H2369" i="4"/>
  <c r="J3023" i="4"/>
  <c r="J2369" i="4" s="1"/>
  <c r="I2369" i="4" s="1"/>
  <c r="K3023" i="4"/>
  <c r="K2369" i="4"/>
  <c r="L3023" i="4"/>
  <c r="L2369" i="4" s="1"/>
  <c r="N3023" i="4"/>
  <c r="R3023" i="4"/>
  <c r="O3023" i="4"/>
  <c r="O2369" i="4" s="1"/>
  <c r="S2369" i="4" s="1"/>
  <c r="P3023" i="4"/>
  <c r="T3023" i="4" s="1"/>
  <c r="D3024" i="4"/>
  <c r="D2370" i="4"/>
  <c r="F3024" i="4"/>
  <c r="G3024" i="4"/>
  <c r="G2370" i="4"/>
  <c r="H3024" i="4"/>
  <c r="H2370" i="4" s="1"/>
  <c r="J3024" i="4"/>
  <c r="K3024" i="4"/>
  <c r="L3024" i="4"/>
  <c r="N3024" i="4"/>
  <c r="N2370" i="4" s="1"/>
  <c r="M2370" i="4" s="1"/>
  <c r="U2370" i="4" s="1"/>
  <c r="O3024" i="4"/>
  <c r="O2370" i="4"/>
  <c r="P3024" i="4"/>
  <c r="D3025" i="4"/>
  <c r="D2371" i="4" s="1"/>
  <c r="F3025" i="4"/>
  <c r="F2371" i="4"/>
  <c r="G3025" i="4"/>
  <c r="E3025" i="4" s="1"/>
  <c r="G2371" i="4"/>
  <c r="H3025" i="4"/>
  <c r="H2371" i="4"/>
  <c r="J3025" i="4"/>
  <c r="K3025" i="4"/>
  <c r="L3025" i="4"/>
  <c r="N3025" i="4"/>
  <c r="M3025" i="4"/>
  <c r="O3025" i="4"/>
  <c r="P3025" i="4"/>
  <c r="P2371" i="4"/>
  <c r="D3026" i="4"/>
  <c r="D2372" i="4"/>
  <c r="F3026" i="4"/>
  <c r="G3026" i="4"/>
  <c r="G2372" i="4" s="1"/>
  <c r="H3026" i="4"/>
  <c r="H2372" i="4"/>
  <c r="J3026" i="4"/>
  <c r="K3026" i="4"/>
  <c r="L3026" i="4"/>
  <c r="L2372" i="4"/>
  <c r="N3026" i="4"/>
  <c r="O3026" i="4"/>
  <c r="O2372" i="4" s="1"/>
  <c r="P3026" i="4"/>
  <c r="D3027" i="4"/>
  <c r="D2373" i="4"/>
  <c r="F3027" i="4"/>
  <c r="F2373" i="4" s="1"/>
  <c r="G3027" i="4"/>
  <c r="H3027" i="4"/>
  <c r="H2373" i="4" s="1"/>
  <c r="J3027" i="4"/>
  <c r="J2373" i="4"/>
  <c r="K3027" i="4"/>
  <c r="S3027" i="4"/>
  <c r="L3027" i="4"/>
  <c r="L2373" i="4" s="1"/>
  <c r="N3027" i="4"/>
  <c r="M3027" i="4"/>
  <c r="N2373" i="4"/>
  <c r="M2373" i="4" s="1"/>
  <c r="U2373" i="4" s="1"/>
  <c r="O3027" i="4"/>
  <c r="O2373" i="4"/>
  <c r="P3027" i="4"/>
  <c r="P2373" i="4"/>
  <c r="D3028" i="4"/>
  <c r="D2374" i="4" s="1"/>
  <c r="F3028" i="4"/>
  <c r="E3028" i="4"/>
  <c r="G3028" i="4"/>
  <c r="G2374" i="4" s="1"/>
  <c r="H3028" i="4"/>
  <c r="H2374" i="4"/>
  <c r="J3028" i="4"/>
  <c r="R3028" i="4"/>
  <c r="K3028" i="4"/>
  <c r="L3028" i="4"/>
  <c r="L2374" i="4"/>
  <c r="N3028" i="4"/>
  <c r="O3028" i="4"/>
  <c r="O2374" i="4"/>
  <c r="P3028" i="4"/>
  <c r="P2374" i="4"/>
  <c r="D3029" i="4"/>
  <c r="D2375" i="4"/>
  <c r="F3029" i="4"/>
  <c r="F2375" i="4"/>
  <c r="G3029" i="4"/>
  <c r="G2375" i="4" s="1"/>
  <c r="H3029" i="4"/>
  <c r="H2375" i="4"/>
  <c r="J3029" i="4"/>
  <c r="J2375" i="4"/>
  <c r="K3029" i="4"/>
  <c r="K2375" i="4" s="1"/>
  <c r="L3029" i="4"/>
  <c r="L2375" i="4"/>
  <c r="N3029" i="4"/>
  <c r="N2375" i="4" s="1"/>
  <c r="M2375" i="4" s="1"/>
  <c r="U2375" i="4" s="1"/>
  <c r="O3029" i="4"/>
  <c r="O2375" i="4" s="1"/>
  <c r="S2375" i="4" s="1"/>
  <c r="P3029" i="4"/>
  <c r="P2375" i="4"/>
  <c r="D3030" i="4"/>
  <c r="D2376" i="4" s="1"/>
  <c r="F3030" i="4"/>
  <c r="F2376" i="4"/>
  <c r="G3030" i="4"/>
  <c r="G2376" i="4" s="1"/>
  <c r="H3030" i="4"/>
  <c r="H2376" i="4"/>
  <c r="J3030" i="4"/>
  <c r="J2376" i="4"/>
  <c r="K3030" i="4"/>
  <c r="L3030" i="4"/>
  <c r="N3030" i="4"/>
  <c r="N2376" i="4"/>
  <c r="O3030" i="4"/>
  <c r="O2376" i="4" s="1"/>
  <c r="P3030" i="4"/>
  <c r="P2376" i="4" s="1"/>
  <c r="D3031" i="4"/>
  <c r="D2377" i="4"/>
  <c r="F3031" i="4"/>
  <c r="F2377" i="4"/>
  <c r="G3031" i="4"/>
  <c r="E3031" i="4" s="1"/>
  <c r="H3031" i="4"/>
  <c r="H2377" i="4"/>
  <c r="J3031" i="4"/>
  <c r="J2377" i="4"/>
  <c r="K3031" i="4"/>
  <c r="L3031" i="4"/>
  <c r="L2377" i="4"/>
  <c r="N3031" i="4"/>
  <c r="O3031" i="4"/>
  <c r="O2377" i="4" s="1"/>
  <c r="P3031" i="4"/>
  <c r="T3031" i="4" s="1"/>
  <c r="D3032" i="4"/>
  <c r="D2378" i="4" s="1"/>
  <c r="F3032" i="4"/>
  <c r="F2378" i="4" s="1"/>
  <c r="E3032" i="4"/>
  <c r="G3032" i="4"/>
  <c r="G2378" i="4"/>
  <c r="H3032" i="4"/>
  <c r="H2378" i="4" s="1"/>
  <c r="J3032" i="4"/>
  <c r="J2378" i="4"/>
  <c r="K3032" i="4"/>
  <c r="K2378" i="4"/>
  <c r="L3032" i="4"/>
  <c r="T3032" i="4"/>
  <c r="L2378" i="4"/>
  <c r="N3032" i="4"/>
  <c r="R3032" i="4" s="1"/>
  <c r="O3032" i="4"/>
  <c r="O2378" i="4" s="1"/>
  <c r="P3032" i="4"/>
  <c r="D3033" i="4"/>
  <c r="D2379" i="4"/>
  <c r="F3033" i="4"/>
  <c r="G3033" i="4"/>
  <c r="G2379" i="4"/>
  <c r="H3033" i="4"/>
  <c r="H2379" i="4" s="1"/>
  <c r="J3033" i="4"/>
  <c r="J2379" i="4"/>
  <c r="K3033" i="4"/>
  <c r="K2379" i="4"/>
  <c r="L3033" i="4"/>
  <c r="L2379" i="4" s="1"/>
  <c r="N3033" i="4"/>
  <c r="O3033" i="4"/>
  <c r="P3033" i="4"/>
  <c r="D3034" i="4"/>
  <c r="D2380" i="4"/>
  <c r="F3034" i="4"/>
  <c r="F2380" i="4" s="1"/>
  <c r="E2380" i="4" s="1"/>
  <c r="E3034" i="4"/>
  <c r="G3034" i="4"/>
  <c r="G2380" i="4"/>
  <c r="H3034" i="4"/>
  <c r="H2380" i="4"/>
  <c r="J3034" i="4"/>
  <c r="K3034" i="4"/>
  <c r="K2380" i="4"/>
  <c r="L3034" i="4"/>
  <c r="L2380" i="4"/>
  <c r="N3034" i="4"/>
  <c r="O3034" i="4"/>
  <c r="S3034" i="4"/>
  <c r="P3034" i="4"/>
  <c r="P2380" i="4"/>
  <c r="D3035" i="4"/>
  <c r="D2381" i="4"/>
  <c r="F3035" i="4"/>
  <c r="F2381" i="4"/>
  <c r="G3035" i="4"/>
  <c r="E3035" i="4" s="1"/>
  <c r="G2381" i="4"/>
  <c r="H3035" i="4"/>
  <c r="H2381" i="4" s="1"/>
  <c r="J3035" i="4"/>
  <c r="J2381" i="4"/>
  <c r="K3035" i="4"/>
  <c r="L3035" i="4"/>
  <c r="L2381" i="4" s="1"/>
  <c r="N3035" i="4"/>
  <c r="M3035" i="4"/>
  <c r="U3035" i="4" s="1"/>
  <c r="O3035" i="4"/>
  <c r="O2381" i="4"/>
  <c r="P3035" i="4"/>
  <c r="P2381" i="4"/>
  <c r="D3036" i="4"/>
  <c r="D2382" i="4"/>
  <c r="F3036" i="4"/>
  <c r="F2382" i="4" s="1"/>
  <c r="E2382" i="4" s="1"/>
  <c r="G3036" i="4"/>
  <c r="G2382" i="4" s="1"/>
  <c r="H3036" i="4"/>
  <c r="H2382" i="4"/>
  <c r="J3036" i="4"/>
  <c r="J2382" i="4"/>
  <c r="K3036" i="4"/>
  <c r="K2382" i="4" s="1"/>
  <c r="L3036" i="4"/>
  <c r="L2382" i="4"/>
  <c r="N3036" i="4"/>
  <c r="O3036" i="4"/>
  <c r="P3036" i="4"/>
  <c r="D3037" i="4"/>
  <c r="D2383" i="4"/>
  <c r="F3037" i="4"/>
  <c r="F2383" i="4"/>
  <c r="G3037" i="4"/>
  <c r="G2383" i="4" s="1"/>
  <c r="H3037" i="4"/>
  <c r="H2383" i="4"/>
  <c r="J3037" i="4"/>
  <c r="J2383" i="4" s="1"/>
  <c r="I2383" i="4" s="1"/>
  <c r="K3037" i="4"/>
  <c r="K2383" i="4"/>
  <c r="L3037" i="4"/>
  <c r="L2383" i="4" s="1"/>
  <c r="N3037" i="4"/>
  <c r="O3037" i="4"/>
  <c r="P3037" i="4"/>
  <c r="T3037" i="4" s="1"/>
  <c r="D3038" i="4"/>
  <c r="D2384" i="4" s="1"/>
  <c r="F3038" i="4"/>
  <c r="F2384" i="4" s="1"/>
  <c r="G3038" i="4"/>
  <c r="G2384" i="4"/>
  <c r="H3038" i="4"/>
  <c r="H2384" i="4"/>
  <c r="J3038" i="4"/>
  <c r="K3038" i="4"/>
  <c r="L3038" i="4"/>
  <c r="N3038" i="4"/>
  <c r="N2384" i="4"/>
  <c r="O3038" i="4"/>
  <c r="P3038" i="4"/>
  <c r="D3039" i="4"/>
  <c r="D2385" i="4" s="1"/>
  <c r="F3039" i="4"/>
  <c r="F2385" i="4"/>
  <c r="G3039" i="4"/>
  <c r="H3039" i="4"/>
  <c r="H2385" i="4" s="1"/>
  <c r="J3039" i="4"/>
  <c r="K3039" i="4"/>
  <c r="L3039" i="4"/>
  <c r="N3039" i="4"/>
  <c r="N2385" i="4"/>
  <c r="O3039" i="4"/>
  <c r="O2385" i="4" s="1"/>
  <c r="P3039" i="4"/>
  <c r="D3040" i="4"/>
  <c r="D2386" i="4"/>
  <c r="F3040" i="4"/>
  <c r="G3040" i="4"/>
  <c r="G2386" i="4"/>
  <c r="H3040" i="4"/>
  <c r="H2386" i="4"/>
  <c r="J3040" i="4"/>
  <c r="K3040" i="4"/>
  <c r="L3040" i="4"/>
  <c r="N3040" i="4"/>
  <c r="O3040" i="4"/>
  <c r="P3040" i="4"/>
  <c r="D3041" i="4"/>
  <c r="D2387" i="4" s="1"/>
  <c r="F3041" i="4"/>
  <c r="G3041" i="4"/>
  <c r="G2387" i="4" s="1"/>
  <c r="H3041" i="4"/>
  <c r="H2387" i="4"/>
  <c r="J3041" i="4"/>
  <c r="K3041" i="4"/>
  <c r="L3041" i="4"/>
  <c r="L2387" i="4" s="1"/>
  <c r="N3041" i="4"/>
  <c r="N2387" i="4"/>
  <c r="O3041" i="4"/>
  <c r="O2387" i="4" s="1"/>
  <c r="P3041" i="4"/>
  <c r="D3042" i="4"/>
  <c r="D2388" i="4"/>
  <c r="F3042" i="4"/>
  <c r="F2388" i="4"/>
  <c r="G3042" i="4"/>
  <c r="H3042" i="4"/>
  <c r="H2388" i="4" s="1"/>
  <c r="J3042" i="4"/>
  <c r="J2388" i="4"/>
  <c r="K3042" i="4"/>
  <c r="K2388" i="4"/>
  <c r="I2388" i="4" s="1"/>
  <c r="L3042" i="4"/>
  <c r="N3042" i="4"/>
  <c r="R3042" i="4" s="1"/>
  <c r="O3042" i="4"/>
  <c r="P3042" i="4"/>
  <c r="P2388" i="4" s="1"/>
  <c r="D3043" i="4"/>
  <c r="D2389" i="4"/>
  <c r="F3043" i="4"/>
  <c r="G3043" i="4"/>
  <c r="E3043" i="4"/>
  <c r="G2389" i="4"/>
  <c r="H3043" i="4"/>
  <c r="H2389" i="4"/>
  <c r="J3043" i="4"/>
  <c r="K3043" i="4"/>
  <c r="L3043" i="4"/>
  <c r="L2389" i="4" s="1"/>
  <c r="N3043" i="4"/>
  <c r="O3043" i="4"/>
  <c r="S3043" i="4"/>
  <c r="P3043" i="4"/>
  <c r="D3044" i="4"/>
  <c r="F3044" i="4"/>
  <c r="E3044" i="4" s="1"/>
  <c r="G3044" i="4"/>
  <c r="H3044" i="4"/>
  <c r="J3044" i="4"/>
  <c r="I3044" i="4" s="1"/>
  <c r="K3044" i="4"/>
  <c r="L3044" i="4"/>
  <c r="N3044" i="4"/>
  <c r="R3044" i="4" s="1"/>
  <c r="O3044" i="4"/>
  <c r="S3044" i="4"/>
  <c r="P3044" i="4"/>
  <c r="T3044" i="4"/>
  <c r="D3045" i="4"/>
  <c r="D2391" i="4"/>
  <c r="F3045" i="4"/>
  <c r="E3045" i="4" s="1"/>
  <c r="F2391" i="4"/>
  <c r="E2391" i="4" s="1"/>
  <c r="G3045" i="4"/>
  <c r="G2391" i="4" s="1"/>
  <c r="H3045" i="4"/>
  <c r="H2391" i="4" s="1"/>
  <c r="J3045" i="4"/>
  <c r="K3045" i="4"/>
  <c r="I3045" i="4"/>
  <c r="K2391" i="4"/>
  <c r="L3045" i="4"/>
  <c r="L2391" i="4" s="1"/>
  <c r="N3045" i="4"/>
  <c r="R3045" i="4" s="1"/>
  <c r="N2391" i="4"/>
  <c r="O3045" i="4"/>
  <c r="P3045" i="4"/>
  <c r="T3045" i="4"/>
  <c r="D3046" i="4"/>
  <c r="F3046" i="4"/>
  <c r="E3046" i="4" s="1"/>
  <c r="G3046" i="4"/>
  <c r="H3046" i="4"/>
  <c r="J3046" i="4"/>
  <c r="R3046" i="4"/>
  <c r="K3046" i="4"/>
  <c r="L3046" i="4"/>
  <c r="N3046" i="4"/>
  <c r="O3046" i="4"/>
  <c r="S3046" i="4" s="1"/>
  <c r="P3046" i="4"/>
  <c r="D3047" i="4"/>
  <c r="F3047" i="4"/>
  <c r="G3047" i="4"/>
  <c r="E3047" i="4"/>
  <c r="H3047" i="4"/>
  <c r="J3047" i="4"/>
  <c r="K3047" i="4"/>
  <c r="L3047" i="4"/>
  <c r="N3047" i="4"/>
  <c r="O3047" i="4"/>
  <c r="S3047" i="4" s="1"/>
  <c r="P3047" i="4"/>
  <c r="D3048" i="4"/>
  <c r="F3048" i="4"/>
  <c r="G3048" i="4"/>
  <c r="E3048" i="4"/>
  <c r="H3048" i="4"/>
  <c r="J3048" i="4"/>
  <c r="R3048" i="4"/>
  <c r="K3048" i="4"/>
  <c r="L3048" i="4"/>
  <c r="N3048" i="4"/>
  <c r="M3048" i="4"/>
  <c r="U3048" i="4"/>
  <c r="O3048" i="4"/>
  <c r="S3048" i="4" s="1"/>
  <c r="P3048" i="4"/>
  <c r="D3049" i="4"/>
  <c r="F3049" i="4"/>
  <c r="G3049" i="4"/>
  <c r="H3049" i="4"/>
  <c r="J3049" i="4"/>
  <c r="R3049" i="4"/>
  <c r="K3049" i="4"/>
  <c r="L3049" i="4"/>
  <c r="N3049" i="4"/>
  <c r="O3049" i="4"/>
  <c r="S3049" i="4" s="1"/>
  <c r="P3049" i="4"/>
  <c r="D3050" i="4"/>
  <c r="F3050" i="4"/>
  <c r="G3050" i="4"/>
  <c r="E3050" i="4"/>
  <c r="H3050" i="4"/>
  <c r="J3050" i="4"/>
  <c r="K3050" i="4"/>
  <c r="S3050" i="4" s="1"/>
  <c r="L3050" i="4"/>
  <c r="N3050" i="4"/>
  <c r="O3050" i="4"/>
  <c r="P3050" i="4"/>
  <c r="D3051" i="4"/>
  <c r="F3051" i="4"/>
  <c r="G3051" i="4"/>
  <c r="E3051" i="4"/>
  <c r="H3051" i="4"/>
  <c r="J3051" i="4"/>
  <c r="K3051" i="4"/>
  <c r="L3051" i="4"/>
  <c r="N3051" i="4"/>
  <c r="O3051" i="4"/>
  <c r="P3051" i="4"/>
  <c r="T3051" i="4" s="1"/>
  <c r="D3052" i="4"/>
  <c r="F3052" i="4"/>
  <c r="G3052" i="4"/>
  <c r="E3052" i="4"/>
  <c r="H3052" i="4"/>
  <c r="J3052" i="4"/>
  <c r="K3052" i="4"/>
  <c r="L3052" i="4"/>
  <c r="N3052" i="4"/>
  <c r="O3052" i="4"/>
  <c r="S3052" i="4" s="1"/>
  <c r="P3052" i="4"/>
  <c r="T3052" i="4" s="1"/>
  <c r="D3053" i="4"/>
  <c r="F3053" i="4"/>
  <c r="G3053" i="4"/>
  <c r="E3053" i="4"/>
  <c r="H3053" i="4"/>
  <c r="J3053" i="4"/>
  <c r="K3053" i="4"/>
  <c r="S3053" i="4"/>
  <c r="L3053" i="4"/>
  <c r="T3053" i="4" s="1"/>
  <c r="N3053" i="4"/>
  <c r="O3053" i="4"/>
  <c r="P3053" i="4"/>
  <c r="D3056" i="4"/>
  <c r="F3056" i="4"/>
  <c r="E3056" i="4"/>
  <c r="G3056" i="4"/>
  <c r="H3056" i="4"/>
  <c r="J3056" i="4"/>
  <c r="K3056" i="4"/>
  <c r="I3056" i="4" s="1"/>
  <c r="L3056" i="4"/>
  <c r="N3056" i="4"/>
  <c r="O3056" i="4"/>
  <c r="S3056" i="4" s="1"/>
  <c r="P3056" i="4"/>
  <c r="D3057" i="4"/>
  <c r="F3057" i="4"/>
  <c r="G3057" i="4"/>
  <c r="E3057" i="4" s="1"/>
  <c r="H3057" i="4"/>
  <c r="J3057" i="4"/>
  <c r="K3057" i="4"/>
  <c r="I3057" i="4" s="1"/>
  <c r="L3057" i="4"/>
  <c r="N3057" i="4"/>
  <c r="O3057" i="4"/>
  <c r="P3057" i="4"/>
  <c r="T3057" i="4"/>
  <c r="D3058" i="4"/>
  <c r="F3058" i="4"/>
  <c r="G3058" i="4"/>
  <c r="H3058" i="4"/>
  <c r="J3058" i="4"/>
  <c r="K3058" i="4"/>
  <c r="L3058" i="4"/>
  <c r="N3058" i="4"/>
  <c r="M3058" i="4"/>
  <c r="U3058" i="4" s="1"/>
  <c r="O3058" i="4"/>
  <c r="S3058" i="4" s="1"/>
  <c r="P3058" i="4"/>
  <c r="T3058" i="4" s="1"/>
  <c r="D3059" i="4"/>
  <c r="F3059" i="4"/>
  <c r="G3059" i="4"/>
  <c r="E3059" i="4" s="1"/>
  <c r="H3059" i="4"/>
  <c r="J3059" i="4"/>
  <c r="K3059" i="4"/>
  <c r="L3059" i="4"/>
  <c r="T3059" i="4"/>
  <c r="N3059" i="4"/>
  <c r="R3059" i="4" s="1"/>
  <c r="O3059" i="4"/>
  <c r="S3059" i="4" s="1"/>
  <c r="P3059" i="4"/>
  <c r="D3060" i="4"/>
  <c r="F3060" i="4"/>
  <c r="G3060" i="4"/>
  <c r="H3060" i="4"/>
  <c r="J3060" i="4"/>
  <c r="K3060" i="4"/>
  <c r="S3060" i="4" s="1"/>
  <c r="L3060" i="4"/>
  <c r="N3060" i="4"/>
  <c r="O3060" i="4"/>
  <c r="M3060" i="4" s="1"/>
  <c r="P3060" i="4"/>
  <c r="T3060" i="4" s="1"/>
  <c r="D3061" i="4"/>
  <c r="F3061" i="4"/>
  <c r="G3061" i="4"/>
  <c r="H3061" i="4"/>
  <c r="J3061" i="4"/>
  <c r="K3061" i="4"/>
  <c r="L3061" i="4"/>
  <c r="N3061" i="4"/>
  <c r="R3061" i="4"/>
  <c r="O3061" i="4"/>
  <c r="S3061" i="4"/>
  <c r="P3061" i="4"/>
  <c r="T3061" i="4" s="1"/>
  <c r="D3063" i="4"/>
  <c r="F3063" i="4"/>
  <c r="G3063" i="4"/>
  <c r="H3063" i="4"/>
  <c r="J3063" i="4"/>
  <c r="I3063" i="4" s="1"/>
  <c r="Q3063" i="4" s="1"/>
  <c r="K3063" i="4"/>
  <c r="L3063" i="4"/>
  <c r="N3063" i="4"/>
  <c r="M3063" i="4" s="1"/>
  <c r="U3063" i="4" s="1"/>
  <c r="O3063" i="4"/>
  <c r="P3063" i="4"/>
  <c r="D3064" i="4"/>
  <c r="F3064" i="4"/>
  <c r="G3064" i="4"/>
  <c r="E3064" i="4" s="1"/>
  <c r="H3064" i="4"/>
  <c r="J3064" i="4"/>
  <c r="K3064" i="4"/>
  <c r="L3064" i="4"/>
  <c r="N3064" i="4"/>
  <c r="O3064" i="4"/>
  <c r="P3064" i="4"/>
  <c r="D3066" i="4"/>
  <c r="F3066" i="4"/>
  <c r="E3066" i="4" s="1"/>
  <c r="G3066" i="4"/>
  <c r="H3066" i="4"/>
  <c r="J3066" i="4"/>
  <c r="K3066" i="4"/>
  <c r="S3066" i="4"/>
  <c r="L3066" i="4"/>
  <c r="N3066" i="4"/>
  <c r="M3066" i="4" s="1"/>
  <c r="O3066" i="4"/>
  <c r="P3066" i="4"/>
  <c r="T3066" i="4" s="1"/>
  <c r="D3067" i="4"/>
  <c r="F3067" i="4"/>
  <c r="E3067" i="4" s="1"/>
  <c r="G3067" i="4"/>
  <c r="H3067" i="4"/>
  <c r="J3067" i="4"/>
  <c r="K3067" i="4"/>
  <c r="L3067" i="4"/>
  <c r="N3067" i="4"/>
  <c r="O3067" i="4"/>
  <c r="S3067" i="4"/>
  <c r="P3067" i="4"/>
  <c r="D3068" i="4"/>
  <c r="F3068" i="4"/>
  <c r="G3068" i="4"/>
  <c r="H3068" i="4"/>
  <c r="J3068" i="4"/>
  <c r="K3068" i="4"/>
  <c r="L3068" i="4"/>
  <c r="N3068" i="4"/>
  <c r="R3068" i="4"/>
  <c r="O3068" i="4"/>
  <c r="S3068" i="4" s="1"/>
  <c r="P3068" i="4"/>
  <c r="D3069" i="4"/>
  <c r="F3069" i="4"/>
  <c r="G3069" i="4"/>
  <c r="H3069" i="4"/>
  <c r="J3069" i="4"/>
  <c r="K3069" i="4"/>
  <c r="L3069" i="4"/>
  <c r="T3069" i="4" s="1"/>
  <c r="N3069" i="4"/>
  <c r="O3069" i="4"/>
  <c r="P3069" i="4"/>
  <c r="D3073" i="4"/>
  <c r="D3004" i="4"/>
  <c r="F3073" i="4"/>
  <c r="F3004" i="4" s="1"/>
  <c r="G3073" i="4"/>
  <c r="H3073" i="4"/>
  <c r="H3004" i="4" s="1"/>
  <c r="J3073" i="4"/>
  <c r="K3073" i="4"/>
  <c r="K3004" i="4"/>
  <c r="K2350" i="4" s="1"/>
  <c r="L3073" i="4"/>
  <c r="N3073" i="4"/>
  <c r="R3073" i="4" s="1"/>
  <c r="O3073" i="4"/>
  <c r="S3073" i="4"/>
  <c r="P3073" i="4"/>
  <c r="P3004" i="4"/>
  <c r="D3074" i="4"/>
  <c r="F3074" i="4"/>
  <c r="J3074" i="4"/>
  <c r="I3074" i="4" s="1"/>
  <c r="K3074" i="4"/>
  <c r="S3074" i="4"/>
  <c r="N3074" i="4"/>
  <c r="O3074" i="4"/>
  <c r="D3075" i="4"/>
  <c r="D3054" i="4" s="1"/>
  <c r="F3075" i="4"/>
  <c r="G3075" i="4"/>
  <c r="E3075" i="4" s="1"/>
  <c r="H3075" i="4"/>
  <c r="J3075" i="4"/>
  <c r="K3075" i="4"/>
  <c r="L3075" i="4"/>
  <c r="L3054" i="4" s="1"/>
  <c r="N3075" i="4"/>
  <c r="M3075" i="4" s="1"/>
  <c r="U3075" i="4" s="1"/>
  <c r="O3075" i="4"/>
  <c r="P3075" i="4"/>
  <c r="T3075" i="4" s="1"/>
  <c r="D3077" i="4"/>
  <c r="F3077" i="4"/>
  <c r="G3077" i="4"/>
  <c r="H3077" i="4"/>
  <c r="J3077" i="4"/>
  <c r="K3077" i="4"/>
  <c r="S3077" i="4"/>
  <c r="L3077" i="4"/>
  <c r="L3070" i="4" s="1"/>
  <c r="N3077" i="4"/>
  <c r="M3077" i="4"/>
  <c r="U3077" i="4" s="1"/>
  <c r="O3077" i="4"/>
  <c r="P3077" i="4"/>
  <c r="D3079" i="4"/>
  <c r="D3078" i="4"/>
  <c r="F3079" i="4"/>
  <c r="G3079" i="4"/>
  <c r="G3078" i="4" s="1"/>
  <c r="H3079" i="4"/>
  <c r="H3078" i="4" s="1"/>
  <c r="J3079" i="4"/>
  <c r="J3078" i="4"/>
  <c r="K3079" i="4"/>
  <c r="K3078" i="4"/>
  <c r="L3079" i="4"/>
  <c r="L3078" i="4"/>
  <c r="N3079" i="4"/>
  <c r="N3072" i="4" s="1"/>
  <c r="O3079" i="4"/>
  <c r="O3078" i="4"/>
  <c r="P3079" i="4"/>
  <c r="E3080" i="4"/>
  <c r="I3080" i="4"/>
  <c r="M3080" i="4"/>
  <c r="U3080" i="4"/>
  <c r="R3080" i="4"/>
  <c r="S3080" i="4"/>
  <c r="T3080" i="4"/>
  <c r="E3081" i="4"/>
  <c r="I3081" i="4"/>
  <c r="M3081" i="4"/>
  <c r="U3081" i="4" s="1"/>
  <c r="Q3081" i="4"/>
  <c r="R3081" i="4"/>
  <c r="S3081" i="4"/>
  <c r="T3081" i="4"/>
  <c r="E3082" i="4"/>
  <c r="I3082" i="4"/>
  <c r="M3082" i="4"/>
  <c r="Q3082" i="4"/>
  <c r="U3082" i="4"/>
  <c r="R3082" i="4"/>
  <c r="S3082" i="4"/>
  <c r="T3082" i="4"/>
  <c r="E3083" i="4"/>
  <c r="I3083" i="4"/>
  <c r="M3083" i="4"/>
  <c r="U3083" i="4"/>
  <c r="R3083" i="4"/>
  <c r="S3083" i="4"/>
  <c r="T3083" i="4"/>
  <c r="E3084" i="4"/>
  <c r="I3084" i="4"/>
  <c r="M3084" i="4"/>
  <c r="U3084" i="4" s="1"/>
  <c r="R3084" i="4"/>
  <c r="S3084" i="4"/>
  <c r="T3084" i="4"/>
  <c r="E3085" i="4"/>
  <c r="I3085" i="4"/>
  <c r="M3085" i="4"/>
  <c r="R3085" i="4"/>
  <c r="S3085" i="4"/>
  <c r="T3085" i="4"/>
  <c r="E3086" i="4"/>
  <c r="I3086" i="4"/>
  <c r="M3086" i="4"/>
  <c r="R3086" i="4"/>
  <c r="S3086" i="4"/>
  <c r="T3086" i="4"/>
  <c r="E3087" i="4"/>
  <c r="I3087" i="4"/>
  <c r="M3087" i="4"/>
  <c r="U3087" i="4"/>
  <c r="R3087" i="4"/>
  <c r="S3087" i="4"/>
  <c r="T3087" i="4"/>
  <c r="E3088" i="4"/>
  <c r="I3088" i="4"/>
  <c r="M3088" i="4"/>
  <c r="U3088" i="4"/>
  <c r="R3088" i="4"/>
  <c r="S3088" i="4"/>
  <c r="T3088" i="4"/>
  <c r="E3089" i="4"/>
  <c r="I3089" i="4"/>
  <c r="M3089" i="4"/>
  <c r="U3089" i="4" s="1"/>
  <c r="R3089" i="4"/>
  <c r="S3089" i="4"/>
  <c r="T3089" i="4"/>
  <c r="E3090" i="4"/>
  <c r="I3090" i="4"/>
  <c r="M3090" i="4"/>
  <c r="U3090" i="4"/>
  <c r="R3090" i="4"/>
  <c r="S3090" i="4"/>
  <c r="T3090" i="4"/>
  <c r="E3091" i="4"/>
  <c r="I3091" i="4"/>
  <c r="M3091" i="4"/>
  <c r="U3091" i="4"/>
  <c r="R3091" i="4"/>
  <c r="S3091" i="4"/>
  <c r="T3091" i="4"/>
  <c r="E3092" i="4"/>
  <c r="I3092" i="4"/>
  <c r="M3092" i="4"/>
  <c r="R3092" i="4"/>
  <c r="S3092" i="4"/>
  <c r="T3092" i="4"/>
  <c r="E3093" i="4"/>
  <c r="I3093" i="4"/>
  <c r="M3093" i="4"/>
  <c r="R3093" i="4"/>
  <c r="S3093" i="4"/>
  <c r="T3093" i="4"/>
  <c r="E3094" i="4"/>
  <c r="I3094" i="4"/>
  <c r="Q3094" i="4" s="1"/>
  <c r="M3094" i="4"/>
  <c r="R3094" i="4"/>
  <c r="S3094" i="4"/>
  <c r="T3094" i="4"/>
  <c r="E3095" i="4"/>
  <c r="I3095" i="4"/>
  <c r="M3095" i="4"/>
  <c r="U3095" i="4" s="1"/>
  <c r="R3095" i="4"/>
  <c r="S3095" i="4"/>
  <c r="T3095" i="4"/>
  <c r="E3096" i="4"/>
  <c r="I3096" i="4"/>
  <c r="M3096" i="4"/>
  <c r="R3096" i="4"/>
  <c r="S3096" i="4"/>
  <c r="T3096" i="4"/>
  <c r="E3097" i="4"/>
  <c r="I3097" i="4"/>
  <c r="M3097" i="4"/>
  <c r="R3097" i="4"/>
  <c r="S3097" i="4"/>
  <c r="T3097" i="4"/>
  <c r="E3098" i="4"/>
  <c r="I3098" i="4"/>
  <c r="M3098" i="4"/>
  <c r="R3098" i="4"/>
  <c r="S3098" i="4"/>
  <c r="T3098" i="4"/>
  <c r="E3099" i="4"/>
  <c r="I3099" i="4"/>
  <c r="M3099" i="4"/>
  <c r="U3099" i="4" s="1"/>
  <c r="R3099" i="4"/>
  <c r="S3099" i="4"/>
  <c r="T3099" i="4"/>
  <c r="E3100" i="4"/>
  <c r="I3100" i="4"/>
  <c r="M3100" i="4"/>
  <c r="R3100" i="4"/>
  <c r="S3100" i="4"/>
  <c r="T3100" i="4"/>
  <c r="E3101" i="4"/>
  <c r="I3101" i="4"/>
  <c r="M3101" i="4"/>
  <c r="U3101" i="4"/>
  <c r="R3101" i="4"/>
  <c r="S3101" i="4"/>
  <c r="T3101" i="4"/>
  <c r="E3102" i="4"/>
  <c r="I3102" i="4"/>
  <c r="Q3102" i="4"/>
  <c r="M3102" i="4"/>
  <c r="R3102" i="4"/>
  <c r="S3102" i="4"/>
  <c r="T3102" i="4"/>
  <c r="E3103" i="4"/>
  <c r="I3103" i="4"/>
  <c r="M3103" i="4"/>
  <c r="U3103" i="4" s="1"/>
  <c r="R3103" i="4"/>
  <c r="S3103" i="4"/>
  <c r="T3103" i="4"/>
  <c r="E3104" i="4"/>
  <c r="I3104" i="4"/>
  <c r="M3104" i="4"/>
  <c r="Q3104" i="4" s="1"/>
  <c r="R3104" i="4"/>
  <c r="S3104" i="4"/>
  <c r="T3104" i="4"/>
  <c r="E3105" i="4"/>
  <c r="I3105" i="4"/>
  <c r="M3105" i="4"/>
  <c r="R3105" i="4"/>
  <c r="S3105" i="4"/>
  <c r="T3105" i="4"/>
  <c r="E3106" i="4"/>
  <c r="I3106" i="4"/>
  <c r="Q3106" i="4" s="1"/>
  <c r="M3106" i="4"/>
  <c r="R3106" i="4"/>
  <c r="S3106" i="4"/>
  <c r="T3106" i="4"/>
  <c r="E3107" i="4"/>
  <c r="I3107" i="4"/>
  <c r="Q3107" i="4" s="1"/>
  <c r="M3107" i="4"/>
  <c r="U3107" i="4"/>
  <c r="R3107" i="4"/>
  <c r="S3107" i="4"/>
  <c r="T3107" i="4"/>
  <c r="E3108" i="4"/>
  <c r="I3108" i="4"/>
  <c r="M3108" i="4"/>
  <c r="R3108" i="4"/>
  <c r="S3108" i="4"/>
  <c r="T3108" i="4"/>
  <c r="E3109" i="4"/>
  <c r="I3109" i="4"/>
  <c r="M3109" i="4"/>
  <c r="U3109" i="4" s="1"/>
  <c r="R3109" i="4"/>
  <c r="S3109" i="4"/>
  <c r="T3109" i="4"/>
  <c r="E3110" i="4"/>
  <c r="I3110" i="4"/>
  <c r="M3110" i="4"/>
  <c r="U3110" i="4"/>
  <c r="R3110" i="4"/>
  <c r="S3110" i="4"/>
  <c r="T3110" i="4"/>
  <c r="E3111" i="4"/>
  <c r="I3111" i="4"/>
  <c r="M3111" i="4"/>
  <c r="U3111" i="4"/>
  <c r="R3111" i="4"/>
  <c r="S3111" i="4"/>
  <c r="T3111" i="4"/>
  <c r="E3112" i="4"/>
  <c r="I3112" i="4"/>
  <c r="M3112" i="4"/>
  <c r="U3112" i="4"/>
  <c r="R3112" i="4"/>
  <c r="S3112" i="4"/>
  <c r="T3112" i="4"/>
  <c r="E3113" i="4"/>
  <c r="I3113" i="4"/>
  <c r="M3113" i="4"/>
  <c r="R3113" i="4"/>
  <c r="S3113" i="4"/>
  <c r="T3113" i="4"/>
  <c r="E3114" i="4"/>
  <c r="I3114" i="4"/>
  <c r="M3114" i="4"/>
  <c r="R3114" i="4"/>
  <c r="S3114" i="4"/>
  <c r="T3114" i="4"/>
  <c r="E3115" i="4"/>
  <c r="I3115" i="4"/>
  <c r="Q3115" i="4" s="1"/>
  <c r="M3115" i="4"/>
  <c r="U3115" i="4" s="1"/>
  <c r="R3115" i="4"/>
  <c r="S3115" i="4"/>
  <c r="T3115" i="4"/>
  <c r="E3116" i="4"/>
  <c r="I3116" i="4"/>
  <c r="M3116" i="4"/>
  <c r="U3116" i="4"/>
  <c r="R3116" i="4"/>
  <c r="S3116" i="4"/>
  <c r="T3116" i="4"/>
  <c r="E3117" i="4"/>
  <c r="I3117" i="4"/>
  <c r="Q3117" i="4" s="1"/>
  <c r="M3117" i="4"/>
  <c r="U3117" i="4"/>
  <c r="R3117" i="4"/>
  <c r="S3117" i="4"/>
  <c r="T3117" i="4"/>
  <c r="E3118" i="4"/>
  <c r="I3118" i="4"/>
  <c r="M3118" i="4"/>
  <c r="Q3118" i="4" s="1"/>
  <c r="R3118" i="4"/>
  <c r="S3118" i="4"/>
  <c r="T3118" i="4"/>
  <c r="E3119" i="4"/>
  <c r="I3119" i="4"/>
  <c r="M3119" i="4"/>
  <c r="R3119" i="4"/>
  <c r="S3119" i="4"/>
  <c r="T3119" i="4"/>
  <c r="E3120" i="4"/>
  <c r="I3120" i="4"/>
  <c r="M3120" i="4"/>
  <c r="U3120" i="4"/>
  <c r="R3120" i="4"/>
  <c r="S3120" i="4"/>
  <c r="T3120" i="4"/>
  <c r="E3121" i="4"/>
  <c r="I3121" i="4"/>
  <c r="M3121" i="4"/>
  <c r="U3121" i="4"/>
  <c r="Q3121" i="4"/>
  <c r="R3121" i="4"/>
  <c r="S3121" i="4"/>
  <c r="T3121" i="4"/>
  <c r="E3122" i="4"/>
  <c r="I3122" i="4"/>
  <c r="Q3122" i="4" s="1"/>
  <c r="M3122" i="4"/>
  <c r="U3122" i="4"/>
  <c r="R3122" i="4"/>
  <c r="S3122" i="4"/>
  <c r="T3122" i="4"/>
  <c r="E3123" i="4"/>
  <c r="I3123" i="4"/>
  <c r="M3123" i="4"/>
  <c r="U3123" i="4"/>
  <c r="R3123" i="4"/>
  <c r="S3123" i="4"/>
  <c r="T3123" i="4"/>
  <c r="E3124" i="4"/>
  <c r="I3124" i="4"/>
  <c r="M3124" i="4"/>
  <c r="R3124" i="4"/>
  <c r="S3124" i="4"/>
  <c r="T3124" i="4"/>
  <c r="E3125" i="4"/>
  <c r="I3125" i="4"/>
  <c r="M3125" i="4"/>
  <c r="U3125" i="4"/>
  <c r="R3125" i="4"/>
  <c r="S3125" i="4"/>
  <c r="T3125" i="4"/>
  <c r="E3126" i="4"/>
  <c r="I3126" i="4"/>
  <c r="M3126" i="4"/>
  <c r="U3126" i="4"/>
  <c r="R3126" i="4"/>
  <c r="S3126" i="4"/>
  <c r="T3126" i="4"/>
  <c r="E3127" i="4"/>
  <c r="I3127" i="4"/>
  <c r="M3127" i="4"/>
  <c r="U3127" i="4" s="1"/>
  <c r="R3127" i="4"/>
  <c r="S3127" i="4"/>
  <c r="T3127" i="4"/>
  <c r="E3128" i="4"/>
  <c r="I3128" i="4"/>
  <c r="M3128" i="4"/>
  <c r="R3128" i="4"/>
  <c r="S3128" i="4"/>
  <c r="T3128" i="4"/>
  <c r="E3129" i="4"/>
  <c r="I3129" i="4"/>
  <c r="M3129" i="4"/>
  <c r="R3129" i="4"/>
  <c r="S3129" i="4"/>
  <c r="T3129" i="4"/>
  <c r="E3130" i="4"/>
  <c r="I3130" i="4"/>
  <c r="M3130" i="4"/>
  <c r="Q3130" i="4"/>
  <c r="R3130" i="4"/>
  <c r="S3130" i="4"/>
  <c r="T3130" i="4"/>
  <c r="E3131" i="4"/>
  <c r="I3131" i="4"/>
  <c r="Q3131" i="4" s="1"/>
  <c r="M3131" i="4"/>
  <c r="R3131" i="4"/>
  <c r="S3131" i="4"/>
  <c r="T3131" i="4"/>
  <c r="E3132" i="4"/>
  <c r="I3132" i="4"/>
  <c r="M3132" i="4"/>
  <c r="R3132" i="4"/>
  <c r="S3132" i="4"/>
  <c r="T3132" i="4"/>
  <c r="E3133" i="4"/>
  <c r="I3133" i="4"/>
  <c r="M3133" i="4"/>
  <c r="Q3133" i="4" s="1"/>
  <c r="U3133" i="4"/>
  <c r="R3133" i="4"/>
  <c r="S3133" i="4"/>
  <c r="T3133" i="4"/>
  <c r="E3134" i="4"/>
  <c r="I3134" i="4"/>
  <c r="Q3134" i="4"/>
  <c r="M3134" i="4"/>
  <c r="U3134" i="4"/>
  <c r="R3134" i="4"/>
  <c r="S3134" i="4"/>
  <c r="T3134" i="4"/>
  <c r="E3135" i="4"/>
  <c r="I3135" i="4"/>
  <c r="M3135" i="4"/>
  <c r="R3135" i="4"/>
  <c r="S3135" i="4"/>
  <c r="T3135" i="4"/>
  <c r="E3136" i="4"/>
  <c r="I3136" i="4"/>
  <c r="M3136" i="4"/>
  <c r="U3136" i="4" s="1"/>
  <c r="R3136" i="4"/>
  <c r="S3136" i="4"/>
  <c r="T3136" i="4"/>
  <c r="E3137" i="4"/>
  <c r="I3137" i="4"/>
  <c r="M3137" i="4"/>
  <c r="R3137" i="4"/>
  <c r="S3137" i="4"/>
  <c r="T3137" i="4"/>
  <c r="E3138" i="4"/>
  <c r="I3138" i="4"/>
  <c r="M3138" i="4"/>
  <c r="U3138" i="4"/>
  <c r="R3138" i="4"/>
  <c r="S3138" i="4"/>
  <c r="T3138" i="4"/>
  <c r="E3139" i="4"/>
  <c r="I3139" i="4"/>
  <c r="M3139" i="4"/>
  <c r="U3139" i="4" s="1"/>
  <c r="R3139" i="4"/>
  <c r="S3139" i="4"/>
  <c r="T3139" i="4"/>
  <c r="E3140" i="4"/>
  <c r="I3140" i="4"/>
  <c r="M3140" i="4"/>
  <c r="U3140" i="4"/>
  <c r="R3140" i="4"/>
  <c r="S3140" i="4"/>
  <c r="T3140" i="4"/>
  <c r="E3141" i="4"/>
  <c r="I3141" i="4"/>
  <c r="M3141" i="4"/>
  <c r="R3141" i="4"/>
  <c r="S3141" i="4"/>
  <c r="T3141" i="4"/>
  <c r="E3142" i="4"/>
  <c r="I3142" i="4"/>
  <c r="M3142" i="4"/>
  <c r="Q3142" i="4" s="1"/>
  <c r="R3142" i="4"/>
  <c r="S3142" i="4"/>
  <c r="T3142" i="4"/>
  <c r="E3143" i="4"/>
  <c r="I3143" i="4"/>
  <c r="Q3143" i="4" s="1"/>
  <c r="M3143" i="4"/>
  <c r="R3143" i="4"/>
  <c r="S3143" i="4"/>
  <c r="T3143" i="4"/>
  <c r="E3144" i="4"/>
  <c r="I3144" i="4"/>
  <c r="M3144" i="4"/>
  <c r="R3144" i="4"/>
  <c r="S3144" i="4"/>
  <c r="T3144" i="4"/>
  <c r="E3145" i="4"/>
  <c r="I3145" i="4"/>
  <c r="M3145" i="4"/>
  <c r="U3145" i="4"/>
  <c r="R3145" i="4"/>
  <c r="S3145" i="4"/>
  <c r="T3145" i="4"/>
  <c r="E3146" i="4"/>
  <c r="I3146" i="4"/>
  <c r="M3146" i="4"/>
  <c r="R3146" i="4"/>
  <c r="S3146" i="4"/>
  <c r="T3146" i="4"/>
  <c r="E3147" i="4"/>
  <c r="I3147" i="4"/>
  <c r="M3147" i="4"/>
  <c r="R3147" i="4"/>
  <c r="S3147" i="4"/>
  <c r="T3147" i="4"/>
  <c r="E3148" i="4"/>
  <c r="I3148" i="4"/>
  <c r="M3148" i="4"/>
  <c r="Q3148" i="4"/>
  <c r="R3148" i="4"/>
  <c r="S3148" i="4"/>
  <c r="T3148" i="4"/>
  <c r="E3149" i="4"/>
  <c r="I3149" i="4"/>
  <c r="M3149" i="4"/>
  <c r="Q3149" i="4" s="1"/>
  <c r="R3149" i="4"/>
  <c r="S3149" i="4"/>
  <c r="T3149" i="4"/>
  <c r="E3150" i="4"/>
  <c r="I3150" i="4"/>
  <c r="Q3150" i="4" s="1"/>
  <c r="M3150" i="4"/>
  <c r="R3150" i="4"/>
  <c r="S3150" i="4"/>
  <c r="T3150" i="4"/>
  <c r="E3151" i="4"/>
  <c r="I3151" i="4"/>
  <c r="M3151" i="4"/>
  <c r="R3151" i="4"/>
  <c r="S3151" i="4"/>
  <c r="T3151" i="4"/>
  <c r="E3152" i="4"/>
  <c r="I3152" i="4"/>
  <c r="M3152" i="4"/>
  <c r="Q3152" i="4" s="1"/>
  <c r="R3152" i="4"/>
  <c r="S3152" i="4"/>
  <c r="T3152" i="4"/>
  <c r="E3153" i="4"/>
  <c r="I3153" i="4"/>
  <c r="M3153" i="4"/>
  <c r="Q3153" i="4" s="1"/>
  <c r="R3153" i="4"/>
  <c r="S3153" i="4"/>
  <c r="T3153" i="4"/>
  <c r="E3154" i="4"/>
  <c r="I3154" i="4"/>
  <c r="M3154" i="4"/>
  <c r="R3154" i="4"/>
  <c r="S3154" i="4"/>
  <c r="T3154" i="4"/>
  <c r="E3155" i="4"/>
  <c r="I3155" i="4"/>
  <c r="Q3155" i="4" s="1"/>
  <c r="M3155" i="4"/>
  <c r="R3155" i="4"/>
  <c r="S3155" i="4"/>
  <c r="T3155" i="4"/>
  <c r="E3156" i="4"/>
  <c r="I3156" i="4"/>
  <c r="M3156" i="4"/>
  <c r="R3156" i="4"/>
  <c r="S3156" i="4"/>
  <c r="T3156" i="4"/>
  <c r="E3157" i="4"/>
  <c r="I3157" i="4"/>
  <c r="M3157" i="4"/>
  <c r="Q3157" i="4" s="1"/>
  <c r="R3157" i="4"/>
  <c r="S3157" i="4"/>
  <c r="T3157" i="4"/>
  <c r="E3158" i="4"/>
  <c r="I3158" i="4"/>
  <c r="M3158" i="4"/>
  <c r="Q3158" i="4" s="1"/>
  <c r="R3158" i="4"/>
  <c r="S3158" i="4"/>
  <c r="T3158" i="4"/>
  <c r="D3160" i="4"/>
  <c r="D3072" i="4" s="1"/>
  <c r="F3159" i="4"/>
  <c r="G3160" i="4"/>
  <c r="E3160" i="4"/>
  <c r="H3160" i="4"/>
  <c r="H3159" i="4"/>
  <c r="T3160" i="4"/>
  <c r="O3159" i="4"/>
  <c r="E3161" i="4"/>
  <c r="I3161" i="4"/>
  <c r="M3161" i="4"/>
  <c r="Q3161" i="4" s="1"/>
  <c r="R3161" i="4"/>
  <c r="S3161" i="4"/>
  <c r="T3161" i="4"/>
  <c r="E3162" i="4"/>
  <c r="I3162" i="4"/>
  <c r="M3162" i="4"/>
  <c r="R3162" i="4"/>
  <c r="S3162" i="4"/>
  <c r="T3162" i="4"/>
  <c r="E3163" i="4"/>
  <c r="I3163" i="4"/>
  <c r="M3163" i="4"/>
  <c r="R3163" i="4"/>
  <c r="S3163" i="4"/>
  <c r="T3163" i="4"/>
  <c r="E3164" i="4"/>
  <c r="I3164" i="4"/>
  <c r="M3164" i="4"/>
  <c r="U3164" i="4" s="1"/>
  <c r="R3164" i="4"/>
  <c r="S3164" i="4"/>
  <c r="T3164" i="4"/>
  <c r="E3165" i="4"/>
  <c r="I3165" i="4"/>
  <c r="M3165" i="4"/>
  <c r="R3165" i="4"/>
  <c r="S3165" i="4"/>
  <c r="T3165" i="4"/>
  <c r="E3166" i="4"/>
  <c r="I3166" i="4"/>
  <c r="M3166" i="4"/>
  <c r="U3166" i="4" s="1"/>
  <c r="R3166" i="4"/>
  <c r="S3166" i="4"/>
  <c r="T3166" i="4"/>
  <c r="E3167" i="4"/>
  <c r="I3167" i="4"/>
  <c r="M3167" i="4"/>
  <c r="U3167" i="4"/>
  <c r="R3167" i="4"/>
  <c r="S3167" i="4"/>
  <c r="T3167" i="4"/>
  <c r="E3168" i="4"/>
  <c r="I3168" i="4"/>
  <c r="M3168" i="4"/>
  <c r="R3168" i="4"/>
  <c r="S3168" i="4"/>
  <c r="T3168" i="4"/>
  <c r="I3169" i="4"/>
  <c r="M3169" i="4"/>
  <c r="U3169" i="4" s="1"/>
  <c r="R3169" i="4"/>
  <c r="S3169" i="4"/>
  <c r="T3169" i="4"/>
  <c r="E3170" i="4"/>
  <c r="I3170" i="4"/>
  <c r="M3170" i="4"/>
  <c r="R3170" i="4"/>
  <c r="S3170" i="4"/>
  <c r="T3170" i="4"/>
  <c r="E3171" i="4"/>
  <c r="I3171" i="4"/>
  <c r="M3171" i="4"/>
  <c r="R3171" i="4"/>
  <c r="S3171" i="4"/>
  <c r="T3171" i="4"/>
  <c r="E3172" i="4"/>
  <c r="I3172" i="4"/>
  <c r="M3172" i="4"/>
  <c r="R3172" i="4"/>
  <c r="S3172" i="4"/>
  <c r="T3172" i="4"/>
  <c r="E3173" i="4"/>
  <c r="I3173" i="4"/>
  <c r="M3173" i="4"/>
  <c r="R3173" i="4"/>
  <c r="S3173" i="4"/>
  <c r="T3173" i="4"/>
  <c r="E3174" i="4"/>
  <c r="I3174" i="4"/>
  <c r="M3174" i="4"/>
  <c r="R3174" i="4"/>
  <c r="S3174" i="4"/>
  <c r="T3174" i="4"/>
  <c r="E3175" i="4"/>
  <c r="I3175" i="4"/>
  <c r="M3175" i="4"/>
  <c r="R3175" i="4"/>
  <c r="S3175" i="4"/>
  <c r="T3175" i="4"/>
  <c r="E3176" i="4"/>
  <c r="I3176" i="4"/>
  <c r="M3176" i="4"/>
  <c r="R3176" i="4"/>
  <c r="S3176" i="4"/>
  <c r="T3176" i="4"/>
  <c r="E3177" i="4"/>
  <c r="I3177" i="4"/>
  <c r="Q3177" i="4"/>
  <c r="M3177" i="4"/>
  <c r="U3177" i="4" s="1"/>
  <c r="R3177" i="4"/>
  <c r="S3177" i="4"/>
  <c r="T3177" i="4"/>
  <c r="E3178" i="4"/>
  <c r="I3178" i="4"/>
  <c r="M3178" i="4"/>
  <c r="U3178" i="4" s="1"/>
  <c r="R3178" i="4"/>
  <c r="S3178" i="4"/>
  <c r="T3178" i="4"/>
  <c r="E3179" i="4"/>
  <c r="I3179" i="4"/>
  <c r="M3179" i="4"/>
  <c r="U3179" i="4"/>
  <c r="R3179" i="4"/>
  <c r="S3179" i="4"/>
  <c r="T3179" i="4"/>
  <c r="E3180" i="4"/>
  <c r="I3180" i="4"/>
  <c r="M3180" i="4"/>
  <c r="R3180" i="4"/>
  <c r="S3180" i="4"/>
  <c r="T3180" i="4"/>
  <c r="E3181" i="4"/>
  <c r="I3181" i="4"/>
  <c r="M3181" i="4"/>
  <c r="R3181" i="4"/>
  <c r="S3181" i="4"/>
  <c r="T3181" i="4"/>
  <c r="D3185" i="4"/>
  <c r="F3185" i="4"/>
  <c r="G3185" i="4"/>
  <c r="H3185" i="4"/>
  <c r="J3185" i="4"/>
  <c r="J3005" i="4" s="1"/>
  <c r="K3185" i="4"/>
  <c r="L3185" i="4"/>
  <c r="L3005" i="4"/>
  <c r="L2351" i="4" s="1"/>
  <c r="N3185" i="4"/>
  <c r="M3185" i="4"/>
  <c r="O3185" i="4"/>
  <c r="P3185" i="4"/>
  <c r="T3185" i="4" s="1"/>
  <c r="D3188" i="4"/>
  <c r="U3191" i="4"/>
  <c r="U3192" i="4"/>
  <c r="U3203" i="4"/>
  <c r="U3204" i="4"/>
  <c r="U3216" i="4"/>
  <c r="U3227" i="4"/>
  <c r="U3228" i="4"/>
  <c r="U3231" i="4"/>
  <c r="D3243" i="4"/>
  <c r="D3186" i="4" s="1"/>
  <c r="D3055" i="4" s="1"/>
  <c r="D67" i="4" s="1"/>
  <c r="F3243" i="4"/>
  <c r="F3062" i="4" s="1"/>
  <c r="G3243" i="4"/>
  <c r="G3186" i="4" s="1"/>
  <c r="H3243" i="4"/>
  <c r="H3062" i="4" s="1"/>
  <c r="J3243" i="4"/>
  <c r="I3243" i="4" s="1"/>
  <c r="K3243" i="4"/>
  <c r="K3190" i="4" s="1"/>
  <c r="K3010" i="4" s="1"/>
  <c r="K2356" i="4" s="1"/>
  <c r="L3243" i="4"/>
  <c r="N3243" i="4"/>
  <c r="M3243" i="4"/>
  <c r="U3243" i="4" s="1"/>
  <c r="O3243" i="4"/>
  <c r="P3243" i="4"/>
  <c r="E3244" i="4"/>
  <c r="I3244" i="4"/>
  <c r="M3244" i="4"/>
  <c r="Q3244" i="4"/>
  <c r="R3244" i="4"/>
  <c r="S3244" i="4"/>
  <c r="T3244" i="4"/>
  <c r="E3245" i="4"/>
  <c r="I3245" i="4"/>
  <c r="M3245" i="4"/>
  <c r="R3245" i="4"/>
  <c r="S3245" i="4"/>
  <c r="T3245" i="4"/>
  <c r="E3246" i="4"/>
  <c r="I3246" i="4"/>
  <c r="M3246" i="4"/>
  <c r="R3246" i="4"/>
  <c r="S3246" i="4"/>
  <c r="T3246" i="4"/>
  <c r="E3247" i="4"/>
  <c r="I3247" i="4"/>
  <c r="M3247" i="4"/>
  <c r="R3247" i="4"/>
  <c r="S3247" i="4"/>
  <c r="T3247" i="4"/>
  <c r="E3248" i="4"/>
  <c r="I3248" i="4"/>
  <c r="M3248" i="4"/>
  <c r="Q3248" i="4"/>
  <c r="R3248" i="4"/>
  <c r="S3248" i="4"/>
  <c r="T3248" i="4"/>
  <c r="E3249" i="4"/>
  <c r="I3249" i="4"/>
  <c r="M3249" i="4"/>
  <c r="R3249" i="4"/>
  <c r="S3249" i="4"/>
  <c r="T3249" i="4"/>
  <c r="E3250" i="4"/>
  <c r="I3250" i="4"/>
  <c r="M3250" i="4"/>
  <c r="R3250" i="4"/>
  <c r="S3250" i="4"/>
  <c r="T3250" i="4"/>
  <c r="E3251" i="4"/>
  <c r="I3251" i="4"/>
  <c r="M3251" i="4"/>
  <c r="R3251" i="4"/>
  <c r="S3251" i="4"/>
  <c r="T3251" i="4"/>
  <c r="E3252" i="4"/>
  <c r="I3252" i="4"/>
  <c r="Q3252" i="4" s="1"/>
  <c r="M3252" i="4"/>
  <c r="R3252" i="4"/>
  <c r="S3252" i="4"/>
  <c r="T3252" i="4"/>
  <c r="D3253" i="4"/>
  <c r="E3254" i="4"/>
  <c r="I3254" i="4"/>
  <c r="M3254" i="4"/>
  <c r="R3254" i="4"/>
  <c r="S3254" i="4"/>
  <c r="T3254" i="4"/>
  <c r="E3255" i="4"/>
  <c r="I3255" i="4"/>
  <c r="M3255" i="4"/>
  <c r="U3255" i="4" s="1"/>
  <c r="R3255" i="4"/>
  <c r="S3255" i="4"/>
  <c r="T3255" i="4"/>
  <c r="E3256" i="4"/>
  <c r="I3256" i="4"/>
  <c r="M3256" i="4"/>
  <c r="R3256" i="4"/>
  <c r="S3256" i="4"/>
  <c r="T3256" i="4"/>
  <c r="E3257" i="4"/>
  <c r="I3257" i="4"/>
  <c r="M3257" i="4"/>
  <c r="U3257" i="4"/>
  <c r="R3257" i="4"/>
  <c r="S3257" i="4"/>
  <c r="T3257" i="4"/>
  <c r="F3258" i="4"/>
  <c r="F3188" i="4"/>
  <c r="G3258" i="4"/>
  <c r="H3258" i="4"/>
  <c r="H3188" i="4" s="1"/>
  <c r="H3070" i="4" s="1"/>
  <c r="J3258" i="4"/>
  <c r="J3188" i="4" s="1"/>
  <c r="N3258" i="4"/>
  <c r="E3259" i="4"/>
  <c r="I3259" i="4"/>
  <c r="M3259" i="4"/>
  <c r="R3259" i="4"/>
  <c r="S3259" i="4"/>
  <c r="T3259" i="4"/>
  <c r="E3260" i="4"/>
  <c r="I3260" i="4"/>
  <c r="M3260" i="4"/>
  <c r="R3260" i="4"/>
  <c r="S3260" i="4"/>
  <c r="T3260" i="4"/>
  <c r="E3261" i="4"/>
  <c r="I3261" i="4"/>
  <c r="M3261" i="4"/>
  <c r="R3261" i="4"/>
  <c r="S3261" i="4"/>
  <c r="T3261" i="4"/>
  <c r="E3262" i="4"/>
  <c r="I3262" i="4"/>
  <c r="M3262" i="4"/>
  <c r="R3262" i="4"/>
  <c r="S3262" i="4"/>
  <c r="T3262" i="4"/>
  <c r="E3263" i="4"/>
  <c r="I3263" i="4"/>
  <c r="M3263" i="4"/>
  <c r="R3263" i="4"/>
  <c r="S3263" i="4"/>
  <c r="T3263" i="4"/>
  <c r="E3264" i="4"/>
  <c r="I3264" i="4"/>
  <c r="M3264" i="4"/>
  <c r="R3264" i="4"/>
  <c r="S3264" i="4"/>
  <c r="T3264" i="4"/>
  <c r="E3265" i="4"/>
  <c r="I3265" i="4"/>
  <c r="M3265" i="4"/>
  <c r="U3265" i="4" s="1"/>
  <c r="R3265" i="4"/>
  <c r="S3265" i="4"/>
  <c r="T3265" i="4"/>
  <c r="E3266" i="4"/>
  <c r="I3266" i="4"/>
  <c r="M3266" i="4"/>
  <c r="Q3266" i="4"/>
  <c r="R3266" i="4"/>
  <c r="S3266" i="4"/>
  <c r="T3266" i="4"/>
  <c r="E3267" i="4"/>
  <c r="I3267" i="4"/>
  <c r="M3267" i="4"/>
  <c r="Q3267" i="4" s="1"/>
  <c r="R3267" i="4"/>
  <c r="S3267" i="4"/>
  <c r="T3267" i="4"/>
  <c r="E3268" i="4"/>
  <c r="I3268" i="4"/>
  <c r="M3268" i="4"/>
  <c r="R3268" i="4"/>
  <c r="S3268" i="4"/>
  <c r="T3268" i="4"/>
  <c r="E3269" i="4"/>
  <c r="I3269" i="4"/>
  <c r="M3269" i="4"/>
  <c r="U3269" i="4"/>
  <c r="R3269" i="4"/>
  <c r="S3269" i="4"/>
  <c r="T3269" i="4"/>
  <c r="E3270" i="4"/>
  <c r="I3270" i="4"/>
  <c r="M3270" i="4"/>
  <c r="Q3270" i="4" s="1"/>
  <c r="R3270" i="4"/>
  <c r="S3270" i="4"/>
  <c r="T3270" i="4"/>
  <c r="D3272" i="4"/>
  <c r="D3271" i="4" s="1"/>
  <c r="F3272" i="4"/>
  <c r="F3271" i="4" s="1"/>
  <c r="E3271" i="4" s="1"/>
  <c r="G3272" i="4"/>
  <c r="G3271" i="4"/>
  <c r="H3272" i="4"/>
  <c r="H3271" i="4" s="1"/>
  <c r="J3272" i="4"/>
  <c r="K3272" i="4"/>
  <c r="K3271" i="4" s="1"/>
  <c r="L3272" i="4"/>
  <c r="N3272" i="4"/>
  <c r="R3272" i="4"/>
  <c r="O3272" i="4"/>
  <c r="O3271" i="4" s="1"/>
  <c r="P3272" i="4"/>
  <c r="P3271" i="4"/>
  <c r="E3273" i="4"/>
  <c r="I3273" i="4"/>
  <c r="M3273" i="4"/>
  <c r="R3273" i="4"/>
  <c r="S3273" i="4"/>
  <c r="T3273" i="4"/>
  <c r="E3274" i="4"/>
  <c r="I3274" i="4"/>
  <c r="M3274" i="4"/>
  <c r="R3274" i="4"/>
  <c r="S3274" i="4"/>
  <c r="T3274" i="4"/>
  <c r="E3275" i="4"/>
  <c r="I3275" i="4"/>
  <c r="M3275" i="4"/>
  <c r="Q3275" i="4" s="1"/>
  <c r="U3275" i="4"/>
  <c r="R3275" i="4"/>
  <c r="S3275" i="4"/>
  <c r="T3275" i="4"/>
  <c r="E3276" i="4"/>
  <c r="I3276" i="4"/>
  <c r="M3276" i="4"/>
  <c r="Q3276" i="4" s="1"/>
  <c r="U3276" i="4"/>
  <c r="R3276" i="4"/>
  <c r="S3276" i="4"/>
  <c r="T3276" i="4"/>
  <c r="E3277" i="4"/>
  <c r="I3277" i="4"/>
  <c r="M3277" i="4"/>
  <c r="R3277" i="4"/>
  <c r="S3277" i="4"/>
  <c r="T3277" i="4"/>
  <c r="E3278" i="4"/>
  <c r="I3278" i="4"/>
  <c r="M3278" i="4"/>
  <c r="U3278" i="4" s="1"/>
  <c r="R3278" i="4"/>
  <c r="S3278" i="4"/>
  <c r="T3278" i="4"/>
  <c r="E3279" i="4"/>
  <c r="I3279" i="4"/>
  <c r="M3279" i="4"/>
  <c r="R3279" i="4"/>
  <c r="S3279" i="4"/>
  <c r="T3279" i="4"/>
  <c r="E3280" i="4"/>
  <c r="I3280" i="4"/>
  <c r="M3280" i="4"/>
  <c r="R3280" i="4"/>
  <c r="S3280" i="4"/>
  <c r="T3280" i="4"/>
  <c r="E3281" i="4"/>
  <c r="I3281" i="4"/>
  <c r="M3281" i="4"/>
  <c r="U3281" i="4"/>
  <c r="R3281" i="4"/>
  <c r="S3281" i="4"/>
  <c r="T3281" i="4"/>
  <c r="E3282" i="4"/>
  <c r="I3282" i="4"/>
  <c r="M3282" i="4"/>
  <c r="R3282" i="4"/>
  <c r="S3282" i="4"/>
  <c r="T3282" i="4"/>
  <c r="E3283" i="4"/>
  <c r="I3283" i="4"/>
  <c r="M3283" i="4"/>
  <c r="R3283" i="4"/>
  <c r="S3283" i="4"/>
  <c r="T3283" i="4"/>
  <c r="E3284" i="4"/>
  <c r="I3284" i="4"/>
  <c r="M3284" i="4"/>
  <c r="Q3284" i="4"/>
  <c r="R3284" i="4"/>
  <c r="S3284" i="4"/>
  <c r="T3284" i="4"/>
  <c r="E3285" i="4"/>
  <c r="I3285" i="4"/>
  <c r="M3285" i="4"/>
  <c r="U3285" i="4"/>
  <c r="R3285" i="4"/>
  <c r="S3285" i="4"/>
  <c r="T3285" i="4"/>
  <c r="E3286" i="4"/>
  <c r="I3286" i="4"/>
  <c r="M3286" i="4"/>
  <c r="R3286" i="4"/>
  <c r="S3286" i="4"/>
  <c r="T3286" i="4"/>
  <c r="E3287" i="4"/>
  <c r="I3287" i="4"/>
  <c r="M3287" i="4"/>
  <c r="U3287" i="4"/>
  <c r="R3287" i="4"/>
  <c r="S3287" i="4"/>
  <c r="T3287" i="4"/>
  <c r="E3288" i="4"/>
  <c r="I3288" i="4"/>
  <c r="Q3288" i="4" s="1"/>
  <c r="M3288" i="4"/>
  <c r="R3288" i="4"/>
  <c r="S3288" i="4"/>
  <c r="T3288" i="4"/>
  <c r="E3289" i="4"/>
  <c r="I3289" i="4"/>
  <c r="M3289" i="4"/>
  <c r="R3289" i="4"/>
  <c r="S3289" i="4"/>
  <c r="T3289" i="4"/>
  <c r="E3290" i="4"/>
  <c r="I3290" i="4"/>
  <c r="M3290" i="4"/>
  <c r="R3290" i="4"/>
  <c r="S3290" i="4"/>
  <c r="T3290" i="4"/>
  <c r="E3291" i="4"/>
  <c r="I3291" i="4"/>
  <c r="M3291" i="4"/>
  <c r="R3291" i="4"/>
  <c r="S3291" i="4"/>
  <c r="T3291" i="4"/>
  <c r="E3292" i="4"/>
  <c r="I3292" i="4"/>
  <c r="M3292" i="4"/>
  <c r="R3292" i="4"/>
  <c r="S3292" i="4"/>
  <c r="T3292" i="4"/>
  <c r="E3293" i="4"/>
  <c r="I3293" i="4"/>
  <c r="M3293" i="4"/>
  <c r="R3293" i="4"/>
  <c r="S3293" i="4"/>
  <c r="T3293" i="4"/>
  <c r="E3294" i="4"/>
  <c r="I3294" i="4"/>
  <c r="M3294" i="4"/>
  <c r="R3294" i="4"/>
  <c r="S3294" i="4"/>
  <c r="T3294" i="4"/>
  <c r="E3295" i="4"/>
  <c r="I3295" i="4"/>
  <c r="M3295" i="4"/>
  <c r="R3295" i="4"/>
  <c r="S3295" i="4"/>
  <c r="T3295" i="4"/>
  <c r="E3296" i="4"/>
  <c r="I3296" i="4"/>
  <c r="M3296" i="4"/>
  <c r="U3296" i="4"/>
  <c r="R3296" i="4"/>
  <c r="S3296" i="4"/>
  <c r="T3296" i="4"/>
  <c r="E3297" i="4"/>
  <c r="I3297" i="4"/>
  <c r="Q3297" i="4" s="1"/>
  <c r="M3297" i="4"/>
  <c r="U3297" i="4" s="1"/>
  <c r="R3297" i="4"/>
  <c r="S3297" i="4"/>
  <c r="T3297" i="4"/>
  <c r="E3298" i="4"/>
  <c r="I3298" i="4"/>
  <c r="Q3298" i="4" s="1"/>
  <c r="M3298" i="4"/>
  <c r="U3298" i="4" s="1"/>
  <c r="R3298" i="4"/>
  <c r="S3298" i="4"/>
  <c r="T3298" i="4"/>
  <c r="E3299" i="4"/>
  <c r="I3299" i="4"/>
  <c r="M3299" i="4"/>
  <c r="R3299" i="4"/>
  <c r="S3299" i="4"/>
  <c r="T3299" i="4"/>
  <c r="E3300" i="4"/>
  <c r="I3300" i="4"/>
  <c r="M3300" i="4"/>
  <c r="R3300" i="4"/>
  <c r="S3300" i="4"/>
  <c r="T3300" i="4"/>
  <c r="E3301" i="4"/>
  <c r="I3301" i="4"/>
  <c r="M3301" i="4"/>
  <c r="U3301" i="4" s="1"/>
  <c r="R3301" i="4"/>
  <c r="S3301" i="4"/>
  <c r="T3301" i="4"/>
  <c r="E3302" i="4"/>
  <c r="I3302" i="4"/>
  <c r="M3302" i="4"/>
  <c r="R3302" i="4"/>
  <c r="S3302" i="4"/>
  <c r="T3302" i="4"/>
  <c r="E3303" i="4"/>
  <c r="I3303" i="4"/>
  <c r="M3303" i="4"/>
  <c r="R3303" i="4"/>
  <c r="S3303" i="4"/>
  <c r="T3303" i="4"/>
  <c r="E3304" i="4"/>
  <c r="I3304" i="4"/>
  <c r="M3304" i="4"/>
  <c r="R3304" i="4"/>
  <c r="S3304" i="4"/>
  <c r="T3304" i="4"/>
  <c r="E3305" i="4"/>
  <c r="I3305" i="4"/>
  <c r="M3305" i="4"/>
  <c r="R3305" i="4"/>
  <c r="S3305" i="4"/>
  <c r="T3305" i="4"/>
  <c r="E3306" i="4"/>
  <c r="I3306" i="4"/>
  <c r="M3306" i="4"/>
  <c r="R3306" i="4"/>
  <c r="S3306" i="4"/>
  <c r="T3306" i="4"/>
  <c r="E3307" i="4"/>
  <c r="I3307" i="4"/>
  <c r="M3307" i="4"/>
  <c r="R3307" i="4"/>
  <c r="S3307" i="4"/>
  <c r="T3307" i="4"/>
  <c r="E3308" i="4"/>
  <c r="I3308" i="4"/>
  <c r="M3308" i="4"/>
  <c r="U3308" i="4" s="1"/>
  <c r="R3308" i="4"/>
  <c r="S3308" i="4"/>
  <c r="T3308" i="4"/>
  <c r="E3309" i="4"/>
  <c r="I3309" i="4"/>
  <c r="Q3309" i="4" s="1"/>
  <c r="M3309" i="4"/>
  <c r="R3309" i="4"/>
  <c r="S3309" i="4"/>
  <c r="T3309" i="4"/>
  <c r="E3310" i="4"/>
  <c r="I3310" i="4"/>
  <c r="M3310" i="4"/>
  <c r="R3310" i="4"/>
  <c r="S3310" i="4"/>
  <c r="T3310" i="4"/>
  <c r="E3311" i="4"/>
  <c r="I3311" i="4"/>
  <c r="M3311" i="4"/>
  <c r="R3311" i="4"/>
  <c r="S3311" i="4"/>
  <c r="T3311" i="4"/>
  <c r="E3312" i="4"/>
  <c r="I3312" i="4"/>
  <c r="Q3312" i="4" s="1"/>
  <c r="M3312" i="4"/>
  <c r="U3312" i="4" s="1"/>
  <c r="R3312" i="4"/>
  <c r="S3312" i="4"/>
  <c r="T3312" i="4"/>
  <c r="E3313" i="4"/>
  <c r="I3313" i="4"/>
  <c r="M3313" i="4"/>
  <c r="U3313" i="4"/>
  <c r="R3313" i="4"/>
  <c r="S3313" i="4"/>
  <c r="T3313" i="4"/>
  <c r="E3314" i="4"/>
  <c r="I3314" i="4"/>
  <c r="M3314" i="4"/>
  <c r="U3314" i="4"/>
  <c r="R3314" i="4"/>
  <c r="S3314" i="4"/>
  <c r="T3314" i="4"/>
  <c r="E3315" i="4"/>
  <c r="I3315" i="4"/>
  <c r="M3315" i="4"/>
  <c r="R3315" i="4"/>
  <c r="S3315" i="4"/>
  <c r="T3315" i="4"/>
  <c r="E3316" i="4"/>
  <c r="I3316" i="4"/>
  <c r="M3316" i="4"/>
  <c r="U3316" i="4"/>
  <c r="R3316" i="4"/>
  <c r="S3316" i="4"/>
  <c r="T3316" i="4"/>
  <c r="E3317" i="4"/>
  <c r="I3317" i="4"/>
  <c r="M3317" i="4"/>
  <c r="U3317" i="4"/>
  <c r="R3317" i="4"/>
  <c r="S3317" i="4"/>
  <c r="T3317" i="4"/>
  <c r="E3318" i="4"/>
  <c r="I3318" i="4"/>
  <c r="M3318" i="4"/>
  <c r="R3318" i="4"/>
  <c r="S3318" i="4"/>
  <c r="T3318" i="4"/>
  <c r="E3319" i="4"/>
  <c r="I3319" i="4"/>
  <c r="M3319" i="4"/>
  <c r="R3319" i="4"/>
  <c r="S3319" i="4"/>
  <c r="T3319" i="4"/>
  <c r="E3320" i="4"/>
  <c r="I3320" i="4"/>
  <c r="M3320" i="4"/>
  <c r="Q3320" i="4"/>
  <c r="R3320" i="4"/>
  <c r="S3320" i="4"/>
  <c r="T3320" i="4"/>
  <c r="E3321" i="4"/>
  <c r="I3321" i="4"/>
  <c r="M3321" i="4"/>
  <c r="R3321" i="4"/>
  <c r="S3321" i="4"/>
  <c r="T3321" i="4"/>
  <c r="E3322" i="4"/>
  <c r="I3322" i="4"/>
  <c r="M3322" i="4"/>
  <c r="R3322" i="4"/>
  <c r="S3322" i="4"/>
  <c r="T3322" i="4"/>
  <c r="E3323" i="4"/>
  <c r="I3323" i="4"/>
  <c r="M3323" i="4"/>
  <c r="R3323" i="4"/>
  <c r="S3323" i="4"/>
  <c r="T3323" i="4"/>
  <c r="E3324" i="4"/>
  <c r="I3324" i="4"/>
  <c r="M3324" i="4"/>
  <c r="R3324" i="4"/>
  <c r="S3324" i="4"/>
  <c r="T3324" i="4"/>
  <c r="E3325" i="4"/>
  <c r="I3325" i="4"/>
  <c r="M3325" i="4"/>
  <c r="U3325" i="4"/>
  <c r="R3325" i="4"/>
  <c r="S3325" i="4"/>
  <c r="T3325" i="4"/>
  <c r="E3326" i="4"/>
  <c r="I3326" i="4"/>
  <c r="M3326" i="4"/>
  <c r="R3326" i="4"/>
  <c r="S3326" i="4"/>
  <c r="T3326" i="4"/>
  <c r="E3327" i="4"/>
  <c r="I3327" i="4"/>
  <c r="Q3327" i="4" s="1"/>
  <c r="M3327" i="4"/>
  <c r="U3327" i="4"/>
  <c r="R3327" i="4"/>
  <c r="S3327" i="4"/>
  <c r="T3327" i="4"/>
  <c r="E3328" i="4"/>
  <c r="I3328" i="4"/>
  <c r="M3328" i="4"/>
  <c r="U3328" i="4" s="1"/>
  <c r="R3328" i="4"/>
  <c r="S3328" i="4"/>
  <c r="T3328" i="4"/>
  <c r="E3329" i="4"/>
  <c r="I3329" i="4"/>
  <c r="M3329" i="4"/>
  <c r="R3329" i="4"/>
  <c r="S3329" i="4"/>
  <c r="T3329" i="4"/>
  <c r="E3330" i="4"/>
  <c r="I3330" i="4"/>
  <c r="M3330" i="4"/>
  <c r="U3330" i="4"/>
  <c r="R3330" i="4"/>
  <c r="S3330" i="4"/>
  <c r="T3330" i="4"/>
  <c r="E3331" i="4"/>
  <c r="I3331" i="4"/>
  <c r="M3331" i="4"/>
  <c r="U3331" i="4" s="1"/>
  <c r="R3331" i="4"/>
  <c r="S3331" i="4"/>
  <c r="T3331" i="4"/>
  <c r="E3332" i="4"/>
  <c r="I3332" i="4"/>
  <c r="Q3332" i="4" s="1"/>
  <c r="M3332" i="4"/>
  <c r="U3332" i="4" s="1"/>
  <c r="R3332" i="4"/>
  <c r="S3332" i="4"/>
  <c r="T3332" i="4"/>
  <c r="E3333" i="4"/>
  <c r="I3333" i="4"/>
  <c r="M3333" i="4"/>
  <c r="U3333" i="4" s="1"/>
  <c r="R3333" i="4"/>
  <c r="S3333" i="4"/>
  <c r="T3333" i="4"/>
  <c r="E3334" i="4"/>
  <c r="I3334" i="4"/>
  <c r="M3334" i="4"/>
  <c r="U3334" i="4"/>
  <c r="R3334" i="4"/>
  <c r="S3334" i="4"/>
  <c r="T3334" i="4"/>
  <c r="E3335" i="4"/>
  <c r="I3335" i="4"/>
  <c r="M3335" i="4"/>
  <c r="U3335" i="4"/>
  <c r="R3335" i="4"/>
  <c r="S3335" i="4"/>
  <c r="T3335" i="4"/>
  <c r="E3336" i="4"/>
  <c r="I3336" i="4"/>
  <c r="M3336" i="4"/>
  <c r="U3336" i="4" s="1"/>
  <c r="R3336" i="4"/>
  <c r="S3336" i="4"/>
  <c r="T3336" i="4"/>
  <c r="E3337" i="4"/>
  <c r="I3337" i="4"/>
  <c r="M3337" i="4"/>
  <c r="U3337" i="4"/>
  <c r="R3337" i="4"/>
  <c r="S3337" i="4"/>
  <c r="T3337" i="4"/>
  <c r="E3338" i="4"/>
  <c r="I3338" i="4"/>
  <c r="M3338" i="4"/>
  <c r="U3338" i="4" s="1"/>
  <c r="R3338" i="4"/>
  <c r="S3338" i="4"/>
  <c r="T3338" i="4"/>
  <c r="E3339" i="4"/>
  <c r="I3339" i="4"/>
  <c r="M3339" i="4"/>
  <c r="R3339" i="4"/>
  <c r="S3339" i="4"/>
  <c r="T3339" i="4"/>
  <c r="E3340" i="4"/>
  <c r="I3340" i="4"/>
  <c r="M3340" i="4"/>
  <c r="R3340" i="4"/>
  <c r="S3340" i="4"/>
  <c r="T3340" i="4"/>
  <c r="D3342" i="4"/>
  <c r="D3341" i="4" s="1"/>
  <c r="F3342" i="4"/>
  <c r="E3342" i="4" s="1"/>
  <c r="G3342" i="4"/>
  <c r="H3342" i="4"/>
  <c r="H3341" i="4" s="1"/>
  <c r="J3342" i="4"/>
  <c r="K3342" i="4"/>
  <c r="L3342" i="4"/>
  <c r="L3341" i="4" s="1"/>
  <c r="N3342" i="4"/>
  <c r="N3341" i="4"/>
  <c r="O3342" i="4"/>
  <c r="P3342" i="4"/>
  <c r="T3342" i="4" s="1"/>
  <c r="E3343" i="4"/>
  <c r="I3343" i="4"/>
  <c r="M3343" i="4"/>
  <c r="R3343" i="4"/>
  <c r="S3343" i="4"/>
  <c r="T3343" i="4"/>
  <c r="E3344" i="4"/>
  <c r="I3344" i="4"/>
  <c r="M3344" i="4"/>
  <c r="U3344" i="4"/>
  <c r="R3344" i="4"/>
  <c r="S3344" i="4"/>
  <c r="T3344" i="4"/>
  <c r="E3345" i="4"/>
  <c r="I3345" i="4"/>
  <c r="M3345" i="4"/>
  <c r="R3345" i="4"/>
  <c r="S3345" i="4"/>
  <c r="T3345" i="4"/>
  <c r="E3346" i="4"/>
  <c r="I3346" i="4"/>
  <c r="M3346" i="4"/>
  <c r="R3346" i="4"/>
  <c r="S3346" i="4"/>
  <c r="T3346" i="4"/>
  <c r="E3347" i="4"/>
  <c r="I3347" i="4"/>
  <c r="M3347" i="4"/>
  <c r="Q3347" i="4" s="1"/>
  <c r="R3347" i="4"/>
  <c r="S3347" i="4"/>
  <c r="T3347" i="4"/>
  <c r="E3348" i="4"/>
  <c r="I3348" i="4"/>
  <c r="M3348" i="4"/>
  <c r="U3348" i="4"/>
  <c r="R3348" i="4"/>
  <c r="S3348" i="4"/>
  <c r="T3348" i="4"/>
  <c r="E3349" i="4"/>
  <c r="I3349" i="4"/>
  <c r="M3349" i="4"/>
  <c r="U3349" i="4" s="1"/>
  <c r="R3349" i="4"/>
  <c r="S3349" i="4"/>
  <c r="T3349" i="4"/>
  <c r="E3350" i="4"/>
  <c r="I3350" i="4"/>
  <c r="M3350" i="4"/>
  <c r="U3350" i="4"/>
  <c r="R3350" i="4"/>
  <c r="S3350" i="4"/>
  <c r="T3350" i="4"/>
  <c r="E3351" i="4"/>
  <c r="I3351" i="4"/>
  <c r="Q3351" i="4" s="1"/>
  <c r="M3351" i="4"/>
  <c r="U3351" i="4" s="1"/>
  <c r="R3351" i="4"/>
  <c r="S3351" i="4"/>
  <c r="T3351" i="4"/>
  <c r="E3352" i="4"/>
  <c r="I3352" i="4"/>
  <c r="M3352" i="4"/>
  <c r="R3352" i="4"/>
  <c r="S3352" i="4"/>
  <c r="T3352" i="4"/>
  <c r="E3353" i="4"/>
  <c r="I3353" i="4"/>
  <c r="M3353" i="4"/>
  <c r="U3353" i="4"/>
  <c r="R3353" i="4"/>
  <c r="S3353" i="4"/>
  <c r="T3353" i="4"/>
  <c r="E3354" i="4"/>
  <c r="I3354" i="4"/>
  <c r="M3354" i="4"/>
  <c r="R3354" i="4"/>
  <c r="S3354" i="4"/>
  <c r="T3354" i="4"/>
  <c r="E3355" i="4"/>
  <c r="I3355" i="4"/>
  <c r="M3355" i="4"/>
  <c r="U3355" i="4" s="1"/>
  <c r="R3355" i="4"/>
  <c r="S3355" i="4"/>
  <c r="T3355" i="4"/>
  <c r="E3356" i="4"/>
  <c r="I3356" i="4"/>
  <c r="M3356" i="4"/>
  <c r="R3356" i="4"/>
  <c r="S3356" i="4"/>
  <c r="T3356" i="4"/>
  <c r="E3357" i="4"/>
  <c r="I3357" i="4"/>
  <c r="M3357" i="4"/>
  <c r="U3357" i="4"/>
  <c r="R3357" i="4"/>
  <c r="S3357" i="4"/>
  <c r="T3357" i="4"/>
  <c r="E3358" i="4"/>
  <c r="I3358" i="4"/>
  <c r="M3358" i="4"/>
  <c r="U3358" i="4" s="1"/>
  <c r="R3358" i="4"/>
  <c r="S3358" i="4"/>
  <c r="T3358" i="4"/>
  <c r="E3359" i="4"/>
  <c r="I3359" i="4"/>
  <c r="M3359" i="4"/>
  <c r="R3359" i="4"/>
  <c r="S3359" i="4"/>
  <c r="T3359" i="4"/>
  <c r="E3360" i="4"/>
  <c r="I3360" i="4"/>
  <c r="M3360" i="4"/>
  <c r="R3360" i="4"/>
  <c r="S3360" i="4"/>
  <c r="T3360" i="4"/>
  <c r="E3361" i="4"/>
  <c r="I3361" i="4"/>
  <c r="Q3361" i="4" s="1"/>
  <c r="M3361" i="4"/>
  <c r="R3361" i="4"/>
  <c r="S3361" i="4"/>
  <c r="T3361" i="4"/>
  <c r="E3362" i="4"/>
  <c r="I3362" i="4"/>
  <c r="M3362" i="4"/>
  <c r="U3362" i="4" s="1"/>
  <c r="R3362" i="4"/>
  <c r="S3362" i="4"/>
  <c r="T3362" i="4"/>
  <c r="E3363" i="4"/>
  <c r="I3363" i="4"/>
  <c r="M3363" i="4"/>
  <c r="U3363" i="4"/>
  <c r="R3363" i="4"/>
  <c r="S3363" i="4"/>
  <c r="T3363" i="4"/>
  <c r="E3364" i="4"/>
  <c r="I3364" i="4"/>
  <c r="M3364" i="4"/>
  <c r="R3364" i="4"/>
  <c r="S3364" i="4"/>
  <c r="T3364" i="4"/>
  <c r="E3365" i="4"/>
  <c r="I3365" i="4"/>
  <c r="M3365" i="4"/>
  <c r="U3365" i="4" s="1"/>
  <c r="R3365" i="4"/>
  <c r="S3365" i="4"/>
  <c r="T3365" i="4"/>
  <c r="E3366" i="4"/>
  <c r="I3366" i="4"/>
  <c r="M3366" i="4"/>
  <c r="U3366" i="4"/>
  <c r="R3366" i="4"/>
  <c r="S3366" i="4"/>
  <c r="T3366" i="4"/>
  <c r="E3367" i="4"/>
  <c r="I3367" i="4"/>
  <c r="M3367" i="4"/>
  <c r="R3367" i="4"/>
  <c r="S3367" i="4"/>
  <c r="T3367" i="4"/>
  <c r="E3368" i="4"/>
  <c r="I3368" i="4"/>
  <c r="M3368" i="4"/>
  <c r="R3368" i="4"/>
  <c r="S3368" i="4"/>
  <c r="T3368" i="4"/>
  <c r="E3369" i="4"/>
  <c r="I3369" i="4"/>
  <c r="M3369" i="4"/>
  <c r="Q3369" i="4"/>
  <c r="U3369" i="4"/>
  <c r="R3369" i="4"/>
  <c r="S3369" i="4"/>
  <c r="T3369" i="4"/>
  <c r="E3370" i="4"/>
  <c r="I3370" i="4"/>
  <c r="M3370" i="4"/>
  <c r="R3370" i="4"/>
  <c r="S3370" i="4"/>
  <c r="T3370" i="4"/>
  <c r="E3371" i="4"/>
  <c r="I3371" i="4"/>
  <c r="M3371" i="4"/>
  <c r="U3371" i="4" s="1"/>
  <c r="R3371" i="4"/>
  <c r="S3371" i="4"/>
  <c r="T3371" i="4"/>
  <c r="E3372" i="4"/>
  <c r="I3372" i="4"/>
  <c r="M3372" i="4"/>
  <c r="R3372" i="4"/>
  <c r="S3372" i="4"/>
  <c r="T3372" i="4"/>
  <c r="E3373" i="4"/>
  <c r="I3373" i="4"/>
  <c r="M3373" i="4"/>
  <c r="Q3373" i="4" s="1"/>
  <c r="U3373" i="4"/>
  <c r="R3373" i="4"/>
  <c r="S3373" i="4"/>
  <c r="T3373" i="4"/>
  <c r="E3374" i="4"/>
  <c r="I3374" i="4"/>
  <c r="M3374" i="4"/>
  <c r="R3374" i="4"/>
  <c r="S3374" i="4"/>
  <c r="T3374" i="4"/>
  <c r="E3375" i="4"/>
  <c r="I3375" i="4"/>
  <c r="M3375" i="4"/>
  <c r="U3375" i="4"/>
  <c r="R3375" i="4"/>
  <c r="S3375" i="4"/>
  <c r="T3375" i="4"/>
  <c r="E3376" i="4"/>
  <c r="I3376" i="4"/>
  <c r="M3376" i="4"/>
  <c r="R3376" i="4"/>
  <c r="S3376" i="4"/>
  <c r="T3376" i="4"/>
  <c r="E3377" i="4"/>
  <c r="I3377" i="4"/>
  <c r="M3377" i="4"/>
  <c r="Q3377" i="4" s="1"/>
  <c r="R3377" i="4"/>
  <c r="S3377" i="4"/>
  <c r="T3377" i="4"/>
  <c r="E3378" i="4"/>
  <c r="I3378" i="4"/>
  <c r="M3378" i="4"/>
  <c r="U3378" i="4"/>
  <c r="R3378" i="4"/>
  <c r="S3378" i="4"/>
  <c r="T3378" i="4"/>
  <c r="E3379" i="4"/>
  <c r="I3379" i="4"/>
  <c r="M3379" i="4"/>
  <c r="U3379" i="4"/>
  <c r="R3379" i="4"/>
  <c r="S3379" i="4"/>
  <c r="T3379" i="4"/>
  <c r="E3380" i="4"/>
  <c r="I3380" i="4"/>
  <c r="M3380" i="4"/>
  <c r="R3380" i="4"/>
  <c r="S3380" i="4"/>
  <c r="T3380" i="4"/>
  <c r="E3381" i="4"/>
  <c r="I3381" i="4"/>
  <c r="M3381" i="4"/>
  <c r="U3381" i="4"/>
  <c r="R3381" i="4"/>
  <c r="S3381" i="4"/>
  <c r="T3381" i="4"/>
  <c r="E3382" i="4"/>
  <c r="I3382" i="4"/>
  <c r="M3382" i="4"/>
  <c r="U3382" i="4"/>
  <c r="R3382" i="4"/>
  <c r="S3382" i="4"/>
  <c r="T3382" i="4"/>
  <c r="E3383" i="4"/>
  <c r="I3383" i="4"/>
  <c r="M3383" i="4"/>
  <c r="U3383" i="4" s="1"/>
  <c r="R3383" i="4"/>
  <c r="S3383" i="4"/>
  <c r="T3383" i="4"/>
  <c r="E3384" i="4"/>
  <c r="I3384" i="4"/>
  <c r="M3384" i="4"/>
  <c r="R3384" i="4"/>
  <c r="S3384" i="4"/>
  <c r="T3384" i="4"/>
  <c r="E3385" i="4"/>
  <c r="I3385" i="4"/>
  <c r="M3385" i="4"/>
  <c r="U3385" i="4"/>
  <c r="R3385" i="4"/>
  <c r="S3385" i="4"/>
  <c r="T3385" i="4"/>
  <c r="E3386" i="4"/>
  <c r="I3386" i="4"/>
  <c r="M3386" i="4"/>
  <c r="R3386" i="4"/>
  <c r="S3386" i="4"/>
  <c r="T3386" i="4"/>
  <c r="E3387" i="4"/>
  <c r="I3387" i="4"/>
  <c r="M3387" i="4"/>
  <c r="R3387" i="4"/>
  <c r="S3387" i="4"/>
  <c r="T3387" i="4"/>
  <c r="E3388" i="4"/>
  <c r="I3388" i="4"/>
  <c r="M3388" i="4"/>
  <c r="U3388" i="4" s="1"/>
  <c r="R3388" i="4"/>
  <c r="S3388" i="4"/>
  <c r="T3388" i="4"/>
  <c r="E3389" i="4"/>
  <c r="I3389" i="4"/>
  <c r="M3389" i="4"/>
  <c r="U3389" i="4" s="1"/>
  <c r="R3389" i="4"/>
  <c r="S3389" i="4"/>
  <c r="T3389" i="4"/>
  <c r="E3390" i="4"/>
  <c r="I3390" i="4"/>
  <c r="M3390" i="4"/>
  <c r="U3390" i="4"/>
  <c r="R3390" i="4"/>
  <c r="S3390" i="4"/>
  <c r="T3390" i="4"/>
  <c r="E3391" i="4"/>
  <c r="I3391" i="4"/>
  <c r="M3391" i="4"/>
  <c r="U3391" i="4"/>
  <c r="R3391" i="4"/>
  <c r="S3391" i="4"/>
  <c r="T3391" i="4"/>
  <c r="E3392" i="4"/>
  <c r="I3392" i="4"/>
  <c r="M3392" i="4"/>
  <c r="U3392" i="4" s="1"/>
  <c r="R3392" i="4"/>
  <c r="S3392" i="4"/>
  <c r="T3392" i="4"/>
  <c r="E3393" i="4"/>
  <c r="I3393" i="4"/>
  <c r="M3393" i="4"/>
  <c r="Q3393" i="4" s="1"/>
  <c r="R3393" i="4"/>
  <c r="S3393" i="4"/>
  <c r="T3393" i="4"/>
  <c r="E3394" i="4"/>
  <c r="I3394" i="4"/>
  <c r="M3394" i="4"/>
  <c r="U3394" i="4" s="1"/>
  <c r="R3394" i="4"/>
  <c r="S3394" i="4"/>
  <c r="T3394" i="4"/>
  <c r="E3395" i="4"/>
  <c r="I3395" i="4"/>
  <c r="M3395" i="4"/>
  <c r="Q3395" i="4"/>
  <c r="U3395" i="4"/>
  <c r="R3395" i="4"/>
  <c r="S3395" i="4"/>
  <c r="T3395" i="4"/>
  <c r="E3396" i="4"/>
  <c r="I3396" i="4"/>
  <c r="M3396" i="4"/>
  <c r="R3396" i="4"/>
  <c r="S3396" i="4"/>
  <c r="T3396" i="4"/>
  <c r="E3397" i="4"/>
  <c r="I3397" i="4"/>
  <c r="M3397" i="4"/>
  <c r="U3397" i="4" s="1"/>
  <c r="R3397" i="4"/>
  <c r="S3397" i="4"/>
  <c r="T3397" i="4"/>
  <c r="E3398" i="4"/>
  <c r="I3398" i="4"/>
  <c r="M3398" i="4"/>
  <c r="U3398" i="4" s="1"/>
  <c r="R3398" i="4"/>
  <c r="S3398" i="4"/>
  <c r="T3398" i="4"/>
  <c r="E3399" i="4"/>
  <c r="I3399" i="4"/>
  <c r="M3399" i="4"/>
  <c r="R3399" i="4"/>
  <c r="S3399" i="4"/>
  <c r="T3399" i="4"/>
  <c r="E3400" i="4"/>
  <c r="I3400" i="4"/>
  <c r="M3400" i="4"/>
  <c r="R3400" i="4"/>
  <c r="S3400" i="4"/>
  <c r="T3400" i="4"/>
  <c r="E3401" i="4"/>
  <c r="I3401" i="4"/>
  <c r="M3401" i="4"/>
  <c r="U3401" i="4" s="1"/>
  <c r="R3401" i="4"/>
  <c r="S3401" i="4"/>
  <c r="T3401" i="4"/>
  <c r="E3402" i="4"/>
  <c r="I3402" i="4"/>
  <c r="M3402" i="4"/>
  <c r="Q3402" i="4" s="1"/>
  <c r="R3402" i="4"/>
  <c r="S3402" i="4"/>
  <c r="T3402" i="4"/>
  <c r="E3403" i="4"/>
  <c r="I3403" i="4"/>
  <c r="M3403" i="4"/>
  <c r="R3403" i="4"/>
  <c r="S3403" i="4"/>
  <c r="T3403" i="4"/>
  <c r="E3404" i="4"/>
  <c r="I3404" i="4"/>
  <c r="M3404" i="4"/>
  <c r="U3404" i="4" s="1"/>
  <c r="R3404" i="4"/>
  <c r="S3404" i="4"/>
  <c r="T3404" i="4"/>
  <c r="E3405" i="4"/>
  <c r="I3405" i="4"/>
  <c r="M3405" i="4"/>
  <c r="R3405" i="4"/>
  <c r="S3405" i="4"/>
  <c r="T3405" i="4"/>
  <c r="E3406" i="4"/>
  <c r="I3406" i="4"/>
  <c r="M3406" i="4"/>
  <c r="U3406" i="4" s="1"/>
  <c r="R3406" i="4"/>
  <c r="S3406" i="4"/>
  <c r="T3406" i="4"/>
  <c r="E3407" i="4"/>
  <c r="I3407" i="4"/>
  <c r="M3407" i="4"/>
  <c r="R3407" i="4"/>
  <c r="S3407" i="4"/>
  <c r="T3407" i="4"/>
  <c r="E3408" i="4"/>
  <c r="I3408" i="4"/>
  <c r="M3408" i="4"/>
  <c r="R3408" i="4"/>
  <c r="S3408" i="4"/>
  <c r="T3408" i="4"/>
  <c r="U3408" i="4"/>
  <c r="E3409" i="4"/>
  <c r="I3409" i="4"/>
  <c r="M3409" i="4"/>
  <c r="R3409" i="4"/>
  <c r="S3409" i="4"/>
  <c r="T3409" i="4"/>
  <c r="E3410" i="4"/>
  <c r="I3410" i="4"/>
  <c r="M3410" i="4"/>
  <c r="U3410" i="4" s="1"/>
  <c r="R3410" i="4"/>
  <c r="S3410" i="4"/>
  <c r="T3410" i="4"/>
  <c r="E3411" i="4"/>
  <c r="I3411" i="4"/>
  <c r="M3411" i="4"/>
  <c r="U3411" i="4"/>
  <c r="R3411" i="4"/>
  <c r="S3411" i="4"/>
  <c r="T3411" i="4"/>
  <c r="E3412" i="4"/>
  <c r="I3412" i="4"/>
  <c r="M3412" i="4"/>
  <c r="U3412" i="4" s="1"/>
  <c r="R3412" i="4"/>
  <c r="S3412" i="4"/>
  <c r="T3412" i="4"/>
  <c r="E3413" i="4"/>
  <c r="I3413" i="4"/>
  <c r="M3413" i="4"/>
  <c r="R3413" i="4"/>
  <c r="S3413" i="4"/>
  <c r="T3413" i="4"/>
  <c r="E3414" i="4"/>
  <c r="I3414" i="4"/>
  <c r="M3414" i="4"/>
  <c r="U3414" i="4"/>
  <c r="R3414" i="4"/>
  <c r="S3414" i="4"/>
  <c r="T3414" i="4"/>
  <c r="E3415" i="4"/>
  <c r="I3415" i="4"/>
  <c r="M3415" i="4"/>
  <c r="U3415" i="4" s="1"/>
  <c r="R3415" i="4"/>
  <c r="S3415" i="4"/>
  <c r="T3415" i="4"/>
  <c r="E3416" i="4"/>
  <c r="I3416" i="4"/>
  <c r="Q3416" i="4" s="1"/>
  <c r="M3416" i="4"/>
  <c r="R3416" i="4"/>
  <c r="S3416" i="4"/>
  <c r="T3416" i="4"/>
  <c r="E3417" i="4"/>
  <c r="I3417" i="4"/>
  <c r="M3417" i="4"/>
  <c r="R3417" i="4"/>
  <c r="S3417" i="4"/>
  <c r="T3417" i="4"/>
  <c r="E3418" i="4"/>
  <c r="I3418" i="4"/>
  <c r="M3418" i="4"/>
  <c r="Q3418" i="4"/>
  <c r="R3418" i="4"/>
  <c r="S3418" i="4"/>
  <c r="T3418" i="4"/>
  <c r="E3419" i="4"/>
  <c r="I3419" i="4"/>
  <c r="M3419" i="4"/>
  <c r="U3419" i="4" s="1"/>
  <c r="R3419" i="4"/>
  <c r="S3419" i="4"/>
  <c r="T3419" i="4"/>
  <c r="E3420" i="4"/>
  <c r="I3420" i="4"/>
  <c r="M3420" i="4"/>
  <c r="R3420" i="4"/>
  <c r="S3420" i="4"/>
  <c r="T3420" i="4"/>
  <c r="E3421" i="4"/>
  <c r="I3421" i="4"/>
  <c r="M3421" i="4"/>
  <c r="R3421" i="4"/>
  <c r="S3421" i="4"/>
  <c r="T3421" i="4"/>
  <c r="D3423" i="4"/>
  <c r="D3422" i="4" s="1"/>
  <c r="F3423" i="4"/>
  <c r="F3422" i="4" s="1"/>
  <c r="G3423" i="4"/>
  <c r="G3422" i="4"/>
  <c r="H3423" i="4"/>
  <c r="H3422" i="4" s="1"/>
  <c r="J3423" i="4"/>
  <c r="K3423" i="4"/>
  <c r="L3423" i="4"/>
  <c r="L3422" i="4"/>
  <c r="N3423" i="4"/>
  <c r="M3423" i="4"/>
  <c r="U3423" i="4" s="1"/>
  <c r="O3423" i="4"/>
  <c r="O3422" i="4"/>
  <c r="P3423" i="4"/>
  <c r="E3424" i="4"/>
  <c r="I3424" i="4"/>
  <c r="M3424" i="4"/>
  <c r="R3424" i="4"/>
  <c r="S3424" i="4"/>
  <c r="T3424" i="4"/>
  <c r="E3425" i="4"/>
  <c r="I3425" i="4"/>
  <c r="M3425" i="4"/>
  <c r="R3425" i="4"/>
  <c r="S3425" i="4"/>
  <c r="T3425" i="4"/>
  <c r="E3426" i="4"/>
  <c r="I3426" i="4"/>
  <c r="M3426" i="4"/>
  <c r="R3426" i="4"/>
  <c r="S3426" i="4"/>
  <c r="T3426" i="4"/>
  <c r="E3427" i="4"/>
  <c r="I3427" i="4"/>
  <c r="M3427" i="4"/>
  <c r="R3427" i="4"/>
  <c r="S3427" i="4"/>
  <c r="T3427" i="4"/>
  <c r="E3428" i="4"/>
  <c r="I3428" i="4"/>
  <c r="M3428" i="4"/>
  <c r="U3428" i="4"/>
  <c r="R3428" i="4"/>
  <c r="S3428" i="4"/>
  <c r="T3428" i="4"/>
  <c r="E3429" i="4"/>
  <c r="I3429" i="4"/>
  <c r="M3429" i="4"/>
  <c r="U3429" i="4" s="1"/>
  <c r="R3429" i="4"/>
  <c r="S3429" i="4"/>
  <c r="T3429" i="4"/>
  <c r="E3430" i="4"/>
  <c r="I3430" i="4"/>
  <c r="M3430" i="4"/>
  <c r="R3430" i="4"/>
  <c r="S3430" i="4"/>
  <c r="T3430" i="4"/>
  <c r="E3431" i="4"/>
  <c r="I3431" i="4"/>
  <c r="M3431" i="4"/>
  <c r="U3431" i="4"/>
  <c r="R3431" i="4"/>
  <c r="S3431" i="4"/>
  <c r="T3431" i="4"/>
  <c r="E3432" i="4"/>
  <c r="I3432" i="4"/>
  <c r="M3432" i="4"/>
  <c r="U3432" i="4" s="1"/>
  <c r="R3432" i="4"/>
  <c r="S3432" i="4"/>
  <c r="T3432" i="4"/>
  <c r="E3433" i="4"/>
  <c r="I3433" i="4"/>
  <c r="M3433" i="4"/>
  <c r="R3433" i="4"/>
  <c r="S3433" i="4"/>
  <c r="T3433" i="4"/>
  <c r="E3434" i="4"/>
  <c r="I3434" i="4"/>
  <c r="M3434" i="4"/>
  <c r="U3434" i="4"/>
  <c r="R3434" i="4"/>
  <c r="S3434" i="4"/>
  <c r="T3434" i="4"/>
  <c r="E3435" i="4"/>
  <c r="I3435" i="4"/>
  <c r="M3435" i="4"/>
  <c r="U3435" i="4" s="1"/>
  <c r="R3435" i="4"/>
  <c r="S3435" i="4"/>
  <c r="T3435" i="4"/>
  <c r="E3436" i="4"/>
  <c r="I3436" i="4"/>
  <c r="M3436" i="4"/>
  <c r="R3436" i="4"/>
  <c r="S3436" i="4"/>
  <c r="T3436" i="4"/>
  <c r="E3437" i="4"/>
  <c r="I3437" i="4"/>
  <c r="M3437" i="4"/>
  <c r="R3437" i="4"/>
  <c r="S3437" i="4"/>
  <c r="T3437" i="4"/>
  <c r="E3438" i="4"/>
  <c r="I3438" i="4"/>
  <c r="M3438" i="4"/>
  <c r="R3438" i="4"/>
  <c r="S3438" i="4"/>
  <c r="T3438" i="4"/>
  <c r="E3439" i="4"/>
  <c r="I3439" i="4"/>
  <c r="M3439" i="4"/>
  <c r="U3439" i="4"/>
  <c r="R3439" i="4"/>
  <c r="S3439" i="4"/>
  <c r="T3439" i="4"/>
  <c r="E3440" i="4"/>
  <c r="I3440" i="4"/>
  <c r="M3440" i="4"/>
  <c r="U3440" i="4" s="1"/>
  <c r="R3440" i="4"/>
  <c r="S3440" i="4"/>
  <c r="T3440" i="4"/>
  <c r="E3441" i="4"/>
  <c r="I3441" i="4"/>
  <c r="M3441" i="4"/>
  <c r="U3441" i="4" s="1"/>
  <c r="R3441" i="4"/>
  <c r="S3441" i="4"/>
  <c r="T3441" i="4"/>
  <c r="E3442" i="4"/>
  <c r="I3442" i="4"/>
  <c r="M3442" i="4"/>
  <c r="Q3442" i="4" s="1"/>
  <c r="R3442" i="4"/>
  <c r="S3442" i="4"/>
  <c r="T3442" i="4"/>
  <c r="E3443" i="4"/>
  <c r="I3443" i="4"/>
  <c r="M3443" i="4"/>
  <c r="Q3443" i="4"/>
  <c r="U3443" i="4"/>
  <c r="R3443" i="4"/>
  <c r="S3443" i="4"/>
  <c r="T3443" i="4"/>
  <c r="E3444" i="4"/>
  <c r="I3444" i="4"/>
  <c r="M3444" i="4"/>
  <c r="U3444" i="4" s="1"/>
  <c r="R3444" i="4"/>
  <c r="S3444" i="4"/>
  <c r="T3444" i="4"/>
  <c r="E3445" i="4"/>
  <c r="I3445" i="4"/>
  <c r="M3445" i="4"/>
  <c r="R3445" i="4"/>
  <c r="S3445" i="4"/>
  <c r="T3445" i="4"/>
  <c r="E3446" i="4"/>
  <c r="I3446" i="4"/>
  <c r="M3446" i="4"/>
  <c r="U3446" i="4"/>
  <c r="R3446" i="4"/>
  <c r="S3446" i="4"/>
  <c r="T3446" i="4"/>
  <c r="E3447" i="4"/>
  <c r="I3447" i="4"/>
  <c r="M3447" i="4"/>
  <c r="R3447" i="4"/>
  <c r="S3447" i="4"/>
  <c r="T3447" i="4"/>
  <c r="E3448" i="4"/>
  <c r="I3448" i="4"/>
  <c r="M3448" i="4"/>
  <c r="R3448" i="4"/>
  <c r="S3448" i="4"/>
  <c r="T3448" i="4"/>
  <c r="E3449" i="4"/>
  <c r="I3449" i="4"/>
  <c r="M3449" i="4"/>
  <c r="R3449" i="4"/>
  <c r="S3449" i="4"/>
  <c r="T3449" i="4"/>
  <c r="E3450" i="4"/>
  <c r="I3450" i="4"/>
  <c r="M3450" i="4"/>
  <c r="U3450" i="4"/>
  <c r="R3450" i="4"/>
  <c r="S3450" i="4"/>
  <c r="T3450" i="4"/>
  <c r="E3451" i="4"/>
  <c r="I3451" i="4"/>
  <c r="M3451" i="4"/>
  <c r="U3451" i="4" s="1"/>
  <c r="R3451" i="4"/>
  <c r="S3451" i="4"/>
  <c r="T3451" i="4"/>
  <c r="E3452" i="4"/>
  <c r="I3452" i="4"/>
  <c r="M3452" i="4"/>
  <c r="R3452" i="4"/>
  <c r="S3452" i="4"/>
  <c r="T3452" i="4"/>
  <c r="E3453" i="4"/>
  <c r="I3453" i="4"/>
  <c r="Q3453" i="4"/>
  <c r="M3453" i="4"/>
  <c r="R3453" i="4"/>
  <c r="S3453" i="4"/>
  <c r="T3453" i="4"/>
  <c r="E3454" i="4"/>
  <c r="I3454" i="4"/>
  <c r="M3454" i="4"/>
  <c r="R3454" i="4"/>
  <c r="S3454" i="4"/>
  <c r="T3454" i="4"/>
  <c r="E3455" i="4"/>
  <c r="I3455" i="4"/>
  <c r="M3455" i="4"/>
  <c r="Q3455" i="4" s="1"/>
  <c r="U3455" i="4"/>
  <c r="R3455" i="4"/>
  <c r="S3455" i="4"/>
  <c r="T3455" i="4"/>
  <c r="E3456" i="4"/>
  <c r="I3456" i="4"/>
  <c r="M3456" i="4"/>
  <c r="U3456" i="4" s="1"/>
  <c r="R3456" i="4"/>
  <c r="S3456" i="4"/>
  <c r="T3456" i="4"/>
  <c r="E3457" i="4"/>
  <c r="I3457" i="4"/>
  <c r="M3457" i="4"/>
  <c r="U3457" i="4"/>
  <c r="R3457" i="4"/>
  <c r="S3457" i="4"/>
  <c r="T3457" i="4"/>
  <c r="E3458" i="4"/>
  <c r="I3458" i="4"/>
  <c r="M3458" i="4"/>
  <c r="U3458" i="4"/>
  <c r="R3458" i="4"/>
  <c r="S3458" i="4"/>
  <c r="T3458" i="4"/>
  <c r="E3459" i="4"/>
  <c r="I3459" i="4"/>
  <c r="Q3459" i="4" s="1"/>
  <c r="M3459" i="4"/>
  <c r="R3459" i="4"/>
  <c r="S3459" i="4"/>
  <c r="T3459" i="4"/>
  <c r="E3460" i="4"/>
  <c r="I3460" i="4"/>
  <c r="M3460" i="4"/>
  <c r="R3460" i="4"/>
  <c r="S3460" i="4"/>
  <c r="T3460" i="4"/>
  <c r="E3461" i="4"/>
  <c r="I3461" i="4"/>
  <c r="M3461" i="4"/>
  <c r="U3461" i="4"/>
  <c r="R3461" i="4"/>
  <c r="S3461" i="4"/>
  <c r="T3461" i="4"/>
  <c r="E3462" i="4"/>
  <c r="I3462" i="4"/>
  <c r="M3462" i="4"/>
  <c r="U3462" i="4"/>
  <c r="R3462" i="4"/>
  <c r="S3462" i="4"/>
  <c r="T3462" i="4"/>
  <c r="E3463" i="4"/>
  <c r="I3463" i="4"/>
  <c r="M3463" i="4"/>
  <c r="R3463" i="4"/>
  <c r="S3463" i="4"/>
  <c r="T3463" i="4"/>
  <c r="E3464" i="4"/>
  <c r="I3464" i="4"/>
  <c r="M3464" i="4"/>
  <c r="U3464" i="4"/>
  <c r="R3464" i="4"/>
  <c r="S3464" i="4"/>
  <c r="T3464" i="4"/>
  <c r="E3465" i="4"/>
  <c r="I3465" i="4"/>
  <c r="Q3465" i="4" s="1"/>
  <c r="M3465" i="4"/>
  <c r="R3465" i="4"/>
  <c r="S3465" i="4"/>
  <c r="T3465" i="4"/>
  <c r="E3466" i="4"/>
  <c r="I3466" i="4"/>
  <c r="M3466" i="4"/>
  <c r="R3466" i="4"/>
  <c r="S3466" i="4"/>
  <c r="T3466" i="4"/>
  <c r="E3467" i="4"/>
  <c r="I3467" i="4"/>
  <c r="M3467" i="4"/>
  <c r="U3467" i="4"/>
  <c r="R3467" i="4"/>
  <c r="S3467" i="4"/>
  <c r="T3467" i="4"/>
  <c r="E3468" i="4"/>
  <c r="I3468" i="4"/>
  <c r="M3468" i="4"/>
  <c r="R3468" i="4"/>
  <c r="S3468" i="4"/>
  <c r="T3468" i="4"/>
  <c r="E3469" i="4"/>
  <c r="I3469" i="4"/>
  <c r="M3469" i="4"/>
  <c r="R3469" i="4"/>
  <c r="S3469" i="4"/>
  <c r="T3469" i="4"/>
  <c r="E3470" i="4"/>
  <c r="I3470" i="4"/>
  <c r="M3470" i="4"/>
  <c r="Q3470" i="4" s="1"/>
  <c r="U3470" i="4"/>
  <c r="R3470" i="4"/>
  <c r="S3470" i="4"/>
  <c r="T3470" i="4"/>
  <c r="E3471" i="4"/>
  <c r="I3471" i="4"/>
  <c r="M3471" i="4"/>
  <c r="U3471" i="4" s="1"/>
  <c r="R3471" i="4"/>
  <c r="S3471" i="4"/>
  <c r="T3471" i="4"/>
  <c r="E3472" i="4"/>
  <c r="I3472" i="4"/>
  <c r="M3472" i="4"/>
  <c r="Q3472" i="4" s="1"/>
  <c r="U3472" i="4"/>
  <c r="R3472" i="4"/>
  <c r="S3472" i="4"/>
  <c r="T3472" i="4"/>
  <c r="E3473" i="4"/>
  <c r="I3473" i="4"/>
  <c r="M3473" i="4"/>
  <c r="R3473" i="4"/>
  <c r="S3473" i="4"/>
  <c r="T3473" i="4"/>
  <c r="E3474" i="4"/>
  <c r="I3474" i="4"/>
  <c r="M3474" i="4"/>
  <c r="R3474" i="4"/>
  <c r="S3474" i="4"/>
  <c r="T3474" i="4"/>
  <c r="E3475" i="4"/>
  <c r="I3475" i="4"/>
  <c r="M3475" i="4"/>
  <c r="U3475" i="4" s="1"/>
  <c r="R3475" i="4"/>
  <c r="S3475" i="4"/>
  <c r="T3475" i="4"/>
  <c r="E3476" i="4"/>
  <c r="I3476" i="4"/>
  <c r="M3476" i="4"/>
  <c r="U3476" i="4" s="1"/>
  <c r="R3476" i="4"/>
  <c r="S3476" i="4"/>
  <c r="T3476" i="4"/>
  <c r="E3477" i="4"/>
  <c r="I3477" i="4"/>
  <c r="Q3477" i="4" s="1"/>
  <c r="M3477" i="4"/>
  <c r="U3477" i="4" s="1"/>
  <c r="R3477" i="4"/>
  <c r="S3477" i="4"/>
  <c r="T3477" i="4"/>
  <c r="E3478" i="4"/>
  <c r="I3478" i="4"/>
  <c r="M3478" i="4"/>
  <c r="R3478" i="4"/>
  <c r="S3478" i="4"/>
  <c r="T3478" i="4"/>
  <c r="E3479" i="4"/>
  <c r="I3479" i="4"/>
  <c r="M3479" i="4"/>
  <c r="R3479" i="4"/>
  <c r="S3479" i="4"/>
  <c r="T3479" i="4"/>
  <c r="E3480" i="4"/>
  <c r="I3480" i="4"/>
  <c r="M3480" i="4"/>
  <c r="U3480" i="4" s="1"/>
  <c r="R3480" i="4"/>
  <c r="S3480" i="4"/>
  <c r="T3480" i="4"/>
  <c r="E3481" i="4"/>
  <c r="I3481" i="4"/>
  <c r="M3481" i="4"/>
  <c r="R3481" i="4"/>
  <c r="S3481" i="4"/>
  <c r="T3481" i="4"/>
  <c r="E3482" i="4"/>
  <c r="I3482" i="4"/>
  <c r="M3482" i="4"/>
  <c r="U3482" i="4"/>
  <c r="R3482" i="4"/>
  <c r="S3482" i="4"/>
  <c r="T3482" i="4"/>
  <c r="E3483" i="4"/>
  <c r="I3483" i="4"/>
  <c r="M3483" i="4"/>
  <c r="R3483" i="4"/>
  <c r="S3483" i="4"/>
  <c r="T3483" i="4"/>
  <c r="E3484" i="4"/>
  <c r="I3484" i="4"/>
  <c r="M3484" i="4"/>
  <c r="R3484" i="4"/>
  <c r="S3484" i="4"/>
  <c r="T3484" i="4"/>
  <c r="E3485" i="4"/>
  <c r="I3485" i="4"/>
  <c r="M3485" i="4"/>
  <c r="R3485" i="4"/>
  <c r="S3485" i="4"/>
  <c r="T3485" i="4"/>
  <c r="E3486" i="4"/>
  <c r="I3486" i="4"/>
  <c r="M3486" i="4"/>
  <c r="R3486" i="4"/>
  <c r="S3486" i="4"/>
  <c r="T3486" i="4"/>
  <c r="E3487" i="4"/>
  <c r="I3487" i="4"/>
  <c r="M3487" i="4"/>
  <c r="U3487" i="4" s="1"/>
  <c r="R3487" i="4"/>
  <c r="S3487" i="4"/>
  <c r="T3487" i="4"/>
  <c r="E3488" i="4"/>
  <c r="I3488" i="4"/>
  <c r="M3488" i="4"/>
  <c r="R3488" i="4"/>
  <c r="S3488" i="4"/>
  <c r="T3488" i="4"/>
  <c r="E3489" i="4"/>
  <c r="I3489" i="4"/>
  <c r="Q3489" i="4" s="1"/>
  <c r="M3489" i="4"/>
  <c r="U3489" i="4"/>
  <c r="R3489" i="4"/>
  <c r="S3489" i="4"/>
  <c r="T3489" i="4"/>
  <c r="E3490" i="4"/>
  <c r="I3490" i="4"/>
  <c r="M3490" i="4"/>
  <c r="U3490" i="4" s="1"/>
  <c r="R3490" i="4"/>
  <c r="S3490" i="4"/>
  <c r="T3490" i="4"/>
  <c r="E3491" i="4"/>
  <c r="I3491" i="4"/>
  <c r="M3491" i="4"/>
  <c r="U3491" i="4" s="1"/>
  <c r="R3491" i="4"/>
  <c r="S3491" i="4"/>
  <c r="T3491" i="4"/>
  <c r="E3492" i="4"/>
  <c r="I3492" i="4"/>
  <c r="M3492" i="4"/>
  <c r="R3492" i="4"/>
  <c r="S3492" i="4"/>
  <c r="T3492" i="4"/>
  <c r="E3493" i="4"/>
  <c r="I3493" i="4"/>
  <c r="M3493" i="4"/>
  <c r="R3493" i="4"/>
  <c r="S3493" i="4"/>
  <c r="T3493" i="4"/>
  <c r="E3494" i="4"/>
  <c r="I3494" i="4"/>
  <c r="M3494" i="4"/>
  <c r="Q3494" i="4" s="1"/>
  <c r="R3494" i="4"/>
  <c r="S3494" i="4"/>
  <c r="T3494" i="4"/>
  <c r="E3495" i="4"/>
  <c r="I3495" i="4"/>
  <c r="M3495" i="4"/>
  <c r="U3495" i="4" s="1"/>
  <c r="R3495" i="4"/>
  <c r="S3495" i="4"/>
  <c r="T3495" i="4"/>
  <c r="E3496" i="4"/>
  <c r="I3496" i="4"/>
  <c r="M3496" i="4"/>
  <c r="R3496" i="4"/>
  <c r="S3496" i="4"/>
  <c r="T3496" i="4"/>
  <c r="E3497" i="4"/>
  <c r="I3497" i="4"/>
  <c r="M3497" i="4"/>
  <c r="U3497" i="4"/>
  <c r="R3497" i="4"/>
  <c r="S3497" i="4"/>
  <c r="T3497" i="4"/>
  <c r="E3498" i="4"/>
  <c r="I3498" i="4"/>
  <c r="M3498" i="4"/>
  <c r="Q3498" i="4" s="1"/>
  <c r="R3498" i="4"/>
  <c r="S3498" i="4"/>
  <c r="T3498" i="4"/>
  <c r="E3499" i="4"/>
  <c r="I3499" i="4"/>
  <c r="M3499" i="4"/>
  <c r="U3499" i="4" s="1"/>
  <c r="R3499" i="4"/>
  <c r="S3499" i="4"/>
  <c r="T3499" i="4"/>
  <c r="E3500" i="4"/>
  <c r="I3500" i="4"/>
  <c r="M3500" i="4"/>
  <c r="U3500" i="4" s="1"/>
  <c r="R3500" i="4"/>
  <c r="S3500" i="4"/>
  <c r="T3500" i="4"/>
  <c r="E3501" i="4"/>
  <c r="I3501" i="4"/>
  <c r="M3501" i="4"/>
  <c r="U3501" i="4" s="1"/>
  <c r="R3501" i="4"/>
  <c r="S3501" i="4"/>
  <c r="T3501" i="4"/>
  <c r="E3502" i="4"/>
  <c r="I3502" i="4"/>
  <c r="M3502" i="4"/>
  <c r="Q3502" i="4"/>
  <c r="U3502" i="4"/>
  <c r="R3502" i="4"/>
  <c r="S3502" i="4"/>
  <c r="T3502" i="4"/>
  <c r="D3504" i="4"/>
  <c r="F3504" i="4"/>
  <c r="F3503" i="4" s="1"/>
  <c r="G3504" i="4"/>
  <c r="H3504" i="4"/>
  <c r="H3503" i="4"/>
  <c r="J3504" i="4"/>
  <c r="I3504" i="4" s="1"/>
  <c r="K3504" i="4"/>
  <c r="K3503" i="4" s="1"/>
  <c r="L3504" i="4"/>
  <c r="N3504" i="4"/>
  <c r="N3503" i="4" s="1"/>
  <c r="O3504" i="4"/>
  <c r="P3504" i="4"/>
  <c r="E3505" i="4"/>
  <c r="I3505" i="4"/>
  <c r="M3505" i="4"/>
  <c r="R3505" i="4"/>
  <c r="S3505" i="4"/>
  <c r="T3505" i="4"/>
  <c r="E3506" i="4"/>
  <c r="I3506" i="4"/>
  <c r="M3506" i="4"/>
  <c r="U3506" i="4" s="1"/>
  <c r="R3506" i="4"/>
  <c r="S3506" i="4"/>
  <c r="T3506" i="4"/>
  <c r="E3507" i="4"/>
  <c r="I3507" i="4"/>
  <c r="M3507" i="4"/>
  <c r="U3507" i="4" s="1"/>
  <c r="R3507" i="4"/>
  <c r="S3507" i="4"/>
  <c r="T3507" i="4"/>
  <c r="E3508" i="4"/>
  <c r="I3508" i="4"/>
  <c r="M3508" i="4"/>
  <c r="U3508" i="4"/>
  <c r="R3508" i="4"/>
  <c r="S3508" i="4"/>
  <c r="T3508" i="4"/>
  <c r="E3509" i="4"/>
  <c r="I3509" i="4"/>
  <c r="M3509" i="4"/>
  <c r="R3509" i="4"/>
  <c r="S3509" i="4"/>
  <c r="T3509" i="4"/>
  <c r="E3510" i="4"/>
  <c r="I3510" i="4"/>
  <c r="M3510" i="4"/>
  <c r="R3510" i="4"/>
  <c r="S3510" i="4"/>
  <c r="T3510" i="4"/>
  <c r="E3511" i="4"/>
  <c r="I3511" i="4"/>
  <c r="M3511" i="4"/>
  <c r="U3511" i="4" s="1"/>
  <c r="R3511" i="4"/>
  <c r="S3511" i="4"/>
  <c r="T3511" i="4"/>
  <c r="E3512" i="4"/>
  <c r="I3512" i="4"/>
  <c r="M3512" i="4"/>
  <c r="R3512" i="4"/>
  <c r="S3512" i="4"/>
  <c r="T3512" i="4"/>
  <c r="E3513" i="4"/>
  <c r="I3513" i="4"/>
  <c r="M3513" i="4"/>
  <c r="R3513" i="4"/>
  <c r="S3513" i="4"/>
  <c r="T3513" i="4"/>
  <c r="E3514" i="4"/>
  <c r="I3514" i="4"/>
  <c r="M3514" i="4"/>
  <c r="R3514" i="4"/>
  <c r="S3514" i="4"/>
  <c r="T3514" i="4"/>
  <c r="E3515" i="4"/>
  <c r="I3515" i="4"/>
  <c r="M3515" i="4"/>
  <c r="U3515" i="4"/>
  <c r="R3515" i="4"/>
  <c r="S3515" i="4"/>
  <c r="T3515" i="4"/>
  <c r="E3516" i="4"/>
  <c r="I3516" i="4"/>
  <c r="M3516" i="4"/>
  <c r="R3516" i="4"/>
  <c r="S3516" i="4"/>
  <c r="T3516" i="4"/>
  <c r="E3517" i="4"/>
  <c r="I3517" i="4"/>
  <c r="M3517" i="4"/>
  <c r="R3517" i="4"/>
  <c r="S3517" i="4"/>
  <c r="T3517" i="4"/>
  <c r="E3518" i="4"/>
  <c r="I3518" i="4"/>
  <c r="M3518" i="4"/>
  <c r="R3518" i="4"/>
  <c r="S3518" i="4"/>
  <c r="T3518" i="4"/>
  <c r="E3519" i="4"/>
  <c r="I3519" i="4"/>
  <c r="M3519" i="4"/>
  <c r="U3519" i="4"/>
  <c r="R3519" i="4"/>
  <c r="S3519" i="4"/>
  <c r="T3519" i="4"/>
  <c r="E3520" i="4"/>
  <c r="I3520" i="4"/>
  <c r="M3520" i="4"/>
  <c r="U3520" i="4" s="1"/>
  <c r="R3520" i="4"/>
  <c r="S3520" i="4"/>
  <c r="T3520" i="4"/>
  <c r="E3521" i="4"/>
  <c r="I3521" i="4"/>
  <c r="M3521" i="4"/>
  <c r="R3521" i="4"/>
  <c r="S3521" i="4"/>
  <c r="T3521" i="4"/>
  <c r="E3522" i="4"/>
  <c r="I3522" i="4"/>
  <c r="M3522" i="4"/>
  <c r="R3522" i="4"/>
  <c r="S3522" i="4"/>
  <c r="T3522" i="4"/>
  <c r="E3523" i="4"/>
  <c r="I3523" i="4"/>
  <c r="M3523" i="4"/>
  <c r="Q3523" i="4" s="1"/>
  <c r="R3523" i="4"/>
  <c r="S3523" i="4"/>
  <c r="T3523" i="4"/>
  <c r="E3524" i="4"/>
  <c r="I3524" i="4"/>
  <c r="M3524" i="4"/>
  <c r="R3524" i="4"/>
  <c r="S3524" i="4"/>
  <c r="T3524" i="4"/>
  <c r="E3525" i="4"/>
  <c r="I3525" i="4"/>
  <c r="M3525" i="4"/>
  <c r="U3525" i="4" s="1"/>
  <c r="R3525" i="4"/>
  <c r="S3525" i="4"/>
  <c r="T3525" i="4"/>
  <c r="E3526" i="4"/>
  <c r="I3526" i="4"/>
  <c r="M3526" i="4"/>
  <c r="R3526" i="4"/>
  <c r="S3526" i="4"/>
  <c r="T3526" i="4"/>
  <c r="E3527" i="4"/>
  <c r="I3527" i="4"/>
  <c r="M3527" i="4"/>
  <c r="U3527" i="4"/>
  <c r="R3527" i="4"/>
  <c r="S3527" i="4"/>
  <c r="T3527" i="4"/>
  <c r="E3528" i="4"/>
  <c r="I3528" i="4"/>
  <c r="M3528" i="4"/>
  <c r="R3528" i="4"/>
  <c r="S3528" i="4"/>
  <c r="T3528" i="4"/>
  <c r="E3529" i="4"/>
  <c r="I3529" i="4"/>
  <c r="M3529" i="4"/>
  <c r="Q3529" i="4"/>
  <c r="R3529" i="4"/>
  <c r="S3529" i="4"/>
  <c r="T3529" i="4"/>
  <c r="E3530" i="4"/>
  <c r="I3530" i="4"/>
  <c r="M3530" i="4"/>
  <c r="U3530" i="4"/>
  <c r="R3530" i="4"/>
  <c r="S3530" i="4"/>
  <c r="T3530" i="4"/>
  <c r="E3531" i="4"/>
  <c r="I3531" i="4"/>
  <c r="Q3531" i="4" s="1"/>
  <c r="M3531" i="4"/>
  <c r="R3531" i="4"/>
  <c r="S3531" i="4"/>
  <c r="T3531" i="4"/>
  <c r="E3532" i="4"/>
  <c r="I3532" i="4"/>
  <c r="M3532" i="4"/>
  <c r="U3532" i="4" s="1"/>
  <c r="R3532" i="4"/>
  <c r="S3532" i="4"/>
  <c r="T3532" i="4"/>
  <c r="E3533" i="4"/>
  <c r="I3533" i="4"/>
  <c r="M3533" i="4"/>
  <c r="R3533" i="4"/>
  <c r="S3533" i="4"/>
  <c r="T3533" i="4"/>
  <c r="E3534" i="4"/>
  <c r="I3534" i="4"/>
  <c r="M3534" i="4"/>
  <c r="R3534" i="4"/>
  <c r="S3534" i="4"/>
  <c r="T3534" i="4"/>
  <c r="E3535" i="4"/>
  <c r="I3535" i="4"/>
  <c r="M3535" i="4"/>
  <c r="U3535" i="4" s="1"/>
  <c r="R3535" i="4"/>
  <c r="S3535" i="4"/>
  <c r="T3535" i="4"/>
  <c r="E3536" i="4"/>
  <c r="I3536" i="4"/>
  <c r="M3536" i="4"/>
  <c r="R3536" i="4"/>
  <c r="S3536" i="4"/>
  <c r="T3536" i="4"/>
  <c r="E3537" i="4"/>
  <c r="I3537" i="4"/>
  <c r="M3537" i="4"/>
  <c r="R3537" i="4"/>
  <c r="S3537" i="4"/>
  <c r="T3537" i="4"/>
  <c r="E3538" i="4"/>
  <c r="I3538" i="4"/>
  <c r="M3538" i="4"/>
  <c r="R3538" i="4"/>
  <c r="S3538" i="4"/>
  <c r="T3538" i="4"/>
  <c r="E3539" i="4"/>
  <c r="I3539" i="4"/>
  <c r="M3539" i="4"/>
  <c r="U3539" i="4"/>
  <c r="R3539" i="4"/>
  <c r="S3539" i="4"/>
  <c r="T3539" i="4"/>
  <c r="E3540" i="4"/>
  <c r="I3540" i="4"/>
  <c r="M3540" i="4"/>
  <c r="Q3540" i="4"/>
  <c r="R3540" i="4"/>
  <c r="S3540" i="4"/>
  <c r="T3540" i="4"/>
  <c r="E3541" i="4"/>
  <c r="I3541" i="4"/>
  <c r="M3541" i="4"/>
  <c r="R3541" i="4"/>
  <c r="S3541" i="4"/>
  <c r="T3541" i="4"/>
  <c r="E3542" i="4"/>
  <c r="I3542" i="4"/>
  <c r="M3542" i="4"/>
  <c r="Q3542" i="4" s="1"/>
  <c r="R3542" i="4"/>
  <c r="S3542" i="4"/>
  <c r="T3542" i="4"/>
  <c r="E3543" i="4"/>
  <c r="I3543" i="4"/>
  <c r="M3543" i="4"/>
  <c r="R3543" i="4"/>
  <c r="S3543" i="4"/>
  <c r="T3543" i="4"/>
  <c r="E3544" i="4"/>
  <c r="I3544" i="4"/>
  <c r="M3544" i="4"/>
  <c r="Q3544" i="4"/>
  <c r="R3544" i="4"/>
  <c r="S3544" i="4"/>
  <c r="T3544" i="4"/>
  <c r="E3545" i="4"/>
  <c r="I3545" i="4"/>
  <c r="M3545" i="4"/>
  <c r="U3545" i="4"/>
  <c r="R3545" i="4"/>
  <c r="S3545" i="4"/>
  <c r="T3545" i="4"/>
  <c r="E3546" i="4"/>
  <c r="I3546" i="4"/>
  <c r="M3546" i="4"/>
  <c r="R3546" i="4"/>
  <c r="S3546" i="4"/>
  <c r="T3546" i="4"/>
  <c r="E3547" i="4"/>
  <c r="I3547" i="4"/>
  <c r="M3547" i="4"/>
  <c r="U3547" i="4"/>
  <c r="R3547" i="4"/>
  <c r="S3547" i="4"/>
  <c r="T3547" i="4"/>
  <c r="E3548" i="4"/>
  <c r="I3548" i="4"/>
  <c r="M3548" i="4"/>
  <c r="U3548" i="4"/>
  <c r="R3548" i="4"/>
  <c r="S3548" i="4"/>
  <c r="T3548" i="4"/>
  <c r="E3549" i="4"/>
  <c r="I3549" i="4"/>
  <c r="Q3549" i="4" s="1"/>
  <c r="M3549" i="4"/>
  <c r="U3549" i="4"/>
  <c r="R3549" i="4"/>
  <c r="S3549" i="4"/>
  <c r="T3549" i="4"/>
  <c r="E3550" i="4"/>
  <c r="I3550" i="4"/>
  <c r="Q3550" i="4" s="1"/>
  <c r="M3550" i="4"/>
  <c r="U3550" i="4" s="1"/>
  <c r="R3550" i="4"/>
  <c r="S3550" i="4"/>
  <c r="T3550" i="4"/>
  <c r="E3551" i="4"/>
  <c r="I3551" i="4"/>
  <c r="M3551" i="4"/>
  <c r="Q3551" i="4"/>
  <c r="R3551" i="4"/>
  <c r="S3551" i="4"/>
  <c r="T3551" i="4"/>
  <c r="E3552" i="4"/>
  <c r="I3552" i="4"/>
  <c r="M3552" i="4"/>
  <c r="R3552" i="4"/>
  <c r="S3552" i="4"/>
  <c r="T3552" i="4"/>
  <c r="E3553" i="4"/>
  <c r="I3553" i="4"/>
  <c r="M3553" i="4"/>
  <c r="U3553" i="4" s="1"/>
  <c r="R3553" i="4"/>
  <c r="S3553" i="4"/>
  <c r="T3553" i="4"/>
  <c r="E3554" i="4"/>
  <c r="I3554" i="4"/>
  <c r="M3554" i="4"/>
  <c r="U3554" i="4" s="1"/>
  <c r="R3554" i="4"/>
  <c r="S3554" i="4"/>
  <c r="T3554" i="4"/>
  <c r="E3555" i="4"/>
  <c r="I3555" i="4"/>
  <c r="M3555" i="4"/>
  <c r="U3555" i="4" s="1"/>
  <c r="R3555" i="4"/>
  <c r="S3555" i="4"/>
  <c r="T3555" i="4"/>
  <c r="E3556" i="4"/>
  <c r="I3556" i="4"/>
  <c r="M3556" i="4"/>
  <c r="U3556" i="4"/>
  <c r="R3556" i="4"/>
  <c r="S3556" i="4"/>
  <c r="T3556" i="4"/>
  <c r="E3557" i="4"/>
  <c r="I3557" i="4"/>
  <c r="M3557" i="4"/>
  <c r="R3557" i="4"/>
  <c r="S3557" i="4"/>
  <c r="T3557" i="4"/>
  <c r="E3558" i="4"/>
  <c r="I3558" i="4"/>
  <c r="M3558" i="4"/>
  <c r="R3558" i="4"/>
  <c r="S3558" i="4"/>
  <c r="T3558" i="4"/>
  <c r="E3559" i="4"/>
  <c r="I3559" i="4"/>
  <c r="M3559" i="4"/>
  <c r="R3559" i="4"/>
  <c r="S3559" i="4"/>
  <c r="T3559" i="4"/>
  <c r="E3560" i="4"/>
  <c r="I3560" i="4"/>
  <c r="M3560" i="4"/>
  <c r="U3560" i="4" s="1"/>
  <c r="R3560" i="4"/>
  <c r="S3560" i="4"/>
  <c r="T3560" i="4"/>
  <c r="E3561" i="4"/>
  <c r="I3561" i="4"/>
  <c r="M3561" i="4"/>
  <c r="R3561" i="4"/>
  <c r="S3561" i="4"/>
  <c r="T3561" i="4"/>
  <c r="E3562" i="4"/>
  <c r="I3562" i="4"/>
  <c r="M3562" i="4"/>
  <c r="R3562" i="4"/>
  <c r="S3562" i="4"/>
  <c r="T3562" i="4"/>
  <c r="E3563" i="4"/>
  <c r="I3563" i="4"/>
  <c r="M3563" i="4"/>
  <c r="U3563" i="4" s="1"/>
  <c r="R3563" i="4"/>
  <c r="S3563" i="4"/>
  <c r="T3563" i="4"/>
  <c r="E3564" i="4"/>
  <c r="I3564" i="4"/>
  <c r="Q3564" i="4" s="1"/>
  <c r="M3564" i="4"/>
  <c r="U3564" i="4"/>
  <c r="R3564" i="4"/>
  <c r="S3564" i="4"/>
  <c r="T3564" i="4"/>
  <c r="E3565" i="4"/>
  <c r="I3565" i="4"/>
  <c r="M3565" i="4"/>
  <c r="R3565" i="4"/>
  <c r="S3565" i="4"/>
  <c r="T3565" i="4"/>
  <c r="E3566" i="4"/>
  <c r="I3566" i="4"/>
  <c r="M3566" i="4"/>
  <c r="R3566" i="4"/>
  <c r="S3566" i="4"/>
  <c r="T3566" i="4"/>
  <c r="E3567" i="4"/>
  <c r="I3567" i="4"/>
  <c r="M3567" i="4"/>
  <c r="U3567" i="4" s="1"/>
  <c r="R3567" i="4"/>
  <c r="S3567" i="4"/>
  <c r="T3567" i="4"/>
  <c r="E3568" i="4"/>
  <c r="I3568" i="4"/>
  <c r="M3568" i="4"/>
  <c r="R3568" i="4"/>
  <c r="S3568" i="4"/>
  <c r="T3568" i="4"/>
  <c r="E3569" i="4"/>
  <c r="I3569" i="4"/>
  <c r="M3569" i="4"/>
  <c r="R3569" i="4"/>
  <c r="S3569" i="4"/>
  <c r="T3569" i="4"/>
  <c r="E3570" i="4"/>
  <c r="I3570" i="4"/>
  <c r="M3570" i="4"/>
  <c r="R3570" i="4"/>
  <c r="S3570" i="4"/>
  <c r="T3570" i="4"/>
  <c r="E3571" i="4"/>
  <c r="I3571" i="4"/>
  <c r="M3571" i="4"/>
  <c r="R3571" i="4"/>
  <c r="S3571" i="4"/>
  <c r="T3571" i="4"/>
  <c r="E3572" i="4"/>
  <c r="I3572" i="4"/>
  <c r="M3572" i="4"/>
  <c r="U3572" i="4"/>
  <c r="R3572" i="4"/>
  <c r="S3572" i="4"/>
  <c r="T3572" i="4"/>
  <c r="E3573" i="4"/>
  <c r="I3573" i="4"/>
  <c r="M3573" i="4"/>
  <c r="R3573" i="4"/>
  <c r="S3573" i="4"/>
  <c r="T3573" i="4"/>
  <c r="E3574" i="4"/>
  <c r="I3574" i="4"/>
  <c r="M3574" i="4"/>
  <c r="R3574" i="4"/>
  <c r="S3574" i="4"/>
  <c r="T3574" i="4"/>
  <c r="E3575" i="4"/>
  <c r="I3575" i="4"/>
  <c r="M3575" i="4"/>
  <c r="U3575" i="4"/>
  <c r="R3575" i="4"/>
  <c r="S3575" i="4"/>
  <c r="T3575" i="4"/>
  <c r="E3576" i="4"/>
  <c r="I3576" i="4"/>
  <c r="M3576" i="4"/>
  <c r="U3576" i="4"/>
  <c r="R3576" i="4"/>
  <c r="S3576" i="4"/>
  <c r="T3576" i="4"/>
  <c r="E3577" i="4"/>
  <c r="I3577" i="4"/>
  <c r="M3577" i="4"/>
  <c r="R3577" i="4"/>
  <c r="S3577" i="4"/>
  <c r="T3577" i="4"/>
  <c r="E3578" i="4"/>
  <c r="I3578" i="4"/>
  <c r="M3578" i="4"/>
  <c r="Q3578" i="4" s="1"/>
  <c r="U3578" i="4"/>
  <c r="R3578" i="4"/>
  <c r="S3578" i="4"/>
  <c r="T3578" i="4"/>
  <c r="E3579" i="4"/>
  <c r="I3579" i="4"/>
  <c r="M3579" i="4"/>
  <c r="Q3579" i="4"/>
  <c r="U3579" i="4"/>
  <c r="R3579" i="4"/>
  <c r="S3579" i="4"/>
  <c r="T3579" i="4"/>
  <c r="E3580" i="4"/>
  <c r="I3580" i="4"/>
  <c r="M3580" i="4"/>
  <c r="U3580" i="4" s="1"/>
  <c r="R3580" i="4"/>
  <c r="S3580" i="4"/>
  <c r="T3580" i="4"/>
  <c r="E3581" i="4"/>
  <c r="I3581" i="4"/>
  <c r="M3581" i="4"/>
  <c r="R3581" i="4"/>
  <c r="S3581" i="4"/>
  <c r="T3581" i="4"/>
  <c r="E3582" i="4"/>
  <c r="I3582" i="4"/>
  <c r="M3582" i="4"/>
  <c r="U3582" i="4"/>
  <c r="R3582" i="4"/>
  <c r="S3582" i="4"/>
  <c r="T3582" i="4"/>
  <c r="E3583" i="4"/>
  <c r="I3583" i="4"/>
  <c r="M3583" i="4"/>
  <c r="R3583" i="4"/>
  <c r="S3583" i="4"/>
  <c r="T3583" i="4"/>
  <c r="E3584" i="4"/>
  <c r="I3584" i="4"/>
  <c r="M3584" i="4"/>
  <c r="U3584" i="4"/>
  <c r="R3584" i="4"/>
  <c r="S3584" i="4"/>
  <c r="T3584" i="4"/>
  <c r="E3585" i="4"/>
  <c r="I3585" i="4"/>
  <c r="M3585" i="4"/>
  <c r="U3585" i="4"/>
  <c r="R3585" i="4"/>
  <c r="S3585" i="4"/>
  <c r="T3585" i="4"/>
  <c r="E3586" i="4"/>
  <c r="I3586" i="4"/>
  <c r="M3586" i="4"/>
  <c r="Q3586" i="4" s="1"/>
  <c r="U3586" i="4"/>
  <c r="R3586" i="4"/>
  <c r="S3586" i="4"/>
  <c r="T3586" i="4"/>
  <c r="G3587" i="4"/>
  <c r="D3588" i="4"/>
  <c r="D3587" i="4"/>
  <c r="C132" i="14"/>
  <c r="C130" i="14"/>
  <c r="F3588" i="4"/>
  <c r="F3587" i="4" s="1"/>
  <c r="E3587" i="4" s="1"/>
  <c r="G3588" i="4"/>
  <c r="H3588" i="4"/>
  <c r="H3587" i="4"/>
  <c r="J3588" i="4"/>
  <c r="R3588" i="4" s="1"/>
  <c r="K3588" i="4"/>
  <c r="L3588" i="4"/>
  <c r="N3588" i="4"/>
  <c r="O3588" i="4"/>
  <c r="O3587" i="4" s="1"/>
  <c r="P3588" i="4"/>
  <c r="T3588" i="4"/>
  <c r="P3587" i="4"/>
  <c r="E3589" i="4"/>
  <c r="I3589" i="4"/>
  <c r="M3589" i="4"/>
  <c r="U3589" i="4" s="1"/>
  <c r="R3589" i="4"/>
  <c r="S3589" i="4"/>
  <c r="T3589" i="4"/>
  <c r="E3590" i="4"/>
  <c r="I3590" i="4"/>
  <c r="M3590" i="4"/>
  <c r="U3590" i="4"/>
  <c r="R3590" i="4"/>
  <c r="S3590" i="4"/>
  <c r="T3590" i="4"/>
  <c r="E3591" i="4"/>
  <c r="I3591" i="4"/>
  <c r="Q3591" i="4" s="1"/>
  <c r="M3591" i="4"/>
  <c r="U3591" i="4" s="1"/>
  <c r="R3591" i="4"/>
  <c r="S3591" i="4"/>
  <c r="T3591" i="4"/>
  <c r="E3592" i="4"/>
  <c r="I3592" i="4"/>
  <c r="M3592" i="4"/>
  <c r="Q3592" i="4"/>
  <c r="U3592" i="4"/>
  <c r="R3592" i="4"/>
  <c r="S3592" i="4"/>
  <c r="T3592" i="4"/>
  <c r="E3593" i="4"/>
  <c r="I3593" i="4"/>
  <c r="M3593" i="4"/>
  <c r="U3593" i="4"/>
  <c r="R3593" i="4"/>
  <c r="S3593" i="4"/>
  <c r="T3593" i="4"/>
  <c r="E3594" i="4"/>
  <c r="I3594" i="4"/>
  <c r="M3594" i="4"/>
  <c r="Q3594" i="4" s="1"/>
  <c r="R3594" i="4"/>
  <c r="S3594" i="4"/>
  <c r="T3594" i="4"/>
  <c r="E3595" i="4"/>
  <c r="I3595" i="4"/>
  <c r="M3595" i="4"/>
  <c r="Q3595" i="4" s="1"/>
  <c r="R3595" i="4"/>
  <c r="S3595" i="4"/>
  <c r="T3595" i="4"/>
  <c r="E3596" i="4"/>
  <c r="I3596" i="4"/>
  <c r="M3596" i="4"/>
  <c r="R3596" i="4"/>
  <c r="S3596" i="4"/>
  <c r="T3596" i="4"/>
  <c r="E3597" i="4"/>
  <c r="I3597" i="4"/>
  <c r="M3597" i="4"/>
  <c r="R3597" i="4"/>
  <c r="S3597" i="4"/>
  <c r="T3597" i="4"/>
  <c r="E3598" i="4"/>
  <c r="I3598" i="4"/>
  <c r="M3598" i="4"/>
  <c r="U3598" i="4" s="1"/>
  <c r="R3598" i="4"/>
  <c r="S3598" i="4"/>
  <c r="T3598" i="4"/>
  <c r="E3599" i="4"/>
  <c r="I3599" i="4"/>
  <c r="M3599" i="4"/>
  <c r="R3599" i="4"/>
  <c r="S3599" i="4"/>
  <c r="T3599" i="4"/>
  <c r="E3600" i="4"/>
  <c r="I3600" i="4"/>
  <c r="M3600" i="4"/>
  <c r="U3600" i="4" s="1"/>
  <c r="R3600" i="4"/>
  <c r="S3600" i="4"/>
  <c r="T3600" i="4"/>
  <c r="E3601" i="4"/>
  <c r="I3601" i="4"/>
  <c r="M3601" i="4"/>
  <c r="U3601" i="4" s="1"/>
  <c r="R3601" i="4"/>
  <c r="S3601" i="4"/>
  <c r="T3601" i="4"/>
  <c r="E3602" i="4"/>
  <c r="I3602" i="4"/>
  <c r="M3602" i="4"/>
  <c r="U3602" i="4" s="1"/>
  <c r="R3602" i="4"/>
  <c r="S3602" i="4"/>
  <c r="T3602" i="4"/>
  <c r="E3603" i="4"/>
  <c r="I3603" i="4"/>
  <c r="M3603" i="4"/>
  <c r="U3603" i="4"/>
  <c r="R3603" i="4"/>
  <c r="S3603" i="4"/>
  <c r="T3603" i="4"/>
  <c r="E3604" i="4"/>
  <c r="I3604" i="4"/>
  <c r="M3604" i="4"/>
  <c r="Q3604" i="4" s="1"/>
  <c r="R3604" i="4"/>
  <c r="S3604" i="4"/>
  <c r="T3604" i="4"/>
  <c r="E3605" i="4"/>
  <c r="I3605" i="4"/>
  <c r="M3605" i="4"/>
  <c r="U3605" i="4"/>
  <c r="R3605" i="4"/>
  <c r="S3605" i="4"/>
  <c r="T3605" i="4"/>
  <c r="E3606" i="4"/>
  <c r="I3606" i="4"/>
  <c r="Q3606" i="4"/>
  <c r="M3606" i="4"/>
  <c r="R3606" i="4"/>
  <c r="S3606" i="4"/>
  <c r="T3606" i="4"/>
  <c r="E3607" i="4"/>
  <c r="I3607" i="4"/>
  <c r="M3607" i="4"/>
  <c r="R3607" i="4"/>
  <c r="S3607" i="4"/>
  <c r="T3607" i="4"/>
  <c r="E3608" i="4"/>
  <c r="I3608" i="4"/>
  <c r="M3608" i="4"/>
  <c r="U3608" i="4"/>
  <c r="R3608" i="4"/>
  <c r="S3608" i="4"/>
  <c r="T3608" i="4"/>
  <c r="E3609" i="4"/>
  <c r="I3609" i="4"/>
  <c r="M3609" i="4"/>
  <c r="U3609" i="4" s="1"/>
  <c r="R3609" i="4"/>
  <c r="S3609" i="4"/>
  <c r="T3609" i="4"/>
  <c r="E3610" i="4"/>
  <c r="I3610" i="4"/>
  <c r="M3610" i="4"/>
  <c r="U3610" i="4"/>
  <c r="R3610" i="4"/>
  <c r="S3610" i="4"/>
  <c r="T3610" i="4"/>
  <c r="E3611" i="4"/>
  <c r="I3611" i="4"/>
  <c r="M3611" i="4"/>
  <c r="R3611" i="4"/>
  <c r="S3611" i="4"/>
  <c r="T3611" i="4"/>
  <c r="E3612" i="4"/>
  <c r="I3612" i="4"/>
  <c r="M3612" i="4"/>
  <c r="U3612" i="4" s="1"/>
  <c r="R3612" i="4"/>
  <c r="S3612" i="4"/>
  <c r="T3612" i="4"/>
  <c r="E3613" i="4"/>
  <c r="I3613" i="4"/>
  <c r="M3613" i="4"/>
  <c r="U3613" i="4"/>
  <c r="R3613" i="4"/>
  <c r="S3613" i="4"/>
  <c r="T3613" i="4"/>
  <c r="E3614" i="4"/>
  <c r="I3614" i="4"/>
  <c r="M3614" i="4"/>
  <c r="U3614" i="4"/>
  <c r="R3614" i="4"/>
  <c r="S3614" i="4"/>
  <c r="T3614" i="4"/>
  <c r="E3615" i="4"/>
  <c r="I3615" i="4"/>
  <c r="M3615" i="4"/>
  <c r="R3615" i="4"/>
  <c r="S3615" i="4"/>
  <c r="T3615" i="4"/>
  <c r="E3616" i="4"/>
  <c r="I3616" i="4"/>
  <c r="M3616" i="4"/>
  <c r="R3616" i="4"/>
  <c r="S3616" i="4"/>
  <c r="T3616" i="4"/>
  <c r="E3617" i="4"/>
  <c r="I3617" i="4"/>
  <c r="M3617" i="4"/>
  <c r="R3617" i="4"/>
  <c r="S3617" i="4"/>
  <c r="T3617" i="4"/>
  <c r="E3618" i="4"/>
  <c r="I3618" i="4"/>
  <c r="M3618" i="4"/>
  <c r="U3618" i="4"/>
  <c r="R3618" i="4"/>
  <c r="S3618" i="4"/>
  <c r="T3618" i="4"/>
  <c r="E3619" i="4"/>
  <c r="I3619" i="4"/>
  <c r="M3619" i="4"/>
  <c r="U3619" i="4" s="1"/>
  <c r="R3619" i="4"/>
  <c r="S3619" i="4"/>
  <c r="T3619" i="4"/>
  <c r="E3620" i="4"/>
  <c r="I3620" i="4"/>
  <c r="M3620" i="4"/>
  <c r="R3620" i="4"/>
  <c r="S3620" i="4"/>
  <c r="T3620" i="4"/>
  <c r="E3621" i="4"/>
  <c r="I3621" i="4"/>
  <c r="M3621" i="4"/>
  <c r="U3621" i="4"/>
  <c r="R3621" i="4"/>
  <c r="S3621" i="4"/>
  <c r="T3621" i="4"/>
  <c r="E3622" i="4"/>
  <c r="I3622" i="4"/>
  <c r="M3622" i="4"/>
  <c r="U3622" i="4" s="1"/>
  <c r="R3622" i="4"/>
  <c r="S3622" i="4"/>
  <c r="T3622" i="4"/>
  <c r="E3623" i="4"/>
  <c r="I3623" i="4"/>
  <c r="M3623" i="4"/>
  <c r="U3623" i="4"/>
  <c r="R3623" i="4"/>
  <c r="S3623" i="4"/>
  <c r="T3623" i="4"/>
  <c r="E3624" i="4"/>
  <c r="I3624" i="4"/>
  <c r="M3624" i="4"/>
  <c r="R3624" i="4"/>
  <c r="S3624" i="4"/>
  <c r="T3624" i="4"/>
  <c r="E3625" i="4"/>
  <c r="I3625" i="4"/>
  <c r="M3625" i="4"/>
  <c r="U3625" i="4"/>
  <c r="R3625" i="4"/>
  <c r="S3625" i="4"/>
  <c r="T3625" i="4"/>
  <c r="E3626" i="4"/>
  <c r="I3626" i="4"/>
  <c r="M3626" i="4"/>
  <c r="U3626" i="4"/>
  <c r="R3626" i="4"/>
  <c r="S3626" i="4"/>
  <c r="T3626" i="4"/>
  <c r="E3627" i="4"/>
  <c r="I3627" i="4"/>
  <c r="M3627" i="4"/>
  <c r="R3627" i="4"/>
  <c r="S3627" i="4"/>
  <c r="T3627" i="4"/>
  <c r="E3628" i="4"/>
  <c r="I3628" i="4"/>
  <c r="M3628" i="4"/>
  <c r="R3628" i="4"/>
  <c r="S3628" i="4"/>
  <c r="T3628" i="4"/>
  <c r="E3629" i="4"/>
  <c r="I3629" i="4"/>
  <c r="M3629" i="4"/>
  <c r="R3629" i="4"/>
  <c r="S3629" i="4"/>
  <c r="T3629" i="4"/>
  <c r="E3630" i="4"/>
  <c r="I3630" i="4"/>
  <c r="M3630" i="4"/>
  <c r="R3630" i="4"/>
  <c r="S3630" i="4"/>
  <c r="T3630" i="4"/>
  <c r="E3631" i="4"/>
  <c r="I3631" i="4"/>
  <c r="M3631" i="4"/>
  <c r="U3631" i="4"/>
  <c r="R3631" i="4"/>
  <c r="S3631" i="4"/>
  <c r="T3631" i="4"/>
  <c r="E3632" i="4"/>
  <c r="I3632" i="4"/>
  <c r="M3632" i="4"/>
  <c r="R3632" i="4"/>
  <c r="S3632" i="4"/>
  <c r="T3632" i="4"/>
  <c r="E3633" i="4"/>
  <c r="I3633" i="4"/>
  <c r="M3633" i="4"/>
  <c r="U3633" i="4" s="1"/>
  <c r="R3633" i="4"/>
  <c r="S3633" i="4"/>
  <c r="T3633" i="4"/>
  <c r="E3634" i="4"/>
  <c r="I3634" i="4"/>
  <c r="M3634" i="4"/>
  <c r="R3634" i="4"/>
  <c r="S3634" i="4"/>
  <c r="T3634" i="4"/>
  <c r="E3635" i="4"/>
  <c r="I3635" i="4"/>
  <c r="M3635" i="4"/>
  <c r="U3635" i="4"/>
  <c r="R3635" i="4"/>
  <c r="S3635" i="4"/>
  <c r="T3635" i="4"/>
  <c r="E3636" i="4"/>
  <c r="I3636" i="4"/>
  <c r="M3636" i="4"/>
  <c r="U3636" i="4" s="1"/>
  <c r="R3636" i="4"/>
  <c r="S3636" i="4"/>
  <c r="T3636" i="4"/>
  <c r="E3637" i="4"/>
  <c r="I3637" i="4"/>
  <c r="M3637" i="4"/>
  <c r="U3637" i="4" s="1"/>
  <c r="R3637" i="4"/>
  <c r="S3637" i="4"/>
  <c r="T3637" i="4"/>
  <c r="E3638" i="4"/>
  <c r="I3638" i="4"/>
  <c r="M3638" i="4"/>
  <c r="U3638" i="4" s="1"/>
  <c r="R3638" i="4"/>
  <c r="S3638" i="4"/>
  <c r="T3638" i="4"/>
  <c r="E3639" i="4"/>
  <c r="I3639" i="4"/>
  <c r="M3639" i="4"/>
  <c r="U3639" i="4"/>
  <c r="R3639" i="4"/>
  <c r="S3639" i="4"/>
  <c r="T3639" i="4"/>
  <c r="E3640" i="4"/>
  <c r="I3640" i="4"/>
  <c r="M3640" i="4"/>
  <c r="R3640" i="4"/>
  <c r="S3640" i="4"/>
  <c r="T3640" i="4"/>
  <c r="E3641" i="4"/>
  <c r="I3641" i="4"/>
  <c r="M3641" i="4"/>
  <c r="R3641" i="4"/>
  <c r="S3641" i="4"/>
  <c r="T3641" i="4"/>
  <c r="E3642" i="4"/>
  <c r="I3642" i="4"/>
  <c r="M3642" i="4"/>
  <c r="R3642" i="4"/>
  <c r="S3642" i="4"/>
  <c r="T3642" i="4"/>
  <c r="E3643" i="4"/>
  <c r="I3643" i="4"/>
  <c r="M3643" i="4"/>
  <c r="Q3643" i="4" s="1"/>
  <c r="R3643" i="4"/>
  <c r="S3643" i="4"/>
  <c r="T3643" i="4"/>
  <c r="D3645" i="4"/>
  <c r="D3644" i="4" s="1"/>
  <c r="K3644" i="4"/>
  <c r="E3646" i="4"/>
  <c r="I3646" i="4"/>
  <c r="M3646" i="4"/>
  <c r="U3646" i="4"/>
  <c r="R3646" i="4"/>
  <c r="S3646" i="4"/>
  <c r="T3646" i="4"/>
  <c r="E3647" i="4"/>
  <c r="I3647" i="4"/>
  <c r="M3647" i="4"/>
  <c r="Q3647" i="4"/>
  <c r="R3647" i="4"/>
  <c r="S3647" i="4"/>
  <c r="T3647" i="4"/>
  <c r="E3648" i="4"/>
  <c r="I3648" i="4"/>
  <c r="M3648" i="4"/>
  <c r="R3648" i="4"/>
  <c r="S3648" i="4"/>
  <c r="T3648" i="4"/>
  <c r="E3649" i="4"/>
  <c r="I3649" i="4"/>
  <c r="M3649" i="4"/>
  <c r="U3649" i="4"/>
  <c r="R3649" i="4"/>
  <c r="S3649" i="4"/>
  <c r="T3649" i="4"/>
  <c r="E3650" i="4"/>
  <c r="I3650" i="4"/>
  <c r="M3650" i="4"/>
  <c r="R3650" i="4"/>
  <c r="S3650" i="4"/>
  <c r="T3650" i="4"/>
  <c r="E3651" i="4"/>
  <c r="I3651" i="4"/>
  <c r="M3651" i="4"/>
  <c r="U3651" i="4" s="1"/>
  <c r="R3651" i="4"/>
  <c r="S3651" i="4"/>
  <c r="T3651" i="4"/>
  <c r="E3652" i="4"/>
  <c r="I3652" i="4"/>
  <c r="M3652" i="4"/>
  <c r="U3652" i="4"/>
  <c r="R3652" i="4"/>
  <c r="S3652" i="4"/>
  <c r="T3652" i="4"/>
  <c r="D3654" i="4"/>
  <c r="D3653" i="4"/>
  <c r="F3654" i="4"/>
  <c r="F3653" i="4"/>
  <c r="G3654" i="4"/>
  <c r="H3654" i="4"/>
  <c r="H3653" i="4"/>
  <c r="J3654" i="4"/>
  <c r="I3654" i="4"/>
  <c r="K3654" i="4"/>
  <c r="L3654" i="4"/>
  <c r="L3653" i="4"/>
  <c r="N3654" i="4"/>
  <c r="O3654" i="4"/>
  <c r="O3653" i="4" s="1"/>
  <c r="S3653" i="4" s="1"/>
  <c r="S3654" i="4"/>
  <c r="P3654" i="4"/>
  <c r="E3655" i="4"/>
  <c r="I3655" i="4"/>
  <c r="M3655" i="4"/>
  <c r="R3655" i="4"/>
  <c r="S3655" i="4"/>
  <c r="T3655" i="4"/>
  <c r="E3656" i="4"/>
  <c r="I3656" i="4"/>
  <c r="M3656" i="4"/>
  <c r="R3656" i="4"/>
  <c r="S3656" i="4"/>
  <c r="T3656" i="4"/>
  <c r="E3657" i="4"/>
  <c r="I3657" i="4"/>
  <c r="M3657" i="4"/>
  <c r="R3657" i="4"/>
  <c r="S3657" i="4"/>
  <c r="T3657" i="4"/>
  <c r="E3658" i="4"/>
  <c r="I3658" i="4"/>
  <c r="M3658" i="4"/>
  <c r="R3658" i="4"/>
  <c r="S3658" i="4"/>
  <c r="T3658" i="4"/>
  <c r="D3660" i="4"/>
  <c r="D3659" i="4" s="1"/>
  <c r="F3660" i="4"/>
  <c r="G3660" i="4"/>
  <c r="G3659" i="4" s="1"/>
  <c r="H3660" i="4"/>
  <c r="H3659" i="4"/>
  <c r="J3660" i="4"/>
  <c r="K3660" i="4"/>
  <c r="L3660" i="4"/>
  <c r="L3659" i="4"/>
  <c r="N3660" i="4"/>
  <c r="M3660" i="4"/>
  <c r="O3660" i="4"/>
  <c r="P3660" i="4"/>
  <c r="E3661" i="4"/>
  <c r="I3661" i="4"/>
  <c r="M3661" i="4"/>
  <c r="U3661" i="4"/>
  <c r="R3661" i="4"/>
  <c r="S3661" i="4"/>
  <c r="T3661" i="4"/>
  <c r="E3662" i="4"/>
  <c r="I3662" i="4"/>
  <c r="M3662" i="4"/>
  <c r="U3662" i="4" s="1"/>
  <c r="R3662" i="4"/>
  <c r="S3662" i="4"/>
  <c r="T3662" i="4"/>
  <c r="E3663" i="4"/>
  <c r="I3663" i="4"/>
  <c r="Q3663" i="4" s="1"/>
  <c r="M3663" i="4"/>
  <c r="R3663" i="4"/>
  <c r="S3663" i="4"/>
  <c r="T3663" i="4"/>
  <c r="E3664" i="4"/>
  <c r="I3664" i="4"/>
  <c r="M3664" i="4"/>
  <c r="R3664" i="4"/>
  <c r="S3664" i="4"/>
  <c r="T3664" i="4"/>
  <c r="D3666" i="4"/>
  <c r="D3665" i="4" s="1"/>
  <c r="F3666" i="4"/>
  <c r="E3666" i="4" s="1"/>
  <c r="G3666" i="4"/>
  <c r="H3666" i="4"/>
  <c r="H3665" i="4" s="1"/>
  <c r="J3666" i="4"/>
  <c r="K3666" i="4"/>
  <c r="K3665" i="4"/>
  <c r="L3666" i="4"/>
  <c r="L3665" i="4" s="1"/>
  <c r="N3666" i="4"/>
  <c r="N3665" i="4" s="1"/>
  <c r="O3666" i="4"/>
  <c r="S3666" i="4" s="1"/>
  <c r="P3666" i="4"/>
  <c r="P3665" i="4" s="1"/>
  <c r="T3665" i="4" s="1"/>
  <c r="E3667" i="4"/>
  <c r="I3667" i="4"/>
  <c r="M3667" i="4"/>
  <c r="Q3667" i="4"/>
  <c r="R3667" i="4"/>
  <c r="S3667" i="4"/>
  <c r="T3667" i="4"/>
  <c r="D3670" i="4"/>
  <c r="D3184" i="4" s="1"/>
  <c r="F3670" i="4"/>
  <c r="G3670" i="4"/>
  <c r="H3670" i="4"/>
  <c r="J3670" i="4"/>
  <c r="I3670" i="4" s="1"/>
  <c r="K3670" i="4"/>
  <c r="S3670" i="4"/>
  <c r="L3670" i="4"/>
  <c r="N3670" i="4"/>
  <c r="O3670" i="4"/>
  <c r="P3670" i="4"/>
  <c r="D3671" i="4"/>
  <c r="F3671" i="4"/>
  <c r="E3671" i="4" s="1"/>
  <c r="G3671" i="4"/>
  <c r="H3671" i="4"/>
  <c r="J3671" i="4"/>
  <c r="K3671" i="4"/>
  <c r="K3186" i="4" s="1"/>
  <c r="S3186" i="4" s="1"/>
  <c r="L3671" i="4"/>
  <c r="N3671" i="4"/>
  <c r="O3671" i="4"/>
  <c r="P3671" i="4"/>
  <c r="T3671" i="4" s="1"/>
  <c r="D3672" i="4"/>
  <c r="D3187" i="4" s="1"/>
  <c r="D3007" i="4" s="1"/>
  <c r="D2353" i="4" s="1"/>
  <c r="F3672" i="4"/>
  <c r="G3672" i="4"/>
  <c r="E3672" i="4" s="1"/>
  <c r="H3672" i="4"/>
  <c r="J3672" i="4"/>
  <c r="R3672" i="4" s="1"/>
  <c r="K3672" i="4"/>
  <c r="L3672" i="4"/>
  <c r="N3672" i="4"/>
  <c r="O3672" i="4"/>
  <c r="P3672" i="4"/>
  <c r="D3675" i="4"/>
  <c r="D3674" i="4"/>
  <c r="F3675" i="4"/>
  <c r="G3675" i="4"/>
  <c r="H3675" i="4"/>
  <c r="J3675" i="4"/>
  <c r="K3675" i="4"/>
  <c r="K3674" i="4"/>
  <c r="L3675" i="4"/>
  <c r="T3675" i="4" s="1"/>
  <c r="L3674" i="4"/>
  <c r="N3675" i="4"/>
  <c r="N3674" i="4" s="1"/>
  <c r="O3675" i="4"/>
  <c r="S3675" i="4" s="1"/>
  <c r="P3675" i="4"/>
  <c r="E3676" i="4"/>
  <c r="I3676" i="4"/>
  <c r="M3676" i="4"/>
  <c r="R3676" i="4"/>
  <c r="S3676" i="4"/>
  <c r="T3676" i="4"/>
  <c r="E3677" i="4"/>
  <c r="I3677" i="4"/>
  <c r="Q3677" i="4" s="1"/>
  <c r="M3677" i="4"/>
  <c r="R3677" i="4"/>
  <c r="S3677" i="4"/>
  <c r="T3677" i="4"/>
  <c r="E3678" i="4"/>
  <c r="I3678" i="4"/>
  <c r="M3678" i="4"/>
  <c r="R3678" i="4"/>
  <c r="S3678" i="4"/>
  <c r="T3678" i="4"/>
  <c r="D3681" i="4"/>
  <c r="D3680" i="4" s="1"/>
  <c r="F3681" i="4"/>
  <c r="G3681" i="4"/>
  <c r="H3681" i="4"/>
  <c r="H3680" i="4"/>
  <c r="J3681" i="4"/>
  <c r="K3681" i="4"/>
  <c r="K3680" i="4" s="1"/>
  <c r="L3681" i="4"/>
  <c r="N3681" i="4"/>
  <c r="M3681" i="4"/>
  <c r="O3681" i="4"/>
  <c r="O3680" i="4" s="1"/>
  <c r="P3681" i="4"/>
  <c r="T3681" i="4" s="1"/>
  <c r="P3680" i="4"/>
  <c r="T3680" i="4" s="1"/>
  <c r="E3682" i="4"/>
  <c r="I3682" i="4"/>
  <c r="M3682" i="4"/>
  <c r="R3682" i="4"/>
  <c r="S3682" i="4"/>
  <c r="T3682" i="4"/>
  <c r="D3684" i="4"/>
  <c r="D3683" i="4" s="1"/>
  <c r="F3684" i="4"/>
  <c r="F3683" i="4"/>
  <c r="G3684" i="4"/>
  <c r="G3683" i="4"/>
  <c r="H3684" i="4"/>
  <c r="H3683" i="4"/>
  <c r="H3668" i="4" s="1"/>
  <c r="J3684" i="4"/>
  <c r="J3683" i="4" s="1"/>
  <c r="K3684" i="4"/>
  <c r="K3683" i="4"/>
  <c r="L3684" i="4"/>
  <c r="L3683" i="4"/>
  <c r="N3684" i="4"/>
  <c r="N3683" i="4" s="1"/>
  <c r="M3683" i="4" s="1"/>
  <c r="O3684" i="4"/>
  <c r="P3684" i="4"/>
  <c r="E3685" i="4"/>
  <c r="I3685" i="4"/>
  <c r="M3685" i="4"/>
  <c r="R3685" i="4"/>
  <c r="S3685" i="4"/>
  <c r="T3685" i="4"/>
  <c r="D3687" i="4"/>
  <c r="F3687" i="4"/>
  <c r="E3687" i="4"/>
  <c r="F3686" i="4"/>
  <c r="E3686" i="4" s="1"/>
  <c r="G3687" i="4"/>
  <c r="G3686" i="4"/>
  <c r="H3687" i="4"/>
  <c r="H3686" i="4"/>
  <c r="J3687" i="4"/>
  <c r="K3687" i="4"/>
  <c r="L3687" i="4"/>
  <c r="T3687" i="4" s="1"/>
  <c r="N3687" i="4"/>
  <c r="N3686" i="4" s="1"/>
  <c r="O3687" i="4"/>
  <c r="P3687" i="4"/>
  <c r="P3686" i="4" s="1"/>
  <c r="E3688" i="4"/>
  <c r="I3688" i="4"/>
  <c r="M3688" i="4"/>
  <c r="R3688" i="4"/>
  <c r="S3688" i="4"/>
  <c r="T3688" i="4"/>
  <c r="F3691" i="4"/>
  <c r="G3691" i="4"/>
  <c r="H3691" i="4"/>
  <c r="J3691" i="4"/>
  <c r="K3691" i="4"/>
  <c r="I3691" i="4" s="1"/>
  <c r="L3691" i="4"/>
  <c r="N3691" i="4"/>
  <c r="O3691" i="4"/>
  <c r="P3691" i="4"/>
  <c r="T3691" i="4" s="1"/>
  <c r="D3692" i="4"/>
  <c r="F3692" i="4"/>
  <c r="E3692" i="4" s="1"/>
  <c r="G3692" i="4"/>
  <c r="H3692" i="4"/>
  <c r="H3186" i="4"/>
  <c r="H3055" i="4"/>
  <c r="H67" i="4" s="1"/>
  <c r="J3692" i="4"/>
  <c r="K3692" i="4"/>
  <c r="L3692" i="4"/>
  <c r="N3692" i="4"/>
  <c r="O3692" i="4"/>
  <c r="P3692" i="4"/>
  <c r="D3693" i="4"/>
  <c r="F3693" i="4"/>
  <c r="G3693" i="4"/>
  <c r="H3693" i="4"/>
  <c r="J3693" i="4"/>
  <c r="J3187" i="4" s="1"/>
  <c r="K3693" i="4"/>
  <c r="L3693" i="4"/>
  <c r="N3693" i="4"/>
  <c r="O3693" i="4"/>
  <c r="P3693" i="4"/>
  <c r="D3695" i="4"/>
  <c r="D3694" i="4" s="1"/>
  <c r="F3695" i="4"/>
  <c r="F3694" i="4"/>
  <c r="G3695" i="4"/>
  <c r="G3694" i="4" s="1"/>
  <c r="H3695" i="4"/>
  <c r="J3695" i="4"/>
  <c r="K3695" i="4"/>
  <c r="I3695" i="4" s="1"/>
  <c r="L3695" i="4"/>
  <c r="L3694" i="4"/>
  <c r="N3695" i="4"/>
  <c r="N3694" i="4" s="1"/>
  <c r="O3695" i="4"/>
  <c r="P3695" i="4"/>
  <c r="P3694" i="4"/>
  <c r="E3696" i="4"/>
  <c r="I3696" i="4"/>
  <c r="M3696" i="4"/>
  <c r="R3696" i="4"/>
  <c r="S3696" i="4"/>
  <c r="T3696" i="4"/>
  <c r="D3698" i="4"/>
  <c r="D3697" i="4"/>
  <c r="F3698" i="4"/>
  <c r="G3698" i="4"/>
  <c r="E3698" i="4" s="1"/>
  <c r="H3698" i="4"/>
  <c r="H3697" i="4" s="1"/>
  <c r="J3698" i="4"/>
  <c r="J3697" i="4" s="1"/>
  <c r="K3698" i="4"/>
  <c r="L3698" i="4"/>
  <c r="N3698" i="4"/>
  <c r="O3698" i="4"/>
  <c r="O3697" i="4"/>
  <c r="P3698" i="4"/>
  <c r="T3698" i="4" s="1"/>
  <c r="E3699" i="4"/>
  <c r="I3699" i="4"/>
  <c r="M3699" i="4"/>
  <c r="R3699" i="4"/>
  <c r="S3699" i="4"/>
  <c r="T3699" i="4"/>
  <c r="D3701" i="4"/>
  <c r="F3701" i="4"/>
  <c r="G3701" i="4"/>
  <c r="H3701" i="4"/>
  <c r="H3700" i="4" s="1"/>
  <c r="J3701" i="4"/>
  <c r="J3700" i="4" s="1"/>
  <c r="K3701" i="4"/>
  <c r="L3701" i="4"/>
  <c r="N3701" i="4"/>
  <c r="M3701" i="4" s="1"/>
  <c r="O3701" i="4"/>
  <c r="P3701" i="4"/>
  <c r="E3702" i="4"/>
  <c r="I3702" i="4"/>
  <c r="Q3702" i="4" s="1"/>
  <c r="M3702" i="4"/>
  <c r="R3702" i="4"/>
  <c r="S3702" i="4"/>
  <c r="T3702" i="4"/>
  <c r="E3703" i="4"/>
  <c r="I3703" i="4"/>
  <c r="M3703" i="4"/>
  <c r="R3703" i="4"/>
  <c r="S3703" i="4"/>
  <c r="T3703" i="4"/>
  <c r="E3704" i="4"/>
  <c r="I3704" i="4"/>
  <c r="M3704" i="4"/>
  <c r="R3704" i="4"/>
  <c r="S3704" i="4"/>
  <c r="T3704" i="4"/>
  <c r="D3706" i="4"/>
  <c r="D3705" i="4"/>
  <c r="F3706" i="4"/>
  <c r="G3706" i="4"/>
  <c r="G3705" i="4" s="1"/>
  <c r="H3706" i="4"/>
  <c r="H3705" i="4"/>
  <c r="J3706" i="4"/>
  <c r="K3706" i="4"/>
  <c r="I3706" i="4" s="1"/>
  <c r="Q3706" i="4" s="1"/>
  <c r="L3706" i="4"/>
  <c r="L3705" i="4" s="1"/>
  <c r="T3705" i="4" s="1"/>
  <c r="N3706" i="4"/>
  <c r="N3705" i="4"/>
  <c r="O3706" i="4"/>
  <c r="O3705" i="4" s="1"/>
  <c r="P3706" i="4"/>
  <c r="E3707" i="4"/>
  <c r="I3707" i="4"/>
  <c r="M3707" i="4"/>
  <c r="R3707" i="4"/>
  <c r="S3707" i="4"/>
  <c r="T3707" i="4"/>
  <c r="D3709" i="4"/>
  <c r="D3708" i="4"/>
  <c r="F3709" i="4"/>
  <c r="E3709" i="4" s="1"/>
  <c r="G3709" i="4"/>
  <c r="G3708" i="4" s="1"/>
  <c r="H3709" i="4"/>
  <c r="H3708" i="4"/>
  <c r="J3709" i="4"/>
  <c r="J3708" i="4"/>
  <c r="K3709" i="4"/>
  <c r="K3708" i="4" s="1"/>
  <c r="L3709" i="4"/>
  <c r="N3709" i="4"/>
  <c r="M3709" i="4" s="1"/>
  <c r="O3709" i="4"/>
  <c r="O3708" i="4"/>
  <c r="P3709" i="4"/>
  <c r="P3708" i="4"/>
  <c r="E3710" i="4"/>
  <c r="I3710" i="4"/>
  <c r="M3710" i="4"/>
  <c r="R3710" i="4"/>
  <c r="S3710" i="4"/>
  <c r="T3710" i="4"/>
  <c r="D3712" i="4"/>
  <c r="D3711" i="4"/>
  <c r="F3712" i="4"/>
  <c r="F3711" i="4"/>
  <c r="G3712" i="4"/>
  <c r="G3711" i="4" s="1"/>
  <c r="E3711" i="4" s="1"/>
  <c r="H3712" i="4"/>
  <c r="H3711" i="4" s="1"/>
  <c r="J3712" i="4"/>
  <c r="J3711" i="4"/>
  <c r="K3712" i="4"/>
  <c r="S3712" i="4" s="1"/>
  <c r="L3712" i="4"/>
  <c r="T3712" i="4" s="1"/>
  <c r="N3712" i="4"/>
  <c r="N3711" i="4" s="1"/>
  <c r="O3712" i="4"/>
  <c r="P3712" i="4"/>
  <c r="E3713" i="4"/>
  <c r="I3713" i="4"/>
  <c r="M3713" i="4"/>
  <c r="R3713" i="4"/>
  <c r="S3713" i="4"/>
  <c r="T3713" i="4"/>
  <c r="E3714" i="4"/>
  <c r="I3714" i="4"/>
  <c r="M3714" i="4"/>
  <c r="F3716" i="4"/>
  <c r="E3716" i="4"/>
  <c r="G3716" i="4"/>
  <c r="G3715" i="4"/>
  <c r="H3716" i="4"/>
  <c r="H3715" i="4" s="1"/>
  <c r="H3689" i="4" s="1"/>
  <c r="J3716" i="4"/>
  <c r="K3716" i="4"/>
  <c r="K3715" i="4" s="1"/>
  <c r="S3715" i="4" s="1"/>
  <c r="L3716" i="4"/>
  <c r="N3716" i="4"/>
  <c r="N3715" i="4"/>
  <c r="O3716" i="4"/>
  <c r="O3715" i="4" s="1"/>
  <c r="P3716" i="4"/>
  <c r="P3715" i="4"/>
  <c r="E3717" i="4"/>
  <c r="I3717" i="4"/>
  <c r="M3717" i="4"/>
  <c r="E3718" i="4"/>
  <c r="I3718" i="4"/>
  <c r="M3718" i="4"/>
  <c r="R3718" i="4"/>
  <c r="S3718" i="4"/>
  <c r="T3718" i="4"/>
  <c r="D3720" i="4"/>
  <c r="D3719" i="4"/>
  <c r="C137" i="14" s="1"/>
  <c r="D267" i="9" s="1"/>
  <c r="P267" i="9" s="1"/>
  <c r="F3720" i="4"/>
  <c r="F3719" i="4"/>
  <c r="G3720" i="4"/>
  <c r="G3719" i="4"/>
  <c r="E3719" i="4" s="1"/>
  <c r="D137" i="14" s="1"/>
  <c r="H3720" i="4"/>
  <c r="H3719" i="4" s="1"/>
  <c r="J3720" i="4"/>
  <c r="K3720" i="4"/>
  <c r="L3720" i="4"/>
  <c r="N3720" i="4"/>
  <c r="R3720" i="4" s="1"/>
  <c r="O3720" i="4"/>
  <c r="M3720" i="4" s="1"/>
  <c r="O3719" i="4"/>
  <c r="S3719" i="4" s="1"/>
  <c r="P3720" i="4"/>
  <c r="P3719" i="4"/>
  <c r="T3719" i="4" s="1"/>
  <c r="E3721" i="4"/>
  <c r="I3721" i="4"/>
  <c r="M3721" i="4"/>
  <c r="R3721" i="4"/>
  <c r="S3721" i="4"/>
  <c r="T3721" i="4"/>
  <c r="E3722" i="4"/>
  <c r="I3722" i="4"/>
  <c r="M3722" i="4"/>
  <c r="R3722" i="4"/>
  <c r="S3722" i="4"/>
  <c r="T3722" i="4"/>
  <c r="D3724" i="4"/>
  <c r="D3723" i="4" s="1"/>
  <c r="F3724" i="4"/>
  <c r="F3723" i="4" s="1"/>
  <c r="E3723" i="4" s="1"/>
  <c r="E3724" i="4"/>
  <c r="G3724" i="4"/>
  <c r="G3723" i="4"/>
  <c r="H3724" i="4"/>
  <c r="H3723" i="4" s="1"/>
  <c r="J3724" i="4"/>
  <c r="K3724" i="4"/>
  <c r="K3723" i="4"/>
  <c r="L3724" i="4"/>
  <c r="L3723" i="4"/>
  <c r="T3723" i="4" s="1"/>
  <c r="N3724" i="4"/>
  <c r="N3723" i="4" s="1"/>
  <c r="O3724" i="4"/>
  <c r="O3723" i="4" s="1"/>
  <c r="S3723" i="4" s="1"/>
  <c r="P3724" i="4"/>
  <c r="T3724" i="4" s="1"/>
  <c r="E3725" i="4"/>
  <c r="I3725" i="4"/>
  <c r="M3725" i="4"/>
  <c r="R3725" i="4"/>
  <c r="S3725" i="4"/>
  <c r="T3725" i="4"/>
  <c r="E3726" i="4"/>
  <c r="I3726" i="4"/>
  <c r="M3726" i="4"/>
  <c r="R3726" i="4"/>
  <c r="S3726" i="4"/>
  <c r="T3726" i="4"/>
  <c r="D3728" i="4"/>
  <c r="D3727" i="4"/>
  <c r="F3728" i="4"/>
  <c r="F3727" i="4" s="1"/>
  <c r="E3727" i="4" s="1"/>
  <c r="G3728" i="4"/>
  <c r="G3727" i="4"/>
  <c r="H3728" i="4"/>
  <c r="H3727" i="4"/>
  <c r="J3728" i="4"/>
  <c r="R3728" i="4" s="1"/>
  <c r="K3728" i="4"/>
  <c r="K3727" i="4"/>
  <c r="S3727" i="4" s="1"/>
  <c r="L3728" i="4"/>
  <c r="L3727" i="4" s="1"/>
  <c r="T3727" i="4" s="1"/>
  <c r="N3728" i="4"/>
  <c r="O3728" i="4"/>
  <c r="O3727" i="4"/>
  <c r="P3728" i="4"/>
  <c r="P3727" i="4" s="1"/>
  <c r="I3729" i="4"/>
  <c r="M3729" i="4"/>
  <c r="E3730" i="4"/>
  <c r="I3730" i="4"/>
  <c r="M3730" i="4"/>
  <c r="R3730" i="4"/>
  <c r="S3730" i="4"/>
  <c r="T3730" i="4"/>
  <c r="D3732" i="4"/>
  <c r="D3731" i="4" s="1"/>
  <c r="F3732" i="4"/>
  <c r="F3731" i="4" s="1"/>
  <c r="E3732" i="4"/>
  <c r="E3731" i="4"/>
  <c r="G3732" i="4"/>
  <c r="H3732" i="4"/>
  <c r="H3731" i="4"/>
  <c r="J3732" i="4"/>
  <c r="I3732" i="4"/>
  <c r="K3732" i="4"/>
  <c r="K3731" i="4"/>
  <c r="S3731" i="4"/>
  <c r="L3732" i="4"/>
  <c r="N3732" i="4"/>
  <c r="N3731" i="4" s="1"/>
  <c r="M3731" i="4" s="1"/>
  <c r="O3732" i="4"/>
  <c r="O3731" i="4"/>
  <c r="P3732" i="4"/>
  <c r="P3731" i="4"/>
  <c r="E3733" i="4"/>
  <c r="I3733" i="4"/>
  <c r="Q3733" i="4"/>
  <c r="M3733" i="4"/>
  <c r="R3733" i="4"/>
  <c r="S3733" i="4"/>
  <c r="T3733" i="4"/>
  <c r="D3735" i="4"/>
  <c r="D3734" i="4"/>
  <c r="F3735" i="4"/>
  <c r="F3734" i="4"/>
  <c r="G3735" i="4"/>
  <c r="H3735" i="4"/>
  <c r="H3734" i="4" s="1"/>
  <c r="J3735" i="4"/>
  <c r="J3734" i="4" s="1"/>
  <c r="K3735" i="4"/>
  <c r="K3734" i="4" s="1"/>
  <c r="L3735" i="4"/>
  <c r="T3735" i="4" s="1"/>
  <c r="L3734" i="4"/>
  <c r="N3735" i="4"/>
  <c r="O3735" i="4"/>
  <c r="P3735" i="4"/>
  <c r="E3736" i="4"/>
  <c r="I3736" i="4"/>
  <c r="M3736" i="4"/>
  <c r="R3736" i="4"/>
  <c r="S3736" i="4"/>
  <c r="T3736" i="4"/>
  <c r="D3738" i="4"/>
  <c r="D3737" i="4" s="1"/>
  <c r="C134" i="14" s="1"/>
  <c r="D258" i="9" s="1"/>
  <c r="P258" i="9" s="1"/>
  <c r="F3738" i="4"/>
  <c r="E3738" i="4"/>
  <c r="G3738" i="4"/>
  <c r="G3737" i="4"/>
  <c r="H3738" i="4"/>
  <c r="H3737" i="4" s="1"/>
  <c r="J3738" i="4"/>
  <c r="K3738" i="4"/>
  <c r="S3738" i="4" s="1"/>
  <c r="L3738" i="4"/>
  <c r="L3737" i="4" s="1"/>
  <c r="T3737" i="4" s="1"/>
  <c r="N3738" i="4"/>
  <c r="R3738" i="4" s="1"/>
  <c r="N3737" i="4"/>
  <c r="O3738" i="4"/>
  <c r="P3738" i="4"/>
  <c r="P3737" i="4"/>
  <c r="E3739" i="4"/>
  <c r="I3739" i="4"/>
  <c r="M3739" i="4"/>
  <c r="R3739" i="4"/>
  <c r="S3739" i="4"/>
  <c r="T3739" i="4"/>
  <c r="Q3740" i="4"/>
  <c r="R3740" i="4"/>
  <c r="S3740" i="4"/>
  <c r="T3740" i="4"/>
  <c r="H36" i="6"/>
  <c r="I36" i="6"/>
  <c r="J36" i="6"/>
  <c r="H46" i="6"/>
  <c r="I46" i="6"/>
  <c r="J46" i="6"/>
  <c r="J72" i="5"/>
  <c r="J88" i="5"/>
  <c r="E12" i="5"/>
  <c r="E71" i="5"/>
  <c r="J71" i="5" s="1"/>
  <c r="E11" i="5"/>
  <c r="I11" i="5" s="1"/>
  <c r="F71" i="5"/>
  <c r="I12" i="5"/>
  <c r="J12" i="5"/>
  <c r="N300" i="4"/>
  <c r="M391" i="4"/>
  <c r="U391" i="4" s="1"/>
  <c r="S2750" i="4"/>
  <c r="F1895" i="4"/>
  <c r="E1895" i="4" s="1"/>
  <c r="G1436" i="4"/>
  <c r="K1102" i="4"/>
  <c r="I1186" i="4"/>
  <c r="Q1186" i="4" s="1"/>
  <c r="I1178" i="4"/>
  <c r="G1101" i="4"/>
  <c r="F1102" i="4"/>
  <c r="J1121" i="4"/>
  <c r="I1139" i="4"/>
  <c r="K1956" i="4"/>
  <c r="U3288" i="4"/>
  <c r="U3663" i="4"/>
  <c r="T3645" i="4"/>
  <c r="U3266" i="4"/>
  <c r="U1938" i="4"/>
  <c r="U1932" i="4"/>
  <c r="U1930" i="4"/>
  <c r="Q1928" i="4"/>
  <c r="U1928" i="4"/>
  <c r="Q1918" i="4"/>
  <c r="U1918" i="4"/>
  <c r="Q1916" i="4"/>
  <c r="U1916" i="4"/>
  <c r="U1914" i="4"/>
  <c r="U1912" i="4"/>
  <c r="U1910" i="4"/>
  <c r="U1908" i="4"/>
  <c r="U3543" i="4"/>
  <c r="U3531" i="4"/>
  <c r="P3503" i="4"/>
  <c r="U3304" i="4"/>
  <c r="U3611" i="4"/>
  <c r="U3642" i="4"/>
  <c r="K3341" i="4"/>
  <c r="U3323" i="4"/>
  <c r="U3319" i="4"/>
  <c r="U3315" i="4"/>
  <c r="U3250" i="4"/>
  <c r="U3246" i="4"/>
  <c r="K3062" i="4"/>
  <c r="O2921" i="4"/>
  <c r="S2921" i="4" s="1"/>
  <c r="K2921" i="4"/>
  <c r="U2910" i="4"/>
  <c r="D2397" i="4"/>
  <c r="O1171" i="4"/>
  <c r="O1096" i="4"/>
  <c r="K1096" i="4"/>
  <c r="U3161" i="4"/>
  <c r="P3159" i="4"/>
  <c r="P3005" i="4"/>
  <c r="T3005" i="4"/>
  <c r="P2351" i="4"/>
  <c r="T2351" i="4" s="1"/>
  <c r="N2749" i="4"/>
  <c r="M2749" i="4" s="1"/>
  <c r="U2749" i="4" s="1"/>
  <c r="M2015" i="4"/>
  <c r="U2015" i="4" s="1"/>
  <c r="U3158" i="4"/>
  <c r="Q3156" i="4"/>
  <c r="U3156" i="4"/>
  <c r="Q3154" i="4"/>
  <c r="U3154" i="4"/>
  <c r="U3152" i="4"/>
  <c r="U3150" i="4"/>
  <c r="U3148" i="4"/>
  <c r="U3146" i="4"/>
  <c r="U3144" i="4"/>
  <c r="U3142" i="4"/>
  <c r="Q3120" i="4"/>
  <c r="U3118" i="4"/>
  <c r="Q3116" i="4"/>
  <c r="Q3092" i="4"/>
  <c r="U3092" i="4"/>
  <c r="U2458" i="4"/>
  <c r="U2450" i="4"/>
  <c r="U2448" i="4"/>
  <c r="U2446" i="4"/>
  <c r="U2436" i="4"/>
  <c r="U2434" i="4"/>
  <c r="U2412" i="4"/>
  <c r="P1961" i="4"/>
  <c r="T1961" i="4" s="1"/>
  <c r="K1088" i="4"/>
  <c r="O1137" i="4"/>
  <c r="O1114" i="4" s="1"/>
  <c r="O1069" i="4"/>
  <c r="M2002" i="4"/>
  <c r="K1881" i="4"/>
  <c r="K1875" i="4"/>
  <c r="O1537" i="4"/>
  <c r="J1533" i="4"/>
  <c r="I1533" i="4" s="1"/>
  <c r="U2994" i="4"/>
  <c r="U2614" i="4"/>
  <c r="Q1949" i="4"/>
  <c r="E1432" i="4"/>
  <c r="F1052" i="4"/>
  <c r="E1052" i="4" s="1"/>
  <c r="F1431" i="4"/>
  <c r="U1190" i="4"/>
  <c r="P1109" i="4"/>
  <c r="I3021" i="4"/>
  <c r="T3019" i="4"/>
  <c r="U2919" i="4"/>
  <c r="T2021" i="4"/>
  <c r="P1956" i="4"/>
  <c r="T1956" i="4" s="1"/>
  <c r="L1956" i="4"/>
  <c r="L1899" i="4" s="1"/>
  <c r="G1110" i="4"/>
  <c r="M1972" i="4"/>
  <c r="I1969" i="4"/>
  <c r="P1951" i="4"/>
  <c r="T1951" i="4"/>
  <c r="E1896" i="4"/>
  <c r="I1878" i="4"/>
  <c r="O1763" i="4"/>
  <c r="O1951" i="4"/>
  <c r="M1951" i="4" s="1"/>
  <c r="U1951" i="4" s="1"/>
  <c r="H1875" i="4"/>
  <c r="H1761" i="4" s="1"/>
  <c r="M1880" i="4"/>
  <c r="Q1880" i="4" s="1"/>
  <c r="S1877" i="4"/>
  <c r="G1533" i="4"/>
  <c r="E1533" i="4" s="1"/>
  <c r="L1052" i="4"/>
  <c r="L1431" i="4"/>
  <c r="L1416" i="4" s="1"/>
  <c r="H1431" i="4"/>
  <c r="H1052" i="4"/>
  <c r="U1187" i="4"/>
  <c r="L1185" i="4"/>
  <c r="L1110" i="4"/>
  <c r="L1065" i="4"/>
  <c r="D1057" i="4"/>
  <c r="O1151" i="4"/>
  <c r="J1078" i="4"/>
  <c r="J1151" i="4"/>
  <c r="J1077" i="4" s="1"/>
  <c r="I1152" i="4"/>
  <c r="L2023" i="4"/>
  <c r="L1966" i="4" s="1"/>
  <c r="M1896" i="4"/>
  <c r="I1543" i="4"/>
  <c r="E1543" i="4"/>
  <c r="F1537" i="4"/>
  <c r="F1532" i="4" s="1"/>
  <c r="E1537" i="4"/>
  <c r="I1437" i="4"/>
  <c r="O1052" i="4"/>
  <c r="M1052" i="4"/>
  <c r="U1052" i="4" s="1"/>
  <c r="O1431" i="4"/>
  <c r="O1051" i="4"/>
  <c r="L1417" i="4"/>
  <c r="P1192" i="4"/>
  <c r="P1071" i="4" s="1"/>
  <c r="O1105" i="4"/>
  <c r="O1060" i="4"/>
  <c r="H1087" i="4"/>
  <c r="H1091" i="4"/>
  <c r="O1147" i="4"/>
  <c r="O1073" i="4" s="1"/>
  <c r="O1066" i="4"/>
  <c r="O1122" i="4"/>
  <c r="D1066" i="4"/>
  <c r="D1122" i="4"/>
  <c r="D1106" i="4" s="1"/>
  <c r="P1064" i="4"/>
  <c r="H1078" i="4"/>
  <c r="L1137" i="4"/>
  <c r="L1142" i="4"/>
  <c r="L1068" i="4"/>
  <c r="P1123" i="4"/>
  <c r="L1096" i="4"/>
  <c r="G1078" i="4"/>
  <c r="H1067" i="4"/>
  <c r="U690" i="4"/>
  <c r="U648" i="4"/>
  <c r="U644" i="4"/>
  <c r="U642" i="4"/>
  <c r="U640" i="4"/>
  <c r="U636" i="4"/>
  <c r="U632" i="4"/>
  <c r="U626" i="4"/>
  <c r="U618" i="4"/>
  <c r="U610" i="4"/>
  <c r="U602" i="4"/>
  <c r="U586" i="4"/>
  <c r="U582" i="4"/>
  <c r="U576" i="4"/>
  <c r="U564" i="4"/>
  <c r="U560" i="4"/>
  <c r="U558" i="4"/>
  <c r="U554" i="4"/>
  <c r="G1431" i="4"/>
  <c r="H1089" i="4"/>
  <c r="E1152" i="4"/>
  <c r="H1142" i="4"/>
  <c r="H1086" i="4"/>
  <c r="U685" i="4"/>
  <c r="U661" i="4"/>
  <c r="U659" i="4"/>
  <c r="U657" i="4"/>
  <c r="U645" i="4"/>
  <c r="U621" i="4"/>
  <c r="U613" i="4"/>
  <c r="U593" i="4"/>
  <c r="U569" i="4"/>
  <c r="U561" i="4"/>
  <c r="U557" i="4"/>
  <c r="U553" i="4"/>
  <c r="U549" i="4"/>
  <c r="U282" i="4"/>
  <c r="U537" i="4"/>
  <c r="U533" i="4"/>
  <c r="U529" i="4"/>
  <c r="U527" i="4"/>
  <c r="U525" i="4"/>
  <c r="U517" i="4"/>
  <c r="U505" i="4"/>
  <c r="U501" i="4"/>
  <c r="U497" i="4"/>
  <c r="U493" i="4"/>
  <c r="U477" i="4"/>
  <c r="L390" i="4"/>
  <c r="T390" i="4" s="1"/>
  <c r="U408" i="4"/>
  <c r="U404" i="4"/>
  <c r="U400" i="4"/>
  <c r="U396" i="4"/>
  <c r="L109" i="4"/>
  <c r="G109" i="4"/>
  <c r="U270" i="4"/>
  <c r="K186" i="4"/>
  <c r="O269" i="4"/>
  <c r="U191" i="4"/>
  <c r="O159" i="4"/>
  <c r="S159" i="4" s="1"/>
  <c r="H158" i="4"/>
  <c r="U417" i="4"/>
  <c r="U413" i="4"/>
  <c r="U409" i="4"/>
  <c r="U393" i="4"/>
  <c r="H390" i="4"/>
  <c r="H299" i="4"/>
  <c r="G308" i="4"/>
  <c r="I307" i="4"/>
  <c r="L269" i="4"/>
  <c r="G158" i="4"/>
  <c r="P159" i="4"/>
  <c r="H109" i="4"/>
  <c r="U1169" i="4"/>
  <c r="F1074" i="4"/>
  <c r="D1121" i="4"/>
  <c r="F34" i="5"/>
  <c r="J57" i="5"/>
  <c r="D1041" i="4"/>
  <c r="D2837" i="4"/>
  <c r="D2666" i="4" s="1"/>
  <c r="C110" i="14" s="1"/>
  <c r="G3644" i="4"/>
  <c r="D269" i="4"/>
  <c r="R3021" i="4"/>
  <c r="M2750" i="4"/>
  <c r="U2750" i="4"/>
  <c r="I2087" i="4"/>
  <c r="N1881" i="4"/>
  <c r="M1172" i="4"/>
  <c r="N1171" i="4"/>
  <c r="M1171" i="4"/>
  <c r="U1171" i="4" s="1"/>
  <c r="N1095" i="4"/>
  <c r="E1164" i="4"/>
  <c r="E1162" i="4"/>
  <c r="U245" i="4"/>
  <c r="H31" i="6"/>
  <c r="D41" i="5"/>
  <c r="D1166" i="4"/>
  <c r="U3573" i="4"/>
  <c r="Q3482" i="4"/>
  <c r="Q3450" i="4"/>
  <c r="Q3446" i="4"/>
  <c r="Q3434" i="4"/>
  <c r="U2616" i="4"/>
  <c r="U3244" i="4"/>
  <c r="U3248" i="4"/>
  <c r="U3252" i="4"/>
  <c r="U3309" i="4"/>
  <c r="U3513" i="4"/>
  <c r="U3517" i="4"/>
  <c r="U3529" i="4"/>
  <c r="U3537" i="4"/>
  <c r="U3541" i="4"/>
  <c r="Q3451" i="4"/>
  <c r="Q3439" i="4"/>
  <c r="Q3435" i="4"/>
  <c r="Q3431" i="4"/>
  <c r="Q3398" i="4"/>
  <c r="Q3394" i="4"/>
  <c r="Q3350" i="4"/>
  <c r="Q2980" i="4"/>
  <c r="Q2976" i="4"/>
  <c r="Q3344" i="4"/>
  <c r="Q3316" i="4"/>
  <c r="Q3314" i="4"/>
  <c r="Q3310" i="4"/>
  <c r="Q3308" i="4"/>
  <c r="Q3290" i="4"/>
  <c r="Q3286" i="4"/>
  <c r="U3181" i="4"/>
  <c r="U3174" i="4"/>
  <c r="U3172" i="4"/>
  <c r="U3170" i="4"/>
  <c r="U2158" i="4"/>
  <c r="U2152" i="4"/>
  <c r="U2150" i="4"/>
  <c r="Q2148" i="4"/>
  <c r="U2148" i="4"/>
  <c r="U2146" i="4"/>
  <c r="U2140" i="4"/>
  <c r="U2138" i="4"/>
  <c r="U2136" i="4"/>
  <c r="U2128" i="4"/>
  <c r="U2126" i="4"/>
  <c r="U2124" i="4"/>
  <c r="U2122" i="4"/>
  <c r="U2116" i="4"/>
  <c r="U2114" i="4"/>
  <c r="U2112" i="4"/>
  <c r="U2110" i="4"/>
  <c r="U2104" i="4"/>
  <c r="U2102" i="4"/>
  <c r="U2100" i="4"/>
  <c r="U2098" i="4"/>
  <c r="U2092" i="4"/>
  <c r="I2007" i="4"/>
  <c r="Q2036" i="4"/>
  <c r="Q2034" i="4"/>
  <c r="S2011" i="4"/>
  <c r="E2005" i="4"/>
  <c r="M2003" i="4"/>
  <c r="U2003" i="4" s="1"/>
  <c r="Q3240" i="4"/>
  <c r="Q3236" i="4"/>
  <c r="Q3228" i="4"/>
  <c r="Q3216" i="4"/>
  <c r="Q3204" i="4"/>
  <c r="Q3192" i="4"/>
  <c r="Q3239" i="4"/>
  <c r="Q3231" i="4"/>
  <c r="Q3215" i="4"/>
  <c r="Q3203" i="4"/>
  <c r="Q3191" i="4"/>
  <c r="S1971" i="4"/>
  <c r="S1418" i="4"/>
  <c r="U846" i="4"/>
  <c r="Q838" i="4"/>
  <c r="U838" i="4"/>
  <c r="U830" i="4"/>
  <c r="U814" i="4"/>
  <c r="U778" i="4"/>
  <c r="U774" i="4"/>
  <c r="U754" i="4"/>
  <c r="Q750" i="4"/>
  <c r="U750" i="4"/>
  <c r="U734" i="4"/>
  <c r="U730" i="4"/>
  <c r="Q726" i="4"/>
  <c r="U726" i="4"/>
  <c r="U722" i="4"/>
  <c r="U718" i="4"/>
  <c r="U714" i="4"/>
  <c r="U710" i="4"/>
  <c r="U706" i="4"/>
  <c r="U208" i="4"/>
  <c r="I1990" i="4"/>
  <c r="P2369" i="4"/>
  <c r="T2369" i="4"/>
  <c r="U3294" i="4"/>
  <c r="U3282" i="4"/>
  <c r="U3290" i="4"/>
  <c r="U3310" i="4"/>
  <c r="Q3397" i="4"/>
  <c r="Q3389" i="4"/>
  <c r="Q3381" i="4"/>
  <c r="Q3365" i="4"/>
  <c r="Q3357" i="4"/>
  <c r="Q3353" i="4"/>
  <c r="Q3349" i="4"/>
  <c r="U2857" i="4"/>
  <c r="E2007" i="4"/>
  <c r="U606" i="4"/>
  <c r="U614" i="4"/>
  <c r="U630" i="4"/>
  <c r="U670" i="4"/>
  <c r="U694" i="4"/>
  <c r="U3643" i="4"/>
  <c r="U3284" i="4"/>
  <c r="U3300" i="4"/>
  <c r="U3320" i="4"/>
  <c r="U3286" i="4"/>
  <c r="U3302" i="4"/>
  <c r="U886" i="4"/>
  <c r="U878" i="4"/>
  <c r="U870" i="4"/>
  <c r="U866" i="4"/>
  <c r="U850" i="4"/>
  <c r="U842" i="4"/>
  <c r="U818" i="4"/>
  <c r="U810" i="4"/>
  <c r="U802" i="4"/>
  <c r="Q794" i="4"/>
  <c r="U794" i="4"/>
  <c r="Q3391" i="4"/>
  <c r="Q3383" i="4"/>
  <c r="Q3375" i="4"/>
  <c r="Q3371" i="4"/>
  <c r="Q3363" i="4"/>
  <c r="Q3355" i="4"/>
  <c r="U2079" i="4"/>
  <c r="U3426" i="4"/>
  <c r="U3424" i="4"/>
  <c r="T3028" i="4"/>
  <c r="E1993" i="4"/>
  <c r="U2069" i="4"/>
  <c r="U2053" i="4"/>
  <c r="U2052" i="4"/>
  <c r="U2029" i="4"/>
  <c r="U2027" i="4"/>
  <c r="Q1735" i="4"/>
  <c r="Q1587" i="4"/>
  <c r="Q899" i="4"/>
  <c r="U899" i="4"/>
  <c r="U815" i="4"/>
  <c r="U791" i="4"/>
  <c r="Q787" i="4"/>
  <c r="Q763" i="4"/>
  <c r="U763" i="4"/>
  <c r="U727" i="4"/>
  <c r="U723" i="4"/>
  <c r="Q896" i="4"/>
  <c r="U896" i="4"/>
  <c r="Q892" i="4"/>
  <c r="U848" i="4"/>
  <c r="U820" i="4"/>
  <c r="Q816" i="4"/>
  <c r="U816" i="4"/>
  <c r="U800" i="4"/>
  <c r="Q796" i="4"/>
  <c r="U772" i="4"/>
  <c r="Q768" i="4"/>
  <c r="Q740" i="4"/>
  <c r="U740" i="4"/>
  <c r="Q736" i="4"/>
  <c r="U736" i="4"/>
  <c r="Q732" i="4"/>
  <c r="U732" i="4"/>
  <c r="U716" i="4"/>
  <c r="U712" i="4"/>
  <c r="Q708" i="4"/>
  <c r="U708" i="4"/>
  <c r="Q1245" i="4"/>
  <c r="Q1241" i="4"/>
  <c r="Q973" i="4"/>
  <c r="Q971" i="4"/>
  <c r="Q967" i="4"/>
  <c r="Q964" i="4"/>
  <c r="Q959" i="4"/>
  <c r="Q957" i="4"/>
  <c r="Q956" i="4"/>
  <c r="Q954" i="4"/>
  <c r="Q947" i="4"/>
  <c r="Q934" i="4"/>
  <c r="Q929" i="4"/>
  <c r="Q916" i="4"/>
  <c r="U901" i="4"/>
  <c r="U897" i="4"/>
  <c r="Q889" i="4"/>
  <c r="U889" i="4"/>
  <c r="U861" i="4"/>
  <c r="U857" i="4"/>
  <c r="U853" i="4"/>
  <c r="U849" i="4"/>
  <c r="U841" i="4"/>
  <c r="U837" i="4"/>
  <c r="U833" i="4"/>
  <c r="U829" i="4"/>
  <c r="U825" i="4"/>
  <c r="U821" i="4"/>
  <c r="U817" i="4"/>
  <c r="U813" i="4"/>
  <c r="U809" i="4"/>
  <c r="U805" i="4"/>
  <c r="U801" i="4"/>
  <c r="U797" i="4"/>
  <c r="U793" i="4"/>
  <c r="U789" i="4"/>
  <c r="U785" i="4"/>
  <c r="U781" i="4"/>
  <c r="U777" i="4"/>
  <c r="U773" i="4"/>
  <c r="U769" i="4"/>
  <c r="U765" i="4"/>
  <c r="U761" i="4"/>
  <c r="Q741" i="4"/>
  <c r="U741" i="4"/>
  <c r="Q737" i="4"/>
  <c r="U737" i="4"/>
  <c r="Q733" i="4"/>
  <c r="U733" i="4"/>
  <c r="Q729" i="4"/>
  <c r="U729" i="4"/>
  <c r="Q725" i="4"/>
  <c r="U725" i="4"/>
  <c r="Q721" i="4"/>
  <c r="U721" i="4"/>
  <c r="Q717" i="4"/>
  <c r="U717" i="4"/>
  <c r="Q713" i="4"/>
  <c r="U713" i="4"/>
  <c r="Q537" i="4"/>
  <c r="Q533" i="4"/>
  <c r="Q529" i="4"/>
  <c r="Q525" i="4"/>
  <c r="Q513" i="4"/>
  <c r="Q509" i="4"/>
  <c r="Q505" i="4"/>
  <c r="Q501" i="4"/>
  <c r="Q485" i="4"/>
  <c r="Q481" i="4"/>
  <c r="Q477" i="4"/>
  <c r="Q669" i="4"/>
  <c r="Q645" i="4"/>
  <c r="Q637" i="4"/>
  <c r="Q633" i="4"/>
  <c r="Q629" i="4"/>
  <c r="Q625" i="4"/>
  <c r="Q621" i="4"/>
  <c r="Q617" i="4"/>
  <c r="Q613" i="4"/>
  <c r="Q132" i="4"/>
  <c r="Q128" i="4"/>
  <c r="Q124" i="4"/>
  <c r="Q120" i="4"/>
  <c r="Q116" i="4"/>
  <c r="Q565" i="4"/>
  <c r="Q561" i="4"/>
  <c r="Q557" i="4"/>
  <c r="Q553" i="4"/>
  <c r="Q549" i="4"/>
  <c r="Q540" i="4"/>
  <c r="Q520" i="4"/>
  <c r="Q512" i="4"/>
  <c r="Q508" i="4"/>
  <c r="Q504" i="4"/>
  <c r="Q500" i="4"/>
  <c r="Q496" i="4"/>
  <c r="Q492" i="4"/>
  <c r="Q488" i="4"/>
  <c r="Q484" i="4"/>
  <c r="Q468" i="4"/>
  <c r="Q464" i="4"/>
  <c r="Q460" i="4"/>
  <c r="Q456" i="4"/>
  <c r="Q452" i="4"/>
  <c r="Q448" i="4"/>
  <c r="Q444" i="4"/>
  <c r="Q440" i="4"/>
  <c r="Q265" i="4"/>
  <c r="Q261" i="4"/>
  <c r="Q257" i="4"/>
  <c r="Q3237" i="4"/>
  <c r="Q3225" i="4"/>
  <c r="Q3226" i="4"/>
  <c r="Q3214" i="4"/>
  <c r="Q3213" i="4"/>
  <c r="Q3202" i="4"/>
  <c r="Q3201" i="4"/>
  <c r="U3225" i="4"/>
  <c r="U3193" i="4"/>
  <c r="F2357" i="4"/>
  <c r="E2357" i="4"/>
  <c r="E3011" i="4"/>
  <c r="Q1406" i="4"/>
  <c r="U1406" i="4"/>
  <c r="Q1398" i="4"/>
  <c r="U1398" i="4"/>
  <c r="Q1232" i="4"/>
  <c r="U1232" i="4"/>
  <c r="Q1224" i="4"/>
  <c r="U1224" i="4"/>
  <c r="J2359" i="4"/>
  <c r="L2358" i="4"/>
  <c r="O2383" i="4"/>
  <c r="Q3164" i="4"/>
  <c r="Q3109" i="4"/>
  <c r="R3063" i="4"/>
  <c r="P2363" i="4"/>
  <c r="T2363" i="4"/>
  <c r="U1394" i="4"/>
  <c r="Q1386" i="4"/>
  <c r="Q1228" i="4"/>
  <c r="U1228" i="4"/>
  <c r="Q2542" i="4"/>
  <c r="Q2526" i="4"/>
  <c r="Q2524" i="4"/>
  <c r="Q2522" i="4"/>
  <c r="Q2520" i="4"/>
  <c r="Q2518" i="4"/>
  <c r="Q2516" i="4"/>
  <c r="Q2514" i="4"/>
  <c r="Q2502" i="4"/>
  <c r="Q2500" i="4"/>
  <c r="Q2498" i="4"/>
  <c r="Q2496" i="4"/>
  <c r="Q2494" i="4"/>
  <c r="Q2492" i="4"/>
  <c r="Q2490" i="4"/>
  <c r="Q2472" i="4"/>
  <c r="M1991" i="4"/>
  <c r="Q1375" i="4"/>
  <c r="U1375" i="4"/>
  <c r="Q1229" i="4"/>
  <c r="U1229" i="4"/>
  <c r="Q1225" i="4"/>
  <c r="U1225" i="4"/>
  <c r="Q1221" i="4"/>
  <c r="U1221" i="4"/>
  <c r="E3013" i="4"/>
  <c r="Q1368" i="4"/>
  <c r="U1368" i="4"/>
  <c r="Q1218" i="4"/>
  <c r="U1218" i="4"/>
  <c r="Q1134" i="4"/>
  <c r="U2657" i="4"/>
  <c r="Q2655" i="4"/>
  <c r="U2655" i="4"/>
  <c r="Q2653" i="4"/>
  <c r="U2653" i="4"/>
  <c r="Q2525" i="4"/>
  <c r="M1992" i="4"/>
  <c r="U1992" i="4"/>
  <c r="S1979" i="4"/>
  <c r="Q1377" i="4"/>
  <c r="U1377" i="4"/>
  <c r="T1419" i="4"/>
  <c r="T1093" i="4"/>
  <c r="Q210" i="4"/>
  <c r="U2557" i="4"/>
  <c r="U2528" i="4"/>
  <c r="U2526" i="4"/>
  <c r="U2524" i="4"/>
  <c r="U2522" i="4"/>
  <c r="U2520" i="4"/>
  <c r="U2518" i="4"/>
  <c r="U2516" i="4"/>
  <c r="U2514" i="4"/>
  <c r="U2512" i="4"/>
  <c r="U2510" i="4"/>
  <c r="U2508" i="4"/>
  <c r="U2506" i="4"/>
  <c r="U2504" i="4"/>
  <c r="U2502" i="4"/>
  <c r="U2500" i="4"/>
  <c r="U2498" i="4"/>
  <c r="U2496" i="4"/>
  <c r="U2494" i="4"/>
  <c r="U2492" i="4"/>
  <c r="U2490" i="4"/>
  <c r="U2488" i="4"/>
  <c r="U2486" i="4"/>
  <c r="U2484" i="4"/>
  <c r="U2482" i="4"/>
  <c r="U2480" i="4"/>
  <c r="U2478" i="4"/>
  <c r="U2476" i="4"/>
  <c r="U2474" i="4"/>
  <c r="U2473" i="4"/>
  <c r="U2472" i="4"/>
  <c r="U2471" i="4"/>
  <c r="Q1760" i="4"/>
  <c r="Q1752" i="4"/>
  <c r="Q1720" i="4"/>
  <c r="Q1716" i="4"/>
  <c r="Q1712" i="4"/>
  <c r="Q1708" i="4"/>
  <c r="Q1704" i="4"/>
  <c r="Q1645" i="4"/>
  <c r="Q1629" i="4"/>
  <c r="Q1613" i="4"/>
  <c r="Q1609" i="4"/>
  <c r="Q1601" i="4"/>
  <c r="Q1573" i="4"/>
  <c r="Q1545" i="4"/>
  <c r="Q1530" i="4"/>
  <c r="Q1526" i="4"/>
  <c r="Q1522" i="4"/>
  <c r="Q1518" i="4"/>
  <c r="Q1514" i="4"/>
  <c r="Q1434" i="4"/>
  <c r="Q1351" i="4"/>
  <c r="Q1347" i="4"/>
  <c r="Q1271" i="4"/>
  <c r="Q1237" i="4"/>
  <c r="Q1236" i="4"/>
  <c r="Q1213" i="4"/>
  <c r="Q1211" i="4"/>
  <c r="Q1210" i="4"/>
  <c r="Q1201" i="4"/>
  <c r="Q1197" i="4"/>
  <c r="Q1153" i="4"/>
  <c r="Q1027" i="4"/>
  <c r="Q1023" i="4"/>
  <c r="Q1019" i="4"/>
  <c r="Q217" i="4"/>
  <c r="Q1737" i="4"/>
  <c r="Q1729" i="4"/>
  <c r="Q1725" i="4"/>
  <c r="Q1701" i="4"/>
  <c r="U1694" i="4"/>
  <c r="Q1670" i="4"/>
  <c r="Q1666" i="4"/>
  <c r="Q1662" i="4"/>
  <c r="Q1658" i="4"/>
  <c r="Q1654" i="4"/>
  <c r="Q1614" i="4"/>
  <c r="Q1610" i="4"/>
  <c r="Q1550" i="4"/>
  <c r="Q1491" i="4"/>
  <c r="Q1479" i="4"/>
  <c r="Q1475" i="4"/>
  <c r="Q1471" i="4"/>
  <c r="Q1467" i="4"/>
  <c r="Q1463" i="4"/>
  <c r="Q1459" i="4"/>
  <c r="Q1284" i="4"/>
  <c r="Q1272" i="4"/>
  <c r="Q1264" i="4"/>
  <c r="Q1260" i="4"/>
  <c r="Q1248" i="4"/>
  <c r="Q1244" i="4"/>
  <c r="Q1240" i="4"/>
  <c r="Q1217" i="4"/>
  <c r="Q1187" i="4"/>
  <c r="U1133" i="4"/>
  <c r="E1107" i="4"/>
  <c r="Q672" i="4"/>
  <c r="Q668" i="4"/>
  <c r="Q664" i="4"/>
  <c r="Q660" i="4"/>
  <c r="Q656" i="4"/>
  <c r="Q652" i="4"/>
  <c r="Q648" i="4"/>
  <c r="Q644" i="4"/>
  <c r="Q624" i="4"/>
  <c r="Q620" i="4"/>
  <c r="Q604" i="4"/>
  <c r="Q600" i="4"/>
  <c r="Q596" i="4"/>
  <c r="Q592" i="4"/>
  <c r="Q588" i="4"/>
  <c r="Q584" i="4"/>
  <c r="Q580" i="4"/>
  <c r="Q576" i="4"/>
  <c r="Q572" i="4"/>
  <c r="Q568" i="4"/>
  <c r="Q564" i="4"/>
  <c r="Q560" i="4"/>
  <c r="Q556" i="4"/>
  <c r="Q552" i="4"/>
  <c r="U443" i="4"/>
  <c r="Q1194" i="4"/>
  <c r="Q1190" i="4"/>
  <c r="S1178" i="4"/>
  <c r="F76" i="14"/>
  <c r="Q1132" i="4"/>
  <c r="Q1130" i="4"/>
  <c r="Q1127" i="4"/>
  <c r="Q1124" i="4"/>
  <c r="Q663" i="4"/>
  <c r="Q659" i="4"/>
  <c r="Q611" i="4"/>
  <c r="Q607" i="4"/>
  <c r="U534" i="4"/>
  <c r="Q490" i="4"/>
  <c r="U486" i="4"/>
  <c r="Q486" i="4"/>
  <c r="U482" i="4"/>
  <c r="Q482" i="4"/>
  <c r="Q458" i="4"/>
  <c r="Q454" i="4"/>
  <c r="Q425" i="4"/>
  <c r="Q421" i="4"/>
  <c r="Q417" i="4"/>
  <c r="Q413" i="4"/>
  <c r="Q409" i="4"/>
  <c r="Q405" i="4"/>
  <c r="Q401" i="4"/>
  <c r="Q397" i="4"/>
  <c r="Q393" i="4"/>
  <c r="U206" i="4"/>
  <c r="Q91" i="4"/>
  <c r="U91" i="4"/>
  <c r="U87" i="4"/>
  <c r="Q78" i="4"/>
  <c r="U78" i="4"/>
  <c r="Q73" i="4"/>
  <c r="U73" i="4"/>
  <c r="Q527" i="4"/>
  <c r="Q523" i="4"/>
  <c r="Q398" i="4"/>
  <c r="Q394" i="4"/>
  <c r="Q387" i="4"/>
  <c r="Q384" i="4"/>
  <c r="Q372" i="4"/>
  <c r="Q364" i="4"/>
  <c r="Q358" i="4"/>
  <c r="Q354" i="4"/>
  <c r="Q351" i="4"/>
  <c r="Q348" i="4"/>
  <c r="Q347" i="4"/>
  <c r="Q344" i="4"/>
  <c r="Q343" i="4"/>
  <c r="Q340" i="4"/>
  <c r="Q339" i="4"/>
  <c r="Q336" i="4"/>
  <c r="Q326" i="4"/>
  <c r="Q323" i="4"/>
  <c r="Q318" i="4"/>
  <c r="Q315" i="4"/>
  <c r="Q311" i="4"/>
  <c r="Q279" i="4"/>
  <c r="U243" i="4"/>
  <c r="U234" i="4"/>
  <c r="Q200" i="4"/>
  <c r="U198" i="4"/>
  <c r="Q436" i="4"/>
  <c r="Q432" i="4"/>
  <c r="Q428" i="4"/>
  <c r="Q424" i="4"/>
  <c r="Q420" i="4"/>
  <c r="Q416" i="4"/>
  <c r="Q412" i="4"/>
  <c r="Q404" i="4"/>
  <c r="Q400" i="4"/>
  <c r="Q396" i="4"/>
  <c r="Q392" i="4"/>
  <c r="U275" i="4"/>
  <c r="Q275" i="4"/>
  <c r="Q197" i="4"/>
  <c r="U192" i="4"/>
  <c r="Q190" i="4"/>
  <c r="Q166" i="4"/>
  <c r="Q162" i="4"/>
  <c r="Q108" i="4"/>
  <c r="U75" i="4"/>
  <c r="Q71" i="4"/>
  <c r="Q145" i="4"/>
  <c r="Q141" i="4"/>
  <c r="Q121" i="4"/>
  <c r="Q117" i="4"/>
  <c r="Q113" i="4"/>
  <c r="Q61" i="4"/>
  <c r="Q57" i="4"/>
  <c r="Q53" i="4"/>
  <c r="Q51" i="4"/>
  <c r="Q50" i="4"/>
  <c r="Q42" i="4"/>
  <c r="Q39" i="4"/>
  <c r="Q38" i="4"/>
  <c r="Q26" i="4"/>
  <c r="F2369" i="4"/>
  <c r="E2369" i="4"/>
  <c r="E3023" i="4"/>
  <c r="U3239" i="4"/>
  <c r="U3237" i="4"/>
  <c r="R3056" i="4"/>
  <c r="I3041" i="4"/>
  <c r="O2364" i="4"/>
  <c r="S2364" i="4" s="1"/>
  <c r="S3018" i="4"/>
  <c r="K2361" i="4"/>
  <c r="S3037" i="4"/>
  <c r="U3240" i="4"/>
  <c r="U3236" i="4"/>
  <c r="E3029" i="4"/>
  <c r="S3023" i="4"/>
  <c r="G2359" i="4"/>
  <c r="N2374" i="4"/>
  <c r="N2389" i="4"/>
  <c r="N2388" i="4"/>
  <c r="R3019" i="4"/>
  <c r="K2387" i="4"/>
  <c r="I2387" i="4" s="1"/>
  <c r="I3026" i="4"/>
  <c r="J2372" i="4"/>
  <c r="T3047" i="4"/>
  <c r="O2386" i="4"/>
  <c r="O2365" i="4"/>
  <c r="P2383" i="4"/>
  <c r="T2383" i="4" s="1"/>
  <c r="M3057" i="4"/>
  <c r="U3057" i="4" s="1"/>
  <c r="M3061" i="4"/>
  <c r="U3061" i="4" s="1"/>
  <c r="P2385" i="4"/>
  <c r="P2386" i="4"/>
  <c r="T3035" i="4"/>
  <c r="J2370" i="4"/>
  <c r="R3024" i="4"/>
  <c r="I3024" i="4"/>
  <c r="T3015" i="4"/>
  <c r="L3644" i="4"/>
  <c r="T3644" i="4" s="1"/>
  <c r="F2362" i="4"/>
  <c r="J2023" i="4"/>
  <c r="J1966" i="4" s="1"/>
  <c r="F1951" i="4"/>
  <c r="U1316" i="4"/>
  <c r="U1312" i="4"/>
  <c r="U1308" i="4"/>
  <c r="L1105" i="4"/>
  <c r="T1105" i="4" s="1"/>
  <c r="L1060" i="4"/>
  <c r="L1176" i="4"/>
  <c r="L1055" i="4" s="1"/>
  <c r="U1345" i="4"/>
  <c r="U1343" i="4"/>
  <c r="U1339" i="4"/>
  <c r="U1309" i="4"/>
  <c r="U1273" i="4"/>
  <c r="P1105" i="4"/>
  <c r="P1180" i="4"/>
  <c r="P1176" i="4"/>
  <c r="U1304" i="4"/>
  <c r="U1302" i="4"/>
  <c r="U1300" i="4"/>
  <c r="U1296" i="4"/>
  <c r="U1289" i="4"/>
  <c r="U1281" i="4"/>
  <c r="U1277" i="4"/>
  <c r="U1272" i="4"/>
  <c r="U1268" i="4"/>
  <c r="U1264" i="4"/>
  <c r="H1176" i="4"/>
  <c r="H1100" i="4" s="1"/>
  <c r="U1261" i="4"/>
  <c r="U1260" i="4"/>
  <c r="U1256" i="4"/>
  <c r="U1252" i="4"/>
  <c r="U1249" i="4"/>
  <c r="U1248" i="4"/>
  <c r="U1246" i="4"/>
  <c r="U1245" i="4"/>
  <c r="U1244" i="4"/>
  <c r="K1105" i="4"/>
  <c r="K1060" i="4"/>
  <c r="O1058" i="4"/>
  <c r="I1181" i="4"/>
  <c r="E1534" i="4"/>
  <c r="Q1817" i="4"/>
  <c r="U1799" i="4"/>
  <c r="U1684" i="4"/>
  <c r="U1666" i="4"/>
  <c r="U1654" i="4"/>
  <c r="U1620" i="4"/>
  <c r="U1612" i="4"/>
  <c r="O1063" i="4"/>
  <c r="U1760" i="4"/>
  <c r="U1756" i="4"/>
  <c r="U1740" i="4"/>
  <c r="U1736" i="4"/>
  <c r="U1732" i="4"/>
  <c r="U1716" i="4"/>
  <c r="U1712" i="4"/>
  <c r="U1708" i="4"/>
  <c r="U1813" i="4"/>
  <c r="U1676" i="4"/>
  <c r="U1672" i="4"/>
  <c r="U1660" i="4"/>
  <c r="U1656" i="4"/>
  <c r="U1640" i="4"/>
  <c r="U1634" i="4"/>
  <c r="U1618" i="4"/>
  <c r="U1614" i="4"/>
  <c r="U1872" i="4"/>
  <c r="U1828" i="4"/>
  <c r="Q1826" i="4"/>
  <c r="U1826" i="4"/>
  <c r="Q1824" i="4"/>
  <c r="U1814" i="4"/>
  <c r="U1812" i="4"/>
  <c r="U1808" i="4"/>
  <c r="U1806" i="4"/>
  <c r="U1804" i="4"/>
  <c r="U1800" i="4"/>
  <c r="Q1798" i="4"/>
  <c r="U1798" i="4"/>
  <c r="U1794" i="4"/>
  <c r="U1792" i="4"/>
  <c r="U1790" i="4"/>
  <c r="Q1788" i="4"/>
  <c r="U1786" i="4"/>
  <c r="U1784" i="4"/>
  <c r="U1774" i="4"/>
  <c r="U1772" i="4"/>
  <c r="Q1857" i="4"/>
  <c r="U1835" i="4"/>
  <c r="U1688" i="4"/>
  <c r="U1652" i="4"/>
  <c r="U1646" i="4"/>
  <c r="U1642" i="4"/>
  <c r="U1638" i="4"/>
  <c r="U1622" i="4"/>
  <c r="U1616" i="4"/>
  <c r="U1610" i="4"/>
  <c r="M1093" i="4"/>
  <c r="U1931" i="4"/>
  <c r="U1905" i="4"/>
  <c r="U1903" i="4"/>
  <c r="U1890" i="4"/>
  <c r="U1691" i="4"/>
  <c r="U1690" i="4"/>
  <c r="U1689" i="4"/>
  <c r="U1739" i="4"/>
  <c r="U1731" i="4"/>
  <c r="U1729" i="4"/>
  <c r="U1717" i="4"/>
  <c r="U1715" i="4"/>
  <c r="U1711" i="4"/>
  <c r="U1709" i="4"/>
  <c r="U1707" i="4"/>
  <c r="U1705" i="4"/>
  <c r="U1696" i="4"/>
  <c r="U1695" i="4"/>
  <c r="U1685" i="4"/>
  <c r="U1677" i="4"/>
  <c r="U1673" i="4"/>
  <c r="U1669" i="4"/>
  <c r="U1665" i="4"/>
  <c r="U1661" i="4"/>
  <c r="U1653" i="4"/>
  <c r="U1645" i="4"/>
  <c r="U1643" i="4"/>
  <c r="U1633" i="4"/>
  <c r="U1629" i="4"/>
  <c r="U1589" i="4"/>
  <c r="U1587" i="4"/>
  <c r="U1585" i="4"/>
  <c r="U1573" i="4"/>
  <c r="U1557" i="4"/>
  <c r="U1549" i="4"/>
  <c r="U1233" i="4"/>
  <c r="U1600" i="4"/>
  <c r="U1596" i="4"/>
  <c r="U1592" i="4"/>
  <c r="U1588" i="4"/>
  <c r="U1584" i="4"/>
  <c r="U1580" i="4"/>
  <c r="U1576" i="4"/>
  <c r="U1572" i="4"/>
  <c r="U1568" i="4"/>
  <c r="U1564" i="4"/>
  <c r="U1560" i="4"/>
  <c r="U1556" i="4"/>
  <c r="U1552" i="4"/>
  <c r="U1550" i="4"/>
  <c r="U1548" i="4"/>
  <c r="U1530" i="4"/>
  <c r="U1526" i="4"/>
  <c r="U1522" i="4"/>
  <c r="U1518" i="4"/>
  <c r="U1514" i="4"/>
  <c r="U1513" i="4"/>
  <c r="U1510" i="4"/>
  <c r="U1509" i="4"/>
  <c r="U1507" i="4"/>
  <c r="U1506" i="4"/>
  <c r="U1503" i="4"/>
  <c r="U1502" i="4"/>
  <c r="U1501" i="4"/>
  <c r="U1499" i="4"/>
  <c r="U1498" i="4"/>
  <c r="U1497" i="4"/>
  <c r="U1494" i="4"/>
  <c r="U1487" i="4"/>
  <c r="U1483" i="4"/>
  <c r="U1482" i="4"/>
  <c r="U1480" i="4"/>
  <c r="U1479" i="4"/>
  <c r="U1478" i="4"/>
  <c r="U1474" i="4"/>
  <c r="U1471" i="4"/>
  <c r="U1470" i="4"/>
  <c r="U1467" i="4"/>
  <c r="U1466" i="4"/>
  <c r="U1464" i="4"/>
  <c r="U1462" i="4"/>
  <c r="U1455" i="4"/>
  <c r="U1452" i="4"/>
  <c r="U1451" i="4"/>
  <c r="U1447" i="4"/>
  <c r="U1441" i="4"/>
  <c r="G1180" i="4"/>
  <c r="U1213" i="4"/>
  <c r="U705" i="4"/>
  <c r="M1418" i="4"/>
  <c r="U1217" i="4"/>
  <c r="K1180" i="4"/>
  <c r="S1180" i="4" s="1"/>
  <c r="U249" i="4"/>
  <c r="F1057" i="4"/>
  <c r="E1057" i="4" s="1"/>
  <c r="U162" i="4"/>
  <c r="U544" i="4"/>
  <c r="U520" i="4"/>
  <c r="U516" i="4"/>
  <c r="U512" i="4"/>
  <c r="U508" i="4"/>
  <c r="U504" i="4"/>
  <c r="U500" i="4"/>
  <c r="U496" i="4"/>
  <c r="U492" i="4"/>
  <c r="U488" i="4"/>
  <c r="U484" i="4"/>
  <c r="U480" i="4"/>
  <c r="U476" i="4"/>
  <c r="U1132" i="4"/>
  <c r="U1038" i="4"/>
  <c r="U1036" i="4"/>
  <c r="U1034" i="4"/>
  <c r="U1032" i="4"/>
  <c r="U1024" i="4"/>
  <c r="U1020" i="4"/>
  <c r="U1018" i="4"/>
  <c r="I1076" i="4"/>
  <c r="U1035" i="4"/>
  <c r="U1033" i="4"/>
  <c r="U1029" i="4"/>
  <c r="U1027" i="4"/>
  <c r="U1023" i="4"/>
  <c r="U1019" i="4"/>
  <c r="M1079" i="4"/>
  <c r="U268" i="4"/>
  <c r="U264" i="4"/>
  <c r="U260" i="4"/>
  <c r="U440" i="4"/>
  <c r="U438" i="4"/>
  <c r="U436" i="4"/>
  <c r="U434" i="4"/>
  <c r="U432" i="4"/>
  <c r="U430" i="4"/>
  <c r="U428" i="4"/>
  <c r="U426" i="4"/>
  <c r="U424" i="4"/>
  <c r="U420" i="4"/>
  <c r="U265" i="4"/>
  <c r="U261" i="4"/>
  <c r="U257" i="4"/>
  <c r="U472" i="4"/>
  <c r="U471" i="4"/>
  <c r="U470" i="4"/>
  <c r="U468" i="4"/>
  <c r="U467" i="4"/>
  <c r="U466" i="4"/>
  <c r="U465" i="4"/>
  <c r="U464" i="4"/>
  <c r="U462" i="4"/>
  <c r="U461" i="4"/>
  <c r="U460" i="4"/>
  <c r="U459" i="4"/>
  <c r="U458" i="4"/>
  <c r="U456" i="4"/>
  <c r="U455" i="4"/>
  <c r="U454" i="4"/>
  <c r="U452" i="4"/>
  <c r="U450" i="4"/>
  <c r="U449" i="4"/>
  <c r="U448" i="4"/>
  <c r="U447" i="4"/>
  <c r="U446" i="4"/>
  <c r="U444" i="4"/>
  <c r="U439" i="4"/>
  <c r="U427" i="4"/>
  <c r="U423" i="4"/>
  <c r="U421" i="4"/>
  <c r="U197" i="4"/>
  <c r="U153" i="4"/>
  <c r="U151" i="4"/>
  <c r="U150" i="4"/>
  <c r="U147" i="4"/>
  <c r="U143" i="4"/>
  <c r="U141" i="4"/>
  <c r="U139" i="4"/>
  <c r="U137" i="4"/>
  <c r="U135" i="4"/>
  <c r="U133" i="4"/>
  <c r="U131" i="4"/>
  <c r="U121" i="4"/>
  <c r="U119" i="4"/>
  <c r="U117" i="4"/>
  <c r="U115" i="4"/>
  <c r="U113" i="4"/>
  <c r="U235" i="4"/>
  <c r="U132" i="4"/>
  <c r="U128" i="4"/>
  <c r="U124" i="4"/>
  <c r="U120" i="4"/>
  <c r="U116" i="4"/>
  <c r="U112" i="4"/>
  <c r="E41" i="14"/>
  <c r="U111" i="4"/>
  <c r="F1147" i="4"/>
  <c r="F1073" i="4"/>
  <c r="I57" i="5"/>
  <c r="G17" i="5"/>
  <c r="H17" i="5"/>
  <c r="G37" i="5"/>
  <c r="Q19" i="4"/>
  <c r="U80" i="4"/>
  <c r="Q85" i="4"/>
  <c r="Q75" i="4"/>
  <c r="F11" i="5"/>
  <c r="K3719" i="4"/>
  <c r="O3694" i="4"/>
  <c r="K3686" i="4"/>
  <c r="L3680" i="4"/>
  <c r="J3659" i="4"/>
  <c r="I3659" i="4" s="1"/>
  <c r="S3692" i="4"/>
  <c r="H3694" i="4"/>
  <c r="H3184" i="4"/>
  <c r="H3009" i="4" s="1"/>
  <c r="H2355" i="4" s="1"/>
  <c r="F3680" i="4"/>
  <c r="P3674" i="4"/>
  <c r="K3653" i="4"/>
  <c r="O1077" i="4"/>
  <c r="N3734" i="4"/>
  <c r="Q3652" i="4"/>
  <c r="Q3178" i="4"/>
  <c r="Q2990" i="4"/>
  <c r="U2990" i="4"/>
  <c r="I3588" i="4"/>
  <c r="U3437" i="4"/>
  <c r="U3453" i="4"/>
  <c r="U3433" i="4"/>
  <c r="Q3457" i="4"/>
  <c r="Q3334" i="4"/>
  <c r="K2389" i="4"/>
  <c r="Q3480" i="4"/>
  <c r="Q3464" i="4"/>
  <c r="Q3444" i="4"/>
  <c r="E3670" i="4"/>
  <c r="U3493" i="4"/>
  <c r="U3465" i="4"/>
  <c r="Q3537" i="4"/>
  <c r="U3460" i="4"/>
  <c r="I3068" i="4"/>
  <c r="U2308" i="4"/>
  <c r="K2749" i="4"/>
  <c r="T2838" i="4"/>
  <c r="T2647" i="4"/>
  <c r="O2023" i="4"/>
  <c r="O2646" i="4"/>
  <c r="K1951" i="4"/>
  <c r="S2018" i="4"/>
  <c r="I2001" i="4"/>
  <c r="G1887" i="4"/>
  <c r="T1876" i="4"/>
  <c r="L1762" i="4"/>
  <c r="T1762" i="4"/>
  <c r="T2019" i="4"/>
  <c r="T2018" i="4"/>
  <c r="S2014" i="4"/>
  <c r="P1763" i="4"/>
  <c r="T1763" i="4"/>
  <c r="T1877" i="4"/>
  <c r="T1991" i="4"/>
  <c r="M2018" i="4"/>
  <c r="U2018" i="4" s="1"/>
  <c r="S2004" i="4"/>
  <c r="R2002" i="4"/>
  <c r="G1417" i="4"/>
  <c r="T1186" i="4"/>
  <c r="P1110" i="4"/>
  <c r="T1110" i="4" s="1"/>
  <c r="S1878" i="4"/>
  <c r="K1763" i="4"/>
  <c r="G1122" i="4"/>
  <c r="G1048" i="4" s="1"/>
  <c r="O1074" i="4"/>
  <c r="S391" i="4"/>
  <c r="O390" i="4"/>
  <c r="D1533" i="4"/>
  <c r="T1143" i="4"/>
  <c r="P1142" i="4"/>
  <c r="T1142" i="4" s="1"/>
  <c r="N390" i="4"/>
  <c r="M390" i="4"/>
  <c r="R1186" i="4"/>
  <c r="M1186" i="4"/>
  <c r="U1186" i="4"/>
  <c r="O1109" i="4"/>
  <c r="L1161" i="4"/>
  <c r="P1121" i="4"/>
  <c r="P1091" i="4" s="1"/>
  <c r="P1052" i="4"/>
  <c r="T1052" i="4"/>
  <c r="T1880" i="4"/>
  <c r="N1185" i="4"/>
  <c r="D1065" i="4"/>
  <c r="O1110" i="4"/>
  <c r="P1072" i="4"/>
  <c r="R1880" i="4"/>
  <c r="S1543" i="4"/>
  <c r="K1078" i="4"/>
  <c r="G1142" i="4"/>
  <c r="D1110" i="4"/>
  <c r="P1542" i="4"/>
  <c r="T1542" i="4"/>
  <c r="R1538" i="4"/>
  <c r="P1431" i="4"/>
  <c r="P1051" i="4" s="1"/>
  <c r="T1427" i="4"/>
  <c r="P1426" i="4"/>
  <c r="T1426" i="4"/>
  <c r="N1072" i="4"/>
  <c r="N1096" i="4"/>
  <c r="P1151" i="4"/>
  <c r="P1077" i="4" s="1"/>
  <c r="T1148" i="4"/>
  <c r="P1074" i="4"/>
  <c r="T1074" i="4" s="1"/>
  <c r="G1074" i="4"/>
  <c r="K1137" i="4"/>
  <c r="K1114" i="4" s="1"/>
  <c r="T1141" i="4"/>
  <c r="P1120" i="4"/>
  <c r="T1120" i="4" s="1"/>
  <c r="P1137" i="4"/>
  <c r="Q670" i="4"/>
  <c r="O1426" i="4"/>
  <c r="S1426" i="4" s="1"/>
  <c r="P1417" i="4"/>
  <c r="T1417" i="4" s="1"/>
  <c r="O1120" i="4"/>
  <c r="S1138" i="4"/>
  <c r="P1533" i="4"/>
  <c r="T1533" i="4" s="1"/>
  <c r="K1123" i="4"/>
  <c r="S1437" i="4"/>
  <c r="G1123" i="4"/>
  <c r="P390" i="4"/>
  <c r="N291" i="4"/>
  <c r="S1172" i="4"/>
  <c r="S1163" i="4"/>
  <c r="S1143" i="4"/>
  <c r="L186" i="4"/>
  <c r="T186" i="4" s="1"/>
  <c r="C71" i="5"/>
  <c r="C11" i="5" s="1"/>
  <c r="J79" i="5"/>
  <c r="I79" i="5"/>
  <c r="G79" i="5"/>
  <c r="O300" i="4"/>
  <c r="S300" i="4" s="1"/>
  <c r="S309" i="4"/>
  <c r="R302" i="4"/>
  <c r="G72" i="5"/>
  <c r="I72" i="5"/>
  <c r="G92" i="14"/>
  <c r="H92" i="14"/>
  <c r="I92" i="14"/>
  <c r="G68" i="14"/>
  <c r="I68" i="14"/>
  <c r="T1164" i="4"/>
  <c r="O155" i="4"/>
  <c r="O63" i="4"/>
  <c r="G45" i="14"/>
  <c r="G38" i="14"/>
  <c r="G88" i="5"/>
  <c r="G101" i="14"/>
  <c r="T188" i="4"/>
  <c r="N154" i="4"/>
  <c r="T1879" i="4"/>
  <c r="P1043" i="4"/>
  <c r="D2393" i="4"/>
  <c r="G71" i="5"/>
  <c r="I3185" i="4"/>
  <c r="J3705" i="4"/>
  <c r="Q3166" i="4"/>
  <c r="R3015" i="4"/>
  <c r="J2361" i="4"/>
  <c r="Q2968" i="4"/>
  <c r="Q2929" i="4"/>
  <c r="Q2964" i="4"/>
  <c r="U2963" i="4"/>
  <c r="Q2958" i="4"/>
  <c r="Q2924" i="4"/>
  <c r="Q2865" i="4"/>
  <c r="Q2853" i="4"/>
  <c r="Q2844" i="4"/>
  <c r="U2854" i="4"/>
  <c r="Q2848" i="4"/>
  <c r="Q2807" i="4"/>
  <c r="Q2821" i="4"/>
  <c r="Q2810" i="4"/>
  <c r="Q2814" i="4"/>
  <c r="Q2818" i="4"/>
  <c r="Q2816" i="4"/>
  <c r="Q2784" i="4"/>
  <c r="U2728" i="4"/>
  <c r="U2693" i="4"/>
  <c r="O2675" i="4"/>
  <c r="Q2720" i="4"/>
  <c r="M2682" i="4"/>
  <c r="U2682" i="4" s="1"/>
  <c r="N2681" i="4"/>
  <c r="M2681" i="4"/>
  <c r="K2681" i="4"/>
  <c r="K2639" i="4"/>
  <c r="I2640" i="4"/>
  <c r="U2598" i="4"/>
  <c r="Q2591" i="4"/>
  <c r="Q2618" i="4"/>
  <c r="Q2616" i="4"/>
  <c r="Q2585" i="4"/>
  <c r="I2021" i="4"/>
  <c r="J1954" i="4"/>
  <c r="R1954" i="4" s="1"/>
  <c r="Q1963" i="4"/>
  <c r="E1878" i="4"/>
  <c r="D1043" i="4"/>
  <c r="D1042" i="4"/>
  <c r="U1191" i="4"/>
  <c r="D1161" i="4"/>
  <c r="D1085" i="4" s="1"/>
  <c r="J1088" i="4"/>
  <c r="I1088" i="4"/>
  <c r="I1164" i="4"/>
  <c r="K1166" i="4"/>
  <c r="K1160" i="4" s="1"/>
  <c r="K1045" i="4"/>
  <c r="E1088" i="4"/>
  <c r="D1073" i="4"/>
  <c r="D1091" i="4"/>
  <c r="U211" i="4"/>
  <c r="N157" i="4"/>
  <c r="M157" i="4" s="1"/>
  <c r="U157" i="4" s="1"/>
  <c r="Q249" i="4"/>
  <c r="F41" i="5"/>
  <c r="F33" i="5"/>
  <c r="G42" i="5"/>
  <c r="H42" i="5"/>
  <c r="H29" i="5"/>
  <c r="J17" i="5"/>
  <c r="D1050" i="4"/>
  <c r="D1095" i="4"/>
  <c r="D1096" i="4"/>
  <c r="C26" i="5"/>
  <c r="D10" i="5"/>
  <c r="H37" i="5"/>
  <c r="E1172" i="4"/>
  <c r="R1094" i="4"/>
  <c r="U1170" i="4"/>
  <c r="N1067" i="4"/>
  <c r="F1067" i="4"/>
  <c r="E1067" i="4" s="1"/>
  <c r="Q2735" i="4"/>
  <c r="E2662" i="4"/>
  <c r="Q2078" i="4"/>
  <c r="U2078" i="4"/>
  <c r="Q2074" i="4"/>
  <c r="Q2045" i="4"/>
  <c r="U2045" i="4"/>
  <c r="U2022" i="4"/>
  <c r="Q1504" i="4"/>
  <c r="Q1492" i="4"/>
  <c r="U1469" i="4"/>
  <c r="U1461" i="4"/>
  <c r="Q1461" i="4"/>
  <c r="U1435" i="4"/>
  <c r="Q1435" i="4"/>
  <c r="Q1320" i="4"/>
  <c r="U1320" i="4"/>
  <c r="Q2690" i="4"/>
  <c r="U2266" i="4"/>
  <c r="Q1449" i="4"/>
  <c r="U1449" i="4"/>
  <c r="U1465" i="4"/>
  <c r="Q1519" i="4"/>
  <c r="U1519" i="4"/>
  <c r="Q95" i="4"/>
  <c r="U95" i="4"/>
  <c r="U58" i="4"/>
  <c r="Q58" i="4"/>
  <c r="Q2314" i="4"/>
  <c r="U2314" i="4"/>
  <c r="S2013" i="4"/>
  <c r="U1473" i="4"/>
  <c r="U1408" i="4"/>
  <c r="U1400" i="4"/>
  <c r="U1348" i="4"/>
  <c r="Q1348" i="4"/>
  <c r="U20" i="4"/>
  <c r="R1419" i="4"/>
  <c r="Q1445" i="4"/>
  <c r="U1445" i="4"/>
  <c r="Q2284" i="4"/>
  <c r="U1454" i="4"/>
  <c r="U1511" i="4"/>
  <c r="U1851" i="4"/>
  <c r="U1352" i="4"/>
  <c r="Q1336" i="4"/>
  <c r="Q2312" i="4"/>
  <c r="M2016" i="4"/>
  <c r="R2003" i="4"/>
  <c r="M1998" i="4"/>
  <c r="I1984" i="4"/>
  <c r="Q1324" i="4"/>
  <c r="U1135" i="4"/>
  <c r="Q110" i="4"/>
  <c r="Q1332" i="4"/>
  <c r="Q1340" i="4"/>
  <c r="Q1458" i="4"/>
  <c r="U1396" i="4"/>
  <c r="U2175" i="4"/>
  <c r="Q2063" i="4"/>
  <c r="U2063" i="4"/>
  <c r="Q2061" i="4"/>
  <c r="U1012" i="4"/>
  <c r="U383" i="4"/>
  <c r="U1457" i="4"/>
  <c r="Q92" i="4"/>
  <c r="U1500" i="4"/>
  <c r="U1527" i="4"/>
  <c r="U1356" i="4"/>
  <c r="Q31" i="4"/>
  <c r="Q1344" i="4"/>
  <c r="Q221" i="4"/>
  <c r="Q227" i="4"/>
  <c r="Q1026" i="4"/>
  <c r="U2157" i="4"/>
  <c r="Q2155" i="4"/>
  <c r="Q2131" i="4"/>
  <c r="U2131" i="4"/>
  <c r="U2129" i="4"/>
  <c r="U2127" i="4"/>
  <c r="U2125" i="4"/>
  <c r="U2123" i="4"/>
  <c r="U2121" i="4"/>
  <c r="U2117" i="4"/>
  <c r="U2109" i="4"/>
  <c r="U2107" i="4"/>
  <c r="U2105" i="4"/>
  <c r="U2103" i="4"/>
  <c r="Q2101" i="4"/>
  <c r="U2101" i="4"/>
  <c r="Q2099" i="4"/>
  <c r="U2099" i="4"/>
  <c r="U2097" i="4"/>
  <c r="U2095" i="4"/>
  <c r="U2093" i="4"/>
  <c r="R2009" i="4"/>
  <c r="U1220" i="4"/>
  <c r="Q1031" i="4"/>
  <c r="U1031" i="4"/>
  <c r="Q888" i="4"/>
  <c r="U888" i="4"/>
  <c r="Q884" i="4"/>
  <c r="U884" i="4"/>
  <c r="U880" i="4"/>
  <c r="U876" i="4"/>
  <c r="U872" i="4"/>
  <c r="Q856" i="4"/>
  <c r="U856" i="4"/>
  <c r="Q852" i="4"/>
  <c r="U852" i="4"/>
  <c r="U840" i="4"/>
  <c r="Q836" i="4"/>
  <c r="U836" i="4"/>
  <c r="Q832" i="4"/>
  <c r="U832" i="4"/>
  <c r="Q828" i="4"/>
  <c r="U828" i="4"/>
  <c r="Q824" i="4"/>
  <c r="U824" i="4"/>
  <c r="Q812" i="4"/>
  <c r="U812" i="4"/>
  <c r="U808" i="4"/>
  <c r="U804" i="4"/>
  <c r="Q792" i="4"/>
  <c r="U792" i="4"/>
  <c r="U788" i="4"/>
  <c r="Q780" i="4"/>
  <c r="U780" i="4"/>
  <c r="Q776" i="4"/>
  <c r="U776" i="4"/>
  <c r="Q764" i="4"/>
  <c r="U764" i="4"/>
  <c r="Q744" i="4"/>
  <c r="U744" i="4"/>
  <c r="U728" i="4"/>
  <c r="U724" i="4"/>
  <c r="Q720" i="4"/>
  <c r="U720" i="4"/>
  <c r="U704" i="4"/>
  <c r="Q704" i="4"/>
  <c r="U700" i="4"/>
  <c r="Q700" i="4"/>
  <c r="U696" i="4"/>
  <c r="Q696" i="4"/>
  <c r="Q598" i="4"/>
  <c r="U598" i="4"/>
  <c r="Q594" i="4"/>
  <c r="U594" i="4"/>
  <c r="Q590" i="4"/>
  <c r="U590" i="4"/>
  <c r="U578" i="4"/>
  <c r="Q578" i="4"/>
  <c r="U574" i="4"/>
  <c r="Q574" i="4"/>
  <c r="Q1531" i="4"/>
  <c r="U1531" i="4"/>
  <c r="Q2628" i="4"/>
  <c r="U2628" i="4"/>
  <c r="U232" i="4"/>
  <c r="Q41" i="4"/>
  <c r="U1849" i="4"/>
  <c r="U1528" i="4"/>
  <c r="U1853" i="4"/>
  <c r="U1364" i="4"/>
  <c r="U1412" i="4"/>
  <c r="Q1030" i="4"/>
  <c r="Q2207" i="4"/>
  <c r="Q2057" i="4"/>
  <c r="U2057" i="4"/>
  <c r="I2016" i="4"/>
  <c r="Q2016" i="4"/>
  <c r="S2010" i="4"/>
  <c r="Q1373" i="4"/>
  <c r="U1373" i="4"/>
  <c r="U1369" i="4"/>
  <c r="U1251" i="4"/>
  <c r="U1247" i="4"/>
  <c r="Q1116" i="4"/>
  <c r="U1116" i="4"/>
  <c r="U692" i="4"/>
  <c r="Q692" i="4"/>
  <c r="Q1496" i="4"/>
  <c r="U1496" i="4"/>
  <c r="U1404" i="4"/>
  <c r="Q1380" i="4"/>
  <c r="T1534" i="4"/>
  <c r="U37" i="4"/>
  <c r="Q37" i="4"/>
  <c r="U1523" i="4"/>
  <c r="Q2286" i="4"/>
  <c r="U2286" i="4"/>
  <c r="I1983" i="4"/>
  <c r="Q237" i="4"/>
  <c r="U1453" i="4"/>
  <c r="U1524" i="4"/>
  <c r="G1041" i="4"/>
  <c r="U1442" i="4"/>
  <c r="U1515" i="4"/>
  <c r="Q345" i="4"/>
  <c r="Q2055" i="4"/>
  <c r="Q2051" i="4"/>
  <c r="M2008" i="4"/>
  <c r="U2008" i="4"/>
  <c r="Q1428" i="4"/>
  <c r="T1420" i="4"/>
  <c r="U1333" i="4"/>
  <c r="U1329" i="4"/>
  <c r="U1325" i="4"/>
  <c r="Q1317" i="4"/>
  <c r="Q1119" i="4"/>
  <c r="U1119" i="4"/>
  <c r="U1011" i="4"/>
  <c r="Q1011" i="4"/>
  <c r="Q1926" i="4"/>
  <c r="U1926" i="4"/>
  <c r="U1924" i="4"/>
  <c r="Q1924" i="4"/>
  <c r="Q1922" i="4"/>
  <c r="U1922" i="4"/>
  <c r="S1075" i="4"/>
  <c r="I1992" i="4"/>
  <c r="Q1992" i="4"/>
  <c r="Q1920" i="4"/>
  <c r="U1920" i="4"/>
  <c r="U2302" i="4"/>
  <c r="Q2302" i="4"/>
  <c r="O1180" i="4"/>
  <c r="U2596" i="4"/>
  <c r="Q2248" i="4"/>
  <c r="U2248" i="4"/>
  <c r="Q1743" i="4"/>
  <c r="Q1739" i="4"/>
  <c r="Q1711" i="4"/>
  <c r="Q1707" i="4"/>
  <c r="M1178" i="4"/>
  <c r="U1178" i="4"/>
  <c r="L1101" i="4"/>
  <c r="Q2564" i="4"/>
  <c r="U2564" i="4"/>
  <c r="U2246" i="4"/>
  <c r="Q2246" i="4"/>
  <c r="T1997" i="4"/>
  <c r="S1996" i="4"/>
  <c r="T1983" i="4"/>
  <c r="Q1306" i="4"/>
  <c r="Q1233" i="4"/>
  <c r="Q662" i="4"/>
  <c r="U662" i="4"/>
  <c r="Q654" i="4"/>
  <c r="U654" i="4"/>
  <c r="I2002" i="4"/>
  <c r="Q2002" i="4"/>
  <c r="Q666" i="4"/>
  <c r="Q646" i="4"/>
  <c r="Q642" i="4"/>
  <c r="U2306" i="4"/>
  <c r="Q2049" i="4"/>
  <c r="Q1625" i="4"/>
  <c r="Q2649" i="4"/>
  <c r="S2002" i="4"/>
  <c r="Q1597" i="4"/>
  <c r="U2279" i="4"/>
  <c r="Q2183" i="4"/>
  <c r="Q1632" i="4"/>
  <c r="T1995" i="4"/>
  <c r="T1985" i="4"/>
  <c r="Q1612" i="4"/>
  <c r="Q1596" i="4"/>
  <c r="Q1592" i="4"/>
  <c r="Q1334" i="4"/>
  <c r="Q211" i="4"/>
  <c r="Q2606" i="4"/>
  <c r="Q2215" i="4"/>
  <c r="T1986" i="4"/>
  <c r="Q1424" i="4"/>
  <c r="Q1326" i="4"/>
  <c r="Q1322" i="4"/>
  <c r="Q1002" i="4"/>
  <c r="Q999" i="4"/>
  <c r="Q990" i="4"/>
  <c r="Q987" i="4"/>
  <c r="Q984" i="4"/>
  <c r="Q978" i="4"/>
  <c r="Q960" i="4"/>
  <c r="Q933" i="4"/>
  <c r="Q912" i="4"/>
  <c r="Q1339" i="4"/>
  <c r="Q22" i="4"/>
  <c r="S2009" i="4"/>
  <c r="T1969" i="4"/>
  <c r="T1536" i="4"/>
  <c r="R1535" i="4"/>
  <c r="Q622" i="4"/>
  <c r="Q614" i="4"/>
  <c r="Q80" i="4"/>
  <c r="Q2318" i="4"/>
  <c r="Q2283" i="4"/>
  <c r="Q2029" i="4"/>
  <c r="I2009" i="4"/>
  <c r="Q1254" i="4"/>
  <c r="Q2614" i="4"/>
  <c r="Q2327" i="4"/>
  <c r="Q2200" i="4"/>
  <c r="I2010" i="4"/>
  <c r="S1991" i="4"/>
  <c r="R1988" i="4"/>
  <c r="E1985" i="4"/>
  <c r="T1981" i="4"/>
  <c r="E1535" i="4"/>
  <c r="Q1439" i="4"/>
  <c r="Q691" i="4"/>
  <c r="Q680" i="4"/>
  <c r="Q606" i="4"/>
  <c r="Q64" i="4"/>
  <c r="Q1934" i="4"/>
  <c r="U1934" i="4"/>
  <c r="E1178" i="4"/>
  <c r="G1042" i="4"/>
  <c r="G1102" i="4"/>
  <c r="E1102" i="4" s="1"/>
  <c r="U649" i="4"/>
  <c r="Q649" i="4"/>
  <c r="Q17" i="4"/>
  <c r="U1327" i="4"/>
  <c r="Q1327" i="4"/>
  <c r="R1971" i="4"/>
  <c r="I1971" i="4"/>
  <c r="U368" i="4"/>
  <c r="Q368" i="4"/>
  <c r="L1063" i="4"/>
  <c r="Q1544" i="4"/>
  <c r="U687" i="4"/>
  <c r="Q687" i="4"/>
  <c r="U676" i="4"/>
  <c r="Q676" i="4"/>
  <c r="U2224" i="4"/>
  <c r="Q2645" i="4"/>
  <c r="U2645" i="4"/>
  <c r="Q2600" i="4"/>
  <c r="H1111" i="4"/>
  <c r="H1042" i="4"/>
  <c r="Q1413" i="4"/>
  <c r="U1413" i="4"/>
  <c r="Q1409" i="4"/>
  <c r="U1409" i="4"/>
  <c r="Q1405" i="4"/>
  <c r="U1405" i="4"/>
  <c r="Q1401" i="4"/>
  <c r="U1401" i="4"/>
  <c r="Q1397" i="4"/>
  <c r="U1397" i="4"/>
  <c r="U1393" i="4"/>
  <c r="Q1393" i="4"/>
  <c r="Q1389" i="4"/>
  <c r="U1389" i="4"/>
  <c r="Q1385" i="4"/>
  <c r="U1385" i="4"/>
  <c r="U1365" i="4"/>
  <c r="Q702" i="4"/>
  <c r="U702" i="4"/>
  <c r="U698" i="4"/>
  <c r="Q2060" i="4"/>
  <c r="Q1331" i="4"/>
  <c r="U1331" i="4"/>
  <c r="U653" i="4"/>
  <c r="Q653" i="4"/>
  <c r="Q2578" i="4"/>
  <c r="U2578" i="4"/>
  <c r="Q1936" i="4"/>
  <c r="U1936" i="4"/>
  <c r="U355" i="4"/>
  <c r="Q355" i="4"/>
  <c r="U388" i="4"/>
  <c r="Q388" i="4"/>
  <c r="Q1250" i="4"/>
  <c r="U1250" i="4"/>
  <c r="U2691" i="4"/>
  <c r="U2047" i="4"/>
  <c r="Q1636" i="4"/>
  <c r="U1636" i="4"/>
  <c r="Q1551" i="4"/>
  <c r="U2711" i="4"/>
  <c r="Q1944" i="4"/>
  <c r="U1944" i="4"/>
  <c r="Q1942" i="4"/>
  <c r="U1942" i="4"/>
  <c r="Q1628" i="4"/>
  <c r="R1974" i="4"/>
  <c r="Q1608" i="4"/>
  <c r="U1608" i="4"/>
  <c r="Q1604" i="4"/>
  <c r="U1604" i="4"/>
  <c r="U683" i="4"/>
  <c r="Q683" i="4"/>
  <c r="U64" i="4"/>
  <c r="U2242" i="4"/>
  <c r="U1843" i="4"/>
  <c r="Q1841" i="4"/>
  <c r="U1841" i="4"/>
  <c r="Q1839" i="4"/>
  <c r="U1839" i="4"/>
  <c r="Q1837" i="4"/>
  <c r="U1837" i="4"/>
  <c r="Q1811" i="4"/>
  <c r="U1811" i="4"/>
  <c r="Q1809" i="4"/>
  <c r="U1809" i="4"/>
  <c r="U1801" i="4"/>
  <c r="U1797" i="4"/>
  <c r="Q1783" i="4"/>
  <c r="U1783" i="4"/>
  <c r="Q1775" i="4"/>
  <c r="U1775" i="4"/>
  <c r="Q1771" i="4"/>
  <c r="U1771" i="4"/>
  <c r="Q1769" i="4"/>
  <c r="U1002" i="4"/>
  <c r="U2187" i="4"/>
  <c r="M1990" i="4"/>
  <c r="Q1990" i="4"/>
  <c r="R1990" i="4"/>
  <c r="E1971" i="4"/>
  <c r="Q1748" i="4"/>
  <c r="U1748" i="4"/>
  <c r="Q1744" i="4"/>
  <c r="U1744" i="4"/>
  <c r="U1728" i="4"/>
  <c r="Q1728" i="4"/>
  <c r="Q1700" i="4"/>
  <c r="U1700" i="4"/>
  <c r="U905" i="4"/>
  <c r="U885" i="4"/>
  <c r="Q229" i="4"/>
  <c r="U229" i="4"/>
  <c r="U2084" i="4"/>
  <c r="Q2084" i="4"/>
  <c r="Q2082" i="4"/>
  <c r="U2082" i="4"/>
  <c r="Q2080" i="4"/>
  <c r="U2080" i="4"/>
  <c r="U2040" i="4"/>
  <c r="Q2040" i="4"/>
  <c r="R1976" i="4"/>
  <c r="U2294" i="4"/>
  <c r="Q2285" i="4"/>
  <c r="U2169" i="4"/>
  <c r="U2038" i="4"/>
  <c r="Q2038" i="4"/>
  <c r="H1102" i="4"/>
  <c r="Q1169" i="4"/>
  <c r="Q2573" i="4"/>
  <c r="U2299" i="4"/>
  <c r="Q2032" i="4"/>
  <c r="U2028" i="4"/>
  <c r="U2026" i="4"/>
  <c r="Q1335" i="4"/>
  <c r="U1239" i="4"/>
  <c r="H1101" i="4"/>
  <c r="Q2252" i="4"/>
  <c r="Q2315" i="4"/>
  <c r="E1999" i="4"/>
  <c r="U2454" i="4"/>
  <c r="U2452" i="4"/>
  <c r="Q2442" i="4"/>
  <c r="U2442" i="4"/>
  <c r="Q2440" i="4"/>
  <c r="U2440" i="4"/>
  <c r="U2430" i="4"/>
  <c r="U2418" i="4"/>
  <c r="U2416" i="4"/>
  <c r="E2000" i="4"/>
  <c r="U2661" i="4"/>
  <c r="U2296" i="4"/>
  <c r="U1955" i="4"/>
  <c r="Q1955" i="4"/>
  <c r="Q1529" i="4"/>
  <c r="U2695" i="4"/>
  <c r="U2275" i="4"/>
  <c r="U2221" i="4"/>
  <c r="Q1950" i="4"/>
  <c r="U1950" i="4"/>
  <c r="Q1525" i="4"/>
  <c r="Q1521" i="4"/>
  <c r="Q638" i="4"/>
  <c r="U2204" i="4"/>
  <c r="Q2204" i="4"/>
  <c r="M2012" i="4"/>
  <c r="U2012" i="4"/>
  <c r="Q1948" i="4"/>
  <c r="U1948" i="4"/>
  <c r="Q1652" i="4"/>
  <c r="U2168" i="4"/>
  <c r="R2015" i="4"/>
  <c r="S1053" i="4"/>
  <c r="Q2576" i="4"/>
  <c r="Q2181" i="4"/>
  <c r="T1989" i="4"/>
  <c r="S1534" i="4"/>
  <c r="Q2065" i="4"/>
  <c r="Q2304" i="4"/>
  <c r="O1766" i="4"/>
  <c r="S2005" i="4"/>
  <c r="Q1564" i="4"/>
  <c r="Q1560" i="4"/>
  <c r="J2399" i="4"/>
  <c r="N2558" i="4"/>
  <c r="M2558" i="4"/>
  <c r="U2558" i="4" s="1"/>
  <c r="J2409" i="4"/>
  <c r="I2409" i="4"/>
  <c r="G2334" i="4"/>
  <c r="I1882" i="4"/>
  <c r="I1420" i="4"/>
  <c r="I1418" i="4"/>
  <c r="J1417" i="4"/>
  <c r="I1422" i="4"/>
  <c r="K1072" i="4"/>
  <c r="K1192" i="4"/>
  <c r="K1056" i="4"/>
  <c r="K1071" i="4"/>
  <c r="J1192" i="4"/>
  <c r="I1192" i="4"/>
  <c r="N1180" i="4"/>
  <c r="N1176" i="4"/>
  <c r="T2020" i="4"/>
  <c r="E2020" i="4"/>
  <c r="I2020" i="4"/>
  <c r="T1953" i="4"/>
  <c r="Q3722" i="4"/>
  <c r="R3670" i="4"/>
  <c r="Q3404" i="4"/>
  <c r="U1907" i="4"/>
  <c r="Q1943" i="4"/>
  <c r="U2709" i="4"/>
  <c r="U2687" i="4"/>
  <c r="Q2683" i="4"/>
  <c r="U2683" i="4"/>
  <c r="Q895" i="4"/>
  <c r="U895" i="4"/>
  <c r="U875" i="4"/>
  <c r="Q875" i="4"/>
  <c r="Q839" i="4"/>
  <c r="U839" i="4"/>
  <c r="Q831" i="4"/>
  <c r="U831" i="4"/>
  <c r="U827" i="4"/>
  <c r="Q827" i="4"/>
  <c r="Q807" i="4"/>
  <c r="U807" i="4"/>
  <c r="Q803" i="4"/>
  <c r="U803" i="4"/>
  <c r="Q799" i="4"/>
  <c r="U799" i="4"/>
  <c r="Q783" i="4"/>
  <c r="U783" i="4"/>
  <c r="Q779" i="4"/>
  <c r="U779" i="4"/>
  <c r="Q775" i="4"/>
  <c r="U775" i="4"/>
  <c r="Q767" i="4"/>
  <c r="U767" i="4"/>
  <c r="Q759" i="4"/>
  <c r="U759" i="4"/>
  <c r="Q755" i="4"/>
  <c r="U755" i="4"/>
  <c r="U679" i="4"/>
  <c r="Q679" i="4"/>
  <c r="U675" i="4"/>
  <c r="Q675" i="4"/>
  <c r="U671" i="4"/>
  <c r="Q671" i="4"/>
  <c r="U667" i="4"/>
  <c r="Q667" i="4"/>
  <c r="Q655" i="4"/>
  <c r="U655" i="4"/>
  <c r="Q651" i="4"/>
  <c r="U651" i="4"/>
  <c r="U647" i="4"/>
  <c r="Q647" i="4"/>
  <c r="U643" i="4"/>
  <c r="Q643" i="4"/>
  <c r="U639" i="4"/>
  <c r="Q639" i="4"/>
  <c r="Q635" i="4"/>
  <c r="U635" i="4"/>
  <c r="Q631" i="4"/>
  <c r="U631" i="4"/>
  <c r="U623" i="4"/>
  <c r="Q623" i="4"/>
  <c r="U619" i="4"/>
  <c r="Q619" i="4"/>
  <c r="U615" i="4"/>
  <c r="Q615" i="4"/>
  <c r="U603" i="4"/>
  <c r="Q603" i="4"/>
  <c r="Q599" i="4"/>
  <c r="U599" i="4"/>
  <c r="Q595" i="4"/>
  <c r="U595" i="4"/>
  <c r="U591" i="4"/>
  <c r="Q591" i="4"/>
  <c r="U587" i="4"/>
  <c r="Q587" i="4"/>
  <c r="U583" i="4"/>
  <c r="Q583" i="4"/>
  <c r="U579" i="4"/>
  <c r="Q579" i="4"/>
  <c r="Q575" i="4"/>
  <c r="U575" i="4"/>
  <c r="Q571" i="4"/>
  <c r="U571" i="4"/>
  <c r="U567" i="4"/>
  <c r="Q567" i="4"/>
  <c r="Q551" i="4"/>
  <c r="U551" i="4"/>
  <c r="Q547" i="4"/>
  <c r="U547" i="4"/>
  <c r="U543" i="4"/>
  <c r="Q543" i="4"/>
  <c r="U539" i="4"/>
  <c r="Q539" i="4"/>
  <c r="U535" i="4"/>
  <c r="Q535" i="4"/>
  <c r="U531" i="4"/>
  <c r="Q531" i="4"/>
  <c r="U519" i="4"/>
  <c r="Q519" i="4"/>
  <c r="U515" i="4"/>
  <c r="Q515" i="4"/>
  <c r="U511" i="4"/>
  <c r="Q511" i="4"/>
  <c r="U507" i="4"/>
  <c r="Q507" i="4"/>
  <c r="U503" i="4"/>
  <c r="Q503" i="4"/>
  <c r="Q499" i="4"/>
  <c r="U499" i="4"/>
  <c r="Q495" i="4"/>
  <c r="U495" i="4"/>
  <c r="U491" i="4"/>
  <c r="Q491" i="4"/>
  <c r="U487" i="4"/>
  <c r="Q487" i="4"/>
  <c r="Q463" i="4"/>
  <c r="U463" i="4"/>
  <c r="U451" i="4"/>
  <c r="U435" i="4"/>
  <c r="U431" i="4"/>
  <c r="U419" i="4"/>
  <c r="U974" i="4"/>
  <c r="Q974" i="4"/>
  <c r="U2979" i="4"/>
  <c r="Q2979" i="4"/>
  <c r="U2975" i="4"/>
  <c r="Q2975" i="4"/>
  <c r="U2973" i="4"/>
  <c r="Q2973" i="4"/>
  <c r="U1183" i="4"/>
  <c r="Q1183" i="4"/>
  <c r="H1105" i="4"/>
  <c r="H1180" i="4"/>
  <c r="H1059" i="4"/>
  <c r="H1060" i="4"/>
  <c r="F1058" i="4"/>
  <c r="F1103" i="4"/>
  <c r="U1935" i="4"/>
  <c r="U2951" i="4"/>
  <c r="Q2951" i="4"/>
  <c r="U2945" i="4"/>
  <c r="Q2945" i="4"/>
  <c r="U2943" i="4"/>
  <c r="U2917" i="4"/>
  <c r="U2911" i="4"/>
  <c r="Q2911" i="4"/>
  <c r="U2909" i="4"/>
  <c r="U2907" i="4"/>
  <c r="U2897" i="4"/>
  <c r="U2893" i="4"/>
  <c r="Q2891" i="4"/>
  <c r="U2891" i="4"/>
  <c r="U2889" i="4"/>
  <c r="Q2889" i="4"/>
  <c r="U2887" i="4"/>
  <c r="U2883" i="4"/>
  <c r="U2881" i="4"/>
  <c r="Q2876" i="4"/>
  <c r="U2874" i="4"/>
  <c r="Q2870" i="4"/>
  <c r="U2858" i="4"/>
  <c r="U2856" i="4"/>
  <c r="Q2856" i="4"/>
  <c r="U1415" i="4"/>
  <c r="Q1415" i="4"/>
  <c r="Q1395" i="4"/>
  <c r="U1395" i="4"/>
  <c r="Q1391" i="4"/>
  <c r="U1391" i="4"/>
  <c r="Q1387" i="4"/>
  <c r="U1387" i="4"/>
  <c r="Q1383" i="4"/>
  <c r="U1383" i="4"/>
  <c r="Q1379" i="4"/>
  <c r="U1379" i="4"/>
  <c r="Q1371" i="4"/>
  <c r="U1371" i="4"/>
  <c r="Q1367" i="4"/>
  <c r="U1367" i="4"/>
  <c r="Q1363" i="4"/>
  <c r="U1363" i="4"/>
  <c r="U1359" i="4"/>
  <c r="Q1359" i="4"/>
  <c r="U1355" i="4"/>
  <c r="Q1355" i="4"/>
  <c r="Q1311" i="4"/>
  <c r="U1311" i="4"/>
  <c r="Q1307" i="4"/>
  <c r="U1307" i="4"/>
  <c r="Q1303" i="4"/>
  <c r="U1303" i="4"/>
  <c r="Q1299" i="4"/>
  <c r="U1299" i="4"/>
  <c r="Q1295" i="4"/>
  <c r="U1295" i="4"/>
  <c r="Q1291" i="4"/>
  <c r="U1291" i="4"/>
  <c r="U1287" i="4"/>
  <c r="Q1287" i="4"/>
  <c r="U1283" i="4"/>
  <c r="Q1283" i="4"/>
  <c r="U1279" i="4"/>
  <c r="Q1279" i="4"/>
  <c r="U1275" i="4"/>
  <c r="Q1275" i="4"/>
  <c r="U1263" i="4"/>
  <c r="U2997" i="4"/>
  <c r="Q1810" i="4"/>
  <c r="U1810" i="4"/>
  <c r="Q1796" i="4"/>
  <c r="U1796" i="4"/>
  <c r="U1782" i="4"/>
  <c r="Q1782" i="4"/>
  <c r="Q1776" i="4"/>
  <c r="U1776" i="4"/>
  <c r="U1770" i="4"/>
  <c r="Q1770" i="4"/>
  <c r="U1718" i="4"/>
  <c r="Q1714" i="4"/>
  <c r="U1714" i="4"/>
  <c r="U1706" i="4"/>
  <c r="Q1706" i="4"/>
  <c r="U1702" i="4"/>
  <c r="Q1702" i="4"/>
  <c r="U1698" i="4"/>
  <c r="F83" i="14"/>
  <c r="G83" i="14"/>
  <c r="U1539" i="4"/>
  <c r="Q1539" i="4"/>
  <c r="M1993" i="4"/>
  <c r="U1993" i="4"/>
  <c r="Q1939" i="4"/>
  <c r="U1939" i="4"/>
  <c r="U1933" i="4"/>
  <c r="Q1933" i="4"/>
  <c r="Q1927" i="4"/>
  <c r="Q1911" i="4"/>
  <c r="U1911" i="4"/>
  <c r="U1904" i="4"/>
  <c r="Q1904" i="4"/>
  <c r="U1902" i="4"/>
  <c r="Q1902" i="4"/>
  <c r="Q1816" i="4"/>
  <c r="Q1814" i="4"/>
  <c r="Q1804" i="4"/>
  <c r="Q1802" i="4"/>
  <c r="Q1792" i="4"/>
  <c r="Q1513" i="4"/>
  <c r="Q1501" i="4"/>
  <c r="T1097" i="4"/>
  <c r="Q986" i="4"/>
  <c r="Q907" i="4"/>
  <c r="Q903" i="4"/>
  <c r="Q863" i="4"/>
  <c r="Q859" i="4"/>
  <c r="Q835" i="4"/>
  <c r="Q306" i="4"/>
  <c r="Q251" i="4"/>
  <c r="Q208" i="4"/>
  <c r="Q325" i="4"/>
  <c r="T1535" i="4"/>
  <c r="Q1430" i="4"/>
  <c r="Q1207" i="4"/>
  <c r="Q1199" i="4"/>
  <c r="Q1195" i="4"/>
  <c r="Q878" i="4"/>
  <c r="Q850" i="4"/>
  <c r="Q846" i="4"/>
  <c r="Q778" i="4"/>
  <c r="Q774" i="4"/>
  <c r="Q332" i="4"/>
  <c r="Q201" i="4"/>
  <c r="U1488" i="4"/>
  <c r="Q2530" i="4"/>
  <c r="Q2528" i="4"/>
  <c r="Q2512" i="4"/>
  <c r="Q2510" i="4"/>
  <c r="Q2508" i="4"/>
  <c r="Q2506" i="4"/>
  <c r="Q2504" i="4"/>
  <c r="Q2488" i="4"/>
  <c r="Q2486" i="4"/>
  <c r="Q2484" i="4"/>
  <c r="Q2482" i="4"/>
  <c r="Q2452" i="4"/>
  <c r="Q2450" i="4"/>
  <c r="Q2448" i="4"/>
  <c r="Q2174" i="4"/>
  <c r="Q2168" i="4"/>
  <c r="Q2160" i="4"/>
  <c r="Q2158" i="4"/>
  <c r="Q2156" i="4"/>
  <c r="Q2146" i="4"/>
  <c r="Q2144" i="4"/>
  <c r="Q2132" i="4"/>
  <c r="Q2124" i="4"/>
  <c r="Q2122" i="4"/>
  <c r="Q2120" i="4"/>
  <c r="Q2112" i="4"/>
  <c r="Q2110" i="4"/>
  <c r="Q2108" i="4"/>
  <c r="Q2100" i="4"/>
  <c r="Q2098" i="4"/>
  <c r="Q2096" i="4"/>
  <c r="M1978" i="4"/>
  <c r="T1418" i="4"/>
  <c r="Q2189" i="4"/>
  <c r="Q1946" i="4"/>
  <c r="Q1932" i="4"/>
  <c r="Q1930" i="4"/>
  <c r="Q1914" i="4"/>
  <c r="Q1912" i="4"/>
  <c r="Q1910" i="4"/>
  <c r="Q1908" i="4"/>
  <c r="Q1821" i="4"/>
  <c r="Q1523" i="4"/>
  <c r="Q1515" i="4"/>
  <c r="Q1507" i="4"/>
  <c r="Q1149" i="4"/>
  <c r="Q2910" i="4"/>
  <c r="Q2069" i="4"/>
  <c r="Q1451" i="4"/>
  <c r="Q1447" i="4"/>
  <c r="U407" i="4"/>
  <c r="Q2938" i="4"/>
  <c r="Q1690" i="4"/>
  <c r="Q1646" i="4"/>
  <c r="Q1642" i="4"/>
  <c r="M1534" i="4"/>
  <c r="Q1534" i="4" s="1"/>
  <c r="E1418" i="4"/>
  <c r="Q2308" i="4"/>
  <c r="Q2306" i="4"/>
  <c r="Q1115" i="4"/>
  <c r="R1093" i="4"/>
  <c r="Q998" i="4"/>
  <c r="Q290" i="4"/>
  <c r="Q282" i="4"/>
  <c r="Q168" i="4"/>
  <c r="Q151" i="4"/>
  <c r="Q147" i="4"/>
  <c r="Q143" i="4"/>
  <c r="Q139" i="4"/>
  <c r="Q135" i="4"/>
  <c r="Q131" i="4"/>
  <c r="Q127" i="4"/>
  <c r="Q123" i="4"/>
  <c r="Q119" i="4"/>
  <c r="Q33" i="4"/>
  <c r="H82" i="14"/>
  <c r="Q3224" i="4"/>
  <c r="U3224" i="4"/>
  <c r="E3040" i="4"/>
  <c r="F2386" i="4"/>
  <c r="E2386" i="4"/>
  <c r="F157" i="4"/>
  <c r="E157" i="4"/>
  <c r="U1118" i="4"/>
  <c r="Q1118" i="4"/>
  <c r="Q25" i="4"/>
  <c r="S3673" i="4"/>
  <c r="R1983" i="4"/>
  <c r="P3723" i="4"/>
  <c r="Q3610" i="4"/>
  <c r="U3235" i="4"/>
  <c r="M3051" i="4"/>
  <c r="Q3222" i="4"/>
  <c r="O3644" i="4"/>
  <c r="S3644" i="4"/>
  <c r="U3400" i="4"/>
  <c r="Q1721" i="4"/>
  <c r="U1721" i="4"/>
  <c r="D1059" i="4"/>
  <c r="D1104" i="4"/>
  <c r="S1080" i="4"/>
  <c r="U977" i="4"/>
  <c r="Q977" i="4"/>
  <c r="O308" i="4"/>
  <c r="M308" i="4"/>
  <c r="M309" i="4"/>
  <c r="U309" i="4" s="1"/>
  <c r="U3153" i="4"/>
  <c r="U3135" i="4"/>
  <c r="U962" i="4"/>
  <c r="Q94" i="4"/>
  <c r="U3210" i="4"/>
  <c r="Q3210" i="4"/>
  <c r="G1068" i="4"/>
  <c r="Q3612" i="4"/>
  <c r="U3536" i="4"/>
  <c r="Q3536" i="4"/>
  <c r="R1079" i="4"/>
  <c r="Q99" i="4"/>
  <c r="Q3221" i="4"/>
  <c r="L2386" i="4"/>
  <c r="T3040" i="4"/>
  <c r="E3026" i="4"/>
  <c r="F2372" i="4"/>
  <c r="E2372" i="4"/>
  <c r="J1967" i="4"/>
  <c r="S2020" i="4"/>
  <c r="O1953" i="4"/>
  <c r="S1953" i="4"/>
  <c r="Q1855" i="4"/>
  <c r="U1855" i="4"/>
  <c r="U3212" i="4"/>
  <c r="Q3212" i="4"/>
  <c r="P1875" i="4"/>
  <c r="P1761" i="4" s="1"/>
  <c r="T1761" i="4" s="1"/>
  <c r="P1881" i="4"/>
  <c r="T1881" i="4" s="1"/>
  <c r="T1882" i="4"/>
  <c r="U966" i="4"/>
  <c r="Q966" i="4"/>
  <c r="Q29" i="4"/>
  <c r="U3632" i="4"/>
  <c r="Q3632" i="4"/>
  <c r="Q3598" i="4"/>
  <c r="Q3576" i="4"/>
  <c r="Q3524" i="4"/>
  <c r="U3524" i="4"/>
  <c r="Q3510" i="4"/>
  <c r="U3510" i="4"/>
  <c r="F1123" i="4"/>
  <c r="E1123" i="4"/>
  <c r="U1126" i="4"/>
  <c r="Q1126" i="4"/>
  <c r="U942" i="4"/>
  <c r="Q942" i="4"/>
  <c r="Q1005" i="4"/>
  <c r="Q3232" i="4"/>
  <c r="I1148" i="4"/>
  <c r="Q1148" i="4" s="1"/>
  <c r="T3043" i="4"/>
  <c r="P2389" i="4"/>
  <c r="T2389" i="4" s="1"/>
  <c r="I3039" i="4"/>
  <c r="J2385" i="4"/>
  <c r="I2385" i="4" s="1"/>
  <c r="G2373" i="4"/>
  <c r="E3027" i="4"/>
  <c r="Q2560" i="4"/>
  <c r="U2560" i="4"/>
  <c r="Q2295" i="4"/>
  <c r="Q2293" i="4"/>
  <c r="U2293" i="4"/>
  <c r="Q2281" i="4"/>
  <c r="U2281" i="4"/>
  <c r="I3242" i="4"/>
  <c r="O3737" i="4"/>
  <c r="S3737" i="4"/>
  <c r="U3149" i="4"/>
  <c r="M3067" i="4"/>
  <c r="U3067" i="4"/>
  <c r="L3697" i="4"/>
  <c r="U3620" i="4"/>
  <c r="Q3620" i="4"/>
  <c r="U3514" i="4"/>
  <c r="Q3514" i="4"/>
  <c r="U3233" i="4"/>
  <c r="Q3233" i="4"/>
  <c r="L1120" i="4"/>
  <c r="T1138" i="4"/>
  <c r="E1093" i="4"/>
  <c r="U1009" i="4"/>
  <c r="Q1009" i="4"/>
  <c r="Q289" i="4"/>
  <c r="Q3490" i="4"/>
  <c r="U3200" i="4"/>
  <c r="Q3114" i="4"/>
  <c r="U3114" i="4"/>
  <c r="S3057" i="4"/>
  <c r="M3043" i="4"/>
  <c r="U3043" i="4" s="1"/>
  <c r="O2389" i="4"/>
  <c r="S3031" i="4"/>
  <c r="U3157" i="4"/>
  <c r="N3719" i="4"/>
  <c r="M3719" i="4" s="1"/>
  <c r="F137" i="14" s="1"/>
  <c r="G137" i="14" s="1"/>
  <c r="U3534" i="4"/>
  <c r="Q3522" i="4"/>
  <c r="U3522" i="4"/>
  <c r="U958" i="4"/>
  <c r="Q958" i="4"/>
  <c r="U997" i="4"/>
  <c r="U313" i="4"/>
  <c r="I1988" i="4"/>
  <c r="S1988" i="4"/>
  <c r="U1025" i="4"/>
  <c r="U3234" i="4"/>
  <c r="D1123" i="4"/>
  <c r="D1111" i="4" s="1"/>
  <c r="Q3174" i="4"/>
  <c r="Q3170" i="4"/>
  <c r="Q3168" i="4"/>
  <c r="U3168" i="4"/>
  <c r="U3162" i="4"/>
  <c r="Q3162" i="4"/>
  <c r="U3106" i="4"/>
  <c r="U3102" i="4"/>
  <c r="U3100" i="4"/>
  <c r="U3098" i="4"/>
  <c r="Q3098" i="4"/>
  <c r="U3096" i="4"/>
  <c r="Q3096" i="4"/>
  <c r="U3094" i="4"/>
  <c r="U3086" i="4"/>
  <c r="E3068" i="4"/>
  <c r="E3060" i="4"/>
  <c r="Q3566" i="4"/>
  <c r="U3566" i="4"/>
  <c r="Q3558" i="4"/>
  <c r="U3558" i="4"/>
  <c r="Q106" i="4"/>
  <c r="I82" i="14"/>
  <c r="U16" i="4"/>
  <c r="U946" i="4"/>
  <c r="Q946" i="4"/>
  <c r="E79" i="14"/>
  <c r="Q1694" i="4"/>
  <c r="U1021" i="4"/>
  <c r="M1989" i="4"/>
  <c r="R1989" i="4"/>
  <c r="S3075" i="4"/>
  <c r="I3042" i="4"/>
  <c r="Q970" i="4"/>
  <c r="J2387" i="4"/>
  <c r="R3041" i="4"/>
  <c r="G2385" i="4"/>
  <c r="E3039" i="4"/>
  <c r="R2682" i="4"/>
  <c r="J2681" i="4"/>
  <c r="I2404" i="4"/>
  <c r="Q2404" i="4" s="1"/>
  <c r="K2397" i="4"/>
  <c r="K2340" i="4" s="1"/>
  <c r="Q1727" i="4"/>
  <c r="U1727" i="4"/>
  <c r="Q1723" i="4"/>
  <c r="U1723" i="4"/>
  <c r="Q1719" i="4"/>
  <c r="U1719" i="4"/>
  <c r="S2405" i="4"/>
  <c r="T1888" i="4"/>
  <c r="P1887" i="4"/>
  <c r="G1137" i="4"/>
  <c r="I1120" i="4"/>
  <c r="Q225" i="4"/>
  <c r="U225" i="4"/>
  <c r="O1086" i="4"/>
  <c r="U988" i="4"/>
  <c r="Q988" i="4"/>
  <c r="U917" i="4"/>
  <c r="O1041" i="4"/>
  <c r="G3005" i="4"/>
  <c r="L1050" i="4"/>
  <c r="L1095" i="4"/>
  <c r="L1160" i="4"/>
  <c r="L1084" i="4"/>
  <c r="L1066" i="4"/>
  <c r="L1122" i="4"/>
  <c r="T1122" i="4" s="1"/>
  <c r="T1176" i="4"/>
  <c r="G1147" i="4"/>
  <c r="U3655" i="4"/>
  <c r="Q3655" i="4"/>
  <c r="Q3392" i="4"/>
  <c r="Q3390" i="4"/>
  <c r="U3322" i="4"/>
  <c r="Q3322" i="4"/>
  <c r="Q3318" i="4"/>
  <c r="U3318" i="4"/>
  <c r="U3306" i="4"/>
  <c r="Q3306" i="4"/>
  <c r="U3292" i="4"/>
  <c r="Q3292" i="4"/>
  <c r="U3280" i="4"/>
  <c r="Q3280" i="4"/>
  <c r="M3272" i="4"/>
  <c r="U3272" i="4" s="1"/>
  <c r="N3271" i="4"/>
  <c r="M3271" i="4"/>
  <c r="U3270" i="4"/>
  <c r="Q3268" i="4"/>
  <c r="U3268" i="4"/>
  <c r="Q3264" i="4"/>
  <c r="U3264" i="4"/>
  <c r="U2991" i="4"/>
  <c r="Q2991" i="4"/>
  <c r="U2723" i="4"/>
  <c r="Q2723" i="4"/>
  <c r="H1103" i="4"/>
  <c r="H1058" i="4"/>
  <c r="K1171" i="4"/>
  <c r="G3674" i="4"/>
  <c r="G3665" i="4"/>
  <c r="E3588" i="4"/>
  <c r="Q3565" i="4"/>
  <c r="U3565" i="4"/>
  <c r="Q3561" i="4"/>
  <c r="U3561" i="4"/>
  <c r="U3559" i="4"/>
  <c r="Q3559" i="4"/>
  <c r="U3557" i="4"/>
  <c r="Q3557" i="4"/>
  <c r="Q3491" i="4"/>
  <c r="I3015" i="4"/>
  <c r="Q2789" i="4"/>
  <c r="I2652" i="4"/>
  <c r="L1192" i="4"/>
  <c r="L1072" i="4"/>
  <c r="T1072" i="4" s="1"/>
  <c r="U3001" i="4"/>
  <c r="U2913" i="4"/>
  <c r="U2905" i="4"/>
  <c r="U2899" i="4"/>
  <c r="Q2899" i="4"/>
  <c r="U2895" i="4"/>
  <c r="Q2895" i="4"/>
  <c r="Q2885" i="4"/>
  <c r="U2885" i="4"/>
  <c r="E3728" i="4"/>
  <c r="I3037" i="4"/>
  <c r="P2378" i="4"/>
  <c r="N2364" i="4"/>
  <c r="M2364" i="4"/>
  <c r="U2364" i="4"/>
  <c r="M3018" i="4"/>
  <c r="U3018" i="4" s="1"/>
  <c r="N2357" i="4"/>
  <c r="M3011" i="4"/>
  <c r="U3011" i="4" s="1"/>
  <c r="J1901" i="4"/>
  <c r="I1901" i="4"/>
  <c r="I1968" i="4"/>
  <c r="K1891" i="4"/>
  <c r="M1535" i="4"/>
  <c r="D1052" i="4"/>
  <c r="D1431" i="4"/>
  <c r="D1051" i="4"/>
  <c r="N1426" i="4"/>
  <c r="M1427" i="4"/>
  <c r="Q1189" i="4"/>
  <c r="U1189" i="4"/>
  <c r="G1105" i="4"/>
  <c r="G1060" i="4"/>
  <c r="I391" i="4"/>
  <c r="Q391" i="4" s="1"/>
  <c r="O158" i="4"/>
  <c r="S183" i="4"/>
  <c r="Q3219" i="4"/>
  <c r="Q689" i="4"/>
  <c r="U689" i="4"/>
  <c r="K3737" i="4"/>
  <c r="Q3575" i="4"/>
  <c r="Q3304" i="4"/>
  <c r="Q3302" i="4"/>
  <c r="Q3300" i="4"/>
  <c r="Q3296" i="4"/>
  <c r="Q2587" i="4"/>
  <c r="U2268" i="4"/>
  <c r="E1962" i="4"/>
  <c r="Q1665" i="4"/>
  <c r="L1046" i="4"/>
  <c r="S188" i="4"/>
  <c r="O186" i="4"/>
  <c r="Q3507" i="4"/>
  <c r="Q3475" i="4"/>
  <c r="Q3437" i="4"/>
  <c r="Q3433" i="4"/>
  <c r="Q3415" i="4"/>
  <c r="M1999" i="4"/>
  <c r="U1999" i="4" s="1"/>
  <c r="Q1831" i="4"/>
  <c r="Q1394" i="4"/>
  <c r="Q1390" i="4"/>
  <c r="Q1382" i="4"/>
  <c r="Q1374" i="4"/>
  <c r="Q1346" i="4"/>
  <c r="Q1318" i="4"/>
  <c r="Q1302" i="4"/>
  <c r="Q1258" i="4"/>
  <c r="Q1246" i="4"/>
  <c r="T1163" i="4"/>
  <c r="N2360" i="4"/>
  <c r="M3014" i="4"/>
  <c r="U3014" i="4" s="1"/>
  <c r="T2000" i="4"/>
  <c r="T1976" i="4"/>
  <c r="S1892" i="4"/>
  <c r="Q378" i="4"/>
  <c r="E1078" i="4"/>
  <c r="T2335" i="4"/>
  <c r="I1986" i="4"/>
  <c r="S1976" i="4"/>
  <c r="T1895" i="4"/>
  <c r="K1042" i="4"/>
  <c r="Q880" i="4"/>
  <c r="Q876" i="4"/>
  <c r="Q872" i="4"/>
  <c r="Q408" i="4"/>
  <c r="D1074" i="4"/>
  <c r="Q3649" i="4"/>
  <c r="T3064" i="4"/>
  <c r="Q2890" i="4"/>
  <c r="Q2888" i="4"/>
  <c r="U2888" i="4"/>
  <c r="Q2458" i="4"/>
  <c r="Q2454" i="4"/>
  <c r="Q2412" i="4"/>
  <c r="Q1925" i="4"/>
  <c r="Q2507" i="4"/>
  <c r="Q2481" i="4"/>
  <c r="M1419" i="4"/>
  <c r="M3052" i="4"/>
  <c r="U3052" i="4" s="1"/>
  <c r="E3049" i="4"/>
  <c r="M3046" i="4"/>
  <c r="U3046" i="4"/>
  <c r="E2011" i="4"/>
  <c r="Q1563" i="4"/>
  <c r="L1147" i="4"/>
  <c r="Q3452" i="4"/>
  <c r="Q3301" i="4"/>
  <c r="Q3269" i="4"/>
  <c r="Q2632" i="4"/>
  <c r="S1972" i="4"/>
  <c r="T1971" i="4"/>
  <c r="Q1790" i="4"/>
  <c r="Q3223" i="4"/>
  <c r="Q3211" i="4"/>
  <c r="Q3199" i="4"/>
  <c r="R1972" i="4"/>
  <c r="M3645" i="4"/>
  <c r="U3645" i="4" s="1"/>
  <c r="I3673" i="4"/>
  <c r="Q3673" i="4"/>
  <c r="Q3685" i="4"/>
  <c r="Q3633" i="4"/>
  <c r="Q3617" i="4"/>
  <c r="Q3599" i="4"/>
  <c r="Q3432" i="4"/>
  <c r="I1542" i="4"/>
  <c r="Q1442" i="4"/>
  <c r="Q1018" i="4"/>
  <c r="Q937" i="4"/>
  <c r="Q650" i="4"/>
  <c r="Q634" i="4"/>
  <c r="Q610" i="4"/>
  <c r="Q602" i="4"/>
  <c r="Q470" i="4"/>
  <c r="Q466" i="4"/>
  <c r="Q462" i="4"/>
  <c r="G3062" i="4"/>
  <c r="G3190" i="4"/>
  <c r="G3189" i="4" s="1"/>
  <c r="U40" i="4"/>
  <c r="Q40" i="4"/>
  <c r="U36" i="4"/>
  <c r="Q36" i="4"/>
  <c r="Q3629" i="4"/>
  <c r="U3629" i="4"/>
  <c r="U3595" i="4"/>
  <c r="U316" i="4"/>
  <c r="Q316" i="4"/>
  <c r="U246" i="4"/>
  <c r="H3690" i="4"/>
  <c r="Q1410" i="4"/>
  <c r="U1410" i="4"/>
  <c r="Q1366" i="4"/>
  <c r="U1366" i="4"/>
  <c r="U1286" i="4"/>
  <c r="L1041" i="4"/>
  <c r="Q52" i="4"/>
  <c r="U2427" i="4"/>
  <c r="Q2427" i="4"/>
  <c r="D1060" i="4"/>
  <c r="D1105" i="4"/>
  <c r="Q1330" i="4"/>
  <c r="U1520" i="4"/>
  <c r="Q342" i="4"/>
  <c r="U1222" i="4"/>
  <c r="Q3382" i="4"/>
  <c r="L2371" i="4"/>
  <c r="T3025" i="4"/>
  <c r="D2668" i="4"/>
  <c r="D2340" i="4" s="1"/>
  <c r="D13" i="4" s="1"/>
  <c r="D2347" i="4"/>
  <c r="Q2267" i="4"/>
  <c r="S1538" i="4"/>
  <c r="K1537" i="4"/>
  <c r="K1533" i="4"/>
  <c r="S1533" i="4"/>
  <c r="Q1527" i="4"/>
  <c r="M1432" i="4"/>
  <c r="U1432" i="4"/>
  <c r="N1431" i="4"/>
  <c r="U1202" i="4"/>
  <c r="Q1202" i="4"/>
  <c r="U1198" i="4"/>
  <c r="Q1198" i="4"/>
  <c r="H1065" i="4"/>
  <c r="H1110" i="4"/>
  <c r="H1185" i="4"/>
  <c r="H1049" i="4"/>
  <c r="P1058" i="4"/>
  <c r="T1058" i="4" s="1"/>
  <c r="P1103" i="4"/>
  <c r="Q21" i="4"/>
  <c r="P3341" i="4"/>
  <c r="H1096" i="4"/>
  <c r="H1051" i="4"/>
  <c r="H1171" i="4"/>
  <c r="H1095" i="4"/>
  <c r="P158" i="4"/>
  <c r="T158" i="4"/>
  <c r="T184" i="4"/>
  <c r="P3188" i="4"/>
  <c r="P3070" i="4" s="1"/>
  <c r="T3673" i="4"/>
  <c r="Q1402" i="4"/>
  <c r="U1402" i="4"/>
  <c r="Q1362" i="4"/>
  <c r="U1362" i="4"/>
  <c r="K1110" i="4"/>
  <c r="K1185" i="4"/>
  <c r="K1064" i="4"/>
  <c r="S1064" i="4" s="1"/>
  <c r="K1065" i="4"/>
  <c r="U362" i="4"/>
  <c r="U3208" i="4"/>
  <c r="Q3208" i="4"/>
  <c r="K3184" i="4"/>
  <c r="E3017" i="4"/>
  <c r="Q1230" i="4"/>
  <c r="U1230" i="4"/>
  <c r="J1110" i="4"/>
  <c r="R1110" i="4"/>
  <c r="J1185" i="4"/>
  <c r="J1109" i="4" s="1"/>
  <c r="K104" i="4"/>
  <c r="U1294" i="4"/>
  <c r="Q312" i="4"/>
  <c r="Q327" i="4"/>
  <c r="U201" i="4"/>
  <c r="U1374" i="4"/>
  <c r="Q122" i="4"/>
  <c r="K2371" i="4"/>
  <c r="U2747" i="4"/>
  <c r="Q2747" i="4"/>
  <c r="U2745" i="4"/>
  <c r="Q2745" i="4"/>
  <c r="U2743" i="4"/>
  <c r="Q2743" i="4"/>
  <c r="Q2739" i="4"/>
  <c r="U2739" i="4"/>
  <c r="Q2737" i="4"/>
  <c r="U2737" i="4"/>
  <c r="N2639" i="4"/>
  <c r="Q2636" i="4"/>
  <c r="M1543" i="4"/>
  <c r="Q1543" i="4" s="1"/>
  <c r="O1542" i="4"/>
  <c r="O1048" i="4"/>
  <c r="J1537" i="4"/>
  <c r="I1538" i="4"/>
  <c r="U1495" i="4"/>
  <c r="Q1495" i="4"/>
  <c r="U1297" i="4"/>
  <c r="Q1297" i="4"/>
  <c r="Q1265" i="4"/>
  <c r="U1265" i="4"/>
  <c r="U1257" i="4"/>
  <c r="Q1257" i="4"/>
  <c r="Q1253" i="4"/>
  <c r="U1253" i="4"/>
  <c r="Q1206" i="4"/>
  <c r="D1192" i="4"/>
  <c r="C85" i="14" s="1"/>
  <c r="D1072" i="4"/>
  <c r="G1185" i="4"/>
  <c r="G1176" i="4"/>
  <c r="T1181" i="4"/>
  <c r="P1060" i="4"/>
  <c r="T1060" i="4"/>
  <c r="O1103" i="4"/>
  <c r="S1179" i="4"/>
  <c r="Q134" i="4"/>
  <c r="Q48" i="4"/>
  <c r="U3380" i="4"/>
  <c r="Q3380" i="4"/>
  <c r="Q1370" i="4"/>
  <c r="U1370" i="4"/>
  <c r="D1058" i="4"/>
  <c r="D1103" i="4"/>
  <c r="L308" i="4"/>
  <c r="L299" i="4"/>
  <c r="L300" i="4"/>
  <c r="T300" i="4" s="1"/>
  <c r="H1057" i="4"/>
  <c r="Q171" i="4"/>
  <c r="Q3255" i="4"/>
  <c r="U319" i="4"/>
  <c r="Q319" i="4"/>
  <c r="U242" i="4"/>
  <c r="L104" i="4"/>
  <c r="Q130" i="4"/>
  <c r="Q126" i="4"/>
  <c r="P1047" i="4"/>
  <c r="U1258" i="4"/>
  <c r="Q1214" i="4"/>
  <c r="U1226" i="4"/>
  <c r="Q3257" i="4"/>
  <c r="L1114" i="4"/>
  <c r="L1040" i="4" s="1"/>
  <c r="K2372" i="4"/>
  <c r="J2371" i="4"/>
  <c r="G2367" i="4"/>
  <c r="E2367" i="4" s="1"/>
  <c r="G2646" i="4"/>
  <c r="E2646" i="4" s="1"/>
  <c r="Q1780" i="4"/>
  <c r="U1780" i="4"/>
  <c r="Q1778" i="4"/>
  <c r="U1778" i="4"/>
  <c r="Q1768" i="4"/>
  <c r="U1768" i="4"/>
  <c r="U1746" i="4"/>
  <c r="Q1746" i="4"/>
  <c r="U1742" i="4"/>
  <c r="Q1742" i="4"/>
  <c r="Q1710" i="4"/>
  <c r="U1710" i="4"/>
  <c r="U1443" i="4"/>
  <c r="Q1443" i="4"/>
  <c r="F1426" i="4"/>
  <c r="E1426" i="4"/>
  <c r="E1427" i="4"/>
  <c r="T1421" i="4"/>
  <c r="U56" i="4"/>
  <c r="Q56" i="4"/>
  <c r="Q3627" i="4"/>
  <c r="U3627" i="4"/>
  <c r="M1162" i="4"/>
  <c r="U1162" i="4" s="1"/>
  <c r="H179" i="4"/>
  <c r="H269" i="4"/>
  <c r="H177" i="4"/>
  <c r="U250" i="4"/>
  <c r="U3599" i="4"/>
  <c r="U266" i="4"/>
  <c r="Q266" i="4"/>
  <c r="N1533" i="4"/>
  <c r="M1538" i="4"/>
  <c r="N1537" i="4"/>
  <c r="M1537" i="4" s="1"/>
  <c r="U1537" i="4"/>
  <c r="N1532" i="4"/>
  <c r="M1164" i="4"/>
  <c r="U1164" i="4"/>
  <c r="U1318" i="4"/>
  <c r="Q1460" i="4"/>
  <c r="U1460" i="4"/>
  <c r="I172" i="4"/>
  <c r="K96" i="4"/>
  <c r="Q1354" i="4"/>
  <c r="M180" i="4"/>
  <c r="U1346" i="4"/>
  <c r="Q146" i="4"/>
  <c r="Q44" i="4"/>
  <c r="D1875" i="4"/>
  <c r="D1761" i="4"/>
  <c r="Q105" i="4"/>
  <c r="U1382" i="4"/>
  <c r="Q1378" i="4"/>
  <c r="Q3198" i="4"/>
  <c r="Q1188" i="4"/>
  <c r="N1086" i="4"/>
  <c r="Q1754" i="4"/>
  <c r="Q1750" i="4"/>
  <c r="U1686" i="4"/>
  <c r="Q1686" i="4"/>
  <c r="U1682" i="4"/>
  <c r="Q1682" i="4"/>
  <c r="Q1650" i="4"/>
  <c r="U1650" i="4"/>
  <c r="U1630" i="4"/>
  <c r="Q1630" i="4"/>
  <c r="U1626" i="4"/>
  <c r="Q1626" i="4"/>
  <c r="Q1582" i="4"/>
  <c r="G1537" i="4"/>
  <c r="G1532" i="4"/>
  <c r="E1538" i="4"/>
  <c r="Q3265" i="4"/>
  <c r="Q68" i="4"/>
  <c r="U68" i="4"/>
  <c r="U3597" i="4"/>
  <c r="Q3597" i="4"/>
  <c r="N1151" i="4"/>
  <c r="M1152" i="4"/>
  <c r="Q1152" i="4"/>
  <c r="N1078" i="4"/>
  <c r="U262" i="4"/>
  <c r="Q262" i="4"/>
  <c r="U60" i="4"/>
  <c r="U3384" i="4"/>
  <c r="Q3384" i="4"/>
  <c r="Q1266" i="4"/>
  <c r="U1266" i="4"/>
  <c r="U350" i="4"/>
  <c r="Q350" i="4"/>
  <c r="U3220" i="4"/>
  <c r="Q3220" i="4"/>
  <c r="K3659" i="4"/>
  <c r="S3659" i="4" s="1"/>
  <c r="I3660" i="4"/>
  <c r="L2368" i="4"/>
  <c r="M1177" i="4"/>
  <c r="U1177" i="4"/>
  <c r="K308" i="4"/>
  <c r="K300" i="4"/>
  <c r="U1512" i="4"/>
  <c r="N1087" i="4"/>
  <c r="D1044" i="4"/>
  <c r="R305" i="4"/>
  <c r="M1437" i="4"/>
  <c r="Q1437" i="4"/>
  <c r="U1390" i="4"/>
  <c r="P1073" i="4"/>
  <c r="K1050" i="4"/>
  <c r="S1050" i="4" s="1"/>
  <c r="G3159" i="4"/>
  <c r="G3071" i="4" s="1"/>
  <c r="G3072" i="4"/>
  <c r="U3155" i="4"/>
  <c r="U3137" i="4"/>
  <c r="N2378" i="4"/>
  <c r="M3032" i="4"/>
  <c r="U3032" i="4"/>
  <c r="K2837" i="4"/>
  <c r="S2837" i="4" s="1"/>
  <c r="S2838" i="4"/>
  <c r="Q2729" i="4"/>
  <c r="U2713" i="4"/>
  <c r="O1875" i="4"/>
  <c r="O1761" i="4"/>
  <c r="S1882" i="4"/>
  <c r="Q3603" i="4"/>
  <c r="N155" i="4"/>
  <c r="N63" i="4"/>
  <c r="M63" i="4" s="1"/>
  <c r="U195" i="4"/>
  <c r="Q195" i="4"/>
  <c r="Q176" i="4"/>
  <c r="Q1414" i="4"/>
  <c r="U1414" i="4"/>
  <c r="Q1310" i="4"/>
  <c r="U1310" i="4"/>
  <c r="Q1262" i="4"/>
  <c r="U1262" i="4"/>
  <c r="Q1242" i="4"/>
  <c r="U1242" i="4"/>
  <c r="G1096" i="4"/>
  <c r="G1171" i="4"/>
  <c r="G1051" i="4"/>
  <c r="L1533" i="4"/>
  <c r="T1538" i="4"/>
  <c r="L1537" i="4"/>
  <c r="T1537" i="4"/>
  <c r="Q1476" i="4"/>
  <c r="U1476" i="4"/>
  <c r="J1426" i="4"/>
  <c r="J1047" i="4" s="1"/>
  <c r="R1426" i="4"/>
  <c r="R1427" i="4"/>
  <c r="I1427" i="4"/>
  <c r="H1056" i="4"/>
  <c r="T1162" i="4"/>
  <c r="Q98" i="4"/>
  <c r="Q3209" i="4"/>
  <c r="M1882" i="4"/>
  <c r="O1881" i="4"/>
  <c r="M1881" i="4" s="1"/>
  <c r="S1881" i="4"/>
  <c r="O3341" i="4"/>
  <c r="M3341" i="4" s="1"/>
  <c r="U3341" i="4" s="1"/>
  <c r="U3295" i="4"/>
  <c r="Q3295" i="4"/>
  <c r="U3293" i="4"/>
  <c r="Q3293" i="4"/>
  <c r="U3289" i="4"/>
  <c r="Q3289" i="4"/>
  <c r="O3054" i="4"/>
  <c r="S3054" i="4" s="1"/>
  <c r="O3005" i="4"/>
  <c r="Q3175" i="4"/>
  <c r="U3175" i="4"/>
  <c r="U3113" i="4"/>
  <c r="U3207" i="4"/>
  <c r="Q3207" i="4"/>
  <c r="S3258" i="4"/>
  <c r="Q3378" i="4"/>
  <c r="Q3362" i="4"/>
  <c r="U3352" i="4"/>
  <c r="Q3352" i="4"/>
  <c r="P2992" i="4"/>
  <c r="T2992" i="4" s="1"/>
  <c r="T2993" i="4"/>
  <c r="I304" i="4"/>
  <c r="U3463" i="4"/>
  <c r="Q3463" i="4"/>
  <c r="Q3358" i="4"/>
  <c r="U3346" i="4"/>
  <c r="Q3346" i="4"/>
  <c r="U3326" i="4"/>
  <c r="Q3326" i="4"/>
  <c r="U2987" i="4"/>
  <c r="Q2987" i="4"/>
  <c r="U2981" i="4"/>
  <c r="Q2981" i="4"/>
  <c r="D2345" i="4"/>
  <c r="G1121" i="4"/>
  <c r="G1065" i="4"/>
  <c r="D1046" i="4"/>
  <c r="Q2985" i="4"/>
  <c r="U2977" i="4"/>
  <c r="Q2977" i="4"/>
  <c r="Q2920" i="4"/>
  <c r="U2920" i="4"/>
  <c r="Q2914" i="4"/>
  <c r="U2914" i="4"/>
  <c r="Q2912" i="4"/>
  <c r="U2912" i="4"/>
  <c r="Q2900" i="4"/>
  <c r="U2900" i="4"/>
  <c r="Q2898" i="4"/>
  <c r="U2898" i="4"/>
  <c r="Q2896" i="4"/>
  <c r="U2896" i="4"/>
  <c r="H2086" i="4"/>
  <c r="I1979" i="4"/>
  <c r="F1121" i="4"/>
  <c r="F1047" i="4" s="1"/>
  <c r="E1139" i="4"/>
  <c r="Q3196" i="4"/>
  <c r="U3544" i="4"/>
  <c r="Q3411" i="4"/>
  <c r="N2386" i="4"/>
  <c r="M3040" i="4"/>
  <c r="U3040" i="4" s="1"/>
  <c r="U2072" i="4"/>
  <c r="Q2072" i="4"/>
  <c r="M2005" i="4"/>
  <c r="M1987" i="4"/>
  <c r="U1987" i="4" s="1"/>
  <c r="Q1003" i="4"/>
  <c r="Q890" i="4"/>
  <c r="U890" i="4"/>
  <c r="Q882" i="4"/>
  <c r="U882" i="4"/>
  <c r="Q874" i="4"/>
  <c r="U874" i="4"/>
  <c r="Q806" i="4"/>
  <c r="U806" i="4"/>
  <c r="U782" i="4"/>
  <c r="Q782" i="4"/>
  <c r="U3542" i="4"/>
  <c r="Q3512" i="4"/>
  <c r="U3512" i="4"/>
  <c r="F2086" i="4"/>
  <c r="E2086" i="4" s="1"/>
  <c r="E2087" i="4"/>
  <c r="T1993" i="4"/>
  <c r="Q3508" i="4"/>
  <c r="U3219" i="4"/>
  <c r="Q2154" i="4"/>
  <c r="U2154" i="4"/>
  <c r="Q2152" i="4"/>
  <c r="Q2150" i="4"/>
  <c r="Q2142" i="4"/>
  <c r="U2142" i="4"/>
  <c r="Q2140" i="4"/>
  <c r="Q2130" i="4"/>
  <c r="U2130" i="4"/>
  <c r="Q2128" i="4"/>
  <c r="Q2126" i="4"/>
  <c r="Q2118" i="4"/>
  <c r="U2118" i="4"/>
  <c r="Q2116" i="4"/>
  <c r="Q2114" i="4"/>
  <c r="Q2106" i="4"/>
  <c r="U2106" i="4"/>
  <c r="Q2104" i="4"/>
  <c r="Q2102" i="4"/>
  <c r="Q2094" i="4"/>
  <c r="U2094" i="4"/>
  <c r="Q2092" i="4"/>
  <c r="S1152" i="4"/>
  <c r="O1078" i="4"/>
  <c r="M1078" i="4"/>
  <c r="U1078" i="4"/>
  <c r="Q1144" i="4"/>
  <c r="Q3613" i="4"/>
  <c r="Q3611" i="4"/>
  <c r="Q3605" i="4"/>
  <c r="Q3401" i="4"/>
  <c r="Q3348" i="4"/>
  <c r="K3054" i="4"/>
  <c r="T2922" i="4"/>
  <c r="Q2328" i="4"/>
  <c r="Q2219" i="4"/>
  <c r="Q1886" i="4"/>
  <c r="Q1873" i="4"/>
  <c r="Q1638" i="4"/>
  <c r="Q1034" i="4"/>
  <c r="S2922" i="4"/>
  <c r="M1098" i="4"/>
  <c r="U1098" i="4" s="1"/>
  <c r="Q418" i="4"/>
  <c r="T1156" i="4"/>
  <c r="S3716" i="4"/>
  <c r="L3184" i="4"/>
  <c r="Q3651" i="4"/>
  <c r="Q3638" i="4"/>
  <c r="Q3462" i="4"/>
  <c r="Q3460" i="4"/>
  <c r="Q3458" i="4"/>
  <c r="E3258" i="4"/>
  <c r="Q2855" i="4"/>
  <c r="Q1787" i="4"/>
  <c r="Q1593" i="4"/>
  <c r="E1076" i="4"/>
  <c r="Q626" i="4"/>
  <c r="Q582" i="4"/>
  <c r="T391" i="4"/>
  <c r="Q3440" i="4"/>
  <c r="S2335" i="4"/>
  <c r="T2010" i="4"/>
  <c r="S2003" i="4"/>
  <c r="E1976" i="4"/>
  <c r="T1972" i="4"/>
  <c r="Q3238" i="4"/>
  <c r="Q2589" i="4"/>
  <c r="E2013" i="4"/>
  <c r="T2004" i="4"/>
  <c r="I1996" i="4"/>
  <c r="I1970" i="4"/>
  <c r="T1086" i="4"/>
  <c r="G1120" i="4"/>
  <c r="D109" i="4"/>
  <c r="U3551" i="4"/>
  <c r="S3724" i="4"/>
  <c r="Q3426" i="4"/>
  <c r="Q3323" i="4"/>
  <c r="Q3319" i="4"/>
  <c r="I2015" i="4"/>
  <c r="Q2015" i="4"/>
  <c r="S1998" i="4"/>
  <c r="Q1524" i="4"/>
  <c r="I2663" i="4"/>
  <c r="T2662" i="4"/>
  <c r="Q3600" i="4"/>
  <c r="Q3590" i="4"/>
  <c r="Q3545" i="4"/>
  <c r="Q3499" i="4"/>
  <c r="Q3461" i="4"/>
  <c r="Q3385" i="4"/>
  <c r="Q3379" i="4"/>
  <c r="Q3144" i="4"/>
  <c r="I3033" i="4"/>
  <c r="D2675" i="4"/>
  <c r="D2667" i="4" s="1"/>
  <c r="Q2425" i="4"/>
  <c r="Q2421" i="4"/>
  <c r="Q2256" i="4"/>
  <c r="M2019" i="4"/>
  <c r="E2009" i="4"/>
  <c r="E2003" i="4"/>
  <c r="S1999" i="4"/>
  <c r="S1993" i="4"/>
  <c r="T1975" i="4"/>
  <c r="T1957" i="4"/>
  <c r="Q1553" i="4"/>
  <c r="Q1369" i="4"/>
  <c r="Q1365" i="4"/>
  <c r="Q1305" i="4"/>
  <c r="M184" i="4"/>
  <c r="Q184" i="4"/>
  <c r="T3706" i="4"/>
  <c r="T3684" i="4"/>
  <c r="Q3406" i="4"/>
  <c r="N3188" i="4"/>
  <c r="M3188" i="4" s="1"/>
  <c r="D2674" i="4"/>
  <c r="D203" i="9"/>
  <c r="P203" i="9"/>
  <c r="Q2654" i="4"/>
  <c r="S1957" i="4"/>
  <c r="R1152" i="4"/>
  <c r="H300" i="4"/>
  <c r="Q3721" i="4"/>
  <c r="Q3572" i="4"/>
  <c r="Q3517" i="4"/>
  <c r="Q3417" i="4"/>
  <c r="Q3339" i="4"/>
  <c r="Q3335" i="4"/>
  <c r="Q3278" i="4"/>
  <c r="Q2948" i="4"/>
  <c r="S2006" i="4"/>
  <c r="T2002" i="4"/>
  <c r="T1990" i="4"/>
  <c r="T1978" i="4"/>
  <c r="L179" i="4"/>
  <c r="G80" i="14"/>
  <c r="S3253" i="4"/>
  <c r="L3188" i="4"/>
  <c r="T3188" i="4" s="1"/>
  <c r="Q3560" i="4"/>
  <c r="S3271" i="4"/>
  <c r="T3056" i="4"/>
  <c r="T3048" i="4"/>
  <c r="E3030" i="4"/>
  <c r="Q2791" i="4"/>
  <c r="Q2714" i="4"/>
  <c r="Q2710" i="4"/>
  <c r="S2682" i="4"/>
  <c r="Q2185" i="4"/>
  <c r="S1990" i="4"/>
  <c r="T307" i="4"/>
  <c r="Q3704" i="4"/>
  <c r="Q3333" i="4"/>
  <c r="S3063" i="4"/>
  <c r="Q2842" i="4"/>
  <c r="Q2446" i="4"/>
  <c r="Q2202" i="4"/>
  <c r="Q2043" i="4"/>
  <c r="Q2033" i="4"/>
  <c r="T2009" i="4"/>
  <c r="T2003" i="4"/>
  <c r="E1975" i="4"/>
  <c r="Q1818" i="4"/>
  <c r="Q1627" i="4"/>
  <c r="Q1623" i="4"/>
  <c r="Q1453" i="4"/>
  <c r="Q871" i="4"/>
  <c r="Q867" i="4"/>
  <c r="Q847" i="4"/>
  <c r="Q843" i="4"/>
  <c r="Q823" i="4"/>
  <c r="Q79" i="4"/>
  <c r="Q34" i="4"/>
  <c r="Q2322" i="4"/>
  <c r="G291" i="4"/>
  <c r="G179" i="4"/>
  <c r="U3473" i="4"/>
  <c r="Q3473" i="4"/>
  <c r="U3469" i="4"/>
  <c r="Q3469" i="4"/>
  <c r="U3256" i="4"/>
  <c r="Q3256" i="4"/>
  <c r="O3062" i="4"/>
  <c r="U2846" i="4"/>
  <c r="Q2846" i="4"/>
  <c r="I305" i="4"/>
  <c r="Q305" i="4" s="1"/>
  <c r="Q2263" i="4"/>
  <c r="S305" i="4"/>
  <c r="G1106" i="4"/>
  <c r="Q3366" i="4"/>
  <c r="G3731" i="4"/>
  <c r="Q3471" i="4"/>
  <c r="Q3305" i="4"/>
  <c r="U3305" i="4"/>
  <c r="U3303" i="4"/>
  <c r="Q3303" i="4"/>
  <c r="Q3299" i="4"/>
  <c r="U3299" i="4"/>
  <c r="I3060" i="4"/>
  <c r="U2955" i="4"/>
  <c r="Q2955" i="4"/>
  <c r="T2086" i="4"/>
  <c r="P1166" i="4"/>
  <c r="P1161" i="4"/>
  <c r="T1161" i="4" s="1"/>
  <c r="T1167" i="4"/>
  <c r="L1087" i="4"/>
  <c r="T1087" i="4"/>
  <c r="L1042" i="4"/>
  <c r="U3372" i="4"/>
  <c r="Q3372" i="4"/>
  <c r="E2410" i="4"/>
  <c r="F2409" i="4"/>
  <c r="E2409" i="4" s="1"/>
  <c r="Q2257" i="4"/>
  <c r="U2261" i="4"/>
  <c r="G2388" i="4"/>
  <c r="N2651" i="4"/>
  <c r="R2652" i="4"/>
  <c r="M2652" i="4"/>
  <c r="U2652" i="4" s="1"/>
  <c r="Q3388" i="4"/>
  <c r="O2670" i="4"/>
  <c r="M2678" i="4"/>
  <c r="U2678" i="4" s="1"/>
  <c r="J63" i="4"/>
  <c r="T3728" i="4"/>
  <c r="L3715" i="4"/>
  <c r="T3715" i="4"/>
  <c r="T3716" i="4"/>
  <c r="Q3291" i="4"/>
  <c r="U3291" i="4"/>
  <c r="S2086" i="4"/>
  <c r="J1052" i="4"/>
  <c r="R1052" i="4"/>
  <c r="R1432" i="4"/>
  <c r="D1426" i="4"/>
  <c r="D1047" i="4" s="1"/>
  <c r="D1416" i="4"/>
  <c r="C90" i="14" s="1"/>
  <c r="D165" i="9"/>
  <c r="P165" i="9"/>
  <c r="P166" i="9" s="1"/>
  <c r="D1417" i="4"/>
  <c r="O1421" i="4"/>
  <c r="S1421" i="4" s="1"/>
  <c r="O1417" i="4"/>
  <c r="F1185" i="4"/>
  <c r="E1185" i="4"/>
  <c r="E1186" i="4"/>
  <c r="F1110" i="4"/>
  <c r="E1110" i="4"/>
  <c r="S1181" i="4"/>
  <c r="O1176" i="4"/>
  <c r="O1055" i="4" s="1"/>
  <c r="N1103" i="4"/>
  <c r="M1179" i="4"/>
  <c r="N1102" i="4"/>
  <c r="M1102" i="4"/>
  <c r="U1102" i="4" s="1"/>
  <c r="N1057" i="4"/>
  <c r="R1178" i="4"/>
  <c r="K1101" i="4"/>
  <c r="S1101" i="4" s="1"/>
  <c r="S1177" i="4"/>
  <c r="F1096" i="4"/>
  <c r="E1096" i="4" s="1"/>
  <c r="F1051" i="4"/>
  <c r="O1161" i="4"/>
  <c r="O1085" i="4"/>
  <c r="U1131" i="4"/>
  <c r="Q1131" i="4"/>
  <c r="F172" i="4"/>
  <c r="E172" i="4"/>
  <c r="E307" i="4"/>
  <c r="G3341" i="4"/>
  <c r="O2668" i="4"/>
  <c r="U3452" i="4"/>
  <c r="E3036" i="4"/>
  <c r="Q2634" i="4"/>
  <c r="U2654" i="4"/>
  <c r="U2253" i="4"/>
  <c r="S1763" i="4"/>
  <c r="O3659" i="4"/>
  <c r="S3660" i="4"/>
  <c r="U3648" i="4"/>
  <c r="Q3509" i="4"/>
  <c r="U3509" i="4"/>
  <c r="Q3505" i="4"/>
  <c r="U3505" i="4"/>
  <c r="U3478" i="4"/>
  <c r="Q3478" i="4"/>
  <c r="I3061" i="4"/>
  <c r="Q3061" i="4"/>
  <c r="M3049" i="4"/>
  <c r="U3049" i="4"/>
  <c r="F1436" i="4"/>
  <c r="E1436" i="4" s="1"/>
  <c r="E1437" i="4"/>
  <c r="D1185" i="4"/>
  <c r="D1064" i="4" s="1"/>
  <c r="D1176" i="4"/>
  <c r="L1058" i="4"/>
  <c r="T1179" i="4"/>
  <c r="L1043" i="4"/>
  <c r="L1103" i="4"/>
  <c r="T1103" i="4"/>
  <c r="L1057" i="4"/>
  <c r="T1057" i="4" s="1"/>
  <c r="L1102" i="4"/>
  <c r="G3187" i="4"/>
  <c r="G3065" i="4" s="1"/>
  <c r="G77" i="4" s="1"/>
  <c r="U3607" i="4"/>
  <c r="Q3607" i="4"/>
  <c r="U3386" i="4"/>
  <c r="Q3386" i="4"/>
  <c r="Q2259" i="4"/>
  <c r="Q2255" i="4"/>
  <c r="O1111" i="4"/>
  <c r="P1068" i="4"/>
  <c r="T1068" i="4" s="1"/>
  <c r="P1136" i="4"/>
  <c r="P1113" i="4" s="1"/>
  <c r="I3031" i="4"/>
  <c r="D1068" i="4"/>
  <c r="M3666" i="4"/>
  <c r="U3666" i="4"/>
  <c r="Q3493" i="4"/>
  <c r="Q3476" i="4"/>
  <c r="U2171" i="4"/>
  <c r="M3692" i="4"/>
  <c r="Q3324" i="4"/>
  <c r="U3324" i="4"/>
  <c r="M2640" i="4"/>
  <c r="U2640" i="4"/>
  <c r="S2640" i="4"/>
  <c r="U3454" i="4"/>
  <c r="Q3454" i="4"/>
  <c r="Q3409" i="4"/>
  <c r="U3409" i="4"/>
  <c r="U3374" i="4"/>
  <c r="Q3374" i="4"/>
  <c r="U3370" i="4"/>
  <c r="Q3370" i="4"/>
  <c r="U3343" i="4"/>
  <c r="Q3343" i="4"/>
  <c r="J2380" i="4"/>
  <c r="I3034" i="4"/>
  <c r="Q3405" i="4"/>
  <c r="U3405" i="4"/>
  <c r="U3640" i="4"/>
  <c r="Q3640" i="4"/>
  <c r="D186" i="4"/>
  <c r="D179" i="4"/>
  <c r="D103" i="4" s="1"/>
  <c r="Q2249" i="4"/>
  <c r="H1044" i="4"/>
  <c r="U3416" i="4"/>
  <c r="F2389" i="4"/>
  <c r="E2389" i="4" s="1"/>
  <c r="R2640" i="4"/>
  <c r="U3051" i="4"/>
  <c r="P2347" i="4"/>
  <c r="L1532" i="4"/>
  <c r="T1532" i="4"/>
  <c r="U3339" i="4"/>
  <c r="K2377" i="4"/>
  <c r="S2377" i="4" s="1"/>
  <c r="U3238" i="4"/>
  <c r="U2805" i="4"/>
  <c r="G3184" i="4"/>
  <c r="G3009" i="4" s="1"/>
  <c r="G2355" i="4" s="1"/>
  <c r="U3656" i="4"/>
  <c r="Q3656" i="4"/>
  <c r="U3361" i="4"/>
  <c r="U3359" i="4"/>
  <c r="I3342" i="4"/>
  <c r="J3341" i="4"/>
  <c r="I3341" i="4"/>
  <c r="Q3328" i="4"/>
  <c r="T2087" i="4"/>
  <c r="L1967" i="4"/>
  <c r="L1900" i="4"/>
  <c r="S1536" i="4"/>
  <c r="O1042" i="4"/>
  <c r="R1534" i="4"/>
  <c r="I1534" i="4"/>
  <c r="U1505" i="4"/>
  <c r="U3552" i="4"/>
  <c r="Q3552" i="4"/>
  <c r="O3187" i="4"/>
  <c r="O3065" i="4" s="1"/>
  <c r="S3693" i="4"/>
  <c r="U3376" i="4"/>
  <c r="Q3376" i="4"/>
  <c r="U3368" i="4"/>
  <c r="Q3368" i="4"/>
  <c r="U3345" i="4"/>
  <c r="Q3345" i="4"/>
  <c r="Q2320" i="4"/>
  <c r="U3403" i="4"/>
  <c r="Q3403" i="4"/>
  <c r="P2334" i="4"/>
  <c r="T2334" i="4" s="1"/>
  <c r="U3399" i="4"/>
  <c r="Q3399" i="4"/>
  <c r="T302" i="4"/>
  <c r="P109" i="4"/>
  <c r="T109" i="4"/>
  <c r="Q2324" i="4"/>
  <c r="Q3217" i="4"/>
  <c r="J2391" i="4"/>
  <c r="I2391" i="4" s="1"/>
  <c r="H3187" i="4"/>
  <c r="H3065" i="4" s="1"/>
  <c r="I3666" i="4"/>
  <c r="Q2326" i="4"/>
  <c r="N1875" i="4"/>
  <c r="N1887" i="4"/>
  <c r="M1887" i="4" s="1"/>
  <c r="U1887" i="4" s="1"/>
  <c r="M1888" i="4"/>
  <c r="U1888" i="4"/>
  <c r="G1767" i="4"/>
  <c r="E1767" i="4" s="1"/>
  <c r="E1880" i="4"/>
  <c r="Q1639" i="4"/>
  <c r="P3683" i="4"/>
  <c r="P3668" i="4" s="1"/>
  <c r="T3683" i="4"/>
  <c r="Q3596" i="4"/>
  <c r="U3596" i="4"/>
  <c r="L3587" i="4"/>
  <c r="T3587" i="4" s="1"/>
  <c r="U3540" i="4"/>
  <c r="R2922" i="4"/>
  <c r="Q2918" i="4"/>
  <c r="U2918" i="4"/>
  <c r="Q2916" i="4"/>
  <c r="U2916" i="4"/>
  <c r="Q2906" i="4"/>
  <c r="U2906" i="4"/>
  <c r="Q2904" i="4"/>
  <c r="U2904" i="4"/>
  <c r="Q2894" i="4"/>
  <c r="U2894" i="4"/>
  <c r="Q2892" i="4"/>
  <c r="U2892" i="4"/>
  <c r="Q2882" i="4"/>
  <c r="U2882" i="4"/>
  <c r="Q2880" i="4"/>
  <c r="U2880" i="4"/>
  <c r="Q1547" i="4"/>
  <c r="P179" i="4"/>
  <c r="P103" i="4"/>
  <c r="P186" i="4"/>
  <c r="U3417" i="4"/>
  <c r="Q2986" i="4"/>
  <c r="U2986" i="4"/>
  <c r="U2869" i="4"/>
  <c r="Q2840" i="4"/>
  <c r="M1962" i="4"/>
  <c r="N1961" i="4"/>
  <c r="Q1159" i="4"/>
  <c r="K1069" i="4"/>
  <c r="G390" i="4"/>
  <c r="G300" i="4"/>
  <c r="S3588" i="4"/>
  <c r="K3587" i="4"/>
  <c r="U3528" i="4"/>
  <c r="Q3528" i="4"/>
  <c r="U3466" i="4"/>
  <c r="Q3466" i="4"/>
  <c r="U3387" i="4"/>
  <c r="Q3387" i="4"/>
  <c r="L3271" i="4"/>
  <c r="T3271" i="4" s="1"/>
  <c r="T3272" i="4"/>
  <c r="Q3176" i="4"/>
  <c r="U3176" i="4"/>
  <c r="Q2982" i="4"/>
  <c r="F1901" i="4"/>
  <c r="E1901" i="4"/>
  <c r="E1968" i="4"/>
  <c r="K1147" i="4"/>
  <c r="K1136" i="4"/>
  <c r="K1074" i="4"/>
  <c r="S1074" i="4"/>
  <c r="Q612" i="4"/>
  <c r="U612" i="4"/>
  <c r="S3720" i="4"/>
  <c r="P3711" i="4"/>
  <c r="Q3688" i="4"/>
  <c r="Q3631" i="4"/>
  <c r="Q3555" i="4"/>
  <c r="Q3553" i="4"/>
  <c r="Q3336" i="4"/>
  <c r="E3185" i="4"/>
  <c r="Q3172" i="4"/>
  <c r="R3029" i="4"/>
  <c r="Q2933" i="4"/>
  <c r="K1895" i="4"/>
  <c r="L3731" i="4"/>
  <c r="T3731" i="4" s="1"/>
  <c r="T3732" i="4"/>
  <c r="I3724" i="4"/>
  <c r="J3723" i="4"/>
  <c r="M3691" i="4"/>
  <c r="S3691" i="4"/>
  <c r="Q3321" i="4"/>
  <c r="U3321" i="4"/>
  <c r="Q3311" i="4"/>
  <c r="U3311" i="4"/>
  <c r="I3272" i="4"/>
  <c r="Q3250" i="4"/>
  <c r="Q3246" i="4"/>
  <c r="U2940" i="4"/>
  <c r="Q2940" i="4"/>
  <c r="U2859" i="4"/>
  <c r="Q2859" i="4"/>
  <c r="Q2058" i="4"/>
  <c r="U2058" i="4"/>
  <c r="Q2056" i="4"/>
  <c r="U2056" i="4"/>
  <c r="M1163" i="4"/>
  <c r="U1163" i="4" s="1"/>
  <c r="O1087" i="4"/>
  <c r="U930" i="4"/>
  <c r="Q930" i="4"/>
  <c r="L1106" i="4"/>
  <c r="P1111" i="4"/>
  <c r="Q3642" i="4"/>
  <c r="Q3623" i="4"/>
  <c r="K3422" i="4"/>
  <c r="Q3317" i="4"/>
  <c r="Q3315" i="4"/>
  <c r="Q3307" i="4"/>
  <c r="U3307" i="4"/>
  <c r="J3271" i="4"/>
  <c r="L2384" i="4"/>
  <c r="T1172" i="4"/>
  <c r="P1171" i="4"/>
  <c r="S1142" i="4"/>
  <c r="M3712" i="4"/>
  <c r="Q3712" i="4" s="1"/>
  <c r="I3687" i="4"/>
  <c r="Q3500" i="4"/>
  <c r="I2019" i="4"/>
  <c r="R2019" i="4"/>
  <c r="M1982" i="4"/>
  <c r="U1982" i="4"/>
  <c r="E1979" i="4"/>
  <c r="I1974" i="4"/>
  <c r="Q1343" i="4"/>
  <c r="Q1215" i="4"/>
  <c r="U1215" i="4"/>
  <c r="E1431" i="4"/>
  <c r="U3606" i="4"/>
  <c r="D1967" i="4"/>
  <c r="D1900" i="4" s="1"/>
  <c r="Q1835" i="4"/>
  <c r="Q1196" i="4"/>
  <c r="Q70" i="4"/>
  <c r="L3187" i="4"/>
  <c r="L3065" i="4" s="1"/>
  <c r="T3253" i="4"/>
  <c r="E3701" i="4"/>
  <c r="F3700" i="4"/>
  <c r="E3700" i="4" s="1"/>
  <c r="I2013" i="4"/>
  <c r="T2007" i="4"/>
  <c r="S1982" i="4"/>
  <c r="Q834" i="4"/>
  <c r="Q802" i="4"/>
  <c r="Q798" i="4"/>
  <c r="Q790" i="4"/>
  <c r="E3735" i="4"/>
  <c r="E3695" i="4"/>
  <c r="Q3602" i="4"/>
  <c r="Q3571" i="4"/>
  <c r="Q3519" i="4"/>
  <c r="Q3513" i="4"/>
  <c r="Q3511" i="4"/>
  <c r="Q3445" i="4"/>
  <c r="Q3424" i="4"/>
  <c r="S3272" i="4"/>
  <c r="N2362" i="4"/>
  <c r="M2362" i="4"/>
  <c r="U2362" i="4" s="1"/>
  <c r="K2992" i="4"/>
  <c r="S2992" i="4"/>
  <c r="S2993" i="4"/>
  <c r="R1982" i="4"/>
  <c r="Q1429" i="4"/>
  <c r="Q3441" i="4"/>
  <c r="Q3090" i="4"/>
  <c r="Q3088" i="4"/>
  <c r="Q1588" i="4"/>
  <c r="Q1584" i="4"/>
  <c r="Q1580" i="4"/>
  <c r="Q1568" i="4"/>
  <c r="Q1486" i="4"/>
  <c r="O1065" i="4"/>
  <c r="O1121" i="4"/>
  <c r="Q1135" i="4"/>
  <c r="Q1001" i="4"/>
  <c r="U1001" i="4"/>
  <c r="M3068" i="4"/>
  <c r="U3068" i="4" s="1"/>
  <c r="Q2927" i="4"/>
  <c r="N2675" i="4"/>
  <c r="K2675" i="4"/>
  <c r="S2675" i="4" s="1"/>
  <c r="Q2612" i="4"/>
  <c r="U2604" i="4"/>
  <c r="U2292" i="4"/>
  <c r="Q2292" i="4"/>
  <c r="R1543" i="4"/>
  <c r="L1151" i="4"/>
  <c r="T1151" i="4" s="1"/>
  <c r="L1078" i="4"/>
  <c r="T1078" i="4" s="1"/>
  <c r="Q993" i="4"/>
  <c r="R3253" i="4"/>
  <c r="Q3584" i="4"/>
  <c r="Q3582" i="4"/>
  <c r="Q3580" i="4"/>
  <c r="Q3532" i="4"/>
  <c r="Q3530" i="4"/>
  <c r="Q3287" i="4"/>
  <c r="Q3285" i="4"/>
  <c r="I3258" i="4"/>
  <c r="T3068" i="4"/>
  <c r="E3063" i="4"/>
  <c r="R3057" i="4"/>
  <c r="T3050" i="4"/>
  <c r="I2410" i="4"/>
  <c r="Q2274" i="4"/>
  <c r="U2274" i="4"/>
  <c r="S2087" i="4"/>
  <c r="M2009" i="4"/>
  <c r="U2009" i="4" s="1"/>
  <c r="S2008" i="4"/>
  <c r="M1985" i="4"/>
  <c r="U1985" i="4" s="1"/>
  <c r="H1874" i="4"/>
  <c r="H1693" i="4" s="1"/>
  <c r="Q1668" i="4"/>
  <c r="Q1516" i="4"/>
  <c r="I1141" i="4"/>
  <c r="K1066" i="4"/>
  <c r="K1122" i="4"/>
  <c r="K1048" i="4" s="1"/>
  <c r="S1122" i="4"/>
  <c r="L291" i="4"/>
  <c r="T291" i="4" s="1"/>
  <c r="T293" i="4"/>
  <c r="S181" i="4"/>
  <c r="T3692" i="4"/>
  <c r="S3672" i="4"/>
  <c r="Q3661" i="4"/>
  <c r="Q3636" i="4"/>
  <c r="Q3601" i="4"/>
  <c r="Q3547" i="4"/>
  <c r="Q3520" i="4"/>
  <c r="S3504" i="4"/>
  <c r="S3423" i="4"/>
  <c r="Q3408" i="4"/>
  <c r="Q3331" i="4"/>
  <c r="E3014" i="4"/>
  <c r="Q1660" i="4"/>
  <c r="Q1500" i="4"/>
  <c r="Q1457" i="4"/>
  <c r="Q1154" i="4"/>
  <c r="T1079" i="4"/>
  <c r="S185" i="4"/>
  <c r="Q163" i="4"/>
  <c r="Q142" i="4"/>
  <c r="Q138" i="4"/>
  <c r="Q3626" i="4"/>
  <c r="Q3338" i="4"/>
  <c r="Q3181" i="4"/>
  <c r="M2993" i="4"/>
  <c r="U2993" i="4"/>
  <c r="T1962" i="4"/>
  <c r="U1388" i="4"/>
  <c r="Q1388" i="4"/>
  <c r="T3693" i="4"/>
  <c r="Q3589" i="4"/>
  <c r="Q3556" i="4"/>
  <c r="Q3554" i="4"/>
  <c r="Q3506" i="4"/>
  <c r="Q3497" i="4"/>
  <c r="I3073" i="4"/>
  <c r="I3059" i="4"/>
  <c r="E3038" i="4"/>
  <c r="N2646" i="4"/>
  <c r="M2646" i="4" s="1"/>
  <c r="U2646" i="4" s="1"/>
  <c r="Q2203" i="4"/>
  <c r="Q1941" i="4"/>
  <c r="Q1620" i="4"/>
  <c r="Q1616" i="4"/>
  <c r="Q1600" i="4"/>
  <c r="T1432" i="4"/>
  <c r="Q1364" i="4"/>
  <c r="Q1352" i="4"/>
  <c r="S1148" i="4"/>
  <c r="T1080" i="4"/>
  <c r="Q569" i="4"/>
  <c r="Q383" i="4"/>
  <c r="L155" i="4"/>
  <c r="T304" i="4"/>
  <c r="H3669" i="4"/>
  <c r="H3183" i="4" s="1"/>
  <c r="K3187" i="4"/>
  <c r="K3065" i="4" s="1"/>
  <c r="Q3622" i="4"/>
  <c r="Q3618" i="4"/>
  <c r="Q3570" i="4"/>
  <c r="Q3563" i="4"/>
  <c r="Q3294" i="4"/>
  <c r="T3063" i="4"/>
  <c r="Q2935" i="4"/>
  <c r="U2935" i="4"/>
  <c r="D2341" i="4"/>
  <c r="Q2039" i="4"/>
  <c r="Q2037" i="4"/>
  <c r="Q2035" i="4"/>
  <c r="T1988" i="4"/>
  <c r="Q1861" i="4"/>
  <c r="Q1859" i="4"/>
  <c r="Q1730" i="4"/>
  <c r="Q1726" i="4"/>
  <c r="R1437" i="4"/>
  <c r="M1080" i="4"/>
  <c r="U1080" i="4" s="1"/>
  <c r="Q760" i="4"/>
  <c r="Q352" i="4"/>
  <c r="K155" i="4"/>
  <c r="S155" i="4" s="1"/>
  <c r="S304" i="4"/>
  <c r="K109" i="4"/>
  <c r="E293" i="4"/>
  <c r="Q153" i="4"/>
  <c r="U2782" i="4"/>
  <c r="S2019" i="4"/>
  <c r="M2017" i="4"/>
  <c r="E1988" i="4"/>
  <c r="Q1917" i="4"/>
  <c r="T1436" i="4"/>
  <c r="T1152" i="4"/>
  <c r="T1069" i="4"/>
  <c r="S1139" i="4"/>
  <c r="Q363" i="4"/>
  <c r="I271" i="4"/>
  <c r="E182" i="4"/>
  <c r="Q90" i="4"/>
  <c r="Q3679" i="4"/>
  <c r="S2360" i="4"/>
  <c r="I2405" i="4"/>
  <c r="Q2273" i="4"/>
  <c r="U2202" i="4"/>
  <c r="E2015" i="4"/>
  <c r="T2005" i="4"/>
  <c r="T1999" i="4"/>
  <c r="E1989" i="4"/>
  <c r="Q1456" i="4"/>
  <c r="H1122" i="4"/>
  <c r="H1106" i="4" s="1"/>
  <c r="U634" i="4"/>
  <c r="I302" i="4"/>
  <c r="R3673" i="4"/>
  <c r="Q2426" i="4"/>
  <c r="S2017" i="4"/>
  <c r="S2012" i="4"/>
  <c r="T2011" i="4"/>
  <c r="T1987" i="4"/>
  <c r="O1891" i="4"/>
  <c r="S1891" i="4" s="1"/>
  <c r="Q1338" i="4"/>
  <c r="P1082" i="4"/>
  <c r="T1082" i="4" s="1"/>
  <c r="U998" i="4"/>
  <c r="Q630" i="4"/>
  <c r="S3242" i="4"/>
  <c r="K3188" i="4"/>
  <c r="I3188" i="4" s="1"/>
  <c r="M3034" i="4"/>
  <c r="Q2966" i="4"/>
  <c r="Q2841" i="4"/>
  <c r="Q2826" i="4"/>
  <c r="Q2298" i="4"/>
  <c r="Q2067" i="4"/>
  <c r="I2017" i="4"/>
  <c r="I1985" i="4"/>
  <c r="Q1938" i="4"/>
  <c r="Q1483" i="4"/>
  <c r="Q1444" i="4"/>
  <c r="S1422" i="4"/>
  <c r="Q1243" i="4"/>
  <c r="T1193" i="4"/>
  <c r="G1161" i="4"/>
  <c r="G1085" i="4" s="1"/>
  <c r="Q1150" i="4"/>
  <c r="Q820" i="4"/>
  <c r="Q685" i="4"/>
  <c r="Q657" i="4"/>
  <c r="Q32" i="4"/>
  <c r="O3188" i="4"/>
  <c r="R1980" i="4"/>
  <c r="M1878" i="4"/>
  <c r="Q1755" i="4"/>
  <c r="Q1684" i="4"/>
  <c r="Q1672" i="4"/>
  <c r="Q1270" i="4"/>
  <c r="S1079" i="4"/>
  <c r="U3066" i="4"/>
  <c r="Q3630" i="4"/>
  <c r="U3630" i="4"/>
  <c r="Q3413" i="4"/>
  <c r="U3413" i="4"/>
  <c r="Q3340" i="4"/>
  <c r="U3340" i="4"/>
  <c r="H1426" i="4"/>
  <c r="H1417" i="4"/>
  <c r="E1075" i="4"/>
  <c r="T3674" i="4"/>
  <c r="K3189" i="4"/>
  <c r="Q3634" i="4"/>
  <c r="U3634" i="4"/>
  <c r="Q3615" i="4"/>
  <c r="U3615" i="4"/>
  <c r="G3004" i="4"/>
  <c r="E3073" i="4"/>
  <c r="K1156" i="4"/>
  <c r="K1082" i="4" s="1"/>
  <c r="U3279" i="4"/>
  <c r="Q3279" i="4"/>
  <c r="Q3262" i="4"/>
  <c r="U3262" i="4"/>
  <c r="R3258" i="4"/>
  <c r="M3258" i="4"/>
  <c r="M3064" i="4"/>
  <c r="U3064" i="4" s="1"/>
  <c r="S3064" i="4"/>
  <c r="S2021" i="4"/>
  <c r="M2021" i="4"/>
  <c r="U2021" i="4" s="1"/>
  <c r="O1954" i="4"/>
  <c r="M1954" i="4"/>
  <c r="U1954" i="4"/>
  <c r="K1767" i="4"/>
  <c r="S1767" i="4"/>
  <c r="S1880" i="4"/>
  <c r="U3617" i="4"/>
  <c r="Q3277" i="4"/>
  <c r="U3277" i="4"/>
  <c r="Q3273" i="4"/>
  <c r="U3273" i="4"/>
  <c r="Q3249" i="4"/>
  <c r="U3249" i="4"/>
  <c r="I3077" i="4"/>
  <c r="J3070" i="4"/>
  <c r="E3693" i="4"/>
  <c r="S1956" i="4"/>
  <c r="D1045" i="4"/>
  <c r="Q3260" i="4"/>
  <c r="U3260" i="4"/>
  <c r="D2646" i="4"/>
  <c r="D2403" i="4"/>
  <c r="D2346" i="4" s="1"/>
  <c r="U2201" i="4"/>
  <c r="Q2201" i="4"/>
  <c r="K1052" i="4"/>
  <c r="K1431" i="4"/>
  <c r="S1432" i="4"/>
  <c r="U989" i="4"/>
  <c r="U963" i="4"/>
  <c r="Q963" i="4"/>
  <c r="P1416" i="4"/>
  <c r="U1990" i="4"/>
  <c r="M1976" i="4"/>
  <c r="U1976" i="4" s="1"/>
  <c r="Q1203" i="4"/>
  <c r="S157" i="4"/>
  <c r="K1417" i="4"/>
  <c r="L3708" i="4"/>
  <c r="T3708" i="4" s="1"/>
  <c r="S3706" i="4"/>
  <c r="K3705" i="4"/>
  <c r="Q3621" i="4"/>
  <c r="M3588" i="4"/>
  <c r="U3588" i="4" s="1"/>
  <c r="N3587" i="4"/>
  <c r="M3587" i="4" s="1"/>
  <c r="U3587" i="4" s="1"/>
  <c r="K1063" i="4"/>
  <c r="T1431" i="4"/>
  <c r="Q3619" i="4"/>
  <c r="Q3641" i="4"/>
  <c r="U3641" i="4"/>
  <c r="U3628" i="4"/>
  <c r="Q3628" i="4"/>
  <c r="Q3484" i="4"/>
  <c r="U3484" i="4"/>
  <c r="U3438" i="4"/>
  <c r="Q3438" i="4"/>
  <c r="U3367" i="4"/>
  <c r="Q3367" i="4"/>
  <c r="U3360" i="4"/>
  <c r="Q3360" i="4"/>
  <c r="D2394" i="4"/>
  <c r="D2344" i="4"/>
  <c r="U2417" i="4"/>
  <c r="Q2417" i="4"/>
  <c r="U2415" i="4"/>
  <c r="Q2415" i="4"/>
  <c r="I1094" i="4"/>
  <c r="U985" i="4"/>
  <c r="O1156" i="4"/>
  <c r="O1082" i="4" s="1"/>
  <c r="S1157" i="4"/>
  <c r="Q2270" i="4"/>
  <c r="U3445" i="4"/>
  <c r="O1050" i="4"/>
  <c r="O1095" i="4"/>
  <c r="Q3639" i="4"/>
  <c r="U3449" i="4"/>
  <c r="Q3449" i="4"/>
  <c r="U3447" i="4"/>
  <c r="Q3447" i="4"/>
  <c r="U2456" i="4"/>
  <c r="Q2456" i="4"/>
  <c r="L2398" i="4"/>
  <c r="L2397" i="4"/>
  <c r="R2335" i="4"/>
  <c r="M2335" i="4"/>
  <c r="U2335" i="4"/>
  <c r="U1909" i="4"/>
  <c r="Q1909" i="4"/>
  <c r="E391" i="4"/>
  <c r="F390" i="4"/>
  <c r="E390" i="4"/>
  <c r="D26" i="14" s="1"/>
  <c r="U3430" i="4"/>
  <c r="Q3430" i="4"/>
  <c r="E3041" i="4"/>
  <c r="F2387" i="4"/>
  <c r="E2387" i="4"/>
  <c r="P2379" i="4"/>
  <c r="T3033" i="4"/>
  <c r="G2992" i="4"/>
  <c r="M3728" i="4"/>
  <c r="Q3728" i="4" s="1"/>
  <c r="N3727" i="4"/>
  <c r="M3727" i="4"/>
  <c r="G3680" i="4"/>
  <c r="G3669" i="4"/>
  <c r="J3665" i="4"/>
  <c r="I3665" i="4" s="1"/>
  <c r="R3666" i="4"/>
  <c r="T3654" i="4"/>
  <c r="P3653" i="4"/>
  <c r="T3653" i="4" s="1"/>
  <c r="Q3428" i="4"/>
  <c r="M1110" i="4"/>
  <c r="U1110" i="4" s="1"/>
  <c r="R155" i="4"/>
  <c r="M1895" i="4"/>
  <c r="E3681" i="4"/>
  <c r="Q3526" i="4"/>
  <c r="U3526" i="4"/>
  <c r="P1048" i="4"/>
  <c r="N299" i="4"/>
  <c r="E3684" i="4"/>
  <c r="Q3180" i="4"/>
  <c r="U3180" i="4"/>
  <c r="P1100" i="4"/>
  <c r="P1055" i="4"/>
  <c r="Q3726" i="4"/>
  <c r="S3684" i="4"/>
  <c r="O3683" i="4"/>
  <c r="O3669" i="4"/>
  <c r="S3671" i="4"/>
  <c r="O3186" i="4"/>
  <c r="M3670" i="4"/>
  <c r="O3184" i="4"/>
  <c r="Q3283" i="4"/>
  <c r="U3283" i="4"/>
  <c r="Q3281" i="4"/>
  <c r="P3186" i="4"/>
  <c r="R3069" i="4"/>
  <c r="I3069" i="4"/>
  <c r="P1049" i="4"/>
  <c r="G3734" i="4"/>
  <c r="E3734" i="4" s="1"/>
  <c r="L3669" i="4"/>
  <c r="H3674" i="4"/>
  <c r="M3671" i="4"/>
  <c r="U3671" i="4" s="1"/>
  <c r="Q3518" i="4"/>
  <c r="U3518" i="4"/>
  <c r="Q3516" i="4"/>
  <c r="U3516" i="4"/>
  <c r="O3503" i="4"/>
  <c r="G3503" i="4"/>
  <c r="E3504" i="4"/>
  <c r="U3396" i="4"/>
  <c r="Q3396" i="4"/>
  <c r="D3159" i="4"/>
  <c r="P2362" i="4"/>
  <c r="T2362" i="4"/>
  <c r="M2020" i="4"/>
  <c r="N1953" i="4"/>
  <c r="M1953" i="4"/>
  <c r="U1953" i="4"/>
  <c r="N3187" i="4"/>
  <c r="N3065" i="4" s="1"/>
  <c r="U3356" i="4"/>
  <c r="Q3356" i="4"/>
  <c r="U3354" i="4"/>
  <c r="Q3354" i="4"/>
  <c r="T1892" i="4"/>
  <c r="P1891" i="4"/>
  <c r="T1891" i="4" s="1"/>
  <c r="P1063" i="4"/>
  <c r="T1063" i="4" s="1"/>
  <c r="E3720" i="4"/>
  <c r="T3709" i="4"/>
  <c r="Q3676" i="4"/>
  <c r="Q3593" i="4"/>
  <c r="Q3539" i="4"/>
  <c r="Q3535" i="4"/>
  <c r="U2988" i="4"/>
  <c r="Q2988" i="4"/>
  <c r="U2957" i="4"/>
  <c r="Q2957" i="4"/>
  <c r="M3693" i="4"/>
  <c r="Q3608" i="4"/>
  <c r="Q3573" i="4"/>
  <c r="U3571" i="4"/>
  <c r="Q3548" i="4"/>
  <c r="Q3546" i="4"/>
  <c r="U3546" i="4"/>
  <c r="S3709" i="4"/>
  <c r="U3569" i="4"/>
  <c r="Q3569" i="4"/>
  <c r="I3029" i="4"/>
  <c r="T3720" i="4"/>
  <c r="L3719" i="4"/>
  <c r="U3570" i="4"/>
  <c r="M3716" i="4"/>
  <c r="O3711" i="4"/>
  <c r="L3700" i="4"/>
  <c r="T3695" i="4"/>
  <c r="U3650" i="4"/>
  <c r="Q3637" i="4"/>
  <c r="Q3609" i="4"/>
  <c r="Q3527" i="4"/>
  <c r="Q3330" i="4"/>
  <c r="Q3313" i="4"/>
  <c r="E3272" i="4"/>
  <c r="D3070" i="4"/>
  <c r="E3069" i="4"/>
  <c r="D3008" i="4"/>
  <c r="D2354" i="4" s="1"/>
  <c r="C106" i="14"/>
  <c r="D189" i="9"/>
  <c r="P189" i="9"/>
  <c r="S2652" i="4"/>
  <c r="O2651" i="4"/>
  <c r="S2651" i="4"/>
  <c r="D1137" i="4"/>
  <c r="D1069" i="4"/>
  <c r="Q3635" i="4"/>
  <c r="K3700" i="4"/>
  <c r="I3701" i="4"/>
  <c r="N3697" i="4"/>
  <c r="M3697" i="4" s="1"/>
  <c r="M3698" i="4"/>
  <c r="Q3448" i="4"/>
  <c r="U3448" i="4"/>
  <c r="L2921" i="4"/>
  <c r="T2921" i="4"/>
  <c r="P3705" i="4"/>
  <c r="Q3614" i="4"/>
  <c r="Q3263" i="4"/>
  <c r="U3263" i="4"/>
  <c r="Q3261" i="4"/>
  <c r="U3261" i="4"/>
  <c r="Q3259" i="4"/>
  <c r="U3259" i="4"/>
  <c r="E2021" i="4"/>
  <c r="G1954" i="4"/>
  <c r="N1763" i="4"/>
  <c r="M1763" i="4" s="1"/>
  <c r="Q1844" i="4"/>
  <c r="Q1842" i="4"/>
  <c r="Q1838" i="4"/>
  <c r="Q1836" i="4"/>
  <c r="O1136" i="4"/>
  <c r="O1062" i="4" s="1"/>
  <c r="O1068" i="4"/>
  <c r="S1068" i="4" s="1"/>
  <c r="K3697" i="4"/>
  <c r="Q3625" i="4"/>
  <c r="K2385" i="4"/>
  <c r="S3039" i="4"/>
  <c r="Q3718" i="4"/>
  <c r="P3187" i="4"/>
  <c r="T3672" i="4"/>
  <c r="Q3543" i="4"/>
  <c r="Q3541" i="4"/>
  <c r="Q3495" i="4"/>
  <c r="Q3412" i="4"/>
  <c r="Q3407" i="4"/>
  <c r="U3407" i="4"/>
  <c r="Q3179" i="4"/>
  <c r="Q2184" i="4"/>
  <c r="U2184" i="4"/>
  <c r="T3074" i="4"/>
  <c r="Q2854" i="4"/>
  <c r="E2832" i="4"/>
  <c r="N1156" i="4"/>
  <c r="N1082" i="4" s="1"/>
  <c r="M2663" i="4"/>
  <c r="T3670" i="4"/>
  <c r="Q3515" i="4"/>
  <c r="Q3410" i="4"/>
  <c r="U2310" i="4"/>
  <c r="Q2310" i="4"/>
  <c r="U2277" i="4"/>
  <c r="Q2277" i="4"/>
  <c r="Q297" i="4"/>
  <c r="M3724" i="4"/>
  <c r="Q3724" i="4"/>
  <c r="D3062" i="4"/>
  <c r="H3054" i="4"/>
  <c r="T3049" i="4"/>
  <c r="D2023" i="4"/>
  <c r="D1966" i="4" s="1"/>
  <c r="C128" i="14" s="1"/>
  <c r="P1906" i="4"/>
  <c r="Q1556" i="4"/>
  <c r="Q3501" i="4"/>
  <c r="Q3419" i="4"/>
  <c r="G3054" i="4"/>
  <c r="O2357" i="4"/>
  <c r="S2357" i="4" s="1"/>
  <c r="I2993" i="4"/>
  <c r="Q2978" i="4"/>
  <c r="U2978" i="4"/>
  <c r="Q2879" i="4"/>
  <c r="J1431" i="4"/>
  <c r="I1431" i="4" s="1"/>
  <c r="I1432" i="4"/>
  <c r="Q2736" i="4"/>
  <c r="O2639" i="4"/>
  <c r="M2639" i="4"/>
  <c r="U2639" i="4"/>
  <c r="Q2179" i="4"/>
  <c r="Q2042" i="4"/>
  <c r="M2922" i="4"/>
  <c r="N2921" i="4"/>
  <c r="M2921" i="4" s="1"/>
  <c r="T1107" i="4"/>
  <c r="I2922" i="4"/>
  <c r="Q2316" i="4"/>
  <c r="Q2186" i="4"/>
  <c r="S1973" i="4"/>
  <c r="M1973" i="4"/>
  <c r="U1973" i="4"/>
  <c r="U2212" i="4"/>
  <c r="Q1440" i="4"/>
  <c r="L1089" i="4"/>
  <c r="T1089" i="4" s="1"/>
  <c r="T1165" i="4"/>
  <c r="Q618" i="4"/>
  <c r="Q3337" i="4"/>
  <c r="S3185" i="4"/>
  <c r="P3072" i="4"/>
  <c r="L2651" i="4"/>
  <c r="Q2191" i="4"/>
  <c r="I3645" i="4"/>
  <c r="J3644" i="4"/>
  <c r="I3644" i="4" s="1"/>
  <c r="U2873" i="4"/>
  <c r="D2350" i="4"/>
  <c r="Q2596" i="4"/>
  <c r="Q2562" i="4"/>
  <c r="E1991" i="4"/>
  <c r="Q1549" i="4"/>
  <c r="Q586" i="4"/>
  <c r="F3005" i="4"/>
  <c r="E3005" i="4"/>
  <c r="G1951" i="4"/>
  <c r="E1951" i="4" s="1"/>
  <c r="D3009" i="4"/>
  <c r="D2355" i="4" s="1"/>
  <c r="S2015" i="4"/>
  <c r="H1161" i="4"/>
  <c r="H1085" i="4"/>
  <c r="H1166" i="4"/>
  <c r="H1160" i="4" s="1"/>
  <c r="Q1462" i="4"/>
  <c r="Q886" i="4"/>
  <c r="Q30" i="4"/>
  <c r="U2926" i="4"/>
  <c r="Q2795" i="4"/>
  <c r="Q2769" i="4"/>
  <c r="Q2638" i="4"/>
  <c r="U2238" i="4"/>
  <c r="Q2223" i="4"/>
  <c r="Q2145" i="4"/>
  <c r="Q2143" i="4"/>
  <c r="Q2141" i="4"/>
  <c r="Q2129" i="4"/>
  <c r="Q2127" i="4"/>
  <c r="Q2125" i="4"/>
  <c r="Q2123" i="4"/>
  <c r="Q2121" i="4"/>
  <c r="Q2119" i="4"/>
  <c r="Q2117" i="4"/>
  <c r="Q2109" i="4"/>
  <c r="Q2107" i="4"/>
  <c r="Q2105" i="4"/>
  <c r="Q2103" i="4"/>
  <c r="Q2097" i="4"/>
  <c r="Q2095" i="4"/>
  <c r="Q2093" i="4"/>
  <c r="Q2091" i="4"/>
  <c r="R2021" i="4"/>
  <c r="M1988" i="4"/>
  <c r="U1988" i="4"/>
  <c r="M1971" i="4"/>
  <c r="Q1947" i="4"/>
  <c r="H1537" i="4"/>
  <c r="Q14" i="4"/>
  <c r="U14" i="4"/>
  <c r="U2863" i="4"/>
  <c r="Q2656" i="4"/>
  <c r="U2316" i="4"/>
  <c r="Q2170" i="4"/>
  <c r="U2170" i="4"/>
  <c r="Q2047" i="4"/>
  <c r="T1996" i="4"/>
  <c r="Q1256" i="4"/>
  <c r="Q1252" i="4"/>
  <c r="K1121" i="4"/>
  <c r="K1047" i="4" s="1"/>
  <c r="Q1035" i="4"/>
  <c r="Q920" i="4"/>
  <c r="Q93" i="4"/>
  <c r="Q2217" i="4"/>
  <c r="L1887" i="4"/>
  <c r="L1875" i="4"/>
  <c r="L1761" i="4" s="1"/>
  <c r="O1166" i="4"/>
  <c r="O1045" i="4" s="1"/>
  <c r="S1045" i="4" s="1"/>
  <c r="M1166" i="4"/>
  <c r="U1166" i="4" s="1"/>
  <c r="Q968" i="4"/>
  <c r="U968" i="4"/>
  <c r="P308" i="4"/>
  <c r="T309" i="4"/>
  <c r="Q2460" i="4"/>
  <c r="Q2164" i="4"/>
  <c r="R2008" i="4"/>
  <c r="Q1915" i="4"/>
  <c r="Q1576" i="4"/>
  <c r="Q1572" i="4"/>
  <c r="I1421" i="4"/>
  <c r="L1123" i="4"/>
  <c r="L1067" i="4"/>
  <c r="T1067" i="4"/>
  <c r="Q923" i="4"/>
  <c r="P269" i="4"/>
  <c r="P177" i="4" s="1"/>
  <c r="T269" i="4"/>
  <c r="T271" i="4"/>
  <c r="Q771" i="4"/>
  <c r="Q751" i="4"/>
  <c r="Q747" i="4"/>
  <c r="Q743" i="4"/>
  <c r="Q739" i="4"/>
  <c r="Q735" i="4"/>
  <c r="Q731" i="4"/>
  <c r="Q727" i="4"/>
  <c r="Q723" i="4"/>
  <c r="Q715" i="4"/>
  <c r="Q711" i="4"/>
  <c r="Q707" i="4"/>
  <c r="Q703" i="4"/>
  <c r="Q699" i="4"/>
  <c r="Q695" i="4"/>
  <c r="Q335" i="4"/>
  <c r="Q1408" i="4"/>
  <c r="Q1404" i="4"/>
  <c r="Q1400" i="4"/>
  <c r="Q2444" i="4"/>
  <c r="Q2434" i="4"/>
  <c r="Q2330" i="4"/>
  <c r="Q2282" i="4"/>
  <c r="Q1758" i="4"/>
  <c r="Q1480" i="4"/>
  <c r="E1419" i="4"/>
  <c r="Q1274" i="4"/>
  <c r="S1186" i="4"/>
  <c r="H1074" i="4"/>
  <c r="Q980" i="4"/>
  <c r="Q926" i="4"/>
  <c r="Q868" i="4"/>
  <c r="Q770" i="4"/>
  <c r="Q766" i="4"/>
  <c r="Q762" i="4"/>
  <c r="Q758" i="4"/>
  <c r="Q754" i="4"/>
  <c r="Q356" i="4"/>
  <c r="Q238" i="4"/>
  <c r="Q216" i="4"/>
  <c r="Q175" i="4"/>
  <c r="Q170" i="4"/>
  <c r="Q156" i="4"/>
  <c r="E2838" i="4"/>
  <c r="Q2761" i="4"/>
  <c r="Q2211" i="4"/>
  <c r="Q2198" i="4"/>
  <c r="Q2178" i="4"/>
  <c r="S1888" i="4"/>
  <c r="Q1667" i="4"/>
  <c r="Q1624" i="4"/>
  <c r="Q1472" i="4"/>
  <c r="Q1468" i="4"/>
  <c r="S1427" i="4"/>
  <c r="Q1360" i="4"/>
  <c r="Q1356" i="4"/>
  <c r="H1072" i="4"/>
  <c r="D1078" i="4"/>
  <c r="I1138" i="4"/>
  <c r="Q1112" i="4"/>
  <c r="Q1015" i="4"/>
  <c r="Q983" i="4"/>
  <c r="U370" i="4"/>
  <c r="M3253" i="4"/>
  <c r="U3253" i="4" s="1"/>
  <c r="U2878" i="4"/>
  <c r="Q2196" i="4"/>
  <c r="Q2068" i="4"/>
  <c r="T1767" i="4"/>
  <c r="P1065" i="4"/>
  <c r="T1065" i="4"/>
  <c r="T2017" i="4"/>
  <c r="S2000" i="4"/>
  <c r="T1970" i="4"/>
  <c r="Q1807" i="4"/>
  <c r="Q1805" i="4"/>
  <c r="Q1803" i="4"/>
  <c r="Q1801" i="4"/>
  <c r="Q1797" i="4"/>
  <c r="T1543" i="4"/>
  <c r="Q1540" i="4"/>
  <c r="T1108" i="4"/>
  <c r="Q891" i="4"/>
  <c r="Q887" i="4"/>
  <c r="U693" i="4"/>
  <c r="Q674" i="4"/>
  <c r="Q380" i="4"/>
  <c r="S302" i="4"/>
  <c r="Q254" i="4"/>
  <c r="S2831" i="4"/>
  <c r="Q2598" i="4"/>
  <c r="Q2414" i="4"/>
  <c r="Q2265" i="4"/>
  <c r="Q2172" i="4"/>
  <c r="Q2027" i="4"/>
  <c r="T2001" i="4"/>
  <c r="Q1773" i="4"/>
  <c r="H1137" i="4"/>
  <c r="H1063" i="4"/>
  <c r="I1093" i="4"/>
  <c r="Q258" i="4"/>
  <c r="Q270" i="4"/>
  <c r="Q150" i="4"/>
  <c r="Q112" i="4"/>
  <c r="Q97" i="4"/>
  <c r="Q1740" i="4"/>
  <c r="Q1487" i="4"/>
  <c r="I1107" i="4"/>
  <c r="Q1033" i="4"/>
  <c r="Q995" i="4"/>
  <c r="Q944" i="4"/>
  <c r="Q862" i="4"/>
  <c r="Q858" i="4"/>
  <c r="Q854" i="4"/>
  <c r="Q627" i="4"/>
  <c r="S1420" i="4"/>
  <c r="Q187" i="4"/>
  <c r="Q115" i="4"/>
  <c r="Q1653" i="4"/>
  <c r="Q1634" i="4"/>
  <c r="Q1358" i="4"/>
  <c r="K1176" i="4"/>
  <c r="K1055" i="4"/>
  <c r="Q953" i="4"/>
  <c r="Q818" i="4"/>
  <c r="Q814" i="4"/>
  <c r="Q810" i="4"/>
  <c r="Q173" i="4"/>
  <c r="D3005" i="4"/>
  <c r="D2351" i="4"/>
  <c r="S3160" i="4"/>
  <c r="E3074" i="4"/>
  <c r="L3159" i="4"/>
  <c r="T3159" i="4" s="1"/>
  <c r="T3077" i="4"/>
  <c r="H3005" i="4"/>
  <c r="H2351" i="4" s="1"/>
  <c r="P3078" i="4"/>
  <c r="P3008" i="4"/>
  <c r="P2354" i="4"/>
  <c r="U349" i="4"/>
  <c r="Q349" i="4"/>
  <c r="Q1384" i="4"/>
  <c r="U1384" i="4"/>
  <c r="U1376" i="4"/>
  <c r="Q1376" i="4"/>
  <c r="Q76" i="4"/>
  <c r="U76" i="4"/>
  <c r="Q72" i="4"/>
  <c r="U72" i="4"/>
  <c r="U23" i="4"/>
  <c r="Q23" i="4"/>
  <c r="Q15" i="4"/>
  <c r="U15" i="4"/>
  <c r="Q864" i="4"/>
  <c r="U864" i="4"/>
  <c r="Q1793" i="4"/>
  <c r="U1793" i="4"/>
  <c r="Q1392" i="4"/>
  <c r="U1392" i="4"/>
  <c r="U868" i="4"/>
  <c r="S1981" i="4"/>
  <c r="Q1361" i="4"/>
  <c r="Q2594" i="4"/>
  <c r="U2594" i="4"/>
  <c r="Q81" i="4"/>
  <c r="U81" i="4"/>
  <c r="Q1795" i="4"/>
  <c r="U1795" i="4"/>
  <c r="U931" i="4"/>
  <c r="Q931" i="4"/>
  <c r="U2811" i="4"/>
  <c r="U2783" i="4"/>
  <c r="U2772" i="4"/>
  <c r="Q1789" i="4"/>
  <c r="U1789" i="4"/>
  <c r="O1059" i="4"/>
  <c r="O1175" i="4"/>
  <c r="O1054" i="4"/>
  <c r="M2387" i="4"/>
  <c r="U2387" i="4" s="1"/>
  <c r="U2715" i="4"/>
  <c r="U2658" i="4"/>
  <c r="Q2658" i="4"/>
  <c r="Q860" i="4"/>
  <c r="U860" i="4"/>
  <c r="Q69" i="4"/>
  <c r="U69" i="4"/>
  <c r="Q1791" i="4"/>
  <c r="U1791" i="4"/>
  <c r="Q1357" i="4"/>
  <c r="U1357" i="4"/>
  <c r="U2644" i="4"/>
  <c r="U86" i="4"/>
  <c r="Q86" i="4"/>
  <c r="Q1433" i="4"/>
  <c r="U1433" i="4"/>
  <c r="Q879" i="4"/>
  <c r="U879" i="4"/>
  <c r="E1990" i="4"/>
  <c r="M1984" i="4"/>
  <c r="R1984" i="4"/>
  <c r="U1212" i="4"/>
  <c r="Q1212" i="4"/>
  <c r="Q938" i="4"/>
  <c r="U938" i="4"/>
  <c r="Q1407" i="4"/>
  <c r="U1407" i="4"/>
  <c r="U902" i="4"/>
  <c r="Q902" i="4"/>
  <c r="U2332" i="4"/>
  <c r="Q2332" i="4"/>
  <c r="U2232" i="4"/>
  <c r="Q2232" i="4"/>
  <c r="R1996" i="4"/>
  <c r="M1996" i="4"/>
  <c r="Q1996" i="4" s="1"/>
  <c r="U2166" i="4"/>
  <c r="Q2166" i="4"/>
  <c r="Q1403" i="4"/>
  <c r="U1403" i="4"/>
  <c r="U906" i="4"/>
  <c r="Q906" i="4"/>
  <c r="U89" i="4"/>
  <c r="Q89" i="4"/>
  <c r="S1997" i="4"/>
  <c r="M1997" i="4"/>
  <c r="U1997" i="4"/>
  <c r="I1995" i="4"/>
  <c r="R1995" i="4"/>
  <c r="U35" i="4"/>
  <c r="Q35" i="4"/>
  <c r="U1209" i="4"/>
  <c r="Q1209" i="4"/>
  <c r="I1982" i="4"/>
  <c r="Q2254" i="4"/>
  <c r="U2254" i="4"/>
  <c r="Q2804" i="4"/>
  <c r="U2641" i="4"/>
  <c r="U2619" i="4"/>
  <c r="Q2619" i="4"/>
  <c r="Q1399" i="4"/>
  <c r="U1399" i="4"/>
  <c r="U2300" i="4"/>
  <c r="Q2300" i="4"/>
  <c r="Q1223" i="4"/>
  <c r="U1223" i="4"/>
  <c r="Q1219" i="4"/>
  <c r="U1219" i="4"/>
  <c r="H1104" i="4"/>
  <c r="Q2209" i="4"/>
  <c r="U2209" i="4"/>
  <c r="Q1490" i="4"/>
  <c r="U1490" i="4"/>
  <c r="Q2066" i="4"/>
  <c r="Q681" i="4"/>
  <c r="U681" i="4"/>
  <c r="U677" i="4"/>
  <c r="Q677" i="4"/>
  <c r="U673" i="4"/>
  <c r="Q673" i="4"/>
  <c r="S180" i="4"/>
  <c r="O104" i="4"/>
  <c r="S104" i="4" s="1"/>
  <c r="Q100" i="4"/>
  <c r="U100" i="4"/>
  <c r="U2815" i="4"/>
  <c r="U2701" i="4"/>
  <c r="Q2701" i="4"/>
  <c r="U2247" i="4"/>
  <c r="Q2247" i="4"/>
  <c r="U2225" i="4"/>
  <c r="Q2225" i="4"/>
  <c r="Q826" i="4"/>
  <c r="U826" i="4"/>
  <c r="U207" i="4"/>
  <c r="Q196" i="4"/>
  <c r="U196" i="4"/>
  <c r="Q149" i="4"/>
  <c r="U149" i="4"/>
  <c r="Q2325" i="4"/>
  <c r="Q2161" i="4"/>
  <c r="Q2085" i="4"/>
  <c r="U2085" i="4"/>
  <c r="U2083" i="4"/>
  <c r="U2081" i="4"/>
  <c r="U845" i="4"/>
  <c r="Q688" i="4"/>
  <c r="Q2438" i="4"/>
  <c r="Q2436" i="4"/>
  <c r="U2432" i="4"/>
  <c r="U1940" i="4"/>
  <c r="Q1940" i="4"/>
  <c r="U1764" i="4"/>
  <c r="Q1764" i="4"/>
  <c r="Q1738" i="4"/>
  <c r="U1738" i="4"/>
  <c r="Q1734" i="4"/>
  <c r="U1734" i="4"/>
  <c r="Q1722" i="4"/>
  <c r="U1722" i="4"/>
  <c r="U684" i="4"/>
  <c r="Q684" i="4"/>
  <c r="U2159" i="4"/>
  <c r="Q2115" i="4"/>
  <c r="U2115" i="4"/>
  <c r="Q2113" i="4"/>
  <c r="U2113" i="4"/>
  <c r="Q2111" i="4"/>
  <c r="S1975" i="4"/>
  <c r="M1975" i="4"/>
  <c r="U1975" i="4" s="1"/>
  <c r="Q1799" i="4"/>
  <c r="Q1680" i="4"/>
  <c r="Q1676" i="4"/>
  <c r="Q1661" i="4"/>
  <c r="Q1657" i="4"/>
  <c r="Q1528" i="4"/>
  <c r="Q1506" i="4"/>
  <c r="Q1502" i="4"/>
  <c r="Q1498" i="4"/>
  <c r="Q1494" i="4"/>
  <c r="Q883" i="4"/>
  <c r="U883" i="4"/>
  <c r="Q111" i="4"/>
  <c r="Q107" i="4"/>
  <c r="S2676" i="4"/>
  <c r="U2193" i="4"/>
  <c r="Q2193" i="4"/>
  <c r="Q1921" i="4"/>
  <c r="U1921" i="4"/>
  <c r="Q1919" i="4"/>
  <c r="U1919" i="4"/>
  <c r="U1871" i="4"/>
  <c r="Q1871" i="4"/>
  <c r="Q1834" i="4"/>
  <c r="U1834" i="4"/>
  <c r="Q1832" i="4"/>
  <c r="U1832" i="4"/>
  <c r="N1060" i="4"/>
  <c r="M1060" i="4"/>
  <c r="U1060" i="4" s="1"/>
  <c r="Q894" i="4"/>
  <c r="U894" i="4"/>
  <c r="Q233" i="4"/>
  <c r="U233" i="4"/>
  <c r="U1486" i="4"/>
  <c r="U2712" i="4"/>
  <c r="Q2712" i="4"/>
  <c r="O1765" i="4"/>
  <c r="Q1830" i="4"/>
  <c r="Q1785" i="4"/>
  <c r="Q1781" i="4"/>
  <c r="U1781" i="4"/>
  <c r="Q1779" i="4"/>
  <c r="U1779" i="4"/>
  <c r="Q1777" i="4"/>
  <c r="U1777" i="4"/>
  <c r="U1773" i="4"/>
  <c r="Q1757" i="4"/>
  <c r="U1753" i="4"/>
  <c r="Q1753" i="4"/>
  <c r="U1675" i="4"/>
  <c r="Q1656" i="4"/>
  <c r="Q1648" i="4"/>
  <c r="Q981" i="4"/>
  <c r="Q518" i="4"/>
  <c r="U498" i="4"/>
  <c r="Q498" i="4"/>
  <c r="U494" i="4"/>
  <c r="Q494" i="4"/>
  <c r="Q414" i="4"/>
  <c r="U414" i="4"/>
  <c r="U366" i="4"/>
  <c r="Q366" i="4"/>
  <c r="Q2733" i="4"/>
  <c r="U2733" i="4"/>
  <c r="R2000" i="4"/>
  <c r="M2000" i="4"/>
  <c r="U2000" i="4" s="1"/>
  <c r="Q1822" i="4"/>
  <c r="U1822" i="4"/>
  <c r="U1749" i="4"/>
  <c r="Q1749" i="4"/>
  <c r="Q1745" i="4"/>
  <c r="U1745" i="4"/>
  <c r="Q950" i="4"/>
  <c r="U950" i="4"/>
  <c r="U2419" i="4"/>
  <c r="Q2419" i="4"/>
  <c r="Q1820" i="4"/>
  <c r="U1820" i="4"/>
  <c r="Q1697" i="4"/>
  <c r="U1697" i="4"/>
  <c r="Q1381" i="4"/>
  <c r="Q1323" i="4"/>
  <c r="U1323" i="4"/>
  <c r="Q1319" i="4"/>
  <c r="U1319" i="4"/>
  <c r="Q1315" i="4"/>
  <c r="Q1641" i="4"/>
  <c r="Q2053" i="4"/>
  <c r="Q1412" i="4"/>
  <c r="Q1396" i="4"/>
  <c r="Q616" i="4"/>
  <c r="U616" i="4"/>
  <c r="U2630" i="4"/>
  <c r="Q2630" i="4"/>
  <c r="U2228" i="4"/>
  <c r="I2006" i="4"/>
  <c r="E1981" i="4"/>
  <c r="P1042" i="4"/>
  <c r="Q1301" i="4"/>
  <c r="Q1037" i="4"/>
  <c r="Q2240" i="4"/>
  <c r="U2059" i="4"/>
  <c r="Q2059" i="4"/>
  <c r="R2010" i="4"/>
  <c r="Q2643" i="4"/>
  <c r="U2643" i="4"/>
  <c r="Q2176" i="4"/>
  <c r="R1992" i="4"/>
  <c r="Q1945" i="4"/>
  <c r="U1941" i="4"/>
  <c r="Q1747" i="4"/>
  <c r="Q1328" i="4"/>
  <c r="Q935" i="4"/>
  <c r="U935" i="4"/>
  <c r="U2808" i="4"/>
  <c r="Q2571" i="4"/>
  <c r="T1998" i="4"/>
  <c r="Q2276" i="4"/>
  <c r="U2791" i="4"/>
  <c r="U2752" i="4"/>
  <c r="U2621" i="4"/>
  <c r="Q2180" i="4"/>
  <c r="M2011" i="4"/>
  <c r="U2011" i="4"/>
  <c r="S1986" i="4"/>
  <c r="U926" i="4"/>
  <c r="U923" i="4"/>
  <c r="U70" i="4"/>
  <c r="U2438" i="4"/>
  <c r="C117" i="14"/>
  <c r="Q1511" i="4"/>
  <c r="Q1484" i="4"/>
  <c r="T1061" i="4"/>
  <c r="U920" i="4"/>
  <c r="Q24" i="4"/>
  <c r="Q2251" i="4"/>
  <c r="Q2205" i="4"/>
  <c r="Q2195" i="4"/>
  <c r="Q2041" i="4"/>
  <c r="R1985" i="4"/>
  <c r="T1098" i="4"/>
  <c r="Q941" i="4"/>
  <c r="Q678" i="4"/>
  <c r="Q27" i="4"/>
  <c r="E1766" i="4"/>
  <c r="Q2269" i="4"/>
  <c r="Q2213" i="4"/>
  <c r="J102" i="4"/>
  <c r="I102" i="4" s="1"/>
  <c r="Q102" i="4" s="1"/>
  <c r="U175" i="4"/>
  <c r="U380" i="4"/>
  <c r="U356" i="4"/>
  <c r="U335" i="4"/>
  <c r="U45" i="4"/>
  <c r="I80" i="14"/>
  <c r="Q1508" i="4"/>
  <c r="U953" i="4"/>
  <c r="Q2830" i="4"/>
  <c r="U1978" i="4"/>
  <c r="G3010" i="4"/>
  <c r="G2356" i="4" s="1"/>
  <c r="H1109" i="4"/>
  <c r="S3188" i="4"/>
  <c r="D82" i="4"/>
  <c r="S308" i="4"/>
  <c r="G1046" i="4"/>
  <c r="D3065" i="4"/>
  <c r="D77" i="4" s="1"/>
  <c r="M2651" i="4"/>
  <c r="K1532" i="4"/>
  <c r="H1050" i="4"/>
  <c r="K299" i="4"/>
  <c r="G85" i="14"/>
  <c r="O3070" i="4"/>
  <c r="D1049" i="4"/>
  <c r="P1050" i="4"/>
  <c r="T1050" i="4" s="1"/>
  <c r="T1171" i="4"/>
  <c r="P1095" i="4"/>
  <c r="D1109" i="4"/>
  <c r="L177" i="4"/>
  <c r="H1048" i="4"/>
  <c r="L3007" i="4"/>
  <c r="L2353" i="4" s="1"/>
  <c r="P1085" i="4"/>
  <c r="T1085" i="4" s="1"/>
  <c r="O3007" i="4"/>
  <c r="S109" i="4"/>
  <c r="T1166" i="4"/>
  <c r="K1073" i="4"/>
  <c r="S1147" i="4"/>
  <c r="D1100" i="4"/>
  <c r="D1055" i="4"/>
  <c r="G3668" i="4"/>
  <c r="E3680" i="4"/>
  <c r="D2396" i="4"/>
  <c r="D2339" i="4" s="1"/>
  <c r="K1051" i="4"/>
  <c r="S1431" i="4"/>
  <c r="H1532" i="4"/>
  <c r="H1043" i="4"/>
  <c r="S1156" i="4"/>
  <c r="K1091" i="4"/>
  <c r="H1090" i="4"/>
  <c r="H1045" i="4"/>
  <c r="O3006" i="4"/>
  <c r="O3055" i="4"/>
  <c r="O67" i="4" s="1"/>
  <c r="S3503" i="4"/>
  <c r="S3683" i="4"/>
  <c r="S3697" i="4"/>
  <c r="Q3258" i="4"/>
  <c r="U3258" i="4"/>
  <c r="L1049" i="4"/>
  <c r="T1049" i="4" s="1"/>
  <c r="T308" i="4"/>
  <c r="P299" i="4"/>
  <c r="D1063" i="4"/>
  <c r="D1114" i="4"/>
  <c r="D1040" i="4"/>
  <c r="D3006" i="4"/>
  <c r="D2352" i="4"/>
  <c r="D247" i="9"/>
  <c r="P247" i="9" s="1"/>
  <c r="E1081" i="4"/>
  <c r="I42" i="14"/>
  <c r="Q2833" i="4"/>
  <c r="Q3414" i="4"/>
  <c r="U3119" i="4"/>
  <c r="Q2547" i="4"/>
  <c r="U2483" i="4"/>
  <c r="Q2483" i="4"/>
  <c r="U277" i="4"/>
  <c r="L1906" i="4"/>
  <c r="T1906" i="4" s="1"/>
  <c r="T1973" i="4"/>
  <c r="P3734" i="4"/>
  <c r="T3734" i="4"/>
  <c r="J1532" i="4"/>
  <c r="I1537" i="4"/>
  <c r="S1887" i="4"/>
  <c r="Q2635" i="4"/>
  <c r="Q3492" i="4"/>
  <c r="U3492" i="4"/>
  <c r="T3039" i="4"/>
  <c r="L2385" i="4"/>
  <c r="F2379" i="4"/>
  <c r="E3033" i="4"/>
  <c r="J2358" i="4"/>
  <c r="I2358" i="4" s="1"/>
  <c r="R3012" i="4"/>
  <c r="I3012" i="4"/>
  <c r="L2749" i="4"/>
  <c r="P2670" i="4"/>
  <c r="P2669" i="4"/>
  <c r="T2669" i="4" s="1"/>
  <c r="K3055" i="4"/>
  <c r="G1100" i="4"/>
  <c r="P3659" i="4"/>
  <c r="T3659" i="4" s="1"/>
  <c r="T3660" i="4"/>
  <c r="S3587" i="4"/>
  <c r="U114" i="4"/>
  <c r="Q114" i="4"/>
  <c r="K179" i="4"/>
  <c r="K269" i="4"/>
  <c r="S271" i="4"/>
  <c r="S182" i="4"/>
  <c r="N2383" i="4"/>
  <c r="R2383" i="4" s="1"/>
  <c r="M3037" i="4"/>
  <c r="I3027" i="4"/>
  <c r="Q3027" i="4"/>
  <c r="K2646" i="4"/>
  <c r="S2647" i="4"/>
  <c r="R1892" i="4"/>
  <c r="U324" i="4"/>
  <c r="Q324" i="4"/>
  <c r="G1881" i="4"/>
  <c r="G1875" i="4"/>
  <c r="G1761" i="4" s="1"/>
  <c r="U2002" i="4"/>
  <c r="O2672" i="4"/>
  <c r="Q2551" i="4"/>
  <c r="U2551" i="4"/>
  <c r="Q2545" i="4"/>
  <c r="U2541" i="4"/>
  <c r="U2537" i="4"/>
  <c r="Q2537" i="4"/>
  <c r="U2527" i="4"/>
  <c r="Q2527" i="4"/>
  <c r="U2523" i="4"/>
  <c r="Q2523" i="4"/>
  <c r="U2515" i="4"/>
  <c r="Q2515" i="4"/>
  <c r="U2509" i="4"/>
  <c r="Q2509" i="4"/>
  <c r="U2503" i="4"/>
  <c r="Q2503" i="4"/>
  <c r="Q2497" i="4"/>
  <c r="U2497" i="4"/>
  <c r="U2491" i="4"/>
  <c r="Q2491" i="4"/>
  <c r="U2477" i="4"/>
  <c r="Q2477" i="4"/>
  <c r="U2455" i="4"/>
  <c r="U2451" i="4"/>
  <c r="N1045" i="4"/>
  <c r="N1090" i="4"/>
  <c r="O291" i="4"/>
  <c r="S293" i="4"/>
  <c r="N3644" i="4"/>
  <c r="R3644" i="4" s="1"/>
  <c r="D2390" i="4"/>
  <c r="D65" i="4"/>
  <c r="Q3585" i="4"/>
  <c r="O1416" i="4"/>
  <c r="S390" i="4"/>
  <c r="O299" i="4"/>
  <c r="U3151" i="4"/>
  <c r="Q3151" i="4"/>
  <c r="U3147" i="4"/>
  <c r="K2386" i="4"/>
  <c r="S2386" i="4" s="1"/>
  <c r="S3040" i="4"/>
  <c r="S3341" i="4"/>
  <c r="U1477" i="4"/>
  <c r="P104" i="4"/>
  <c r="T180" i="4"/>
  <c r="N1109" i="4"/>
  <c r="O1901" i="4"/>
  <c r="S1901" i="4" s="1"/>
  <c r="C135" i="14"/>
  <c r="D262" i="9" s="1"/>
  <c r="P262" i="9"/>
  <c r="L2357" i="4"/>
  <c r="Q2555" i="4"/>
  <c r="Q2543" i="4"/>
  <c r="U2543" i="4"/>
  <c r="Q2535" i="4"/>
  <c r="U2535" i="4"/>
  <c r="U2519" i="4"/>
  <c r="Q2519" i="4"/>
  <c r="Q2495" i="4"/>
  <c r="U2495" i="4"/>
  <c r="U1952" i="4"/>
  <c r="Q1952" i="4"/>
  <c r="J1895" i="4"/>
  <c r="I1896" i="4"/>
  <c r="S1417" i="4"/>
  <c r="G1055" i="4"/>
  <c r="S1969" i="4"/>
  <c r="I3723" i="4"/>
  <c r="I3053" i="4"/>
  <c r="E1121" i="4"/>
  <c r="G1091" i="4"/>
  <c r="G1047" i="4"/>
  <c r="S1120" i="4"/>
  <c r="O1046" i="4"/>
  <c r="L1085" i="4"/>
  <c r="U3562" i="4"/>
  <c r="Q3562" i="4"/>
  <c r="D3503" i="4"/>
  <c r="D3189" i="4"/>
  <c r="D3182" i="4" s="1"/>
  <c r="D3190" i="4"/>
  <c r="Q3132" i="4"/>
  <c r="U3132" i="4"/>
  <c r="L3009" i="4"/>
  <c r="I3709" i="4"/>
  <c r="R3709" i="4"/>
  <c r="U3581" i="4"/>
  <c r="Q3581" i="4"/>
  <c r="S1876" i="4"/>
  <c r="O1762" i="4"/>
  <c r="S1762" i="4" s="1"/>
  <c r="U1485" i="4"/>
  <c r="Q1485" i="4"/>
  <c r="E1973" i="4"/>
  <c r="G1906" i="4"/>
  <c r="G18" i="4" s="1"/>
  <c r="J3715" i="4"/>
  <c r="I3712" i="4"/>
  <c r="T2646" i="4"/>
  <c r="R2334" i="4"/>
  <c r="K158" i="4"/>
  <c r="S184" i="4"/>
  <c r="M3735" i="4"/>
  <c r="R3036" i="4"/>
  <c r="Q2868" i="4"/>
  <c r="U2868" i="4"/>
  <c r="E2640" i="4"/>
  <c r="Q2637" i="4"/>
  <c r="U2637" i="4"/>
  <c r="Q2633" i="4"/>
  <c r="U2633" i="4"/>
  <c r="U2631" i="4"/>
  <c r="Q2631" i="4"/>
  <c r="Q2629" i="4"/>
  <c r="U2629" i="4"/>
  <c r="C15" i="14"/>
  <c r="D28" i="9" s="1"/>
  <c r="P28" i="9" s="1"/>
  <c r="P29" i="9" s="1"/>
  <c r="P30" i="9" s="1"/>
  <c r="P31" i="9" s="1"/>
  <c r="P32" i="9" s="1"/>
  <c r="O2384" i="4"/>
  <c r="M3038" i="4"/>
  <c r="U3038" i="4" s="1"/>
  <c r="N2992" i="4"/>
  <c r="R2993" i="4"/>
  <c r="U2549" i="4"/>
  <c r="U2539" i="4"/>
  <c r="Q2539" i="4"/>
  <c r="Q2533" i="4"/>
  <c r="U2533" i="4"/>
  <c r="Q2517" i="4"/>
  <c r="U2517" i="4"/>
  <c r="U2511" i="4"/>
  <c r="Q2511" i="4"/>
  <c r="Q2505" i="4"/>
  <c r="U2505" i="4"/>
  <c r="Q2501" i="4"/>
  <c r="U2501" i="4"/>
  <c r="Q2499" i="4"/>
  <c r="U2499" i="4"/>
  <c r="Q2493" i="4"/>
  <c r="U2493" i="4"/>
  <c r="U2489" i="4"/>
  <c r="Q2489" i="4"/>
  <c r="Q2485" i="4"/>
  <c r="U2485" i="4"/>
  <c r="Q2475" i="4"/>
  <c r="U2475" i="4"/>
  <c r="Q2469" i="4"/>
  <c r="U2469" i="4"/>
  <c r="Q2467" i="4"/>
  <c r="U2467" i="4"/>
  <c r="Q2465" i="4"/>
  <c r="U2465" i="4"/>
  <c r="U2457" i="4"/>
  <c r="U2453" i="4"/>
  <c r="E3673" i="4"/>
  <c r="G3188" i="4"/>
  <c r="E3188" i="4" s="1"/>
  <c r="O1874" i="4"/>
  <c r="O1693" i="4"/>
  <c r="S3732" i="4"/>
  <c r="S186" i="4"/>
  <c r="S158" i="4"/>
  <c r="T3027" i="4"/>
  <c r="O154" i="4"/>
  <c r="U2529" i="4"/>
  <c r="D3690" i="4"/>
  <c r="D3700" i="4"/>
  <c r="C140" i="14"/>
  <c r="D275" i="9" s="1"/>
  <c r="P275" i="9" s="1"/>
  <c r="S3698" i="4"/>
  <c r="U3427" i="4"/>
  <c r="Q3427" i="4"/>
  <c r="U3425" i="4"/>
  <c r="Q3425" i="4"/>
  <c r="F3070" i="4"/>
  <c r="U3254" i="4"/>
  <c r="Q3254" i="4"/>
  <c r="T3243" i="4"/>
  <c r="P3062" i="4"/>
  <c r="P3190" i="4"/>
  <c r="T3190" i="4" s="1"/>
  <c r="U3173" i="4"/>
  <c r="Q3173" i="4"/>
  <c r="U3171" i="4"/>
  <c r="Q3171" i="4"/>
  <c r="Q3165" i="4"/>
  <c r="U3165" i="4"/>
  <c r="Q3163" i="4"/>
  <c r="U3163" i="4"/>
  <c r="U3130" i="4"/>
  <c r="N1901" i="4"/>
  <c r="M1901" i="4" s="1"/>
  <c r="U1901" i="4" s="1"/>
  <c r="R1968" i="4"/>
  <c r="U259" i="4"/>
  <c r="Q259" i="4"/>
  <c r="U2553" i="4"/>
  <c r="Q2553" i="4"/>
  <c r="Q2513" i="4"/>
  <c r="U2513" i="4"/>
  <c r="Q2463" i="4"/>
  <c r="O179" i="4"/>
  <c r="T3701" i="4"/>
  <c r="P3700" i="4"/>
  <c r="P3690" i="4"/>
  <c r="L3503" i="4"/>
  <c r="T3504" i="4"/>
  <c r="I155" i="4"/>
  <c r="U3583" i="4"/>
  <c r="Q3583" i="4"/>
  <c r="U3577" i="4"/>
  <c r="Q3577" i="4"/>
  <c r="U1489" i="4"/>
  <c r="M3654" i="4"/>
  <c r="Q3654" i="4" s="1"/>
  <c r="U3654" i="4"/>
  <c r="I1426" i="4"/>
  <c r="Q3479" i="4"/>
  <c r="U3479" i="4"/>
  <c r="N2347" i="4"/>
  <c r="N2668" i="4"/>
  <c r="M2668" i="4"/>
  <c r="U2668" i="4" s="1"/>
  <c r="M2676" i="4"/>
  <c r="U2676" i="4"/>
  <c r="U320" i="4"/>
  <c r="Q320" i="4"/>
  <c r="U2521" i="4"/>
  <c r="Q2521" i="4"/>
  <c r="Q2461" i="4"/>
  <c r="H1084" i="4"/>
  <c r="H3006" i="4"/>
  <c r="R1185" i="4"/>
  <c r="M1156" i="4"/>
  <c r="Q1156" i="4" s="1"/>
  <c r="T3694" i="4"/>
  <c r="K63" i="4"/>
  <c r="I63" i="4" s="1"/>
  <c r="I21" i="6" s="1"/>
  <c r="S3422" i="4"/>
  <c r="R3665" i="4"/>
  <c r="Q2479" i="4"/>
  <c r="U2487" i="4"/>
  <c r="S3701" i="4"/>
  <c r="O3690" i="4"/>
  <c r="O3700" i="4"/>
  <c r="Q3533" i="4"/>
  <c r="U3533" i="4"/>
  <c r="S2681" i="4"/>
  <c r="G299" i="4"/>
  <c r="U3658" i="4"/>
  <c r="Q3658" i="4"/>
  <c r="N3653" i="4"/>
  <c r="M3653" i="4"/>
  <c r="U3653" i="4"/>
  <c r="S3243" i="4"/>
  <c r="O3190" i="4"/>
  <c r="S3045" i="4"/>
  <c r="O2391" i="4"/>
  <c r="R3040" i="4"/>
  <c r="J2386" i="4"/>
  <c r="R2386" i="4" s="1"/>
  <c r="I3040" i="4"/>
  <c r="Q3040" i="4" s="1"/>
  <c r="K2365" i="4"/>
  <c r="S3019" i="4"/>
  <c r="K2673" i="4"/>
  <c r="U2580" i="4"/>
  <c r="Q2580" i="4"/>
  <c r="U2429" i="4"/>
  <c r="Q2429" i="4"/>
  <c r="U2167" i="4"/>
  <c r="Q2167" i="4"/>
  <c r="U2165" i="4"/>
  <c r="E1972" i="4"/>
  <c r="U910" i="4"/>
  <c r="Q910" i="4"/>
  <c r="Q898" i="4"/>
  <c r="U898" i="4"/>
  <c r="Q478" i="4"/>
  <c r="U478" i="4"/>
  <c r="U474" i="4"/>
  <c r="Q474" i="4"/>
  <c r="U331" i="4"/>
  <c r="Q331" i="4"/>
  <c r="E302" i="4"/>
  <c r="S3065" i="4"/>
  <c r="I1417" i="4"/>
  <c r="D1160" i="4"/>
  <c r="D1084" i="4" s="1"/>
  <c r="D1090" i="4"/>
  <c r="H101" i="4"/>
  <c r="Q3664" i="4"/>
  <c r="U3664" i="4"/>
  <c r="Q3436" i="4"/>
  <c r="U3436" i="4"/>
  <c r="U3251" i="4"/>
  <c r="Q3251" i="4"/>
  <c r="Q3247" i="4"/>
  <c r="U3247" i="4"/>
  <c r="Q3245" i="4"/>
  <c r="U3245" i="4"/>
  <c r="P2360" i="4"/>
  <c r="T2360" i="4" s="1"/>
  <c r="T3014" i="4"/>
  <c r="U2264" i="4"/>
  <c r="Q2264" i="4"/>
  <c r="S1974" i="4"/>
  <c r="M1974" i="4"/>
  <c r="S1970" i="4"/>
  <c r="M1970" i="4"/>
  <c r="Q1970" i="4" s="1"/>
  <c r="U1970" i="4"/>
  <c r="K1106" i="4"/>
  <c r="P1104" i="4"/>
  <c r="T1104" i="4" s="1"/>
  <c r="H1068" i="4"/>
  <c r="H1136" i="4"/>
  <c r="S3680" i="4"/>
  <c r="K3669" i="4"/>
  <c r="S3681" i="4"/>
  <c r="Q3474" i="4"/>
  <c r="U3474" i="4"/>
  <c r="S3342" i="4"/>
  <c r="Q3329" i="4"/>
  <c r="U3329" i="4"/>
  <c r="L3062" i="4"/>
  <c r="L3186" i="4"/>
  <c r="L3190" i="4"/>
  <c r="I3019" i="4"/>
  <c r="T1185" i="4"/>
  <c r="L1175" i="4"/>
  <c r="L1099" i="4" s="1"/>
  <c r="L1109" i="4"/>
  <c r="T1109" i="4"/>
  <c r="L1064" i="4"/>
  <c r="T1064" i="4"/>
  <c r="S1951" i="4"/>
  <c r="G3700" i="4"/>
  <c r="G3690" i="4"/>
  <c r="G3183" i="4"/>
  <c r="U3485" i="4"/>
  <c r="Q3485" i="4"/>
  <c r="U3483" i="4"/>
  <c r="S3669" i="4"/>
  <c r="U1538" i="4"/>
  <c r="Q1538" i="4"/>
  <c r="H1064" i="4"/>
  <c r="H1175" i="4"/>
  <c r="U3496" i="4"/>
  <c r="Q3496" i="4"/>
  <c r="Q3468" i="4"/>
  <c r="U3468" i="4"/>
  <c r="K3006" i="4"/>
  <c r="K2352" i="4" s="1"/>
  <c r="U2019" i="4"/>
  <c r="Q2019" i="4"/>
  <c r="K1095" i="4"/>
  <c r="S1171" i="4"/>
  <c r="Q3568" i="4"/>
  <c r="U3568" i="4"/>
  <c r="Q3481" i="4"/>
  <c r="U3481" i="4"/>
  <c r="U3108" i="4"/>
  <c r="M3022" i="4"/>
  <c r="U3488" i="4"/>
  <c r="Q3488" i="4"/>
  <c r="O2379" i="4"/>
  <c r="S2379" i="4" s="1"/>
  <c r="S3033" i="4"/>
  <c r="O2371" i="4"/>
  <c r="S2371" i="4"/>
  <c r="S3025" i="4"/>
  <c r="P2370" i="4"/>
  <c r="T2370" i="4" s="1"/>
  <c r="F2370" i="4"/>
  <c r="E3024" i="4"/>
  <c r="U2188" i="4"/>
  <c r="Q2188" i="4"/>
  <c r="S2024" i="4"/>
  <c r="K2023" i="4"/>
  <c r="K1966" i="4" s="1"/>
  <c r="K1967" i="4"/>
  <c r="K1900" i="4"/>
  <c r="I2024" i="4"/>
  <c r="R1998" i="4"/>
  <c r="I1998" i="4"/>
  <c r="Q1998" i="4"/>
  <c r="R1991" i="4"/>
  <c r="I1991" i="4"/>
  <c r="Q1991" i="4"/>
  <c r="U925" i="4"/>
  <c r="Q925" i="4"/>
  <c r="U921" i="4"/>
  <c r="Q795" i="4"/>
  <c r="U795" i="4"/>
  <c r="Q784" i="4"/>
  <c r="U784" i="4"/>
  <c r="Q756" i="4"/>
  <c r="U756" i="4"/>
  <c r="Q752" i="4"/>
  <c r="U752" i="4"/>
  <c r="Q748" i="4"/>
  <c r="U748" i="4"/>
  <c r="Q489" i="4"/>
  <c r="U489" i="4"/>
  <c r="D390" i="4"/>
  <c r="C26" i="14"/>
  <c r="D34" i="9" s="1"/>
  <c r="P34" i="9" s="1"/>
  <c r="D300" i="4"/>
  <c r="U374" i="4"/>
  <c r="Q374" i="4"/>
  <c r="Q341" i="4"/>
  <c r="S307" i="4"/>
  <c r="O172" i="4"/>
  <c r="O96" i="4" s="1"/>
  <c r="S96" i="4" s="1"/>
  <c r="D3686" i="4"/>
  <c r="D3669" i="4"/>
  <c r="D3183" i="4" s="1"/>
  <c r="U3616" i="4"/>
  <c r="Q3616" i="4"/>
  <c r="Q3525" i="4"/>
  <c r="Q3101" i="4"/>
  <c r="U3093" i="4"/>
  <c r="N2379" i="4"/>
  <c r="M2379" i="4"/>
  <c r="M3033" i="4"/>
  <c r="U3033" i="4" s="1"/>
  <c r="N2371" i="4"/>
  <c r="I3023" i="4"/>
  <c r="E3020" i="4"/>
  <c r="G2365" i="4"/>
  <c r="E2365" i="4" s="1"/>
  <c r="U940" i="4"/>
  <c r="Q940" i="4"/>
  <c r="U936" i="4"/>
  <c r="Q936" i="4"/>
  <c r="U822" i="4"/>
  <c r="Q822" i="4"/>
  <c r="Q536" i="4"/>
  <c r="U536" i="4"/>
  <c r="Q532" i="4"/>
  <c r="U532" i="4"/>
  <c r="Q524" i="4"/>
  <c r="U524" i="4"/>
  <c r="U410" i="4"/>
  <c r="Q410" i="4"/>
  <c r="Q406" i="4"/>
  <c r="U406" i="4"/>
  <c r="O1532" i="4"/>
  <c r="S1537" i="4"/>
  <c r="O3686" i="4"/>
  <c r="S3687" i="4"/>
  <c r="U3521" i="4"/>
  <c r="Q3521" i="4"/>
  <c r="Q3420" i="4"/>
  <c r="U3420" i="4"/>
  <c r="M3024" i="4"/>
  <c r="O2367" i="4"/>
  <c r="S2367" i="4" s="1"/>
  <c r="M3021" i="4"/>
  <c r="P2366" i="4"/>
  <c r="T2366" i="4" s="1"/>
  <c r="E2335" i="4"/>
  <c r="F2334" i="4"/>
  <c r="E2334" i="4"/>
  <c r="D120" i="14" s="1"/>
  <c r="D117" i="14" s="1"/>
  <c r="Q2031" i="4"/>
  <c r="U2031" i="4"/>
  <c r="U951" i="4"/>
  <c r="Q932" i="4"/>
  <c r="Q453" i="4"/>
  <c r="U453" i="4"/>
  <c r="U445" i="4"/>
  <c r="Q445" i="4"/>
  <c r="Q433" i="4"/>
  <c r="U433" i="4"/>
  <c r="Q429" i="4"/>
  <c r="U429" i="4"/>
  <c r="U402" i="4"/>
  <c r="Q402" i="4"/>
  <c r="L96" i="4"/>
  <c r="T96" i="4"/>
  <c r="T172" i="4"/>
  <c r="P3422" i="4"/>
  <c r="T3422" i="4" s="1"/>
  <c r="T3423" i="4"/>
  <c r="U3418" i="4"/>
  <c r="U3377" i="4"/>
  <c r="J3004" i="4"/>
  <c r="Q1840" i="4"/>
  <c r="U1840" i="4"/>
  <c r="U991" i="4"/>
  <c r="Q991" i="4"/>
  <c r="U924" i="4"/>
  <c r="Q924" i="4"/>
  <c r="U559" i="4"/>
  <c r="Q559" i="4"/>
  <c r="U555" i="4"/>
  <c r="Q555" i="4"/>
  <c r="M1426" i="4"/>
  <c r="U1426" i="4" s="1"/>
  <c r="U1079" i="4"/>
  <c r="Q1079" i="4"/>
  <c r="M3732" i="4"/>
  <c r="Q3732" i="4" s="1"/>
  <c r="J3727" i="4"/>
  <c r="I3728" i="4"/>
  <c r="U3459" i="4"/>
  <c r="U3364" i="4"/>
  <c r="Q3364" i="4"/>
  <c r="U2984" i="4"/>
  <c r="Q2984" i="4"/>
  <c r="Q1178" i="4"/>
  <c r="Q3574" i="4"/>
  <c r="U3574" i="4"/>
  <c r="S3036" i="4"/>
  <c r="O2382" i="4"/>
  <c r="U2872" i="4"/>
  <c r="I3698" i="4"/>
  <c r="M3672" i="4"/>
  <c r="Q3672" i="4" s="1"/>
  <c r="Q3421" i="4"/>
  <c r="U3421" i="4"/>
  <c r="Q1520" i="4"/>
  <c r="K1087" i="4"/>
  <c r="S1087" i="4" s="1"/>
  <c r="Q972" i="4"/>
  <c r="U943" i="4"/>
  <c r="Q943" i="4"/>
  <c r="S3728" i="4"/>
  <c r="P3669" i="4"/>
  <c r="U3124" i="4"/>
  <c r="E3058" i="4"/>
  <c r="Q2261" i="4"/>
  <c r="Q994" i="4"/>
  <c r="Q3241" i="4"/>
  <c r="U3241" i="4"/>
  <c r="U3274" i="4"/>
  <c r="Q3274" i="4"/>
  <c r="U2931" i="4"/>
  <c r="U2850" i="4"/>
  <c r="Q2850" i="4"/>
  <c r="O1067" i="4"/>
  <c r="S1141" i="4"/>
  <c r="E1140" i="4"/>
  <c r="U1687" i="4"/>
  <c r="T1140" i="4"/>
  <c r="P1066" i="4"/>
  <c r="T1066" i="4" s="1"/>
  <c r="Q83" i="4"/>
  <c r="U83" i="4"/>
  <c r="F3697" i="4"/>
  <c r="S3695" i="4"/>
  <c r="Q3467" i="4"/>
  <c r="Q3456" i="4"/>
  <c r="O2380" i="4"/>
  <c r="G1956" i="4"/>
  <c r="Q1890" i="4"/>
  <c r="L1045" i="4"/>
  <c r="L1090" i="4"/>
  <c r="U3657" i="4"/>
  <c r="Q3657" i="4"/>
  <c r="Q3487" i="4"/>
  <c r="Q3359" i="4"/>
  <c r="Q3080" i="4"/>
  <c r="M3069" i="4"/>
  <c r="U3069" i="4" s="1"/>
  <c r="S3069" i="4"/>
  <c r="E1177" i="4"/>
  <c r="F1101" i="4"/>
  <c r="E1101" i="4"/>
  <c r="Q260" i="4"/>
  <c r="U212" i="4"/>
  <c r="Q212" i="4"/>
  <c r="U570" i="4"/>
  <c r="Q2959" i="4"/>
  <c r="U2959" i="4"/>
  <c r="U2697" i="4"/>
  <c r="I2012" i="4"/>
  <c r="Q2012" i="4" s="1"/>
  <c r="Q3195" i="4"/>
  <c r="U3195" i="4"/>
  <c r="T1137" i="4"/>
  <c r="Q2989" i="4"/>
  <c r="U2989" i="4"/>
  <c r="Q2687" i="4"/>
  <c r="R2013" i="4"/>
  <c r="E1998" i="4"/>
  <c r="Q321" i="4"/>
  <c r="U321" i="4"/>
  <c r="Q948" i="4"/>
  <c r="Q918" i="4"/>
  <c r="Q914" i="4"/>
  <c r="T2358" i="4"/>
  <c r="M2010" i="4"/>
  <c r="Q1304" i="4"/>
  <c r="Q997" i="4"/>
  <c r="D1874" i="4"/>
  <c r="D1693" i="4"/>
  <c r="C78" i="14"/>
  <c r="Q2748" i="4"/>
  <c r="Q2744" i="4"/>
  <c r="T2016" i="4"/>
  <c r="Q1717" i="4"/>
  <c r="Q1713" i="4"/>
  <c r="Q2946" i="4"/>
  <c r="Q2942" i="4"/>
  <c r="D2343" i="4"/>
  <c r="Q1907" i="4"/>
  <c r="Q1736" i="4"/>
  <c r="Q1586" i="4"/>
  <c r="Q1268" i="4"/>
  <c r="Q541" i="4"/>
  <c r="U2703" i="4"/>
  <c r="Q2703" i="4"/>
  <c r="Q2538" i="4"/>
  <c r="Q2221" i="4"/>
  <c r="Q1868" i="4"/>
  <c r="Q1689" i="4"/>
  <c r="Q1685" i="4"/>
  <c r="Q1681" i="4"/>
  <c r="Q1677" i="4"/>
  <c r="Q1673" i="4"/>
  <c r="Q1669" i="4"/>
  <c r="Q563" i="4"/>
  <c r="Q521" i="4"/>
  <c r="Q517" i="4"/>
  <c r="Q245" i="4"/>
  <c r="Q528" i="4"/>
  <c r="Q337" i="4"/>
  <c r="M302" i="4"/>
  <c r="Q302" i="4"/>
  <c r="L159" i="4"/>
  <c r="G82" i="14"/>
  <c r="Q2627" i="4"/>
  <c r="Q2262" i="4"/>
  <c r="S2016" i="4"/>
  <c r="L1121" i="4"/>
  <c r="T1139" i="4"/>
  <c r="Q1128" i="4"/>
  <c r="Q2983" i="4"/>
  <c r="Q2741" i="4"/>
  <c r="Q1828" i="4"/>
  <c r="S1419" i="4"/>
  <c r="Q1205" i="4"/>
  <c r="Q709" i="4"/>
  <c r="S1992" i="4"/>
  <c r="E1982" i="4"/>
  <c r="Q1482" i="4"/>
  <c r="Q1478" i="4"/>
  <c r="K1057" i="4"/>
  <c r="D1136" i="4"/>
  <c r="Q728" i="4"/>
  <c r="Q724" i="4"/>
  <c r="Q697" i="4"/>
  <c r="Q148" i="4"/>
  <c r="I3253" i="4"/>
  <c r="Q3253" i="4" s="1"/>
  <c r="M2007" i="4"/>
  <c r="I2005" i="4"/>
  <c r="Q2005" i="4"/>
  <c r="T1974" i="4"/>
  <c r="Q712" i="4"/>
  <c r="Q357" i="4"/>
  <c r="Q242" i="4"/>
  <c r="H3190" i="4"/>
  <c r="Q1466" i="4"/>
  <c r="Q605" i="4"/>
  <c r="Q601" i="4"/>
  <c r="Q597" i="4"/>
  <c r="Q593" i="4"/>
  <c r="Q589" i="4"/>
  <c r="Q585" i="4"/>
  <c r="Q346" i="4"/>
  <c r="Q292" i="4"/>
  <c r="Q287" i="4"/>
  <c r="U3197" i="4"/>
  <c r="M2004" i="4"/>
  <c r="R1994" i="4"/>
  <c r="T1053" i="4"/>
  <c r="Q1029" i="4"/>
  <c r="U1010" i="4"/>
  <c r="Q989" i="4"/>
  <c r="Q851" i="4"/>
  <c r="Q786" i="4"/>
  <c r="Q658" i="4"/>
  <c r="Q377" i="4"/>
  <c r="Q373" i="4"/>
  <c r="U359" i="4"/>
  <c r="F102" i="4"/>
  <c r="E102" i="4"/>
  <c r="S2832" i="4"/>
  <c r="S1984" i="4"/>
  <c r="T1982" i="4"/>
  <c r="Q1905" i="4"/>
  <c r="Q1903" i="4"/>
  <c r="Q1898" i="4"/>
  <c r="T1878" i="4"/>
  <c r="Q1308" i="4"/>
  <c r="U1293" i="4"/>
  <c r="T1075" i="4"/>
  <c r="Q1450" i="4"/>
  <c r="T1096" i="4"/>
  <c r="Q1145" i="4"/>
  <c r="T1094" i="4"/>
  <c r="E1080" i="4"/>
  <c r="T1076" i="4"/>
  <c r="Q901" i="4"/>
  <c r="Q897" i="4"/>
  <c r="Q450" i="4"/>
  <c r="Q446" i="4"/>
  <c r="Q438" i="4"/>
  <c r="Q434" i="4"/>
  <c r="Q430" i="4"/>
  <c r="Q426" i="4"/>
  <c r="T2832" i="4"/>
  <c r="T2014" i="4"/>
  <c r="Q1786" i="4"/>
  <c r="Q1300" i="4"/>
  <c r="Q1285" i="4"/>
  <c r="Q1281" i="4"/>
  <c r="Q1277" i="4"/>
  <c r="Q1273" i="4"/>
  <c r="E1083" i="4"/>
  <c r="S1076" i="4"/>
  <c r="Q1036" i="4"/>
  <c r="Q1032" i="4"/>
  <c r="Q885" i="4"/>
  <c r="Q246" i="4"/>
  <c r="Q118" i="4"/>
  <c r="U965" i="4"/>
  <c r="Q965" i="4"/>
  <c r="U231" i="4"/>
  <c r="Q231" i="4"/>
  <c r="U164" i="4"/>
  <c r="Q164" i="4"/>
  <c r="Q140" i="4"/>
  <c r="U140" i="4"/>
  <c r="Q241" i="4"/>
  <c r="U241" i="4"/>
  <c r="Q136" i="4"/>
  <c r="U136" i="4"/>
  <c r="U256" i="4"/>
  <c r="Q256" i="4"/>
  <c r="S1105" i="4"/>
  <c r="U2740" i="4"/>
  <c r="Q2740" i="4"/>
  <c r="Q2738" i="4"/>
  <c r="U2738" i="4"/>
  <c r="U2770" i="4"/>
  <c r="Q2770" i="4"/>
  <c r="Q2768" i="4"/>
  <c r="U2230" i="4"/>
  <c r="Q2230" i="4"/>
  <c r="U2050" i="4"/>
  <c r="Q2050" i="4"/>
  <c r="U2048" i="4"/>
  <c r="Q2048" i="4"/>
  <c r="U2046" i="4"/>
  <c r="Q2046" i="4"/>
  <c r="U2044" i="4"/>
  <c r="Q2044" i="4"/>
  <c r="Q2944" i="4"/>
  <c r="U2944" i="4"/>
  <c r="U1996" i="4"/>
  <c r="U961" i="4"/>
  <c r="Q961" i="4"/>
  <c r="Q144" i="4"/>
  <c r="U144" i="4"/>
  <c r="U125" i="4"/>
  <c r="Q125" i="4"/>
  <c r="U167" i="4"/>
  <c r="Q167" i="4"/>
  <c r="U160" i="4"/>
  <c r="Q160" i="4"/>
  <c r="U43" i="4"/>
  <c r="Q43" i="4"/>
  <c r="U230" i="4"/>
  <c r="U46" i="4"/>
  <c r="Q46" i="4"/>
  <c r="Q1000" i="4"/>
  <c r="U1000" i="4"/>
  <c r="Q1007" i="4"/>
  <c r="U1007" i="4"/>
  <c r="U581" i="4"/>
  <c r="Q581" i="4"/>
  <c r="S1061" i="4"/>
  <c r="U1014" i="4"/>
  <c r="Q1014" i="4"/>
  <c r="U719" i="4"/>
  <c r="Q719" i="4"/>
  <c r="Q263" i="4"/>
  <c r="U2005" i="4"/>
  <c r="K1059" i="4"/>
  <c r="S1059" i="4" s="1"/>
  <c r="K1104" i="4"/>
  <c r="U992" i="4"/>
  <c r="Q992" i="4"/>
  <c r="H1099" i="4"/>
  <c r="H1054" i="4"/>
  <c r="U1998" i="4"/>
  <c r="P1114" i="4"/>
  <c r="S2404" i="4"/>
  <c r="O2397" i="4"/>
  <c r="O2347" i="4"/>
  <c r="M2404" i="4"/>
  <c r="U2404" i="4"/>
  <c r="Q1017" i="4"/>
  <c r="U3027" i="4"/>
  <c r="Q252" i="4"/>
  <c r="U252" i="4"/>
  <c r="U49" i="4"/>
  <c r="Q49" i="4"/>
  <c r="S1065" i="4"/>
  <c r="J11" i="4"/>
  <c r="I11" i="4" s="1"/>
  <c r="S1066" i="4"/>
  <c r="Q1555" i="4"/>
  <c r="U1555" i="4"/>
  <c r="U1028" i="4"/>
  <c r="Q1028" i="4"/>
  <c r="U1013" i="4"/>
  <c r="Q1013" i="4"/>
  <c r="U2016" i="4"/>
  <c r="Q2428" i="4"/>
  <c r="U2428" i="4"/>
  <c r="U1602" i="4"/>
  <c r="Q1602" i="4"/>
  <c r="Q1598" i="4"/>
  <c r="Q1594" i="4"/>
  <c r="U1594" i="4"/>
  <c r="Q1590" i="4"/>
  <c r="U1586" i="4"/>
  <c r="U1269" i="4"/>
  <c r="Q1269" i="4"/>
  <c r="P1102" i="4"/>
  <c r="T1102" i="4" s="1"/>
  <c r="P1106" i="4"/>
  <c r="T1106" i="4" s="1"/>
  <c r="T1178" i="4"/>
  <c r="P1101" i="4"/>
  <c r="T1101" i="4"/>
  <c r="T1177" i="4"/>
  <c r="Q267" i="4"/>
  <c r="U2746" i="4"/>
  <c r="Q2746" i="4"/>
  <c r="U2742" i="4"/>
  <c r="Q2742" i="4"/>
  <c r="U2449" i="4"/>
  <c r="Q2449" i="4"/>
  <c r="Q1852" i="4"/>
  <c r="U1852" i="4"/>
  <c r="U1578" i="4"/>
  <c r="Q1578" i="4"/>
  <c r="Q1574" i="4"/>
  <c r="U1574" i="4"/>
  <c r="Q1570" i="4"/>
  <c r="U1570" i="4"/>
  <c r="U1566" i="4"/>
  <c r="Q1566" i="4"/>
  <c r="U1562" i="4"/>
  <c r="Q1562" i="4"/>
  <c r="Q1292" i="4"/>
  <c r="U1292" i="4"/>
  <c r="U1288" i="4"/>
  <c r="Q1288" i="4"/>
  <c r="U2961" i="4"/>
  <c r="Q2961" i="4"/>
  <c r="U2788" i="4"/>
  <c r="Q1869" i="4"/>
  <c r="U1869" i="4"/>
  <c r="Q1867" i="4"/>
  <c r="U1867" i="4"/>
  <c r="Q1865" i="4"/>
  <c r="U1865" i="4"/>
  <c r="U1863" i="4"/>
  <c r="U1699" i="4"/>
  <c r="Q1699" i="4"/>
  <c r="U1692" i="4"/>
  <c r="Q1692" i="4"/>
  <c r="Q1688" i="4"/>
  <c r="Q1321" i="4"/>
  <c r="U1321" i="4"/>
  <c r="Q1280" i="4"/>
  <c r="U1280" i="4"/>
  <c r="Q1276" i="4"/>
  <c r="U1276" i="4"/>
  <c r="Q608" i="4"/>
  <c r="U608" i="4"/>
  <c r="U322" i="4"/>
  <c r="Q322" i="4"/>
  <c r="Q283" i="4"/>
  <c r="U272" i="4"/>
  <c r="U2245" i="4"/>
  <c r="Q2245" i="4"/>
  <c r="Q1621" i="4"/>
  <c r="U1621" i="4"/>
  <c r="U1617" i="4"/>
  <c r="Q1617" i="4"/>
  <c r="Q1448" i="4"/>
  <c r="U1448" i="4"/>
  <c r="U819" i="4"/>
  <c r="Q819" i="4"/>
  <c r="U738" i="4"/>
  <c r="Q738" i="4"/>
  <c r="U247" i="4"/>
  <c r="S1078" i="4"/>
  <c r="U2970" i="4"/>
  <c r="U2241" i="4"/>
  <c r="Q2241" i="4"/>
  <c r="Q2239" i="4"/>
  <c r="U2239" i="4"/>
  <c r="U2237" i="4"/>
  <c r="Q2237" i="4"/>
  <c r="I1989" i="4"/>
  <c r="S1989" i="4"/>
  <c r="Q1644" i="4"/>
  <c r="U1644" i="4"/>
  <c r="Q469" i="4"/>
  <c r="U469" i="4"/>
  <c r="Q422" i="4"/>
  <c r="U422" i="4"/>
  <c r="U3097" i="4"/>
  <c r="Q2260" i="4"/>
  <c r="U2260" i="4"/>
  <c r="U2258" i="4"/>
  <c r="Q2258" i="4"/>
  <c r="Q1958" i="4"/>
  <c r="U1958" i="4"/>
  <c r="U1724" i="4"/>
  <c r="Q1724" i="4"/>
  <c r="U908" i="4"/>
  <c r="Q908" i="4"/>
  <c r="Q904" i="4"/>
  <c r="U904" i="4"/>
  <c r="Q869" i="4"/>
  <c r="U869" i="4"/>
  <c r="Q865" i="4"/>
  <c r="U865" i="4"/>
  <c r="P2397" i="4"/>
  <c r="T2404" i="4"/>
  <c r="U1004" i="4"/>
  <c r="Q1004" i="4"/>
  <c r="U922" i="4"/>
  <c r="Q922" i="4"/>
  <c r="U900" i="4"/>
  <c r="Q900" i="4"/>
  <c r="U2411" i="4"/>
  <c r="Q2411" i="4"/>
  <c r="U2331" i="4"/>
  <c r="Q2331" i="4"/>
  <c r="U2329" i="4"/>
  <c r="Q2329" i="4"/>
  <c r="Q979" i="4"/>
  <c r="Q969" i="4"/>
  <c r="Q911" i="4"/>
  <c r="U911" i="4"/>
  <c r="P1059" i="4"/>
  <c r="U1991" i="4"/>
  <c r="Q2447" i="4"/>
  <c r="U2445" i="4"/>
  <c r="Q1314" i="4"/>
  <c r="M1181" i="4"/>
  <c r="U1181" i="4"/>
  <c r="N1105" i="4"/>
  <c r="Q465" i="4"/>
  <c r="Q461" i="4"/>
  <c r="U376" i="4"/>
  <c r="Q376" i="4"/>
  <c r="U2939" i="4"/>
  <c r="U2786" i="4"/>
  <c r="Q2424" i="4"/>
  <c r="U2424" i="4"/>
  <c r="U2162" i="4"/>
  <c r="Q2162" i="4"/>
  <c r="M2006" i="4"/>
  <c r="R2006" i="4"/>
  <c r="U545" i="4"/>
  <c r="Q545" i="4"/>
  <c r="Q483" i="4"/>
  <c r="U483" i="4"/>
  <c r="Q457" i="4"/>
  <c r="U457" i="4"/>
  <c r="Q441" i="4"/>
  <c r="U441" i="4"/>
  <c r="Q437" i="4"/>
  <c r="U437" i="4"/>
  <c r="U314" i="4"/>
  <c r="Q314" i="4"/>
  <c r="U1372" i="4"/>
  <c r="Q1372" i="4"/>
  <c r="M1097" i="4"/>
  <c r="U844" i="4"/>
  <c r="Q844" i="4"/>
  <c r="U682" i="4"/>
  <c r="Q682" i="4"/>
  <c r="U506" i="4"/>
  <c r="Q506" i="4"/>
  <c r="Q502" i="4"/>
  <c r="U502" i="4"/>
  <c r="U62" i="4"/>
  <c r="Q62" i="4"/>
  <c r="Q2554" i="4"/>
  <c r="U855" i="4"/>
  <c r="Q855" i="4"/>
  <c r="Q840" i="4"/>
  <c r="Q716" i="4"/>
  <c r="U701" i="4"/>
  <c r="Q701" i="4"/>
  <c r="U118" i="4"/>
  <c r="Q2998" i="4"/>
  <c r="U2998" i="4"/>
  <c r="U2996" i="4"/>
  <c r="Q2996" i="4"/>
  <c r="Q2793" i="4"/>
  <c r="Q2552" i="4"/>
  <c r="S1980" i="4"/>
  <c r="Q1411" i="4"/>
  <c r="U1411" i="4"/>
  <c r="Q945" i="4"/>
  <c r="U945" i="4"/>
  <c r="U893" i="4"/>
  <c r="Q893" i="4"/>
  <c r="U851" i="4"/>
  <c r="U193" i="4"/>
  <c r="Q955" i="4"/>
  <c r="U955" i="4"/>
  <c r="Q877" i="4"/>
  <c r="U877" i="4"/>
  <c r="Q873" i="4"/>
  <c r="U873" i="4"/>
  <c r="Q746" i="4"/>
  <c r="U746" i="4"/>
  <c r="U742" i="4"/>
  <c r="Q742" i="4"/>
  <c r="U152" i="4"/>
  <c r="Q152" i="4"/>
  <c r="Q133" i="4"/>
  <c r="U129" i="4"/>
  <c r="Q129" i="4"/>
  <c r="U2953" i="4"/>
  <c r="M1076" i="4"/>
  <c r="U566" i="4"/>
  <c r="U317" i="4"/>
  <c r="Q317" i="4"/>
  <c r="Q2908" i="4"/>
  <c r="U2908" i="4"/>
  <c r="Q2902" i="4"/>
  <c r="U2902" i="4"/>
  <c r="Q2765" i="4"/>
  <c r="I1978" i="4"/>
  <c r="Q1978" i="4"/>
  <c r="R1978" i="4"/>
  <c r="U1481" i="4"/>
  <c r="Q1481" i="4"/>
  <c r="Q939" i="4"/>
  <c r="Q949" i="4"/>
  <c r="Q353" i="4"/>
  <c r="U3000" i="4"/>
  <c r="Q3000" i="4"/>
  <c r="U2070" i="4"/>
  <c r="Q2070" i="4"/>
  <c r="Q1552" i="4"/>
  <c r="Q1488" i="4"/>
  <c r="U976" i="4"/>
  <c r="Q976" i="4"/>
  <c r="Q952" i="4"/>
  <c r="Q927" i="4"/>
  <c r="R1977" i="4"/>
  <c r="Q1864" i="4"/>
  <c r="U373" i="4"/>
  <c r="Q1022" i="4"/>
  <c r="Q443" i="4"/>
  <c r="Q439" i="4"/>
  <c r="U1022" i="4"/>
  <c r="U915" i="4"/>
  <c r="D3668" i="4"/>
  <c r="C138" i="14"/>
  <c r="D271" i="9" s="1"/>
  <c r="P271" i="9"/>
  <c r="U3024" i="4"/>
  <c r="D3689" i="4"/>
  <c r="R1895" i="4"/>
  <c r="S3700" i="4"/>
  <c r="O3689" i="4"/>
  <c r="G1874" i="4"/>
  <c r="O3189" i="4"/>
  <c r="O3010" i="4"/>
  <c r="S3190" i="4"/>
  <c r="O3183" i="4"/>
  <c r="S154" i="4"/>
  <c r="D299" i="4"/>
  <c r="O177" i="4"/>
  <c r="U3025" i="4"/>
  <c r="U3037" i="4"/>
  <c r="Q3037" i="4"/>
  <c r="L3055" i="4"/>
  <c r="L67" i="4" s="1"/>
  <c r="L3006" i="4"/>
  <c r="D3010" i="4"/>
  <c r="D2356" i="4" s="1"/>
  <c r="U2007" i="4"/>
  <c r="T3700" i="4"/>
  <c r="H3010" i="4"/>
  <c r="H2356" i="4"/>
  <c r="H3189" i="4"/>
  <c r="H3182" i="4" s="1"/>
  <c r="M2992" i="4"/>
  <c r="U2992" i="4" s="1"/>
  <c r="F112" i="14"/>
  <c r="L3010" i="4"/>
  <c r="L3189" i="4"/>
  <c r="S3686" i="4"/>
  <c r="M3644" i="4"/>
  <c r="U3644" i="4"/>
  <c r="L2355" i="4"/>
  <c r="P3183" i="4"/>
  <c r="P3189" i="4"/>
  <c r="P3010" i="4"/>
  <c r="S2646" i="4"/>
  <c r="K3668" i="4"/>
  <c r="T3186" i="4"/>
  <c r="P2356" i="4"/>
  <c r="P3003" i="4"/>
  <c r="S1077" i="4"/>
  <c r="S1123" i="4"/>
  <c r="I1081" i="4"/>
  <c r="S1151" i="4"/>
  <c r="K1111" i="4"/>
  <c r="S1111" i="4" s="1"/>
  <c r="R1081" i="4"/>
  <c r="E1151" i="4"/>
  <c r="E1077" i="4"/>
  <c r="N1065" i="4"/>
  <c r="R1065" i="4" s="1"/>
  <c r="M1065" i="4"/>
  <c r="U1065" i="4"/>
  <c r="R1148" i="4"/>
  <c r="N1074" i="4"/>
  <c r="M1074" i="4"/>
  <c r="R1139" i="4"/>
  <c r="J1147" i="4"/>
  <c r="J1074" i="4"/>
  <c r="N1049" i="4"/>
  <c r="M1123" i="4"/>
  <c r="U1123" i="4" s="1"/>
  <c r="M1141" i="4"/>
  <c r="J1123" i="4"/>
  <c r="I1123" i="4"/>
  <c r="J1067" i="4"/>
  <c r="F1049" i="4"/>
  <c r="F1066" i="4"/>
  <c r="E1066" i="4"/>
  <c r="J1122" i="4"/>
  <c r="J1106" i="4" s="1"/>
  <c r="I1106" i="4" s="1"/>
  <c r="I1140" i="4"/>
  <c r="Q1140" i="4" s="1"/>
  <c r="J1142" i="4"/>
  <c r="I1142" i="4" s="1"/>
  <c r="N1122" i="4"/>
  <c r="N1069" i="4"/>
  <c r="M1143" i="4"/>
  <c r="F96" i="4"/>
  <c r="E96" i="4"/>
  <c r="H51" i="6" s="1"/>
  <c r="H49" i="6" s="1"/>
  <c r="H45" i="6" s="1"/>
  <c r="F18" i="1"/>
  <c r="E15" i="1"/>
  <c r="I12" i="8"/>
  <c r="U390" i="4"/>
  <c r="F26" i="14"/>
  <c r="N96" i="4"/>
  <c r="R172" i="4"/>
  <c r="M172" i="4"/>
  <c r="Q172" i="4" s="1"/>
  <c r="U473" i="4"/>
  <c r="M307" i="4"/>
  <c r="Q307" i="4" s="1"/>
  <c r="Q473" i="4"/>
  <c r="U63" i="4"/>
  <c r="R63" i="4"/>
  <c r="Q442" i="4"/>
  <c r="M155" i="4"/>
  <c r="Q304" i="4"/>
  <c r="R304" i="4"/>
  <c r="R390" i="4"/>
  <c r="I390" i="4"/>
  <c r="E26" i="14"/>
  <c r="I26" i="14" s="1"/>
  <c r="R391" i="4"/>
  <c r="J300" i="4"/>
  <c r="J103" i="4" s="1"/>
  <c r="R300" i="4"/>
  <c r="J308" i="4"/>
  <c r="I309" i="4"/>
  <c r="Q309" i="4" s="1"/>
  <c r="F300" i="4"/>
  <c r="E300" i="4"/>
  <c r="E309" i="4"/>
  <c r="I293" i="4"/>
  <c r="Q293" i="4"/>
  <c r="U278" i="4"/>
  <c r="I182" i="4"/>
  <c r="Q182" i="4"/>
  <c r="J154" i="4"/>
  <c r="F269" i="4"/>
  <c r="J159" i="4"/>
  <c r="R159" i="4" s="1"/>
  <c r="I159" i="4"/>
  <c r="Q159" i="4" s="1"/>
  <c r="R185" i="4"/>
  <c r="M188" i="4"/>
  <c r="U188" i="4"/>
  <c r="R188" i="4"/>
  <c r="Q181" i="4"/>
  <c r="N109" i="4"/>
  <c r="M109" i="4"/>
  <c r="U109" i="4"/>
  <c r="R186" i="4"/>
  <c r="R180" i="4"/>
  <c r="R3735" i="4"/>
  <c r="I3735" i="4"/>
  <c r="Q3735" i="4"/>
  <c r="M3738" i="4"/>
  <c r="Q3739" i="4"/>
  <c r="F3737" i="4"/>
  <c r="E3737" i="4"/>
  <c r="D134" i="14"/>
  <c r="N3054" i="4"/>
  <c r="R3185" i="4"/>
  <c r="R3724" i="4"/>
  <c r="E3691" i="4"/>
  <c r="R3693" i="4"/>
  <c r="I3693" i="4"/>
  <c r="Q3693" i="4"/>
  <c r="E3712" i="4"/>
  <c r="Q3710" i="4"/>
  <c r="R3706" i="4"/>
  <c r="M3706" i="4"/>
  <c r="J3184" i="4"/>
  <c r="J3009" i="4"/>
  <c r="I3009" i="4" s="1"/>
  <c r="R3691" i="4"/>
  <c r="E3706" i="4"/>
  <c r="F3705" i="4"/>
  <c r="E3705" i="4"/>
  <c r="R3701" i="4"/>
  <c r="Q3698" i="4"/>
  <c r="Q3699" i="4"/>
  <c r="R3698" i="4"/>
  <c r="Q3696" i="4"/>
  <c r="N3690" i="4"/>
  <c r="M3690" i="4" s="1"/>
  <c r="M3695" i="4"/>
  <c r="I3692" i="4"/>
  <c r="M3687" i="4"/>
  <c r="Q3687" i="4" s="1"/>
  <c r="F3669" i="4"/>
  <c r="E3669" i="4" s="1"/>
  <c r="M3684" i="4"/>
  <c r="R3684" i="4"/>
  <c r="N3680" i="4"/>
  <c r="M3680" i="4" s="1"/>
  <c r="R3681" i="4"/>
  <c r="Q3682" i="4"/>
  <c r="J3680" i="4"/>
  <c r="I3680" i="4" s="1"/>
  <c r="R3680" i="4"/>
  <c r="I3681" i="4"/>
  <c r="Q3681" i="4" s="1"/>
  <c r="Q3678" i="4"/>
  <c r="J3669" i="4"/>
  <c r="I3675" i="4"/>
  <c r="J3674" i="4"/>
  <c r="I3672" i="4"/>
  <c r="Q3662" i="4"/>
  <c r="R3660" i="4"/>
  <c r="N3659" i="4"/>
  <c r="E3243" i="4"/>
  <c r="R3654" i="4"/>
  <c r="F3186" i="4"/>
  <c r="F3055" i="4"/>
  <c r="F67" i="4" s="1"/>
  <c r="Q3650" i="4"/>
  <c r="Q3648" i="4"/>
  <c r="M3187" i="4"/>
  <c r="U3187" i="4"/>
  <c r="N3184" i="4"/>
  <c r="N3009" i="4" s="1"/>
  <c r="N2355" i="4" s="1"/>
  <c r="R2355" i="4" s="1"/>
  <c r="M3242" i="4"/>
  <c r="Q3242" i="4"/>
  <c r="J3062" i="4"/>
  <c r="F3187" i="4"/>
  <c r="F3644" i="4"/>
  <c r="E3644" i="4"/>
  <c r="D132" i="14" s="1"/>
  <c r="D130" i="14" s="1"/>
  <c r="E3253" i="4"/>
  <c r="Q3429" i="4"/>
  <c r="E3423" i="4"/>
  <c r="N3062" i="4"/>
  <c r="M3062" i="4"/>
  <c r="U3062" i="4"/>
  <c r="F3341" i="4"/>
  <c r="E3341" i="4"/>
  <c r="Q3325" i="4"/>
  <c r="R3271" i="4"/>
  <c r="Q3272" i="4"/>
  <c r="I3271" i="4"/>
  <c r="J3190" i="4"/>
  <c r="J3010" i="4"/>
  <c r="N3007" i="4"/>
  <c r="M3007" i="4" s="1"/>
  <c r="U3007" i="4" s="1"/>
  <c r="Q3167" i="4"/>
  <c r="N3005" i="4"/>
  <c r="N3070" i="4"/>
  <c r="M3070" i="4" s="1"/>
  <c r="U3070" i="4" s="1"/>
  <c r="M3074" i="4"/>
  <c r="U3074" i="4"/>
  <c r="Q3169" i="4"/>
  <c r="M3160" i="4"/>
  <c r="U3160" i="4"/>
  <c r="R3077" i="4"/>
  <c r="I3160" i="4"/>
  <c r="R3074" i="4"/>
  <c r="I3005" i="4"/>
  <c r="K3070" i="4"/>
  <c r="K3005" i="4"/>
  <c r="K2351" i="4"/>
  <c r="S2351" i="4" s="1"/>
  <c r="K3072" i="4"/>
  <c r="K3009" i="4"/>
  <c r="K2355" i="4"/>
  <c r="K3007" i="4"/>
  <c r="K2353" i="4" s="1"/>
  <c r="U3060" i="4"/>
  <c r="Q3060" i="4"/>
  <c r="M2368" i="4"/>
  <c r="U2368" i="4" s="1"/>
  <c r="O3008" i="4"/>
  <c r="O3071" i="4"/>
  <c r="P2382" i="4"/>
  <c r="T2382" i="4" s="1"/>
  <c r="T3036" i="4"/>
  <c r="S3016" i="4"/>
  <c r="Q3015" i="4"/>
  <c r="R3060" i="4"/>
  <c r="Q3129" i="4"/>
  <c r="U3129" i="4"/>
  <c r="Q3020" i="4"/>
  <c r="Q3125" i="4"/>
  <c r="M3029" i="4"/>
  <c r="R3020" i="4"/>
  <c r="T3018" i="4"/>
  <c r="P2364" i="4"/>
  <c r="T2364" i="4"/>
  <c r="O2358" i="4"/>
  <c r="S3012" i="4"/>
  <c r="U3143" i="4"/>
  <c r="N2369" i="4"/>
  <c r="M2369" i="4" s="1"/>
  <c r="U2369" i="4" s="1"/>
  <c r="R3039" i="4"/>
  <c r="O3072" i="4"/>
  <c r="O3003" i="4"/>
  <c r="O2349" i="4" s="1"/>
  <c r="P2377" i="4"/>
  <c r="T2377" i="4"/>
  <c r="N2381" i="4"/>
  <c r="M2381" i="4" s="1"/>
  <c r="U2381" i="4" s="1"/>
  <c r="M3044" i="4"/>
  <c r="U3044" i="4"/>
  <c r="R2359" i="4"/>
  <c r="Q3140" i="4"/>
  <c r="Q3138" i="4"/>
  <c r="Q3112" i="4"/>
  <c r="R2378" i="4"/>
  <c r="M2378" i="4"/>
  <c r="Q2378" i="4" s="1"/>
  <c r="M3020" i="4"/>
  <c r="U3020" i="4"/>
  <c r="Q3068" i="4"/>
  <c r="Q3057" i="4"/>
  <c r="M3059" i="4"/>
  <c r="S2378" i="4"/>
  <c r="T2375" i="4"/>
  <c r="M3012" i="4"/>
  <c r="Q3097" i="4"/>
  <c r="S3032" i="4"/>
  <c r="T3029" i="4"/>
  <c r="P2391" i="4"/>
  <c r="T2391" i="4"/>
  <c r="Q3136" i="4"/>
  <c r="Q3119" i="4"/>
  <c r="M3050" i="4"/>
  <c r="U3050" i="4"/>
  <c r="T2380" i="4"/>
  <c r="M3031" i="4"/>
  <c r="U3031" i="4" s="1"/>
  <c r="O2366" i="4"/>
  <c r="S2366" i="4" s="1"/>
  <c r="S3020" i="4"/>
  <c r="N2363" i="4"/>
  <c r="M3017" i="4"/>
  <c r="U3017" i="4"/>
  <c r="Q3145" i="4"/>
  <c r="U3034" i="4"/>
  <c r="Q3034" i="4"/>
  <c r="M2389" i="4"/>
  <c r="N2359" i="4"/>
  <c r="M2359" i="4" s="1"/>
  <c r="U2359" i="4" s="1"/>
  <c r="M3013" i="4"/>
  <c r="U3013" i="4" s="1"/>
  <c r="S2389" i="4"/>
  <c r="M3073" i="4"/>
  <c r="Q3073" i="4" s="1"/>
  <c r="O3004" i="4"/>
  <c r="S3004" i="4" s="1"/>
  <c r="T3026" i="4"/>
  <c r="P2372" i="4"/>
  <c r="T2372" i="4"/>
  <c r="Q3105" i="4"/>
  <c r="U3105" i="4"/>
  <c r="S3078" i="4"/>
  <c r="T3013" i="4"/>
  <c r="R3058" i="4"/>
  <c r="Q3127" i="4"/>
  <c r="Q3103" i="4"/>
  <c r="Q3069" i="4"/>
  <c r="M3023" i="4"/>
  <c r="U3023" i="4"/>
  <c r="Q3123" i="4"/>
  <c r="M2385" i="4"/>
  <c r="U2385" i="4" s="1"/>
  <c r="Q2385" i="4"/>
  <c r="R2385" i="4"/>
  <c r="M3019" i="4"/>
  <c r="Q3019" i="4" s="1"/>
  <c r="U3019" i="4"/>
  <c r="Q3084" i="4"/>
  <c r="Q3099" i="4"/>
  <c r="R2373" i="4"/>
  <c r="M3039" i="4"/>
  <c r="M3015" i="4"/>
  <c r="U3015" i="4"/>
  <c r="O2361" i="4"/>
  <c r="S2361" i="4" s="1"/>
  <c r="M3030" i="4"/>
  <c r="Q3030" i="4" s="1"/>
  <c r="U3131" i="4"/>
  <c r="Q3111" i="4"/>
  <c r="M2357" i="4"/>
  <c r="U2357" i="4" s="1"/>
  <c r="Q3128" i="4"/>
  <c r="U3128" i="4"/>
  <c r="R3047" i="4"/>
  <c r="Q3093" i="4"/>
  <c r="Q3087" i="4"/>
  <c r="M3045" i="4"/>
  <c r="U3045" i="4"/>
  <c r="P3054" i="4"/>
  <c r="T3054" i="4"/>
  <c r="M3028" i="4"/>
  <c r="U3028" i="4"/>
  <c r="N2365" i="4"/>
  <c r="R2365" i="4" s="1"/>
  <c r="Q3137" i="4"/>
  <c r="Q3108" i="4"/>
  <c r="T2367" i="4"/>
  <c r="T2385" i="4"/>
  <c r="S3041" i="4"/>
  <c r="Q3089" i="4"/>
  <c r="S2380" i="4"/>
  <c r="Q3139" i="4"/>
  <c r="N2358" i="4"/>
  <c r="S2372" i="4"/>
  <c r="Q3024" i="4"/>
  <c r="Q3135" i="4"/>
  <c r="O2353" i="4"/>
  <c r="Q3126" i="4"/>
  <c r="Q3124" i="4"/>
  <c r="Q3095" i="4"/>
  <c r="S3042" i="4"/>
  <c r="T3034" i="4"/>
  <c r="M2367" i="4"/>
  <c r="U2367" i="4" s="1"/>
  <c r="R3016" i="4"/>
  <c r="Q3110" i="4"/>
  <c r="Q3091" i="4"/>
  <c r="S3026" i="4"/>
  <c r="M2386" i="4"/>
  <c r="Q2386" i="4" s="1"/>
  <c r="M2360" i="4"/>
  <c r="U2360" i="4" s="1"/>
  <c r="Q3146" i="4"/>
  <c r="Q3113" i="4"/>
  <c r="Q3100" i="4"/>
  <c r="Q3083" i="4"/>
  <c r="T3046" i="4"/>
  <c r="R3033" i="4"/>
  <c r="S3038" i="4"/>
  <c r="K2384" i="4"/>
  <c r="S2384" i="4" s="1"/>
  <c r="J2360" i="4"/>
  <c r="I2360" i="4"/>
  <c r="Q2360" i="4"/>
  <c r="R3038" i="4"/>
  <c r="J2384" i="4"/>
  <c r="I3038" i="4"/>
  <c r="Q3038" i="4" s="1"/>
  <c r="K2368" i="4"/>
  <c r="S2368" i="4"/>
  <c r="S3022" i="4"/>
  <c r="I3079" i="4"/>
  <c r="I3049" i="4"/>
  <c r="Q3049" i="4"/>
  <c r="L2366" i="4"/>
  <c r="T3020" i="4"/>
  <c r="I2378" i="4"/>
  <c r="I3022" i="4"/>
  <c r="R3022" i="4"/>
  <c r="R3011" i="4"/>
  <c r="J2357" i="4"/>
  <c r="I3011" i="4"/>
  <c r="Q3011" i="4"/>
  <c r="I3030" i="4"/>
  <c r="R2381" i="4"/>
  <c r="R3064" i="4"/>
  <c r="I3064" i="4"/>
  <c r="Q3064" i="4"/>
  <c r="L2376" i="4"/>
  <c r="T2376" i="4" s="1"/>
  <c r="T3030" i="4"/>
  <c r="I3047" i="4"/>
  <c r="R3018" i="4"/>
  <c r="I3018" i="4"/>
  <c r="Q3018" i="4" s="1"/>
  <c r="J2364" i="4"/>
  <c r="R2364" i="4" s="1"/>
  <c r="R3051" i="4"/>
  <c r="I3051" i="4"/>
  <c r="Q3051" i="4"/>
  <c r="I3048" i="4"/>
  <c r="Q3048" i="4" s="1"/>
  <c r="I3014" i="4"/>
  <c r="Q3014" i="4" s="1"/>
  <c r="L2388" i="4"/>
  <c r="T2388" i="4"/>
  <c r="T3042" i="4"/>
  <c r="R3035" i="4"/>
  <c r="I3035" i="4"/>
  <c r="Q3035" i="4"/>
  <c r="K2363" i="4"/>
  <c r="I3067" i="4"/>
  <c r="Q3067" i="4"/>
  <c r="R3067" i="4"/>
  <c r="J2374" i="4"/>
  <c r="I3028" i="4"/>
  <c r="K2357" i="4"/>
  <c r="S3011" i="4"/>
  <c r="K3071" i="4"/>
  <c r="K3008" i="4"/>
  <c r="I2376" i="4"/>
  <c r="J2363" i="4"/>
  <c r="R2363" i="4"/>
  <c r="R3017" i="4"/>
  <c r="I3066" i="4"/>
  <c r="Q3066" i="4" s="1"/>
  <c r="R3066" i="4"/>
  <c r="I3025" i="4"/>
  <c r="Q3025" i="4"/>
  <c r="R3025" i="4"/>
  <c r="L2370" i="4"/>
  <c r="T3024" i="4"/>
  <c r="K2376" i="4"/>
  <c r="S2376" i="4"/>
  <c r="S3030" i="4"/>
  <c r="S3035" i="4"/>
  <c r="K2381" i="4"/>
  <c r="I2381" i="4"/>
  <c r="S3079" i="4"/>
  <c r="I3043" i="4"/>
  <c r="Q3043" i="4" s="1"/>
  <c r="J2389" i="4"/>
  <c r="R3043" i="4"/>
  <c r="I3017" i="4"/>
  <c r="Q3017" i="4" s="1"/>
  <c r="I3004" i="4"/>
  <c r="T2378" i="4"/>
  <c r="T3017" i="4"/>
  <c r="K2374" i="4"/>
  <c r="S3028" i="4"/>
  <c r="K2370" i="4"/>
  <c r="S2370" i="4" s="1"/>
  <c r="S3024" i="4"/>
  <c r="R3037" i="4"/>
  <c r="I3046" i="4"/>
  <c r="Q3046" i="4"/>
  <c r="I3058" i="4"/>
  <c r="Q3058" i="4" s="1"/>
  <c r="I2375" i="4"/>
  <c r="K2373" i="4"/>
  <c r="I2373" i="4" s="1"/>
  <c r="Q2373" i="4" s="1"/>
  <c r="I3032" i="4"/>
  <c r="Q3032" i="4" s="1"/>
  <c r="T2386" i="4"/>
  <c r="I2362" i="4"/>
  <c r="Q2362" i="4"/>
  <c r="R3027" i="4"/>
  <c r="S2382" i="4"/>
  <c r="J2366" i="4"/>
  <c r="I2366" i="4"/>
  <c r="S2383" i="4"/>
  <c r="T2373" i="4"/>
  <c r="R3030" i="4"/>
  <c r="S3062" i="4"/>
  <c r="I2379" i="4"/>
  <c r="I2377" i="4"/>
  <c r="I2386" i="4"/>
  <c r="I2372" i="4"/>
  <c r="S3007" i="4"/>
  <c r="S2374" i="4"/>
  <c r="E2371" i="4"/>
  <c r="E2383" i="4"/>
  <c r="G3003" i="4"/>
  <c r="G2349" i="4" s="1"/>
  <c r="F2364" i="4"/>
  <c r="E2364" i="4" s="1"/>
  <c r="E2388" i="4"/>
  <c r="F2374" i="4"/>
  <c r="E2374" i="4"/>
  <c r="E2385" i="4"/>
  <c r="E3037" i="4"/>
  <c r="F3054" i="4"/>
  <c r="E3054" i="4"/>
  <c r="E3021" i="4"/>
  <c r="E3042" i="4"/>
  <c r="E2378" i="4"/>
  <c r="E2373" i="4"/>
  <c r="F2361" i="4"/>
  <c r="E2361" i="4"/>
  <c r="G2377" i="4"/>
  <c r="E2377" i="4" s="1"/>
  <c r="E2359" i="4"/>
  <c r="Q2928" i="4"/>
  <c r="R2361" i="4"/>
  <c r="R2379" i="4"/>
  <c r="Q2972" i="4"/>
  <c r="Q2963" i="4"/>
  <c r="Q2950" i="4"/>
  <c r="Q2934" i="4"/>
  <c r="Q2930" i="4"/>
  <c r="Q2967" i="4"/>
  <c r="U2936" i="4"/>
  <c r="Q2974" i="4"/>
  <c r="Q2949" i="4"/>
  <c r="Q2970" i="4"/>
  <c r="Q2925" i="4"/>
  <c r="Q2960" i="4"/>
  <c r="Q2969" i="4"/>
  <c r="Q2923" i="4"/>
  <c r="Q2954" i="4"/>
  <c r="Q2965" i="4"/>
  <c r="Q2952" i="4"/>
  <c r="Q2956" i="4"/>
  <c r="Q2939" i="4"/>
  <c r="U2932" i="4"/>
  <c r="Q2947" i="4"/>
  <c r="Q2943" i="4"/>
  <c r="Q2962" i="4"/>
  <c r="R2358" i="4"/>
  <c r="I2361" i="4"/>
  <c r="R2375" i="4"/>
  <c r="E2379" i="4"/>
  <c r="E2376" i="4"/>
  <c r="E2358" i="4"/>
  <c r="Q2867" i="4"/>
  <c r="U2847" i="4"/>
  <c r="Q2873" i="4"/>
  <c r="Q2862" i="4"/>
  <c r="Q2858" i="4"/>
  <c r="Q2871" i="4"/>
  <c r="Q2845" i="4"/>
  <c r="Q2863" i="4"/>
  <c r="Q2866" i="4"/>
  <c r="Q2875" i="4"/>
  <c r="Q2864" i="4"/>
  <c r="Q2860" i="4"/>
  <c r="Q2849" i="4"/>
  <c r="Q2869" i="4"/>
  <c r="O2674" i="4"/>
  <c r="M2677" i="4"/>
  <c r="U2677" i="4"/>
  <c r="Q2764" i="4"/>
  <c r="Q2753" i="4"/>
  <c r="U2828" i="4"/>
  <c r="Q2824" i="4"/>
  <c r="Q2817" i="4"/>
  <c r="Q2801" i="4"/>
  <c r="Q2794" i="4"/>
  <c r="Q2799" i="4"/>
  <c r="Q2780" i="4"/>
  <c r="Q2797" i="4"/>
  <c r="Q2776" i="4"/>
  <c r="Q2751" i="4"/>
  <c r="Q2760" i="4"/>
  <c r="Q2796" i="4"/>
  <c r="Q2767" i="4"/>
  <c r="Q2825" i="4"/>
  <c r="Q2809" i="4"/>
  <c r="Q2756" i="4"/>
  <c r="M2679" i="4"/>
  <c r="U2679" i="4"/>
  <c r="S2669" i="4"/>
  <c r="Q2808" i="4"/>
  <c r="Q2815" i="4"/>
  <c r="Q2783" i="4"/>
  <c r="Q2822" i="4"/>
  <c r="Q2790" i="4"/>
  <c r="Q2762" i="4"/>
  <c r="Q2812" i="4"/>
  <c r="Q2813" i="4"/>
  <c r="Q2755" i="4"/>
  <c r="Q2829" i="4"/>
  <c r="Q2811" i="4"/>
  <c r="Q2774" i="4"/>
  <c r="M2680" i="4"/>
  <c r="U2680" i="4" s="1"/>
  <c r="Q2827" i="4"/>
  <c r="M2672" i="4"/>
  <c r="U2672" i="4" s="1"/>
  <c r="Q2759" i="4"/>
  <c r="N2674" i="4"/>
  <c r="Q2823" i="4"/>
  <c r="Q2777" i="4"/>
  <c r="Q2754" i="4"/>
  <c r="Q2785" i="4"/>
  <c r="Q2778" i="4"/>
  <c r="Q2773" i="4"/>
  <c r="Q2766" i="4"/>
  <c r="Q2788" i="4"/>
  <c r="Q2820" i="4"/>
  <c r="O2340" i="4"/>
  <c r="Q2803" i="4"/>
  <c r="Q2805" i="4"/>
  <c r="Q2798" i="4"/>
  <c r="Q2763" i="4"/>
  <c r="Q2752" i="4"/>
  <c r="K2347" i="4"/>
  <c r="S2347" i="4"/>
  <c r="K2670" i="4"/>
  <c r="K2342" i="4" s="1"/>
  <c r="S2670" i="4"/>
  <c r="T2677" i="4"/>
  <c r="J2672" i="4"/>
  <c r="J2343" i="4" s="1"/>
  <c r="I2672" i="4"/>
  <c r="T2670" i="4"/>
  <c r="T2680" i="4"/>
  <c r="I2678" i="4"/>
  <c r="I2679" i="4"/>
  <c r="E2678" i="4"/>
  <c r="E2676" i="4"/>
  <c r="E2750" i="4"/>
  <c r="F2350" i="4"/>
  <c r="E2350" i="4" s="1"/>
  <c r="Q2685" i="4"/>
  <c r="U2727" i="4"/>
  <c r="N2669" i="4"/>
  <c r="Q2732" i="4"/>
  <c r="O2673" i="4"/>
  <c r="O2344" i="4" s="1"/>
  <c r="S2673" i="4"/>
  <c r="U2692" i="4"/>
  <c r="Q2705" i="4"/>
  <c r="Q2694" i="4"/>
  <c r="Q2728" i="4"/>
  <c r="Q2708" i="4"/>
  <c r="R2371" i="4"/>
  <c r="R2376" i="4"/>
  <c r="U2725" i="4"/>
  <c r="R2388" i="4"/>
  <c r="S2385" i="4"/>
  <c r="Q2715" i="4"/>
  <c r="Q2697" i="4"/>
  <c r="S2672" i="4"/>
  <c r="Q2719" i="4"/>
  <c r="U2734" i="4"/>
  <c r="T2371" i="4"/>
  <c r="S2359" i="4"/>
  <c r="M2374" i="4"/>
  <c r="U2374" i="4" s="1"/>
  <c r="S2373" i="4"/>
  <c r="R2366" i="4"/>
  <c r="T2381" i="4"/>
  <c r="T2379" i="4"/>
  <c r="Q2724" i="4"/>
  <c r="Q2722" i="4"/>
  <c r="Q2706" i="4"/>
  <c r="Q2695" i="4"/>
  <c r="Q2684" i="4"/>
  <c r="R2677" i="4"/>
  <c r="Q2688" i="4"/>
  <c r="Q2717" i="4"/>
  <c r="Q2686" i="4"/>
  <c r="M2384" i="4"/>
  <c r="U2384" i="4" s="1"/>
  <c r="R2369" i="4"/>
  <c r="S2387" i="4"/>
  <c r="R2368" i="4"/>
  <c r="Q2711" i="4"/>
  <c r="Q2704" i="4"/>
  <c r="Q2691" i="4"/>
  <c r="R2679" i="4"/>
  <c r="O2351" i="4"/>
  <c r="R2367" i="4"/>
  <c r="Q2730" i="4"/>
  <c r="Q2699" i="4"/>
  <c r="Q2718" i="4"/>
  <c r="R2370" i="4"/>
  <c r="S2391" i="4"/>
  <c r="Q2731" i="4"/>
  <c r="Q2702" i="4"/>
  <c r="Q2689" i="4"/>
  <c r="I2359" i="4"/>
  <c r="R2362" i="4"/>
  <c r="I2681" i="4"/>
  <c r="T2682" i="4"/>
  <c r="R2387" i="4"/>
  <c r="S2677" i="4"/>
  <c r="I2367" i="4"/>
  <c r="I2382" i="4"/>
  <c r="I2677" i="4"/>
  <c r="J2668" i="4"/>
  <c r="J2340" i="4"/>
  <c r="I2676" i="4"/>
  <c r="Q2676" i="4" s="1"/>
  <c r="I2371" i="4"/>
  <c r="R2680" i="4"/>
  <c r="J2347" i="4"/>
  <c r="R2347" i="4"/>
  <c r="R2391" i="4"/>
  <c r="I2680" i="4"/>
  <c r="E2668" i="4"/>
  <c r="E2677" i="4"/>
  <c r="E2370" i="4"/>
  <c r="E2375" i="4"/>
  <c r="E2360" i="4"/>
  <c r="E2362" i="4"/>
  <c r="G2345" i="4"/>
  <c r="E2384" i="4"/>
  <c r="G2347" i="4"/>
  <c r="F2670" i="4"/>
  <c r="Q2665" i="4"/>
  <c r="Q2650" i="4"/>
  <c r="R2647" i="4"/>
  <c r="I2647" i="4"/>
  <c r="Q2644" i="4"/>
  <c r="Q2640" i="4"/>
  <c r="Q2642" i="4"/>
  <c r="T2408" i="4"/>
  <c r="S2639" i="4"/>
  <c r="Q2641" i="4"/>
  <c r="M2347" i="4"/>
  <c r="U2347" i="4" s="1"/>
  <c r="S2408" i="4"/>
  <c r="K2341" i="4"/>
  <c r="K2345" i="4"/>
  <c r="R2639" i="4"/>
  <c r="I2639" i="4"/>
  <c r="Q2639" i="4"/>
  <c r="L2401" i="4"/>
  <c r="L2394" i="4"/>
  <c r="R2404" i="4"/>
  <c r="G2350" i="4"/>
  <c r="F2400" i="4"/>
  <c r="H2401" i="4"/>
  <c r="G2403" i="4"/>
  <c r="H2400" i="4"/>
  <c r="O2393" i="4"/>
  <c r="O2343" i="4"/>
  <c r="S2343" i="4" s="1"/>
  <c r="R2397" i="4"/>
  <c r="Q2567" i="4"/>
  <c r="O2401" i="4"/>
  <c r="O2394" i="4" s="1"/>
  <c r="Q2605" i="4"/>
  <c r="Q2592" i="4"/>
  <c r="U2615" i="4"/>
  <c r="U2568" i="4"/>
  <c r="Q2583" i="4"/>
  <c r="M2408" i="4"/>
  <c r="Q2408" i="4" s="1"/>
  <c r="U2408" i="4"/>
  <c r="Q2608" i="4"/>
  <c r="Q2599" i="4"/>
  <c r="Q2595" i="4"/>
  <c r="Q2577" i="4"/>
  <c r="Q2584" i="4"/>
  <c r="Q2610" i="4"/>
  <c r="Q2604" i="4"/>
  <c r="U2574" i="4"/>
  <c r="U2563" i="4"/>
  <c r="U2590" i="4"/>
  <c r="U2623" i="4"/>
  <c r="R2406" i="4"/>
  <c r="U2597" i="4"/>
  <c r="Q2611" i="4"/>
  <c r="Q2582" i="4"/>
  <c r="Q2566" i="4"/>
  <c r="U2565" i="4"/>
  <c r="N2399" i="4"/>
  <c r="Q2620" i="4"/>
  <c r="Q2588" i="4"/>
  <c r="Q2579" i="4"/>
  <c r="Q2561" i="4"/>
  <c r="Q2625" i="4"/>
  <c r="Q2617" i="4"/>
  <c r="Q2586" i="4"/>
  <c r="Q2570" i="4"/>
  <c r="M2407" i="4"/>
  <c r="U2407" i="4" s="1"/>
  <c r="Q2593" i="4"/>
  <c r="Q2609" i="4"/>
  <c r="Q2601" i="4"/>
  <c r="R2405" i="4"/>
  <c r="K2403" i="4"/>
  <c r="L2399" i="4"/>
  <c r="L2396" i="4" s="1"/>
  <c r="R2559" i="4"/>
  <c r="J2400" i="4"/>
  <c r="J2403" i="4"/>
  <c r="I2403" i="4" s="1"/>
  <c r="K2344" i="4"/>
  <c r="K2558" i="4"/>
  <c r="E2405" i="4"/>
  <c r="E2408" i="4"/>
  <c r="G2397" i="4"/>
  <c r="G2558" i="4"/>
  <c r="G2400" i="4"/>
  <c r="G2393" i="4" s="1"/>
  <c r="H2399" i="4"/>
  <c r="H2342" i="4" s="1"/>
  <c r="E2406" i="4"/>
  <c r="E2559" i="4"/>
  <c r="E2404" i="4"/>
  <c r="P2390" i="4"/>
  <c r="P2342" i="4"/>
  <c r="O2390" i="4"/>
  <c r="O2342" i="4"/>
  <c r="T2405" i="4"/>
  <c r="O2403" i="4"/>
  <c r="O2346" i="4" s="1"/>
  <c r="S2403" i="4"/>
  <c r="O2409" i="4"/>
  <c r="S2409" i="4" s="1"/>
  <c r="M2406" i="4"/>
  <c r="U2406" i="4"/>
  <c r="O2398" i="4"/>
  <c r="O2396" i="4" s="1"/>
  <c r="M2405" i="4"/>
  <c r="Q2405" i="4" s="1"/>
  <c r="N2400" i="4"/>
  <c r="P2409" i="4"/>
  <c r="T2410" i="4"/>
  <c r="S2410" i="4"/>
  <c r="R2407" i="4"/>
  <c r="M2410" i="4"/>
  <c r="N2403" i="4"/>
  <c r="N2409" i="4"/>
  <c r="N2352" i="4" s="1"/>
  <c r="K2393" i="4"/>
  <c r="K77" i="4"/>
  <c r="S2400" i="4"/>
  <c r="K2343" i="4"/>
  <c r="S2399" i="4"/>
  <c r="I2399" i="4"/>
  <c r="K2390" i="4"/>
  <c r="T2406" i="4"/>
  <c r="I2406" i="4"/>
  <c r="S2406" i="4"/>
  <c r="I2408" i="4"/>
  <c r="S2407" i="4"/>
  <c r="R2408" i="4"/>
  <c r="G2390" i="4"/>
  <c r="G2342" i="4"/>
  <c r="H2347" i="4"/>
  <c r="F2347" i="4"/>
  <c r="E2347" i="4" s="1"/>
  <c r="G2341" i="4"/>
  <c r="F2397" i="4"/>
  <c r="E2398" i="4"/>
  <c r="G2351" i="4"/>
  <c r="Q2336" i="4"/>
  <c r="I2335" i="4"/>
  <c r="Q2335" i="4" s="1"/>
  <c r="Q2089" i="4"/>
  <c r="R2020" i="4"/>
  <c r="Q2071" i="4"/>
  <c r="Q1964" i="4"/>
  <c r="S1962" i="4"/>
  <c r="F1961" i="4"/>
  <c r="E1961" i="4" s="1"/>
  <c r="M1877" i="4"/>
  <c r="I1888" i="4"/>
  <c r="Q1878" i="4"/>
  <c r="R1765" i="4"/>
  <c r="I1765" i="4"/>
  <c r="R1878" i="4"/>
  <c r="F1762" i="4"/>
  <c r="E1762" i="4" s="1"/>
  <c r="S1051" i="4"/>
  <c r="M1532" i="4"/>
  <c r="M1536" i="4"/>
  <c r="U1536" i="4" s="1"/>
  <c r="G1416" i="4"/>
  <c r="O1056" i="4"/>
  <c r="S1056" i="4" s="1"/>
  <c r="O1071" i="4"/>
  <c r="S1071" i="4" s="1"/>
  <c r="Q1238" i="4"/>
  <c r="S1193" i="4"/>
  <c r="O1057" i="4"/>
  <c r="O1072" i="4"/>
  <c r="M1072" i="4"/>
  <c r="U1072" i="4" s="1"/>
  <c r="N1192" i="4"/>
  <c r="O1040" i="4"/>
  <c r="M1082" i="4"/>
  <c r="S1083" i="4"/>
  <c r="R1083" i="4"/>
  <c r="I1102" i="4"/>
  <c r="J1071" i="4"/>
  <c r="E1193" i="4"/>
  <c r="G1192" i="4"/>
  <c r="M1058" i="4"/>
  <c r="U1058" i="4"/>
  <c r="R1070" i="4"/>
  <c r="J1103" i="4"/>
  <c r="R1179" i="4"/>
  <c r="F1109" i="4"/>
  <c r="E1070" i="4"/>
  <c r="U1101" i="4"/>
  <c r="N1100" i="4"/>
  <c r="J1059" i="4"/>
  <c r="I1180" i="4"/>
  <c r="J1104" i="4"/>
  <c r="J1060" i="4"/>
  <c r="I1060" i="4" s="1"/>
  <c r="Q1060" i="4" s="1"/>
  <c r="J1105" i="4"/>
  <c r="I1105" i="4" s="1"/>
  <c r="J1176" i="4"/>
  <c r="J1100" i="4"/>
  <c r="M1053" i="4"/>
  <c r="U1053" i="4" s="1"/>
  <c r="I1096" i="4"/>
  <c r="R1096" i="4"/>
  <c r="J1171" i="4"/>
  <c r="I1172" i="4"/>
  <c r="Q1172" i="4" s="1"/>
  <c r="I1097" i="4"/>
  <c r="I1098" i="4"/>
  <c r="Q1098" i="4" s="1"/>
  <c r="F1161" i="4"/>
  <c r="F1085" i="4"/>
  <c r="E1085" i="4" s="1"/>
  <c r="Q1164" i="4"/>
  <c r="M1167" i="4"/>
  <c r="U1167" i="4" s="1"/>
  <c r="S1092" i="4"/>
  <c r="Q1170" i="4"/>
  <c r="S1093" i="4"/>
  <c r="S1088" i="4"/>
  <c r="O1106" i="4"/>
  <c r="S1106" i="4"/>
  <c r="O1043" i="4"/>
  <c r="S1043" i="4" s="1"/>
  <c r="K1040" i="4"/>
  <c r="S1040" i="4" s="1"/>
  <c r="K1085" i="4"/>
  <c r="S1161" i="4"/>
  <c r="S1162" i="4"/>
  <c r="I1092" i="4"/>
  <c r="K1046" i="4"/>
  <c r="K18" i="4" s="1"/>
  <c r="K1086" i="4"/>
  <c r="S1086" i="4" s="1"/>
  <c r="K1044" i="4"/>
  <c r="E1167" i="4"/>
  <c r="R1156" i="4"/>
  <c r="J1082" i="4"/>
  <c r="I1156" i="4"/>
  <c r="I1157" i="4"/>
  <c r="Q1157" i="4"/>
  <c r="I1083" i="4"/>
  <c r="Q1083" i="4" s="1"/>
  <c r="R1157" i="4"/>
  <c r="Q1155" i="4"/>
  <c r="R1151" i="4"/>
  <c r="I1077" i="4"/>
  <c r="I1151" i="4"/>
  <c r="N1147" i="4"/>
  <c r="N1136" i="4" s="1"/>
  <c r="N1062" i="4" s="1"/>
  <c r="M1062" i="4" s="1"/>
  <c r="N1121" i="4"/>
  <c r="R1121" i="4" s="1"/>
  <c r="Q1139" i="4"/>
  <c r="R1075" i="4"/>
  <c r="I1121" i="4"/>
  <c r="J1137" i="4"/>
  <c r="I1137" i="4" s="1"/>
  <c r="M1120" i="4"/>
  <c r="U1120" i="4"/>
  <c r="N1046" i="4"/>
  <c r="R1120" i="4"/>
  <c r="Q1146" i="4"/>
  <c r="R1138" i="4"/>
  <c r="M1138" i="4"/>
  <c r="Q1138" i="4"/>
  <c r="M1142" i="4"/>
  <c r="Q1142" i="4" s="1"/>
  <c r="R1140" i="4"/>
  <c r="N1066" i="4"/>
  <c r="M1066" i="4" s="1"/>
  <c r="U1066" i="4" s="1"/>
  <c r="R1123" i="4"/>
  <c r="N1137" i="4"/>
  <c r="N1114" i="4"/>
  <c r="M1114" i="4"/>
  <c r="U1114" i="4"/>
  <c r="J1136" i="4"/>
  <c r="I1136" i="4" s="1"/>
  <c r="J1069" i="4"/>
  <c r="R1069" i="4" s="1"/>
  <c r="E1137" i="4"/>
  <c r="F1063" i="4"/>
  <c r="F1114" i="4"/>
  <c r="E1120" i="4"/>
  <c r="F1106" i="4"/>
  <c r="E1122" i="4"/>
  <c r="F1142" i="4"/>
  <c r="F1068" i="4" s="1"/>
  <c r="E1068" i="4" s="1"/>
  <c r="F1069" i="4"/>
  <c r="E1069" i="4"/>
  <c r="E1143" i="4"/>
  <c r="E1138" i="4"/>
  <c r="F1064" i="4"/>
  <c r="I308" i="4"/>
  <c r="E15" i="14"/>
  <c r="R309" i="4"/>
  <c r="J158" i="4"/>
  <c r="I158" i="4"/>
  <c r="F299" i="4"/>
  <c r="E299" i="4"/>
  <c r="E308" i="4"/>
  <c r="D15" i="14" s="1"/>
  <c r="Q295" i="4"/>
  <c r="R291" i="4"/>
  <c r="I291" i="4"/>
  <c r="R293" i="4"/>
  <c r="F158" i="4"/>
  <c r="Q277" i="4"/>
  <c r="Q280" i="4"/>
  <c r="N159" i="4"/>
  <c r="M154" i="4"/>
  <c r="Q274" i="4"/>
  <c r="M271" i="4"/>
  <c r="U271" i="4"/>
  <c r="Q281" i="4"/>
  <c r="Q273" i="4"/>
  <c r="N179" i="4"/>
  <c r="M179" i="4" s="1"/>
  <c r="J177" i="4"/>
  <c r="R181" i="4"/>
  <c r="J109" i="4"/>
  <c r="I109" i="4" s="1"/>
  <c r="Q109" i="4" s="1"/>
  <c r="J179" i="4"/>
  <c r="E154" i="4"/>
  <c r="F159" i="4"/>
  <c r="F179" i="4"/>
  <c r="E179" i="4"/>
  <c r="M158" i="4"/>
  <c r="Q189" i="4"/>
  <c r="Q224" i="4"/>
  <c r="Q248" i="4"/>
  <c r="U236" i="4"/>
  <c r="Q215" i="4"/>
  <c r="Q243" i="4"/>
  <c r="Q228" i="4"/>
  <c r="Q223" i="4"/>
  <c r="U220" i="4"/>
  <c r="Q199" i="4"/>
  <c r="Q192" i="4"/>
  <c r="U244" i="4"/>
  <c r="Q234" i="4"/>
  <c r="Q213" i="4"/>
  <c r="Q207" i="4"/>
  <c r="Q204" i="4"/>
  <c r="Q194" i="4"/>
  <c r="U240" i="4"/>
  <c r="Q219" i="4"/>
  <c r="R184" i="4"/>
  <c r="Q232" i="4"/>
  <c r="Q222" i="4"/>
  <c r="Q191" i="4"/>
  <c r="Q209" i="4"/>
  <c r="Q205" i="4"/>
  <c r="Q250" i="4"/>
  <c r="Q239" i="4"/>
  <c r="Q214" i="4"/>
  <c r="Q193" i="4"/>
  <c r="I157" i="4"/>
  <c r="Q157" i="4" s="1"/>
  <c r="R157" i="4"/>
  <c r="I183" i="4"/>
  <c r="Q183" i="4"/>
  <c r="R183" i="4"/>
  <c r="I188" i="4"/>
  <c r="J104" i="4"/>
  <c r="J13" i="4"/>
  <c r="E188" i="4"/>
  <c r="F109" i="4"/>
  <c r="I67" i="5"/>
  <c r="H67" i="5"/>
  <c r="G67" i="5"/>
  <c r="J67" i="5"/>
  <c r="G57" i="5"/>
  <c r="G29" i="5"/>
  <c r="G63" i="5"/>
  <c r="J31" i="6"/>
  <c r="F10" i="5"/>
  <c r="H41" i="5"/>
  <c r="J1049" i="4"/>
  <c r="J1073" i="4"/>
  <c r="I1147" i="4"/>
  <c r="J1068" i="4"/>
  <c r="I1068" i="4"/>
  <c r="R1142" i="4"/>
  <c r="I1122" i="4"/>
  <c r="J1048" i="4"/>
  <c r="N1113" i="4"/>
  <c r="F15" i="1"/>
  <c r="E14" i="1"/>
  <c r="F14" i="1"/>
  <c r="J21" i="6"/>
  <c r="Q390" i="4"/>
  <c r="F177" i="4"/>
  <c r="F101" i="4" s="1"/>
  <c r="I154" i="4"/>
  <c r="Q154" i="4" s="1"/>
  <c r="R154" i="4"/>
  <c r="I3669" i="4"/>
  <c r="M3659" i="4"/>
  <c r="R3659" i="4"/>
  <c r="S3072" i="4"/>
  <c r="J2351" i="4"/>
  <c r="I2351" i="4" s="1"/>
  <c r="S3005" i="4"/>
  <c r="U3059" i="4"/>
  <c r="Q3059" i="4"/>
  <c r="Q3031" i="4"/>
  <c r="Q3023" i="4"/>
  <c r="Q3039" i="4"/>
  <c r="U3039" i="4"/>
  <c r="Q3013" i="4"/>
  <c r="U3012" i="4"/>
  <c r="Q3012" i="4"/>
  <c r="U3073" i="4"/>
  <c r="Q3045" i="4"/>
  <c r="O2350" i="4"/>
  <c r="S2350" i="4" s="1"/>
  <c r="Q3028" i="4"/>
  <c r="Q3029" i="4"/>
  <c r="U3029" i="4"/>
  <c r="Q3044" i="4"/>
  <c r="R2360" i="4"/>
  <c r="I2370" i="4"/>
  <c r="Q2370" i="4"/>
  <c r="Q2679" i="4"/>
  <c r="I2668" i="4"/>
  <c r="Q2668" i="4" s="1"/>
  <c r="R2668" i="4"/>
  <c r="Q2407" i="4"/>
  <c r="O2345" i="4"/>
  <c r="O2341" i="4"/>
  <c r="S2341" i="4" s="1"/>
  <c r="S2398" i="4"/>
  <c r="O2402" i="4"/>
  <c r="O2352" i="4"/>
  <c r="M2398" i="4"/>
  <c r="U2398" i="4"/>
  <c r="S2342" i="4"/>
  <c r="G1056" i="4"/>
  <c r="G1071" i="4"/>
  <c r="S1085" i="4"/>
  <c r="R1082" i="4"/>
  <c r="N1091" i="4"/>
  <c r="N1047" i="4"/>
  <c r="R1047" i="4" s="1"/>
  <c r="N1073" i="4"/>
  <c r="M1073" i="4" s="1"/>
  <c r="Q1073" i="4" s="1"/>
  <c r="R1147" i="4"/>
  <c r="R1068" i="4"/>
  <c r="R1136" i="4"/>
  <c r="F1136" i="4"/>
  <c r="E1142" i="4"/>
  <c r="E158" i="4"/>
  <c r="F103" i="4"/>
  <c r="M159" i="4"/>
  <c r="E159" i="4"/>
  <c r="E109" i="4"/>
  <c r="U3659" i="4"/>
  <c r="Q3659" i="4"/>
  <c r="S2345" i="4"/>
  <c r="F1062" i="4"/>
  <c r="Q3645" i="4"/>
  <c r="M2086" i="4"/>
  <c r="U2086" i="4"/>
  <c r="N1967" i="4"/>
  <c r="N1900" i="4" s="1"/>
  <c r="F1966" i="4"/>
  <c r="T2837" i="4"/>
  <c r="I3738" i="4"/>
  <c r="Q3738" i="4" s="1"/>
  <c r="J3737" i="4"/>
  <c r="Q3736" i="4"/>
  <c r="I3734" i="4"/>
  <c r="R3734" i="4"/>
  <c r="R3732" i="4"/>
  <c r="J3731" i="4"/>
  <c r="Q3730" i="4"/>
  <c r="R3723" i="4"/>
  <c r="U3188" i="4"/>
  <c r="Q3188" i="4"/>
  <c r="R3188" i="4"/>
  <c r="U3185" i="4"/>
  <c r="Q3185" i="4"/>
  <c r="M3723" i="4"/>
  <c r="Q3723" i="4" s="1"/>
  <c r="Q3725" i="4"/>
  <c r="J3054" i="4"/>
  <c r="H137" i="14"/>
  <c r="I3720" i="4"/>
  <c r="Q3720" i="4" s="1"/>
  <c r="J3719" i="4"/>
  <c r="R3719" i="4" s="1"/>
  <c r="M3715" i="4"/>
  <c r="F3715" i="4"/>
  <c r="E3715" i="4" s="1"/>
  <c r="I3187" i="4"/>
  <c r="J3065" i="4"/>
  <c r="J3007" i="4"/>
  <c r="I3007" i="4" s="1"/>
  <c r="Q3007" i="4" s="1"/>
  <c r="N2353" i="4"/>
  <c r="R3711" i="4"/>
  <c r="M3711" i="4"/>
  <c r="Q3692" i="4"/>
  <c r="Q3713" i="4"/>
  <c r="R3712" i="4"/>
  <c r="N3708" i="4"/>
  <c r="Q3709" i="4"/>
  <c r="F3708" i="4"/>
  <c r="E3708" i="4" s="1"/>
  <c r="D133" i="14" s="1"/>
  <c r="R3705" i="4"/>
  <c r="M3705" i="4"/>
  <c r="Q3691" i="4"/>
  <c r="Q3707" i="4"/>
  <c r="R3184" i="4"/>
  <c r="Q3701" i="4"/>
  <c r="N3700" i="4"/>
  <c r="N3689" i="4" s="1"/>
  <c r="M3689" i="4" s="1"/>
  <c r="Q3703" i="4"/>
  <c r="I3700" i="4"/>
  <c r="I3697" i="4"/>
  <c r="Q3697" i="4" s="1"/>
  <c r="R3697" i="4"/>
  <c r="M3694" i="4"/>
  <c r="R3692" i="4"/>
  <c r="Q3695" i="4"/>
  <c r="R3695" i="4"/>
  <c r="J3694" i="4"/>
  <c r="J3186" i="4"/>
  <c r="I3186" i="4" s="1"/>
  <c r="Q3186" i="4" s="1"/>
  <c r="E3694" i="4"/>
  <c r="F3690" i="4"/>
  <c r="E3690" i="4" s="1"/>
  <c r="R3687" i="4"/>
  <c r="J3686" i="4"/>
  <c r="J3668" i="4" s="1"/>
  <c r="I3668" i="4" s="1"/>
  <c r="R3683" i="4"/>
  <c r="I3683" i="4"/>
  <c r="Q3683" i="4" s="1"/>
  <c r="I3684" i="4"/>
  <c r="Q3684" i="4" s="1"/>
  <c r="Q3680" i="4"/>
  <c r="R3187" i="4"/>
  <c r="N3668" i="4"/>
  <c r="N3669" i="4"/>
  <c r="N3183" i="4" s="1"/>
  <c r="M3183" i="4" s="1"/>
  <c r="M3675" i="4"/>
  <c r="Q3675" i="4"/>
  <c r="R3675" i="4"/>
  <c r="R3671" i="4"/>
  <c r="I3674" i="4"/>
  <c r="I3671" i="4"/>
  <c r="Q3671" i="4"/>
  <c r="R3674" i="4"/>
  <c r="E3187" i="4"/>
  <c r="F3665" i="4"/>
  <c r="E3665" i="4"/>
  <c r="Q3660" i="4"/>
  <c r="U3660" i="4"/>
  <c r="R3243" i="4"/>
  <c r="N3186" i="4"/>
  <c r="N3006" i="4" s="1"/>
  <c r="M3006" i="4" s="1"/>
  <c r="U3006" i="4" s="1"/>
  <c r="N3190" i="4"/>
  <c r="N3189" i="4"/>
  <c r="J3653" i="4"/>
  <c r="U3647" i="4"/>
  <c r="F132" i="14"/>
  <c r="Q3644" i="4"/>
  <c r="Q3646" i="4"/>
  <c r="R3645" i="4"/>
  <c r="M3184" i="4"/>
  <c r="U3184" i="4" s="1"/>
  <c r="J2355" i="4"/>
  <c r="I2355" i="4" s="1"/>
  <c r="I3184" i="4"/>
  <c r="F3184" i="4"/>
  <c r="F3190" i="4"/>
  <c r="Q3588" i="4"/>
  <c r="J3587" i="4"/>
  <c r="M3504" i="4"/>
  <c r="U3504" i="4"/>
  <c r="R3504" i="4"/>
  <c r="M3186" i="4"/>
  <c r="U3186" i="4"/>
  <c r="J3503" i="4"/>
  <c r="J3189" i="4"/>
  <c r="J3182" i="4" s="1"/>
  <c r="N3422" i="4"/>
  <c r="R3423" i="4"/>
  <c r="R3190" i="4"/>
  <c r="J3422" i="4"/>
  <c r="I3423" i="4"/>
  <c r="Q3423" i="4"/>
  <c r="M3342" i="4"/>
  <c r="R3341" i="4"/>
  <c r="M3190" i="4"/>
  <c r="U3190" i="4"/>
  <c r="R3342" i="4"/>
  <c r="Q3341" i="4"/>
  <c r="I3190" i="4"/>
  <c r="F3006" i="4"/>
  <c r="E3186" i="4"/>
  <c r="Q3271" i="4"/>
  <c r="U3271" i="4"/>
  <c r="N3010" i="4"/>
  <c r="R3010" i="4"/>
  <c r="R3062" i="4"/>
  <c r="Q3243" i="4"/>
  <c r="J2356" i="4"/>
  <c r="I2356" i="4" s="1"/>
  <c r="I3010" i="4"/>
  <c r="I3062" i="4"/>
  <c r="Q3062" i="4"/>
  <c r="R3070" i="4"/>
  <c r="Q3077" i="4"/>
  <c r="S2353" i="4"/>
  <c r="G3070" i="4"/>
  <c r="E3070" i="4"/>
  <c r="E3077" i="4"/>
  <c r="E3159" i="4"/>
  <c r="D106" i="14" s="1"/>
  <c r="I3065" i="4"/>
  <c r="R3160" i="4"/>
  <c r="Q3074" i="4"/>
  <c r="J3159" i="4"/>
  <c r="J3071" i="4"/>
  <c r="I3071" i="4" s="1"/>
  <c r="E91" i="14" s="1"/>
  <c r="M3072" i="4"/>
  <c r="Q3072" i="4" s="1"/>
  <c r="N3078" i="4"/>
  <c r="R3079" i="4"/>
  <c r="Q3086" i="4"/>
  <c r="M3079" i="4"/>
  <c r="U3079" i="4" s="1"/>
  <c r="Q3016" i="4"/>
  <c r="J3008" i="4"/>
  <c r="R3078" i="4"/>
  <c r="I3078" i="4"/>
  <c r="I3075" i="4"/>
  <c r="Q3075" i="4" s="1"/>
  <c r="J3072" i="4"/>
  <c r="R3075" i="4"/>
  <c r="E3079" i="4"/>
  <c r="T2361" i="4"/>
  <c r="L3072" i="4"/>
  <c r="T3072" i="4" s="1"/>
  <c r="T3079" i="4"/>
  <c r="P2349" i="4"/>
  <c r="T3073" i="4"/>
  <c r="P3071" i="4"/>
  <c r="L3008" i="4"/>
  <c r="L3071" i="4"/>
  <c r="T3078" i="4"/>
  <c r="L3004" i="4"/>
  <c r="H3008" i="4"/>
  <c r="H2354" i="4" s="1"/>
  <c r="H3071" i="4"/>
  <c r="H3002" i="4"/>
  <c r="H2348" i="4" s="1"/>
  <c r="H3072" i="4"/>
  <c r="H3003" i="4" s="1"/>
  <c r="H2349" i="4" s="1"/>
  <c r="Q2999" i="4"/>
  <c r="Q2993" i="4"/>
  <c r="I2992" i="4"/>
  <c r="R2992" i="4"/>
  <c r="E2993" i="4"/>
  <c r="F111" i="14"/>
  <c r="G111" i="14" s="1"/>
  <c r="U2921" i="4"/>
  <c r="Q2922" i="4"/>
  <c r="U2922" i="4"/>
  <c r="R2921" i="4"/>
  <c r="I2921" i="4"/>
  <c r="F2921" i="4"/>
  <c r="E2921" i="4"/>
  <c r="D111" i="14"/>
  <c r="M2838" i="4"/>
  <c r="Q2838" i="4" s="1"/>
  <c r="H66" i="4"/>
  <c r="G66" i="4"/>
  <c r="E29" i="14"/>
  <c r="U2073" i="4"/>
  <c r="Q2073" i="4"/>
  <c r="U88" i="4"/>
  <c r="Q88" i="4"/>
  <c r="U84" i="4"/>
  <c r="Q84" i="4"/>
  <c r="Q74" i="4"/>
  <c r="U74" i="4"/>
  <c r="U2861" i="4"/>
  <c r="Q2861" i="4"/>
  <c r="U2707" i="4"/>
  <c r="Q2707" i="4"/>
  <c r="Q1235" i="4"/>
  <c r="U1235" i="4"/>
  <c r="Q1231" i="4"/>
  <c r="U1231" i="4"/>
  <c r="Q1227" i="4"/>
  <c r="U1227" i="4"/>
  <c r="Q628" i="4"/>
  <c r="U628" i="4"/>
  <c r="M178" i="4"/>
  <c r="Q178" i="4" s="1"/>
  <c r="R178" i="4"/>
  <c r="N102" i="4"/>
  <c r="U169" i="4"/>
  <c r="Q169" i="4"/>
  <c r="U165" i="4"/>
  <c r="Q165" i="4"/>
  <c r="G2343" i="4"/>
  <c r="Q2903" i="4"/>
  <c r="U2903" i="4"/>
  <c r="U2901" i="4"/>
  <c r="Q2901" i="4"/>
  <c r="U2556" i="4"/>
  <c r="Q2556" i="4"/>
  <c r="U2550" i="4"/>
  <c r="Q2550" i="4"/>
  <c r="U2548" i="4"/>
  <c r="Q2548" i="4"/>
  <c r="U2546" i="4"/>
  <c r="Q2546" i="4"/>
  <c r="U2544" i="4"/>
  <c r="Q2544" i="4"/>
  <c r="U2540" i="4"/>
  <c r="Q2540" i="4"/>
  <c r="Q2536" i="4"/>
  <c r="U2536" i="4"/>
  <c r="U2534" i="4"/>
  <c r="Q2534" i="4"/>
  <c r="U2532" i="4"/>
  <c r="Q2532" i="4"/>
  <c r="U2153" i="4"/>
  <c r="Q2153" i="4"/>
  <c r="U2151" i="4"/>
  <c r="Q2151" i="4"/>
  <c r="U2149" i="4"/>
  <c r="Q2149" i="4"/>
  <c r="U2147" i="4"/>
  <c r="Q2147" i="4"/>
  <c r="U2139" i="4"/>
  <c r="Q2139" i="4"/>
  <c r="U2137" i="4"/>
  <c r="Q2137" i="4"/>
  <c r="U2135" i="4"/>
  <c r="Q2135" i="4"/>
  <c r="Q2133" i="4"/>
  <c r="U2133" i="4"/>
  <c r="Q1282" i="4"/>
  <c r="U1282" i="4"/>
  <c r="Q1278" i="4"/>
  <c r="U1278" i="4"/>
  <c r="M2675" i="4"/>
  <c r="U2675" i="4" s="1"/>
  <c r="U2779" i="4"/>
  <c r="Q2779" i="4"/>
  <c r="U1313" i="4"/>
  <c r="Q1313" i="4"/>
  <c r="R104" i="4"/>
  <c r="Q1120" i="4"/>
  <c r="M2397" i="4"/>
  <c r="U2397" i="4"/>
  <c r="U2607" i="4"/>
  <c r="Q2607" i="4"/>
  <c r="U2222" i="4"/>
  <c r="Q2222" i="4"/>
  <c r="U2220" i="4"/>
  <c r="Q2220" i="4"/>
  <c r="Q2218" i="4"/>
  <c r="U2218" i="4"/>
  <c r="U2214" i="4"/>
  <c r="Q2214" i="4"/>
  <c r="U2210" i="4"/>
  <c r="Q2210" i="4"/>
  <c r="Q2208" i="4"/>
  <c r="U2208" i="4"/>
  <c r="U2206" i="4"/>
  <c r="Q2206" i="4"/>
  <c r="L1059" i="4"/>
  <c r="T1059" i="4" s="1"/>
  <c r="L1104" i="4"/>
  <c r="L1044" i="4"/>
  <c r="Q174" i="4"/>
  <c r="U2843" i="4"/>
  <c r="Q2843" i="4"/>
  <c r="U2839" i="4"/>
  <c r="Q2839" i="4"/>
  <c r="R1420" i="4"/>
  <c r="N1042" i="4"/>
  <c r="M1420" i="4"/>
  <c r="U1420" i="4"/>
  <c r="H1041" i="4"/>
  <c r="H1046" i="4"/>
  <c r="U686" i="4"/>
  <c r="Q686" i="4"/>
  <c r="Q276" i="4"/>
  <c r="U276" i="4"/>
  <c r="I104" i="4"/>
  <c r="H2390" i="4"/>
  <c r="H65" i="4"/>
  <c r="F11" i="4"/>
  <c r="E11" i="4"/>
  <c r="Q161" i="4"/>
  <c r="U2792" i="4"/>
  <c r="Q2792" i="4"/>
  <c r="U330" i="4"/>
  <c r="Q330" i="4"/>
  <c r="G1044" i="4"/>
  <c r="G1059" i="4"/>
  <c r="G1104" i="4"/>
  <c r="Q757" i="4"/>
  <c r="U757" i="4"/>
  <c r="Q753" i="4"/>
  <c r="U753" i="4"/>
  <c r="Q749" i="4"/>
  <c r="U749" i="4"/>
  <c r="Q745" i="4"/>
  <c r="U745" i="4"/>
  <c r="U403" i="4"/>
  <c r="Q403" i="4"/>
  <c r="Q399" i="4"/>
  <c r="U399" i="4"/>
  <c r="Q395" i="4"/>
  <c r="U395" i="4"/>
  <c r="U385" i="4"/>
  <c r="Q385" i="4"/>
  <c r="U365" i="4"/>
  <c r="Q365" i="4"/>
  <c r="H81" i="14"/>
  <c r="I81" i="14"/>
  <c r="G81" i="14"/>
  <c r="K1766" i="4"/>
  <c r="S1879" i="4"/>
  <c r="I1879" i="4"/>
  <c r="U2319" i="4"/>
  <c r="Q2319" i="4"/>
  <c r="U2317" i="4"/>
  <c r="Q2317" i="4"/>
  <c r="U2313" i="4"/>
  <c r="Q2313" i="4"/>
  <c r="Q2311" i="4"/>
  <c r="U2311" i="4"/>
  <c r="U2309" i="4"/>
  <c r="Q2309" i="4"/>
  <c r="Q2307" i="4"/>
  <c r="U2307" i="4"/>
  <c r="U2305" i="4"/>
  <c r="Q2305" i="4"/>
  <c r="Q2303" i="4"/>
  <c r="U2303" i="4"/>
  <c r="U2301" i="4"/>
  <c r="Q2301" i="4"/>
  <c r="U2297" i="4"/>
  <c r="Q2297" i="4"/>
  <c r="U2291" i="4"/>
  <c r="Q2291" i="4"/>
  <c r="U2289" i="4"/>
  <c r="Q2289" i="4"/>
  <c r="U2287" i="4"/>
  <c r="Q2287" i="4"/>
  <c r="S1535" i="4"/>
  <c r="I1535" i="4"/>
  <c r="Q28" i="4"/>
  <c r="U28" i="4"/>
  <c r="K1113" i="4"/>
  <c r="K1062" i="4"/>
  <c r="U2886" i="4"/>
  <c r="Q2886" i="4"/>
  <c r="Q2884" i="4"/>
  <c r="U2884" i="4"/>
  <c r="Q1679" i="4"/>
  <c r="U1679" i="4"/>
  <c r="Q1671" i="4"/>
  <c r="U1671" i="4"/>
  <c r="Q1655" i="4"/>
  <c r="U1655" i="4"/>
  <c r="Q1651" i="4"/>
  <c r="U1651" i="4"/>
  <c r="Q1647" i="4"/>
  <c r="U1647" i="4"/>
  <c r="Q1635" i="4"/>
  <c r="U1635" i="4"/>
  <c r="Q1631" i="4"/>
  <c r="U1631" i="4"/>
  <c r="Q1619" i="4"/>
  <c r="U1619" i="4"/>
  <c r="Q1615" i="4"/>
  <c r="U1615" i="4"/>
  <c r="Q1611" i="4"/>
  <c r="U1611" i="4"/>
  <c r="U1607" i="4"/>
  <c r="Q1607" i="4"/>
  <c r="Q1603" i="4"/>
  <c r="U1603" i="4"/>
  <c r="U1595" i="4"/>
  <c r="Q1595" i="4"/>
  <c r="U1591" i="4"/>
  <c r="Q1591" i="4"/>
  <c r="U1583" i="4"/>
  <c r="Q1583" i="4"/>
  <c r="Q1579" i="4"/>
  <c r="U1579" i="4"/>
  <c r="Q1575" i="4"/>
  <c r="U1575" i="4"/>
  <c r="U1571" i="4"/>
  <c r="Q1571" i="4"/>
  <c r="Q1567" i="4"/>
  <c r="U1567" i="4"/>
  <c r="U1559" i="4"/>
  <c r="Q1559" i="4"/>
  <c r="F1060" i="4"/>
  <c r="E1181" i="4"/>
  <c r="F1176" i="4"/>
  <c r="P1056" i="4"/>
  <c r="P1046" i="4"/>
  <c r="T1046" i="4"/>
  <c r="P1041" i="4"/>
  <c r="T1041" i="4"/>
  <c r="U1129" i="4"/>
  <c r="Q1129" i="4"/>
  <c r="U1125" i="4"/>
  <c r="Q1125" i="4"/>
  <c r="M1107" i="4"/>
  <c r="Q1107" i="4" s="1"/>
  <c r="R1107" i="4"/>
  <c r="R1080" i="4"/>
  <c r="I1080" i="4"/>
  <c r="Q1080" i="4" s="1"/>
  <c r="Q1008" i="4"/>
  <c r="U1008" i="4"/>
  <c r="U996" i="4"/>
  <c r="Q996" i="4"/>
  <c r="U546" i="4"/>
  <c r="Q546" i="4"/>
  <c r="U542" i="4"/>
  <c r="Q542" i="4"/>
  <c r="U530" i="4"/>
  <c r="Q530" i="4"/>
  <c r="Q526" i="4"/>
  <c r="U526" i="4"/>
  <c r="U522" i="4"/>
  <c r="Q522" i="4"/>
  <c r="U514" i="4"/>
  <c r="Q514" i="4"/>
  <c r="Q2443" i="4"/>
  <c r="U2443" i="4"/>
  <c r="Q1870" i="4"/>
  <c r="U1870" i="4"/>
  <c r="U1866" i="4"/>
  <c r="Q1866" i="4"/>
  <c r="U1759" i="4"/>
  <c r="Q1759" i="4"/>
  <c r="U1751" i="4"/>
  <c r="Q1751" i="4"/>
  <c r="U47" i="4"/>
  <c r="Q47" i="4"/>
  <c r="U2758" i="4"/>
  <c r="Q2758" i="4"/>
  <c r="I2011" i="4"/>
  <c r="R2011" i="4"/>
  <c r="S2001" i="4"/>
  <c r="M2001" i="4"/>
  <c r="U2001" i="4" s="1"/>
  <c r="I1999" i="4"/>
  <c r="Q1999" i="4" s="1"/>
  <c r="R1999" i="4"/>
  <c r="R1993" i="4"/>
  <c r="I1993" i="4"/>
  <c r="Q1993" i="4" s="1"/>
  <c r="I1987" i="4"/>
  <c r="Q1987" i="4"/>
  <c r="R1987" i="4"/>
  <c r="I1981" i="4"/>
  <c r="Q1981" i="4" s="1"/>
  <c r="R1981" i="4"/>
  <c r="M1977" i="4"/>
  <c r="U1977" i="4"/>
  <c r="S1977" i="4"/>
  <c r="Q577" i="4"/>
  <c r="U577" i="4"/>
  <c r="U573" i="4"/>
  <c r="Q573" i="4"/>
  <c r="Q1923" i="4"/>
  <c r="Q1683" i="4"/>
  <c r="Q1349" i="4"/>
  <c r="E1179" i="4"/>
  <c r="Q423" i="4"/>
  <c r="Q2441" i="4"/>
  <c r="Q2439" i="4"/>
  <c r="Q2216" i="4"/>
  <c r="E2004" i="4"/>
  <c r="M1995" i="4"/>
  <c r="Q1995" i="4" s="1"/>
  <c r="U1995" i="4"/>
  <c r="E1992" i="4"/>
  <c r="T1984" i="4"/>
  <c r="Q1862" i="4"/>
  <c r="Q1659" i="4"/>
  <c r="T1083" i="4"/>
  <c r="M1070" i="4"/>
  <c r="U1070" i="4"/>
  <c r="Q2786" i="4"/>
  <c r="Q2775" i="4"/>
  <c r="Q2597" i="4"/>
  <c r="Q2413" i="4"/>
  <c r="E2017" i="4"/>
  <c r="R2012" i="4"/>
  <c r="Q1848" i="4"/>
  <c r="Q1812" i="4"/>
  <c r="Q54" i="4"/>
  <c r="M1045" i="4"/>
  <c r="U1045" i="4" s="1"/>
  <c r="K103" i="4"/>
  <c r="I103" i="4" s="1"/>
  <c r="M1765" i="4"/>
  <c r="Q1765" i="4" s="1"/>
  <c r="Q2771" i="4"/>
  <c r="Q2194" i="4"/>
  <c r="E1987" i="4"/>
  <c r="Q360" i="4"/>
  <c r="Q87" i="4"/>
  <c r="Q1974" i="4"/>
  <c r="S1136" i="4"/>
  <c r="S2668" i="4"/>
  <c r="Q2624" i="4"/>
  <c r="Q2622" i="4"/>
  <c r="Q2480" i="4"/>
  <c r="Q2478" i="4"/>
  <c r="Q2476" i="4"/>
  <c r="Q2474" i="4"/>
  <c r="Q1718" i="4"/>
  <c r="Q1698" i="4"/>
  <c r="Q1674" i="4"/>
  <c r="Q1426" i="4"/>
  <c r="S1046" i="4"/>
  <c r="Q1420" i="4"/>
  <c r="T1980" i="4"/>
  <c r="R1979" i="4"/>
  <c r="R1970" i="4"/>
  <c r="Q951" i="4"/>
  <c r="U665" i="4"/>
  <c r="Q497" i="4"/>
  <c r="Q202" i="4"/>
  <c r="Q2013" i="4"/>
  <c r="G1175" i="4"/>
  <c r="U2851" i="4"/>
  <c r="U2757" i="4"/>
  <c r="M1980" i="4"/>
  <c r="Q1851" i="4"/>
  <c r="H83" i="14"/>
  <c r="Q1452" i="4"/>
  <c r="Q811" i="4"/>
  <c r="Q253" i="4"/>
  <c r="Q45" i="4"/>
  <c r="G103" i="4"/>
  <c r="L1100" i="4"/>
  <c r="T1100" i="4" s="1"/>
  <c r="Q2700" i="4"/>
  <c r="Q2698" i="4"/>
  <c r="U2696" i="4"/>
  <c r="Q2430" i="4"/>
  <c r="S1985" i="4"/>
  <c r="Q1829" i="4"/>
  <c r="Q1827" i="4"/>
  <c r="Q1823" i="4"/>
  <c r="Q1819" i="4"/>
  <c r="Q1709" i="4"/>
  <c r="Q1705" i="4"/>
  <c r="Q982" i="4"/>
  <c r="Q230" i="4"/>
  <c r="Q60" i="4"/>
  <c r="Q1985" i="4"/>
  <c r="Q1419" i="4"/>
  <c r="S1110" i="4"/>
  <c r="S1987" i="4"/>
  <c r="T1043" i="4"/>
  <c r="Q2781" i="4"/>
  <c r="Q2734" i="4"/>
  <c r="Q2713" i="4"/>
  <c r="Q2692" i="4"/>
  <c r="Q2648" i="4"/>
  <c r="Q2572" i="4"/>
  <c r="Q2471" i="4"/>
  <c r="Q2280" i="4"/>
  <c r="Q2278" i="4"/>
  <c r="Q2268" i="4"/>
  <c r="Q2266" i="4"/>
  <c r="Q2090" i="4"/>
  <c r="M1981" i="4"/>
  <c r="E1978" i="4"/>
  <c r="E1969" i="4"/>
  <c r="Q1455" i="4"/>
  <c r="S1098" i="4"/>
  <c r="Q476" i="4"/>
  <c r="Q382" i="4"/>
  <c r="Q240" i="4"/>
  <c r="Q235" i="4"/>
  <c r="Q1535" i="4"/>
  <c r="Q2828" i="4"/>
  <c r="Q2802" i="4"/>
  <c r="Q2661" i="4"/>
  <c r="Q2621" i="4"/>
  <c r="Q1883" i="4"/>
  <c r="Q1732" i="4"/>
  <c r="J2837" i="4"/>
  <c r="I2669" i="4"/>
  <c r="R2838" i="4"/>
  <c r="R2669" i="4"/>
  <c r="Q2835" i="4"/>
  <c r="R2672" i="4"/>
  <c r="N66" i="4"/>
  <c r="J2392" i="4"/>
  <c r="F66" i="4"/>
  <c r="E2392" i="4"/>
  <c r="E2671" i="4"/>
  <c r="U1981" i="4"/>
  <c r="T1766" i="4"/>
  <c r="G26" i="14"/>
  <c r="E103" i="4"/>
  <c r="M1046" i="4"/>
  <c r="U1046" i="4" s="1"/>
  <c r="I1082" i="4"/>
  <c r="Q1082" i="4" s="1"/>
  <c r="I1059" i="4"/>
  <c r="Q1059" i="4" s="1"/>
  <c r="Q1102" i="4"/>
  <c r="T1180" i="4"/>
  <c r="M1180" i="4"/>
  <c r="U1180" i="4"/>
  <c r="Q1833" i="4"/>
  <c r="Q1558" i="4"/>
  <c r="Q2437" i="4"/>
  <c r="Q2243" i="4"/>
  <c r="U2233" i="4"/>
  <c r="Q2192" i="4"/>
  <c r="Q2190" i="4"/>
  <c r="Q2173" i="4"/>
  <c r="Q1937" i="4"/>
  <c r="Q1931" i="4"/>
  <c r="Q1845" i="4"/>
  <c r="U1703" i="4"/>
  <c r="Q1691" i="4"/>
  <c r="U1683" i="4"/>
  <c r="Q1289" i="4"/>
  <c r="Q566" i="4"/>
  <c r="Q369" i="4"/>
  <c r="Q361" i="4"/>
  <c r="Q329" i="4"/>
  <c r="Q313" i="4"/>
  <c r="U2088" i="4"/>
  <c r="Q1815" i="4"/>
  <c r="Q1664" i="4"/>
  <c r="Q1637" i="4"/>
  <c r="Q1606" i="4"/>
  <c r="Q480" i="4"/>
  <c r="E1161" i="4"/>
  <c r="Q2010" i="4"/>
  <c r="H1055" i="4"/>
  <c r="O1104" i="4"/>
  <c r="S1104" i="4" s="1"/>
  <c r="S1095" i="4"/>
  <c r="E1047" i="4"/>
  <c r="Q2229" i="4"/>
  <c r="U1819" i="4"/>
  <c r="Q1695" i="4"/>
  <c r="Q800" i="4"/>
  <c r="Q286" i="4"/>
  <c r="Q2367" i="4"/>
  <c r="R2001" i="4"/>
  <c r="S1102" i="4"/>
  <c r="Q1024" i="4"/>
  <c r="Q1020" i="4"/>
  <c r="U982" i="4"/>
  <c r="Q866" i="4"/>
  <c r="Q815" i="4"/>
  <c r="Q510" i="4"/>
  <c r="U379" i="4"/>
  <c r="Q220" i="4"/>
  <c r="Q2009" i="4"/>
  <c r="O1099" i="4"/>
  <c r="S1042" i="4"/>
  <c r="I1975" i="4"/>
  <c r="Q1975" i="4" s="1"/>
  <c r="U1823" i="4"/>
  <c r="Q1850" i="4"/>
  <c r="I83" i="14"/>
  <c r="Q791" i="4"/>
  <c r="U334" i="4"/>
  <c r="Q63" i="4"/>
  <c r="L101" i="4"/>
  <c r="Q1432" i="4"/>
  <c r="H103" i="4"/>
  <c r="T104" i="4"/>
  <c r="Q1977" i="4"/>
  <c r="S1063" i="4"/>
  <c r="Q2234" i="4"/>
  <c r="Q2199" i="4"/>
  <c r="U2075" i="4"/>
  <c r="E1983" i="4"/>
  <c r="S1978" i="4"/>
  <c r="R1181" i="4"/>
  <c r="Q705" i="4"/>
  <c r="Q455" i="4"/>
  <c r="Q375" i="4"/>
  <c r="Q359" i="4"/>
  <c r="Q285" i="4"/>
  <c r="R1066" i="4"/>
  <c r="R1073" i="4"/>
  <c r="U154" i="4"/>
  <c r="M104" i="4"/>
  <c r="Q104" i="4" s="1"/>
  <c r="U104" i="4"/>
  <c r="M1057" i="4"/>
  <c r="U1057" i="4" s="1"/>
  <c r="I1532" i="4"/>
  <c r="Q1532" i="4" s="1"/>
  <c r="U2227" i="4"/>
  <c r="S1060" i="4"/>
  <c r="Q2279" i="4"/>
  <c r="L1054" i="4"/>
  <c r="U1913" i="4"/>
  <c r="Q1825" i="4"/>
  <c r="U1827" i="4"/>
  <c r="Q2432" i="4"/>
  <c r="Q2275" i="4"/>
  <c r="I2003" i="4"/>
  <c r="Q2003" i="4"/>
  <c r="Q1756" i="4"/>
  <c r="M1075" i="4"/>
  <c r="U1075" i="4" s="1"/>
  <c r="S1070" i="4"/>
  <c r="E1053" i="4"/>
  <c r="Q386" i="4"/>
  <c r="Q296" i="4"/>
  <c r="E1879" i="4"/>
  <c r="R1102" i="4"/>
  <c r="Q2001" i="4"/>
  <c r="Q2231" i="4"/>
  <c r="U1829" i="4"/>
  <c r="Q2212" i="4"/>
  <c r="Q2138" i="4"/>
  <c r="Q2136" i="4"/>
  <c r="Q1863" i="4"/>
  <c r="Q1806" i="4"/>
  <c r="Q407" i="4"/>
  <c r="Q370" i="4"/>
  <c r="R1180" i="4"/>
  <c r="Q1123" i="4"/>
  <c r="Q2272" i="4"/>
  <c r="R2017" i="4"/>
  <c r="R2004" i="4"/>
  <c r="R1076" i="4"/>
  <c r="N1059" i="4"/>
  <c r="M1059" i="4" s="1"/>
  <c r="U1059" i="4"/>
  <c r="T1095" i="4"/>
  <c r="Q2017" i="4"/>
  <c r="I1110" i="4"/>
  <c r="U1649" i="4"/>
  <c r="Q1554" i="4"/>
  <c r="S1114" i="4"/>
  <c r="S1096" i="4"/>
  <c r="Q2296" i="4"/>
  <c r="Q2294" i="4"/>
  <c r="Q2011" i="4"/>
  <c r="I1980" i="4"/>
  <c r="G1058" i="4"/>
  <c r="E1058" i="4"/>
  <c r="Q825" i="4"/>
  <c r="Q389" i="4"/>
  <c r="Q271" i="4"/>
  <c r="Q308" i="4"/>
  <c r="J1062" i="4"/>
  <c r="I1062" i="4" s="1"/>
  <c r="G1114" i="4"/>
  <c r="G1063" i="4"/>
  <c r="R179" i="4"/>
  <c r="Q188" i="4"/>
  <c r="H26" i="14"/>
  <c r="L103" i="4"/>
  <c r="T103" i="4" s="1"/>
  <c r="T179" i="4"/>
  <c r="Q2006" i="4"/>
  <c r="U2006" i="4"/>
  <c r="I76" i="14"/>
  <c r="H76" i="14"/>
  <c r="G76" i="14"/>
  <c r="P101" i="4"/>
  <c r="T101" i="4" s="1"/>
  <c r="T299" i="4"/>
  <c r="G79" i="14"/>
  <c r="H79" i="14"/>
  <c r="U1986" i="4"/>
  <c r="Q1986" i="4"/>
  <c r="F15" i="14"/>
  <c r="G15" i="14" s="1"/>
  <c r="U308" i="4"/>
  <c r="R1049" i="4"/>
  <c r="S1137" i="4"/>
  <c r="U159" i="4"/>
  <c r="J1063" i="4"/>
  <c r="M1096" i="4"/>
  <c r="G112" i="14"/>
  <c r="U1093" i="4"/>
  <c r="Q1093" i="4"/>
  <c r="U1972" i="4"/>
  <c r="Q1972" i="4"/>
  <c r="I1078" i="4"/>
  <c r="Q1078" i="4" s="1"/>
  <c r="R1078" i="4"/>
  <c r="Q1989" i="4"/>
  <c r="U1989" i="4"/>
  <c r="Q1988" i="4"/>
  <c r="M1979" i="4"/>
  <c r="U1979" i="4"/>
  <c r="Q2290" i="4"/>
  <c r="U2437" i="4"/>
  <c r="Q1733" i="4"/>
  <c r="Q2470" i="4"/>
  <c r="U2624" i="4"/>
  <c r="U2199" i="4"/>
  <c r="Q2077" i="4"/>
  <c r="I2004" i="4"/>
  <c r="Q2004" i="4" s="1"/>
  <c r="Q1935" i="4"/>
  <c r="U1929" i="4"/>
  <c r="Q1860" i="4"/>
  <c r="Q1808" i="4"/>
  <c r="Q1741" i="4"/>
  <c r="Q1663" i="4"/>
  <c r="U1349" i="4"/>
  <c r="Q1342" i="4"/>
  <c r="U1234" i="4"/>
  <c r="E1108" i="4"/>
  <c r="Q962" i="4"/>
  <c r="Q848" i="4"/>
  <c r="Q538" i="4"/>
  <c r="Q427" i="4"/>
  <c r="Q367" i="4"/>
  <c r="Q301" i="4"/>
  <c r="Q288" i="4"/>
  <c r="Q268" i="4"/>
  <c r="U2010" i="4"/>
  <c r="D137" i="9"/>
  <c r="P137" i="9"/>
  <c r="P138" i="9"/>
  <c r="P139" i="9"/>
  <c r="P140" i="9"/>
  <c r="P141" i="9" s="1"/>
  <c r="P142" i="9"/>
  <c r="I1997" i="4"/>
  <c r="Q1997" i="4"/>
  <c r="M1176" i="4"/>
  <c r="U1176" i="4"/>
  <c r="U2622" i="4"/>
  <c r="Q1605" i="4"/>
  <c r="Q2464" i="4"/>
  <c r="E2002" i="4"/>
  <c r="E1996" i="4"/>
  <c r="E1765" i="4"/>
  <c r="Q1858" i="4"/>
  <c r="E1536" i="4"/>
  <c r="E1086" i="4"/>
  <c r="I1075" i="4"/>
  <c r="U2134" i="4"/>
  <c r="Q2574" i="4"/>
  <c r="Q2433" i="4"/>
  <c r="E1997" i="4"/>
  <c r="E1984" i="4"/>
  <c r="Q1800" i="4"/>
  <c r="Q1696" i="4"/>
  <c r="Q1541" i="4"/>
  <c r="E1092" i="4"/>
  <c r="Q1012" i="4"/>
  <c r="Q870" i="4"/>
  <c r="Q548" i="4"/>
  <c r="Q328" i="4"/>
  <c r="Q226" i="4"/>
  <c r="I180" i="4"/>
  <c r="Q180" i="4" s="1"/>
  <c r="U1107" i="4"/>
  <c r="K1100" i="4"/>
  <c r="T177" i="4"/>
  <c r="Q2271" i="4"/>
  <c r="Q1427" i="4"/>
  <c r="I79" i="14"/>
  <c r="U2321" i="4"/>
  <c r="U1845" i="4"/>
  <c r="Q2064" i="4"/>
  <c r="Q2323" i="4"/>
  <c r="Q2288" i="4"/>
  <c r="U1561" i="4"/>
  <c r="Q2568" i="4"/>
  <c r="Q808" i="4"/>
  <c r="Q804" i="4"/>
  <c r="U369" i="4"/>
  <c r="Q362" i="4"/>
  <c r="Q338" i="4"/>
  <c r="Q294" i="4"/>
  <c r="Q244" i="4"/>
  <c r="Q2007" i="4"/>
  <c r="S1765" i="4"/>
  <c r="S1176" i="4"/>
  <c r="Q1979" i="4"/>
  <c r="M1042" i="4"/>
  <c r="U1042" i="4" s="1"/>
  <c r="Q1847" i="4"/>
  <c r="U2466" i="4"/>
  <c r="M300" i="4"/>
  <c r="Q1503" i="4"/>
  <c r="Q1499" i="4"/>
  <c r="Q1293" i="4"/>
  <c r="I1179" i="4"/>
  <c r="T1088" i="4"/>
  <c r="Q1117" i="4"/>
  <c r="Q472" i="4"/>
  <c r="Q203" i="4"/>
  <c r="Q2337" i="4"/>
  <c r="Q2197" i="4"/>
  <c r="U1565" i="4"/>
  <c r="U2468" i="4"/>
  <c r="Q2473" i="4"/>
  <c r="Q1976" i="4"/>
  <c r="U1569" i="4"/>
  <c r="Q2623" i="4"/>
  <c r="I2000" i="4"/>
  <c r="Q2000" i="4" s="1"/>
  <c r="I1994" i="4"/>
  <c r="M1983" i="4"/>
  <c r="K1041" i="4"/>
  <c r="T1070" i="4"/>
  <c r="Q255" i="4"/>
  <c r="Q137" i="4"/>
  <c r="Q2021" i="4"/>
  <c r="E1074" i="4"/>
  <c r="Q2581" i="4"/>
  <c r="Q2575" i="4"/>
  <c r="Q2333" i="4"/>
  <c r="Q2253" i="4"/>
  <c r="U2192" i="4"/>
  <c r="Q2076" i="4"/>
  <c r="T1765" i="4"/>
  <c r="Q1296" i="4"/>
  <c r="F1180" i="4"/>
  <c r="F1059" i="4"/>
  <c r="Q915" i="4"/>
  <c r="Q471" i="4"/>
  <c r="Q459" i="4"/>
  <c r="U375" i="4"/>
  <c r="Q278" i="4"/>
  <c r="U54" i="4"/>
  <c r="Q2435" i="4"/>
  <c r="U1577" i="4"/>
  <c r="N1111" i="4"/>
  <c r="M1111" i="4" s="1"/>
  <c r="U1111" i="4" s="1"/>
  <c r="J1046" i="4"/>
  <c r="R1061" i="4"/>
  <c r="T1042" i="4"/>
  <c r="T1416" i="4"/>
  <c r="U2017" i="4"/>
  <c r="Q1141" i="4"/>
  <c r="Q2062" i="4"/>
  <c r="Q2182" i="4"/>
  <c r="R1986" i="4"/>
  <c r="Q1581" i="4"/>
  <c r="M1095" i="4"/>
  <c r="U1095" i="4"/>
  <c r="Q2613" i="4"/>
  <c r="Q2590" i="4"/>
  <c r="E1994" i="4"/>
  <c r="T1992" i="4"/>
  <c r="Q1853" i="4"/>
  <c r="I1536" i="4"/>
  <c r="Q1474" i="4"/>
  <c r="Q1441" i="4"/>
  <c r="E1098" i="4"/>
  <c r="Q1021" i="4"/>
  <c r="Q1006" i="4"/>
  <c r="U381" i="4"/>
  <c r="Q371" i="4"/>
  <c r="U360" i="4"/>
  <c r="Q218" i="4"/>
  <c r="I1073" i="4"/>
  <c r="Q2709" i="4"/>
  <c r="Q2565" i="4"/>
  <c r="Q2563" i="4"/>
  <c r="Q2445" i="4"/>
  <c r="E2008" i="4"/>
  <c r="E1995" i="4"/>
  <c r="T1979" i="4"/>
  <c r="Q1640" i="4"/>
  <c r="F1041" i="4"/>
  <c r="U1342" i="4"/>
  <c r="Q1208" i="4"/>
  <c r="Q821" i="4"/>
  <c r="U538" i="4"/>
  <c r="Q310" i="4"/>
  <c r="Q206" i="4"/>
  <c r="Q1158" i="4"/>
  <c r="E2831" i="4"/>
  <c r="G2666" i="4"/>
  <c r="I2347" i="4"/>
  <c r="Q2347" i="4" s="1"/>
  <c r="R2357" i="4"/>
  <c r="I2357" i="4"/>
  <c r="Q2357" i="4"/>
  <c r="M1069" i="4"/>
  <c r="M2366" i="4"/>
  <c r="U2366" i="4" s="1"/>
  <c r="Q2381" i="4"/>
  <c r="S2352" i="4"/>
  <c r="S2390" i="4"/>
  <c r="G2396" i="4"/>
  <c r="G2340" i="4"/>
  <c r="G2339" i="4" s="1"/>
  <c r="S2393" i="4"/>
  <c r="O77" i="4"/>
  <c r="S77" i="4" s="1"/>
  <c r="R2400" i="4"/>
  <c r="N2393" i="4"/>
  <c r="M2393" i="4"/>
  <c r="U2393" i="4" s="1"/>
  <c r="I2368" i="4"/>
  <c r="Q2368" i="4"/>
  <c r="M2353" i="4"/>
  <c r="U2353" i="4"/>
  <c r="R1137" i="4"/>
  <c r="N1063" i="4"/>
  <c r="M1063" i="4" s="1"/>
  <c r="U1063" i="4"/>
  <c r="M1137" i="4"/>
  <c r="Q1137" i="4"/>
  <c r="U1082" i="4"/>
  <c r="S2381" i="4"/>
  <c r="I2374" i="4"/>
  <c r="Q2374" i="4"/>
  <c r="R2374" i="4"/>
  <c r="U2379" i="4"/>
  <c r="Q2379" i="4"/>
  <c r="J2393" i="4"/>
  <c r="R2393" i="4" s="1"/>
  <c r="I2343" i="4"/>
  <c r="I2400" i="4"/>
  <c r="M1067" i="4"/>
  <c r="S1067" i="4"/>
  <c r="I179" i="4"/>
  <c r="Q179" i="4" s="1"/>
  <c r="F2340" i="4"/>
  <c r="E2397" i="4"/>
  <c r="I2363" i="4"/>
  <c r="G132" i="14"/>
  <c r="F130" i="14"/>
  <c r="I130" i="14" s="1"/>
  <c r="H132" i="14"/>
  <c r="M2371" i="4"/>
  <c r="Q2369" i="4"/>
  <c r="U172" i="4"/>
  <c r="Q2375" i="4"/>
  <c r="I2380" i="4"/>
  <c r="U2004" i="4"/>
  <c r="H1114" i="4"/>
  <c r="H1040" i="4" s="1"/>
  <c r="O101" i="4"/>
  <c r="S1073" i="4"/>
  <c r="S1082" i="4"/>
  <c r="Q2387" i="4"/>
  <c r="Q2020" i="4"/>
  <c r="U2020" i="4"/>
  <c r="Q1982" i="4"/>
  <c r="N2340" i="4"/>
  <c r="R2340" i="4" s="1"/>
  <c r="Q2680" i="4"/>
  <c r="I2365" i="4"/>
  <c r="S2365" i="4"/>
  <c r="S1062" i="4"/>
  <c r="I1052" i="4"/>
  <c r="S1052" i="4"/>
  <c r="S2340" i="4"/>
  <c r="M2383" i="4"/>
  <c r="J1114" i="4"/>
  <c r="I1114" i="4" s="1"/>
  <c r="Q1114" i="4" s="1"/>
  <c r="Q155" i="4"/>
  <c r="U155" i="4"/>
  <c r="S1055" i="4"/>
  <c r="U1974" i="4"/>
  <c r="T1875" i="4"/>
  <c r="Q2652" i="4"/>
  <c r="U2602" i="4"/>
  <c r="Q1350" i="4"/>
  <c r="Q661" i="4"/>
  <c r="U333" i="4"/>
  <c r="Q333" i="4"/>
  <c r="P1062" i="4"/>
  <c r="R1103" i="4"/>
  <c r="U1427" i="4"/>
  <c r="I1047" i="4"/>
  <c r="R1969" i="4"/>
  <c r="M1969" i="4"/>
  <c r="E1041" i="4"/>
  <c r="Q1180" i="4"/>
  <c r="Q1418" i="4"/>
  <c r="Q2787" i="4"/>
  <c r="Q2721" i="4"/>
  <c r="U2716" i="4"/>
  <c r="E1986" i="4"/>
  <c r="Q1846" i="4"/>
  <c r="Q1813" i="4"/>
  <c r="M1766" i="4"/>
  <c r="U2700" i="4"/>
  <c r="Q2626" i="4"/>
  <c r="U2572" i="4"/>
  <c r="U1200" i="4"/>
  <c r="Q1200" i="4"/>
  <c r="E1065" i="4"/>
  <c r="Q2054" i="4"/>
  <c r="I1967" i="4"/>
  <c r="U2613" i="4"/>
  <c r="U2575" i="4"/>
  <c r="Q2235" i="4"/>
  <c r="E2016" i="4"/>
  <c r="Q928" i="4"/>
  <c r="M1087" i="4"/>
  <c r="U2698" i="4"/>
  <c r="Q2660" i="4"/>
  <c r="U2077" i="4"/>
  <c r="R2014" i="4"/>
  <c r="Q1599" i="4"/>
  <c r="N1041" i="4"/>
  <c r="M1041" i="4" s="1"/>
  <c r="R1418" i="4"/>
  <c r="I1066" i="4"/>
  <c r="Q1066" i="4" s="1"/>
  <c r="S1057" i="4"/>
  <c r="O13" i="4"/>
  <c r="Q2008" i="4"/>
  <c r="Q1181" i="4"/>
  <c r="U1959" i="4"/>
  <c r="G1693" i="4"/>
  <c r="M1068" i="4"/>
  <c r="E1970" i="4"/>
  <c r="U1173" i="4"/>
  <c r="Q1173" i="4"/>
  <c r="F104" i="4"/>
  <c r="E104" i="4" s="1"/>
  <c r="E180" i="4"/>
  <c r="E1532" i="4"/>
  <c r="Q1856" i="4"/>
  <c r="Q1854" i="4"/>
  <c r="U1854" i="4"/>
  <c r="Q1438" i="4"/>
  <c r="I1065" i="4"/>
  <c r="Q1065" i="4"/>
  <c r="Q1894" i="4"/>
  <c r="E1060" i="4"/>
  <c r="I1101" i="4"/>
  <c r="Q1101" i="4"/>
  <c r="S1108" i="4"/>
  <c r="S1081" i="4"/>
  <c r="M1879" i="4"/>
  <c r="E1061" i="4"/>
  <c r="F1046" i="4"/>
  <c r="U1117" i="4"/>
  <c r="S1094" i="4"/>
  <c r="U1006" i="4"/>
  <c r="U919" i="4"/>
  <c r="Q415" i="4"/>
  <c r="U641" i="4"/>
  <c r="Q1962" i="4"/>
  <c r="Q1425" i="4"/>
  <c r="M1417" i="4"/>
  <c r="E1420" i="4"/>
  <c r="Q1239" i="4"/>
  <c r="Q1174" i="4"/>
  <c r="U382" i="4"/>
  <c r="U361" i="4"/>
  <c r="I1072" i="4"/>
  <c r="Q1072" i="4" s="1"/>
  <c r="M1108" i="4"/>
  <c r="U1108" i="4"/>
  <c r="I1053" i="4"/>
  <c r="E66" i="4"/>
  <c r="H23" i="6"/>
  <c r="R1536" i="4"/>
  <c r="F1105" i="4"/>
  <c r="E1105" i="4" s="1"/>
  <c r="K1043" i="4"/>
  <c r="R1879" i="4"/>
  <c r="M2831" i="4"/>
  <c r="Q2831" i="4"/>
  <c r="R2831" i="4"/>
  <c r="N2341" i="4"/>
  <c r="Q2832" i="4"/>
  <c r="R2832" i="4"/>
  <c r="F2341" i="4"/>
  <c r="E2341" i="4" s="1"/>
  <c r="F2345" i="4"/>
  <c r="E2345" i="4" s="1"/>
  <c r="H2344" i="4"/>
  <c r="T2679" i="4"/>
  <c r="H2343" i="4"/>
  <c r="J2390" i="4"/>
  <c r="I2390" i="4" s="1"/>
  <c r="J2342" i="4"/>
  <c r="I2342" i="4"/>
  <c r="I2670" i="4"/>
  <c r="R2749" i="4"/>
  <c r="I2749" i="4"/>
  <c r="Q2749" i="4" s="1"/>
  <c r="J2674" i="4"/>
  <c r="I2750" i="4"/>
  <c r="Q2750" i="4" s="1"/>
  <c r="R2678" i="4"/>
  <c r="R2750" i="4"/>
  <c r="P2675" i="4"/>
  <c r="T2749" i="4"/>
  <c r="T2750" i="4"/>
  <c r="L2345" i="4"/>
  <c r="L18" i="4"/>
  <c r="H2675" i="4"/>
  <c r="L2675" i="4"/>
  <c r="H2674" i="4"/>
  <c r="H2666" i="4"/>
  <c r="F2673" i="4"/>
  <c r="E2673" i="4" s="1"/>
  <c r="F2351" i="4"/>
  <c r="E2351" i="4" s="1"/>
  <c r="R2673" i="4"/>
  <c r="I2673" i="4"/>
  <c r="M2674" i="4"/>
  <c r="U2674" i="4" s="1"/>
  <c r="R2681" i="4"/>
  <c r="U2681" i="4"/>
  <c r="Q2681" i="4"/>
  <c r="N2390" i="4"/>
  <c r="R2390" i="4" s="1"/>
  <c r="M2670" i="4"/>
  <c r="U2670" i="4"/>
  <c r="R2670" i="4"/>
  <c r="Q2682" i="4"/>
  <c r="J2675" i="4"/>
  <c r="J2346" i="4"/>
  <c r="F2674" i="4"/>
  <c r="E2674" i="4" s="1"/>
  <c r="E2681" i="4"/>
  <c r="L2681" i="4"/>
  <c r="L2341" i="4"/>
  <c r="P2340" i="4"/>
  <c r="P13" i="4"/>
  <c r="P2681" i="4"/>
  <c r="P2674" i="4" s="1"/>
  <c r="T2668" i="4"/>
  <c r="L2347" i="4"/>
  <c r="T2347" i="4" s="1"/>
  <c r="T2681" i="4"/>
  <c r="T2676" i="4"/>
  <c r="L2340" i="4"/>
  <c r="S2662" i="4"/>
  <c r="I2662" i="4"/>
  <c r="Q2662" i="4" s="1"/>
  <c r="R2662" i="4"/>
  <c r="M2400" i="4"/>
  <c r="N2343" i="4"/>
  <c r="R2343" i="4" s="1"/>
  <c r="U2660" i="4"/>
  <c r="Q2659" i="4"/>
  <c r="U2659" i="4"/>
  <c r="Q2398" i="4"/>
  <c r="R2651" i="4"/>
  <c r="I2651" i="4"/>
  <c r="J2345" i="4"/>
  <c r="J18" i="4" s="1"/>
  <c r="I18" i="4" s="1"/>
  <c r="I20" i="6" s="1"/>
  <c r="J2396" i="4"/>
  <c r="R2398" i="4"/>
  <c r="E2652" i="4"/>
  <c r="Q2647" i="4"/>
  <c r="I2646" i="4"/>
  <c r="Q2646" i="4"/>
  <c r="R2646" i="4"/>
  <c r="F2403" i="4"/>
  <c r="E2647" i="4"/>
  <c r="P2344" i="4"/>
  <c r="P2394" i="4"/>
  <c r="P2403" i="4"/>
  <c r="T2639" i="4"/>
  <c r="T2640" i="4"/>
  <c r="N2344" i="4"/>
  <c r="M2344" i="4"/>
  <c r="U2344" i="4"/>
  <c r="M2401" i="4"/>
  <c r="Q2401" i="4" s="1"/>
  <c r="U2401" i="4"/>
  <c r="N2394" i="4"/>
  <c r="M2394" i="4"/>
  <c r="U2394" i="4" s="1"/>
  <c r="U2626" i="4"/>
  <c r="G2344" i="4"/>
  <c r="G2394" i="4"/>
  <c r="E2401" i="4"/>
  <c r="P2350" i="4"/>
  <c r="T2407" i="4"/>
  <c r="H2393" i="4"/>
  <c r="H77" i="4"/>
  <c r="Q2559" i="4"/>
  <c r="N2346" i="4"/>
  <c r="M2346" i="4"/>
  <c r="U2346" i="4" s="1"/>
  <c r="J2558" i="4"/>
  <c r="J2402" i="4" s="1"/>
  <c r="F2402" i="4"/>
  <c r="F2395" i="4" s="1"/>
  <c r="E2558" i="4"/>
  <c r="P2558" i="4"/>
  <c r="T2558" i="4"/>
  <c r="T2559" i="4"/>
  <c r="T2397" i="4"/>
  <c r="I2401" i="4"/>
  <c r="J2394" i="4"/>
  <c r="R2401" i="4"/>
  <c r="J2344" i="4"/>
  <c r="H2394" i="4"/>
  <c r="H82" i="4" s="1"/>
  <c r="P2393" i="4"/>
  <c r="P2343" i="4"/>
  <c r="L2343" i="4"/>
  <c r="L2393" i="4"/>
  <c r="L77" i="4" s="1"/>
  <c r="T2400" i="4"/>
  <c r="Q2406" i="4"/>
  <c r="R2409" i="4"/>
  <c r="Q2462" i="4"/>
  <c r="R2410" i="4"/>
  <c r="E2399" i="4"/>
  <c r="F2396" i="4"/>
  <c r="E2396" i="4" s="1"/>
  <c r="P2341" i="4"/>
  <c r="T2341" i="4" s="1"/>
  <c r="P2396" i="4"/>
  <c r="P2345" i="4"/>
  <c r="T2398" i="4"/>
  <c r="L2403" i="4"/>
  <c r="L2346" i="4" s="1"/>
  <c r="H2403" i="4"/>
  <c r="H2346" i="4" s="1"/>
  <c r="H2341" i="4"/>
  <c r="H2345" i="4"/>
  <c r="H18" i="4" s="1"/>
  <c r="T2409" i="4"/>
  <c r="L2402" i="4"/>
  <c r="H2402" i="4"/>
  <c r="H2395" i="4" s="1"/>
  <c r="H2352" i="4"/>
  <c r="H2340" i="4"/>
  <c r="H2339" i="4" s="1"/>
  <c r="H2396" i="4"/>
  <c r="I2334" i="4"/>
  <c r="E120" i="14" s="1"/>
  <c r="M2334" i="4"/>
  <c r="F120" i="14" s="1"/>
  <c r="S2334" i="4"/>
  <c r="S1906" i="4"/>
  <c r="M1906" i="4"/>
  <c r="U1906" i="4"/>
  <c r="E1906" i="4"/>
  <c r="M2087" i="4"/>
  <c r="Q2087" i="4" s="1"/>
  <c r="R1967" i="4"/>
  <c r="R1906" i="4"/>
  <c r="I2086" i="4"/>
  <c r="Q2086" i="4" s="1"/>
  <c r="R1973" i="4"/>
  <c r="I1906" i="4"/>
  <c r="M2014" i="4"/>
  <c r="R2024" i="4"/>
  <c r="M2024" i="4"/>
  <c r="Q2018" i="4"/>
  <c r="R2018" i="4"/>
  <c r="F1967" i="4"/>
  <c r="E1967" i="4" s="1"/>
  <c r="F1900" i="4"/>
  <c r="E1900" i="4" s="1"/>
  <c r="T1966" i="4"/>
  <c r="P1899" i="4"/>
  <c r="T1899" i="4" s="1"/>
  <c r="P1900" i="4"/>
  <c r="T1967" i="4"/>
  <c r="S1967" i="4"/>
  <c r="O1900" i="4"/>
  <c r="S1900" i="4"/>
  <c r="M1967" i="4"/>
  <c r="U1967" i="4" s="1"/>
  <c r="M2023" i="4"/>
  <c r="N1966" i="4"/>
  <c r="R2023" i="4"/>
  <c r="T1901" i="4"/>
  <c r="Q1968" i="4"/>
  <c r="U1968" i="4"/>
  <c r="Q1901" i="4"/>
  <c r="C115" i="14"/>
  <c r="D234" i="9"/>
  <c r="P234" i="9"/>
  <c r="G1900" i="4"/>
  <c r="T1968" i="4"/>
  <c r="D1899" i="4"/>
  <c r="Q2025" i="4"/>
  <c r="O1966" i="4"/>
  <c r="T2023" i="4"/>
  <c r="R1901" i="4"/>
  <c r="H1967" i="4"/>
  <c r="H1900" i="4"/>
  <c r="T2024" i="4"/>
  <c r="M1961" i="4"/>
  <c r="S1954" i="4"/>
  <c r="Q1965" i="4"/>
  <c r="E1954" i="4"/>
  <c r="R1953" i="4"/>
  <c r="Q1953" i="4"/>
  <c r="J1961" i="4"/>
  <c r="R1962" i="4"/>
  <c r="I1954" i="4"/>
  <c r="Q1954" i="4"/>
  <c r="Q1960" i="4"/>
  <c r="J1900" i="4"/>
  <c r="I1957" i="4"/>
  <c r="J1956" i="4"/>
  <c r="I1956" i="4" s="1"/>
  <c r="E116" i="14" s="1"/>
  <c r="R1951" i="4"/>
  <c r="E1891" i="4"/>
  <c r="I1767" i="4"/>
  <c r="Q1767" i="4" s="1"/>
  <c r="U1767" i="4"/>
  <c r="O82" i="4"/>
  <c r="M1892" i="4"/>
  <c r="Q1892" i="4" s="1"/>
  <c r="N1761" i="4"/>
  <c r="R1761" i="4" s="1"/>
  <c r="M1761" i="4"/>
  <c r="U1761" i="4"/>
  <c r="I1891" i="4"/>
  <c r="R1891" i="4"/>
  <c r="I1892" i="4"/>
  <c r="Q1889" i="4"/>
  <c r="N1874" i="4"/>
  <c r="Q1888" i="4"/>
  <c r="M1875" i="4"/>
  <c r="R1763" i="4"/>
  <c r="I1763" i="4"/>
  <c r="Q1763" i="4"/>
  <c r="R1877" i="4"/>
  <c r="J1875" i="4"/>
  <c r="R1875" i="4" s="1"/>
  <c r="I1877" i="4"/>
  <c r="Q1877" i="4"/>
  <c r="J1887" i="4"/>
  <c r="I1887" i="4" s="1"/>
  <c r="Q1887" i="4" s="1"/>
  <c r="Q1882" i="4"/>
  <c r="Q1879" i="4"/>
  <c r="R1766" i="4"/>
  <c r="I1766" i="4"/>
  <c r="Q1876" i="4"/>
  <c r="I1875" i="4"/>
  <c r="R1881" i="4"/>
  <c r="R1762" i="4"/>
  <c r="R1876" i="4"/>
  <c r="E1881" i="4"/>
  <c r="F1875" i="4"/>
  <c r="E1882" i="4"/>
  <c r="R1542" i="4"/>
  <c r="N1048" i="4"/>
  <c r="M1048" i="4"/>
  <c r="Q1048" i="4" s="1"/>
  <c r="Q1546" i="4"/>
  <c r="S1048" i="4"/>
  <c r="I1048" i="4"/>
  <c r="S1542" i="4"/>
  <c r="E1051" i="4"/>
  <c r="F1048" i="4"/>
  <c r="E1048" i="4"/>
  <c r="Q1537" i="4"/>
  <c r="U1532" i="4"/>
  <c r="R1537" i="4"/>
  <c r="Q1536" i="4"/>
  <c r="R1532" i="4"/>
  <c r="Q1436" i="4"/>
  <c r="N1055" i="4"/>
  <c r="M1055" i="4"/>
  <c r="U1055" i="4" s="1"/>
  <c r="R1436" i="4"/>
  <c r="F1055" i="4"/>
  <c r="E1055" i="4" s="1"/>
  <c r="K1416" i="4"/>
  <c r="S1416" i="4" s="1"/>
  <c r="F1042" i="4"/>
  <c r="E1042" i="4"/>
  <c r="M1421" i="4"/>
  <c r="U1421" i="4" s="1"/>
  <c r="N1043" i="4"/>
  <c r="R1043" i="4" s="1"/>
  <c r="N1416" i="4"/>
  <c r="M1416" i="4"/>
  <c r="U1416" i="4" s="1"/>
  <c r="R1421" i="4"/>
  <c r="Q1423" i="4"/>
  <c r="R1417" i="4"/>
  <c r="Q1417" i="4"/>
  <c r="R1422" i="4"/>
  <c r="M1422" i="4"/>
  <c r="Q1422" i="4"/>
  <c r="J1043" i="4"/>
  <c r="I1043" i="4"/>
  <c r="F1421" i="4"/>
  <c r="E1421" i="4" s="1"/>
  <c r="R1192" i="4"/>
  <c r="F1071" i="4"/>
  <c r="E1071" i="4" s="1"/>
  <c r="M1081" i="4"/>
  <c r="U1081" i="4"/>
  <c r="S1072" i="4"/>
  <c r="M1193" i="4"/>
  <c r="Q1193" i="4" s="1"/>
  <c r="U1193" i="4"/>
  <c r="S1192" i="4"/>
  <c r="I1071" i="4"/>
  <c r="J1057" i="4"/>
  <c r="R1072" i="4"/>
  <c r="R1193" i="4"/>
  <c r="R1098" i="4"/>
  <c r="E1106" i="4"/>
  <c r="E1192" i="4"/>
  <c r="E1072" i="4"/>
  <c r="E1056" i="4"/>
  <c r="R1063" i="4"/>
  <c r="Q1184" i="4"/>
  <c r="M1103" i="4"/>
  <c r="U1103" i="4"/>
  <c r="Q1191" i="4"/>
  <c r="Q1179" i="4"/>
  <c r="I1063" i="4"/>
  <c r="Q1063" i="4"/>
  <c r="I1103" i="4"/>
  <c r="Q1103" i="4" s="1"/>
  <c r="S1103" i="4"/>
  <c r="K1049" i="4"/>
  <c r="I1049" i="4" s="1"/>
  <c r="S1185" i="4"/>
  <c r="J1058" i="4"/>
  <c r="J1064" i="4"/>
  <c r="I1070" i="4"/>
  <c r="Q1070" i="4"/>
  <c r="K1109" i="4"/>
  <c r="I1109" i="4" s="1"/>
  <c r="S1109" i="4"/>
  <c r="K1058" i="4"/>
  <c r="S1058" i="4" s="1"/>
  <c r="J1175" i="4"/>
  <c r="E1103" i="4"/>
  <c r="G1099" i="4"/>
  <c r="G1054" i="4"/>
  <c r="E1054" i="4" s="1"/>
  <c r="F1111" i="4"/>
  <c r="G1049" i="4"/>
  <c r="E1049" i="4"/>
  <c r="G1109" i="4"/>
  <c r="E1109" i="4" s="1"/>
  <c r="G1043" i="4"/>
  <c r="G1064" i="4"/>
  <c r="E1064" i="4" s="1"/>
  <c r="G1111" i="4"/>
  <c r="G82" i="4"/>
  <c r="I1108" i="4"/>
  <c r="Q1108" i="4"/>
  <c r="R1108" i="4"/>
  <c r="M1061" i="4"/>
  <c r="U1061" i="4"/>
  <c r="N1044" i="4"/>
  <c r="R1044" i="4" s="1"/>
  <c r="N1104" i="4"/>
  <c r="M1104" i="4"/>
  <c r="Q1104" i="4" s="1"/>
  <c r="U1104" i="4"/>
  <c r="Q1182" i="4"/>
  <c r="I1100" i="4"/>
  <c r="R1100" i="4"/>
  <c r="R1046" i="4"/>
  <c r="I1046" i="4"/>
  <c r="J1055" i="4"/>
  <c r="R1176" i="4"/>
  <c r="R1101" i="4"/>
  <c r="I1177" i="4"/>
  <c r="Q1177" i="4"/>
  <c r="R1177" i="4"/>
  <c r="J1056" i="4"/>
  <c r="I1104" i="4"/>
  <c r="I1176" i="4"/>
  <c r="R1060" i="4"/>
  <c r="J1041" i="4"/>
  <c r="E1046" i="4"/>
  <c r="F1100" i="4"/>
  <c r="E1100" i="4" s="1"/>
  <c r="E1176" i="4"/>
  <c r="Q1053" i="4"/>
  <c r="R1053" i="4"/>
  <c r="M1089" i="4"/>
  <c r="U1089" i="4"/>
  <c r="N1161" i="4"/>
  <c r="N1040" i="4" s="1"/>
  <c r="N1160" i="4"/>
  <c r="Q1052" i="4"/>
  <c r="R1172" i="4"/>
  <c r="N65" i="4"/>
  <c r="R1097" i="4"/>
  <c r="N1050" i="4"/>
  <c r="M1050" i="4" s="1"/>
  <c r="R1087" i="4"/>
  <c r="I1087" i="4"/>
  <c r="I1171" i="4"/>
  <c r="Q1171" i="4" s="1"/>
  <c r="J1042" i="4"/>
  <c r="J1050" i="4"/>
  <c r="R1163" i="4"/>
  <c r="J1091" i="4"/>
  <c r="R1171" i="4"/>
  <c r="I1163" i="4"/>
  <c r="Q1163" i="4"/>
  <c r="F1160" i="4"/>
  <c r="F1050" i="4"/>
  <c r="E1171" i="4"/>
  <c r="F1095" i="4"/>
  <c r="F1087" i="4"/>
  <c r="E1087" i="4"/>
  <c r="F1091" i="4"/>
  <c r="E1091" i="4" s="1"/>
  <c r="E1163" i="4"/>
  <c r="M1094" i="4"/>
  <c r="Q1094" i="4" s="1"/>
  <c r="U1094" i="4"/>
  <c r="O1044" i="4"/>
  <c r="S1166" i="4"/>
  <c r="O1160" i="4"/>
  <c r="S1160" i="4" s="1"/>
  <c r="O1090" i="4"/>
  <c r="M1090" i="4"/>
  <c r="U1090" i="4"/>
  <c r="S1165" i="4"/>
  <c r="S1089" i="4"/>
  <c r="K1084" i="4"/>
  <c r="R1089" i="4"/>
  <c r="I1089" i="4"/>
  <c r="J1111" i="4"/>
  <c r="I1165" i="4"/>
  <c r="Q1165" i="4"/>
  <c r="J1044" i="4"/>
  <c r="I1044" i="4" s="1"/>
  <c r="R1165" i="4"/>
  <c r="E1165" i="4"/>
  <c r="E1090" i="4"/>
  <c r="G1160" i="4"/>
  <c r="G1084" i="4" s="1"/>
  <c r="E1166" i="4"/>
  <c r="E1094" i="4"/>
  <c r="F1089" i="4"/>
  <c r="E1089" i="4" s="1"/>
  <c r="F1045" i="4"/>
  <c r="E1045" i="4"/>
  <c r="Q1092" i="4"/>
  <c r="U1092" i="4"/>
  <c r="Q1168" i="4"/>
  <c r="R1092" i="4"/>
  <c r="I1166" i="4"/>
  <c r="Q1166" i="4"/>
  <c r="J1045" i="4"/>
  <c r="R1045" i="4" s="1"/>
  <c r="R1166" i="4"/>
  <c r="J1090" i="4"/>
  <c r="I1167" i="4"/>
  <c r="Q1167" i="4"/>
  <c r="J1086" i="4"/>
  <c r="I1162" i="4"/>
  <c r="Q1162" i="4" s="1"/>
  <c r="J1161" i="4"/>
  <c r="R1167" i="4"/>
  <c r="H111" i="14"/>
  <c r="R3737" i="4"/>
  <c r="I3737" i="4"/>
  <c r="J2353" i="4"/>
  <c r="R3007" i="4"/>
  <c r="R3731" i="4"/>
  <c r="I3731" i="4"/>
  <c r="I3054" i="4"/>
  <c r="I3719" i="4"/>
  <c r="Q3719" i="4" s="1"/>
  <c r="Q3184" i="4"/>
  <c r="R3708" i="4"/>
  <c r="M3708" i="4"/>
  <c r="F133" i="14" s="1"/>
  <c r="R3700" i="4"/>
  <c r="J3055" i="4"/>
  <c r="J67" i="4"/>
  <c r="J3006" i="4"/>
  <c r="I3006" i="4" s="1"/>
  <c r="R3694" i="4"/>
  <c r="J3689" i="4"/>
  <c r="F3183" i="4"/>
  <c r="E3183" i="4" s="1"/>
  <c r="N3055" i="4"/>
  <c r="M3055" i="4"/>
  <c r="Q3055" i="4" s="1"/>
  <c r="R3686" i="4"/>
  <c r="I3686" i="4"/>
  <c r="R3668" i="4"/>
  <c r="R3186" i="4"/>
  <c r="M2352" i="4"/>
  <c r="U2352" i="4" s="1"/>
  <c r="M3669" i="4"/>
  <c r="U3669" i="4" s="1"/>
  <c r="R3669" i="4"/>
  <c r="I3653" i="4"/>
  <c r="Q3653" i="4"/>
  <c r="R3653" i="4"/>
  <c r="F3010" i="4"/>
  <c r="F2356" i="4" s="1"/>
  <c r="E2356" i="4" s="1"/>
  <c r="E3010" i="4"/>
  <c r="F3009" i="4"/>
  <c r="F2355" i="4" s="1"/>
  <c r="E2355" i="4" s="1"/>
  <c r="E3184" i="4"/>
  <c r="N3003" i="4"/>
  <c r="N2349" i="4"/>
  <c r="I3587" i="4"/>
  <c r="R3587" i="4"/>
  <c r="Q3504" i="4"/>
  <c r="R3503" i="4"/>
  <c r="I3503" i="4"/>
  <c r="E135" i="14" s="1"/>
  <c r="I3422" i="4"/>
  <c r="F2352" i="4"/>
  <c r="Q3190" i="4"/>
  <c r="N3182" i="4"/>
  <c r="M3189" i="4"/>
  <c r="U3189" i="4" s="1"/>
  <c r="Q3342" i="4"/>
  <c r="U3342" i="4"/>
  <c r="N2356" i="4"/>
  <c r="M3010" i="4"/>
  <c r="U3010" i="4" s="1"/>
  <c r="I3159" i="4"/>
  <c r="R3159" i="4"/>
  <c r="Q3079" i="4"/>
  <c r="N3071" i="4"/>
  <c r="R3071" i="4" s="1"/>
  <c r="N3008" i="4"/>
  <c r="M3008" i="4" s="1"/>
  <c r="M3078" i="4"/>
  <c r="Q3078" i="4" s="1"/>
  <c r="I3072" i="4"/>
  <c r="R3072" i="4"/>
  <c r="Q3006" i="4"/>
  <c r="J2352" i="4"/>
  <c r="I2352" i="4" s="1"/>
  <c r="R3006" i="4"/>
  <c r="E97" i="14"/>
  <c r="R3008" i="4"/>
  <c r="J2354" i="4"/>
  <c r="L2350" i="4"/>
  <c r="T2350" i="4" s="1"/>
  <c r="T3004" i="4"/>
  <c r="T3071" i="4"/>
  <c r="L2354" i="4"/>
  <c r="T2354" i="4"/>
  <c r="T3008" i="4"/>
  <c r="Q2992" i="4"/>
  <c r="E112" i="14"/>
  <c r="I112" i="14" s="1"/>
  <c r="E111" i="14"/>
  <c r="I111" i="14" s="1"/>
  <c r="Q2921" i="4"/>
  <c r="M102" i="4"/>
  <c r="N11" i="4"/>
  <c r="R102" i="4"/>
  <c r="S1766" i="4"/>
  <c r="K66" i="4"/>
  <c r="R2341" i="4"/>
  <c r="I2837" i="4"/>
  <c r="Q2837" i="4"/>
  <c r="R2837" i="4"/>
  <c r="I2392" i="4"/>
  <c r="J66" i="4"/>
  <c r="I66" i="4"/>
  <c r="I23" i="6" s="1"/>
  <c r="Q1176" i="4"/>
  <c r="Q1075" i="4"/>
  <c r="R1059" i="4"/>
  <c r="F1104" i="4"/>
  <c r="E1104" i="4"/>
  <c r="F1175" i="4"/>
  <c r="F1054" i="4" s="1"/>
  <c r="R1048" i="4"/>
  <c r="E1180" i="4"/>
  <c r="F1044" i="4"/>
  <c r="E1044" i="4" s="1"/>
  <c r="Q1875" i="4"/>
  <c r="Q1089" i="4"/>
  <c r="U1983" i="4"/>
  <c r="Q1983" i="4"/>
  <c r="U1096" i="4"/>
  <c r="Q1096" i="4"/>
  <c r="G1040" i="4"/>
  <c r="E1114" i="4"/>
  <c r="Q2334" i="4"/>
  <c r="J1761" i="4"/>
  <c r="R1041" i="4"/>
  <c r="T2340" i="4"/>
  <c r="Q2366" i="4"/>
  <c r="M2340" i="4"/>
  <c r="Q2371" i="4"/>
  <c r="U2371" i="4"/>
  <c r="U1069" i="4"/>
  <c r="U1969" i="4"/>
  <c r="Q1969" i="4"/>
  <c r="Q2670" i="4"/>
  <c r="Q1081" i="4"/>
  <c r="T2675" i="4"/>
  <c r="U1068" i="4"/>
  <c r="Q1068" i="4"/>
  <c r="Q2383" i="4"/>
  <c r="U2383" i="4"/>
  <c r="G13" i="4"/>
  <c r="R1114" i="4"/>
  <c r="L13" i="4"/>
  <c r="P2346" i="4"/>
  <c r="T2346" i="4" s="1"/>
  <c r="U1067" i="4"/>
  <c r="R2674" i="4"/>
  <c r="N82" i="4"/>
  <c r="M82" i="4"/>
  <c r="J30" i="6" s="1"/>
  <c r="J29" i="6" s="1"/>
  <c r="I2675" i="4"/>
  <c r="Q2675" i="4"/>
  <c r="R2675" i="4"/>
  <c r="F2666" i="4"/>
  <c r="E2666" i="4"/>
  <c r="D110" i="14"/>
  <c r="M2343" i="4"/>
  <c r="Q2400" i="4"/>
  <c r="U2400" i="4"/>
  <c r="I2345" i="4"/>
  <c r="F2346" i="4"/>
  <c r="E2403" i="4"/>
  <c r="T2396" i="4"/>
  <c r="T2343" i="4"/>
  <c r="P2402" i="4"/>
  <c r="T2402" i="4" s="1"/>
  <c r="P2395" i="4"/>
  <c r="R2344" i="4"/>
  <c r="I2344" i="4"/>
  <c r="R2394" i="4"/>
  <c r="R2346" i="4"/>
  <c r="T2345" i="4"/>
  <c r="L2395" i="4"/>
  <c r="Q1906" i="4"/>
  <c r="U2334" i="4"/>
  <c r="E117" i="14"/>
  <c r="Q2024" i="4"/>
  <c r="U2024" i="4"/>
  <c r="U2014" i="4"/>
  <c r="Q2014" i="4"/>
  <c r="M1966" i="4"/>
  <c r="U1966" i="4" s="1"/>
  <c r="R1966" i="4"/>
  <c r="O1899" i="4"/>
  <c r="T1900" i="4"/>
  <c r="M1900" i="4"/>
  <c r="R1961" i="4"/>
  <c r="I1961" i="4"/>
  <c r="Q1961" i="4" s="1"/>
  <c r="I1900" i="4"/>
  <c r="R1900" i="4"/>
  <c r="M1874" i="4"/>
  <c r="N1693" i="4"/>
  <c r="M1693" i="4"/>
  <c r="U1693" i="4" s="1"/>
  <c r="J1874" i="4"/>
  <c r="J1693" i="4"/>
  <c r="R1693" i="4" s="1"/>
  <c r="R66" i="4"/>
  <c r="F1761" i="4"/>
  <c r="E1761" i="4"/>
  <c r="E1875" i="4"/>
  <c r="E1111" i="4"/>
  <c r="F1416" i="4"/>
  <c r="E1416" i="4" s="1"/>
  <c r="D90" i="14" s="1"/>
  <c r="F1043" i="4"/>
  <c r="E1043" i="4"/>
  <c r="R1057" i="4"/>
  <c r="I1057" i="4"/>
  <c r="J1054" i="4"/>
  <c r="J1099" i="4"/>
  <c r="I1064" i="4"/>
  <c r="R1058" i="4"/>
  <c r="I1058" i="4"/>
  <c r="Q1058" i="4"/>
  <c r="Q1061" i="4"/>
  <c r="M1044" i="4"/>
  <c r="U1044" i="4"/>
  <c r="R1104" i="4"/>
  <c r="R1055" i="4"/>
  <c r="I1055" i="4"/>
  <c r="Q1055" i="4" s="1"/>
  <c r="I1056" i="4"/>
  <c r="E1175" i="4"/>
  <c r="D88" i="14"/>
  <c r="F1099" i="4"/>
  <c r="E1099" i="4"/>
  <c r="N1084" i="4"/>
  <c r="M1084" i="4" s="1"/>
  <c r="N1085" i="4"/>
  <c r="M1085" i="4" s="1"/>
  <c r="M1161" i="4"/>
  <c r="Q1161" i="4" s="1"/>
  <c r="U1161" i="4"/>
  <c r="R1042" i="4"/>
  <c r="I1042" i="4"/>
  <c r="Q1042" i="4" s="1"/>
  <c r="I1091" i="4"/>
  <c r="R1091" i="4"/>
  <c r="I1050" i="4"/>
  <c r="R1050" i="4"/>
  <c r="M1160" i="4"/>
  <c r="F87" i="14" s="1"/>
  <c r="O1084" i="4"/>
  <c r="S1084" i="4" s="1"/>
  <c r="S1044" i="4"/>
  <c r="I1111" i="4"/>
  <c r="Q1111" i="4"/>
  <c r="R1090" i="4"/>
  <c r="I1045" i="4"/>
  <c r="J1085" i="4"/>
  <c r="R1085" i="4" s="1"/>
  <c r="I1161" i="4"/>
  <c r="R1161" i="4"/>
  <c r="R1086" i="4"/>
  <c r="E134" i="14"/>
  <c r="I2353" i="4"/>
  <c r="Q2353" i="4" s="1"/>
  <c r="R2353" i="4"/>
  <c r="Q3731" i="4"/>
  <c r="E137" i="14"/>
  <c r="I137" i="14" s="1"/>
  <c r="I3055" i="4"/>
  <c r="N67" i="4"/>
  <c r="R3055" i="4"/>
  <c r="R3689" i="4"/>
  <c r="Q3587" i="4"/>
  <c r="E132" i="14"/>
  <c r="R2352" i="4"/>
  <c r="R2356" i="4"/>
  <c r="E106" i="14"/>
  <c r="F97" i="14"/>
  <c r="I97" i="14" s="1"/>
  <c r="U3078" i="4"/>
  <c r="N2354" i="4"/>
  <c r="U3008" i="4"/>
  <c r="M3071" i="4"/>
  <c r="F91" i="14" s="1"/>
  <c r="N3002" i="4"/>
  <c r="E96" i="14"/>
  <c r="M11" i="4"/>
  <c r="Q11" i="4" s="1"/>
  <c r="R11" i="4"/>
  <c r="U102" i="4"/>
  <c r="U2340" i="4"/>
  <c r="U2343" i="4"/>
  <c r="Q2343" i="4"/>
  <c r="T2395" i="4"/>
  <c r="F117" i="14"/>
  <c r="F78" i="14"/>
  <c r="F77" i="14" s="1"/>
  <c r="R1874" i="4"/>
  <c r="U1084" i="4"/>
  <c r="M1040" i="4"/>
  <c r="U1160" i="4"/>
  <c r="H133" i="14"/>
  <c r="E130" i="14"/>
  <c r="I132" i="14"/>
  <c r="F96" i="14"/>
  <c r="I96" i="14"/>
  <c r="E10" i="5"/>
  <c r="I10" i="5"/>
  <c r="I63" i="5"/>
  <c r="J63" i="5"/>
  <c r="J29" i="5"/>
  <c r="I29" i="5"/>
  <c r="I37" i="5"/>
  <c r="J37" i="5"/>
  <c r="H10" i="5"/>
  <c r="G10" i="5"/>
  <c r="J10" i="5"/>
  <c r="H63" i="5"/>
  <c r="G41" i="5"/>
  <c r="J42" i="5"/>
  <c r="E41" i="5"/>
  <c r="E33" i="5"/>
  <c r="J33" i="5" s="1"/>
  <c r="C33" i="5"/>
  <c r="G33" i="5"/>
  <c r="D33" i="5"/>
  <c r="H33" i="5" s="1"/>
  <c r="H15" i="6"/>
  <c r="H34" i="5"/>
  <c r="J15" i="6"/>
  <c r="G34" i="5"/>
  <c r="J16" i="5"/>
  <c r="I12" i="6"/>
  <c r="J12" i="6"/>
  <c r="G16" i="5"/>
  <c r="H16" i="5"/>
  <c r="I16" i="5"/>
  <c r="I17" i="5"/>
  <c r="G28" i="5"/>
  <c r="F26" i="5"/>
  <c r="I34" i="5"/>
  <c r="J34" i="5"/>
  <c r="J28" i="5"/>
  <c r="E26" i="5"/>
  <c r="I28" i="5"/>
  <c r="H14" i="6"/>
  <c r="H28" i="5"/>
  <c r="C15" i="5"/>
  <c r="C9" i="5"/>
  <c r="C8" i="5" s="1"/>
  <c r="I41" i="5"/>
  <c r="J41" i="5"/>
  <c r="J14" i="6"/>
  <c r="G26" i="5"/>
  <c r="I15" i="6"/>
  <c r="I14" i="6"/>
  <c r="E15" i="5"/>
  <c r="G27" i="14"/>
  <c r="T19" i="3"/>
  <c r="T18" i="3" s="1"/>
  <c r="N281" i="9"/>
  <c r="N279" i="9"/>
  <c r="D223" i="9"/>
  <c r="D210" i="9" s="1"/>
  <c r="P210" i="9" s="1"/>
  <c r="P211" i="9" s="1"/>
  <c r="P212" i="9" s="1"/>
  <c r="P223" i="9"/>
  <c r="P224" i="9"/>
  <c r="P225" i="9"/>
  <c r="M279" i="9"/>
  <c r="M280" i="9"/>
  <c r="N280" i="9"/>
  <c r="F41" i="14"/>
  <c r="H41" i="14" s="1"/>
  <c r="I31" i="14"/>
  <c r="D30" i="14"/>
  <c r="G41" i="14"/>
  <c r="G32" i="14"/>
  <c r="G42" i="14"/>
  <c r="H32" i="14"/>
  <c r="G31" i="14"/>
  <c r="F30" i="14"/>
  <c r="G30" i="14" s="1"/>
  <c r="H30" i="14"/>
  <c r="F2338" i="4" l="1"/>
  <c r="Q1050" i="4"/>
  <c r="U1050" i="4"/>
  <c r="J2395" i="4"/>
  <c r="I2402" i="4"/>
  <c r="H117" i="14"/>
  <c r="G117" i="14"/>
  <c r="I117" i="14"/>
  <c r="I26" i="5"/>
  <c r="J26" i="5"/>
  <c r="F15" i="5"/>
  <c r="H26" i="5"/>
  <c r="F13" i="4"/>
  <c r="E13" i="4" s="1"/>
  <c r="H19" i="6" s="1"/>
  <c r="Q1076" i="4"/>
  <c r="U1076" i="4"/>
  <c r="K1899" i="4"/>
  <c r="I1966" i="4"/>
  <c r="E128" i="14" s="1"/>
  <c r="S1966" i="4"/>
  <c r="G87" i="14"/>
  <c r="Q1044" i="4"/>
  <c r="I1874" i="4"/>
  <c r="Q1874" i="4" s="1"/>
  <c r="R65" i="4"/>
  <c r="E115" i="14"/>
  <c r="H120" i="14"/>
  <c r="I120" i="14"/>
  <c r="G120" i="14"/>
  <c r="P82" i="4"/>
  <c r="T2394" i="4"/>
  <c r="J3002" i="4"/>
  <c r="I1041" i="4"/>
  <c r="Q1041" i="4" s="1"/>
  <c r="S1041" i="4"/>
  <c r="I2674" i="4"/>
  <c r="Q2674" i="4" s="1"/>
  <c r="U1062" i="4"/>
  <c r="Q1062" i="4"/>
  <c r="U2389" i="4"/>
  <c r="Q2389" i="4"/>
  <c r="R67" i="4"/>
  <c r="M67" i="4"/>
  <c r="G12" i="4"/>
  <c r="K2354" i="4"/>
  <c r="I3008" i="4"/>
  <c r="Q3008" i="4" s="1"/>
  <c r="J15" i="5"/>
  <c r="H12" i="4"/>
  <c r="T2342" i="4"/>
  <c r="D12" i="4"/>
  <c r="I1761" i="4"/>
  <c r="Q1761" i="4" s="1"/>
  <c r="O2395" i="4"/>
  <c r="F2390" i="4"/>
  <c r="F2342" i="4"/>
  <c r="E2342" i="4" s="1"/>
  <c r="E2670" i="4"/>
  <c r="Q1900" i="4"/>
  <c r="U1900" i="4"/>
  <c r="I91" i="14"/>
  <c r="M2354" i="4"/>
  <c r="R3054" i="4"/>
  <c r="M3054" i="4"/>
  <c r="U1085" i="4"/>
  <c r="S1899" i="4"/>
  <c r="Q3711" i="4"/>
  <c r="U2023" i="4"/>
  <c r="E1160" i="4"/>
  <c r="D87" i="14" s="1"/>
  <c r="D84" i="14" s="1"/>
  <c r="F1084" i="4"/>
  <c r="E1084" i="4" s="1"/>
  <c r="U1041" i="4"/>
  <c r="N2348" i="4"/>
  <c r="I1086" i="4"/>
  <c r="J82" i="4"/>
  <c r="U2087" i="4"/>
  <c r="R2558" i="4"/>
  <c r="U1074" i="4"/>
  <c r="Q1074" i="4"/>
  <c r="H1062" i="4"/>
  <c r="H1113" i="4"/>
  <c r="H1039" i="4" s="1"/>
  <c r="P77" i="4"/>
  <c r="T77" i="4" s="1"/>
  <c r="T3189" i="4"/>
  <c r="R2354" i="4"/>
  <c r="R3182" i="4"/>
  <c r="J1040" i="4"/>
  <c r="R1887" i="4"/>
  <c r="I2354" i="4"/>
  <c r="M2390" i="4"/>
  <c r="U2838" i="4"/>
  <c r="E3190" i="4"/>
  <c r="F3189" i="4"/>
  <c r="S2396" i="4"/>
  <c r="N2345" i="4"/>
  <c r="M2669" i="4"/>
  <c r="O2354" i="4"/>
  <c r="S2354" i="4" s="1"/>
  <c r="S3008" i="4"/>
  <c r="E3697" i="4"/>
  <c r="D140" i="14" s="1"/>
  <c r="F3689" i="4"/>
  <c r="Q3669" i="4"/>
  <c r="Q1057" i="4"/>
  <c r="T2393" i="4"/>
  <c r="Q1046" i="4"/>
  <c r="E1059" i="4"/>
  <c r="K2402" i="4"/>
  <c r="K2395" i="4" s="1"/>
  <c r="K2338" i="4" s="1"/>
  <c r="S2558" i="4"/>
  <c r="N2396" i="4"/>
  <c r="R2399" i="4"/>
  <c r="N2342" i="4"/>
  <c r="M2399" i="4"/>
  <c r="F3065" i="4"/>
  <c r="E3065" i="4" s="1"/>
  <c r="F3007" i="4"/>
  <c r="T159" i="4"/>
  <c r="L82" i="4"/>
  <c r="O103" i="4"/>
  <c r="S179" i="4"/>
  <c r="I41" i="14"/>
  <c r="D15" i="5"/>
  <c r="D9" i="5" s="1"/>
  <c r="H130" i="14"/>
  <c r="Q2393" i="4"/>
  <c r="U1073" i="4"/>
  <c r="R3005" i="4"/>
  <c r="M3005" i="4"/>
  <c r="N2351" i="4"/>
  <c r="D1113" i="4"/>
  <c r="D1062" i="4"/>
  <c r="T3669" i="4"/>
  <c r="L3183" i="4"/>
  <c r="Q2352" i="4"/>
  <c r="U82" i="4"/>
  <c r="H13" i="4"/>
  <c r="G130" i="14"/>
  <c r="E2340" i="4"/>
  <c r="I2393" i="4"/>
  <c r="R3009" i="4"/>
  <c r="U2386" i="4"/>
  <c r="M3065" i="4"/>
  <c r="R3065" i="4"/>
  <c r="T155" i="4"/>
  <c r="L63" i="4"/>
  <c r="T63" i="4" s="1"/>
  <c r="U1087" i="4"/>
  <c r="Q1087" i="4"/>
  <c r="T2401" i="4"/>
  <c r="L2344" i="4"/>
  <c r="T2344" i="4" s="1"/>
  <c r="E9" i="5"/>
  <c r="U1040" i="4"/>
  <c r="Q1045" i="4"/>
  <c r="M2349" i="4"/>
  <c r="M1043" i="4"/>
  <c r="Q2359" i="4"/>
  <c r="U3030" i="4"/>
  <c r="S2358" i="4"/>
  <c r="M2358" i="4"/>
  <c r="U1971" i="4"/>
  <c r="Q1971" i="4"/>
  <c r="Q158" i="4"/>
  <c r="U158" i="4"/>
  <c r="M1109" i="4"/>
  <c r="R1109" i="4"/>
  <c r="K177" i="4"/>
  <c r="I269" i="4"/>
  <c r="S269" i="4"/>
  <c r="F2344" i="4"/>
  <c r="E2344" i="4" s="1"/>
  <c r="Q3071" i="4"/>
  <c r="Q3010" i="4"/>
  <c r="Q1967" i="4"/>
  <c r="M3003" i="4"/>
  <c r="U3055" i="4"/>
  <c r="U3072" i="4"/>
  <c r="U2378" i="4"/>
  <c r="T2403" i="4"/>
  <c r="I1067" i="4"/>
  <c r="Q1067" i="4" s="1"/>
  <c r="R1067" i="4"/>
  <c r="U1097" i="4"/>
  <c r="Q1097" i="4"/>
  <c r="K2339" i="4"/>
  <c r="K13" i="4"/>
  <c r="I13" i="4" s="1"/>
  <c r="I19" i="6" s="1"/>
  <c r="M2341" i="4"/>
  <c r="I30" i="14"/>
  <c r="J1899" i="4"/>
  <c r="I1899" i="4" s="1"/>
  <c r="R2384" i="4"/>
  <c r="I2384" i="4"/>
  <c r="Q2384" i="4" s="1"/>
  <c r="U1048" i="4"/>
  <c r="I15" i="14"/>
  <c r="H15" i="14"/>
  <c r="M3422" i="4"/>
  <c r="R3422" i="4"/>
  <c r="I1069" i="4"/>
  <c r="Q1069" i="4" s="1"/>
  <c r="M2409" i="4"/>
  <c r="E67" i="4"/>
  <c r="H24" i="6" s="1"/>
  <c r="M96" i="4"/>
  <c r="R96" i="4"/>
  <c r="P65" i="4"/>
  <c r="T2390" i="4"/>
  <c r="S3010" i="4"/>
  <c r="O2356" i="4"/>
  <c r="S3184" i="4"/>
  <c r="O3009" i="4"/>
  <c r="F18" i="4"/>
  <c r="E18" i="4" s="1"/>
  <c r="H20" i="6" s="1"/>
  <c r="Q1966" i="4"/>
  <c r="E3009" i="4"/>
  <c r="F2394" i="4"/>
  <c r="R1062" i="4"/>
  <c r="N2402" i="4"/>
  <c r="Q2344" i="4"/>
  <c r="Q1766" i="4"/>
  <c r="U3183" i="4"/>
  <c r="J1113" i="4"/>
  <c r="J1095" i="4"/>
  <c r="J1160" i="4"/>
  <c r="M2403" i="4"/>
  <c r="R2403" i="4"/>
  <c r="Q2677" i="4"/>
  <c r="S3189" i="4"/>
  <c r="Q3670" i="4"/>
  <c r="U3670" i="4"/>
  <c r="G78" i="14"/>
  <c r="U3071" i="4"/>
  <c r="I2558" i="4"/>
  <c r="Q2558" i="4" s="1"/>
  <c r="U1980" i="4"/>
  <c r="Q1980" i="4"/>
  <c r="Q2410" i="4"/>
  <c r="U2410" i="4"/>
  <c r="R1074" i="4"/>
  <c r="I1074" i="4"/>
  <c r="K67" i="4"/>
  <c r="S67" i="4" s="1"/>
  <c r="S3055" i="4"/>
  <c r="U2651" i="4"/>
  <c r="Q2651" i="4"/>
  <c r="T1047" i="4"/>
  <c r="J65" i="4"/>
  <c r="I65" i="4" s="1"/>
  <c r="I22" i="6" s="1"/>
  <c r="R3189" i="4"/>
  <c r="I3189" i="4"/>
  <c r="Q3189" i="4" s="1"/>
  <c r="S3070" i="4"/>
  <c r="I3070" i="4"/>
  <c r="Q3070" i="4" s="1"/>
  <c r="F128" i="14"/>
  <c r="I33" i="5"/>
  <c r="I1085" i="4"/>
  <c r="Q1085" i="4" s="1"/>
  <c r="Q1421" i="4"/>
  <c r="T13" i="4"/>
  <c r="U2405" i="4"/>
  <c r="N103" i="4"/>
  <c r="R158" i="4"/>
  <c r="J77" i="4"/>
  <c r="I77" i="4" s="1"/>
  <c r="I25" i="6" s="1"/>
  <c r="I2340" i="4"/>
  <c r="Q2340" i="4" s="1"/>
  <c r="R1105" i="4"/>
  <c r="M1105" i="4"/>
  <c r="P1040" i="4"/>
  <c r="T1114" i="4"/>
  <c r="D86" i="9"/>
  <c r="C77" i="14"/>
  <c r="G77" i="14" s="1"/>
  <c r="H2338" i="4"/>
  <c r="R1111" i="4"/>
  <c r="Q1110" i="4"/>
  <c r="I2389" i="4"/>
  <c r="R2389" i="4"/>
  <c r="S299" i="4"/>
  <c r="M299" i="4"/>
  <c r="O1091" i="4"/>
  <c r="M1121" i="4"/>
  <c r="Q1121" i="4" s="1"/>
  <c r="S1121" i="4"/>
  <c r="O1047" i="4"/>
  <c r="U2726" i="4"/>
  <c r="Q2726" i="4"/>
  <c r="Q2531" i="4"/>
  <c r="U2531" i="4"/>
  <c r="U2423" i="4"/>
  <c r="Q2423" i="4"/>
  <c r="Q3022" i="4"/>
  <c r="U3022" i="4"/>
  <c r="P1090" i="4"/>
  <c r="T1090" i="4" s="1"/>
  <c r="P1045" i="4"/>
  <c r="T1045" i="4" s="1"/>
  <c r="P1160" i="4"/>
  <c r="K1761" i="4"/>
  <c r="S1875" i="4"/>
  <c r="N2372" i="4"/>
  <c r="M3026" i="4"/>
  <c r="R3026" i="4"/>
  <c r="P2339" i="4"/>
  <c r="L2390" i="4"/>
  <c r="L2339" i="4" s="1"/>
  <c r="L2356" i="4"/>
  <c r="T2356" i="4" s="1"/>
  <c r="T3010" i="4"/>
  <c r="T1121" i="4"/>
  <c r="L1091" i="4"/>
  <c r="L1047" i="4"/>
  <c r="I3716" i="4"/>
  <c r="Q3716" i="4" s="1"/>
  <c r="R3716" i="4"/>
  <c r="J3690" i="4"/>
  <c r="I3711" i="4"/>
  <c r="E138" i="14" s="1"/>
  <c r="S3708" i="4"/>
  <c r="I3708" i="4"/>
  <c r="E3660" i="4"/>
  <c r="F3659" i="4"/>
  <c r="E3659" i="4" s="1"/>
  <c r="N1056" i="4"/>
  <c r="N1071" i="4"/>
  <c r="M1122" i="4"/>
  <c r="R1122" i="4"/>
  <c r="N1106" i="4"/>
  <c r="U1984" i="4"/>
  <c r="Q1984" i="4"/>
  <c r="Q2678" i="4"/>
  <c r="T1091" i="4"/>
  <c r="M1192" i="4"/>
  <c r="R109" i="4"/>
  <c r="G3182" i="4"/>
  <c r="G3002" i="4" s="1"/>
  <c r="G2348" i="4" s="1"/>
  <c r="S2749" i="4"/>
  <c r="K2674" i="4"/>
  <c r="S2674" i="4" s="1"/>
  <c r="L2674" i="4"/>
  <c r="T2674" i="4" s="1"/>
  <c r="L2352" i="4"/>
  <c r="E1063" i="4"/>
  <c r="E2400" i="4"/>
  <c r="Q3187" i="4"/>
  <c r="D3071" i="4"/>
  <c r="C97" i="14"/>
  <c r="K2396" i="4"/>
  <c r="I2396" i="4" s="1"/>
  <c r="I2397" i="4"/>
  <c r="Q2397" i="4" s="1"/>
  <c r="S2397" i="4"/>
  <c r="C14" i="14"/>
  <c r="D177" i="4"/>
  <c r="D101" i="4" s="1"/>
  <c r="T1147" i="4"/>
  <c r="L1073" i="4"/>
  <c r="T1073" i="4" s="1"/>
  <c r="L1136" i="4"/>
  <c r="K1175" i="4"/>
  <c r="I1185" i="4"/>
  <c r="J299" i="4"/>
  <c r="R308" i="4"/>
  <c r="I3727" i="4"/>
  <c r="Q3727" i="4" s="1"/>
  <c r="R3727" i="4"/>
  <c r="R3715" i="4"/>
  <c r="I3715" i="4"/>
  <c r="Q3715" i="4" s="1"/>
  <c r="S3006" i="4"/>
  <c r="S1895" i="4"/>
  <c r="I1895" i="4"/>
  <c r="Q1895" i="4" s="1"/>
  <c r="M1533" i="4"/>
  <c r="Q1533" i="4" s="1"/>
  <c r="R1533" i="4"/>
  <c r="M3700" i="4"/>
  <c r="Q3700" i="4" s="1"/>
  <c r="M1147" i="4"/>
  <c r="Q1147" i="4" s="1"/>
  <c r="M1136" i="4"/>
  <c r="Q1136" i="4" s="1"/>
  <c r="T2399" i="4"/>
  <c r="M2363" i="4"/>
  <c r="Q3160" i="4"/>
  <c r="U3021" i="4"/>
  <c r="Q3021" i="4"/>
  <c r="Q2672" i="4"/>
  <c r="S3071" i="4"/>
  <c r="K65" i="4"/>
  <c r="L2342" i="4"/>
  <c r="K2346" i="4"/>
  <c r="I2346" i="4" s="1"/>
  <c r="Q2346" i="4" s="1"/>
  <c r="S2344" i="4"/>
  <c r="H12" i="8"/>
  <c r="J12" i="8"/>
  <c r="K3183" i="4"/>
  <c r="D1056" i="4"/>
  <c r="P3006" i="4"/>
  <c r="P3055" i="4"/>
  <c r="M1086" i="4"/>
  <c r="S3705" i="4"/>
  <c r="P3065" i="4"/>
  <c r="T3065" i="4" s="1"/>
  <c r="T3187" i="4"/>
  <c r="P3007" i="4"/>
  <c r="S2023" i="4"/>
  <c r="E3654" i="4"/>
  <c r="G3653" i="4"/>
  <c r="E3653" i="4" s="1"/>
  <c r="D135" i="14" s="1"/>
  <c r="S63" i="4"/>
  <c r="T1887" i="4"/>
  <c r="L1874" i="4"/>
  <c r="L1693" i="4" s="1"/>
  <c r="S1069" i="4"/>
  <c r="R3031" i="4"/>
  <c r="N2377" i="4"/>
  <c r="N2382" i="4"/>
  <c r="M3036" i="4"/>
  <c r="P1175" i="4"/>
  <c r="P1044" i="4"/>
  <c r="T1044" i="4" s="1"/>
  <c r="E3503" i="4"/>
  <c r="O2388" i="4"/>
  <c r="S2388" i="4" s="1"/>
  <c r="M3042" i="4"/>
  <c r="L1111" i="4"/>
  <c r="T1111" i="4" s="1"/>
  <c r="T1123" i="4"/>
  <c r="L1056" i="4"/>
  <c r="T1056" i="4" s="1"/>
  <c r="L1071" i="4"/>
  <c r="T1071" i="4" s="1"/>
  <c r="I300" i="4"/>
  <c r="Q300" i="4" s="1"/>
  <c r="M2365" i="4"/>
  <c r="M2361" i="4"/>
  <c r="S172" i="4"/>
  <c r="S3187" i="4"/>
  <c r="Q3666" i="4"/>
  <c r="I3705" i="4"/>
  <c r="Q3705" i="4" s="1"/>
  <c r="S2401" i="4"/>
  <c r="I2364" i="4"/>
  <c r="Q2364" i="4" s="1"/>
  <c r="S1761" i="4"/>
  <c r="T3070" i="4"/>
  <c r="N1051" i="4"/>
  <c r="R1431" i="4"/>
  <c r="M1431" i="4"/>
  <c r="C133" i="14"/>
  <c r="G133" i="14" s="1"/>
  <c r="Q3483" i="4"/>
  <c r="T1055" i="4"/>
  <c r="D1175" i="4"/>
  <c r="G1136" i="4"/>
  <c r="E1136" i="4" s="1"/>
  <c r="J2339" i="4"/>
  <c r="I2339" i="4" s="1"/>
  <c r="C87" i="14"/>
  <c r="S291" i="4"/>
  <c r="M291" i="4"/>
  <c r="Q3033" i="4"/>
  <c r="Q3486" i="4"/>
  <c r="U3486" i="4"/>
  <c r="J2667" i="4"/>
  <c r="S1532" i="4"/>
  <c r="D18" i="4"/>
  <c r="G1095" i="4"/>
  <c r="E1095" i="4" s="1"/>
  <c r="G1050" i="4"/>
  <c r="E1050" i="4" s="1"/>
  <c r="D1071" i="4"/>
  <c r="G1073" i="4"/>
  <c r="E1073" i="4" s="1"/>
  <c r="E1147" i="4"/>
  <c r="P1874" i="4"/>
  <c r="T3686" i="4"/>
  <c r="O3734" i="4"/>
  <c r="S3735" i="4"/>
  <c r="O2339" i="4"/>
  <c r="S2339" i="4" s="1"/>
  <c r="N2667" i="4"/>
  <c r="T3062" i="4"/>
  <c r="O1113" i="4"/>
  <c r="O1100" i="4"/>
  <c r="S1100" i="4" s="1"/>
  <c r="L1048" i="4"/>
  <c r="T1048" i="4" s="1"/>
  <c r="M3686" i="4"/>
  <c r="Q3686" i="4" s="1"/>
  <c r="F3674" i="4"/>
  <c r="E3675" i="4"/>
  <c r="Q3624" i="4"/>
  <c r="U3624" i="4"/>
  <c r="G2402" i="4"/>
  <c r="H1047" i="4"/>
  <c r="H1416" i="4"/>
  <c r="M1151" i="4"/>
  <c r="Q1151" i="4" s="1"/>
  <c r="N1077" i="4"/>
  <c r="N1175" i="4"/>
  <c r="T3503" i="4"/>
  <c r="M3737" i="4"/>
  <c r="H3007" i="4"/>
  <c r="H2353" i="4" s="1"/>
  <c r="S3694" i="4"/>
  <c r="D3003" i="4"/>
  <c r="D2349" i="4" s="1"/>
  <c r="T3341" i="4"/>
  <c r="N1064" i="4"/>
  <c r="M1185" i="4"/>
  <c r="M3665" i="4"/>
  <c r="G3006" i="4"/>
  <c r="E3006" i="4" s="1"/>
  <c r="G3055" i="4"/>
  <c r="G67" i="4" s="1"/>
  <c r="T2672" i="4"/>
  <c r="K2394" i="4"/>
  <c r="S2394" i="4" s="1"/>
  <c r="K243" i="17"/>
  <c r="J243" i="17" s="1"/>
  <c r="M243" i="17" s="1"/>
  <c r="J227" i="17"/>
  <c r="M227" i="17" s="1"/>
  <c r="L3690" i="4"/>
  <c r="T3690" i="4" s="1"/>
  <c r="P3184" i="4"/>
  <c r="J11" i="5"/>
  <c r="M3041" i="4"/>
  <c r="K1874" i="4"/>
  <c r="I1881" i="4"/>
  <c r="Q1881" i="4" s="1"/>
  <c r="L3711" i="4"/>
  <c r="T3711" i="4" s="1"/>
  <c r="P3697" i="4"/>
  <c r="M3503" i="4"/>
  <c r="U3498" i="4"/>
  <c r="E3062" i="4"/>
  <c r="N3004" i="4"/>
  <c r="I3052" i="4"/>
  <c r="Q3052" i="4" s="1"/>
  <c r="R3052" i="4"/>
  <c r="U3523" i="4"/>
  <c r="G3008" i="4"/>
  <c r="G2354" i="4" s="1"/>
  <c r="I3050" i="4"/>
  <c r="Q3050" i="4" s="1"/>
  <c r="R3050" i="4"/>
  <c r="E3683" i="4"/>
  <c r="F3078" i="4"/>
  <c r="F3072" i="4"/>
  <c r="T2374" i="4"/>
  <c r="L1051" i="4"/>
  <c r="T1051" i="4" s="1"/>
  <c r="D1048" i="4"/>
  <c r="L3686" i="4"/>
  <c r="L3668" i="4" s="1"/>
  <c r="I3036" i="4"/>
  <c r="T3738" i="4"/>
  <c r="S2362" i="4"/>
  <c r="U3104" i="4"/>
  <c r="E3061" i="4"/>
  <c r="R3053" i="4"/>
  <c r="M3053" i="4"/>
  <c r="E2381" i="4"/>
  <c r="J1051" i="4"/>
  <c r="I1051" i="4" s="1"/>
  <c r="T1192" i="4"/>
  <c r="I71" i="5"/>
  <c r="M2673" i="4"/>
  <c r="G2667" i="4"/>
  <c r="I45" i="6"/>
  <c r="K3690" i="4"/>
  <c r="S3690" i="4" s="1"/>
  <c r="O3674" i="4"/>
  <c r="O3665" i="4"/>
  <c r="S3665" i="4" s="1"/>
  <c r="U3494" i="4"/>
  <c r="U3141" i="4"/>
  <c r="Q3141" i="4"/>
  <c r="S3051" i="4"/>
  <c r="T3666" i="4"/>
  <c r="Q3538" i="4"/>
  <c r="U3538" i="4"/>
  <c r="Q3400" i="4"/>
  <c r="E3004" i="4"/>
  <c r="S3029" i="4"/>
  <c r="Q3147" i="4"/>
  <c r="T3038" i="4"/>
  <c r="P2384" i="4"/>
  <c r="T2384" i="4" s="1"/>
  <c r="D2402" i="4"/>
  <c r="D2395" i="4" s="1"/>
  <c r="Q3567" i="4"/>
  <c r="K1090" i="4"/>
  <c r="G3697" i="4"/>
  <c r="G3689" i="4" s="1"/>
  <c r="K3694" i="4"/>
  <c r="U3604" i="4"/>
  <c r="Q3534" i="4"/>
  <c r="E3422" i="4"/>
  <c r="U3393" i="4"/>
  <c r="Q3282" i="4"/>
  <c r="Q3085" i="4"/>
  <c r="T3067" i="4"/>
  <c r="P2387" i="4"/>
  <c r="T2387" i="4" s="1"/>
  <c r="T3041" i="4"/>
  <c r="E2992" i="4"/>
  <c r="D112" i="14" s="1"/>
  <c r="H112" i="14" s="1"/>
  <c r="T2651" i="4"/>
  <c r="R3034" i="4"/>
  <c r="N2380" i="4"/>
  <c r="P2368" i="4"/>
  <c r="T2368" i="4" s="1"/>
  <c r="T3022" i="4"/>
  <c r="M3056" i="4"/>
  <c r="M2376" i="4"/>
  <c r="L1077" i="4"/>
  <c r="T1077" i="4" s="1"/>
  <c r="I2023" i="4"/>
  <c r="Q2023" i="4" s="1"/>
  <c r="K3711" i="4"/>
  <c r="S3711" i="4" s="1"/>
  <c r="U3594" i="4"/>
  <c r="U3402" i="4"/>
  <c r="M3047" i="4"/>
  <c r="O2667" i="4"/>
  <c r="U3267" i="4"/>
  <c r="G3007" i="4"/>
  <c r="G2353" i="4" s="1"/>
  <c r="J2350" i="4"/>
  <c r="I2350" i="4" s="1"/>
  <c r="E2749" i="4"/>
  <c r="H2350" i="4"/>
  <c r="H1966" i="4"/>
  <c r="H1899" i="4" s="1"/>
  <c r="I1951" i="4"/>
  <c r="Q1951" i="4" s="1"/>
  <c r="U3347" i="4"/>
  <c r="P2667" i="4"/>
  <c r="S2559" i="4"/>
  <c r="I2341" i="4"/>
  <c r="G2023" i="4"/>
  <c r="J1416" i="4"/>
  <c r="D256" i="17"/>
  <c r="E262" i="17"/>
  <c r="D262" i="17" s="1"/>
  <c r="U3442" i="4"/>
  <c r="U2250" i="4"/>
  <c r="U2163" i="4"/>
  <c r="M163" i="17"/>
  <c r="M256" i="17"/>
  <c r="J180" i="17"/>
  <c r="M180" i="17" s="1"/>
  <c r="L188" i="17"/>
  <c r="J188" i="17" s="1"/>
  <c r="M188" i="17" s="1"/>
  <c r="F2672" i="4"/>
  <c r="E2010" i="4"/>
  <c r="M1994" i="4"/>
  <c r="M1957" i="4"/>
  <c r="U2852" i="4"/>
  <c r="O1049" i="4"/>
  <c r="M153" i="17"/>
  <c r="G2675" i="4"/>
  <c r="E2675" i="4" s="1"/>
  <c r="L2667" i="4"/>
  <c r="L2666" i="4" s="1"/>
  <c r="L2338" i="4" s="1"/>
  <c r="Q185" i="4"/>
  <c r="T154" i="4"/>
  <c r="P66" i="4"/>
  <c r="T66" i="4" s="1"/>
  <c r="T10" i="3"/>
  <c r="T8" i="3" s="1"/>
  <c r="M21" i="17"/>
  <c r="U2459" i="4"/>
  <c r="U2177" i="4"/>
  <c r="I96" i="4"/>
  <c r="I51" i="6" s="1"/>
  <c r="I49" i="6" s="1"/>
  <c r="M93" i="17"/>
  <c r="M130" i="17"/>
  <c r="K2667" i="4"/>
  <c r="K2666" i="4" s="1"/>
  <c r="P2357" i="4"/>
  <c r="T2357" i="4" s="1"/>
  <c r="F22" i="2"/>
  <c r="Q1649" i="4"/>
  <c r="G63" i="17"/>
  <c r="H78" i="17"/>
  <c r="G78" i="17" s="1"/>
  <c r="H2667" i="4"/>
  <c r="E291" i="4"/>
  <c r="D29" i="14" s="1"/>
  <c r="M186" i="4"/>
  <c r="G149" i="17"/>
  <c r="H170" i="17"/>
  <c r="M3159" i="4"/>
  <c r="S3159" i="4"/>
  <c r="O2363" i="4"/>
  <c r="S2363" i="4" s="1"/>
  <c r="U2800" i="4"/>
  <c r="M1542" i="4"/>
  <c r="M222" i="17"/>
  <c r="I186" i="4"/>
  <c r="E14" i="14" s="1"/>
  <c r="E13" i="14" s="1"/>
  <c r="E12" i="14" s="1"/>
  <c r="F2667" i="4"/>
  <c r="M1762" i="4"/>
  <c r="K15" i="17"/>
  <c r="J15" i="17" s="1"/>
  <c r="M15" i="17" s="1"/>
  <c r="M2391" i="4"/>
  <c r="E2669" i="4"/>
  <c r="L18" i="3"/>
  <c r="K78" i="17"/>
  <c r="J78" i="17" s="1"/>
  <c r="M78" i="17" s="1"/>
  <c r="J59" i="17"/>
  <c r="M59" i="17" s="1"/>
  <c r="U3085" i="4"/>
  <c r="M1891" i="4"/>
  <c r="Q1891" i="4" s="1"/>
  <c r="Q1353" i="4"/>
  <c r="I45" i="14"/>
  <c r="H27" i="14"/>
  <c r="H20" i="14"/>
  <c r="E170" i="17"/>
  <c r="D170" i="17" s="1"/>
  <c r="M170" i="17" s="1"/>
  <c r="D163" i="17"/>
  <c r="J197" i="17"/>
  <c r="M197" i="17" s="1"/>
  <c r="E1892" i="4"/>
  <c r="T182" i="4"/>
  <c r="I122" i="14"/>
  <c r="R1957" i="4"/>
  <c r="G1763" i="4"/>
  <c r="G65" i="4" s="1"/>
  <c r="G269" i="4"/>
  <c r="U1255" i="4"/>
  <c r="I1143" i="4"/>
  <c r="Q1143" i="4" s="1"/>
  <c r="R1141" i="4"/>
  <c r="F1156" i="4"/>
  <c r="F1113" i="4" s="1"/>
  <c r="U3206" i="4"/>
  <c r="E43" i="17"/>
  <c r="D43" i="17" s="1"/>
  <c r="M43" i="17" s="1"/>
  <c r="F155" i="4"/>
  <c r="I63" i="14"/>
  <c r="U3194" i="4"/>
  <c r="L118" i="17"/>
  <c r="J118" i="17" s="1"/>
  <c r="M118" i="17" s="1"/>
  <c r="J151" i="17"/>
  <c r="M151" i="17" s="1"/>
  <c r="R1767" i="4"/>
  <c r="U909" i="4"/>
  <c r="R182" i="4"/>
  <c r="G63" i="14"/>
  <c r="O2392" i="4"/>
  <c r="M2392" i="4" s="1"/>
  <c r="U55" i="4"/>
  <c r="I170" i="17"/>
  <c r="F1956" i="4"/>
  <c r="I1973" i="4"/>
  <c r="Q1973" i="4" s="1"/>
  <c r="F1417" i="4"/>
  <c r="H43" i="17"/>
  <c r="G43" i="17" s="1"/>
  <c r="J144" i="17"/>
  <c r="M144" i="17" s="1"/>
  <c r="U1259" i="4"/>
  <c r="U550" i="4"/>
  <c r="F1887" i="4"/>
  <c r="S1164" i="4"/>
  <c r="N269" i="4"/>
  <c r="K262" i="17"/>
  <c r="J262" i="17" s="1"/>
  <c r="M262" i="17" s="1"/>
  <c r="S1140" i="4"/>
  <c r="U475" i="4"/>
  <c r="N1956" i="4"/>
  <c r="N1088" i="4"/>
  <c r="F1039" i="4" l="1"/>
  <c r="F2339" i="4"/>
  <c r="E2339" i="4" s="1"/>
  <c r="C13" i="14"/>
  <c r="C12" i="14" s="1"/>
  <c r="D25" i="9"/>
  <c r="R2402" i="4"/>
  <c r="N2395" i="4"/>
  <c r="M2402" i="4"/>
  <c r="U3005" i="4"/>
  <c r="Q3005" i="4"/>
  <c r="G2346" i="4"/>
  <c r="E2346" i="4" s="1"/>
  <c r="U3422" i="4"/>
  <c r="Q3422" i="4"/>
  <c r="F135" i="14"/>
  <c r="U2673" i="4"/>
  <c r="Q2673" i="4"/>
  <c r="F3668" i="4"/>
  <c r="E3668" i="4" s="1"/>
  <c r="E3674" i="4"/>
  <c r="M2377" i="4"/>
  <c r="R2377" i="4"/>
  <c r="M1106" i="4"/>
  <c r="N77" i="4"/>
  <c r="R1106" i="4"/>
  <c r="T2339" i="4"/>
  <c r="S1091" i="4"/>
  <c r="O65" i="4"/>
  <c r="C109" i="14"/>
  <c r="D2338" i="4"/>
  <c r="M2382" i="4"/>
  <c r="R2382" i="4"/>
  <c r="E2394" i="4"/>
  <c r="F82" i="4"/>
  <c r="E82" i="4" s="1"/>
  <c r="H30" i="6" s="1"/>
  <c r="H29" i="6" s="1"/>
  <c r="S13" i="4"/>
  <c r="S1049" i="4"/>
  <c r="M1049" i="4"/>
  <c r="C96" i="14"/>
  <c r="G97" i="14"/>
  <c r="U3003" i="4"/>
  <c r="E3055" i="4"/>
  <c r="I67" i="4"/>
  <c r="I24" i="6" s="1"/>
  <c r="T82" i="4"/>
  <c r="F9" i="5"/>
  <c r="G15" i="5"/>
  <c r="I15" i="5"/>
  <c r="H15" i="5"/>
  <c r="I1416" i="4"/>
  <c r="R1416" i="4"/>
  <c r="S1047" i="4"/>
  <c r="M1047" i="4"/>
  <c r="U2354" i="4"/>
  <c r="Q2354" i="4"/>
  <c r="U2376" i="4"/>
  <c r="Q2376" i="4"/>
  <c r="I1040" i="4"/>
  <c r="Q1040" i="4" s="1"/>
  <c r="R1040" i="4"/>
  <c r="R2380" i="4"/>
  <c r="M2380" i="4"/>
  <c r="U3665" i="4"/>
  <c r="F140" i="14"/>
  <c r="Q3665" i="4"/>
  <c r="C91" i="14"/>
  <c r="G91" i="14" s="1"/>
  <c r="D3002" i="4"/>
  <c r="D2348" i="4" s="1"/>
  <c r="U1122" i="4"/>
  <c r="Q1122" i="4"/>
  <c r="U3026" i="4"/>
  <c r="Q3026" i="4"/>
  <c r="U3503" i="4"/>
  <c r="Q3503" i="4"/>
  <c r="U67" i="4"/>
  <c r="J24" i="6"/>
  <c r="Q3056" i="4"/>
  <c r="U3056" i="4"/>
  <c r="Q3065" i="4"/>
  <c r="U3065" i="4"/>
  <c r="T2667" i="4"/>
  <c r="P2666" i="4"/>
  <c r="U1957" i="4"/>
  <c r="Q1957" i="4"/>
  <c r="G2352" i="4"/>
  <c r="E2352" i="4" s="1"/>
  <c r="U1185" i="4"/>
  <c r="Q1185" i="4"/>
  <c r="O66" i="4"/>
  <c r="M1100" i="4"/>
  <c r="R1071" i="4"/>
  <c r="M1071" i="4"/>
  <c r="R2372" i="4"/>
  <c r="M2372" i="4"/>
  <c r="I128" i="14"/>
  <c r="G128" i="14"/>
  <c r="Q1043" i="4"/>
  <c r="U1043" i="4"/>
  <c r="E155" i="4"/>
  <c r="F63" i="4"/>
  <c r="E63" i="4" s="1"/>
  <c r="H21" i="6" s="1"/>
  <c r="I1090" i="4"/>
  <c r="Q1090" i="4" s="1"/>
  <c r="S1090" i="4"/>
  <c r="T3006" i="4"/>
  <c r="P2352" i="4"/>
  <c r="T2352" i="4" s="1"/>
  <c r="M103" i="4"/>
  <c r="R103" i="4"/>
  <c r="U2358" i="4"/>
  <c r="Q2358" i="4"/>
  <c r="G1966" i="4"/>
  <c r="E2023" i="4"/>
  <c r="E1156" i="4"/>
  <c r="F1082" i="4"/>
  <c r="E1082" i="4" s="1"/>
  <c r="E1417" i="4"/>
  <c r="F1040" i="4"/>
  <c r="U2391" i="4"/>
  <c r="Q2391" i="4"/>
  <c r="G177" i="4"/>
  <c r="E269" i="4"/>
  <c r="D14" i="14" s="1"/>
  <c r="D13" i="14" s="1"/>
  <c r="D12" i="14" s="1"/>
  <c r="E1763" i="4"/>
  <c r="U1994" i="4"/>
  <c r="Q1994" i="4"/>
  <c r="U3053" i="4"/>
  <c r="Q3053" i="4"/>
  <c r="R3004" i="4"/>
  <c r="M3004" i="4"/>
  <c r="N2350" i="4"/>
  <c r="N13" i="4"/>
  <c r="M1064" i="4"/>
  <c r="R1064" i="4"/>
  <c r="S1113" i="4"/>
  <c r="O1039" i="4"/>
  <c r="I14" i="12"/>
  <c r="I17" i="12" s="1"/>
  <c r="F29" i="14"/>
  <c r="Q291" i="4"/>
  <c r="R1056" i="4"/>
  <c r="M1056" i="4"/>
  <c r="S3009" i="4"/>
  <c r="O2355" i="4"/>
  <c r="M3009" i="4"/>
  <c r="U186" i="4"/>
  <c r="Q186" i="4"/>
  <c r="T1175" i="4"/>
  <c r="P1054" i="4"/>
  <c r="T1054" i="4" s="1"/>
  <c r="P1099" i="4"/>
  <c r="T1099" i="4" s="1"/>
  <c r="K82" i="4"/>
  <c r="S82" i="4" s="1"/>
  <c r="I2394" i="4"/>
  <c r="Q2394" i="4" s="1"/>
  <c r="J2348" i="4"/>
  <c r="I2667" i="4"/>
  <c r="J2666" i="4"/>
  <c r="I2666" i="4" s="1"/>
  <c r="E110" i="14" s="1"/>
  <c r="E1956" i="4"/>
  <c r="D116" i="14" s="1"/>
  <c r="F1899" i="4"/>
  <c r="U1762" i="4"/>
  <c r="Q1762" i="4"/>
  <c r="Q2361" i="4"/>
  <c r="U2361" i="4"/>
  <c r="D138" i="14"/>
  <c r="D129" i="14" s="1"/>
  <c r="U2349" i="4"/>
  <c r="H11" i="6"/>
  <c r="D8" i="5"/>
  <c r="R3002" i="4"/>
  <c r="E1887" i="4"/>
  <c r="F1874" i="4"/>
  <c r="Q3036" i="4"/>
  <c r="U3036" i="4"/>
  <c r="K3003" i="4"/>
  <c r="S3183" i="4"/>
  <c r="E2667" i="4"/>
  <c r="E2672" i="4"/>
  <c r="F2343" i="4"/>
  <c r="E2343" i="4" s="1"/>
  <c r="F2393" i="4"/>
  <c r="M2667" i="4"/>
  <c r="N2666" i="4"/>
  <c r="R2667" i="4"/>
  <c r="D145" i="9"/>
  <c r="C84" i="14"/>
  <c r="Q2365" i="4"/>
  <c r="U2365" i="4"/>
  <c r="M2388" i="4"/>
  <c r="T1160" i="4"/>
  <c r="P1084" i="4"/>
  <c r="T1084" i="4" s="1"/>
  <c r="P1039" i="4"/>
  <c r="S2356" i="4"/>
  <c r="M2356" i="4"/>
  <c r="E3689" i="4"/>
  <c r="H10" i="4"/>
  <c r="S3734" i="4"/>
  <c r="M3734" i="4"/>
  <c r="Q3734" i="4" s="1"/>
  <c r="D1054" i="4"/>
  <c r="D1099" i="4"/>
  <c r="C88" i="14"/>
  <c r="D160" i="9" s="1"/>
  <c r="P160" i="9" s="1"/>
  <c r="D73" i="9"/>
  <c r="P73" i="9" s="1"/>
  <c r="P84" i="9" s="1"/>
  <c r="P86" i="9"/>
  <c r="P105" i="9" s="1"/>
  <c r="U2403" i="4"/>
  <c r="Q2403" i="4"/>
  <c r="I299" i="4"/>
  <c r="Q299" i="4" s="1"/>
  <c r="J101" i="4"/>
  <c r="R299" i="4"/>
  <c r="R3690" i="4"/>
  <c r="J3183" i="4"/>
  <c r="I3690" i="4"/>
  <c r="Q3690" i="4" s="1"/>
  <c r="J1084" i="4"/>
  <c r="R1160" i="4"/>
  <c r="I1160" i="4"/>
  <c r="T65" i="4"/>
  <c r="U1109" i="4"/>
  <c r="Q1109" i="4"/>
  <c r="Q2669" i="4"/>
  <c r="U2669" i="4"/>
  <c r="O2338" i="4"/>
  <c r="S2338" i="4" s="1"/>
  <c r="S2395" i="4"/>
  <c r="E133" i="14"/>
  <c r="Q3708" i="4"/>
  <c r="G1062" i="4"/>
  <c r="E1062" i="4" s="1"/>
  <c r="G1113" i="4"/>
  <c r="G1039" i="4" s="1"/>
  <c r="K101" i="4"/>
  <c r="S177" i="4"/>
  <c r="I177" i="4"/>
  <c r="F134" i="14"/>
  <c r="Q3737" i="4"/>
  <c r="E2390" i="4"/>
  <c r="F65" i="4"/>
  <c r="E65" i="4" s="1"/>
  <c r="H22" i="6" s="1"/>
  <c r="J2338" i="4"/>
  <c r="I2338" i="4" s="1"/>
  <c r="I2395" i="4"/>
  <c r="E109" i="14" s="1"/>
  <c r="E108" i="14" s="1"/>
  <c r="M1088" i="4"/>
  <c r="R1088" i="4"/>
  <c r="O2666" i="4"/>
  <c r="S2666" i="4" s="1"/>
  <c r="S2667" i="4"/>
  <c r="T3668" i="4"/>
  <c r="K1693" i="4"/>
  <c r="S1874" i="4"/>
  <c r="R1175" i="4"/>
  <c r="N1054" i="4"/>
  <c r="M1175" i="4"/>
  <c r="N1039" i="4"/>
  <c r="N1099" i="4"/>
  <c r="P1693" i="4"/>
  <c r="T1693" i="4" s="1"/>
  <c r="T1874" i="4"/>
  <c r="T3007" i="4"/>
  <c r="P2353" i="4"/>
  <c r="T2353" i="4" s="1"/>
  <c r="T1040" i="4"/>
  <c r="P12" i="4"/>
  <c r="R1095" i="4"/>
  <c r="I1095" i="4"/>
  <c r="Q1095" i="4" s="1"/>
  <c r="F2353" i="4"/>
  <c r="E2353" i="4" s="1"/>
  <c r="E3007" i="4"/>
  <c r="M2345" i="4"/>
  <c r="R2345" i="4"/>
  <c r="N2339" i="4"/>
  <c r="N18" i="4"/>
  <c r="U3054" i="4"/>
  <c r="Q3054" i="4"/>
  <c r="S2402" i="4"/>
  <c r="H87" i="14"/>
  <c r="U96" i="4"/>
  <c r="Q96" i="4"/>
  <c r="J51" i="6"/>
  <c r="J49" i="6" s="1"/>
  <c r="J45" i="6" s="1"/>
  <c r="U2341" i="4"/>
  <c r="Q2341" i="4"/>
  <c r="T3697" i="4"/>
  <c r="P3689" i="4"/>
  <c r="O12" i="4"/>
  <c r="S103" i="4"/>
  <c r="D252" i="9"/>
  <c r="C129" i="14"/>
  <c r="T3183" i="4"/>
  <c r="L3003" i="4"/>
  <c r="F106" i="14"/>
  <c r="U3159" i="4"/>
  <c r="Q3159" i="4"/>
  <c r="Q2399" i="4"/>
  <c r="U2399" i="4"/>
  <c r="G170" i="17"/>
  <c r="T3184" i="4"/>
  <c r="P3009" i="4"/>
  <c r="S2346" i="4"/>
  <c r="U1192" i="4"/>
  <c r="Q1192" i="4"/>
  <c r="F90" i="14"/>
  <c r="L65" i="4"/>
  <c r="M1091" i="4"/>
  <c r="M1113" i="4"/>
  <c r="M2342" i="4"/>
  <c r="R2342" i="4"/>
  <c r="R82" i="4"/>
  <c r="I11" i="6"/>
  <c r="J9" i="5"/>
  <c r="E8" i="5"/>
  <c r="U1542" i="4"/>
  <c r="Q1542" i="4"/>
  <c r="Q3047" i="4"/>
  <c r="U3047" i="4"/>
  <c r="M1077" i="4"/>
  <c r="R1077" i="4"/>
  <c r="U3042" i="4"/>
  <c r="Q3042" i="4"/>
  <c r="K1099" i="4"/>
  <c r="I1175" i="4"/>
  <c r="E88" i="14" s="1"/>
  <c r="S1175" i="4"/>
  <c r="K1054" i="4"/>
  <c r="K1039" i="4"/>
  <c r="U1105" i="4"/>
  <c r="Q1105" i="4"/>
  <c r="L1113" i="4"/>
  <c r="L1062" i="4"/>
  <c r="T1062" i="4" s="1"/>
  <c r="T1136" i="4"/>
  <c r="E3189" i="4"/>
  <c r="K3689" i="4"/>
  <c r="I3694" i="4"/>
  <c r="S3674" i="4"/>
  <c r="O3668" i="4"/>
  <c r="M3674" i="4"/>
  <c r="E3072" i="4"/>
  <c r="F3003" i="4"/>
  <c r="M1051" i="4"/>
  <c r="R1051" i="4"/>
  <c r="L3689" i="4"/>
  <c r="L3182" i="4" s="1"/>
  <c r="L3002" i="4" s="1"/>
  <c r="L2348" i="4" s="1"/>
  <c r="U1086" i="4"/>
  <c r="Q1086" i="4"/>
  <c r="Q2409" i="4"/>
  <c r="U2409" i="4"/>
  <c r="D1039" i="4"/>
  <c r="D10" i="4" s="1"/>
  <c r="C57" i="14"/>
  <c r="M1956" i="4"/>
  <c r="R1956" i="4"/>
  <c r="N1899" i="4"/>
  <c r="Q3041" i="4"/>
  <c r="U3041" i="4"/>
  <c r="Q2363" i="4"/>
  <c r="U2363" i="4"/>
  <c r="I1113" i="4"/>
  <c r="E57" i="14" s="1"/>
  <c r="E56" i="14" s="1"/>
  <c r="E37" i="14" s="1"/>
  <c r="R1113" i="4"/>
  <c r="J1039" i="4"/>
  <c r="Q1431" i="4"/>
  <c r="U1431" i="4"/>
  <c r="R269" i="4"/>
  <c r="N177" i="4"/>
  <c r="M269" i="4"/>
  <c r="E3078" i="4"/>
  <c r="D97" i="14" s="1"/>
  <c r="F3008" i="4"/>
  <c r="F3071" i="4"/>
  <c r="G2395" i="4"/>
  <c r="E2402" i="4"/>
  <c r="T3055" i="4"/>
  <c r="P67" i="4"/>
  <c r="T67" i="4" s="1"/>
  <c r="O18" i="4"/>
  <c r="S18" i="4" s="1"/>
  <c r="M2351" i="4"/>
  <c r="R2351" i="4"/>
  <c r="R2396" i="4"/>
  <c r="M2396" i="4"/>
  <c r="U2390" i="4"/>
  <c r="Q2390" i="4"/>
  <c r="D238" i="9" l="1"/>
  <c r="P252" i="9"/>
  <c r="M1054" i="4"/>
  <c r="R1054" i="4"/>
  <c r="E140" i="14"/>
  <c r="I140" i="14" s="1"/>
  <c r="Q3694" i="4"/>
  <c r="M2666" i="4"/>
  <c r="R2666" i="4"/>
  <c r="G135" i="14"/>
  <c r="I135" i="14"/>
  <c r="H135" i="14"/>
  <c r="P145" i="9"/>
  <c r="P146" i="9" s="1"/>
  <c r="D107" i="9"/>
  <c r="P107" i="9" s="1"/>
  <c r="P108" i="9" s="1"/>
  <c r="P109" i="9" s="1"/>
  <c r="P110" i="9" s="1"/>
  <c r="P111" i="9" s="1"/>
  <c r="P112" i="9" s="1"/>
  <c r="K3182" i="4"/>
  <c r="I3689" i="4"/>
  <c r="Q3689" i="4" s="1"/>
  <c r="S3689" i="4"/>
  <c r="I133" i="14"/>
  <c r="U2667" i="4"/>
  <c r="Q2667" i="4"/>
  <c r="F12" i="4"/>
  <c r="E12" i="4" s="1"/>
  <c r="H18" i="6" s="1"/>
  <c r="E1040" i="4"/>
  <c r="Q67" i="4"/>
  <c r="D184" i="9"/>
  <c r="G96" i="14"/>
  <c r="F3182" i="4"/>
  <c r="E3182" i="4" s="1"/>
  <c r="M18" i="4"/>
  <c r="R18" i="4"/>
  <c r="S1693" i="4"/>
  <c r="I1693" i="4"/>
  <c r="E2393" i="4"/>
  <c r="F77" i="4"/>
  <c r="E77" i="4" s="1"/>
  <c r="H25" i="6" s="1"/>
  <c r="E1899" i="4"/>
  <c r="G29" i="14"/>
  <c r="H29" i="14"/>
  <c r="I29" i="14"/>
  <c r="S101" i="4"/>
  <c r="S3668" i="4"/>
  <c r="O3182" i="4"/>
  <c r="M3668" i="4"/>
  <c r="Q1175" i="4"/>
  <c r="F88" i="14"/>
  <c r="U1175" i="4"/>
  <c r="U2351" i="4"/>
  <c r="Q2351" i="4"/>
  <c r="G106" i="14"/>
  <c r="I106" i="14"/>
  <c r="H106" i="14"/>
  <c r="D115" i="14"/>
  <c r="Q2372" i="4"/>
  <c r="U2372" i="4"/>
  <c r="U1047" i="4"/>
  <c r="Q1047" i="4"/>
  <c r="U1064" i="4"/>
  <c r="Q1064" i="4"/>
  <c r="U1077" i="4"/>
  <c r="Q1077" i="4"/>
  <c r="S2355" i="4"/>
  <c r="M2355" i="4"/>
  <c r="U1056" i="4"/>
  <c r="Q1056" i="4"/>
  <c r="Q1049" i="4"/>
  <c r="U1049" i="4"/>
  <c r="R1899" i="4"/>
  <c r="M1899" i="4"/>
  <c r="L2349" i="4"/>
  <c r="T2349" i="4" s="1"/>
  <c r="T3003" i="4"/>
  <c r="S1039" i="4"/>
  <c r="R2339" i="4"/>
  <c r="M2339" i="4"/>
  <c r="U1956" i="4"/>
  <c r="F116" i="14"/>
  <c r="Q1956" i="4"/>
  <c r="U2345" i="4"/>
  <c r="Q2345" i="4"/>
  <c r="Q1071" i="4"/>
  <c r="U1071" i="4"/>
  <c r="U2382" i="4"/>
  <c r="Q2382" i="4"/>
  <c r="K2349" i="4"/>
  <c r="S2349" i="4" s="1"/>
  <c r="S3003" i="4"/>
  <c r="Q3674" i="4"/>
  <c r="F138" i="14"/>
  <c r="R1039" i="4"/>
  <c r="M1039" i="4"/>
  <c r="Q2396" i="4"/>
  <c r="U2396" i="4"/>
  <c r="G101" i="4"/>
  <c r="E177" i="4"/>
  <c r="D61" i="9"/>
  <c r="C56" i="14"/>
  <c r="C37" i="14" s="1"/>
  <c r="T1113" i="4"/>
  <c r="L1039" i="4"/>
  <c r="L10" i="4" s="1"/>
  <c r="I82" i="4"/>
  <c r="C141" i="14"/>
  <c r="E1966" i="4"/>
  <c r="D128" i="14" s="1"/>
  <c r="H128" i="14" s="1"/>
  <c r="G1899" i="4"/>
  <c r="E90" i="14"/>
  <c r="Q1416" i="4"/>
  <c r="Q2402" i="4"/>
  <c r="U2402" i="4"/>
  <c r="U1100" i="4"/>
  <c r="Q1100" i="4"/>
  <c r="Q2342" i="4"/>
  <c r="U2342" i="4"/>
  <c r="S66" i="4"/>
  <c r="M66" i="4"/>
  <c r="F57" i="14"/>
  <c r="U1113" i="4"/>
  <c r="Q1113" i="4"/>
  <c r="D96" i="14"/>
  <c r="H96" i="14" s="1"/>
  <c r="H97" i="14"/>
  <c r="U1091" i="4"/>
  <c r="Q1091" i="4"/>
  <c r="E1874" i="4"/>
  <c r="F1693" i="4"/>
  <c r="E1693" i="4" s="1"/>
  <c r="D78" i="14" s="1"/>
  <c r="U3004" i="4"/>
  <c r="Q3004" i="4"/>
  <c r="Q103" i="4"/>
  <c r="U103" i="4"/>
  <c r="F8" i="5"/>
  <c r="J8" i="5" s="1"/>
  <c r="I9" i="5"/>
  <c r="H9" i="5"/>
  <c r="J11" i="6"/>
  <c r="G9" i="5"/>
  <c r="D198" i="9"/>
  <c r="C108" i="14"/>
  <c r="Q1088" i="4"/>
  <c r="U1088" i="4"/>
  <c r="U2356" i="4"/>
  <c r="Q2356" i="4"/>
  <c r="R2350" i="4"/>
  <c r="M2350" i="4"/>
  <c r="P25" i="9"/>
  <c r="P26" i="9" s="1"/>
  <c r="D21" i="9"/>
  <c r="S1054" i="4"/>
  <c r="I1054" i="4"/>
  <c r="T3689" i="4"/>
  <c r="P3182" i="4"/>
  <c r="Q269" i="4"/>
  <c r="U269" i="4"/>
  <c r="R1084" i="4"/>
  <c r="I1084" i="4"/>
  <c r="Q1084" i="4" s="1"/>
  <c r="T1039" i="4"/>
  <c r="N12" i="4"/>
  <c r="K12" i="4"/>
  <c r="G2338" i="4"/>
  <c r="E2338" i="4" s="1"/>
  <c r="E2395" i="4"/>
  <c r="D109" i="14" s="1"/>
  <c r="D108" i="14" s="1"/>
  <c r="F3002" i="4"/>
  <c r="E3071" i="4"/>
  <c r="D91" i="14" s="1"/>
  <c r="H91" i="14" s="1"/>
  <c r="M13" i="4"/>
  <c r="R13" i="4"/>
  <c r="E87" i="14"/>
  <c r="Q1160" i="4"/>
  <c r="G140" i="14"/>
  <c r="H140" i="14"/>
  <c r="J3003" i="4"/>
  <c r="R3183" i="4"/>
  <c r="I3183" i="4"/>
  <c r="Q3183" i="4" s="1"/>
  <c r="L12" i="4"/>
  <c r="T12" i="4" s="1"/>
  <c r="R2348" i="4"/>
  <c r="U1051" i="4"/>
  <c r="Q1051" i="4"/>
  <c r="G134" i="14"/>
  <c r="I134" i="14"/>
  <c r="H134" i="14"/>
  <c r="F129" i="14"/>
  <c r="U2388" i="4"/>
  <c r="Q2388" i="4"/>
  <c r="H27" i="6"/>
  <c r="H33" i="6" s="1"/>
  <c r="T2666" i="4"/>
  <c r="P2338" i="4"/>
  <c r="T2338" i="4" s="1"/>
  <c r="Q2380" i="4"/>
  <c r="U2380" i="4"/>
  <c r="E1039" i="4"/>
  <c r="F10" i="4"/>
  <c r="R2395" i="4"/>
  <c r="N2338" i="4"/>
  <c r="M2395" i="4"/>
  <c r="S65" i="4"/>
  <c r="M65" i="4"/>
  <c r="F2354" i="4"/>
  <c r="E2354" i="4" s="1"/>
  <c r="E3008" i="4"/>
  <c r="M177" i="4"/>
  <c r="Q177" i="4" s="1"/>
  <c r="R177" i="4"/>
  <c r="N101" i="4"/>
  <c r="H90" i="14"/>
  <c r="I90" i="14"/>
  <c r="G90" i="14"/>
  <c r="R77" i="4"/>
  <c r="M77" i="4"/>
  <c r="S1099" i="4"/>
  <c r="I1099" i="4"/>
  <c r="F2349" i="4"/>
  <c r="E2349" i="4" s="1"/>
  <c r="E3003" i="4"/>
  <c r="U2377" i="4"/>
  <c r="Q2377" i="4"/>
  <c r="E1113" i="4"/>
  <c r="D57" i="14" s="1"/>
  <c r="D56" i="14" s="1"/>
  <c r="D37" i="14" s="1"/>
  <c r="S12" i="4"/>
  <c r="F14" i="14"/>
  <c r="Q1106" i="4"/>
  <c r="U1106" i="4"/>
  <c r="I1039" i="4"/>
  <c r="P2355" i="4"/>
  <c r="T2355" i="4" s="1"/>
  <c r="P18" i="4"/>
  <c r="T18" i="4" s="1"/>
  <c r="T3009" i="4"/>
  <c r="R1099" i="4"/>
  <c r="M1099" i="4"/>
  <c r="I101" i="4"/>
  <c r="J10" i="4"/>
  <c r="U3009" i="4"/>
  <c r="Q3009" i="4"/>
  <c r="E3002" i="4" l="1"/>
  <c r="F2348" i="4"/>
  <c r="E2348" i="4" s="1"/>
  <c r="H116" i="14"/>
  <c r="G116" i="14"/>
  <c r="I116" i="14"/>
  <c r="F115" i="14"/>
  <c r="G129" i="14"/>
  <c r="H129" i="14"/>
  <c r="U2350" i="4"/>
  <c r="Q2350" i="4"/>
  <c r="R101" i="4"/>
  <c r="M101" i="4"/>
  <c r="N10" i="4"/>
  <c r="D57" i="9"/>
  <c r="P61" i="9"/>
  <c r="P62" i="9" s="1"/>
  <c r="Q2339" i="4"/>
  <c r="U2339" i="4"/>
  <c r="K3002" i="4"/>
  <c r="I3182" i="4"/>
  <c r="U77" i="4"/>
  <c r="Q77" i="4"/>
  <c r="J25" i="6"/>
  <c r="U1099" i="4"/>
  <c r="Q1099" i="4"/>
  <c r="G57" i="14"/>
  <c r="F56" i="14"/>
  <c r="H57" i="14"/>
  <c r="I57" i="14"/>
  <c r="J19" i="6"/>
  <c r="U13" i="4"/>
  <c r="Q13" i="4"/>
  <c r="I30" i="6"/>
  <c r="I29" i="6" s="1"/>
  <c r="Q82" i="4"/>
  <c r="E129" i="14"/>
  <c r="M12" i="4"/>
  <c r="R12" i="4"/>
  <c r="P198" i="9"/>
  <c r="P199" i="9" s="1"/>
  <c r="P200" i="9" s="1"/>
  <c r="D192" i="9"/>
  <c r="P192" i="9" s="1"/>
  <c r="P193" i="9" s="1"/>
  <c r="P194" i="9" s="1"/>
  <c r="J23" i="6"/>
  <c r="U66" i="4"/>
  <c r="Q66" i="4"/>
  <c r="G10" i="4"/>
  <c r="E101" i="4"/>
  <c r="E78" i="14"/>
  <c r="Q1693" i="4"/>
  <c r="U2395" i="4"/>
  <c r="Q2395" i="4"/>
  <c r="F109" i="14"/>
  <c r="H138" i="14"/>
  <c r="I138" i="14"/>
  <c r="G138" i="14"/>
  <c r="J20" i="6"/>
  <c r="U18" i="4"/>
  <c r="Q18" i="4"/>
  <c r="U2666" i="4"/>
  <c r="Q2666" i="4"/>
  <c r="F110" i="14"/>
  <c r="Q65" i="4"/>
  <c r="U65" i="4"/>
  <c r="J22" i="6"/>
  <c r="I14" i="14"/>
  <c r="G14" i="14"/>
  <c r="F13" i="14"/>
  <c r="H14" i="14"/>
  <c r="I8" i="5"/>
  <c r="H8" i="5"/>
  <c r="D18" i="2"/>
  <c r="G8" i="5"/>
  <c r="R2338" i="4"/>
  <c r="M2338" i="4"/>
  <c r="Q1899" i="4"/>
  <c r="U1899" i="4"/>
  <c r="J2349" i="4"/>
  <c r="I3003" i="4"/>
  <c r="Q3003" i="4" s="1"/>
  <c r="R3003" i="4"/>
  <c r="J12" i="4"/>
  <c r="I12" i="4" s="1"/>
  <c r="I18" i="6" s="1"/>
  <c r="I27" i="6" s="1"/>
  <c r="I33" i="6" s="1"/>
  <c r="P184" i="9"/>
  <c r="P185" i="9" s="1"/>
  <c r="D180" i="9"/>
  <c r="P180" i="9" s="1"/>
  <c r="P181" i="9" s="1"/>
  <c r="H78" i="14"/>
  <c r="D77" i="14"/>
  <c r="H77" i="14" s="1"/>
  <c r="P21" i="9"/>
  <c r="P22" i="9" s="1"/>
  <c r="P23" i="9" s="1"/>
  <c r="D10" i="9"/>
  <c r="P10" i="9" s="1"/>
  <c r="P11" i="9" s="1"/>
  <c r="P12" i="9" s="1"/>
  <c r="P13" i="9" s="1"/>
  <c r="P14" i="9" s="1"/>
  <c r="P15" i="9" s="1"/>
  <c r="U3668" i="4"/>
  <c r="Q3668" i="4"/>
  <c r="P238" i="9"/>
  <c r="P244" i="9" s="1"/>
  <c r="U1039" i="4"/>
  <c r="Q1039" i="4"/>
  <c r="T3182" i="4"/>
  <c r="P3002" i="4"/>
  <c r="E10" i="4"/>
  <c r="H41" i="6" s="1"/>
  <c r="H40" i="6" s="1"/>
  <c r="H35" i="6" s="1"/>
  <c r="H53" i="6" s="1"/>
  <c r="H88" i="14"/>
  <c r="G88" i="14"/>
  <c r="I88" i="14"/>
  <c r="F84" i="14"/>
  <c r="U1054" i="4"/>
  <c r="Q1054" i="4"/>
  <c r="E84" i="14"/>
  <c r="I87" i="14"/>
  <c r="Q2355" i="4"/>
  <c r="U2355" i="4"/>
  <c r="S3182" i="4"/>
  <c r="M3182" i="4"/>
  <c r="O3002" i="4"/>
  <c r="F141" i="14" l="1"/>
  <c r="D38" i="9"/>
  <c r="P38" i="9" s="1"/>
  <c r="P39" i="9" s="1"/>
  <c r="P57" i="9"/>
  <c r="P58" i="9" s="1"/>
  <c r="H13" i="14"/>
  <c r="I13" i="14"/>
  <c r="F12" i="14"/>
  <c r="G13" i="14"/>
  <c r="I2349" i="4"/>
  <c r="Q2349" i="4" s="1"/>
  <c r="R2349" i="4"/>
  <c r="P2348" i="4"/>
  <c r="T2348" i="4" s="1"/>
  <c r="T3002" i="4"/>
  <c r="P10" i="4"/>
  <c r="T10" i="4" s="1"/>
  <c r="U3182" i="4"/>
  <c r="Q3182" i="4"/>
  <c r="K2348" i="4"/>
  <c r="I2348" i="4" s="1"/>
  <c r="I3002" i="4"/>
  <c r="K10" i="4"/>
  <c r="I10" i="4" s="1"/>
  <c r="I41" i="6" s="1"/>
  <c r="I40" i="6" s="1"/>
  <c r="I35" i="6" s="1"/>
  <c r="I53" i="6" s="1"/>
  <c r="U101" i="4"/>
  <c r="Q101" i="4"/>
  <c r="F108" i="14"/>
  <c r="I109" i="14"/>
  <c r="G109" i="14"/>
  <c r="H109" i="14"/>
  <c r="G84" i="14"/>
  <c r="H84" i="14"/>
  <c r="I84" i="14"/>
  <c r="R10" i="4"/>
  <c r="D14" i="2"/>
  <c r="D279" i="9"/>
  <c r="P279" i="9" s="1"/>
  <c r="P280" i="9" s="1"/>
  <c r="P281" i="9" s="1"/>
  <c r="P282" i="9" s="1"/>
  <c r="P283" i="9" s="1"/>
  <c r="P284" i="9" s="1"/>
  <c r="I129" i="14"/>
  <c r="U2338" i="4"/>
  <c r="Q2338" i="4"/>
  <c r="G56" i="14"/>
  <c r="F37" i="14"/>
  <c r="I56" i="14"/>
  <c r="H56" i="14"/>
  <c r="G110" i="14"/>
  <c r="I110" i="14"/>
  <c r="H110" i="14"/>
  <c r="J18" i="6"/>
  <c r="J27" i="6" s="1"/>
  <c r="J33" i="6" s="1"/>
  <c r="U12" i="4"/>
  <c r="Q12" i="4"/>
  <c r="O2348" i="4"/>
  <c r="S3002" i="4"/>
  <c r="M3002" i="4"/>
  <c r="O10" i="4"/>
  <c r="E77" i="14"/>
  <c r="I77" i="14" s="1"/>
  <c r="I78" i="14"/>
  <c r="G115" i="14"/>
  <c r="I115" i="14"/>
  <c r="H115" i="14"/>
  <c r="D141" i="14"/>
  <c r="I108" i="14" l="1"/>
  <c r="H108" i="14"/>
  <c r="G108" i="14"/>
  <c r="H37" i="14"/>
  <c r="I37" i="14"/>
  <c r="G37" i="14"/>
  <c r="D13" i="2"/>
  <c r="I141" i="14"/>
  <c r="H141" i="14"/>
  <c r="G141" i="14"/>
  <c r="S10" i="4"/>
  <c r="Q3002" i="4"/>
  <c r="U3002" i="4"/>
  <c r="E18" i="2"/>
  <c r="H12" i="14"/>
  <c r="I12" i="14"/>
  <c r="G12" i="14"/>
  <c r="M10" i="4"/>
  <c r="S2348" i="4"/>
  <c r="M2348" i="4"/>
  <c r="E141" i="14"/>
  <c r="E14" i="2" l="1"/>
  <c r="F18" i="2"/>
  <c r="U10" i="4"/>
  <c r="Q10" i="4"/>
  <c r="J41" i="6"/>
  <c r="J40" i="6" s="1"/>
  <c r="J35" i="6" s="1"/>
  <c r="J53" i="6" s="1"/>
  <c r="U2348" i="4"/>
  <c r="Q2348" i="4"/>
  <c r="E13" i="2" l="1"/>
  <c r="F13" i="2" s="1"/>
  <c r="F14" i="2"/>
</calcChain>
</file>

<file path=xl/comments1.xml><?xml version="1.0" encoding="utf-8"?>
<comments xmlns="http://schemas.openxmlformats.org/spreadsheetml/2006/main">
  <authors>
    <author>Author</author>
  </authors>
  <commentList>
    <comment ref="G107" authorId="0" shapeId="0">
      <text>
        <r>
          <rPr>
            <b/>
            <sz val="9"/>
            <color indexed="81"/>
            <rFont val="Tahoma"/>
            <family val="2"/>
            <charset val="204"/>
          </rPr>
          <t xml:space="preserve">Author:
</t>
        </r>
      </text>
    </comment>
  </commentList>
</comments>
</file>

<file path=xl/sharedStrings.xml><?xml version="1.0" encoding="utf-8"?>
<sst xmlns="http://schemas.openxmlformats.org/spreadsheetml/2006/main" count="10239" uniqueCount="2411">
  <si>
    <t>gamoyenebiTi kvlevebi samTomompovebel da gadamamuSavebel mrewvelobasa da mSeneblobaSi</t>
  </si>
  <si>
    <t>gamoyenebiTi kvlevebi transportis sferoSi</t>
  </si>
  <si>
    <t>gamoyenebiTi kvlevebi kavSirgabmulobis sferoSi</t>
  </si>
  <si>
    <t>gamoyenebiTi kvlevebi sxva saxis ekonomikur saqmianobaSi</t>
  </si>
  <si>
    <t>garemos dabinZurebis winaaRmdeg brZola</t>
  </si>
  <si>
    <t>biomravalferovnebisa da landSaftebis dacva</t>
  </si>
  <si>
    <t>gamoyenebiTi kvlevebi garemos dacvis sferoSi</t>
  </si>
  <si>
    <t>ხარჯები</t>
  </si>
  <si>
    <t>საქონელი და მომსახურეობა</t>
  </si>
  <si>
    <t>არაფინანსური აქტივების ზრდა</t>
  </si>
  <si>
    <t>სხვა არაკლასიფიცირებული საქმიანობა განათლების სფეროში</t>
  </si>
  <si>
    <t>komunaluri meurneobis ganviTareba</t>
  </si>
  <si>
    <t>gamoyenebiTi kvlevebi sabinao-komunalur meurneobaSi</t>
  </si>
  <si>
    <t>samedicino produqcia, mowyobilobebi da aparatebi</t>
  </si>
  <si>
    <t>farmacevtuli produqcia</t>
  </si>
  <si>
    <t>sxva samedicino produqcia</t>
  </si>
  <si>
    <t>Terapiuli daniSnulebis mowyobilobebi da aparatebi</t>
  </si>
  <si>
    <t>24</t>
  </si>
  <si>
    <t>242</t>
  </si>
  <si>
    <t xml:space="preserve">saSinao erTeulebze garda saxelmwifo erTeulebisa </t>
  </si>
  <si>
    <t>31121</t>
  </si>
  <si>
    <t>satransporto saSualebebi</t>
  </si>
  <si>
    <t>sagzao moZraobis mowesrigeba</t>
  </si>
  <si>
    <t xml:space="preserve">manqana-danadgarebi da inventari </t>
  </si>
  <si>
    <t xml:space="preserve">sxva manqana-danadgarebi da inventaris SeZena </t>
  </si>
  <si>
    <t>0511</t>
  </si>
  <si>
    <t>0513</t>
  </si>
  <si>
    <t xml:space="preserve">ძირითადი აქტივები </t>
  </si>
  <si>
    <t>Sps ,,transporti"</t>
  </si>
  <si>
    <t>saxelovnebo skolis dafinanseba</t>
  </si>
  <si>
    <t>grantebi</t>
  </si>
  <si>
    <t>კოდი</t>
  </si>
  <si>
    <t>გადასახდელების  სახეების დასახელება</t>
  </si>
  <si>
    <t>წლიური გეგმა</t>
  </si>
  <si>
    <t>შრომის ანაზღაურება</t>
  </si>
  <si>
    <t>სოციალური შენატანები</t>
  </si>
  <si>
    <t>საქონელი და მომსახურება</t>
  </si>
  <si>
    <t>ფორმა N1</t>
  </si>
  <si>
    <t xml:space="preserve"> დასახელება</t>
  </si>
  <si>
    <t>I. შემოსავლები</t>
  </si>
  <si>
    <t>გადასახადები</t>
  </si>
  <si>
    <t>გრანტები</t>
  </si>
  <si>
    <t>სხვა შემოსავლები</t>
  </si>
  <si>
    <t>II. ხარჯები</t>
  </si>
  <si>
    <t>სუბსიდიები</t>
  </si>
  <si>
    <t>სოციალური უზრუნველყოფა</t>
  </si>
  <si>
    <t>სხვა ხარჯები</t>
  </si>
  <si>
    <t>III. საოპერაციო სალდო</t>
  </si>
  <si>
    <t>IV. არაფინანსური აქტივების ცვლილება</t>
  </si>
  <si>
    <t>კლება</t>
  </si>
  <si>
    <t>V. მთლიანი სალდო</t>
  </si>
  <si>
    <t>VI. ფინანსური აქტივების ცვლილება</t>
  </si>
  <si>
    <t>VII. ვალდებულებების ცვლილება</t>
  </si>
  <si>
    <t>VIII. ბალანსი</t>
  </si>
  <si>
    <t>თარიღი</t>
  </si>
  <si>
    <t>N</t>
  </si>
  <si>
    <t>თანხა</t>
  </si>
  <si>
    <t>ხელშეკრულება</t>
  </si>
  <si>
    <t>ფაქტობრივად შესყიდულია</t>
  </si>
  <si>
    <t>შესყიდვის საშუალება</t>
  </si>
  <si>
    <t>1</t>
  </si>
  <si>
    <t>2</t>
  </si>
  <si>
    <t>3</t>
  </si>
  <si>
    <t xml:space="preserve"> </t>
  </si>
  <si>
    <t>ფორმა N4</t>
  </si>
  <si>
    <t>6</t>
  </si>
  <si>
    <t>7</t>
  </si>
  <si>
    <t>შემოსულობების  სახეების დასახელება</t>
  </si>
  <si>
    <t>ორგანიზაციული კლასიფიკაციის  კოდი</t>
  </si>
  <si>
    <t>წლიური დამტკიცებული გეგმა</t>
  </si>
  <si>
    <t>დაზუსტებული წლიური ბიუჯეტი</t>
  </si>
  <si>
    <t>4</t>
  </si>
  <si>
    <t>5</t>
  </si>
  <si>
    <t xml:space="preserve"> ხარჯების ეკონომიკური და აქტივებისა და ვალდებულებების ოპერაციების კლასიფიკაციის კოდები</t>
  </si>
  <si>
    <t xml:space="preserve"> ხარჯებისა და არაფინანსური აქტივების ზრდის ფუნქციონალური კლასიფიკაციის   კოდი</t>
  </si>
  <si>
    <t>წლიური დამტკიცებული ბიუჯეტი</t>
  </si>
  <si>
    <t>დამტკიცებული გეგმის შესრულების % (6/3X100)</t>
  </si>
  <si>
    <t>წლიური დაზუსტებული ბიუჯეტის  შესრულების % (6/4X100)</t>
  </si>
  <si>
    <t>kulturuli memkvidreobis sareabilitacio arialis infrastruqturis adgilobrivi mosakrebeli</t>
  </si>
  <si>
    <t xml:space="preserve">adgilobrivi mosakrebeli specialuri (zonaluri) SeTanxmebis gacemisaTvis </t>
  </si>
  <si>
    <t>sxva araklasificirebuli saqmianoba saerTo daniSnulebis saxelmwifo momsaxurebaSi</t>
  </si>
  <si>
    <t>sazogadoebrivi wesrigi da usafrTxoeba</t>
  </si>
  <si>
    <t>policiis samsaxuri da saxelmwifo dacva</t>
  </si>
  <si>
    <t>xanZarsawinaaRmdego dacva</t>
  </si>
  <si>
    <t>sasamarTloebi da prokuratura</t>
  </si>
  <si>
    <t>sasjelaRsrulebis dawesebulebebi</t>
  </si>
  <si>
    <t>gamoyenebiTi kvlevebi sazogadoebrivi wesrigisa da usafrTxoebis sferoSi</t>
  </si>
  <si>
    <t>sxva araklasificirebuli saqmianoba sazogadoebrivi wesrigisa da usafrTxoebis sferoSi</t>
  </si>
  <si>
    <t>saerTo ekonomikuri, komerciuli da SromiT resursebTan dakavSirebuli saqmianoba</t>
  </si>
  <si>
    <t>saerTo ekonomikuri da komerciuli saqmianoba</t>
  </si>
  <si>
    <t>SromiT resursebTan dakavSirebuli saqmianoba</t>
  </si>
  <si>
    <t>soflis meurneoba, satyeo meurneoba, meTevzeoba da monadireoba</t>
  </si>
  <si>
    <t>soflis meurneoba</t>
  </si>
  <si>
    <t>satyeo meurneoba</t>
  </si>
  <si>
    <t>meTevzeoba da monadireoba</t>
  </si>
  <si>
    <t>saTbobi da energetika</t>
  </si>
  <si>
    <t>naxSiri da sxva saxis myari mineraluri sawvavi</t>
  </si>
  <si>
    <t>navTobi da bunebrivi airi</t>
  </si>
  <si>
    <t>birTvuli sawvavi</t>
  </si>
  <si>
    <t>sxva saxis sawvavi</t>
  </si>
  <si>
    <t>eleqtroenergetika</t>
  </si>
  <si>
    <t>araeleqtruli (mzis, qaris, wylis) energia</t>
  </si>
  <si>
    <t xml:space="preserve">sadazRvevo teqnikuri rezervebi </t>
  </si>
  <si>
    <t xml:space="preserve">warmoebuli finansuri instrumentebi </t>
  </si>
  <si>
    <t>11311</t>
  </si>
  <si>
    <t>1131</t>
  </si>
  <si>
    <t>113111</t>
  </si>
  <si>
    <t>113112</t>
  </si>
  <si>
    <t>113113</t>
  </si>
  <si>
    <t>113114</t>
  </si>
  <si>
    <t>113115</t>
  </si>
  <si>
    <t>1136</t>
  </si>
  <si>
    <t>116</t>
  </si>
  <si>
    <t>13</t>
  </si>
  <si>
    <t>131</t>
  </si>
  <si>
    <t>133</t>
  </si>
  <si>
    <t>14</t>
  </si>
  <si>
    <t>141</t>
  </si>
  <si>
    <t>1411</t>
  </si>
  <si>
    <t>1412</t>
  </si>
  <si>
    <t>1415</t>
  </si>
  <si>
    <t>14151</t>
  </si>
  <si>
    <t>14154</t>
  </si>
  <si>
    <t>14159</t>
  </si>
  <si>
    <t>14155</t>
  </si>
  <si>
    <t>1422312</t>
  </si>
  <si>
    <t>142279</t>
  </si>
  <si>
    <t>14229</t>
  </si>
  <si>
    <t>142210</t>
  </si>
  <si>
    <t>142212</t>
  </si>
  <si>
    <t>142213</t>
  </si>
  <si>
    <t>1422132</t>
  </si>
  <si>
    <t>saTamaSo aparatebidan</t>
  </si>
  <si>
    <t>1422133</t>
  </si>
  <si>
    <t>totalizatoris, bingos, lotos salaroebidan</t>
  </si>
  <si>
    <t>1422139</t>
  </si>
  <si>
    <t>sxva araklasificirebuli saTamaSo biznesis mosakrebeli</t>
  </si>
  <si>
    <t>142215</t>
  </si>
  <si>
    <t>142216</t>
  </si>
  <si>
    <t>143</t>
  </si>
  <si>
    <t>1431111</t>
  </si>
  <si>
    <t>1459</t>
  </si>
  <si>
    <t>142321</t>
  </si>
  <si>
    <t>1423</t>
  </si>
  <si>
    <t>142299</t>
  </si>
  <si>
    <t>31</t>
  </si>
  <si>
    <t>311</t>
  </si>
  <si>
    <t>314</t>
  </si>
  <si>
    <t>3141</t>
  </si>
  <si>
    <t>3142</t>
  </si>
  <si>
    <t>32</t>
  </si>
  <si>
    <t>321</t>
  </si>
  <si>
    <t>3213</t>
  </si>
  <si>
    <t>3214</t>
  </si>
  <si>
    <t>3215</t>
  </si>
  <si>
    <t>3216</t>
  </si>
  <si>
    <t>3217</t>
  </si>
  <si>
    <t>3218</t>
  </si>
  <si>
    <t>322</t>
  </si>
  <si>
    <t>3223</t>
  </si>
  <si>
    <t>3224</t>
  </si>
  <si>
    <t>3225</t>
  </si>
  <si>
    <t>3226</t>
  </si>
  <si>
    <t>3227</t>
  </si>
  <si>
    <t>3228</t>
  </si>
  <si>
    <t>323</t>
  </si>
  <si>
    <t>33</t>
  </si>
  <si>
    <t>332</t>
  </si>
  <si>
    <t>331</t>
  </si>
  <si>
    <t>momuSaveTa ricxovnoba</t>
  </si>
  <si>
    <t>xarjebi</t>
  </si>
  <si>
    <t>Sromis anazRaureba</t>
  </si>
  <si>
    <t>xelfasi</t>
  </si>
  <si>
    <t xml:space="preserve">xelfasebi fuladi formiT </t>
  </si>
  <si>
    <t>xelfasebi sasaqonlo formiT</t>
  </si>
  <si>
    <t xml:space="preserve">socialuri Senatanebi </t>
  </si>
  <si>
    <t>saqoneli da momsaxureba</t>
  </si>
  <si>
    <t xml:space="preserve">StatgareSe momuSaveTa anazRaureba </t>
  </si>
  <si>
    <t xml:space="preserve">mivlinebebi </t>
  </si>
  <si>
    <t xml:space="preserve">mivlineba qveynis SigniT </t>
  </si>
  <si>
    <t xml:space="preserve">mivlineba qveynis gareT </t>
  </si>
  <si>
    <t xml:space="preserve">ofisis xarjebi </t>
  </si>
  <si>
    <t>sakancelario saqonlis SeZena</t>
  </si>
  <si>
    <t xml:space="preserve">sawer-saxazavi qaRaldis, sabuRaltro blankebis, biuletinebis da sxva analogiuri masalebis SeZena </t>
  </si>
  <si>
    <t>0604</t>
  </si>
  <si>
    <t>gamoyenebiTi kvlevebi dasvenebis, kulturisa da religiis sferoSi</t>
  </si>
  <si>
    <t>sxva araklasificirebuli saqmianoba dasvenebis, kulturisa da religiis sferoSi</t>
  </si>
  <si>
    <t>dawyebiTi zogadi ganaTleba</t>
  </si>
  <si>
    <t>sabazo zogadi ganaTleba</t>
  </si>
  <si>
    <t>umaRlesi ganaTleba</t>
  </si>
  <si>
    <t>umaRlesi profesiuli ganaTleba</t>
  </si>
  <si>
    <t>umaRlesi akademiuri ganaTleba</t>
  </si>
  <si>
    <t>umaRlesisSemdgomi ganaTleba</t>
  </si>
  <si>
    <t>ganaTlebis sferos damxmare momsaxureba</t>
  </si>
  <si>
    <t>gamoyenebiTi kvlevebi ganaTlebis sferoSi</t>
  </si>
  <si>
    <t>avadmyofTa socialuri dacva</t>
  </si>
  <si>
    <t>umuSevarTa socialuri dacva</t>
  </si>
  <si>
    <t>21</t>
  </si>
  <si>
    <t>211</t>
  </si>
  <si>
    <t>2111</t>
  </si>
  <si>
    <t>2112</t>
  </si>
  <si>
    <t>212</t>
  </si>
  <si>
    <t>22</t>
  </si>
  <si>
    <t>221</t>
  </si>
  <si>
    <t>222</t>
  </si>
  <si>
    <t>2221</t>
  </si>
  <si>
    <t>2222</t>
  </si>
  <si>
    <t>223</t>
  </si>
  <si>
    <t>2231</t>
  </si>
  <si>
    <t>2232</t>
  </si>
  <si>
    <t>2233</t>
  </si>
  <si>
    <t>2234</t>
  </si>
  <si>
    <t>2235</t>
  </si>
  <si>
    <t>2236</t>
  </si>
  <si>
    <t>2237</t>
  </si>
  <si>
    <t>2238</t>
  </si>
  <si>
    <t>2239</t>
  </si>
  <si>
    <t>22310</t>
  </si>
  <si>
    <t>22311</t>
  </si>
  <si>
    <t>22312</t>
  </si>
  <si>
    <t>22313</t>
  </si>
  <si>
    <t>22314</t>
  </si>
  <si>
    <t>224</t>
  </si>
  <si>
    <t>225</t>
  </si>
  <si>
    <t>226</t>
  </si>
  <si>
    <t>227</t>
  </si>
  <si>
    <t>228</t>
  </si>
  <si>
    <t>2281</t>
  </si>
  <si>
    <t>2282</t>
  </si>
  <si>
    <t>2283</t>
  </si>
  <si>
    <t>2284</t>
  </si>
  <si>
    <t>2285</t>
  </si>
  <si>
    <t>2286</t>
  </si>
  <si>
    <t>229</t>
  </si>
  <si>
    <t>2210</t>
  </si>
  <si>
    <t>22101</t>
  </si>
  <si>
    <t>22102</t>
  </si>
  <si>
    <t>22103</t>
  </si>
  <si>
    <t>22104</t>
  </si>
  <si>
    <t>22105</t>
  </si>
  <si>
    <t>22106</t>
  </si>
  <si>
    <t>22107</t>
  </si>
  <si>
    <t>22108</t>
  </si>
  <si>
    <t>22109</t>
  </si>
  <si>
    <t>221010</t>
  </si>
  <si>
    <t>221011</t>
  </si>
  <si>
    <t>221012</t>
  </si>
  <si>
    <t>25</t>
  </si>
  <si>
    <t xml:space="preserve">grantebi sxva donis saxelmwifo erTeulebs </t>
  </si>
  <si>
    <t xml:space="preserve">mimdinare </t>
  </si>
  <si>
    <t>kapitaluri</t>
  </si>
  <si>
    <t>27</t>
  </si>
  <si>
    <t>271</t>
  </si>
  <si>
    <t>2711</t>
  </si>
  <si>
    <t>2712</t>
  </si>
  <si>
    <t>272</t>
  </si>
  <si>
    <t>2721</t>
  </si>
  <si>
    <t>2722</t>
  </si>
  <si>
    <t>273</t>
  </si>
  <si>
    <t>2731</t>
  </si>
  <si>
    <t>2732</t>
  </si>
  <si>
    <t>28</t>
  </si>
  <si>
    <t>281</t>
  </si>
  <si>
    <t>282</t>
  </si>
  <si>
    <t>2821</t>
  </si>
  <si>
    <t>2822</t>
  </si>
  <si>
    <t>3111</t>
  </si>
  <si>
    <t>31111</t>
  </si>
  <si>
    <t>31112</t>
  </si>
  <si>
    <t>31113</t>
  </si>
  <si>
    <t>31115</t>
  </si>
  <si>
    <t>31118</t>
  </si>
  <si>
    <t>31119</t>
  </si>
  <si>
    <t>311111</t>
  </si>
  <si>
    <t>31122</t>
  </si>
  <si>
    <t>3113</t>
  </si>
  <si>
    <t>31132</t>
  </si>
  <si>
    <t>63</t>
  </si>
  <si>
    <t>631</t>
  </si>
  <si>
    <t>fasiani qaRaldebi, garda aqciebisa</t>
  </si>
  <si>
    <t>6314</t>
  </si>
  <si>
    <t xml:space="preserve">sesxebi </t>
  </si>
  <si>
    <t>0100</t>
  </si>
  <si>
    <t xml:space="preserve">aqciebi da sxva kapitali (mxolod saxelmwifo sawarmoebi da organizaciebi) </t>
  </si>
  <si>
    <t xml:space="preserve">sxva kreditoruli davalianebebi </t>
  </si>
  <si>
    <t>normatiuli aqtebis, sacnobaro da specialuri literaturis, Jurnal-gazeTis SeZena da amave miznebTan dakavSirebuli sagamomcemlo-sastambo (araZiriTadi saqmianobis) xarjebi</t>
  </si>
  <si>
    <t xml:space="preserve">mcirefasiani saofise teqnikis SeZena da damontaJebis xarji </t>
  </si>
  <si>
    <t xml:space="preserve">saofise inventaris SeZena da damontaJebis xarji </t>
  </si>
  <si>
    <t xml:space="preserve">ofisisaTvis sanitaruli sagnebisa da saWiro masalebis SeZena </t>
  </si>
  <si>
    <t xml:space="preserve">recxvisa da qimwmendis xarji </t>
  </si>
  <si>
    <t xml:space="preserve">Senoba-nagebobis mimdinare remontis xarji </t>
  </si>
  <si>
    <t xml:space="preserve">saofise mowyobilobebis mimdinare remontis xarji </t>
  </si>
  <si>
    <t xml:space="preserve">kavSirgabmulobis xarji </t>
  </si>
  <si>
    <t xml:space="preserve">safosto momsaxurebis xarji </t>
  </si>
  <si>
    <t xml:space="preserve">komunaluri xarji </t>
  </si>
  <si>
    <t xml:space="preserve">gayvanilobebisa da danadgarebis Senaxvisa da maTi mimdinare SekeTebis xarji </t>
  </si>
  <si>
    <t xml:space="preserve">ofisis xarji romelic ar aris klasificirebuli </t>
  </si>
  <si>
    <t xml:space="preserve">warmomadgenlobiTi xarjebi </t>
  </si>
  <si>
    <t xml:space="preserve">kvebis xarjebi </t>
  </si>
  <si>
    <t>0508</t>
  </si>
  <si>
    <t>stadionebis da sportdarbazebis reabilitacia-rekonstruqciis RonisZiebebi</t>
  </si>
  <si>
    <t>0510</t>
  </si>
  <si>
    <t xml:space="preserve">saSinao </t>
  </si>
  <si>
    <t>რეგიონში განსახორციელებელი პროექტების თანადაფინანსება</t>
  </si>
  <si>
    <t>0300</t>
  </si>
  <si>
    <t>შს სამინისტროს ადგილობრივი ორგანო</t>
  </si>
  <si>
    <t>სახელმწიფო საკუთრებაში არსებული სასოფლო–სამეურნეო მიწის აზომვითი სამუშაოები</t>
  </si>
  <si>
    <t>სკვერები, დასასვენებელი პარკების რეაბილიტაცია და მოვლა–პატრონობა</t>
  </si>
  <si>
    <t>0605</t>
  </si>
  <si>
    <t>0703</t>
  </si>
  <si>
    <t>aip ,,safexburTo klubebis" dafinanseba</t>
  </si>
  <si>
    <t>gamoyenebiTi kvlevebi socialuri dacvis sferoSi</t>
  </si>
  <si>
    <t>საგარეჯოს მუნიციალიტეტის საკრებულო</t>
  </si>
  <si>
    <t>სარეზერვო ფონდი</t>
  </si>
  <si>
    <t>ინფორმაცია</t>
  </si>
  <si>
    <t>(ათასი ლარი)</t>
  </si>
  <si>
    <t>დასახელება</t>
  </si>
  <si>
    <t>ზრდა</t>
  </si>
  <si>
    <t>შენიშვნა</t>
  </si>
  <si>
    <t>საშინაო</t>
  </si>
  <si>
    <t>ვალუტა და დეპოზიტები</t>
  </si>
  <si>
    <t>სესხები</t>
  </si>
  <si>
    <t>საგარეო</t>
  </si>
  <si>
    <t>აქციები და სხვა კაპიტალი</t>
  </si>
  <si>
    <t xml:space="preserve">samedicino xarjebi </t>
  </si>
  <si>
    <t xml:space="preserve">rbili inventaris, uniformisa da piradi higienis sagnebis SeZenis xarjebi </t>
  </si>
  <si>
    <t xml:space="preserve">transportisa da teqnikis eqsploataciis da movla-Senaxvis xarjebi </t>
  </si>
  <si>
    <t xml:space="preserve">sawvav/sapoxi masalebis SeZenis xarji </t>
  </si>
  <si>
    <t xml:space="preserve">mimdinare remontis xarji </t>
  </si>
  <si>
    <t xml:space="preserve">saTadarigo nawilebis SeZena </t>
  </si>
  <si>
    <t xml:space="preserve">transportis daqiravebis (gadazidva-gadayvanis) xarji </t>
  </si>
  <si>
    <t xml:space="preserve">mcirefasiani instrumentebisa da xelsawyoebis SeZena Senaxvis xarji </t>
  </si>
  <si>
    <t xml:space="preserve">transportis, teqnikisa da iaraRis eqsploataciis da movla-Senaxvis araklasificirebuli xarjebi </t>
  </si>
  <si>
    <t xml:space="preserve">samxedro teqnikisa da tyvia-wamlis SeZenis xarji </t>
  </si>
  <si>
    <t>sxva danarCeni saqoneli da momsaxureba</t>
  </si>
  <si>
    <t xml:space="preserve">bankis momsaxurebis xarji </t>
  </si>
  <si>
    <t xml:space="preserve">diplomatiuri dawesebulebis Senaxvisa da ataSatis xarji </t>
  </si>
  <si>
    <t xml:space="preserve">eqspertizis da Semowmebis xarji </t>
  </si>
  <si>
    <t xml:space="preserve">kadrebis momzadeba-gadamzadebasTan, kvalifikaciis amaRlebasa da staJirebasTan dakavSirebuli xarji </t>
  </si>
  <si>
    <t xml:space="preserve">reklamis xarji </t>
  </si>
  <si>
    <t xml:space="preserve">sesiebis, konferenciebis, yrilobebis, seminarebis da sxva samuSao Sexvedrebis organizebis xarji </t>
  </si>
  <si>
    <t xml:space="preserve">sakonsultacio momsaxurebis xarji </t>
  </si>
  <si>
    <t xml:space="preserve">auditoruli momsaxurebis xarji </t>
  </si>
  <si>
    <t xml:space="preserve">saarqivo momsaxurebis xarji </t>
  </si>
  <si>
    <t xml:space="preserve">Senoba-nagebobis dacvis xarji </t>
  </si>
  <si>
    <t xml:space="preserve">binis qira </t>
  </si>
  <si>
    <t xml:space="preserve">sxva danarCen saqonelsa da momsaxurebaze gaweuli danarCeni xarji </t>
  </si>
  <si>
    <t>subsidiebi</t>
  </si>
  <si>
    <t>socialuri uzrunvelyofa</t>
  </si>
  <si>
    <t xml:space="preserve">socialuri dazRveva </t>
  </si>
  <si>
    <t xml:space="preserve">fuladi formiT </t>
  </si>
  <si>
    <t xml:space="preserve">sasaqonlo formiT </t>
  </si>
  <si>
    <t xml:space="preserve">socialuri daxmareba </t>
  </si>
  <si>
    <t xml:space="preserve">damqiraveblis mier gaweuli socialuri daxmareba </t>
  </si>
  <si>
    <t>sxva xarjebi</t>
  </si>
  <si>
    <t xml:space="preserve">qonebasTan dakavSirebuli xarjebi, garda procentisa </t>
  </si>
  <si>
    <t xml:space="preserve">sxvadasxva xarjebi </t>
  </si>
  <si>
    <t xml:space="preserve">sxvadasxva mimdinare xarjebi </t>
  </si>
  <si>
    <t xml:space="preserve">sxvadasxva kapitaluri xarjebi </t>
  </si>
  <si>
    <t>arafinansuri aqtivebis zrda</t>
  </si>
  <si>
    <t xml:space="preserve">Senoba nagebobebi </t>
  </si>
  <si>
    <t xml:space="preserve">sacxovrebeli Senobebi </t>
  </si>
  <si>
    <t xml:space="preserve">arasacxovrebeli Senobebi </t>
  </si>
  <si>
    <t xml:space="preserve">sagzao magistralebi </t>
  </si>
  <si>
    <t xml:space="preserve">gzebi </t>
  </si>
  <si>
    <t xml:space="preserve">sakanalizacio da wylis momaragebis sistemebi </t>
  </si>
  <si>
    <t xml:space="preserve">eleqtro gadacemi xazebi </t>
  </si>
  <si>
    <t xml:space="preserve">sxva Senoba-nagebobebi </t>
  </si>
  <si>
    <t xml:space="preserve">sxva manqana-danadgarebi da inventari </t>
  </si>
  <si>
    <t xml:space="preserve">sxva ZiriTadi aqtivebi </t>
  </si>
  <si>
    <t xml:space="preserve">aramaterialuri ZiriTadi aqtivebi </t>
  </si>
  <si>
    <t>sagareo urTierTobebi</t>
  </si>
  <si>
    <t>sagareo ekonomikuri daxmareba</t>
  </si>
  <si>
    <t xml:space="preserve">ekonomikuri daxmareba ganviTarebad da gardamavali ekonomikis mqone qveynebs </t>
  </si>
  <si>
    <t>saerTaSoriso organizaciebis meSveobiT gaweuli ekonomikuri daxmareba</t>
  </si>
  <si>
    <t>saerTo daniSnulebis momsaxureba</t>
  </si>
  <si>
    <t>saerTo sakadro momsaxureba</t>
  </si>
  <si>
    <t>saerTo daniSnulebis dagegmva da  statistikuri momsaxureba</t>
  </si>
  <si>
    <t>saerTo daniSnulebis sxva momsaxureba</t>
  </si>
  <si>
    <t>fundamenturi samecniero kvlevebi</t>
  </si>
  <si>
    <t>gamoyenebiTi kvlevebi saerTo daniSnulebis saxelmwifo momsaxurebaSi</t>
  </si>
  <si>
    <t>saerTo daniSnulebis fuladi nakadebi mTavrobis sxvadasxva dones Soris</t>
  </si>
  <si>
    <t xml:space="preserve">samTomompovebeli da gadamamuSavebeli mrewveloba, mSenebloba </t>
  </si>
  <si>
    <t>mineraluri resursebis mopoveba, mineraluri sawvavis garda</t>
  </si>
  <si>
    <t>gadamamuSavebeli mrewveloba</t>
  </si>
  <si>
    <t>mSenebloba</t>
  </si>
  <si>
    <t>sazRvao transporti</t>
  </si>
  <si>
    <t>sarkinigzo transporti</t>
  </si>
  <si>
    <t>sahaero transporti</t>
  </si>
  <si>
    <t>milsadenebi da sxva saxis satransporto saSualebebi</t>
  </si>
  <si>
    <t>kavSirgabmuloba</t>
  </si>
  <si>
    <t>ekonomikis sxva dargebi</t>
  </si>
  <si>
    <t>vaWroba, maragebis Seqmna, Senaxva da dasawyobeba</t>
  </si>
  <si>
    <t>sastumroebi da restornebi</t>
  </si>
  <si>
    <t>specializebuli ambulatoriuli momsaxureba</t>
  </si>
  <si>
    <t>stomatologiuri momsaxureba</t>
  </si>
  <si>
    <t>saSualo samedicino personalis momsaxureba</t>
  </si>
  <si>
    <t>saavadmyofoebis momsaxureba</t>
  </si>
  <si>
    <t>zogadi profilis saavadmyofoebis momsaxureba</t>
  </si>
  <si>
    <t>specializebuli saavadmyofoebis momsaxureba</t>
  </si>
  <si>
    <t>samedicino centrebisa da samSobiaro saxlebis momsaxureba</t>
  </si>
  <si>
    <t>sanatoriumebisa da gamajansaRebeli saxlebis momsaxureba</t>
  </si>
  <si>
    <t>gamoyenebiTi kvlevebi janmrTelobis dacvis sferoSi</t>
  </si>
  <si>
    <t>0105</t>
  </si>
  <si>
    <t>0106</t>
  </si>
  <si>
    <t>erovnuli arqivis adgilobrivi organoebis dafinanseba</t>
  </si>
  <si>
    <t>0107</t>
  </si>
  <si>
    <t>kompiuteruli da monacemTa bazis damuSavebisa da momsaxurebis xarji</t>
  </si>
  <si>
    <t>0108</t>
  </si>
  <si>
    <t>maJoritaruli deputatis momsaxurebis xarji</t>
  </si>
  <si>
    <t>0200</t>
  </si>
  <si>
    <t>sagangebo situaciebis marTvis samsaxuri</t>
  </si>
  <si>
    <t>0504</t>
  </si>
  <si>
    <t>xevebis kalapotis gamagreba-gawmenda</t>
  </si>
  <si>
    <t>0505</t>
  </si>
  <si>
    <t>sagarejos meteorologiuri sadguris Senaxvis xarji</t>
  </si>
  <si>
    <t>სხვა არაკლასიფიცირებული საქმიანობა სოციალური დაცვის სფეროში</t>
  </si>
  <si>
    <t>turizmi</t>
  </si>
  <si>
    <t>mravalmiznobrivi ganviTarebis proeqtebi</t>
  </si>
  <si>
    <t>gamoyenebiTi kvlevebi ekonomikuri saqmianobis sferoSi</t>
  </si>
  <si>
    <t>gamoyenebiTi kvlevebi saerTo ekonomikur, komerciul da SromiT resursebTan dakavSirebul saqmianobaSi</t>
  </si>
  <si>
    <t>gamoyenebiTi kvlevebi soflis meurneobaSi, satyeo meurneobaSi, meTevzeobasa da monadireobaSi</t>
  </si>
  <si>
    <t>gamoyenebiTi kvlevebi saTbobsa da energetikaSi</t>
  </si>
  <si>
    <t>aip ,,სკოლამდელი აღზრდის დაწესებულებათა გაერთიანება" administraciuli xarji</t>
  </si>
  <si>
    <t>valdebulebis kleba</t>
  </si>
  <si>
    <t>ფორმა N6</t>
  </si>
  <si>
    <t>აქტივების  კოდები</t>
  </si>
  <si>
    <t>ნაშთი საანგარიშო პერიოდის დასაწყისში</t>
  </si>
  <si>
    <t>შემცირება</t>
  </si>
  <si>
    <t>ნაშთი  საანგარიშო პერიოდის ბოლოს</t>
  </si>
  <si>
    <t>ფინანსური აქტივები</t>
  </si>
  <si>
    <t>62-1</t>
  </si>
  <si>
    <t>62-1-2</t>
  </si>
  <si>
    <t>62-1-3</t>
  </si>
  <si>
    <t>ფასიანი ქაღალდები, გარდა აქციებისა</t>
  </si>
  <si>
    <t>62-1-4</t>
  </si>
  <si>
    <t>62-1-5</t>
  </si>
  <si>
    <t>62-1-6</t>
  </si>
  <si>
    <t>სადაზღვევო ტექნიკური რეზერვები</t>
  </si>
  <si>
    <t>62-1-7</t>
  </si>
  <si>
    <t>წარმოებული ფინანსური ინსტრუმენტები</t>
  </si>
  <si>
    <t>62-1-8</t>
  </si>
  <si>
    <t>სხვა დებიტორული დავალიანებები</t>
  </si>
  <si>
    <t>62-2</t>
  </si>
  <si>
    <t>62-2-2</t>
  </si>
  <si>
    <t>62-2-3</t>
  </si>
  <si>
    <t>62-2-4</t>
  </si>
  <si>
    <t>62-2-5</t>
  </si>
  <si>
    <t>62-2-6</t>
  </si>
  <si>
    <t>62-2-7</t>
  </si>
  <si>
    <t>62-2-8</t>
  </si>
  <si>
    <t>62-3</t>
  </si>
  <si>
    <t>მონეტარული ოქრო და ნასესხობის სპეციალური უფლება</t>
  </si>
  <si>
    <t>ფორმა N7</t>
  </si>
  <si>
    <t>ვალდებულებების კოდები</t>
  </si>
  <si>
    <t>ნაშთი საანგარიშო პერიოდის ბოლოს</t>
  </si>
  <si>
    <t>ვალდებულებები</t>
  </si>
  <si>
    <t>63-1</t>
  </si>
  <si>
    <t>63-1-2</t>
  </si>
  <si>
    <t>63-1-3</t>
  </si>
  <si>
    <t>63-1-4</t>
  </si>
  <si>
    <t>აქციები და სხვა კაპიტალი (მხოლოდ სახელმწიფო საწარმოები და ორგანიზაციები)</t>
  </si>
  <si>
    <t>63-1-6</t>
  </si>
  <si>
    <t>63-1-7</t>
  </si>
  <si>
    <t>63-1-8</t>
  </si>
  <si>
    <t>სხვა კრედიტორული დავალიანებები</t>
  </si>
  <si>
    <t>63-2</t>
  </si>
  <si>
    <t>63-2-2</t>
  </si>
  <si>
    <t>63-2-3</t>
  </si>
  <si>
    <t>63-2-4</t>
  </si>
  <si>
    <t>63-2-5</t>
  </si>
  <si>
    <t>63-2-6</t>
  </si>
  <si>
    <t>63-2-7</t>
  </si>
  <si>
    <t>63-2-8</t>
  </si>
  <si>
    <t>სხვა კრედიტორული  დავალიანებები</t>
  </si>
  <si>
    <t>ფორმა №8</t>
  </si>
  <si>
    <t>№</t>
  </si>
  <si>
    <t>დამტკიცებული ბიუჯეტით</t>
  </si>
  <si>
    <t>დაზუსტებული ბიუჯეტით</t>
  </si>
  <si>
    <t>სარეზერვო ფონდიდან  კონკრეტული ღონისძიებების  ჩამონათვალი თუ რა მიზნით იქნა გამოყოფილი თანხა</t>
  </si>
  <si>
    <t xml:space="preserve">სარეზერვო ფონდიდან თანხის გამოყოფის   საფუძველი </t>
  </si>
  <si>
    <t>გამოყოფილი თანხა</t>
  </si>
  <si>
    <t>ფაქტობრივად გახარჯული თანხა</t>
  </si>
  <si>
    <t>სულ გეგმა</t>
  </si>
  <si>
    <t>სარეზერვო ფონდის ოდენობა</t>
  </si>
  <si>
    <t>% (3/2x100%)</t>
  </si>
  <si>
    <t>% (6/5x100%)</t>
  </si>
  <si>
    <t>სამართლებრივი აქტის დასახელება</t>
  </si>
  <si>
    <t>დელეგირებული უფლებამოსილების  (მიზნობრიობის)  დასახელება</t>
  </si>
  <si>
    <t>გამოყოფა</t>
  </si>
  <si>
    <t xml:space="preserve">ფაქტობრივად მიღებული </t>
  </si>
  <si>
    <t>ათვისებულია სულ</t>
  </si>
  <si>
    <t>აუთვისებელი თანხა, წლის ბოლოს დაბრუნებულია ხაზინის ანგარიშზე</t>
  </si>
  <si>
    <t>უფლებამოსილების დელეგირების საფუძველი (სამართლებრივი აქტი)</t>
  </si>
  <si>
    <t>სრული დასახელება</t>
  </si>
  <si>
    <t>საგარეჯო</t>
  </si>
  <si>
    <t>საგარეჯოს სამხედრო აღრიცხვისა და გაწვევის სამსახური</t>
  </si>
  <si>
    <t>საზოგადოებრივი ჯანდაცვა</t>
  </si>
  <si>
    <t>ომის მონონაწილეთა სარიტუალო ხარჯები</t>
  </si>
  <si>
    <t xml:space="preserve"> ღონისძიებების (მიზნობრიობის)  დასახელება</t>
  </si>
  <si>
    <t>ტრანსფერის გამოყოფის საფუძველი (სამართლებრივი აქტი)</t>
  </si>
  <si>
    <t>ფორმა N11</t>
  </si>
  <si>
    <t xml:space="preserve">დავალიანებები კრედიტორების   მიხედვით </t>
  </si>
  <si>
    <t>მათ შორის წინა წლის დავალიანებები</t>
  </si>
  <si>
    <t>დავალიანების სახე</t>
  </si>
  <si>
    <t>დავალიანების აღიარების საფუძველი</t>
  </si>
  <si>
    <t>დავალიანების დასაფარავად გაწეული ხარჯი ეკონომიკური კლასიფიკაციის მიხედვით (მთლიანად)</t>
  </si>
  <si>
    <t xml:space="preserve">მიმდინარე წელს დაფარული დავალიანება </t>
  </si>
  <si>
    <t>დაუფარავი დავალიანება საანგარიშო პერიოდის ბოლოსათვის</t>
  </si>
  <si>
    <t>კრედიტორების დასახელება</t>
  </si>
  <si>
    <t>თანხა საანგარიშო პერიოდის დასაწყისისათვის</t>
  </si>
  <si>
    <t>წელი</t>
  </si>
  <si>
    <t>ფორმა №12</t>
  </si>
  <si>
    <t>ხარჯები ფუნქციონალური კლასიფიკაციის მიხედვით</t>
  </si>
  <si>
    <t>ცვლილებათა დასახელება</t>
  </si>
  <si>
    <t>\</t>
  </si>
  <si>
    <t>გამგეობის (მერიის) მიერ განხორციელებული ცვლილება</t>
  </si>
  <si>
    <t xml:space="preserve">წარდგენილია გამგეობის (მერიის) მიერ </t>
  </si>
  <si>
    <t xml:space="preserve">შეტანილია ცვლილება საკრებულოს მიერ  </t>
  </si>
  <si>
    <t>რეგისტრაციის თარიღი იუსტიციის სამინისტროს რეგიონალურ სამსახურში</t>
  </si>
  <si>
    <t>დაზუსტებული ბიუჯეტის ოდენობა</t>
  </si>
  <si>
    <t>ბრძანების N</t>
  </si>
  <si>
    <t>გაიზარდა (თანხა)</t>
  </si>
  <si>
    <t>შემცირდა (თანხა)</t>
  </si>
  <si>
    <t>წერილის N</t>
  </si>
  <si>
    <t>დადგენილების N</t>
  </si>
  <si>
    <t>701</t>
  </si>
  <si>
    <t>საერთო დანიშნულების სახელმწიფო მომსახურება</t>
  </si>
  <si>
    <t>7011</t>
  </si>
  <si>
    <t>აღმასრულებელი და წარმომადგენლობითი ორგანოების საქმიანობის უზრუნველყოფა, ფინანსური და ფისკალური საქმიანობა, საგარეო ურთიერთობები</t>
  </si>
  <si>
    <t>70111</t>
  </si>
  <si>
    <t xml:space="preserve">აღმასრულებელი და წარმომადგენლობითი ორგანოების საქმიანობის უზრუნველყოფა   </t>
  </si>
  <si>
    <t>70112</t>
  </si>
  <si>
    <t>ფინანსური და ფისკალური საქმიანობა</t>
  </si>
  <si>
    <t>7016</t>
  </si>
  <si>
    <t>ვალებთან დაკავშირებული ოპერაციები</t>
  </si>
  <si>
    <t>702</t>
  </si>
  <si>
    <t>თავდაცვა</t>
  </si>
  <si>
    <t>704</t>
  </si>
  <si>
    <t>ეკონომიკური საქმიანობა</t>
  </si>
  <si>
    <t>7042</t>
  </si>
  <si>
    <t>სოფლის მეურნეობა,სატყეო მეურნეობა, მეთევზეობა და მონადირეობა</t>
  </si>
  <si>
    <t xml:space="preserve">სოფლის მეურნეობა  </t>
  </si>
  <si>
    <t>ტრანსპორტი</t>
  </si>
  <si>
    <t>საავტომობილო ტრანსპორტი და გზები</t>
  </si>
  <si>
    <t>705</t>
  </si>
  <si>
    <t>გარემოს დაცვა</t>
  </si>
  <si>
    <t>7051</t>
  </si>
  <si>
    <t>ნარჩენების შეგროვება, გადამუშავება და განადგურება</t>
  </si>
  <si>
    <t>7052</t>
  </si>
  <si>
    <t>ჩამდინარე წყლების მართვა</t>
  </si>
  <si>
    <t>706</t>
  </si>
  <si>
    <t>საბინაო-კომუნალური მეურნეობა</t>
  </si>
  <si>
    <t>7063</t>
  </si>
  <si>
    <t>წყალმომარაგება</t>
  </si>
  <si>
    <t>7064</t>
  </si>
  <si>
    <t>გარე განათება</t>
  </si>
  <si>
    <t>7066</t>
  </si>
  <si>
    <t>სხვა არაკლასიფიცირებული საქმიანობა საბინაო-კომუნალურ მეურნეობაში</t>
  </si>
  <si>
    <t>ჯანმრთელობის  დაცვა</t>
  </si>
  <si>
    <t>ამბულატორიული მომსახურება</t>
  </si>
  <si>
    <t>საზოგადოებრივი ჯანდაცვის მომსახურება</t>
  </si>
  <si>
    <t>708</t>
  </si>
  <si>
    <t>დასვენება, კულტურა და რელიგია</t>
  </si>
  <si>
    <t>7081</t>
  </si>
  <si>
    <t>მომსახურება დასვენებისა და სპორტის სფეროში</t>
  </si>
  <si>
    <t>7082</t>
  </si>
  <si>
    <t>მომსახურება კულტურის სფეროში</t>
  </si>
  <si>
    <t>ტელერადიომაუწყებლობა და საგამომცემლო საქმიანობა</t>
  </si>
  <si>
    <t>რელიგიური და სხვა სახის საზოგადოებრივი საქმიანობა</t>
  </si>
  <si>
    <t>709</t>
  </si>
  <si>
    <t>განათლება</t>
  </si>
  <si>
    <t>7091</t>
  </si>
  <si>
    <t>სკოლამდელი აღზრდა</t>
  </si>
  <si>
    <t>7092</t>
  </si>
  <si>
    <t>ზოგადი განათლება</t>
  </si>
  <si>
    <t>710</t>
  </si>
  <si>
    <t>სოციალური დაცვა</t>
  </si>
  <si>
    <t>7101</t>
  </si>
  <si>
    <t>ავადმყოფთა და შეზღუდული  შესაძლებლობის მქონე პირთა სოციალური დაცვა</t>
  </si>
  <si>
    <t>ხანდაზმულთა სოციალური დაცვა</t>
  </si>
  <si>
    <t>7103</t>
  </si>
  <si>
    <t>მარჩენალდაკარგულ პირთა სოციალური დაცვა</t>
  </si>
  <si>
    <t>ოჯახებისა და ბავშვების სოციალური დაცვა</t>
  </si>
  <si>
    <t>საცხორებლებით უზრუნველყოფა</t>
  </si>
  <si>
    <t>სოციალური გაუცხოვების საკითხები, რომლებიც არ ექვემდებარება კლასიფიკაციას</t>
  </si>
  <si>
    <t>სულ</t>
  </si>
  <si>
    <t>სათამაშო ბიზნესის მოსაკრებელი</t>
  </si>
  <si>
    <t>7055</t>
  </si>
  <si>
    <t>გამოყენებითი კვლევები გარემოს დაცვის სფეროში</t>
  </si>
  <si>
    <t>21,04,2017</t>
  </si>
  <si>
    <t>5,05,2017</t>
  </si>
  <si>
    <t xml:space="preserve"> საპროექტო სახარჯთაღრიცხვო დოკუმენტაციის შედგენა</t>
  </si>
  <si>
    <t>საგარეჯოს #2 სკოლად.დაწესებ.სამზარეულოს შეკეთება</t>
  </si>
  <si>
    <t>ი.მ.თამაზ კუჭუაშვილი</t>
  </si>
  <si>
    <t>სკოლამდელი დაწესებულების სარეაბილიტაციო სამუშაოები</t>
  </si>
  <si>
    <t>12,04,2017</t>
  </si>
  <si>
    <t>13,06,2017</t>
  </si>
  <si>
    <t>შ.პ.ს. ფერთანათება</t>
  </si>
  <si>
    <t>1,06,2017</t>
  </si>
  <si>
    <t>სებ.</t>
  </si>
  <si>
    <t>ToxliaurSi, xaSmSi,wyarosTavSi gareganaTebis mowyoba</t>
  </si>
  <si>
    <t>19,06,2017</t>
  </si>
  <si>
    <t>i.m.vaxtang esaiSvili</t>
  </si>
  <si>
    <t>16</t>
  </si>
  <si>
    <t>მუნიციპალიტეტის მერია</t>
  </si>
  <si>
    <t>060202</t>
  </si>
  <si>
    <t>satransporto saSualeba</t>
  </si>
  <si>
    <t>საკუთარი სახსრები</t>
  </si>
  <si>
    <t>15</t>
  </si>
  <si>
    <t>სსიპ ,,საქართველოს  მუნიციპალური განვითარების ფონდი"</t>
  </si>
  <si>
    <t>,,საქართველოს მყარი ნარჩენების მართვის პროექტის" ქონების გადაცემის შესახებ</t>
  </si>
  <si>
    <t>ხელშეკრულება N12                                         13.02.2017</t>
  </si>
  <si>
    <t xml:space="preserve">valuta da depozitebi  </t>
  </si>
  <si>
    <t>სხვა დონის ერთეულის ფონდიდან გამოყოფილი ტრანსფერი</t>
  </si>
  <si>
    <t>ფინანსური აქტივების კლება</t>
  </si>
  <si>
    <t>18</t>
  </si>
  <si>
    <t>19</t>
  </si>
  <si>
    <t xml:space="preserve"> დაზუსტებული წლიური საბიუჯეტო სახსრები ფონდების გარეშე ბიუჯეტი</t>
  </si>
  <si>
    <t>საბიუჯეტო სახსრები ფონდების გარეშე</t>
  </si>
  <si>
    <t>პროცენტი</t>
  </si>
  <si>
    <t>ფორმა №10</t>
  </si>
  <si>
    <t>საქართველოს მთავრობის განკარგულება</t>
  </si>
  <si>
    <t>ფორმა №9</t>
  </si>
  <si>
    <t>7093</t>
  </si>
  <si>
    <t>საშუალო ზოგადი განათლება</t>
  </si>
  <si>
    <t>პროფესიული განათლება</t>
  </si>
  <si>
    <t>711</t>
  </si>
  <si>
    <t>7111</t>
  </si>
  <si>
    <t>7112</t>
  </si>
  <si>
    <t>7113</t>
  </si>
  <si>
    <t>7114</t>
  </si>
  <si>
    <t>7115</t>
  </si>
  <si>
    <t>7116</t>
  </si>
  <si>
    <t>7117</t>
  </si>
  <si>
    <t>7094</t>
  </si>
  <si>
    <t>სოფლის მხარდაჭერის პროგრამა</t>
  </si>
  <si>
    <t>საჯარო სკოლების მცირე სარეაბილიტაციო სამუშაოები და მოსწავლეთა ტრანსპორტით უზრუნველყოფა</t>
  </si>
  <si>
    <t>შემოსულობები</t>
  </si>
  <si>
    <t>შემოსავლები</t>
  </si>
  <si>
    <t>არაფინანსური აქტივების კლება</t>
  </si>
  <si>
    <t>ვალდებულებების ზრდა</t>
  </si>
  <si>
    <t>ქონების გადასახადი</t>
  </si>
  <si>
    <t>საქართველოს საწარმოთა ქონებაზე (გარდა მიწისა)</t>
  </si>
  <si>
    <t>უცხოურ საწარმოთა ქონებაზე (გარდა მიწისა)</t>
  </si>
  <si>
    <t>ფიზიკურ პირთა ქონებაზე (გარდა მიწისა)</t>
  </si>
  <si>
    <t>სასოფლო-სამეურნეო დანიშნულების მიწაზე</t>
  </si>
  <si>
    <t>არასასოფლო-სამეურნეო დანიშნულების მიწაზე</t>
  </si>
  <si>
    <t>სხვა გადასახადები ქონებაზე</t>
  </si>
  <si>
    <t>დამატებითი ღირებულების გადასახადი</t>
  </si>
  <si>
    <t>საერთაშორისო ორგანიზაციებიდან და სხვა ქვეყნის მთავრობიდან მიღებული გრანტები</t>
  </si>
  <si>
    <t>სახელმწიფო ბიუჯეტიდან გამოყოფილი ტრანსფერი</t>
  </si>
  <si>
    <t>ბიუჯეტით გათვალისწინებული ტრანსფერები</t>
  </si>
  <si>
    <t>მიზნობრივი ტრანსფერი დელეგირებული უფლებამოსილების განსახორციელებლად</t>
  </si>
  <si>
    <t>ინფრასტრუქტურის განვითარებისთვის და სხვა მიმდინარე ღონიძიებების დასაფინანსებლად (კაპიტალური ტრანსფერი)</t>
  </si>
  <si>
    <t>შემოსავლები საკუთრებიდან</t>
  </si>
  <si>
    <t>პროცენტები</t>
  </si>
  <si>
    <t>დივიდენდები</t>
  </si>
  <si>
    <t>რენტა</t>
  </si>
  <si>
    <t>მოსაკრებელი ბუნებრივი რესურსებით სარგებლობისათვის</t>
  </si>
  <si>
    <t>სხვა არაკლასიფიცირებული რენტა</t>
  </si>
  <si>
    <t>საქონლისა და მომსახურების რეალიზაცია</t>
  </si>
  <si>
    <t>ადმინისტრაციული მოსაკრებლები და გადასახდელები</t>
  </si>
  <si>
    <t>საერთო-სახელმწიფოებრივი სალიცენზიო მოსაკრებელი</t>
  </si>
  <si>
    <r>
      <t xml:space="preserve">ZiriTadi aqtivebi </t>
    </r>
    <r>
      <rPr>
        <b/>
        <sz val="11"/>
        <color indexed="10"/>
        <rFont val="Sylfaen"/>
        <family val="1"/>
      </rPr>
      <t/>
    </r>
  </si>
  <si>
    <t>საჯარო ინფორმაციის ასლის გადაღების მოსაკრებელი</t>
  </si>
  <si>
    <t>სატენდერო მოსაკრებელი</t>
  </si>
  <si>
    <t>სამხედრო სავალდებულო სამსახურის გადავადების მოსაკრებელი</t>
  </si>
  <si>
    <t>ადმინისტაციული მოსაკრებელი დასახლებული ტერიტორიის დასუფთავებისათვის</t>
  </si>
  <si>
    <t>სხვა არაკლასიფიცირებული მოსაკრებელი</t>
  </si>
  <si>
    <t>არასაბაზრო წესით გაყიდული საქონელი და მომსახურება</t>
  </si>
  <si>
    <t>შემოსავლები საქონლის რეალიზაციიდან</t>
  </si>
  <si>
    <t>ჯარიმები, სანქციები და საურავები</t>
  </si>
  <si>
    <t>შერეული და სხვა არაკლასიფიცირებული შემოსავლები</t>
  </si>
  <si>
    <t>ძირითადი აქტივები</t>
  </si>
  <si>
    <t>ფასეულობები</t>
  </si>
  <si>
    <t>არაწარმოებული აქტივები</t>
  </si>
  <si>
    <t>სხვა ბუნებრივი აქტივები</t>
  </si>
  <si>
    <t>ფინანსური ქაღალდები, გარდა აქციებისა</t>
  </si>
  <si>
    <t>საგარეჯოს მუნიციპალიტეტი</t>
  </si>
  <si>
    <t>მომუშავეთა რიცხოვნობა</t>
  </si>
  <si>
    <t>ვალდებულების კლება</t>
  </si>
  <si>
    <t>თავდაცვის ღონისძიებები</t>
  </si>
  <si>
    <t>შრომის ანაზრაურება</t>
  </si>
  <si>
    <t>სხვა ხარჯი</t>
  </si>
  <si>
    <t>სპორტის განვითარების ხელშეწყობა</t>
  </si>
  <si>
    <t>აიპ ,,საგარეჯოს N105 სპორტულ-კომპლექსური სკოლა</t>
  </si>
  <si>
    <t>აიპ ,,საგარეჯოს მუნიციპალიტეტის სპორტული გაერთიანება"</t>
  </si>
  <si>
    <t>ა(ა)იპ რაგბის კლუბი ვეფხვები</t>
  </si>
  <si>
    <t>შპს ,,საფეხბურთო კლუბი საგარეჯო"</t>
  </si>
  <si>
    <t>სპორტული ღონისძიებების დაფინანსება</t>
  </si>
  <si>
    <t>2019 წლის 9 თვის ბიუჯეტის შესრულების %</t>
  </si>
  <si>
    <t>ათას ლარში</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</si>
  <si>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t>
  </si>
  <si>
    <t>საქართველოს რეგიონებში განსახორციელებელი პროექტების ფონდიდან</t>
  </si>
  <si>
    <t>აღმასრულებელი და წარმომადგენლობითი ორგანოების საქმიანობის უზრუნველყოფა, ფინანსური და ფისკალრი საქმიანობა, საგარეო ურთიერთობები</t>
  </si>
  <si>
    <t>აღმასრულებელი და წარმომადგენლობითი ორგანოების საქმიანობის უზრუნველყოფა</t>
  </si>
  <si>
    <t>ვალთან დაკავშირებული ოპერაციები</t>
  </si>
  <si>
    <t>სხვა არაკლასიფიცირებული საქმიანობა ეკონომიკურ საქმიანობაში</t>
  </si>
  <si>
    <t>სხვა არაკლასიფიცირებული საქმიანობა გარემოს დაცვის სფეროში</t>
  </si>
  <si>
    <t>ჯანმრთელობის დაცვა</t>
  </si>
  <si>
    <t>ზოგადი პროფილის ამბულატორიული მომსახურება</t>
  </si>
  <si>
    <t>საზოგადოებრისვი ჯანდაცვის მომსახურება</t>
  </si>
  <si>
    <t>პროფილური განათლება</t>
  </si>
  <si>
    <t>ავადმყოფთა და შეზღუდული შესაძლებლობის მქონე პირთა სოციალური დაცვა</t>
  </si>
  <si>
    <t>შეზღუდული შესაძლებლობის მქონე პირთა სოციალური დაცვა</t>
  </si>
  <si>
    <t>საცხოვრებლით უზრუნველყოფა</t>
  </si>
  <si>
    <t>სოციალური გაუცხოვების საკითხები, რომელიც არ ექვემდებარება კლასიფიკაციას</t>
  </si>
  <si>
    <t xml:space="preserve">საჯარო სკოლების მცირე სარეაბილიტაციო სამუშაოები და მოსწავლეთა ტრანსპორტირება (,,ზოგიერთი მუნიციპალიტეტისათვის უფლებამოსილებების ხელშეკრულების საფუძველზე დელეგირების შესახებ" </t>
  </si>
  <si>
    <t>მმართველობა და საერთო დანიშნულების ხარჯები</t>
  </si>
  <si>
    <t>სამხედრო აღრიცხვის და გაწვევის სამსახური</t>
  </si>
  <si>
    <t>01 01 03</t>
  </si>
  <si>
    <t>01 01 01</t>
  </si>
  <si>
    <t>01 01 02</t>
  </si>
  <si>
    <t>მგფ-ს და სხვა დავალიანებების დაფარვა</t>
  </si>
  <si>
    <t>ინფრასტრუქტურის განვითარება</t>
  </si>
  <si>
    <t>საგზაო ინფრასტრუქტურის განვითარება</t>
  </si>
  <si>
    <t>გზების მიმდინარე შეკეთება</t>
  </si>
  <si>
    <t>02 01 0 1</t>
  </si>
  <si>
    <t>02 01 02</t>
  </si>
  <si>
    <t>ახალი გზების მშენებლობა</t>
  </si>
  <si>
    <t>02 01 03</t>
  </si>
  <si>
    <t>საგზაო ნიშნები და უსაფრთხოება</t>
  </si>
  <si>
    <t>წყლის სისტემების განვითარება</t>
  </si>
  <si>
    <t>სასმელი წყლის სისტემის რეაბილიტაცია</t>
  </si>
  <si>
    <t>სასმელი წყლის სისტემის ექსპლოატაცია</t>
  </si>
  <si>
    <t>02 03</t>
  </si>
  <si>
    <t>01 01</t>
  </si>
  <si>
    <t>01 02</t>
  </si>
  <si>
    <t>02 03 02</t>
  </si>
  <si>
    <t>გარე განათების ახალი წერტილების მოწყობა</t>
  </si>
  <si>
    <t>02 04</t>
  </si>
  <si>
    <t>02 05</t>
  </si>
  <si>
    <t>02 05 01</t>
  </si>
  <si>
    <t>02 05 03</t>
  </si>
  <si>
    <t>02 06</t>
  </si>
  <si>
    <t>02 07</t>
  </si>
  <si>
    <t>სარიტუალო ღონისძიებები</t>
  </si>
  <si>
    <t>02 07 01</t>
  </si>
  <si>
    <t>02 08</t>
  </si>
  <si>
    <t>03 00</t>
  </si>
  <si>
    <t>03 01</t>
  </si>
  <si>
    <t>03 01 01</t>
  </si>
  <si>
    <t>03 01 02</t>
  </si>
  <si>
    <t>03 03</t>
  </si>
  <si>
    <t>04 00</t>
  </si>
  <si>
    <t>საკანონმდებლო და აღმასრულებელი  საქმიანობის უზრუნველყოფა</t>
  </si>
  <si>
    <t>საერთო დანიშნულების ხარჯები</t>
  </si>
  <si>
    <t>02 01 0 1 01</t>
  </si>
  <si>
    <t>შ.პ.ს. საგარეჯო</t>
  </si>
  <si>
    <t>გარე განთება</t>
  </si>
  <si>
    <t>გარე განათების ქსელის ექსპლოატაცია</t>
  </si>
  <si>
    <r>
      <rPr>
        <b/>
        <sz val="9"/>
        <color indexed="8"/>
        <rFont val="Sylfaen"/>
        <family val="1"/>
        <charset val="204"/>
      </rPr>
      <t>ავარიული შენობების და სახლების რეაბილიტაცია</t>
    </r>
  </si>
  <si>
    <t>კეთილმოწყობა</t>
  </si>
  <si>
    <r>
      <rPr>
        <b/>
        <sz val="9"/>
        <color indexed="8"/>
        <rFont val="Sylfaen"/>
        <family val="1"/>
        <charset val="204"/>
      </rPr>
      <t>საზოგადოებრივი სივრცეების მოწყობა-რეაბილიტაცია</t>
    </r>
  </si>
  <si>
    <t>02 05 02</t>
  </si>
  <si>
    <r>
      <rPr>
        <b/>
        <sz val="9"/>
        <color indexed="8"/>
        <rFont val="Sylfaen"/>
        <family val="1"/>
        <charset val="204"/>
      </rPr>
      <t>შენობების ფასადების რეაბილიტაცია</t>
    </r>
  </si>
  <si>
    <r>
      <rPr>
        <b/>
        <sz val="9"/>
        <color indexed="8"/>
        <rFont val="Sylfaen"/>
        <family val="1"/>
        <charset val="204"/>
      </rPr>
      <t>სადღესასწაულო ღონისძიებები</t>
    </r>
  </si>
  <si>
    <r>
      <rPr>
        <b/>
        <sz val="9"/>
        <color indexed="8"/>
        <rFont val="Sylfaen"/>
        <family val="1"/>
        <charset val="204"/>
      </rPr>
      <t>სარწყავი არხების და ნაპირსამაგრი ნაგებობების მოწყობა,რეაბილიტაცია და ექსპლოატაცია</t>
    </r>
  </si>
  <si>
    <t>სასაფლაოების მოვლა შემოღობვა</t>
  </si>
  <si>
    <r>
      <rPr>
        <b/>
        <sz val="9"/>
        <color indexed="8"/>
        <rFont val="Sylfaen"/>
        <family val="1"/>
        <charset val="204"/>
      </rPr>
      <t>დასუფთავება და გარემოს დაცვა</t>
    </r>
  </si>
  <si>
    <t>დასუფთავება და ნარჩენების გატანა</t>
  </si>
  <si>
    <t>შპს სუფთა მუნიციპალიტეტი 2018</t>
  </si>
  <si>
    <r>
      <rPr>
        <b/>
        <sz val="9"/>
        <color indexed="8"/>
        <rFont val="Sylfaen"/>
        <family val="1"/>
        <charset val="204"/>
      </rPr>
      <t>კაპიტალური დაბანდებები დასუფთავების სფეროში</t>
    </r>
  </si>
  <si>
    <t>სკოლამდელი დაწესებულებების ფუნქციონირება</t>
  </si>
  <si>
    <t>04 03</t>
  </si>
  <si>
    <t>04 03 01</t>
  </si>
  <si>
    <t>სპორტული დაწესებულებების ხელეწყობა</t>
  </si>
  <si>
    <t>სპორტული ობიექტების აღჭურვა, რეაბილიტაცია, მშენებლობა</t>
  </si>
  <si>
    <t>05 01 03</t>
  </si>
  <si>
    <t>კულტურის სფეროს განვითარება</t>
  </si>
  <si>
    <t>კულტურის სფეროს დაწესებულებების ხელშეწყობა</t>
  </si>
  <si>
    <t>05 02 02</t>
  </si>
  <si>
    <t>ახალგაზრდობის მხარდაჭერა</t>
  </si>
  <si>
    <t>სოციალურად დაუცველი ოჯახების ბავშვთა  დახმარების პროგრამა</t>
  </si>
  <si>
    <t>პირველ და მეორე  ახალდაბადებული ბავშვიანი სოციალურად დაუცველი ოჯახების დახმარების პროგრამა</t>
  </si>
  <si>
    <t>სოციალურად დაუცველი მოსახლეობის სამედიცინო მომსახურების დაფინანსება</t>
  </si>
  <si>
    <t>მედიკამენტების შეძენაზე დახმარების  პროგრამა</t>
  </si>
  <si>
    <t>06 02 03 01</t>
  </si>
  <si>
    <t>06 02 03 02</t>
  </si>
  <si>
    <t>06 02 03 03</t>
  </si>
  <si>
    <t>06 02 03 04</t>
  </si>
  <si>
    <t>06 02 03 05</t>
  </si>
  <si>
    <t>06 02 03 06</t>
  </si>
  <si>
    <t>06 02 03 07</t>
  </si>
  <si>
    <t>მძიმე საცხოვრებელ პირობებში მყოფი ოჯახების დროებითი თავშესაფრით უზრუნველყოფის პროგრამა</t>
  </si>
  <si>
    <t>06 02 04</t>
  </si>
  <si>
    <t>უმწეოთათვის  უფასო სასადილოს დაფინანსება</t>
  </si>
  <si>
    <t>06 02 05</t>
  </si>
  <si>
    <t>ომის ვეტერანებისა და მათი ოჯახების დახმარების პროგრამა</t>
  </si>
  <si>
    <t>06 02 06</t>
  </si>
  <si>
    <t>06 02 07</t>
  </si>
  <si>
    <t>წითელი ჯვრის დაფინანსების პროგრამა</t>
  </si>
  <si>
    <t>სტუდენტებისთვის სწავლის საფასურის დაფინასება</t>
  </si>
  <si>
    <t>06 02 08</t>
  </si>
  <si>
    <t>06 02 09</t>
  </si>
  <si>
    <t>221+1927:19321927:1933C11927:1931</t>
  </si>
  <si>
    <t>23</t>
  </si>
  <si>
    <t>სამხედრო აღრიცხვის, გაწვევისა და მობილიზაციის სამსახური</t>
  </si>
  <si>
    <t>03  02</t>
  </si>
  <si>
    <t>მწვანე ნარგავების მოვლა-პატრონობა, განვითარება</t>
  </si>
  <si>
    <t>26</t>
  </si>
  <si>
    <t>01 02 01</t>
  </si>
  <si>
    <t>სულ საკუთარი სახსრების გარდა</t>
  </si>
  <si>
    <t>01 02 03</t>
  </si>
  <si>
    <t>02 00</t>
  </si>
  <si>
    <t>02 01</t>
  </si>
  <si>
    <t>02 01 01 02</t>
  </si>
  <si>
    <t>02 02</t>
  </si>
  <si>
    <t>02 02 01</t>
  </si>
  <si>
    <t>02 02 02</t>
  </si>
  <si>
    <t>02 03 01</t>
  </si>
  <si>
    <t>04 01</t>
  </si>
  <si>
    <t>04 02</t>
  </si>
  <si>
    <t>04 03 02</t>
  </si>
  <si>
    <t>04 04</t>
  </si>
  <si>
    <t>05 00</t>
  </si>
  <si>
    <t>05 01</t>
  </si>
  <si>
    <t>05 01 01</t>
  </si>
  <si>
    <t>05 01 01 01</t>
  </si>
  <si>
    <t>05 01 01 02</t>
  </si>
  <si>
    <t>05 01 01 03</t>
  </si>
  <si>
    <t>05 01 01 04</t>
  </si>
  <si>
    <t>05 01 02</t>
  </si>
  <si>
    <t>05 02</t>
  </si>
  <si>
    <t>05 02 01</t>
  </si>
  <si>
    <t>05 02 01 01</t>
  </si>
  <si>
    <t>05 02 01 02</t>
  </si>
  <si>
    <t>05 02 03</t>
  </si>
  <si>
    <t>05 03</t>
  </si>
  <si>
    <t>05 04</t>
  </si>
  <si>
    <t>06 00</t>
  </si>
  <si>
    <t>06 01</t>
  </si>
  <si>
    <t>06 01 01</t>
  </si>
  <si>
    <t>06 01 02</t>
  </si>
  <si>
    <t>06 02</t>
  </si>
  <si>
    <t>06 02 01</t>
  </si>
  <si>
    <t>06 02 01 01</t>
  </si>
  <si>
    <t>06 02 01 02</t>
  </si>
  <si>
    <t>06 02 01 03</t>
  </si>
  <si>
    <t>06 02 01 04</t>
  </si>
  <si>
    <t>06 02 01 05</t>
  </si>
  <si>
    <t>06 02 02 01</t>
  </si>
  <si>
    <t>06 02 02 02</t>
  </si>
  <si>
    <t>06 02 02 03</t>
  </si>
  <si>
    <t>06 02 02 04</t>
  </si>
  <si>
    <t>06 02 03</t>
  </si>
  <si>
    <t>17</t>
  </si>
  <si>
    <t>06 02 01 06</t>
  </si>
  <si>
    <t>06 02 01 07</t>
  </si>
  <si>
    <t>06 02 01 08</t>
  </si>
  <si>
    <t>06 02 01 09</t>
  </si>
  <si>
    <t>142</t>
  </si>
  <si>
    <t>1422</t>
  </si>
  <si>
    <r>
      <rPr>
        <b/>
        <sz val="8"/>
        <color indexed="8"/>
        <rFont val="Sylfaen"/>
        <family val="1"/>
        <charset val="204"/>
      </rPr>
      <t>ბიკარბონატული ჰემოდიალიზი-თირკმლის ქრონიკული უკმარისობით დაავადებულთა სამედიცინო დაწესებულებაში ტრანსპორტირების დაფინანსების პროგრამა</t>
    </r>
  </si>
  <si>
    <t>CPV</t>
  </si>
  <si>
    <t>მომწოდებელი</t>
  </si>
  <si>
    <t>სახელშეკრულებო თანხა</t>
  </si>
  <si>
    <t>მიწოდების ბოლო ვადა</t>
  </si>
  <si>
    <t>თარიღი (ბოლო თარიღი)</t>
  </si>
  <si>
    <t>ანაზღაურებლი თანხა 2016 წელს</t>
  </si>
  <si>
    <t>ანაზღაურებლი თანხა 2017 წელს</t>
  </si>
  <si>
    <t>ანაზღაურებლი თანხა 2018 წელს</t>
  </si>
  <si>
    <t>ანაზღაურებული თანხა სულ</t>
  </si>
  <si>
    <t>წლ. დამტკიც. ბიუჯეტის შესრულების %</t>
  </si>
  <si>
    <t>წლ.დაზუსტებ.ბიუჯეტის  შესრულების %</t>
  </si>
  <si>
    <t>1.3.3.1.1</t>
  </si>
  <si>
    <t>1.3.3.2.1.1.2</t>
  </si>
  <si>
    <t>7061</t>
  </si>
  <si>
    <t>ბინათმშენებლობა</t>
  </si>
  <si>
    <t>საქართველოს მთავრობის .  განკარგულება</t>
  </si>
  <si>
    <t>31.12.2020</t>
  </si>
  <si>
    <t>მოსწავლეთა ტრანსპორტით უზრუნველყოფის დელეგირებული უფლებამოსილების განხორციელების შესახებ</t>
  </si>
  <si>
    <t>100</t>
  </si>
  <si>
    <t>სტრიქომის კოდი</t>
  </si>
  <si>
    <t>არაფინანსური აქტივების დასახელება</t>
  </si>
  <si>
    <t>მ ი ღ ე ბ ა</t>
  </si>
  <si>
    <t>გ ა ს ვ ლ ა</t>
  </si>
  <si>
    <t>ნაშთი წლის(პერიოდისთვის) ბოლოს</t>
  </si>
  <si>
    <t>ნაშთი წლის დასაწყისისათვის</t>
  </si>
  <si>
    <t>შესყიდვა წინა წლების ავანსების შემცირებით</t>
  </si>
  <si>
    <t xml:space="preserve">შესყიდვა მიმდინარე პერიოდის </t>
  </si>
  <si>
    <t>ანგარიშვალდებულ ან სხვა პირისაგან მიღება</t>
  </si>
  <si>
    <t xml:space="preserve">*სხვა მიღებები </t>
  </si>
  <si>
    <t>გაყიდვით</t>
  </si>
  <si>
    <t>სოციალური დახმარებებით</t>
  </si>
  <si>
    <t>დანაკლისით</t>
  </si>
  <si>
    <t>სხვა ხარჯებით</t>
  </si>
  <si>
    <t>*სხვა გასვლები</t>
  </si>
  <si>
    <t>010</t>
  </si>
  <si>
    <t>1. მატერიალური მარაგები</t>
  </si>
  <si>
    <t>020</t>
  </si>
  <si>
    <t xml:space="preserve"> 1.1. სტრატეგიული მარაგები</t>
  </si>
  <si>
    <t>030</t>
  </si>
  <si>
    <t xml:space="preserve"> 1.2. სხვა მატერიალური მარაგები</t>
  </si>
  <si>
    <t>040</t>
  </si>
  <si>
    <t xml:space="preserve">  1.2.1. ნედლეული და მასალები</t>
  </si>
  <si>
    <t>050</t>
  </si>
  <si>
    <t xml:space="preserve">  1.2.2 დაუმთავრებელი წარმოება</t>
  </si>
  <si>
    <t>060</t>
  </si>
  <si>
    <t xml:space="preserve">  1.2.3 მზა პროდუქცია</t>
  </si>
  <si>
    <t>070</t>
  </si>
  <si>
    <t xml:space="preserve">  1.2.4 შემდგომი რეალიზაციისათვის შეძენილი საქონელი</t>
  </si>
  <si>
    <t>080</t>
  </si>
  <si>
    <t xml:space="preserve">  1.2.5 ფულადი დოკუმენტები</t>
  </si>
  <si>
    <t>090</t>
  </si>
  <si>
    <t xml:space="preserve">  1.2.6 სათადარიგო ნაწილები</t>
  </si>
  <si>
    <t xml:space="preserve">  1.2.7 სხვა დარჩენილი მატერიალური მარაგები</t>
  </si>
  <si>
    <t>110</t>
  </si>
  <si>
    <t>2. ძირითადი აქტივები</t>
  </si>
  <si>
    <t>120</t>
  </si>
  <si>
    <t>2.1 შენობა-ნაგებობები</t>
  </si>
  <si>
    <t>130</t>
  </si>
  <si>
    <t>2.1.1 საცხოვრებელი შენობები</t>
  </si>
  <si>
    <t>140</t>
  </si>
  <si>
    <t xml:space="preserve">2.1.2 არასაცხოვრებელი შენობები </t>
  </si>
  <si>
    <t>150</t>
  </si>
  <si>
    <t>2.1.3 საგზაო მაგისტრალები</t>
  </si>
  <si>
    <t>160</t>
  </si>
  <si>
    <t>2.1.4 ქუჩები</t>
  </si>
  <si>
    <t>170</t>
  </si>
  <si>
    <t>2.1.5 გზები</t>
  </si>
  <si>
    <t>180</t>
  </si>
  <si>
    <t>2.1.6 ხიდები</t>
  </si>
  <si>
    <t>190</t>
  </si>
  <si>
    <t>2.1.7 გვირაბები</t>
  </si>
  <si>
    <t>200</t>
  </si>
  <si>
    <t xml:space="preserve">2.1.8 გაყვანილობის სისტემები </t>
  </si>
  <si>
    <t>210</t>
  </si>
  <si>
    <t>2.1.9 სხვა შენობა-ნაგებობები</t>
  </si>
  <si>
    <t>220</t>
  </si>
  <si>
    <t xml:space="preserve"> 2.2 მანქანა-დანადგარები და ინვენტარი </t>
  </si>
  <si>
    <t>230</t>
  </si>
  <si>
    <t>2.2.1სატრანსპორტო საშუალებები</t>
  </si>
  <si>
    <t>240</t>
  </si>
  <si>
    <t xml:space="preserve">2.2.2 სხვა მანქანა-დანადგარები და ინვენტარი </t>
  </si>
  <si>
    <t>250</t>
  </si>
  <si>
    <t>2.3 სხვა ძირითადი აქტივები</t>
  </si>
  <si>
    <t>260</t>
  </si>
  <si>
    <t>2.3.1 კულტივირებული აქტივები</t>
  </si>
  <si>
    <t>270</t>
  </si>
  <si>
    <t>2.3.2 არამატერიალური ძირითადი აქტივები</t>
  </si>
  <si>
    <t>280</t>
  </si>
  <si>
    <t xml:space="preserve">2.4  სხვა დანარჩენი ძირითდი აქტივები
</t>
  </si>
  <si>
    <t>290</t>
  </si>
  <si>
    <t xml:space="preserve">2.4.1  დაუმთავრებელი ძირითდი აქტივი
</t>
  </si>
  <si>
    <t>300</t>
  </si>
  <si>
    <t xml:space="preserve">2.4.2  საოპერაციო იჯარით მიღებული ქონების არსებითი გაუმჯობესება
</t>
  </si>
  <si>
    <t>310</t>
  </si>
  <si>
    <t>3. გრძელვადიანი მცირეფასიანი აქტივები</t>
  </si>
  <si>
    <t>320</t>
  </si>
  <si>
    <t>4. ფასეულობები</t>
  </si>
  <si>
    <t>330</t>
  </si>
  <si>
    <t xml:space="preserve"> 4.1. ძვირფასი ქვები და ლითონები</t>
  </si>
  <si>
    <t>340</t>
  </si>
  <si>
    <t xml:space="preserve"> 4.2. ხელოვნების ნიმუშები</t>
  </si>
  <si>
    <t>350</t>
  </si>
  <si>
    <t xml:space="preserve"> 4.3. სხვა ფასეულობები</t>
  </si>
  <si>
    <t>360</t>
  </si>
  <si>
    <t>5. არაწარმოებული აქტივები</t>
  </si>
  <si>
    <t>370</t>
  </si>
  <si>
    <t xml:space="preserve"> 5.1 მიწა</t>
  </si>
  <si>
    <t>380</t>
  </si>
  <si>
    <t xml:space="preserve"> 5.2 წიაღისეული</t>
  </si>
  <si>
    <t>390</t>
  </si>
  <si>
    <t xml:space="preserve"> 5.3 სხვა ბუნებრივი აქტივები</t>
  </si>
  <si>
    <t>400</t>
  </si>
  <si>
    <t xml:space="preserve"> 5.4 არაწარმოებული არამატერიალური აქტივები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</si>
  <si>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</si>
  <si>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</si>
  <si>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</si>
  <si>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</si>
  <si>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</si>
  <si>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SPA/CMR (სრულად)</t>
  </si>
  <si>
    <t>17,01,2022</t>
  </si>
  <si>
    <t xml:space="preserve"> რეგიონებში განსახორციელებელი პროექტების ფონდიდან მუნიციპალიტეტებისთვის თანხის გამოყოფის შესახებ</t>
  </si>
  <si>
    <t xml:space="preserve">,,საქართველოს სახელმწიფო ბიუჯეტით გათვალისწინებული საქართველოს რეგიონებში განსახორციელებელი პროექტების ფონდიდან სოფლის მხარდაჭერის პროგრამის ფარგლებში მუნიციპალიტეტებისათვის თანხის გამოყოფის შესახებ" </t>
  </si>
  <si>
    <t>2023 წლის წლიური დაზუსტებული ბიუჯეტი</t>
  </si>
  <si>
    <t>2023 წლის დაზუსტებული გეგმა</t>
  </si>
  <si>
    <t>საქართველოს კანონი საქართველოს 2023  წლის სახელმწიფო ბიუჯეტის შესახებ</t>
  </si>
  <si>
    <t>2023 წლის 20 იანვარს ქ.საგარეჯოში მომხდარი ტრაგედიის ღამეს, შემთხვევის ადგილზე მისულ სასწრაფო სამედიცინო დახმარების ბრიგადის თანამშრომლებზე ფულადი ჯილდოს გაცემის შესახებ</t>
  </si>
  <si>
    <t>საგარეჯოს მუნიციპალიტეტის მერის ბრძანება</t>
  </si>
  <si>
    <t>13.02.2023</t>
  </si>
  <si>
    <t>ბ52.522304410</t>
  </si>
  <si>
    <t>საგარეჯოს მუნიციპალიტეტის სოფ. უჯარმაში მცხოვრების, სოციალურად დაუცველი, მრავალსვილიანი ოჯახის (ნათობაშვილი) სახლის სახურავის აღდგენის მიზნით</t>
  </si>
  <si>
    <t>20.02.2022</t>
  </si>
  <si>
    <t>ბ52.522305112</t>
  </si>
  <si>
    <t>25.01.2023</t>
  </si>
  <si>
    <t>52-522302585</t>
  </si>
  <si>
    <t>27.01.2023</t>
  </si>
  <si>
    <t>17.02.2023</t>
  </si>
  <si>
    <t>52-522304826</t>
  </si>
  <si>
    <t>24.02.2023</t>
  </si>
  <si>
    <r>
      <rPr>
        <b/>
        <sz val="9"/>
        <color indexed="8"/>
        <rFont val="Sylfaen"/>
        <family val="1"/>
        <charset val="204"/>
      </rPr>
      <t>სკოლამდელი დაწესებულებების რეაბილიტაცია, მშენებლობა</t>
    </r>
  </si>
  <si>
    <r>
      <rPr>
        <b/>
        <sz val="9"/>
        <color indexed="8"/>
        <rFont val="Sylfaen"/>
        <family val="1"/>
        <charset val="204"/>
      </rPr>
      <t>სკოლისგარეშე დაწესებულების ფუნქციონირება</t>
    </r>
  </si>
  <si>
    <r>
      <rPr>
        <b/>
        <sz val="9"/>
        <color indexed="8"/>
        <rFont val="Sylfaen"/>
        <family val="1"/>
        <charset val="204"/>
      </rPr>
      <t>ა(ა)იპ საგარეჯოს სკოლისგარეშე დაწესებულებათა გაერთიანება</t>
    </r>
  </si>
  <si>
    <r>
      <rPr>
        <b/>
        <sz val="9"/>
        <color indexed="8"/>
        <rFont val="Sylfaen"/>
        <family val="1"/>
        <charset val="204"/>
      </rPr>
      <t>სხვა არაკლასიფიცირებული საქმიანობა განათლების სფეროში</t>
    </r>
  </si>
  <si>
    <r>
      <rPr>
        <b/>
        <sz val="9"/>
        <color indexed="8"/>
        <rFont val="Sylfaen"/>
        <family val="1"/>
        <charset val="204"/>
      </rPr>
      <t>ა(ა)იპ ,,საგარეჯოს ჯემალ ბურჯანაძის სახელობის სამუსიკო სკოლა"</t>
    </r>
  </si>
  <si>
    <r>
      <rPr>
        <b/>
        <sz val="9"/>
        <color indexed="8"/>
        <rFont val="Sylfaen"/>
        <family val="1"/>
        <charset val="204"/>
      </rPr>
      <t>ა(ა)იპ კულტურის ობიექტების გაერთიანება</t>
    </r>
  </si>
  <si>
    <r>
      <rPr>
        <b/>
        <sz val="9"/>
        <color indexed="8"/>
        <rFont val="Sylfaen"/>
        <family val="1"/>
        <charset val="204"/>
      </rPr>
      <t>კულტურის ობიექტების აღჭურვა,რეაბილიტაცია, მშენებლობა</t>
    </r>
  </si>
  <si>
    <r>
      <rPr>
        <b/>
        <sz val="9"/>
        <color indexed="8"/>
        <rFont val="Sylfaen"/>
        <family val="1"/>
        <charset val="204"/>
      </rPr>
      <t>საგამომცემლო საქმიანობა</t>
    </r>
  </si>
  <si>
    <r>
      <rPr>
        <b/>
        <sz val="9"/>
        <color indexed="8"/>
        <rFont val="Sylfaen"/>
        <family val="1"/>
        <charset val="204"/>
      </rPr>
      <t>ჯანმრთელობის დაცვა და სოციალური უზრუნველყოფა</t>
    </r>
  </si>
  <si>
    <r>
      <rPr>
        <b/>
        <sz val="9"/>
        <color indexed="8"/>
        <rFont val="Sylfaen"/>
        <family val="1"/>
        <charset val="204"/>
      </rPr>
      <t>ჯანმრთელობის დაცვა</t>
    </r>
  </si>
  <si>
    <r>
      <rPr>
        <b/>
        <sz val="9"/>
        <color indexed="8"/>
        <rFont val="Sylfaen"/>
        <family val="1"/>
        <charset val="204"/>
      </rPr>
      <t>საზოგადოებრივი ჯანმრთელობისა და უსაფრთხო გარემოს უზრუნველყოფა</t>
    </r>
  </si>
  <si>
    <r>
      <rPr>
        <b/>
        <sz val="9"/>
        <color indexed="8"/>
        <rFont val="Sylfaen"/>
        <family val="1"/>
        <charset val="204"/>
      </rPr>
      <t>სოფლის ამბულატორიების ხელშეწყობა და ჯანდაცვის ობიექტების მშენებლობა, რეაბილიტაცია</t>
    </r>
  </si>
  <si>
    <r>
      <rPr>
        <b/>
        <sz val="9"/>
        <color indexed="8"/>
        <rFont val="Sylfaen"/>
        <family val="1"/>
        <charset val="204"/>
      </rPr>
      <t>მრავალშვილიანი ოჯახების დახმარების პროგრამა</t>
    </r>
  </si>
  <si>
    <r>
      <rPr>
        <b/>
        <sz val="9"/>
        <color indexed="8"/>
        <rFont val="Sylfaen"/>
        <family val="1"/>
        <charset val="204"/>
      </rPr>
      <t>ბავშვთა კვების პროგრამის დაფინსება</t>
    </r>
  </si>
  <si>
    <r>
      <rPr>
        <b/>
        <sz val="9"/>
        <color indexed="8"/>
        <rFont val="Sylfaen"/>
        <family val="1"/>
        <charset val="204"/>
      </rPr>
      <t>უდედმამო ბავშვების დახმარების პროგრამა</t>
    </r>
  </si>
  <si>
    <r>
      <rPr>
        <b/>
        <sz val="9"/>
        <color indexed="8"/>
        <rFont val="Sylfaen"/>
        <family val="1"/>
        <charset val="204"/>
      </rPr>
      <t>შშმ 18 წლამდე ბავშვთა  დახმარების პროგრამა</t>
    </r>
  </si>
  <si>
    <r>
      <rPr>
        <b/>
        <sz val="9"/>
        <color indexed="8"/>
        <rFont val="Sylfaen"/>
        <family val="1"/>
        <charset val="204"/>
      </rPr>
      <t>შშმ პირის სტატუსის მქონე ბენეფიციართა სარეაბილიტაციო კურსის დაფინანსების პროგრამა</t>
    </r>
  </si>
  <si>
    <r>
      <rPr>
        <b/>
        <sz val="9"/>
        <color indexed="8"/>
        <rFont val="Sylfaen"/>
        <family val="1"/>
        <charset val="204"/>
      </rPr>
      <t>მარტოხელა სტატუსის მქონე მშობლების დახმარების პროგრამა</t>
    </r>
  </si>
  <si>
    <r>
      <rPr>
        <b/>
        <sz val="9"/>
        <color indexed="8"/>
        <rFont val="Sylfaen"/>
        <family val="1"/>
        <charset val="204"/>
      </rPr>
      <t>რეინტეგრირებული ოჯახების ერთჯერადი  სოციალური (ფულადი) დახმარების პროგრამა</t>
    </r>
  </si>
  <si>
    <r>
      <rPr>
        <b/>
        <sz val="9"/>
        <color indexed="8"/>
        <rFont val="Sylfaen"/>
        <family val="1"/>
        <charset val="204"/>
      </rPr>
      <t>სოციალურად დაუცველი ოჯახებისთვის საყოფაცხოვრებო აუცილებელი ტექნიკის შეძენა</t>
    </r>
  </si>
  <si>
    <r>
      <rPr>
        <b/>
        <sz val="9"/>
        <color indexed="8"/>
        <rFont val="Sylfaen"/>
        <family val="1"/>
        <charset val="204"/>
      </rPr>
      <t>სამკურნალო და საოპერაციო ხარჯებით დახმარების  პროგრამა</t>
    </r>
  </si>
  <si>
    <r>
      <rPr>
        <b/>
        <sz val="9"/>
        <color indexed="8"/>
        <rFont val="Sylfaen"/>
        <family val="1"/>
        <charset val="204"/>
      </rPr>
      <t>ონკოლოგიურ პაციენტთა დახმარების პროგრამა</t>
    </r>
  </si>
  <si>
    <r>
      <rPr>
        <b/>
        <sz val="9"/>
        <color indexed="8"/>
        <rFont val="Sylfaen"/>
        <family val="1"/>
        <charset val="204"/>
      </rPr>
      <t>სოციალურად დაუცველი მოსახლეობის დახმარება</t>
    </r>
  </si>
  <si>
    <r>
      <rPr>
        <b/>
        <sz val="9"/>
        <color indexed="8"/>
        <rFont val="Sylfaen"/>
        <family val="1"/>
        <charset val="204"/>
      </rPr>
      <t>ელექტრო ენერგიის და გაზის გადასახადის დაფინანსების პროგრამა</t>
    </r>
  </si>
  <si>
    <r>
      <rPr>
        <b/>
        <sz val="9"/>
        <color indexed="8"/>
        <rFont val="Sylfaen"/>
        <family val="1"/>
        <charset val="204"/>
      </rPr>
      <t>მოწყვლადი ჯგუფების  გათბობის ხარჯით  დახმარების  პროგრამა</t>
    </r>
  </si>
  <si>
    <r>
      <rPr>
        <b/>
        <sz val="9"/>
        <color indexed="8"/>
        <rFont val="Sylfaen"/>
        <family val="1"/>
        <charset val="204"/>
      </rPr>
      <t>სოციალურად დაუცველი მოწყვლადი ჯგუფებისთვის საკვების გაცემა დღესასწაულებზე</t>
    </r>
  </si>
  <si>
    <r>
      <rPr>
        <b/>
        <sz val="9"/>
        <color indexed="8"/>
        <rFont val="Sylfaen"/>
        <family val="1"/>
        <charset val="204"/>
      </rPr>
      <t>მოსახლეობის ტრანსპორტირების პროგრამა</t>
    </r>
  </si>
  <si>
    <r>
      <rPr>
        <b/>
        <sz val="9"/>
        <color indexed="8"/>
        <rFont val="Sylfaen"/>
        <family val="1"/>
        <charset val="204"/>
      </rPr>
      <t>ხანდაზმულ (95 და მეტი წლის ასაკის) პირთა დახმარების პროგრამა</t>
    </r>
  </si>
  <si>
    <r>
      <rPr>
        <b/>
        <sz val="9"/>
        <color indexed="8"/>
        <rFont val="Sylfaen"/>
        <family val="1"/>
        <charset val="204"/>
      </rPr>
      <t>უპატრონო და სოც დაუცველი მიცვალებულთა სარიტუალო მომსახურეობის  პროგრამა</t>
    </r>
  </si>
  <si>
    <r>
      <rPr>
        <b/>
        <sz val="9"/>
        <color indexed="8"/>
        <rFont val="Sylfaen"/>
        <family val="1"/>
        <charset val="204"/>
      </rPr>
      <t>სიღარიბის ზღვარს მიღმა მყოფი ოჯახებისთვის  დროებით სარგებლობაში გადაცემულ ფართებში მინიმალური საყოფაცხოვრებო პირობების შექმნა</t>
    </r>
  </si>
  <si>
    <r>
      <rPr>
        <b/>
        <sz val="8"/>
        <color indexed="8"/>
        <rFont val="Sylfaen"/>
        <family val="1"/>
        <charset val="204"/>
      </rPr>
      <t>შენიშვნა</t>
    </r>
    <r>
      <rPr>
        <sz val="8"/>
        <color indexed="8"/>
        <rFont val="Sylfaen"/>
        <family val="1"/>
        <charset val="204"/>
      </rPr>
      <t>: კოდები 62-1-8 და 62-2-8 სხვა დებიტორულ დავალიანებებზე არსებული ნაშთები და მოძრაობები გაიშიფროს კონკრეტული დებიტორების მიხედვით</t>
    </r>
  </si>
  <si>
    <t>საგარეჯოს მუნიციპალიტეტის საკრებულოს თავმჯდომარე:                        ალექსი გილაშვილი</t>
  </si>
  <si>
    <r>
      <rPr>
        <b/>
        <sz val="8"/>
        <color indexed="8"/>
        <rFont val="Sylfaen"/>
        <family val="1"/>
        <charset val="204"/>
      </rPr>
      <t>შენიშვნა</t>
    </r>
    <r>
      <rPr>
        <sz val="8"/>
        <color indexed="8"/>
        <rFont val="Sylfaen"/>
        <family val="1"/>
        <charset val="204"/>
      </rPr>
      <t>: კოდები 63-1-8 და 63-2-8 სხვა კრედიტორულ  დავალიანებებზე არსებული ნაშთები და მოძრაობები გაიშიფროს კონკრეტული კრედიტორების მიხედვით</t>
    </r>
  </si>
  <si>
    <t>.საგარეჯოს მუნიციპალიტეტის სოფელ მზისგულში ხანძრის შედეგად დაზარალებული გენადი ენუქიძის საცხოვრებელი სახლის იატაკის მასალის შესაძენად</t>
  </si>
  <si>
    <t>23.03.2023</t>
  </si>
  <si>
    <t>ბ52.52230823</t>
  </si>
  <si>
    <t>სატრანსპორტო საშუალებების ძრავის ზეთების  შესყიდვა</t>
  </si>
  <si>
    <t>კონსოლიდირებული ტენდერი</t>
  </si>
  <si>
    <t>CON220000679-00071</t>
  </si>
  <si>
    <t>4/2</t>
  </si>
  <si>
    <t>31.12.2023</t>
  </si>
  <si>
    <t>სატრანსპორტო საშუალებების ზეთის ფილტრების შესყიდვა</t>
  </si>
  <si>
    <t>CON220000679-00072</t>
  </si>
  <si>
    <t>42900000      09200000</t>
  </si>
  <si>
    <t>4/2/1</t>
  </si>
  <si>
    <t>სატრანსპორტო საშუალებების ტექნიკური მომსახურება</t>
  </si>
  <si>
    <t>CON220000632-00028</t>
  </si>
  <si>
    <t>6/1</t>
  </si>
  <si>
    <t>ელექტრონული ტენდერი</t>
  </si>
  <si>
    <t>NAT220026507</t>
  </si>
  <si>
    <t xml:space="preserve">45300000 -  45331100 </t>
  </si>
  <si>
    <t>5/1</t>
  </si>
  <si>
    <t>NAT220024167</t>
  </si>
  <si>
    <t> 50200000 - 50232100</t>
  </si>
  <si>
    <t>ი/მ ვახტანგი ესაიაშვილი</t>
  </si>
  <si>
    <t>NAT220024170</t>
  </si>
  <si>
    <t xml:space="preserve">90500000 - 90511000 - 90512000 </t>
  </si>
  <si>
    <t>1/1</t>
  </si>
  <si>
    <t>ააიპ ,,გეორგიანელის'' შეზღუდული შესაძლებელობების მქონე ბენეფიციარებისათვის ტრანსპორტირების მომსახურების შესყიდვა.</t>
  </si>
  <si>
    <t>NAT220026661</t>
  </si>
  <si>
    <t>60100000 - 60170000</t>
  </si>
  <si>
    <t>ი/მ გელა დოლენჯაშვილი</t>
  </si>
  <si>
    <t>NAT220026162</t>
  </si>
  <si>
    <t xml:space="preserve">60100000 - 60170000 </t>
  </si>
  <si>
    <t>2/1</t>
  </si>
  <si>
    <t>ი/მ რამაზი მათიაშვილი</t>
  </si>
  <si>
    <t>საგარეჯოს მუნიციპალიტეტის მერიის სამსახურებისთვის სამგზავრო სატრანსპორტო საშუალებების დაქირავების (მძღოლთან ერთად) მომსახურება საქართველოს მთელ ტერიტორიაზე.</t>
  </si>
  <si>
    <t>NAT220026666</t>
  </si>
  <si>
    <t>საგარეჯოს მუნიციპალიტეტის ტერიტორიაზე, ეთნიკური უმცირესობის წარმომადგენელთათვის ინფორმაციის მიწოდების მიზნით, მიმდინარე წლის ბოლომდე აზერბაიჯანული გაზეთების პერიოდული გამოცემის (გაზეთის გამოწერის) 4950(ოთხიათას ცხრაას ორმოცდაათი) ერთეულის შესყიდვა.</t>
  </si>
  <si>
    <t>გამარტივებული შესყიდვა მონეტარული ზღვრებით</t>
  </si>
  <si>
    <t>CMR230004447</t>
  </si>
  <si>
    <t>4/3</t>
  </si>
  <si>
    <t>CMR230004628</t>
  </si>
  <si>
    <t>4/4</t>
  </si>
  <si>
    <t>შპს "საქართველოს ფოსტა"</t>
  </si>
  <si>
    <t>საგარეჯოს მუნიციპალიტეტის მაღალმთიან ზონაში მცხოვრები მრავალშვილიანი ოჯახებისათვის სათამაშოების სახელმწიფო შესყიდვა</t>
  </si>
  <si>
    <t>CMR230013932</t>
  </si>
  <si>
    <t>CMR230015416</t>
  </si>
  <si>
    <t>14200000 - 37800000 - 44800000</t>
  </si>
  <si>
    <t>8/2</t>
  </si>
  <si>
    <t>ი/მ ნოდარი ლასურაშვილი საწარმო პრომეთე</t>
  </si>
  <si>
    <t>NAT220023753</t>
  </si>
  <si>
    <t>43200000 - 43221000 - 43260000</t>
  </si>
  <si>
    <t>მაღალი გამავლობის მსუბუქი ავტოსატრანსპორტო საშუალების შესყიდვა</t>
  </si>
  <si>
    <t>CON220000632-00012</t>
  </si>
  <si>
    <t>4/1</t>
  </si>
  <si>
    <t>9.08.2023</t>
  </si>
  <si>
    <t>NAT220025678</t>
  </si>
  <si>
    <t>45340000 - 45342000</t>
  </si>
  <si>
    <t>NAT220025679</t>
  </si>
  <si>
    <t> 45200000 - 45262200 - 45262210 - 45262300 - 45262310 - 45262311</t>
  </si>
  <si>
    <t>1/2</t>
  </si>
  <si>
    <t>CMR230026228</t>
  </si>
  <si>
    <t>12</t>
  </si>
  <si>
    <t xml:space="preserve">საგარეჯოს მუნიციპალიტეტის მერიის სტრუქტურული ერთეულებისათვის ელექტროტოსტერისათვის (1 ცალი) და ყავის ელექტროსახარშის (1 ცალი) სახელმწიფო შესყიდვა. </t>
  </si>
  <si>
    <t>CMR230024707</t>
  </si>
  <si>
    <t>11</t>
  </si>
  <si>
    <t>ი/მ ეკატერინე რევაზიშვილი</t>
  </si>
  <si>
    <t>NAT220027802</t>
  </si>
  <si>
    <t xml:space="preserve">45300000 - 45340000 - 45342000 </t>
  </si>
  <si>
    <t>10</t>
  </si>
  <si>
    <t>საგარეჯოს მუნიციპალიტეტის მერიისთვის და საკრებულოსთვის სასმელი წყლის შესყიდვა.</t>
  </si>
  <si>
    <t>NAT220029047</t>
  </si>
  <si>
    <t>41100000 - 41110000</t>
  </si>
  <si>
    <t>9</t>
  </si>
  <si>
    <t>AA ფორმატის 1600 შეკვრა პირველი ხარისხის საბეჭდი ქაღალდის შესყიდვა</t>
  </si>
  <si>
    <t>CON220000357-00136</t>
  </si>
  <si>
    <t>8</t>
  </si>
  <si>
    <t>30.06.2023</t>
  </si>
  <si>
    <t>10.02.2023</t>
  </si>
  <si>
    <t>CMR230017317</t>
  </si>
  <si>
    <t>18500000 - 79800000</t>
  </si>
  <si>
    <t>9/1</t>
  </si>
  <si>
    <t>ი/მ გიორგი ალექსაშვილი</t>
  </si>
  <si>
    <t xml:space="preserve">საგარეჯოს მუნიციპალიტეტის საკრებულოსთვის ქსელის კაბელის სახელმწიფო შესყიდვა </t>
  </si>
  <si>
    <t>CMR230015085</t>
  </si>
  <si>
    <t>8/1</t>
  </si>
  <si>
    <t>შპს შპს  პს სითი</t>
  </si>
  <si>
    <t>სკოლის მოსწავლეების სატრანსპორტო მომსახურება</t>
  </si>
  <si>
    <t>CON220000580-00001</t>
  </si>
  <si>
    <t>შპს შპს ბინუ</t>
  </si>
  <si>
    <t>28.02.2023</t>
  </si>
  <si>
    <t>NAT220027940</t>
  </si>
  <si>
    <t> 44200000 - 44211100</t>
  </si>
  <si>
    <t>3/1</t>
  </si>
  <si>
    <t>შპს შპს New Energy</t>
  </si>
  <si>
    <t>CMR230030441</t>
  </si>
  <si>
    <t>ა(ა)იპ მხიარულთა და საზრიანთა კლუბი</t>
  </si>
  <si>
    <t>CMR230030448</t>
  </si>
  <si>
    <t>15/1</t>
  </si>
  <si>
    <t>CMR230030716</t>
  </si>
  <si>
    <t>შპს შპს გამომცემლობა ნაკადული</t>
  </si>
  <si>
    <t>CMR230031627</t>
  </si>
  <si>
    <t>ი/მ ლელა ახალბედაშვილი</t>
  </si>
  <si>
    <t>საგარეჯოს მუნიციპალიტეტის მიერ,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</si>
  <si>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NAT220029053</t>
  </si>
  <si>
    <t>71300000 - 71320000 -  71324000</t>
  </si>
  <si>
    <t>CMR230033734</t>
  </si>
  <si>
    <t>18/1</t>
  </si>
  <si>
    <t>CMR230034517</t>
  </si>
  <si>
    <t>18500000 - 37400000</t>
  </si>
  <si>
    <t>20</t>
  </si>
  <si>
    <t>საგარეჯოს მუნიციპალიტეტის, ქალაქ საგარეჯოში კოსტავას ქ. 17 მრავალბინიანი საცხოვრებელი სახლის ფასადის რეაბილიტაციის სამუშაოების შესყიდვა.</t>
  </si>
  <si>
    <t>NAT220029030</t>
  </si>
  <si>
    <t>45400000 - 45443000</t>
  </si>
  <si>
    <t>22/6</t>
  </si>
  <si>
    <t>შპს შპს გილემი</t>
  </si>
  <si>
    <t>საგარეჯოს მუნიციპალიტეტის, ქალაქ საგარეჯოში კოსტავას ქ. 12 მრავალბინიანი საცხოვრებელი სახლის ფასადისა და სახურავის რეაბილიტაციის სამუშაოების შესყიდვა.</t>
  </si>
  <si>
    <t>NAT220029041</t>
  </si>
  <si>
    <t>45200000 - 45260000 - 45261210 -  45262000</t>
  </si>
  <si>
    <t>22/4</t>
  </si>
  <si>
    <t>საგარეჯოს მუნიციპალიტეტის, ქალაქ საგარეჯოში კოსტავას ქ. 14 მრავალბინიანი საცხოვრებელი სახლის ფასადის რეაბილიტაციის სამუშაოების შესყიდვა.</t>
  </si>
  <si>
    <t>NAT220029040</t>
  </si>
  <si>
    <t>22/3</t>
  </si>
  <si>
    <t>საგარეჯოს მუნიციპალიტეტის მერიის საკუთრებაში/სარგებლობაში მყოფი ავტოსატრანსპორტო საშუალებების შეკეთება და ტექნიკური მომსახურება.</t>
  </si>
  <si>
    <t>NAT230000654</t>
  </si>
  <si>
    <t xml:space="preserve">50100000-50112000-50112100-50112200 </t>
  </si>
  <si>
    <t>22/2</t>
  </si>
  <si>
    <t>NAT220029035</t>
  </si>
  <si>
    <t>45200000-45260000-45261210-45262000</t>
  </si>
  <si>
    <t>22/5</t>
  </si>
  <si>
    <t>NAT220029039</t>
  </si>
  <si>
    <t xml:space="preserve">45200000-45260000-45261210-45262000 </t>
  </si>
  <si>
    <t>ი/მ დავით ერქვანია</t>
  </si>
  <si>
    <t>NAT220029034</t>
  </si>
  <si>
    <t>22/7</t>
  </si>
  <si>
    <t>საგარეჯოს მუნიციპალიტეტის, ქალაქ საგარეჯოში კახეთის გზატგეცილი N11 მრავალბინიანი საცხოვრებელი სახლის სარეაბილიტაციო სამუშაოების შესყიდვა.</t>
  </si>
  <si>
    <t>NAT220027808</t>
  </si>
  <si>
    <t>45400000- 45440000-45442120-45442121-45442180-45443000 </t>
  </si>
  <si>
    <t>22/8</t>
  </si>
  <si>
    <t>CMR230035693</t>
  </si>
  <si>
    <t>CMR230034314</t>
  </si>
  <si>
    <t>საგარეჯოს მუნიციპალიტეტის ინდივიდუალურ მომღერალთა და გუნდების მონაწილეებისთვის ა(ა)იპ დემოსის მიერ დაგეგმილ პროექტში ,,სხვა საქართველო სად არის" მომსახურების შესყიდვა</t>
  </si>
  <si>
    <t>CMR230034316</t>
  </si>
  <si>
    <t>19/1</t>
  </si>
  <si>
    <t>ა(ა)იპ დემოსი</t>
  </si>
  <si>
    <t>NAT220029032</t>
  </si>
  <si>
    <t>45200000-45233000-45233200 - 45233220</t>
  </si>
  <si>
    <t>სს ,,კავკასავტომაგისტრალი"</t>
  </si>
  <si>
    <t>NAT220027257</t>
  </si>
  <si>
    <t>45200000 - 45233000 -45233200 - 45233220</t>
  </si>
  <si>
    <t>23/2</t>
  </si>
  <si>
    <t>NAT220029031</t>
  </si>
  <si>
    <t>45200000 - 45233000 -  45233200 - 45233220</t>
  </si>
  <si>
    <t>23/1</t>
  </si>
  <si>
    <t>CMR230037031</t>
  </si>
  <si>
    <t>ი/მ თამარ მარგებაძე</t>
  </si>
  <si>
    <t>CMR230036769</t>
  </si>
  <si>
    <t>18500000 - 39200000</t>
  </si>
  <si>
    <t>23/5</t>
  </si>
  <si>
    <t>მიმდინარე წლის 23 თებერვალს, საგარეჯოს მუნიციპალიტეტის სოფ. ხაშმში, რევაზ ინანიშვილის სახლ-მუზეუმში, გასამართი 2020-2021 წლის საჯარო სკოლების კურსდამთავრებულთა ოქროს და ვერცხლის მედალოსანთა დაჯილდოების ცერემონიალისათვის (37 ახალგაზრდა) დამსწრე სტუმრებისათვის გასართობი მომსახურების სახელმწიფო შესყიდვა</t>
  </si>
  <si>
    <t>CMR230036764</t>
  </si>
  <si>
    <t>23/4</t>
  </si>
  <si>
    <t>ი/მ ზურაბ ცხადაძე</t>
  </si>
  <si>
    <t>CMR230037995</t>
  </si>
  <si>
    <t>CMR230037999</t>
  </si>
  <si>
    <t>25/1</t>
  </si>
  <si>
    <t>NAT230002566</t>
  </si>
  <si>
    <t>26/2</t>
  </si>
  <si>
    <t>21.03.2026</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</si>
  <si>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დღესასწარულთან დაკავშირებით გადასაცემად ზეთის (მცენარეული) სახელმწიფო შესყიდვა</t>
  </si>
  <si>
    <t>NAT230002564</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</si>
  <si>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დღესასწარულთან დაკავშირებით გადასაცემად გრძელი ბრინჯის შესყიდვა</t>
  </si>
  <si>
    <t>NAT230002293</t>
  </si>
  <si>
    <t>26/1</t>
  </si>
  <si>
    <t>საგარეჯოს მუნიციპალიტეტის მიერ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</si>
  <si>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NAT220029048</t>
  </si>
  <si>
    <t>23/3</t>
  </si>
  <si>
    <t>NAT220024619</t>
  </si>
  <si>
    <t>22/1</t>
  </si>
  <si>
    <t>CMR230040336</t>
  </si>
  <si>
    <t>27/1</t>
  </si>
  <si>
    <t>CMR230040449</t>
  </si>
  <si>
    <t>27/2</t>
  </si>
  <si>
    <t>CMR230041133</t>
  </si>
  <si>
    <t>28/2</t>
  </si>
  <si>
    <t>შპს "პრესტიჟი"</t>
  </si>
  <si>
    <t>NAT230002642</t>
  </si>
  <si>
    <t>ი/მ თორნიკე ფართლაძე</t>
  </si>
  <si>
    <t>CMR230041372</t>
  </si>
  <si>
    <t>27/3</t>
  </si>
  <si>
    <t>საგარეჯოს მუნიციპალიტეტის მერიის განათლების, კულტურის, ძეგლთა დაცვის, სპორტისა და ახალგაზრდულ საქმეთა სამსახურისთვის ფერადი პრინტერის შესყიდვა</t>
  </si>
  <si>
    <t>CMR230041323</t>
  </si>
  <si>
    <t>28/1</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</si>
  <si>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დღესასწარულთან დაკავშირებით გადასაცემად ქათმის ხორცის (გაყინული ქათამი) შესყიდვა.</t>
  </si>
  <si>
    <t>NAT230002291</t>
  </si>
  <si>
    <t>29</t>
  </si>
  <si>
    <t>NAT230000655</t>
  </si>
  <si>
    <t>საგარეჯოს მუნიციპალიტეტის მერიისათვის, საკრებულოსათვის და სამხედრო გაწვევის სამსახურის ფუნქციონირებისათვის ტონერის კარტრიჯების შესყიდვა.</t>
  </si>
  <si>
    <t>NAT230002650</t>
  </si>
  <si>
    <t xml:space="preserve">30100000 - 30125100 </t>
  </si>
  <si>
    <t>საგარეჯოს მუნიციპალიტეტის მერიის ცხელი ხაზისთვის მობილური ტელეფონის სახელმწიფო შესყიდვა</t>
  </si>
  <si>
    <t>CMR230044638</t>
  </si>
  <si>
    <t>32200000 - 32250000</t>
  </si>
  <si>
    <t>სს ელიტ ელექტრონიქსი</t>
  </si>
  <si>
    <t>საგარეჯოს მუნიციპალიტეტის მერიის ადმინისტრაციული შენობისთვის ვერტიკალური ფარდა-ჟალუზების (თანმდევი მომსახურებით, მონტაჟით) შესყიდვა.</t>
  </si>
  <si>
    <t>NAT230003565</t>
  </si>
  <si>
    <t>39500000 - 39515440</t>
  </si>
  <si>
    <t>33/1</t>
  </si>
  <si>
    <t>NAT230002118</t>
  </si>
  <si>
    <t>CMR230045889</t>
  </si>
  <si>
    <t xml:space="preserve">3400000 - 03451100 </t>
  </si>
  <si>
    <t>34</t>
  </si>
  <si>
    <t>CMR230045890</t>
  </si>
  <si>
    <t>18900000 - 18937100</t>
  </si>
  <si>
    <t>34/1</t>
  </si>
  <si>
    <t>ი/მ სალვინა გაბუევი</t>
  </si>
  <si>
    <t>საგარეჯოს მუნიციპალიტეტის სოფელ უჯარმაში ხელოვნურ საფარიანი კომბინირებული სპორტული მოედნის (33X20) სამუშაოების შესყიდვა.</t>
  </si>
  <si>
    <t>NAT230003269</t>
  </si>
  <si>
    <t>35/2</t>
  </si>
  <si>
    <t>NAT230003270</t>
  </si>
  <si>
    <t>35/3</t>
  </si>
  <si>
    <t>შპს, ფერმო ფენსი</t>
  </si>
  <si>
    <t>NAT230003996</t>
  </si>
  <si>
    <t>35/1</t>
  </si>
  <si>
    <t>საგარეჯოს მუნიციპალიტეტში მცხოვრები სოციალურად დაუცველი მოსახელობისთვის გადასაცემად აღდგომის ბრწყინვალე დღესასწარულთან დაკავშირებით პირველი კატეგორიის ქათმის კვერცხის შესყიდვა.</t>
  </si>
  <si>
    <t>NAT230004332</t>
  </si>
  <si>
    <t>35</t>
  </si>
  <si>
    <t>NAT230004335</t>
  </si>
  <si>
    <t xml:space="preserve">15800000 - სხვადასხვა საკვები პროდუქტი
</t>
  </si>
  <si>
    <t>37</t>
  </si>
  <si>
    <t>10.04.2023</t>
  </si>
  <si>
    <t>სოფელ ბადიაურის ადმინისტრაციული შენობის ეზოს და მიმდებარე ტერიტორიაზე არსებული ბუჩქნარის გასანადგურებლად ჰერბიციდის შესყიდვა</t>
  </si>
  <si>
    <t>CMR230049524</t>
  </si>
  <si>
    <t>37/1</t>
  </si>
  <si>
    <t>31.03.2023</t>
  </si>
  <si>
    <t xml:space="preserve"> სოფელ უდაბნოს სკოლამდელი აღზრდის დაწესებულების საქვაბის მოწყობის სამუშაოების შესყიდვა.</t>
  </si>
  <si>
    <t>NAT230003626</t>
  </si>
  <si>
    <t xml:space="preserve">45200000 
</t>
  </si>
  <si>
    <t>39</t>
  </si>
  <si>
    <t>5.04.2023</t>
  </si>
  <si>
    <t>ი/მ დავითი კავთუაშვილი</t>
  </si>
  <si>
    <t>NAT230002805</t>
  </si>
  <si>
    <t>39/1</t>
  </si>
  <si>
    <t>სოფელ პატარძეულში ე.წ. „უსტიაანთ უბნის“ გზის მოასფალტების სამუშაოების შესყიდვა</t>
  </si>
  <si>
    <t>NAT220027250</t>
  </si>
  <si>
    <t>41</t>
  </si>
  <si>
    <t>29.09.2023</t>
  </si>
  <si>
    <t>8 მარტის დღესასწაულთან დაკავშირებით საკრებულოში დასაქმებული ქალბატონებისთვის სასაჩუქრე სუვენირების და პარკების შესყიდვა</t>
  </si>
  <si>
    <t>CMR230051522</t>
  </si>
  <si>
    <t>18500000   18900000</t>
  </si>
  <si>
    <t>40</t>
  </si>
  <si>
    <t>ი/მ ლევანი ჭიაურელი</t>
  </si>
  <si>
    <t>მერიის ინფრასტრუქტურის, სივრცითი მოწყობის, მშენებლობის და არქიტექტურის სამასხურის და ზედამხედველობის განყოფილების სარგებლობაში არსებული მცირე ტვირთამწეობის ავტომანქანის საბურავების შესყიდვა(20 ცალი)</t>
  </si>
  <si>
    <t>CON230000094-00015</t>
  </si>
  <si>
    <t>41/2</t>
  </si>
  <si>
    <t>31.10.2023</t>
  </si>
  <si>
    <t>მერიის ინფრასტრუქტურის, სივრცითი მოწყობის, მშენებლობის და არქიტექტურის სამასხურის და ზედამხედველობის განყოფილების სარგებლობაში არსებული მცირე ტვირთამწეობის ავტომანქანის საბურავების შესყიდვა(16 ცალი)</t>
  </si>
  <si>
    <t>CON230000150-00041</t>
  </si>
  <si>
    <t>41/1</t>
  </si>
  <si>
    <t>მერიის ინფრასტრუქტურის, სივრცითი მოწყობის, მშენებლობის და არქიტექტურის სამასხურის და ზედამხედველობის განყოფილების სარგებლობაში არსებული მცირე ტვირთამწეობის ავტომანქანის საბურავების შესყიდვა(8 ცალი)</t>
  </si>
  <si>
    <t>CON230000102-00044</t>
  </si>
  <si>
    <t>41/3</t>
  </si>
  <si>
    <t>ს.გომბორში მცხ.ჯულბაჯი დადაშოვასთვის საცხოვრებელი კონტეინერის შესყიდვა</t>
  </si>
  <si>
    <t>02.02.2023</t>
  </si>
  <si>
    <t>ბ52.52230339</t>
  </si>
  <si>
    <t>29.12.2022</t>
  </si>
  <si>
    <t>7.03.2023</t>
  </si>
  <si>
    <t>21.03.2023</t>
  </si>
  <si>
    <t>16.02.2023</t>
  </si>
  <si>
    <t>ა/ფ ეა-769887161</t>
  </si>
  <si>
    <t>წინასწარი გადახდა</t>
  </si>
  <si>
    <t>31.01.2023</t>
  </si>
  <si>
    <t>მ/ჩ უნომრო 27.01.2023</t>
  </si>
  <si>
    <t>22.03.2023</t>
  </si>
  <si>
    <t>მ/ჩ უნომრო 10.03.2023</t>
  </si>
  <si>
    <t>16.03.2023</t>
  </si>
  <si>
    <t>მ/ჩ უნომრო-06.03.2023</t>
  </si>
  <si>
    <t>28.03.2023</t>
  </si>
  <si>
    <t>09.02.2023</t>
  </si>
  <si>
    <t>ა/ფ ეა-769549326</t>
  </si>
  <si>
    <t>01.03.2023</t>
  </si>
  <si>
    <t>მ/ჩ უნომრო 21.02.2023</t>
  </si>
  <si>
    <t>02.03.2023</t>
  </si>
  <si>
    <t>ა/ფ ეა-770342089</t>
  </si>
  <si>
    <t>13.03.2023</t>
  </si>
  <si>
    <t>ა/ფ ეა-771351466</t>
  </si>
  <si>
    <t>მ/ჩ უნომრო-24.02.2023</t>
  </si>
  <si>
    <t>07.03.2023</t>
  </si>
  <si>
    <t>მ/ჩ უნომრო 24.02.2023</t>
  </si>
  <si>
    <t>მ/ჩ უნომრო 28.02.2023</t>
  </si>
  <si>
    <t>24.03.2023</t>
  </si>
  <si>
    <t>მ/ჩ უნომრო 22.03.2023</t>
  </si>
  <si>
    <t>მ/ჩ უნომრო 06.02.2023</t>
  </si>
  <si>
    <t>მ/ჩ 8-1;8-2</t>
  </si>
  <si>
    <t>20.02.2023</t>
  </si>
  <si>
    <t>მ/ჩ უნომრო 15.02.2023</t>
  </si>
  <si>
    <t>ა/ფ ეა-770195840</t>
  </si>
  <si>
    <t>06.03.2023</t>
  </si>
  <si>
    <t>20.03.2023</t>
  </si>
  <si>
    <t>მ/ჩ უნომრო 16.03.2023</t>
  </si>
  <si>
    <t>ა/ფ ეა-771911577</t>
  </si>
  <si>
    <t>ა/ფ ეა-772338971</t>
  </si>
  <si>
    <t>30.03.2023</t>
  </si>
  <si>
    <t>ა/ფ ეა-772006476</t>
  </si>
  <si>
    <t>მ/ჩ უნომრო 01.02.2023</t>
  </si>
  <si>
    <t>22.02.2023</t>
  </si>
  <si>
    <t>მ/ჩ.უნომრო 23.03.2023</t>
  </si>
  <si>
    <t>მ/ჩ უნომრო 23.03.2023</t>
  </si>
  <si>
    <t>მ/ჩ უნომრო 24.03.2023</t>
  </si>
  <si>
    <t>ა/ფ ეა-77209940</t>
  </si>
  <si>
    <t>27.03.2023</t>
  </si>
  <si>
    <t>21.02.2023                                  21.03.2023</t>
  </si>
  <si>
    <t>მ/ჩ 2-1;2-2</t>
  </si>
  <si>
    <t>23.02.2023                  16.03.2023</t>
  </si>
  <si>
    <t>მ/ჩ 2/1-1;2/1-2</t>
  </si>
  <si>
    <t>23.01.2023</t>
  </si>
  <si>
    <t>9.02.2023</t>
  </si>
  <si>
    <t>მაღალმთიანი დასახლებების განვითარების ფონდი</t>
  </si>
  <si>
    <t>2018, 2019,     2020,   2021,   2022</t>
  </si>
  <si>
    <t>147</t>
  </si>
  <si>
    <t>ხაზინის ამონაწერი 1.04.2023 მოსწავლეთა ტრანსპორტირების ხარჯი მიზნობრივი ტრანსფერი მთავრ.განკ.</t>
  </si>
  <si>
    <t>საგარეჯოს მუნიციპალიტეტის სოფლებსა (სოფელ გიორგიწმინდის ცენტრალური ქუჩებიდან, სოფელ ნინოწმინდის ცენტრალური ქუჩებიდან, სოფელ წყაროსთავის ცენტრალური ქუჩებიდან, სოფელ პატარძეულის ცენტრალური ქუჩებიდან, სოფელ თოხლიაურის ცენტრალური ქუჩებიდან, სოფელ მანავის ცენტრალური ქუჩებიდან, სოფელ ხაშმიდან სოფელ შიბლიანამდე ქ. საგარეჯოსა და სოფლების გადასახვევების და მიმდებარე ტერიტორიებიდან საყოფაცხოვრებო ნარჩენების შეგროვება-გატანა (საგარეჯოს ნაგავსაყრელზე)) და ქ. საგარეჯოს ქუჩებში მუნიციპალიტეტის მიერ განთავსებული ნაგავშემკრები კონტეინერებიდან საყოფაცხოვრებო ნარჩენების გატანა – მომსახურება</t>
  </si>
  <si>
    <t xml:space="preserve"> სოფელ გომბორში, სსიპ საგანგებო სიტუაციების კოორდინაციისა და გადაუდებელი დახმარების ცენტრი-ში ცენტრალური გათბობის სისტემის მონტაჟის სამუშაოები</t>
  </si>
  <si>
    <t>საგარეჯოს მუნიციპალიტეტის სოფლებსა და ქ. საგარეჯოში ქუჩების/გარე განათების ტექნიკური მომსახურება</t>
  </si>
  <si>
    <t>სოფელ უდაბნოს მოსახლეობისთვის სამგზავრო სატრანსპორტო საშუალებების დაქირავების (მძღოლთან ერთად) მომსახურება.</t>
  </si>
  <si>
    <t xml:space="preserve"> ერთი ერთეული გრეიდერის, ერთი ერთეული ექსკავატორ-დამტვირთველისა და ექსკავატორ-დამტვირთველისათვის თავსებადი ტრანშეების მთხრელის შესყიდვა.</t>
  </si>
  <si>
    <t xml:space="preserve"> სოფელ თოხლიაურის სასაფლაოს შემოღობვის სამუშაოების შესყიდვა.</t>
  </si>
  <si>
    <t xml:space="preserve"> სოფელ ხაშმში სადრენაჟე არხის მოწყობის სამუშაოების შესყიდვა.</t>
  </si>
  <si>
    <t xml:space="preserve"> საფოსტო-საკურიერო მომსახურება</t>
  </si>
  <si>
    <t xml:space="preserve">საგარეჯოს მუნიციპალიტეტის ,,ქალთა ოთახის" იანვრის გეგმის შესაბამისად 2023 წლის 31 იანვრის დაგეგმილ ,,ქალთა ოთახების" ზამთრის ბანაკის ფარგლებში სახელოვნებო აქტივობებისათვის სახატავი მასალების  შესყიდვა. </t>
  </si>
  <si>
    <t xml:space="preserve">საგარეჯოს მუნიციპალიტეტის მერის მიერ დაგეგმილი და განხორციელებული ღონისძიებების შესახებ საინფორმაციო მომსახურების (სრული პაკეტი: ანონსები და პრესრელიზების გავრცელება და ფოტო ვიდეო მასალის დართვით ულიმიტოდ) შესყიდვა. </t>
  </si>
  <si>
    <t xml:space="preserve"> სოფელ უდანოს სოფლის სასაფლაოს შემოღობვის სამუშაოები</t>
  </si>
  <si>
    <t xml:space="preserve">საგარეჯოს მუნიციპალიტეტის ,,ქალთა ოთახის" აინვრის გეგმის შესაბამისად 2023 წლის 31 იანვრის დაგეგმილ ღონისძიებაზე  ,,ქალთა ოთახები" ზამთრის ბანაკში"  სხვადასხვა აქტივობებში გამარჯვებულთა დაჯილდოვების მიზნით სიგელებითა და მოსახლეობის ცნობიერების ამაღლების და პრევენციის მიზნით საინფორმაციო ფურცლების ბეჭვდის მომსახურებa </t>
  </si>
  <si>
    <t xml:space="preserve"> სოფელ გომბორში მცხოვრები ჯულბაჯი დადაშოვისთვის საცხოვრებელი კონტეინერის შესყიდვა.</t>
  </si>
  <si>
    <t xml:space="preserve"> მერიის სტრუქტურული ერთეულებისთვის ელექტრო გამათბობლების(5 ცალი)  შესყიდვა</t>
  </si>
  <si>
    <t xml:space="preserve"> მერიის შენობისთვის კონდიციონერების (4 ცალი) შესყიდვა</t>
  </si>
  <si>
    <t>საგარეჯოს მუნიციპალიტეტის მერიაში სტრუქტურის შესაბამისად სამუშაო კაბინეტებზე განსათავსებლად საინფორმაციო აბრების  შესყიდვა</t>
  </si>
  <si>
    <t xml:space="preserve">ფრენბურთის სამოყვარებლო გუნდების ტურნირის ორგანიზებისათვის სპორტული ინვენტარის შესაძენად (ფრენბურთის ბადე 3 ცალი, ფრენბურთის ბურთი 5 ცალი, თასი 1 ცალი, სხვადასხვა სინჯის 36 მედალი (I-II-III)  შესყიდვა </t>
  </si>
  <si>
    <t xml:space="preserve"> ქალაქ საგარეჯოში კოსტავას ქ. 20 მრავალბინიანი საცხოვრებელი სახლის ფასადისა და სახურავის რეაბილიტაციის სამუშაოების შესყიდვა.</t>
  </si>
  <si>
    <t>ქალაქ საგარეჯოში კოსტავას ქ. 16 მრავალბინიანი საცხოვრებელი სახლის ფასადისა და სახურავის რეაბილიტაციის სამუშაოების შესყიდვა.</t>
  </si>
  <si>
    <t xml:space="preserve"> ქალაქ საგარეჯოში კოსტავას ქ. 18 მრავალბინიანი საცხოვრებელი სახლის ფასადისა და სახურავის რეაბილიტაციის სამუშაოების შესყიდვა.</t>
  </si>
  <si>
    <t xml:space="preserve"> მერიის ადმინისტრაციული შენობებისთვის წყლის გამაცხელებელი ონკანების (8 ცალი) სახელმწიფო შესყიდვა</t>
  </si>
  <si>
    <t xml:space="preserve"> ქ. საგარეჯოში არაყიშვილის ქუჩის I შესახვევის რეაბილიტაციის სამუშაოების შესყიდვა.</t>
  </si>
  <si>
    <t xml:space="preserve"> სოფელ პატარძეულში ე.წ. „ყუშიტაანთ უბნის“ გზის მოასფალტების სამუშაოებისა და საგარეჯოს მუნიციპალიტეტის სოფელ პატარძეულში 22-ე ქუჩის რეაბილიტაციის სამუშაოების შესყიდვა.</t>
  </si>
  <si>
    <t xml:space="preserve"> ქ. საგარეჯოში გიორგი ბრწყინვალეს I შესახვევის რეაბილიტაციის სამუშაოების შესყიდვა.</t>
  </si>
  <si>
    <t>მიმდინარე წლის 23 თებერვალს, საგარეჯოს მუნიციპალიტეტის სოფ. ხაშმში, რევაზ ინანიშვილის სახლ-მუზეუმში, გასამართი 2020-2021 წლის საჯარო სკოლების კურსდამთავრებულთა ოქროს და ვერცხლის მედალოსანთა დაჯილდოების ცერემონიალისათვის (37 ახალგაზრდა) ყელსახვევების შესყიდვა</t>
  </si>
  <si>
    <t>მიმდინარე წლის 23 თებერვალს, საგარეჯოს მუნიციპალიტეტის სოფ. ხაშმში, რევაზ ინანიშვილის სახლ-მუზეუმში, გასამართი 2020-2021 წლის საჯარო სკოლების კურსდამთავრებულთა ოქროს და ვერცხლის მედალოსანთა დაჯილდოების ცერემონიალისათვის (37 ახალგაზრდა) საინფორმაციო ბანერის (მუნიციპალიტეტის გერბით) და გულსაკიდის (საგარეჯოს მუნიციპალიტეტის გერბით)  შესყიდვა</t>
  </si>
  <si>
    <t xml:space="preserve">საგარეჯოს მუნიციპალიტეტის იურიდიული სამსახურის ოთხი თანამშრომელი კახაბერ მარგებაძე (პ/ნ: 3600109017), თამარ ტაბატაძე (პ/ნ: 36001011089), მადლენა სამუნაშვილი (პ/ნ: 36001009147), და ფიქრია გილაშვილი (პ/ნ: 36001050434) კვალიფიკაციის ამაღლების მიზნით (თემაზე: სასამართლოში მუნიციპალიტეტის წარმომადგენლობა სასამართლოში) სატრენინგო მომსახურების შესყიდვა </t>
  </si>
  <si>
    <t>მიმდინარე წლის 26 თებერვალს საგარეჯოს მუნიციპალიტეტის სოფ. დ/ჩაილურში გასამართ ტრადიციული სასოფლო დღესასწაულისათვის - ,,ბერიკაობა" - ბიოტუალეტებით შესყიდვა</t>
  </si>
  <si>
    <t xml:space="preserve">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დღესასწარულთან დაკავშირებით გადასაცემად ხვადასხვა საკვები პროდუქტების (შაქარი, შოკოლადის კანფეტი, შავი ჩაისა და კრემიანი ნამცხვარი ე.წ "სნიკერსის ნამცხვარი" მსგავსი ნამცხვარი) შესყიდვა</t>
  </si>
  <si>
    <t xml:space="preserve">2023 წლის განმავლობაში საგარეჯოს მუნიციპალიტეტის მიერ განსახორციელებელი 50 000 ლარზე მეტი ღირებულების ინფრასტრუქტურული ობიექტების სამშენებლო სამუშაოებზე საზედამხედველო მომსახურების გაწევა, ასევე, 2023 წელში დაწყებული და მრავალწლიანი ინფრასტრუქტურული ობიექტების სამშენებლო სამუშაოების საზედამხედველო მომსახურება </t>
  </si>
  <si>
    <t xml:space="preserve"> სოფ. დ/ჩაილურის  სკოლამდელი აღზრდის დაწესებულების ელ. მომარაგებისათვის 90 გ.რ.ძ. მ. ელ. სადენის (2.16 მმ. კვეთი) და ასევე სოფ. კაკაბეთის გარე განათების ქსელის მუშაობის დასრულებისთვის 200 გრძ.მ. სადენის (2*16 მმ. კვეთი)  შესყიდვა</t>
  </si>
  <si>
    <t>ქალთა საერთაშორისო დღის 8 მარტის სიმბოლური აღნიშვნისთვის 100 ერთეული მისალოცი ბარათის  შესყიდვა.</t>
  </si>
  <si>
    <t xml:space="preserve"> მუნიციპალიტეტის ტერიტორიტორიაზე კოვიდთან ბრძოლის საქმეში შეტანილი წვლილისათვის ხუთი ღვაწლმოსილი ექიმისათვის სასაჩუქრე ბარათის შესყიდვა </t>
  </si>
  <si>
    <t xml:space="preserve">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მომსახურების სახელმწიფო შესყიდვა.</t>
  </si>
  <si>
    <t>სახელმწიფო, მუნიციპალური და დამეგობრებული ქვეყნის დროშების ადმინისტრაციულ შენობებსა და სხვადასხვა მნიშვნელოვან ლოკაციებზე განთავსების მიზნით, დროშების  შესყიდვა</t>
  </si>
  <si>
    <t xml:space="preserve">საგარეჯოს მუნიციპალიტეტის სამოქმედო ტერიტორიაზე სასმელი წყლის ამქაჩი ტუმბოების ან/და მათი კომპლექტის (ახლით) ან/და ხარჯთაღრიცხვებით გათვალისწინებული რომელიმე მოწყობილობის/საქონლის შეძენა-მონტაჟის სამუშაოების სახელმწიფო შესყიდვა </t>
  </si>
  <si>
    <t xml:space="preserve"> ქალაქ საგარეჯოში კულტურის სახლის გათბობა-ვენტილაციის მოწყობის სამუშაოების შესყიდვა.</t>
  </si>
  <si>
    <t xml:space="preserve">მიმდინარე წელს გარემოს დაცვითი ღონისძიებებისათვის აიპ სკოლამდელი აღზრდის  დაწესებულებებისათვის გადასაცემად ნერგების  შესყიდვა </t>
  </si>
  <si>
    <t>საგარეჯოს მუნიციპალიტეტში მცხოვრები სოციალურად დაუცველი მოსახლეობისათვის მიმდინარე წელს ბაირამობის და აღდგომის დღესასწაულებზე ამანათების გადასაცემად სესაფუთი პაკეტების  შესყიდვა</t>
  </si>
  <si>
    <t xml:space="preserve"> სოფელ მარიამჯვარში ხელოვნურ საფარიანი კომბინირებული სპორტული მოედნის (33X20) სამუშაოების შესყიდვა.</t>
  </si>
  <si>
    <t>სოფელ უჯარმაში მცხოვრები დავით ნათობიშვილის საცხოვრებელი სახლის სახურავის მოწყობის სამუშაოების შესყიდვა.</t>
  </si>
  <si>
    <t>საგარეჯოს მუნიციპალიტეტში მცხოვრები სოციალურად დაუცველი მოსახელობისთვის გადასაცემად სააღდგომო ,,პასკა“-ს  შესყიდვა.</t>
  </si>
  <si>
    <t xml:space="preserve"> შპს თეგეტა რითეილი</t>
  </si>
  <si>
    <t>შპს თეგეტა რითეილი</t>
  </si>
  <si>
    <t xml:space="preserve"> შპს კია საქართველო</t>
  </si>
  <si>
    <t xml:space="preserve"> შპს ანგი-56</t>
  </si>
  <si>
    <t xml:space="preserve"> შპს პროგრესი- 2011</t>
  </si>
  <si>
    <t xml:space="preserve"> შპს გაზეთი გურჯისტანი</t>
  </si>
  <si>
    <t xml:space="preserve"> შპს რჩეული</t>
  </si>
  <si>
    <t xml:space="preserve"> შპს თეგეტა ქონსთრაქშენ ექვიფმენთ</t>
  </si>
  <si>
    <t xml:space="preserve"> შპს რეხა 2020</t>
  </si>
  <si>
    <t xml:space="preserve"> შპს  იო-ბულდინგი</t>
  </si>
  <si>
    <t xml:space="preserve"> შპს კვირა</t>
  </si>
  <si>
    <t xml:space="preserve"> შპს ევრო-ალიანსი</t>
  </si>
  <si>
    <t xml:space="preserve"> შპს აქვა გეო</t>
  </si>
  <si>
    <t xml:space="preserve"> შპს პენსან ჯორჯია</t>
  </si>
  <si>
    <t xml:space="preserve"> შპს ევროპა</t>
  </si>
  <si>
    <t xml:space="preserve"> შპს თბილგზაპროექტი</t>
  </si>
  <si>
    <t xml:space="preserve"> შპს პრინტ თაიმი</t>
  </si>
  <si>
    <t xml:space="preserve"> შპს ჩემპიონი</t>
  </si>
  <si>
    <t xml:space="preserve"> შპს გილემი</t>
  </si>
  <si>
    <t xml:space="preserve"> შპს ბენი მოტორსი</t>
  </si>
  <si>
    <t xml:space="preserve"> შპს მშენებელი 2016</t>
  </si>
  <si>
    <t xml:space="preserve"> შპს  გეგა 2018</t>
  </si>
  <si>
    <t xml:space="preserve"> შპს საქართველოს იურისტთა უმაღლესი სკოლა</t>
  </si>
  <si>
    <t xml:space="preserve"> შპს  ჰასი საქართველო</t>
  </si>
  <si>
    <t xml:space="preserve"> შპს გ და ა კომპანი</t>
  </si>
  <si>
    <t xml:space="preserve"> შპს რევაისი</t>
  </si>
  <si>
    <t xml:space="preserve"> შპს   არიში</t>
  </si>
  <si>
    <t xml:space="preserve"> შპს საინჟინრო მონიტორინგის ჯგუფი</t>
  </si>
  <si>
    <t xml:space="preserve"> შპს  უსტა</t>
  </si>
  <si>
    <t xml:space="preserve"> შპს ლიდი</t>
  </si>
  <si>
    <t xml:space="preserve"> შპს დაგი 23</t>
  </si>
  <si>
    <t xml:space="preserve"> შპს ახალი მშენებელი 2019</t>
  </si>
  <si>
    <t xml:space="preserve"> შპს ალფა ფორვარდი</t>
  </si>
  <si>
    <t>შპს ვერტისოლი</t>
  </si>
  <si>
    <t xml:space="preserve"> შპს ინტექსი</t>
  </si>
  <si>
    <t xml:space="preserve"> შპს აგრომაქს-დეკორი</t>
  </si>
  <si>
    <t xml:space="preserve"> შპს ფილ ვეი გრუპ</t>
  </si>
  <si>
    <t xml:space="preserve"> შპს სანი</t>
  </si>
  <si>
    <t xml:space="preserve"> შპს საიუბილეო</t>
  </si>
  <si>
    <t xml:space="preserve"> შპს აგრონიმა</t>
  </si>
  <si>
    <t xml:space="preserve"> შპს ტიღა</t>
  </si>
  <si>
    <t>მუნიციპალური განვითარების ფონდიდან 2017 წელს მიღებული სესხი</t>
  </si>
  <si>
    <t>შესრულებული სამუშაოები</t>
  </si>
  <si>
    <t>ადგ.დაფინანსებით</t>
  </si>
  <si>
    <t>სახ.დაფინანსებით</t>
  </si>
  <si>
    <t>ხელშეკრულებით</t>
  </si>
  <si>
    <t>ადგ.დაფინანს.</t>
  </si>
  <si>
    <t xml:space="preserve"> სახ.დაფინანს.</t>
  </si>
  <si>
    <t>სულ ფაქტი</t>
  </si>
  <si>
    <t>ფაქტი ადგ.დაფინანს.</t>
  </si>
  <si>
    <t>ფაქტი სახ.დაფინანს.</t>
  </si>
  <si>
    <t>სამი თვის.დაფინან. %</t>
  </si>
  <si>
    <t>შესრულებული სამუშაოების %</t>
  </si>
  <si>
    <t>სამუშაოთა შესრულების ვადები</t>
  </si>
  <si>
    <t xml:space="preserve">ხელშეკრულების ნომერი </t>
  </si>
  <si>
    <t>02 01 01 01</t>
  </si>
  <si>
    <t>გზების მიდინარე შეკეთება</t>
  </si>
  <si>
    <t>ს.მ.</t>
  </si>
  <si>
    <t>15.11.2022-31.12.2022</t>
  </si>
  <si>
    <t>145/1</t>
  </si>
  <si>
    <t xml:space="preserve"> შპს ნიუ გრუპი</t>
  </si>
  <si>
    <t>სასარგებლო წიაღისეულის მოპოვების ლიცენზიისგან 3 თვით განთავისუფლების საფასური</t>
  </si>
  <si>
    <t>წერილი #: 1351-01022023-67410;</t>
  </si>
  <si>
    <t>ერთიანი ანგარიში</t>
  </si>
  <si>
    <t>მუნიციპალიტეტის ტერიტორიაზე არსებული გზების ორმოული შეკეთების სამუშაოები</t>
  </si>
  <si>
    <t>25.05.2022-31.01.2023</t>
  </si>
  <si>
    <t>70</t>
  </si>
  <si>
    <t>შპს ,,გარდაბნის  საგზაო სამმართველო"</t>
  </si>
  <si>
    <t>2022 წ.გადახდ.321.932ლ,დასრულებულია, ეკონომია 40.442</t>
  </si>
  <si>
    <t>შპს შპს თეგეტა ქონსთრაქშენ ექვიფმენთ</t>
  </si>
  <si>
    <t>ქ.საგარეჯოში ჭანტურიას ქუჩის მოასფალტების სამუშაოები N75_მთავრობის_განკ._17/01/2022</t>
  </si>
  <si>
    <t>05.07.2022-04.10.2022</t>
  </si>
  <si>
    <t>92/5</t>
  </si>
  <si>
    <t>2022 წ.გადახდ.139.18157 მ.შ,სახ.78.76007, ადგ.60.4215</t>
  </si>
  <si>
    <t>შემოსავალი ხელშეკრულების პირობების დარღვევის გამო დაკისრებული პირგასამტეხლოდან (ს/კ 238109202  სს"კავკასავტომაგისტრალი")</t>
  </si>
  <si>
    <t xml:space="preserve"> სოფელ კაკაბეთში სასაფლაოსთან მისასვლელი გზის მოასფალტება განკ.N2475 29/12/2022-770.965; N75_განკ._17/01/2022-197.400</t>
  </si>
  <si>
    <t>28.12.2022-30.03.2023</t>
  </si>
  <si>
    <t>168</t>
  </si>
  <si>
    <t>22.03.2022-31.12.2022</t>
  </si>
  <si>
    <t xml:space="preserve"> შპს კავკას როუდი</t>
  </si>
  <si>
    <t xml:space="preserve"> ქ.საგარეჯოში, ნ.ცხვედაძის ქუჩის მასფალტება</t>
  </si>
  <si>
    <t>29.06.2022-28.09.2022</t>
  </si>
  <si>
    <t>89</t>
  </si>
  <si>
    <t>2022 წ.გადახდ.637.63681, მ.შ.400.000 სახ, 237.63681ადგ დასრ.ეკ.29.41377ადგ</t>
  </si>
  <si>
    <t>შემოსავალი ხელშეკრულების პირობების დარღვევის გამო დაკისრებული პირგასამტეხლოდან(ს/კ 238109202  სს"კავკასავტომაგისტრალი")</t>
  </si>
  <si>
    <t xml:space="preserve"> ს.მზისგულში სკოლასთან მისასვლელი ქუჩის მოასფალტების სამუშაოები</t>
  </si>
  <si>
    <t>05.07.2022-03.11.2022</t>
  </si>
  <si>
    <t>92/4</t>
  </si>
  <si>
    <t>2022 წ, გადახდ.313.66196 2023 ვალდ.416.53496</t>
  </si>
  <si>
    <t>ქ.საგარეჯოში წიფლისხევის ქუჩის მოასფალტების სამუშაოები</t>
  </si>
  <si>
    <t>07,06,2022-9.08.2022-29.04.2023</t>
  </si>
  <si>
    <t>77/3</t>
  </si>
  <si>
    <t>2022 წ.გადახდ.215.474 2023წ.ვალდ.291.71643</t>
  </si>
  <si>
    <t xml:space="preserve"> ს.პატარძეულში ე.წ."ყუშიტაანთ უბნის" გზის მოასფალტების სამუშაოები</t>
  </si>
  <si>
    <t>22.02.-23.08.2023</t>
  </si>
  <si>
    <t xml:space="preserve"> ს.პატარძეულში 22-ე ქუჩის რეაბილიტაციის სამუშაოები</t>
  </si>
  <si>
    <t xml:space="preserve"> ქ. საგარეჯოში არაყიშვილის ქუჩის I შესახვევის რეაბილიტაციის სამუშაოების შესყიდვა. განკ.#2475 29.12.2022</t>
  </si>
  <si>
    <t>14.02.-31.12.2023</t>
  </si>
  <si>
    <t>შპს შპს თბილგზაპროექტი</t>
  </si>
  <si>
    <t xml:space="preserve">განკ.#2630 </t>
  </si>
  <si>
    <t>ს,მ.</t>
  </si>
  <si>
    <t>მერიის ბალანსზე არსებული ვიდეოსათვალთვალო კამერების მოვლა-პატრონობის მომსახურება</t>
  </si>
  <si>
    <t>25.08.2022-31.03.2023</t>
  </si>
  <si>
    <t>101/1</t>
  </si>
  <si>
    <t xml:space="preserve"> შპს დელტა კონსალტინგი</t>
  </si>
  <si>
    <t>სასმელი წყლის ჭაბურღილებზე დახარჯული ელენერგიის ხარჯი აბ № 9701762761,9310013550, 9610023802,9310021001.9701762761; N 9610030140</t>
  </si>
  <si>
    <t>წერილი #: 413-18012023-70640; თარიღი: 18/01/2023</t>
  </si>
  <si>
    <t>სს სს ეპ ჯორჯია მიწოდება</t>
  </si>
  <si>
    <t xml:space="preserve"> სოფელ გიორგიწმინდაში ჭაბურღილების, შემკრები რეზერვუარების და სატუმბი სადგურის მოწყობის სამუშაოები განკ.#2685 31.12.2020- 69.14271 #75 17.01.2022-131.21134 </t>
  </si>
  <si>
    <t>01.03.2021-30/05/2021-პირველი ეტაპი 31/03/2022 - მეორე ეტაპი</t>
  </si>
  <si>
    <t xml:space="preserve"> შპს თერგი</t>
  </si>
  <si>
    <t>2022წ.გადახდ.1084.25826, სახ.99.46172,ადგ.4.973 დასრ.ეკ.9.23841ადგ</t>
  </si>
  <si>
    <t>შემოსავალი ხელშეკრულების პირობების დარღვევის გამო დაკისრებული პირგასამტეხლოდან</t>
  </si>
  <si>
    <t>21.01.2022-31.12.2022</t>
  </si>
  <si>
    <t>8/4</t>
  </si>
  <si>
    <t>შპს შპს ელკო</t>
  </si>
  <si>
    <t>სოფ გომბორის წყალსადენი ქსელის ჭაბურღილის სრულფასოვანი ფუნქციონირებისთვის ახალი ელ აღრიცხვ. კვანძის მოწყობა</t>
  </si>
  <si>
    <t>წერილი #: 1489-03022023-25233; თარიღი: 03/02/2023</t>
  </si>
  <si>
    <t>სს "ენერგო-პრო-ჯორჯია"</t>
  </si>
  <si>
    <t>მუნიციპალიტეტის სამოქმედო ტერიტორიაზე სასმელი წყლის ამქაჩი ტუმბოების ან/და მათი კომპლექტის (ახლით) ან/და ხარჯთაღრიცხვებით გათვალისწინებული რომელიმე მოწყობილობის/საქონლის შეძენა-მონტაჟის სამუშაოები</t>
  </si>
  <si>
    <t>შპს ახალი მშენებელი 2019</t>
  </si>
  <si>
    <t xml:space="preserve"> სოფ. მარიამჯვარში სატუმბი სადგურის,რეზერვუარის  და მაგისტრალური  მილსადენის  მოწყობის  სამუშაოები</t>
  </si>
  <si>
    <t>18.07.2022-17.10.2022</t>
  </si>
  <si>
    <t>99/1</t>
  </si>
  <si>
    <t>შპს ,,თერგი"</t>
  </si>
  <si>
    <t>2022 წ.გადახდ,302.02013</t>
  </si>
  <si>
    <t>ქ.საგარეჯოში არსებული სასმელი წყლის დეკორატიული შადრევნების წყალმომარაგებისათვის  წყლის აღრიცხვის კვანძების მოწყობის საფასური</t>
  </si>
  <si>
    <t>წერილი #: 4944-24032023-07643; თარიღი: 24/03/2023</t>
  </si>
  <si>
    <t>შ.პ.ს. "საქართველოს გაერთიანებული წყალმომარაგების კომპანია"</t>
  </si>
  <si>
    <t>ქ.საგარეჯოში ს/კ55.12.63.000.015 მიმდებარედ ჭაბურღილის და 25მ.კუბ. სამარაგო კოშკურა რეზერვუარის მოწყობის სამუშაოები</t>
  </si>
  <si>
    <t>93/2</t>
  </si>
  <si>
    <t>შპს შპს ჰიდროგეო</t>
  </si>
  <si>
    <t>შემოსავალი ხელშეკრულების პირობების დარღვევის გამო დაკისრებული პირგასამტეხლოდან(ს/კ 427721334 შპს "ჰიდროგეო")</t>
  </si>
  <si>
    <t>ს.მუხროვანის ჭაბურღილის და კოშკურა რეზერვუარის მოწყობის სამუშაოები</t>
  </si>
  <si>
    <t>92/1</t>
  </si>
  <si>
    <t>22.02.-31.12.2023</t>
  </si>
  <si>
    <t>განკ#2630 1.60, #2159 0.39, #926 0.27</t>
  </si>
  <si>
    <t>ქუჩების გარეგანათებაზე დახარჯული ელენერგიის ხარჯი. აბ № 9700153353,9610000312,9610000301,9610000121,9310008652,9701837917, 9310021290.</t>
  </si>
  <si>
    <t>წერილი #: 413-18012023-70640</t>
  </si>
  <si>
    <t>მუნიციპალიტეტის სოფლებსა და ქ.საგარეჯოში ქუჩების გარე განათების ტექნიკური მომსახურების შესყიდვა</t>
  </si>
  <si>
    <t>ს.კაკაბეთში გარე განათების ქსელის სამუშაოების დასრულებისთვის  200მ ელ.სადენის შესყიდვა</t>
  </si>
  <si>
    <t>02.03.-7.03.2023</t>
  </si>
  <si>
    <t>შპს  გეგა 2018</t>
  </si>
  <si>
    <t>ავარიული შენობების და სახლების რეაბილიტაცია</t>
  </si>
  <si>
    <t xml:space="preserve"> მრავალბინიანი  საცხოვრებელი  სახლის საპროექტო სახარჯთაღრიცხვო დოკუმენტაციის  შედგენის  ღირებულება</t>
  </si>
  <si>
    <t>27.05.2022-31.03.2023</t>
  </si>
  <si>
    <t>71</t>
  </si>
  <si>
    <t>ი/მ ლერი ვერძაძე</t>
  </si>
  <si>
    <t>ს.გომბორში მცხ.ჯულბაჯი დადაშოვასთვის საცხოვრებელი კონტეინერის შესყიდვა სარეზერვო ფონდი ბ52.52230339_მერის_ბრძ._02/02/2023</t>
  </si>
  <si>
    <t>მუნიციპალიტეტის  ბალანსზე არსებული  საგარეჯოში კახეთის გზატკეცილის N19 და  N19ა-ში  მდებარე მრავალბინიანი საცხოვრებელი სახლების სახურავის მოწყობის სამუშაოები</t>
  </si>
  <si>
    <t>04.11.2022-06.01.2023</t>
  </si>
  <si>
    <t>შპს შპს სანი</t>
  </si>
  <si>
    <t>დასრულდა ეკ.27.46</t>
  </si>
  <si>
    <t>ქ.საგარეჯოში კახეთის გზატკეცილი#11 მრავალბინიანი საცხოვრებელი სახლის სარეაბილიტაციო სამუშაოები</t>
  </si>
  <si>
    <t>შპს მშენებელი 2016</t>
  </si>
  <si>
    <t>ქალაქ საგარეჯოში კოსტავას ქ. 17 მრავალბინიანი საცხოვრებელი სახლის ფასადის რეაბილიტაციის სამუშაოები 2475_მთავრობის_განკ._29/12/2022</t>
  </si>
  <si>
    <t xml:space="preserve"> ქ. საგარეჯოში კოსტავას ქ. N14 მრავალბინიანი საცხოვრებელი სახლის ფასადისა და სახურავის რეაბილიტაცია 2475_მთავრობის_განკ._29/12/2022</t>
  </si>
  <si>
    <t>ქ. საგარეჯოში კოსტავას ქ. N12 მრავალბინიანი საცხოვრებელი სახლის ფასადისა და სახურავის რეაბილიტაცია 2475_მთავრობის_განკ._29/12/2022</t>
  </si>
  <si>
    <t>ქალაქ საგარეჯოში კოსტავას ქ. 20 მრავალბინიანი საცხოვრებელი სახლის ფასადისა და სახურავის რეაბილიტაციის სამუშაოები #2475_განკ._29/12/2022</t>
  </si>
  <si>
    <t xml:space="preserve"> ქალაქ საგარეჯოში კოსტავას ქ. 16 მრავალბინიანი საცხოვრებელი სახლის ფასადისა და სახურავის რეაბილიტაციის სამუშაოები 2475_მთავრობის_განკ._29/12/2022</t>
  </si>
  <si>
    <t>შპს შპს მშენებელი 2016</t>
  </si>
  <si>
    <t>განკ.#604</t>
  </si>
  <si>
    <t>საზოგადოებრივი სივრცეების მოწყობა-რეაბილიტაცია, ექსპლოატაცია</t>
  </si>
  <si>
    <t>მუნიციპალიტეტის ტერიტორიაზე მდებარე უძრავი ქონების საკადასტრო აზომვითი-აგეგმვითი ნახაზების შედგენის მომსახურება</t>
  </si>
  <si>
    <t xml:space="preserve">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მომსახურება</t>
  </si>
  <si>
    <t>საექსპერტო მომსახურება</t>
  </si>
  <si>
    <t>15/2</t>
  </si>
  <si>
    <t>სსიპ "ლევან სამხარაულის სახ. სასამართლო ექსპ. ერ. ბიურო"</t>
  </si>
  <si>
    <t>სარწყავი არხების და ნაპირსამაგრი ნაგებობების მოწყობა, რეაბილიტაცია და ექსპლოატაცია</t>
  </si>
  <si>
    <t>სოფელ ხაშმში სადრენაჟე არხის მოწყობის სამუშაოები</t>
  </si>
  <si>
    <t>ქ.საგარეჯოში მ.კოსტავას ქუჩაზე სანიაღვრე არხების მოწყობის სამუშაოები</t>
  </si>
  <si>
    <t>138</t>
  </si>
  <si>
    <t xml:space="preserve"> შპს მილენიუმ ბილდერს გრუპ</t>
  </si>
  <si>
    <t>2022 წ.გადახდ.158.97333</t>
  </si>
  <si>
    <t>შემოსავალი ხელშეკრულების პირობების დარღვევის გამო დაკისრებული პირგასამტეხლოდან(ს/კ 400118047 შპს "მილენიუმ ბილდერს გრუპი")</t>
  </si>
  <si>
    <t>ს.უდაბნოს სოფლის სასაფლაოს შემოღობვის სამუშაოები</t>
  </si>
  <si>
    <t>შპს ევრო-ალიანსი</t>
  </si>
  <si>
    <t xml:space="preserve"> სოფელ თოხლიაურის სასაფლაოს შემოღობვის სამუშაოები</t>
  </si>
  <si>
    <t>შპს შპს რეხა 2020</t>
  </si>
  <si>
    <t xml:space="preserve">02 08 </t>
  </si>
  <si>
    <t>ს.გომბორში მემორიალის რეაბილიტაციის სამუშაოები N277_მთავრობის_განკ._15/02/2022</t>
  </si>
  <si>
    <t>25.08.2022-30.01.2023</t>
  </si>
  <si>
    <t>116/1</t>
  </si>
  <si>
    <t>ი/მ ალექსანდრე დიღმელაშვილი</t>
  </si>
  <si>
    <t>დასრ.</t>
  </si>
  <si>
    <t>ს.რუსიანში არსებული სკვერის რეაბილიტაცია N277_მთავრობის_განკ._15/02/2022</t>
  </si>
  <si>
    <t>დასრ.ეკ.2.44074</t>
  </si>
  <si>
    <t>ს.გორანასა და იკვლივ გორანსთან ხიდის მშენებლობა  N277_მთავრობის_განკ._15/02/2022</t>
  </si>
  <si>
    <t>დასრ.ეკ.1.17564</t>
  </si>
  <si>
    <t>ს.სასადილოსა და ს.ოთარაანის სასმელი წყლის სათავე ნაგებობის მოწყობის სამუშაოები N 277_მთავრობის_განკ._15/02/2022</t>
  </si>
  <si>
    <t>26.07.-25.10.2022</t>
  </si>
  <si>
    <t>104/2</t>
  </si>
  <si>
    <t>ი/მ ზურაბ დევდარიანი</t>
  </si>
  <si>
    <t>ს.ასკილაურში სასმელი წყლის სათავის რეაბილიტაცია  N277_მთავრობის_განკ._15/02/2022</t>
  </si>
  <si>
    <t>ს.ბოტკოში სასმელი წყლის სისტემის და სათავის რეაბილიტაციის სამუშაოები  N277_მთავრობის_განკ._15/02/2022</t>
  </si>
  <si>
    <t>ს.ვაშლიანში სასმელი წყლის სათავის რეაბილიტაციის სამუშაოები  N277_მთავრობის_განკ._15/02/2022</t>
  </si>
  <si>
    <t>ს.კოჭბანში სასმელი წყლის სათავისა და სისტემის რეაბილიტაციის სამუშაოები   N277_მთავრობის_განკ._15/02/2022</t>
  </si>
  <si>
    <t>ს.პალდოში სარწყავი სისტემის რეაბილიტაციის სამუშაოები</t>
  </si>
  <si>
    <t>2022წ.გადახდ.15.33489, სახ.7.15289,ადგ.8.182</t>
  </si>
  <si>
    <t>ს.უდაბნოს სასაფლაოს შემოღობვის სამუშაოები  277_მთავრობის_განკ._15/02/2022</t>
  </si>
  <si>
    <t>12.08.-8.12.2022</t>
  </si>
  <si>
    <t>110/2</t>
  </si>
  <si>
    <t>შპს შპს ბურღი</t>
  </si>
  <si>
    <t>ს.ყანდაურაში არსებული სკვერის რეაბილიტაციის სამუშაოები  277_მთავრობის_განკ._15/02/2022</t>
  </si>
  <si>
    <t>ქ.საგარეჯოსა და მუნიციპალიტეტის  სოფლების (გიორგიწმინდა,ნინოწმინდა,წყაროსთავი,პატარძეული, თოხლიაური და ხაშმიდან) საყოფაცხოვრებო ნარჩენების გატანა</t>
  </si>
  <si>
    <t>03.01.2023-31.12.2023</t>
  </si>
  <si>
    <t>შპს შპს პროგრესი- 2011</t>
  </si>
  <si>
    <t>ქ.საგარეჯოს ქუჩების დასუფთავება და დაგვა, წყალსადინარი არხების გაწმენდა,ცენტრალური  ქუჩებისა  და ტროტუარების თოვლისგან გაწმენდის  მომსახურება</t>
  </si>
  <si>
    <t>28.12.2022-31.12.2023</t>
  </si>
  <si>
    <t>168/1</t>
  </si>
  <si>
    <t xml:space="preserve"> დელეგირების ხელშეკრულების თანახმად უფლებამოსილებების (მიუსაფარი ცხოველების საკითხების გადაწყვეტა)ეფექტიანი განხორციელების მიზნით 2023 წლის საწევრო გადასახადი </t>
  </si>
  <si>
    <t>2.08.2021-განუსაზღვრელი ვადით</t>
  </si>
  <si>
    <t>ა(ა)იპ - მიუსაფარი შინაური ცხოველების მართვის კახეთის ინტერმუნიციპალური სააგენტო</t>
  </si>
  <si>
    <t>03 02</t>
  </si>
  <si>
    <t xml:space="preserve"> სოფელ გიორგიწმინდაში ე.წ. ,,გუგუტიაანთ უბანში'' სკვერის მოწყობის სამუშაოები N2475_მთავრობის_განკ._29/12/2022</t>
  </si>
  <si>
    <t>18.11.2022-3.04.2023</t>
  </si>
  <si>
    <t>146/1</t>
  </si>
  <si>
    <t>შპს შპს პარამეტრი</t>
  </si>
  <si>
    <t>სკვერების მოწყობის საპროექტო სახარჯთაღრიცხვო დოკუმენტაციის შდგენის ღირებულება</t>
  </si>
  <si>
    <t xml:space="preserve"> საპროექტო-სახარჯთაღრიცხვო დოკუმენტაციის შედგენის მომსახურება</t>
  </si>
  <si>
    <t>შპს   არიში</t>
  </si>
  <si>
    <t>კაპიტალური დაბანდებანი დასუფთავების სფეროში</t>
  </si>
  <si>
    <t>სკოლამდელი დაწესებულებების რეაბილიტაცია, მშენებლობა</t>
  </si>
  <si>
    <t xml:space="preserve"> სოფელ კაკაბეთში #1 სკოლამდელი აღზრდის დაწესებულების მშენებლობა  N75_მთავრობის_განკ._17/01/2022</t>
  </si>
  <si>
    <t>10.11.2022-26.12.2022</t>
  </si>
  <si>
    <t>შპს ''მაგოილი''</t>
  </si>
  <si>
    <t>წინა წლებში გადახდ.582.88809, 2023 ვალდ.128.41828, 2024-ში 38.13164</t>
  </si>
  <si>
    <t>ს.კაკაბეთში #1 სკოლამდელი აღზრდის დაწესებულების ეზოს კეთილმოწყობის სამუშაოები</t>
  </si>
  <si>
    <t>14.12.2022-15.03.2023</t>
  </si>
  <si>
    <t>159</t>
  </si>
  <si>
    <t xml:space="preserve"> ს.დიდი ჩაილურის სკოლამდელი აღზრდის დაწესებულების  რეაბილიტაცია</t>
  </si>
  <si>
    <t>27.06.2022-26.09.2022</t>
  </si>
  <si>
    <t>87/4</t>
  </si>
  <si>
    <t xml:space="preserve"> შპს მეგა - 8</t>
  </si>
  <si>
    <t>საჭირო საპროექტო-სახარჯთაღრიცხვო დოკუმენტაციის შედგენის მომსახურების შესყიდვა.</t>
  </si>
  <si>
    <t>ი.მ.ლერი ვერძაძე</t>
  </si>
  <si>
    <t>სასამართლოს მიერ დაკისრებული თანხის  გადახდა( სამონტაჟო სამუშაოების ღირებულება აბ #2113552178 -    1008.10ლ.,აბ. #2112576141 -  535.97ლ)</t>
  </si>
  <si>
    <t>სასამართლოს გადაწყვეტილება #: 2/219-2020; თარიღი: 27/01/2023</t>
  </si>
  <si>
    <t xml:space="preserve"> შპს სოკარ ჯორჯია გაზი</t>
  </si>
  <si>
    <t>ს.დიდი ჩაილურის სკოლამდელი აღზრდის დაწესებულებაში სასმელი წყლის ავზის შესაფუთად 2 ცალი (24კვ.მ) მინა-ბოჭკოს შესყიდვა</t>
  </si>
  <si>
    <t>20.02.-23.02.2023</t>
  </si>
  <si>
    <t>ს.დიდი ჩაილურის სკოლამდელი დაწესებულების ელ.მომარაგებისთვის 90მ ელ.სადენის შესყიდვა</t>
  </si>
  <si>
    <t>შპს  გეგა 2019</t>
  </si>
  <si>
    <t>სოფელ კაკაბეთში #1 სკოლამდელი აღზრდის დაწესებულების მშენებლობის დასრულებისათვის საჭირო სამუშაოები</t>
  </si>
  <si>
    <t>30.12.2022-31.08.2023</t>
  </si>
  <si>
    <t>შპს არქიტრავი</t>
  </si>
  <si>
    <t>საპროექტო-სახარჯთაღრიცხვო დოკუმენტაციის შედგენა</t>
  </si>
  <si>
    <t>შპს შპს   არიში</t>
  </si>
  <si>
    <t>განკ.#2630-0.00079 #2685-0.900</t>
  </si>
  <si>
    <t>საჯარო სკოლების მცირე სარეაბილიტაციო სამუშაოები და მოსწავლეთა ტრანსპორტირების უზრუნველყოფა</t>
  </si>
  <si>
    <t>სკოლის მოსწავლეების სატრანსპორტო მომსახურება  განკ.#147  23.01.2023</t>
  </si>
  <si>
    <t>18.03.2022-31.12.2022</t>
  </si>
  <si>
    <t xml:space="preserve"> შპს ბინუ</t>
  </si>
  <si>
    <t>ქ.საგარეჯოში ცენტრალური  სტადიონისთვის ინვენტარის შესყიდვა თანმდევი მონტაჟით</t>
  </si>
  <si>
    <t>14.12.2022-13.01.2023</t>
  </si>
  <si>
    <t>159/1</t>
  </si>
  <si>
    <t>საპროექტო სახარჯთაღრიცხვო დოკუმენტაციის შედგენის მომსახურება</t>
  </si>
  <si>
    <t>ქ.საგარეჯოში კახეთის გზატკეცილი#11-13-ში არსებული სპორტული მოედნის სარეაბილიტაციო სამუშაოები</t>
  </si>
  <si>
    <t>28.10.2022-30.12.2022</t>
  </si>
  <si>
    <t>შ.პ.ს. ,,პარმა"</t>
  </si>
  <si>
    <t>ქ.საგარეჯოში მერაბ კოსტავას ქუჩის N14-16-ში არსებული სპორტული მოედნის სარეაბილიტაციო სამუშაოები</t>
  </si>
  <si>
    <t>141/1</t>
  </si>
  <si>
    <t>ქ.საგარეჯოში კიკვიძის ქუჩაზე ე.წ. "ზვარეს" ტერიტორიაზე არს.სპორტული მოედნის  სარეაბილიტაციო სამუშაოები</t>
  </si>
  <si>
    <t>139/2</t>
  </si>
  <si>
    <t xml:space="preserve"> შპს  პე-ბე</t>
  </si>
  <si>
    <t>ქ.საგარეჯოში ნ.ცხვედაძის ქუჩის მიმდებარედ არსებული სპორტული მოედნის რეაბილიტაციის სამუშაოები</t>
  </si>
  <si>
    <t>139/1</t>
  </si>
  <si>
    <t>ს.თოხლიაურში მინისტადიონის მოწყობის სამუშაოები</t>
  </si>
  <si>
    <t>12.12.2022-13.02.2023</t>
  </si>
  <si>
    <t>157</t>
  </si>
  <si>
    <t>შპს ფილ ვეი გრუპ</t>
  </si>
  <si>
    <t> სოფელ კაკაბეთში (კუპატაძეების უბანში) არსებული სპორტული მოედნის რეაბილიტაციის სამუშაოები</t>
  </si>
  <si>
    <t>30.12.2022-3108.2023</t>
  </si>
  <si>
    <t>170/1</t>
  </si>
  <si>
    <t>კულტურის ობიექტების აღჭურვა, რეაბილიტაცია, მშენებლობა</t>
  </si>
  <si>
    <t>ს.ხაშმში მწერალ რ.ინანიშვილის სახლ-მუზეუმის რეკონსტრუქცია-აღდგენის სამუშაოები</t>
  </si>
  <si>
    <t>67/1</t>
  </si>
  <si>
    <t>ქ.საგარეჯოს კულტურის სახლის გათბობა-ვენტილაციის მოწყობის სამუშაოები</t>
  </si>
  <si>
    <t>შპს ინტექსი</t>
  </si>
  <si>
    <t>სოფლის ამბულატორიების ხელშეწყობა და ჯანდაცვის ობიექტების მშენებლობა-რეაბილიტაცია</t>
  </si>
  <si>
    <t>სოფლის ამბულატორიების ხელშეწყობა (უდაბნოს ექიმის მომსახურება)</t>
  </si>
  <si>
    <t>სასწრაფო სამედიცინო დახმარების თანამშრომლების (რთულ ვითარებაში გამოჩენილი მამაცობისთვის და გამბედაობისთვის) ფულადი ჯილდოს გაცემა -სარეზერვო ფონდი ბ52.522304410_მერის_ბრძ._13/02/2023</t>
  </si>
  <si>
    <t>ს.გომბორში სსიპ საგანგანგებო სიტუაციების კორდინაციისა და გადაუდებელი დახმარ.ცენტრის შენობაში ცენტრ.გათბობის სისტემის მონტაჟის სამუშაოები</t>
  </si>
  <si>
    <t>განკ.#554</t>
  </si>
  <si>
    <t>საგარეჯოს მუნიციპალიტეტის სოფლების შიდა საუბნო გზების მოხრეშვა-მოშანდაკების მიზნით ტექნიკისა (ორ ერთეული გრეიდერი, ორი ექსკავატორ დამტვირთველი, რვა ერთეული ავტოთვითმცლელი, ორი ერთეული გრუნტის სატკეპნი) და მათი ოპერატორების დაქირავების/ მომსახურების შესყიდვა</t>
  </si>
  <si>
    <t>ფორმა N5</t>
  </si>
  <si>
    <t>ლარში</t>
  </si>
  <si>
    <t>15.02.2022</t>
  </si>
  <si>
    <t>საგარეჯოს მუნიციპალიტეტის სოფელ მზისგულში, მოქალაქე გენადი ენუქიძის ხანძრის შედეგად დაზიანებული სახლის აღსადგენად,</t>
  </si>
  <si>
    <t>04.04.2023</t>
  </si>
  <si>
    <t>ბ52.522309428</t>
  </si>
  <si>
    <t>საგარეჯოს მუნიციპალიტეტის სოფელ თოხლიაურში, მოქალაქე ზაქარია გორგიაშვილის ხანძრის შედეგად დაზიანებული სახლის აღდგენის მიზნით</t>
  </si>
  <si>
    <t>11.05.2023</t>
  </si>
  <si>
    <t>ბ52.52231313</t>
  </si>
  <si>
    <t>52-522308717</t>
  </si>
  <si>
    <t>. 2023 წლის 13 აპრილს სოფელ კაკაბეთში სტიქიის შედეგად დაზიანებული, მოქალაქე დავით ოთიაშვილის (პ/ნ: 01012020031) საცხოვრებელი სახლის სახურავის აღდგენისათვის</t>
  </si>
  <si>
    <t>09.06.2023</t>
  </si>
  <si>
    <t>ბ52.522316054</t>
  </si>
  <si>
    <t>2023 წლის 20 იანვარს ქ. საგარეჯოში კახეთის გზატკეცილის N11-ში ცეცხლსასროლი იარაღიდან მიყენებული დაზიანებების შედეგად გარდაცვლილი პირების ოჯახების დასახმარებლად</t>
  </si>
  <si>
    <t>ბ52.522302519</t>
  </si>
  <si>
    <t>10.01.2023                               07.02.2023                                    07.03.2023                   05.04.2023                         05.05.2023                              05.06.2023</t>
  </si>
  <si>
    <t>33.8                          33.8                          33.8                 33.8                        33.8                        33.8                         -----                202.8</t>
  </si>
  <si>
    <t>21.06.2023                     28.06.2023</t>
  </si>
  <si>
    <t>შშმ პირთა ჩართულობისა და ჯანსაღი ცხოვრების წესის პოპულარიზების მიზნით, ბოჩას სპორტული წრისთვის 2 (ორი) წყვილი ბოჩას ბურთის ნაკრების სახელმწიფო შესყიდვა</t>
  </si>
  <si>
    <t>CMR230052596</t>
  </si>
  <si>
    <t>37400000 - 37450000</t>
  </si>
  <si>
    <t>41/4</t>
  </si>
  <si>
    <t>21.04.2023</t>
  </si>
  <si>
    <t>ა(ა)იპ შეზღუდული შესაძლებლობის მქონე პირთა მობილობის ცენტრი</t>
  </si>
  <si>
    <t>აუტიზმის სპექტრის აშლილობის დღესთან დაკავშირებით, სატრენინგო მომსახურების სახელმწიფო შესყიდვა</t>
  </si>
  <si>
    <t>CMR230053366</t>
  </si>
  <si>
    <t>80500000 - 80560000</t>
  </si>
  <si>
    <t>43/1</t>
  </si>
  <si>
    <t>ფ/პ მარიამი კურტანიძე</t>
  </si>
  <si>
    <t>საგარეჯოს მუნიციპალიტეტის მერიისათვის 3 მუნიციპალური და 1 სახელმწიფო გერბის ორგმინაზე ბეჭდვის მომსახურების სახელმწიფო შესყიდვა</t>
  </si>
  <si>
    <t>CMR230053352</t>
  </si>
  <si>
    <t>79800000  - 79810000</t>
  </si>
  <si>
    <t>43</t>
  </si>
  <si>
    <t>ი/მ დავით ზვიადაძე</t>
  </si>
  <si>
    <t>საგარეჯოს მუნიციპალიტეტში მცხოვრები სოციალურად დაუცველი მოსახელობისთვის გადასაცემად აღდგომის ბრწყინვალე დღესასწარულთან დაკავშირებით ქათმის ხორცის (გაყინული ქათამი) შესყიდვა.</t>
  </si>
  <si>
    <t>NAT230004333</t>
  </si>
  <si>
    <t>15100000 - 15112130</t>
  </si>
  <si>
    <t>42/1</t>
  </si>
  <si>
    <t>შპს შპს რევაისი</t>
  </si>
  <si>
    <t>საგარეჯოს მუნიციპალიტეტის  ,,ქალთა ოთახის" მარტის გეგმის შესაბამისად, 2023 წლის 24 და 31 მარტი დაგეგმილ ღონისძიებებზე ,,ქალები რომლებმაც მსოფლიო შეცვალეს" და ,,მარტი ქალთა ისტორიეწბის თვე" დამსწრე მოწვეული სტუმრების დაჯილდოვების მიზნით სიგელების და მოსახლეობის ცნობიერების ამაღლების და პრევენციის მიზნით საინფორმაციო ფურცლების (წარწერით: ,,ქალთა მიმართ ძალადობის ან/და ოჯახში ძალადობის მსხვერპლთათვის გასაცემი კომპენსაციის ოდენობის განსაზღვრისა და გაცემის წესი) ბეჭვდის მომსახურების სახელმწიფო შესყიდვა.</t>
  </si>
  <si>
    <t>CMR230048879</t>
  </si>
  <si>
    <t xml:space="preserve">18530000 - 18500000 - 79800000 </t>
  </si>
  <si>
    <t>36</t>
  </si>
  <si>
    <t>მაგიდის ჩოგბურთში გასამართი ტურნირისთვის, სადაც მონაწილეობის მიღება შეეძლება საგარეჯოს მუნიციპალიტეტში  მცხოვრებ ნებისმიერი ასაკის პირს, - 4 ცალი მაგიდის ჩოგბურთის ჩოგანის სახელმწიფო შესყიდვა</t>
  </si>
  <si>
    <t>CMR230054380</t>
  </si>
  <si>
    <t>37400000 - 37461520</t>
  </si>
  <si>
    <t>44</t>
  </si>
  <si>
    <t>შპს შპს ჩემპიონი</t>
  </si>
  <si>
    <t>საგარეჯოს მუნიციპალიტეტის 2022 წლის ბიუჯეტის საფინანსო დოკუმენტაციის აუდიტორული შემოწმების მომსახურების (შემდგომში, ხელშეკრულების ტექსტში ,,მომსახურება") შესყიდვა</t>
  </si>
  <si>
    <t>CMR230056185</t>
  </si>
  <si>
    <t xml:space="preserve">79200000 - 79212000 </t>
  </si>
  <si>
    <t>45</t>
  </si>
  <si>
    <t>25.04.2023</t>
  </si>
  <si>
    <t>ი/მ თამაზ ბუკია</t>
  </si>
  <si>
    <t>საგარეჯოს მუნიციპალიტეტის მიერ, განსახორციელებელი წყალმომარაეგბისა და წყალარინების ქელების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</si>
  <si>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NAT230002917</t>
  </si>
  <si>
    <t>71300000 - 71320000 - 71324000</t>
  </si>
  <si>
    <t>46</t>
  </si>
  <si>
    <t>შპს შპს   ჰიდრო</t>
  </si>
  <si>
    <t>საგარეჯოს მუნიციპალიტეტის საკრებულოსთვის, მუნიციპალიტეტის ტერიტორიაზე მცხოვრები მრავალშვილიანი და სოციალურად დაუცველი ბავშვებისთვის გადასაცემად სათამაშოების სახელმწიფო შესყიდვა</t>
  </si>
  <si>
    <t>CMR230057645</t>
  </si>
  <si>
    <t>18900000 - 37400000 - 37500000 - 37800000 - 44800000</t>
  </si>
  <si>
    <t>47</t>
  </si>
  <si>
    <t>14.04.2023</t>
  </si>
  <si>
    <t>საგარეჯოს მუნიციპალიტეტის სოფელ გომბორში ხელოვნურ საფარიანი კომბინირებული სპორტული მოედნის (33X20) სამუშაოების შესყიდვა.</t>
  </si>
  <si>
    <t>NAT230003271</t>
  </si>
  <si>
    <t xml:space="preserve">45200000 - 45212220 - 45212224 </t>
  </si>
  <si>
    <t>49</t>
  </si>
  <si>
    <t>18/07/2023</t>
  </si>
  <si>
    <t>შპს შპს  პე-ბე</t>
  </si>
  <si>
    <t>მიმდინარე წელს 21 აპრილიდან - 28 აპრილის ჩათვლით, ხელოვნებისა და კულტურის ფესტივალების სამიტის ფარგლებში მერის ესპანეთში ვიზიტთან დაკავშირებით , სასაჩუქრე სუვენირების სახელმწიფო შესყიდვა</t>
  </si>
  <si>
    <t>CMR230059464</t>
  </si>
  <si>
    <t>50</t>
  </si>
  <si>
    <t>შ.პ.ს. ,,ემ-კომპანი"</t>
  </si>
  <si>
    <t>მიმდინარე წელს წიგნის საერთაშორისო დღესთან დაკავშირებით, საგარეჯოს მუნიციპალიტეტში მცხოვრები წარმატებული ახალგაზრდების დაჯილდოების მიზნზნით წიგნების სახელმწიფო შესყიდვა.</t>
  </si>
  <si>
    <t>CMR230058210</t>
  </si>
  <si>
    <t>48</t>
  </si>
  <si>
    <t>შპს შპს  ანანასი.ჯი</t>
  </si>
  <si>
    <t>საგარეჯოს მუნიციპალიტეტის სოფელ იორმუღანლოს საჯარო სკოლის სამოქალაქო კლუბის პროექტის განხორციელების მიზნით, გამწვანების აქციის ჩასატარებლად ნერგების სახელმწიფო შესყიდვა</t>
  </si>
  <si>
    <t>CMR230062263</t>
  </si>
  <si>
    <t>51/1</t>
  </si>
  <si>
    <t>30.04.2023</t>
  </si>
  <si>
    <t>შპს შპს აგრომაქს-დეკორი</t>
  </si>
  <si>
    <t>საგარეჯოს მუნიციპალიტეტის მერიის წარმომადგენლების ესპანეთში ოფიციალური ვიზიტის ფარგლებში, კონსულტაციისა და თარგმანის მომსახურების სახელმწიფო შესყიდვა</t>
  </si>
  <si>
    <t>CMR230062261</t>
  </si>
  <si>
    <t>51</t>
  </si>
  <si>
    <t>28.04.2023</t>
  </si>
  <si>
    <t>ა(ა)იპ საქართველოს ხელოვნების სამეცნიერო-კვლევითი ინსტიტუტი</t>
  </si>
  <si>
    <t>საგარეჯოს მუნიციპალიტეტი ქ. საგარეჯო კახეთის გზადკეცილი N 7-ში მდებარე საცხოვრებელი კორპუსის სტიქიით დაზიანებული ბინების შეკეთების სამუშაოების შესყიდვა.</t>
  </si>
  <si>
    <t>NAT230003999</t>
  </si>
  <si>
    <t xml:space="preserve">45400000 - 45421100 - 45421131 -  45421132 - 45432110 - 45432200 - 45450000 - 45454100 </t>
  </si>
  <si>
    <t>42</t>
  </si>
  <si>
    <t>03.07.2023</t>
  </si>
  <si>
    <t>შპს შპს ჯიბისი ჯორჯია</t>
  </si>
  <si>
    <t>საგარეჯოს მუნიციპალიტეტის ა.ა.ი.პ კულტურის ობიექტების გაერთიანების სამხატვრო სკოლის ოთახების ჭერის შეცვლა, ფანჯრის ღიობისა და საპირფარეშოს მოწყობის სამუშაოების შესყიდვა.</t>
  </si>
  <si>
    <t>NAT230007061</t>
  </si>
  <si>
    <t>45400000 - 45421110 - 45421112 - 45421132 -  45432110 - 45442000 - 45442100 - 45450000 - 45453000</t>
  </si>
  <si>
    <t>53</t>
  </si>
  <si>
    <t>02.06.2023</t>
  </si>
  <si>
    <t>შპს შპს ბილდინგერი</t>
  </si>
  <si>
    <t>საგარეჯოს მუნიციპალიტეტის ,,ქალთა ოთახის" აპრილის გეგმის შესაბამისად, 2023 წლის 29 აპრილს დაგეგმილ ღია დისკუსიაზე, გენდერულ უთანასწორობა ,,თუ არა მე, მაშინ ვინ? თუ არა ახლა ,,მაშინ როდის?" (საკუთარი განწყობების დაფიქსირება სასურველი ფორმით: ტექსტი, ნახატი, სლოგანი, ბლოგი, პოსტერი . . .) ფარგლებში სახელოვნებო აქტივობებისთვის სახატავი მასალების სახელმწიფო შესყიდვა</t>
  </si>
  <si>
    <t>CMR230064689</t>
  </si>
  <si>
    <t xml:space="preserve">37800000 - 44800000 - 37820000 - 37821000 - 44812200 - 44812310 </t>
  </si>
  <si>
    <t>53/1</t>
  </si>
  <si>
    <t>29.04.2023</t>
  </si>
  <si>
    <t xml:space="preserve">საგარეჯოს მუნიციპალიტეტის ,,ქალთა ოთახის" აპრილის გეგმის შესაბამისად, საინფორმაციო ბანერის (საგარეჯოს მუნიციპალიტეტის მერია, ,,ქალთა ოთახი") სახელმწიფო შესყიდვა </t>
  </si>
  <si>
    <t>CMR230064676</t>
  </si>
  <si>
    <t>39200000 - 39294100</t>
  </si>
  <si>
    <t>53/2</t>
  </si>
  <si>
    <t>12.05.2023</t>
  </si>
  <si>
    <t>ი/მ მარიანა შიოშვილი</t>
  </si>
  <si>
    <t>საგარეჯოს მუნიციპალიტეტის მერიისათვის  და საკრებულოსთვის საკონფერენციო სკამის შესყიდვა</t>
  </si>
  <si>
    <t>CON230000091-00032</t>
  </si>
  <si>
    <t>39112000 - 39113100</t>
  </si>
  <si>
    <t>52</t>
  </si>
  <si>
    <t>15.12.2023</t>
  </si>
  <si>
    <t>შპს შპს ჯეო გრუპ</t>
  </si>
  <si>
    <t>2023 წლის სოფლის მხარდაჭერის პროგრამის ფარგლებში დანართი №1-ით გათვალისწინებული სხვადასხვა სახის სამუშაოების განხორციელებისათვის სრული  საპროექტო/სახარჯთაღრიცხვო დოკუმენტაციის შედგენის შესყიდვა (,,მომსახურება")</t>
  </si>
  <si>
    <t>CMR230065731</t>
  </si>
  <si>
    <t>71300000 - 71320000 - 71324000 - 71322400</t>
  </si>
  <si>
    <t>54/1</t>
  </si>
  <si>
    <t>01.06.2023</t>
  </si>
  <si>
    <t>შპს შპს ხუროთმოძღვარი &lt;ე და მ&gt;</t>
  </si>
  <si>
    <t>საგარეჯოს მუნიციპალიტეტის სოფელ მზისგულში მცხოვრები,მოქალაქე გენადი ენუქიძის ხანძრის შედეგად დაზიანებული სახლის აღსადგენად, საჭირო მასალების შეძენა თანმდევი ტრანსპორტირება/ მოქალაქაზე გადაცემით.</t>
  </si>
  <si>
    <t>NAT230007766</t>
  </si>
  <si>
    <t>44100000 - 44112700 - 44191000</t>
  </si>
  <si>
    <t>13/05/2023</t>
  </si>
  <si>
    <t>CMR230065734</t>
  </si>
  <si>
    <t>71300000 - 71320000 - 71324000</t>
  </si>
  <si>
    <t>54</t>
  </si>
  <si>
    <t>2023 წლის 06 მაისს, საგარეჯოს მუნიციპალიტეტის სოფ. გიორგიწმინდაში გასამართ გიორგობის დღესასწაულისადმი მიძღვნილ ქართული ჭიდაობის ტურნირში გამარჯვებული ფალავნისთვის გადასაცემი პრიზის - ყოჩი - (ჭედილა) სახელმწიფო შესყიდვა.</t>
  </si>
  <si>
    <t>CMR230068236</t>
  </si>
  <si>
    <t>56/2</t>
  </si>
  <si>
    <t>06.05.2023</t>
  </si>
  <si>
    <t>გიორგი კაკუტაშვილი</t>
  </si>
  <si>
    <t>საგარეჯოს მუნიციპალიტეტის სპორტული გაერთიანების მოკრივე სპორტსმენების ხელშეწყობის მიზნით სპორტული ინვენტარის სახელმწიფო შესყიდვა</t>
  </si>
  <si>
    <t>CMR230068790</t>
  </si>
  <si>
    <t>37400000 - 37430000 - 37423000 - 37432000 - 37433000</t>
  </si>
  <si>
    <t>59</t>
  </si>
  <si>
    <t>25.05.2023</t>
  </si>
  <si>
    <t>შპს შპს პრო ფიტნეს ჰაუსი</t>
  </si>
  <si>
    <t>მიმდინარე წლის 9-12 მაისს, საგარეჯოს მუნიციპალიტეტში ოფიციალური ვიზიტით მოწვეული იტალიის, ლეჩეს რეგიონის დელეგაცია და გაერთიანებული ერების განათლების, მეცნიერებისა და კულტურის ორგანიზაციის (იუნესკოს) ექსპერტების სასტუმროს მომსახურების სახელმწიფო შესყიდვა</t>
  </si>
  <si>
    <t>CMR230068789</t>
  </si>
  <si>
    <t>55100000 - 55110000</t>
  </si>
  <si>
    <t>57/1</t>
  </si>
  <si>
    <t>შპს შპს მაქრო ტურიზმ</t>
  </si>
  <si>
    <t>მიმდინარე წლის 11-12 მაისს, საგარეჯოს მუნიციპალიტეტში ოფიციალური ვიზიტის ფარგლებში იტალიელი-ლეჩეს რეგიონის დელეგაციის წევრებისათვის თარჯიმნის მომსახურების სახელმწიფო შესყიდვა</t>
  </si>
  <si>
    <t>CMR230068786</t>
  </si>
  <si>
    <t>79500000 - 79540000</t>
  </si>
  <si>
    <t>57/2</t>
  </si>
  <si>
    <t>11-12.05.2023</t>
  </si>
  <si>
    <t>ფ/პ თორნიკე თოლომაშვილი</t>
  </si>
  <si>
    <t>მიმდინარე წლის 7 მაისს, საგარეჯოს მუნიციპალიტეტის სოფ. გ/წმინდაში დაგეგმილ, ცნობილი ქართველი ტყის ქომქგის, მეტყევე ეკოლოგის, პროფესორის,საქართველოს ბუნების დაცვის საზოგადოებისა და საქართველოს მეცნიერებათა აკადემიის ბუნების დაცვის კომიტეტის თავჯდომარის ვასილ გულისაშვილის ხსოვნის პატივსაცემად გასამართ ღონისძიებაზე დაგეგმილი აქტივობისათვის ,,ორგმინის ჯილდოს" სახელმწიფო შესყიდვა.</t>
  </si>
  <si>
    <t>CMR230068784</t>
  </si>
  <si>
    <t>18500000 - 18530000</t>
  </si>
  <si>
    <t>56/3</t>
  </si>
  <si>
    <t>07.05.2023</t>
  </si>
  <si>
    <t>შ.პ.ს. კოპიპრინტ-2000</t>
  </si>
  <si>
    <t xml:space="preserve">საგარეჯოს მუნიციპალიტეტის სოფ. ქვემო სამგორსა (120გრძ.მ.ელ. სადენი (2*16მმკვეთი)) და ქ. საგარეჯოში, კოსტავას ქ. № 18-ში არსებული ჭაბურღილის (175 გრძ.მ. ელ.სადენი (4*16 მმ. კვეთი)) სრულფასოვანი ფუნქციონირების მიზნით, ელ. სადენის სახელმწიფო შესყიდვა. </t>
  </si>
  <si>
    <t>CMR230068787</t>
  </si>
  <si>
    <t xml:space="preserve">31300000 - 31320000 </t>
  </si>
  <si>
    <t>58</t>
  </si>
  <si>
    <t>18.05.2023</t>
  </si>
  <si>
    <t>შპს შპს კონსტანტინე</t>
  </si>
  <si>
    <t>საგარეჯოს მუნიციპალიტეტის სოფ. გ/ წმინდის და სოფ. მანავში გიორგობის ბრჭყინვალე დღესასწაულისადმი და კალობნობის დღესასწაულისადმი  მიძღვნილი ღონისძიებებისათვის საინფორმაციო ბანერების (გიორგობა - 2023 და კალობნობა -2023) შესყიდვა</t>
  </si>
  <si>
    <t>CMR230068785</t>
  </si>
  <si>
    <t>39200000 - 79800000 - 79810000 - 39294100</t>
  </si>
  <si>
    <t>56/1</t>
  </si>
  <si>
    <t>15.05.2023</t>
  </si>
  <si>
    <t>შპს შპს პრინტ თაიმი</t>
  </si>
  <si>
    <t>მიმდინარე წლის 6 მაისს ,,გიორგობის" დღესასწაულისადმი მიძღვნილი ღონისძიების ფარგლებში, ავტორისადა შემსრულებლის - პაატა გულიაშვილის (პ/ნ: 20001000497) გასართობი მომსახურების შესყიდვა</t>
  </si>
  <si>
    <t>CMR230066224</t>
  </si>
  <si>
    <t>92300000 - 92312000 - 92312100</t>
  </si>
  <si>
    <t>56</t>
  </si>
  <si>
    <t>ფ/პ პაატა გულიაშვილი</t>
  </si>
  <si>
    <t xml:space="preserve">ქ. საგარეჯოში, კახეთის გზატკეცილი, კორპუსი № 19ა-ს   ეზოში არსებული 3 (სამი) საკანალიზაციო ჭის გაწმენდის მომსახურების  სახელმწიფო შესყიდვა. </t>
  </si>
  <si>
    <t>CMR230069591</t>
  </si>
  <si>
    <t>90400000 - 90470000</t>
  </si>
  <si>
    <t>59/1</t>
  </si>
  <si>
    <t>ი/მ გიორგი ვარაზიშვილი</t>
  </si>
  <si>
    <t>საგარეჯოს მუნიციპალიტეტის მერიისათვის (მათ შორის სამხედრო აღრიცხვის, გაწვევის და მობილიზაციის სამსახურისათვის) და საკრებულოსათვის საკანცელარიო საქონლის შესყიდვა.</t>
  </si>
  <si>
    <t>NAT230008097</t>
  </si>
  <si>
    <t>30100000-საოფისე მანქანა-დანადგარები, აღჭურვილობა და საკანცელარიო ნივთები, კომპიუტერების, პრინტერებისა და ავეჯის გარდა</t>
  </si>
  <si>
    <t>57</t>
  </si>
  <si>
    <t>შპს, შპს კომპანია GEOSM</t>
  </si>
  <si>
    <t>მიმდინარე წლის 27 მაისს ქ. თელავში 2023 წლის წარჩინებულ მოსწავლეთა  რეგიონულ დაჯილდოებაზე,  საგარეჯოს მუნიციპალიტეტის მხრიდან მონაწილე 66 მედალოსანისთვის  გადასაცემად  ლაბადის  (მანტია ქუდით) სახელმწიფო შესყიდვა</t>
  </si>
  <si>
    <t>CMR230071174</t>
  </si>
  <si>
    <t>18200000 - 18212000</t>
  </si>
  <si>
    <t>60</t>
  </si>
  <si>
    <t>26/05/2023</t>
  </si>
  <si>
    <t>შპს შპს კოტონის სახლი</t>
  </si>
  <si>
    <t>საგარეჯოს მუნიციპალიტეტის საჯარო სკოლებს შორის მუნიციპალური ინტელექტუალურ-შემეცნებითი ღონისძიების „რა, სად, როდის''-ის ორგანიზების შესყიდვა.</t>
  </si>
  <si>
    <t>NAT230008804</t>
  </si>
  <si>
    <t>79900000-79952000</t>
  </si>
  <si>
    <t>62</t>
  </si>
  <si>
    <t>30.11.2023</t>
  </si>
  <si>
    <t>შპს შპს ენერჯი გრუპ</t>
  </si>
  <si>
    <t>საგარეჯოს მუნიციპალიტეტის სოფელ იორმუღალოს მაგისტრალური მილსადენის რეაბილიტაციის სამუშაოების შესყიდვა.</t>
  </si>
  <si>
    <t>NAT230005338</t>
  </si>
  <si>
    <t>64</t>
  </si>
  <si>
    <t>18.08.2023</t>
  </si>
  <si>
    <t>შპს შპს ბილდინგ-დეველოპერ</t>
  </si>
  <si>
    <t>საგარეჯოს მუნიციპალიტეტის ქ, საგარეჯოში, მცხოვრები ნანა ქვლივიძის, ფეიქრიშვილი ლეილას,ჩიგოგიძე ვენერას, გრატიაშვილის ელენეს, სოფელ მანავში მცხოვრები ვაჭრიშვილის თამარის, სოფელ უჯარმაში ასაბაშვილი ლიანას, ჯეირანაშვილი მინდიას, სოფელ წყაროსთავში კერატიშვილი ნუნუს, სოფელ ყანდაურაში ტაბატაძე მანანასა და სოფელ გიორგიწმინდაში სოლომონ გორელაშვილის სტიქიის შედეგად დაზიანებული საცხოვრებელი სახლების შესაკეთებლად საჭირო მასალების შეძენა</t>
  </si>
  <si>
    <t>NAT230009048</t>
  </si>
  <si>
    <t>64/1</t>
  </si>
  <si>
    <t>03.06.2023</t>
  </si>
  <si>
    <t>შპს შპს ეგო</t>
  </si>
  <si>
    <t>მიმდინარე წლის 18 მაისს, ეროვნული  სამოსის დღესთან დაკავშირებით  გასამართი ღონისძიებისათვის  საინფორმაციო  საინფორმაციო ბანერის  სახელმწიფო შესყიდვა</t>
  </si>
  <si>
    <t>CMR230073051</t>
  </si>
  <si>
    <t>62/1</t>
  </si>
  <si>
    <t>18/05/2023</t>
  </si>
  <si>
    <t xml:space="preserve">შემსრულებლის მხრიდან დამკვეთის მიერ  წარმოდგენილი პირებისათვის: საგარეჯოს მუნიციპალიტეტის მერიის  მეორადი სტრუქტურული  ერთეულის სახაზინო და საბუღალტრო  აღრიცხვის  განყოფილების  უფროსი ხათუნა ყორღანაშვილი (პ/ნ 36001008133)  და  საგარეჯოს მუნიციპალიტეტის მერიის მეორე კატეგორიის უფროსი სპეციალისტი  ბიუჯეტისა და  პირველადი ბუღალტრული  აღრიცხვის  საკითხებში  თამარი ძმანაშვილი  (36001013060)  2023 წლის 5-7 ივნისს  დაგეგმილი  ტრენინგკურსის ,,ინვენტარიზაციის პროცესის  მართვა   საბიუჯეტო  ორგანიზაციაში"  მომსახურების  გაწევა. </t>
  </si>
  <si>
    <t>CMR230073052</t>
  </si>
  <si>
    <t>64/2</t>
  </si>
  <si>
    <t>30/08/2023</t>
  </si>
  <si>
    <t>სსიპ სსიპ საჯარო აუდიტის ინსტიტუტი</t>
  </si>
  <si>
    <t xml:space="preserve">საგარეჯოს მუნიციპალიტეტის მერიის  მოქალაქეთა მომსახურების და  საქმისწარმოების  განყოფილებისათვის  ფერადი  პრინტერის  სახელმწიფო შესყიდვა </t>
  </si>
  <si>
    <t>CMR230073048</t>
  </si>
  <si>
    <t>30200000 - 30232130</t>
  </si>
  <si>
    <t>61</t>
  </si>
  <si>
    <t>31/05/2023</t>
  </si>
  <si>
    <t>შ.პ.ს. ,,პისიშოპ.ჯი"</t>
  </si>
  <si>
    <t xml:space="preserve">მიმდინარე წლის მაისის თვესი, სოფ. უდაბნოში მცხოვრები ახალგაზრდებისათვის  დაგეგმილია  შეხვედრა   ეროვნული    ბიბლიოთეკის  დირექტორ  გიორგი კეკელიძესთან,   ღონისძიების ფარგლებში  მონაწილე  ახალგაზრდების  დაჯილდოების  მიზნით  წიგნების სახელმწიფო შესყიდვა </t>
  </si>
  <si>
    <t>CMR230073761</t>
  </si>
  <si>
    <t>19/05/2023</t>
  </si>
  <si>
    <t>64/3</t>
  </si>
  <si>
    <t>25/05/2023</t>
  </si>
  <si>
    <t xml:space="preserve">საგარეჯოს მუნიციპალიტეტის მიერ გამოცხადებულ კონკურსში გამოვლენილი გამარჯვებულების  დაჯილდოების  მიზნით წიგნების  სახელმწიფო  შესყიდვა </t>
  </si>
  <si>
    <t>CMR230073760</t>
  </si>
  <si>
    <t>22100000 - 22110000</t>
  </si>
  <si>
    <t>სადროშე ბოძისა და დროშების შესყიდვა თანმდევი მონტაჟით.</t>
  </si>
  <si>
    <t>NAT230009354</t>
  </si>
  <si>
    <t>35800000-35821000</t>
  </si>
  <si>
    <t>65</t>
  </si>
  <si>
    <t>08.07.2023</t>
  </si>
  <si>
    <t>შპს შპს ემსილაით</t>
  </si>
  <si>
    <t>საგარეჯოს მუნიციპალიტეტის სოფელ უდაბნოში საერო და რელიგიურ დღესასწაულთან დავით გარეჯელის ხსენების დღესთან დაკავშირებით ,,გარეჯობა-2023’’-ის ღონისძიების ორგანიზების მომსახურების შესყიდვა.</t>
  </si>
  <si>
    <t>NAT230009601</t>
  </si>
  <si>
    <t>66</t>
  </si>
  <si>
    <t>04.06.2023</t>
  </si>
  <si>
    <t>შპს შპს ღამის რაინდები</t>
  </si>
  <si>
    <t>საგარეჯოს მუნიციპალიტეტის მერიისათვის და საკრებულოსთვის  საოფისე სავარძლის (გორგოლაჭიანი) (თანამდევი მომსახურებით) შესყიდვა</t>
  </si>
  <si>
    <t>CON230000153-00019</t>
  </si>
  <si>
    <t> 39112000 - 39113100</t>
  </si>
  <si>
    <t>65/1</t>
  </si>
  <si>
    <t>15/12/2023</t>
  </si>
  <si>
    <t>შპს შპს სავარძელი პლიუსი</t>
  </si>
  <si>
    <t>საგარეჯოს მუნიციპალიტეტის მერიის ადმინისტრაციულ შენობაში თანამშრომელთა დაშვების მოწყობილობისათვის (ტურნიკებისთვის), თანამშრომელთა სამსახურში გამოცხადების და საათობრივი აღრიცხვის მიზნით, პროგრამული უზრუნველყოფის მომსახურების სახელმწიფო შესყიდვა</t>
  </si>
  <si>
    <t>CMR230076147</t>
  </si>
  <si>
    <t>48400000 - 48450000</t>
  </si>
  <si>
    <t>66/1</t>
  </si>
  <si>
    <t>შპს შპს  ონიქს დიჯიტალი</t>
  </si>
  <si>
    <t xml:space="preserve">საგარეჯოს მუნიციპალიტეტის სოფ. უდაბნოში  საერო და რელიგიურ დღესასწაულთან დავით გარეჯელის ხსენების დღესთან დაკავშირებით ,,გარეჯობა-2023"-ის მიძღვნილ ღონისძიებაზე სსიპ საქართველოს ხალხური სიმღერისა და ცეკვის  სახელმწიფო აკადემიური ანსამბლი ,,რუსთავი"-ს მომსახურების შესყიდვა </t>
  </si>
  <si>
    <t>CMR230076832</t>
  </si>
  <si>
    <t>92300000 - 92312100 - 92312130</t>
  </si>
  <si>
    <t>67</t>
  </si>
  <si>
    <t>სსიპ საქ. ხალხური სიმღ.და ცეკვის სახ.აკად.ანსამბლი"რუსთავი"</t>
  </si>
  <si>
    <t>საგარეჯოს მუნიციპალიტეტის სოფ. პატარძეულის საჯარო სკოლის  მოსწავლეების პროექტის  განსახორციელებლად - ,,არაფორმალური განათლების ბაღი"  საღებავებისა და  საღებავი ფუნჯების  სახელმწიფო შესყიდვა.</t>
  </si>
  <si>
    <t>CMR230076817</t>
  </si>
  <si>
    <t>39200000 - 44800000 - 44810000 - 39224210</t>
  </si>
  <si>
    <t>66/3</t>
  </si>
  <si>
    <t>შპს შპს ევროპა</t>
  </si>
  <si>
    <t xml:space="preserve">მიმდინარე წელს პოლიციის დღესთან დაკავშირებით საინფორმაციო (ვემსახურები საქართველოს 31 მაისი პოლიციის დღე) ბანერის სახელმწიფო შესყიდვა </t>
  </si>
  <si>
    <t>CMR230076818</t>
  </si>
  <si>
    <t>66/4</t>
  </si>
  <si>
    <t>30/05/2023</t>
  </si>
  <si>
    <t xml:space="preserve">საგარეჯოს მუნიციპალიტეტის მერიის საკუთრებაში არსებული 2 (ორი) ცალი სატარებელი კომპიუტერის (ლეპტოპი) შეკეთების მომსახურების სახელმწიფო შესყიდვა. </t>
  </si>
  <si>
    <t>CMR230078654</t>
  </si>
  <si>
    <t>50300000 - 50320000</t>
  </si>
  <si>
    <t>70/1</t>
  </si>
  <si>
    <t>07.07.2023</t>
  </si>
  <si>
    <t>საგარეჯოს მუნიციპალიტეტის ქ. საგარეჯოში, რუსთაველის ქუჩა № 174 - ში მცხოვრები გრატიაშვილი ელენესა და სოფ. წყაროსთავში კერატიშვილი ნუნუს, სტიქიის შედეგად დაზიანებული საცხოვრებელი სახლების  შესაკეთებლად საჭირო მასალების შეძენა.</t>
  </si>
  <si>
    <t>CMR230078653</t>
  </si>
  <si>
    <t xml:space="preserve">31300000 - 31500000 - 31200000 - 39100000 - 44200000 </t>
  </si>
  <si>
    <t>68</t>
  </si>
  <si>
    <t>ქ. საგარეჯოში ალაზნის ქუჩის IV ჩიხის, ქ. საგარეჯოში ალაზნის ქუჩის VI ჩიხისა და ქ.საგარეჯოში თბილისის I შესახვევის რეაბილიტაციის სამუშაოების შესყიდვა.</t>
  </si>
  <si>
    <t>NAT230007056</t>
  </si>
  <si>
    <t>45200000 - 45233000 -  45233200 - 45233210</t>
  </si>
  <si>
    <t>72</t>
  </si>
  <si>
    <t>08.08.2023</t>
  </si>
  <si>
    <t xml:space="preserve">2023 წლის 4 ივნისს საგარეჯოს მუნიციპალიტეტის სოფ. უდაბნოში გასამართი გარეჯობის დღესასწაულისადმი მიძღვნილ ქართული ჭიდაობის ტურნირში გამარჯვებული ფალავანისათვის გადასაცემი პრიზის - ყოჩის  (ჭედილა) სახელმწიფო შესყიდვა </t>
  </si>
  <si>
    <t>CMR230080235</t>
  </si>
  <si>
    <t>03300000 - 03322100</t>
  </si>
  <si>
    <t>70/4</t>
  </si>
  <si>
    <t>ფ/პ გიორგი კაკუტაშვილი</t>
  </si>
  <si>
    <t xml:space="preserve">მიმდინარე წლის 10 ივნისს ,,რეზოობის" დღესასწაულთან დაკავშირებით დაგეგმილ მოსწავლეთა ინტელექტ-თამაშის მონაწილე საგარეჯოს მუნიციპალიტეტის საჯარო სკოლების მოსწავლეების  (90 მოსწავლე) დაჯილდოების მიზნით წიგნების სახელმწიფო შესყიდვა. </t>
  </si>
  <si>
    <t>CMR230081409</t>
  </si>
  <si>
    <t>73/2</t>
  </si>
  <si>
    <t xml:space="preserve">საგარეჯოს მუნიციპალიტეტის შშმ პირების მიერ შექმნილი სპორტული თამაშის ,,ბოჩა" - ს გუნდის წევრებისთვის 8 (რვა) ერთეულ მაისურზე (წარწერა მაისურზე: ა) ზურგი; საგარეჯოს მუნიციპალიტეტი; ბ) წინა მხარე, მარცხენა მკერდი;  საგარეჯოს მუნიციპალიტეტის გერბი.)  ბეჭდვითი მომსახურების სახელმწიფო შესყიდვა. </t>
  </si>
  <si>
    <t>CMR230081403</t>
  </si>
  <si>
    <t>79800000 - 79810000</t>
  </si>
  <si>
    <t>72/1</t>
  </si>
  <si>
    <t>12.06.2023</t>
  </si>
  <si>
    <t>ი/მ ლელა ღრეული</t>
  </si>
  <si>
    <t>საგარეჯოს მუნიციპალიტეტის მერიის განათლების, კულტურის, ძეგლთა დაცვის, სპორტის და ახალგაზდრულ საქმეთა სამსახურის, გეგმიური პროგრამის ფარგლებში ჩატარებული ნახატების კონკურსის ,,გააცოცხლე ნატვრის ხის პერსონაჟები"-ს  ფარგლებში  კონკურსანტების ნახატების ბეჭდვის მომსახურების სახელმწიფო შესყიდვა</t>
  </si>
  <si>
    <t>CMR230081402</t>
  </si>
  <si>
    <t>79800000 - 79810000 - 79811000</t>
  </si>
  <si>
    <t>70/3</t>
  </si>
  <si>
    <t xml:space="preserve">საგარეჯოს მუნიციპალიტეტის სოფ. დიდი ჩაილურის საჯარო სკოლის ჭადრაკის უფასო წრისთვის სადემონსტრაციო ჭადრაკის სახელმწიფო შესყიდვა. </t>
  </si>
  <si>
    <t>CMR230081399</t>
  </si>
  <si>
    <t xml:space="preserve">37400000 - 37400000 </t>
  </si>
  <si>
    <t>70/2</t>
  </si>
  <si>
    <t>16.06.2023</t>
  </si>
  <si>
    <t>შპს შპს  საჭადრაკო კლუბი  ოლიმპიური ჩემპიონი</t>
  </si>
  <si>
    <t>საგარეჯოს მუნიციპალიტეტის სოფ. უდაბნოში საერო და რელიგიურ დღესასწაულთან დავით გარეჯელის ხსენების  დღესთან  დაკავშირებით ,,გარეჯობა 2023" -ის მიძღვნილ ღონისძიებაზე, ა(ა)იპ აფხაზეთის სიმღერის სახელმწიფო ანსამბლ ,,შავნაბადას"-ს მომსახურების შესყიდვა.</t>
  </si>
  <si>
    <t>CMR230081259</t>
  </si>
  <si>
    <t>ა(ა)იპ აფხაზეთის სიმღერის სახელმწიფო ანსამბლი შავნაბადა</t>
  </si>
  <si>
    <t>საგარეჯოს მუნიციპალიტეტის სოფ. უდაბნოში არსებული 5 (ხუთი) საკანალიზაციო ჭის და მათი დამაკავშირებელი მილების გაწმენდის მომსახურების სახელმწიფო შესყიდვა.</t>
  </si>
  <si>
    <t>CMR230081088</t>
  </si>
  <si>
    <t>07.06.2023</t>
  </si>
  <si>
    <t xml:space="preserve">წინამდებარე ხელშეკრულების დანართი № 1-ით განსაზღვრული M3 კატეგორიის ავტობუსების  სახელმწიფო შესყიდვა </t>
  </si>
  <si>
    <t>CON230000270-00011</t>
  </si>
  <si>
    <t>34100000 - 34121100</t>
  </si>
  <si>
    <t>73</t>
  </si>
  <si>
    <t>07.04.2024</t>
  </si>
  <si>
    <t>შპს ,,ჯი-თი  გრუპ"</t>
  </si>
  <si>
    <t xml:space="preserve">წინამდებარე ხელშეკრულების დანართი № 1-ით განსაზღვრული  ავტობუსების  გეგმიური ფლობის  სახელმწიფო შესყიდვა </t>
  </si>
  <si>
    <t>CON230000270-00012</t>
  </si>
  <si>
    <t>73/1</t>
  </si>
  <si>
    <t>28.02.2026</t>
  </si>
  <si>
    <t>კანონმდებლობით დადგენილი წესით, სააგენტოს მიერ შემსყიდველისათვის ამ ხელშეკრულებით გათვალისწინებული მომსახურების გაწევა</t>
  </si>
  <si>
    <t>გამარტივებული</t>
  </si>
  <si>
    <t>CMR230083749</t>
  </si>
  <si>
    <t>75100000 </t>
  </si>
  <si>
    <t>75/1</t>
  </si>
  <si>
    <t>სსიპ "შინაგან საქმეთა სამინისტროს მომსახურების სააგენტო"</t>
  </si>
  <si>
    <t>მ/წლის 1 ივლისს, ბავშვთა საერთაშორისო დღესათან დაკავშირებით, გასართობ ღონისძიებაზე, საგამოფენო სივრცეში მოსწავლეთა ნამუშევრების განსათავსწბლად ფოტოების ჩარჩოების შესყიდვა</t>
  </si>
  <si>
    <t>CMR230081261</t>
  </si>
  <si>
    <t>39200000 </t>
  </si>
  <si>
    <t>69</t>
  </si>
  <si>
    <t>საგარეჯოს მუნიციპალიტეტის ტერიტორიაზე საგზაო მოძრაობის უსაფრთხოების უზრუნველყოფისათვის, სიჩქარის შემზღუდავი ბარიერების შესყიდვა</t>
  </si>
  <si>
    <t>NAT230011204</t>
  </si>
  <si>
    <t>76</t>
  </si>
  <si>
    <t>16.07.2023</t>
  </si>
  <si>
    <t>შპს შპს ნიკოკო</t>
  </si>
  <si>
    <t>სოფ. მარიამჯვარსა და სოფ. ანთოკში შიდა საუბნო გზების მოხრეშვის სმუშაოები</t>
  </si>
  <si>
    <t>CMR230085683</t>
  </si>
  <si>
    <t>76/1</t>
  </si>
  <si>
    <t>31.07.2023</t>
  </si>
  <si>
    <t>ი/მ გელა რევაზიშვილი</t>
  </si>
  <si>
    <t>საგარეჯოს მერიის სამსახურების მიერ ორგანიზებული ღონისძიებებისთვის ადგილობრივი და უცხოელი სტუმრებისათვის განკუთვნილი სასაჩუქრე ნივთების, ასევე ახალგაზრდული, კულტურული, სპორტული და ახალგაზრდების წამახალისებელი ჯილდოების გასაფორმებლად ჰოლოგრამასტიკერის-საგარეჯოს გერბის შესყიდვა</t>
  </si>
  <si>
    <t>CMR230085684</t>
  </si>
  <si>
    <t>75/2</t>
  </si>
  <si>
    <t>სოფ. უდაბნოში სასაფლაოსთან მისასვლელი გზის მოწესრიგება</t>
  </si>
  <si>
    <t>CMR230088476</t>
  </si>
  <si>
    <t>79</t>
  </si>
  <si>
    <t>07.08.2023</t>
  </si>
  <si>
    <t>ი/მ მერაბი თედიაშვილი</t>
  </si>
  <si>
    <t>საგარეჯოს მუნიციპალიტეტში კახეთის გზატკეცილის N13-ში მრავალბინიანი საცხოვრებელი სახლის ფასადის და სახურავის რეაბილიტაცია</t>
  </si>
  <si>
    <t>NAT230009771</t>
  </si>
  <si>
    <t>78</t>
  </si>
  <si>
    <t>16.11.2023</t>
  </si>
  <si>
    <t>საგარეჯოს მუნიციპალიტეტში კახეთის გზატკეცილის N15-ში მრავალბინიანი საცხოვრებელი სახლის ფასადის და სახურავის რეაბილიტაცია</t>
  </si>
  <si>
    <t>NAT230009772</t>
  </si>
  <si>
    <t>78/1</t>
  </si>
  <si>
    <t>19.10.2023</t>
  </si>
  <si>
    <t>საგარეჯოს მუნიციპალიტეტის მერიისათვის სხვადასხვა სახის სამეურნეო საქონლის შესყიდვა</t>
  </si>
  <si>
    <t>CMR230087392</t>
  </si>
  <si>
    <t>18100000; 24900000;31200000;31300000;31400000;31500000;31600000;39700000;44500000;44400000</t>
  </si>
  <si>
    <t>75</t>
  </si>
  <si>
    <t>18.06.2023</t>
  </si>
  <si>
    <t>საგარეჯოს მუნიციპალიტეტის სოფ. თოხლიაურში მცხოვრები ზაქარია გორგიაშვილის ხანძრის შედეგად დაზიანებული სახლის რეაბილიტაციის სამუშაოები</t>
  </si>
  <si>
    <t>NAT230010925</t>
  </si>
  <si>
    <t>82</t>
  </si>
  <si>
    <t>09.08.2023</t>
  </si>
  <si>
    <t>სოფ. თოხლიაურში ქუჩის ტრენაჟორების შესყიდვის სამუშაოები</t>
  </si>
  <si>
    <t>CMR230090073</t>
  </si>
  <si>
    <t>81</t>
  </si>
  <si>
    <t>11.08.2023</t>
  </si>
  <si>
    <t>შპს შპს  ბურჯი -2008</t>
  </si>
  <si>
    <t>,,გოგლაობის" დღესასწაულთან დაკავშირებით, ნახატების კონკურსში - ,,გააცოცხლე ნატვრის ხის პერსონაები" გამარჯვებული ავტორებისათვის სახატავი მასალის შესყიდვა</t>
  </si>
  <si>
    <t>CMR230087393</t>
  </si>
  <si>
    <t>18900000;37800000;44800000</t>
  </si>
  <si>
    <t>77</t>
  </si>
  <si>
    <t>22.06.2023</t>
  </si>
  <si>
    <t>შპს შპს ლამიგო</t>
  </si>
  <si>
    <t>ქ.საგარეჯოში ალაზნის ქუჩის IV  და VI ჩიხების და ქ. თბილისის ქუჩის I შესახვევის სარეაბილიტაციო სამუშაოები</t>
  </si>
  <si>
    <t>ქ. საგარეჯოში კახეთის გზატკეცილის N7-ში მდებარე საცხოვრებელი კორპუსის სტიქიით დაზიანებული ბინების შეკეთების სამუშაოები</t>
  </si>
  <si>
    <t>26.04.2023</t>
  </si>
  <si>
    <t>25.07.2023</t>
  </si>
  <si>
    <t>21.06.2023</t>
  </si>
  <si>
    <t xml:space="preserve">   28.01.2023                  17.02.2023                 28.03.2023             25.04.2023                     11.05.2023                22.06.2023           </t>
  </si>
  <si>
    <t>07.02.2023                     14.02.2023                       17.03.2023                   28.03.2023              03.04.2023                13.04.2023                       18.04.2023                     26.04.2023                 04.05.2023                        11.05.2023                 19.05.2023                 29.05.2023               31.05.2023                07.06.2023          08.06.2023               13.06.2023            15.06.2023             23.06.2023          26.06.2023</t>
  </si>
  <si>
    <t>133.104                    123.860                    29.000                78.638               30.000             159.566              124.903               231.514           80.000                    272.919               102.968             95.332                   103.442               87.509           126.193              240.299                  79.179                31.437             31.446                      -----            2161.309</t>
  </si>
  <si>
    <t>29.06.2023</t>
  </si>
  <si>
    <t>133.067              --------               133.067</t>
  </si>
  <si>
    <t xml:space="preserve">70.000             55.000                  -------            125.000                </t>
  </si>
  <si>
    <t>57.09623                       32.42059                         60.58773            52.23886               57.01314              63.34793             -------         322.70448</t>
  </si>
  <si>
    <t xml:space="preserve">06.04.2023 </t>
  </si>
  <si>
    <t>570.000              ----------                     570.000</t>
  </si>
  <si>
    <t xml:space="preserve">„სტიქიის შედეგების სალიკვიდაციო ღონისძიებების განხორციელების თაობაზე“ </t>
  </si>
  <si>
    <t>11.03.2021</t>
  </si>
  <si>
    <t>ა/ფ ეა-775773281</t>
  </si>
  <si>
    <t>19.04.2023                   30.05.2023</t>
  </si>
  <si>
    <t>ა/ფ ეა-774111544;ეა-776422769</t>
  </si>
  <si>
    <t>ა/ფ ეა-777764986</t>
  </si>
  <si>
    <t>ა/ფ ეა-777779879</t>
  </si>
  <si>
    <t>31.03.2023               12.06.2023</t>
  </si>
  <si>
    <t>ა/ფ ეა-778017704</t>
  </si>
  <si>
    <t>28.02.2023          29.03.2023            25.04.2023               15.05.2023            23.06.2023</t>
  </si>
  <si>
    <t>მ.ჩ.ა/ფ ეა-769969287;ეა-772204712;ეა-774465751;ეა-775872099;ეა-778591741</t>
  </si>
  <si>
    <t>13.04.2023</t>
  </si>
  <si>
    <t>მ/ჩ უნომრო 07.04.2023</t>
  </si>
  <si>
    <t>02.02.2023               06.03.2023                     07.04.2023               05.05.2023              06.06.2023</t>
  </si>
  <si>
    <t>ა/ფ ეა-768664918;ეა-770570204;ეა-773596461;ეა-774823271;ეა-777024275</t>
  </si>
  <si>
    <t>21.06.2023                 27.06.2023</t>
  </si>
  <si>
    <t>ა/ფ ეა-778831247;ეა-779134030</t>
  </si>
  <si>
    <t>28.06.2023</t>
  </si>
  <si>
    <t>ა/ფ ეა-779058224</t>
  </si>
  <si>
    <t>22.05.2023</t>
  </si>
  <si>
    <t>ა/ფ ეა-775731349</t>
  </si>
  <si>
    <t>05.04.2023</t>
  </si>
  <si>
    <t>ა/ფ ავ-720275628</t>
  </si>
  <si>
    <t>ა/ფ ეა-775735591</t>
  </si>
  <si>
    <t>27.04.2023              31.05.2023</t>
  </si>
  <si>
    <t>ა/ფ ეა-774525799;ეა-777074789</t>
  </si>
  <si>
    <t>28.02.2023;              30.03.2023           01.06.2023</t>
  </si>
  <si>
    <t>ა/ფ ავ-720252301;ეა-772571068;ეა-777188593</t>
  </si>
  <si>
    <t>15.06.2023             07.06.2023</t>
  </si>
  <si>
    <t>ა/ფ ეა-778453531;ეა-777288627</t>
  </si>
  <si>
    <t>29.03.2023                 29.05.2023             09.06.2023</t>
  </si>
  <si>
    <t>ა/ფ ეა-776866155;ეა-777939282</t>
  </si>
  <si>
    <t>19.04.2023             29.05.2023               09.06.2023</t>
  </si>
  <si>
    <t>ა/ფ ეა-774088549;ეა-776866983;ეა-777939491</t>
  </si>
  <si>
    <t>05.04.2023           14.06.2023</t>
  </si>
  <si>
    <t>ა/ფ ავ-720264943;ეა-778317650</t>
  </si>
  <si>
    <t>ა/ფ ეა-775818070</t>
  </si>
  <si>
    <t>12.06.2023               15.06.2023</t>
  </si>
  <si>
    <t>ა/ფ ეა-778256402;ეა-778368760;ეა-778369046;ეა-778369109</t>
  </si>
  <si>
    <t>19.04.2023                 19.05.2023               16.06.2023</t>
  </si>
  <si>
    <t>ა/ფ ეა-774088309;ეა-776428148;ეა-778577878</t>
  </si>
  <si>
    <t>17.03.2023                29.05.2023          26.06.2023</t>
  </si>
  <si>
    <t>ა/ფ ეა-776866231;ეა-779066159</t>
  </si>
  <si>
    <t>30.01.2023                01.03.2023               04.04.2023            27.04.2023               29.05.2023            29.06.2023</t>
  </si>
  <si>
    <t>ა/ფ ეა-768479324;ეა-770471457;ეკ-9565699;ეა-779235691;ეა-776861253;ეა-774696068</t>
  </si>
  <si>
    <t>06.06.2023</t>
  </si>
  <si>
    <t>მ/ჩ უნომრო 29.05.2023</t>
  </si>
  <si>
    <t>10.03.2023            28.03.2023               19.04.2023              06.06.2023                07.06.2023</t>
  </si>
  <si>
    <t>ა/ფ ეა-771355984;ეა-772329317;ეა-774101993;ეა-777215356</t>
  </si>
  <si>
    <t>ა/ფ ავ-720291326</t>
  </si>
  <si>
    <t>მ/ჩ უნომრო 08.06.2023</t>
  </si>
  <si>
    <t>07.04.2023             13.04.2023               18.04.2023              28.04.2023               16.05.2023</t>
  </si>
  <si>
    <t>მ/ჩ 39/1-1; ა/ფ ეა-774087985;ეა-774696631;ეა-776281436</t>
  </si>
  <si>
    <t>10.04.2023           25.05.2023</t>
  </si>
  <si>
    <t>ა/ფ ეა-772322189; მ/ჩ 6-2</t>
  </si>
  <si>
    <t>ა/ფ ეა-775983259</t>
  </si>
  <si>
    <t>მ/ჩ 14-1;</t>
  </si>
  <si>
    <t>24.04.2023</t>
  </si>
  <si>
    <t>მ/ჩ უნომრო 21.04.2023</t>
  </si>
  <si>
    <t>05.05.2023</t>
  </si>
  <si>
    <t>მ/ჩ უნომრო 02.05.2023</t>
  </si>
  <si>
    <t>29.05.2023</t>
  </si>
  <si>
    <t>მ/ჩ უნომრო-25.05.2023</t>
  </si>
  <si>
    <t>მ/ჩ უნომრო 30.05.2023</t>
  </si>
  <si>
    <t>მ/ჩ უნომრო 26.06.2023</t>
  </si>
  <si>
    <t>მ/ჩ უნომრო 23.06.2023</t>
  </si>
  <si>
    <t>მ/ჩ უნომრო 18.04.2023</t>
  </si>
  <si>
    <t>16.05.2023</t>
  </si>
  <si>
    <t>მ/ჩ უნომრო 10.05.2023</t>
  </si>
  <si>
    <t>მ/ჩ უნომრო 31.05.2023</t>
  </si>
  <si>
    <t>მ/ჩ უნომრო 02.06.2023</t>
  </si>
  <si>
    <t>21.03.2023                   21.04.2023                   24.05.2023              09.06.2023</t>
  </si>
  <si>
    <t>მ/ჩ 4/3-1;4/3-2;4/3-3;4/3-4</t>
  </si>
  <si>
    <t>19.06.2023</t>
  </si>
  <si>
    <t>მ/ჩ უნომრო 13.06.2023</t>
  </si>
  <si>
    <t>მ/ჩ უნომრო 16.06.2023</t>
  </si>
  <si>
    <t>მ/ჩ უნომრო 11.04.2023</t>
  </si>
  <si>
    <t>23.05.2023</t>
  </si>
  <si>
    <t>მ/ჩ უნომრო 18.05.2023</t>
  </si>
  <si>
    <t>10.05.2023</t>
  </si>
  <si>
    <t>მ/ჩ უნომრო 07.06.2023</t>
  </si>
  <si>
    <t>მ/ჩ უნომრო 15.06.2023</t>
  </si>
  <si>
    <t>სხვა კაპიტალური დანიშნულების გრანტები  სახელმწიფო ბიუჯეტიდან</t>
  </si>
  <si>
    <t>არასაცხოვრებელი შენობა-ნაგებობები</t>
  </si>
  <si>
    <t>შენიშვნა (სხვაობაკვარტალურ გეგმასა  და ფაქტს შორის) +/-</t>
  </si>
  <si>
    <t>შემოსულობა სახელმწიფო საკუთრებაში არსებული სასოფლო-სამეურნეო  დანიშნულების მიწების გაყიდვიდან, რომელიც განლაგებულია ადგილობრივი თვითმმართველობის ტერიტორიაზე</t>
  </si>
  <si>
    <t xml:space="preserve">შემოსავალი შენობებისა და ნაგებობების იჯარაში ან მართვაში </t>
  </si>
  <si>
    <t>მოსაკრებელი მშენებლობის ნებართვაზე</t>
  </si>
  <si>
    <t>შემოსავალი მიწის იჯარიდან და მართვაში გადაცემიდან</t>
  </si>
  <si>
    <t>07.04.2023</t>
  </si>
  <si>
    <t>მ/ჩ უნომრო 06.04.2023</t>
  </si>
  <si>
    <t>მ/ჩ უნომრო 12.04.2023</t>
  </si>
  <si>
    <t>27.04.2023</t>
  </si>
  <si>
    <t>01.05.2023</t>
  </si>
  <si>
    <t>მ/ჩ უნომრო  28.04.2023</t>
  </si>
  <si>
    <t>მ/ჩ უნომრო 04.05.2023</t>
  </si>
  <si>
    <t>ა/ფ ეა-773563329</t>
  </si>
  <si>
    <t>მ/ჩ უნომრო 16.05.2023</t>
  </si>
  <si>
    <t>22.02.2023       23.02.2023             02.03.2023       16.03.2023         20.03.2023     27.03.2023           28.03.2023                    05.04.2023                12.04.2023          13.04.2023                  25.04.2023                 01.05.2023         05.05.2023               29.05.2023             06.06.2023           07.06.2023          14.06.2023            19.06.2023            05.05.2023               24.05.2023                  25.05.2023          31.05.2023            15.06.2023                 19.06.2023             19.06.2023             30.06.2023</t>
  </si>
  <si>
    <t>მ/ჩ - 5-1; 5-2;5-4;5-6;5-7;5-8;5-9;5-10;513;5-14;5-15;5-16;5-17;5-18;5-19;5-24;5-25;5-26;5-27;5-28;5-29;5-30;5-31;5-34;5-20;5-22;5-23;5-32;5-33;5-36;5-35;5-38;5-39;5-40</t>
  </si>
  <si>
    <t>ა/ფ ეა-773515504</t>
  </si>
  <si>
    <t>10.05.2023               25.05.2023</t>
  </si>
  <si>
    <t>ა/ფ ეა-773880278;ეა-773515208</t>
  </si>
  <si>
    <t>ა/ფ ეა-776326173</t>
  </si>
  <si>
    <t>მ/ჩ უნომრო 25.05.2023</t>
  </si>
  <si>
    <t>09.02.2023         21.02.2023          07.03.2023                 04.04.2023                   08.05.2023               15.05.2023            06.06.2023</t>
  </si>
  <si>
    <t>მ/ჩ -276764;278783;276761;283442;287353;283438;287350;291960</t>
  </si>
  <si>
    <t>მ/ჩ უნომრო 05.06.2023</t>
  </si>
  <si>
    <t>07.03.2023           24.04.2023           16.05.2023              05.06.2023            15.06.2023</t>
  </si>
  <si>
    <t>მ/ჩ 9/1;ა/ფ ეა-774443051;ეა-776028305;ეა-778012218;ეა-776028305;ეა-778012218</t>
  </si>
  <si>
    <t>15.06.2023</t>
  </si>
  <si>
    <t>მ/ჩ უნომრო  14.06.2023</t>
  </si>
  <si>
    <t>ა/ფ ეა-778466711</t>
  </si>
  <si>
    <t>მ/ჩ უნომრო  16.06.2023</t>
  </si>
  <si>
    <t>29.03.2023          02.05.2023              06.06.2023                20.06.2023</t>
  </si>
  <si>
    <t>მ/ჩ უნომრო 21.03.2023;უნომრო 07.04.2023;უნომრო 10.05.2023;უნომრო 07.06.2023</t>
  </si>
  <si>
    <t xml:space="preserve">           22.02.2023      02.03.2023        27.03.2023              10.05.2023                 01.06.2023              22.06.2023</t>
  </si>
  <si>
    <t>ა/ფ ეა-769543258 ;ეა-767935343;ეა-770886578;ეა-768555985;ეა-772556121;ეა-772556050;ეა-772642236;ეა-777070472</t>
  </si>
  <si>
    <t xml:space="preserve"> 22.02.2023             02.03.2023           27.03.2023              10.05.2023                01.06.2023           22.06.2023</t>
  </si>
  <si>
    <t>მ/ჩ 2007472905; 2007423331;2007517189;2007454328;2007568888;2007568872;2007571712;2007703632</t>
  </si>
  <si>
    <t>28.03.2023          03.04.2023          07.04.2023                12.06.2023                 28.06.2023</t>
  </si>
  <si>
    <t>ა/ფ ეა-772166232;ეა-773071035;ეა-772338827;ეა-777224261;ეა-777224523;ეა-772166267</t>
  </si>
  <si>
    <t>6 თვის გეგმა</t>
  </si>
  <si>
    <t>17.01.2023-17.05.2023</t>
  </si>
  <si>
    <t>საგარეჯოს მუნიციპალიტეტის   სოფლების  შიდა საუბნო გზების მოხრეშვა-მოშანდაკების  მიზნით ტექნიკის (გრეიდერი,ექსკავატორ დამტვი, ავტოთვ,გრუნტის სატკეპნი)  და მათი ოპერატორის  დაქირავება/ მომსახურება</t>
  </si>
  <si>
    <t>29.03.2023-31.12.2023</t>
  </si>
  <si>
    <t>შპს შპს ტიღა</t>
  </si>
  <si>
    <t>21.02.2023-31.12.2024</t>
  </si>
  <si>
    <t>შპს საინჟინრო მონიტორინგის ჯგუფი</t>
  </si>
  <si>
    <t>ქ.საგარეჯოში მ.კოსტავას ქუჩაზე ტროტუარების მოწყობის სამუშაოები</t>
  </si>
  <si>
    <t>89/2</t>
  </si>
  <si>
    <t>შპს მილენიუმ ბილდერს გრუპ</t>
  </si>
  <si>
    <t>2022 წ.გადახდ.57.97518 2023წ.ვალდ.249.98381</t>
  </si>
  <si>
    <t xml:space="preserve"> საპროექტო და სამშენებლო სამუშაოების საზედამხედველო მომსახურება</t>
  </si>
  <si>
    <t>09.02.2022-31.12.2023</t>
  </si>
  <si>
    <t>შპს შპს საინჟინრო მონიტორინგის ჯგუფი</t>
  </si>
  <si>
    <t>22.02.2023-21.06.2023</t>
  </si>
  <si>
    <t>31.03.2023-29.09.2023</t>
  </si>
  <si>
    <t>ქ. საგარეჯოში გ. ბრწყინვალეს I შესახვევის რეაბილიტაცია 2475_მთავრობის_განკ._29/12/2022</t>
  </si>
  <si>
    <t>სოფელ ქვემო და ზემო ყანდაურის დამაკავშირებელი გზის მოასფალტება 75_მთავრობის_განკ._17/01/2022</t>
  </si>
  <si>
    <t>30,09,2021-20,05,2022</t>
  </si>
  <si>
    <t>117/2</t>
  </si>
  <si>
    <t>შპს შპს იბერი</t>
  </si>
  <si>
    <t>394.684 გადახ.2021 წ.-100.0 ადგ.,294.684 სახ.; 2022წ.გადახდ.22.34412</t>
  </si>
  <si>
    <t>06.06.2023-08.08.2023</t>
  </si>
  <si>
    <t>ქ. საგარეჯოში ფანოზიაანთ სასაფლაოსთან მისასვლელი გზის მოასფალტების სამუშაოები</t>
  </si>
  <si>
    <t>92/3</t>
  </si>
  <si>
    <t xml:space="preserve"> შპს კომპანია ელ ეს ჯორჯია</t>
  </si>
  <si>
    <t>2022 წ.გადახდ.366.73351, 2023წ.ვალდ.113.26649</t>
  </si>
  <si>
    <t>განკ#2475</t>
  </si>
  <si>
    <t>განკ.#2685</t>
  </si>
  <si>
    <t>განკ.#1419</t>
  </si>
  <si>
    <t>განკ.#1573</t>
  </si>
  <si>
    <t>24.05.2023-08.07.2023</t>
  </si>
  <si>
    <t>13.02.2023-21.03.2023</t>
  </si>
  <si>
    <t>06.07.2022-5.10.2022</t>
  </si>
  <si>
    <t>05.07.2022-4.10.2022</t>
  </si>
  <si>
    <t>ქვემო სამგორში და საგარეჯოში კოსტავას ქუჩაზე მდებარე ჭაბურღილებისთვის 120მ და 175მ ელ.სადენის შესყიდვა</t>
  </si>
  <si>
    <t>10.05.2023-18.05.2023</t>
  </si>
  <si>
    <t>შპს კონსტანტინე</t>
  </si>
  <si>
    <t>ინფრასტრუქტურული პროექტების საპროექტო და სამშენებლო სამუშაოების საზედამხედველო მომსახურება</t>
  </si>
  <si>
    <t>09.02.2022-21.03.2023</t>
  </si>
  <si>
    <t>სოფ.იორმუღანლოს სასმელი  წყლის მაგისტრალის  მილსადენის სარეაბილიტაციო  სამუშაოები</t>
  </si>
  <si>
    <t>19.05.2023-18.08.2023</t>
  </si>
  <si>
    <t>შპს ბილდინგ-დეველოპერ</t>
  </si>
  <si>
    <t>ს.უდაბნოში არსებული 5 საკანალიზაციო ჭის და მათი დამაკავშირებელი მილების გაწმენდის მომსახურების შესყიდვა</t>
  </si>
  <si>
    <t>05.06.2023-07.06.2023</t>
  </si>
  <si>
    <t>ქ. საგარეჯოს ე.წ წყლის სათავესთან წყლის აღრიცხვის  კვანძის მოწყობის ხარჯი</t>
  </si>
  <si>
    <t>წერილი #: 6815-21042023-31960; თარიღი: 21/04/2023</t>
  </si>
  <si>
    <t>სოფ კაკაბეთის წყლის სატუმბი სადგურის ელ ენერგიის სიმძლავრის 10-30კვტ გაზრდის საფასური</t>
  </si>
  <si>
    <t>წერილი #: 7653-03052023-73579; თარიღი: 03/05/2023</t>
  </si>
  <si>
    <t>11.04.2023-31.12.2023</t>
  </si>
  <si>
    <t>24.06.2023-06.08.2023</t>
  </si>
  <si>
    <t>21.02.2023-31.12.2023</t>
  </si>
  <si>
    <t>02.03.2023-7.03.2023</t>
  </si>
  <si>
    <t>მუნიციპალიტეტის ტერიტორიაზე გარე განათებების მოწყობის სამუშაოები</t>
  </si>
  <si>
    <t>16.09.2022-31.12.2022</t>
  </si>
  <si>
    <t>შპს ზ.ს</t>
  </si>
  <si>
    <t># 1419 16.08.2021</t>
  </si>
  <si>
    <t>09.01.2023-19.01.2023</t>
  </si>
  <si>
    <t>21.02.2023-20.06.2023</t>
  </si>
  <si>
    <t> სოფელ მზისგულში ხანძრის შედეგად დაზარალებული გენადი ენუქიძის საცხოვრებელი სახლის იატაკის მასალის შესაძენად ბ52. 52230823  23/03/2023;  ბ52.522309428_მერის_ბრძ._04/04/2023</t>
  </si>
  <si>
    <t>03.05.2023-13.05.2023</t>
  </si>
  <si>
    <t>ქ.საგარეჯოში ,კახეთის გზატკეცილი N7-ში მდებარე საცხოვრებელი კორპუსის სტიქიით დაზ.ბინების შეკეთება</t>
  </si>
  <si>
    <t>03.04.2023-03.07.2023</t>
  </si>
  <si>
    <t>შპს ჯიბისი ჯორჯია</t>
  </si>
  <si>
    <t>ს.უჯარმაში მცხ.სოციალურად დაუცველი მრავალშვილიანი დ.ნათობაშვილის საცხოვრებელი სახლის სახურავის მოწყობის სამუშაოები სარეზერვო ფონდი ბ52.522305112</t>
  </si>
  <si>
    <t>22.03.2023-26.04.2023</t>
  </si>
  <si>
    <t>მუნიც.მიერ ინფრასრტუქტურული სამუშაების განსახორც.საჭირო საპროექტო-სახარჯთაღრიცხვო დუკუმენტაციის შედგენის მომსახურების შესყიდვას</t>
  </si>
  <si>
    <t>22.02.2023-31.12.2023</t>
  </si>
  <si>
    <t>21.02.2023-25.07.2023</t>
  </si>
  <si>
    <t>21.02.2023-22.08.2023</t>
  </si>
  <si>
    <t>სტიქიის მიერ დაზიანებული საცხოვრებელი სახლის სახურავის მოწყობის სამუშაოების საპროექტო-სახარჯთარღიცხვო დიკუმენტაციის შედგენა 330_მთავრობის_განკ._11/03/2021</t>
  </si>
  <si>
    <t>29.12.2021-31.12.2023</t>
  </si>
  <si>
    <t>სტიქიის შედეგად დაზიანებული 10 მოქალაქის საცხოვრებელი სახლების შესაკეთებლად  საჭირო სამშენებლო მასალების შეძენა  330_მთავრობის_განკ._11/03/2021</t>
  </si>
  <si>
    <t>19.05.2023-03.06.2023</t>
  </si>
  <si>
    <t>30.05.2023-09.06.2023</t>
  </si>
  <si>
    <t>განკ.#2475</t>
  </si>
  <si>
    <t>17.02.2023-31.12.2023</t>
  </si>
  <si>
    <t>06.03.2023-31.12.2023</t>
  </si>
  <si>
    <t>08.02.2023-31.12.2023</t>
  </si>
  <si>
    <t>M3 კატეგორიის 4 ერთეული ავტობუსის შესყიდვა</t>
  </si>
  <si>
    <t>07.06.2023-07.04.2023</t>
  </si>
  <si>
    <t>შპს ,,ჯი-თი გრუპ"</t>
  </si>
  <si>
    <t>2630  18.12.2019</t>
  </si>
  <si>
    <t xml:space="preserve"> 1419 16.08.2021</t>
  </si>
  <si>
    <t>03.01.2023-7.02.2023</t>
  </si>
  <si>
    <t>19.10.2022-21.12.2022</t>
  </si>
  <si>
    <t>27.01.2023-24.02.2023</t>
  </si>
  <si>
    <t>9.01.2023-20.02.2023</t>
  </si>
  <si>
    <t xml:space="preserve"> ს.მარიამჯვარში შიდა გზების მოხრეშვის სამუშაოები #2476 29.12. განკ </t>
  </si>
  <si>
    <t>16.06.2023-31.07.2023</t>
  </si>
  <si>
    <t>ი.მ. გელა რევაზიშვილი</t>
  </si>
  <si>
    <t>ს.ანთოკში შიდა გზების მოხრეშვის სამუშაოები</t>
  </si>
  <si>
    <t xml:space="preserve">საპროექტო-სახარჯთაღრიცხვო დოკუმენტაციის შედგენის მომსახურება #2476 29.12. განკ </t>
  </si>
  <si>
    <t>02.05.2023-01.06.2023</t>
  </si>
  <si>
    <t>ი.მ. დავით კავთუაშვილი</t>
  </si>
  <si>
    <t>წერილი #: 8849-24052023-69101; თარიღი: 24/05/2023</t>
  </si>
  <si>
    <t>წერილი #: 9214-31052023-66843; თარიღი: 31/05/2023</t>
  </si>
  <si>
    <t xml:space="preserve">საპროექტო-სახარჯთაღრიცხვო დოკუმენტაციის შედგენა #2476 29.12. განკ </t>
  </si>
  <si>
    <t>23.06.2023-07.08.2023</t>
  </si>
  <si>
    <t>შპს ხუროთმოძღვარი &lt;ე და მ&gt;</t>
  </si>
  <si>
    <t>განკ.277 25.02.2022</t>
  </si>
  <si>
    <t>განკ.#506 0.0001, #45  2.01.2019-0.90410</t>
  </si>
  <si>
    <t>168 5.02.2021</t>
  </si>
  <si>
    <t>2752  31.12.2019</t>
  </si>
  <si>
    <t>2476  29.12.2022 ახ.</t>
  </si>
  <si>
    <t>ს.ბადიაურში ადმინისტრაციული  შენობის ეზოსა და მიმდ.ტერიტორიაზე არსებული ბუჩქნარის გასანადგურებლად ჰერბიციდის შესყიდვა</t>
  </si>
  <si>
    <t>24.03.2023-31.03.2023</t>
  </si>
  <si>
    <t>50 ათას ლარზე მეტი ღირებულების სამშენებლო სამუშაოებზე საზედამხედველო მომსახურება</t>
  </si>
  <si>
    <t>წყაროსთავის "ბეჟიტაანტ უბანში" სკვერის მოწყობა</t>
  </si>
  <si>
    <t>30.11.2022-01.02.2023</t>
  </si>
  <si>
    <t>შპს ინტელექტი</t>
  </si>
  <si>
    <t>განკ.# 1419 16.08.2021</t>
  </si>
  <si>
    <t>შემოსავალი ხელშეკრულების პირობების დარღვევის გამო დაკისრებული პირგასამტეხლოდან(ს/კ437061803 შპს"მეგა-8")</t>
  </si>
  <si>
    <t>11.07.2022-12.09.2022</t>
  </si>
  <si>
    <t>შპს მეტალ +</t>
  </si>
  <si>
    <t>ს.უდაბნოს სკოლამდელი აღზრდის დაწესებულების საქვაბის მოწყობის სამუშაოები</t>
  </si>
  <si>
    <t>განკ.1266  16.07.2021</t>
  </si>
  <si>
    <t>განკ.2502  17.12.2020</t>
  </si>
  <si>
    <t>განკ.#147  23.01.2023</t>
  </si>
  <si>
    <t>განკ.147  4.02.2021 რეაბ.</t>
  </si>
  <si>
    <t>21.10.2022-23.12.2022</t>
  </si>
  <si>
    <t>აიპ საგარეჯოს N105 კომპლექსური სასპორტო სკოლის შეკეთების  სამუშაოები</t>
  </si>
  <si>
    <t>13.12.2022-02.01.2023</t>
  </si>
  <si>
    <t>შპს მანგორი</t>
  </si>
  <si>
    <t>სპორტული მოედნების ინფრასტრუქტურული პროექტების საპროექტო და სამშენებლო სამუშაოების საზედამხედველო მომსახურება</t>
  </si>
  <si>
    <t>ს.უდაბნოში სპორტული დარბაზის მშენებლობის სამუშაოები</t>
  </si>
  <si>
    <t>19.12.2022-19.06.2023</t>
  </si>
  <si>
    <t>შპს შპს არქიტრავი</t>
  </si>
  <si>
    <t>გომბორში მინი სტადიონის მოწყობა განკ.#301 9.02.2023</t>
  </si>
  <si>
    <t>18.04.2023-18.07.2023</t>
  </si>
  <si>
    <t>შპს  პე-ბე</t>
  </si>
  <si>
    <t>22.02.2023-31.012.2023</t>
  </si>
  <si>
    <t xml:space="preserve">50 ათას ლარზე მეტი ღირებულების სამუშაოებზე საზედამხედვ.მომსახურება </t>
  </si>
  <si>
    <t>უჯარმის მინი სტადიონის მოწყობა განკ.#301 9.02.2023</t>
  </si>
  <si>
    <t>22.03.2023-21.06.2023</t>
  </si>
  <si>
    <t>მარიამჯვარში მინი სტადიონის მოწყობა განკ.#301 9.02.2023</t>
  </si>
  <si>
    <t>განკ.#2630  18.12.2019</t>
  </si>
  <si>
    <t>სოფ. ხაშმში რ. ინანიშვილის სახლ მუზეუმისთვის ახალი ელ.აღრიცხვის კვანძის მოწყობის ხარჯი</t>
  </si>
  <si>
    <t>წერილი #: 8664-23052023-13867; თარიღი: 23/05/2023</t>
  </si>
  <si>
    <t>კულტურის  ობიექტების  გაერთიანების სამხატვრო  სკოლის  ოთახების ჭერის  შეცვლა, ფანჯრის ღიობების  და  საპირფარეშოს  მოწყობის  სამუშაოები</t>
  </si>
  <si>
    <t>28.04.2023-02.06.2023</t>
  </si>
  <si>
    <t xml:space="preserve"> შპს ბილდინგერი</t>
  </si>
  <si>
    <t>13.01.2023-10.02.2023</t>
  </si>
  <si>
    <t xml:space="preserve"> ქ.საგარეჯოში საზოგადოებრივი ჯანდაცვის ცენტრის შენობის მშენებლობის სამუშაოები</t>
  </si>
  <si>
    <t>09.12.2022-12.05.2023</t>
  </si>
  <si>
    <t>*</t>
  </si>
  <si>
    <t>მოხდა არსებული ნაშთების აფასება 2021 წლის 1 იანვრის მდგომარეობით,აგრეთვე მოხდა  2021 წლის ბუღალტრული ბალანსის ნაშთების დაზუსტება</t>
  </si>
  <si>
    <t>აღნიშნულ აქტივებს არა აქვს დარიცხული ცვეთა</t>
  </si>
  <si>
    <t>17.03.2023</t>
  </si>
  <si>
    <t xml:space="preserve">„საჯარო ფინანსების მართვის რეფორმის 2018-2021 წლების სტრატეგიის ფარგლებში ზოგიერთი მუნიციპალიტეტის მიერ ფინანსების მართვის გაუმჯობესების ხელშეწყობის მიზნით, 2022 წელს განსაზღვრული ღონისძიებების შესრულებიდან გამომდინარე, ზოგიერთი მუნიციპალიტეტისთვის კაპიტალური გრანტის გამოყოფის შესახებ“ </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</si>
  <si>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#1</t>
  </si>
  <si>
    <t>საგარეჯოს  მუნიციპალიტეტის  2023 წლის ბიუჯეტის ორი კვარტლის ბალანსი</t>
  </si>
  <si>
    <t>ორი კვარტლის  დაზუსტებული გეგმა</t>
  </si>
  <si>
    <t>ორი კვარტლის საკასო შესრულება</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</si>
  <si>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#2</t>
  </si>
  <si>
    <t xml:space="preserve">   საგარეჯოს მუნიციპალიტეტის 2023 წლის ბიუჯეტის ორი კვარტლის  ბიუჯეტის შემოსულობების შესახებ </t>
  </si>
  <si>
    <t>2023 წლის ორი კვარტლის  დაზუსტებული ბიუჯეტი</t>
  </si>
  <si>
    <t>2023 წლის ორი კვარტლის დაზუსტებული ბიუჯეტის შესრულება</t>
  </si>
  <si>
    <t>ორი კვარტლის დაზუსტ.ბიუჯეტის  შესრულების %</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</si>
  <si>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#2</t>
  </si>
  <si>
    <t xml:space="preserve">    საგარეჯოს   მუნიციპალიტეტის 2023  წლის   ბიუჯეტის ორი კვარტლის გადასახდელების შესახებ ბიუჯეტის ორგანიზაციული კლასიფიკაციის შესაბამისად  </t>
  </si>
  <si>
    <t>2023 წლის ორი კვარტლის დაზუსტებული გეგმა</t>
  </si>
  <si>
    <t>2023 წლის ორი კვარტლის   შესრულება</t>
  </si>
  <si>
    <t xml:space="preserve">ორი კვარტლის ბიუჯეტის  შესრულების % </t>
  </si>
  <si>
    <t xml:space="preserve">ორი კვარტლის  საბიუჯეტო სახსრები ფონდების გარეშეს  შესრულების % </t>
  </si>
  <si>
    <t>ორი კვარტლის სხვა დონის ერთეულის ფონდიდან გამოყოფილი ტრანსფერის შესრულების %</t>
  </si>
  <si>
    <t>ორი კვარტლის საკუთარი სახსრებიდან გასაწევი ხარჯების შესრულების %</t>
  </si>
  <si>
    <r>
      <rPr>
        <b/>
        <sz val="12"/>
        <rFont val="Sylfaen"/>
        <family val="1"/>
        <charset val="204"/>
      </rPr>
      <t>დასუფთავება  და გარემოს დაცვა</t>
    </r>
  </si>
  <si>
    <t>კულტურა,  ახალგაზრდობა და სპორტი</t>
  </si>
  <si>
    <t>კულტურული ღონისძიებები</t>
  </si>
  <si>
    <t xml:space="preserve">საგარეჯოს მუნიციპალიტეტის საკრებულოს 2023  წლის                               N      განკარგულების ,,საგარეჯოს მუნიციპალიტეტის 2023 წლის ბიუჯეტის ორი კვარტლის შესრულების შესახებ" დანართი N4     </t>
  </si>
  <si>
    <t xml:space="preserve"> საგარეჯოს   მუნიციპალიტეტის 2023  წლის  ბიუჯეტის ორი კვარტლის ხარჯებისა და არაფინანსური აქტივების ზრდის შესახებ ფუნქციონალური კლასიფიკაციის მიხედვით</t>
  </si>
  <si>
    <t>ორი კვარტლის დაზუსტებული ბიუჯეტის  შესრულების % (6/5X100)</t>
  </si>
  <si>
    <t xml:space="preserve">საგარეჯოს   მუნიციპალიტეტის 2023  წლის  ბიუჯეტის ორი კვარტლის  ანგარიში არაფინანსური აქტივების მიღება-გასვლის შესახებ                                   </t>
  </si>
  <si>
    <t xml:space="preserve">საგარეჯოს მუნიციპალიტეტის საკრებულოს 2022  წლის     N      განკარგულების ,,საგარეჯოს მუნიციპალიტეტის 2022 წლის ბიუჯეტის ორი კვარტლის  შესრულების შესახებ" დანართი N5     </t>
  </si>
  <si>
    <t>საგარეჯოს მუნიციპალიტეტის საკრებულო 2023 წლის                              N          განკარგულების ,,საგარეჯოს მუნიციპალიტეტის  2023    წლის ბიუჯეტის ორი კვარტლის შესრულების შესახებ" დანართი #6</t>
  </si>
  <si>
    <t>საგარეჯოს მუნიციპალიტეტის     2023 წლის ბიუჯეტის ორი კვარტლის ფინანსური აქტივების მოძრაობაზე</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</si>
  <si>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#7</t>
  </si>
  <si>
    <t>საგარეჯოს მუნიციპალიტეტის 2023  წლის ბიუჯეტის ორი კვარტლის  ვალდებულებების ცვლილებაზე</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</si>
  <si>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#8</t>
  </si>
  <si>
    <t>საგარეჯოს   მუნიციპალიტეტის მიერ 2023  წლის ბიუჯეტის ორი კვარტლის დამტკიცებული  სარეზერვო ფონდის  ხარჯვის შესახებ</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</si>
  <si>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#9</t>
  </si>
  <si>
    <t>საგარეჯოს მუნიციპალიტეტისათვის 2023   წლის ბიუჯეტის ორი კვარტლის  დელეგირებული უფლებამოსილების განსახორციელებლად გამოყოფილი, მიღებული და ათვისებელი მიზნობრივი ტრანსფერის შესახებ</t>
  </si>
  <si>
    <t>ორი კვარტ.გეგმა</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</si>
  <si>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#10</t>
  </si>
  <si>
    <t>საგარეჯოს  მუნიციპალიტეტზე 2023   წლის ბიუჯეტის  ორი კვარტლის გამოყოფილი, მიღებული და ათვისებელი სპეციალური  ტრანსფერის შესახებ</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</si>
  <si>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#11</t>
  </si>
  <si>
    <t>საგარეჯოს მუნიციპალიტეტის მიერ 2023  წლის ბიუჯეტის ორი კვარტლის    წინა პერიოდში წარმოქმნილი დავალიანებების დაფარვის შესახებ</t>
  </si>
  <si>
    <t>საგარეჯოს   მუნიციპალიტეტის 2023   წლის დამტკიცებულ  ბიუჯეტში ორი კვარტალში განხორციელებული ცვლილებების შესახებ</t>
  </si>
  <si>
    <t>საგარეჯოს მუნიციპალიტეტის საკრებულო 2023 წლის     #             განკარგულების ,,საგარეჯოს მუნიციპალიტეტის  2023 წლის   ბიუჯეტის ორი კვარტლის შესრულების შესახებ" დანართი #12</t>
  </si>
  <si>
    <t>საგარეჯოს მუნიციპალიტეტის საკრებულოს 2023 წლის  განკარგულების ,,საგარეჯოს მუნიციპალიტეტის 2023 წლის    ბიუჯეტის ორი კვარტლის შესრულების შესახებ" დანართი #14</t>
  </si>
  <si>
    <t xml:space="preserve">საგარეჯოს  მუნიციპალიტეტის მიერ 2023  წლის  ორ კვარტალში განხორციელებული    შესყიდვების შესახებ                                                                                                                                                 </t>
  </si>
  <si>
    <t>მხიარულთა და საზრიანთა ტურნირის ფარგლებში დაგეგმილი თამაშის ჩატარების ორგანიზების მომსახურება</t>
  </si>
  <si>
    <t xml:space="preserve"> მერიის პირველადი სტრუქტურული ერთეულის სამხედრო აღრიცხვის, გაწვევისა და მობილიზაციის სამსახურის საჭიროებისათვის ბეჭვდის მომსახურების  შესყიდვა</t>
  </si>
  <si>
    <r>
      <t xml:space="preserve"> სოფ. დ/ჩაილურის სკოლამდელი აღზრდის დაწესებულებაში სასმელი წყლის ავზის შესაფუთად 2 ცალი (24მ</t>
    </r>
    <r>
      <rPr>
        <vertAlign val="superscript"/>
        <sz val="9"/>
        <rFont val="Sylfaen"/>
        <family val="1"/>
        <charset val="204"/>
      </rPr>
      <t>2</t>
    </r>
    <r>
      <rPr>
        <vertAlign val="superscript"/>
        <sz val="10"/>
        <rFont val="Sylfaen"/>
        <family val="1"/>
        <charset val="204"/>
      </rPr>
      <t>) მინა ბოჭკოს სახელმწიფო შესყიდვა</t>
    </r>
  </si>
  <si>
    <t>საგარეჯოს მუნიციპალიტეტის საკრებულო 2023 წლის                  განკარგულების ,,საგარეჯოს მუნიციპალიტეტის  2023 წლის  ორი კვარტლის  ბიუჯეტის შესრულების შესახებ" დანართი #13</t>
  </si>
  <si>
    <t>საგარეჯოს მუნიციპაალიტეტის 2023 წლის ორი კვარტლის ბიუჯეტით  გათვალისწინებული ინფრასტრუქტურულ პროგრამაში გათვალისწინებული პროცედურების შესახებ</t>
  </si>
  <si>
    <t xml:space="preserve">საგარეჯოს მუნიციპალიტეტის   სოფლების შიდა საუბნო გზების მოხრეშვა-მოშანდაკების მიზნით ტექნიკის  და მათი ოპერატორის დაქირავება  </t>
  </si>
  <si>
    <t>ა.ა.ზ</t>
  </si>
  <si>
    <t>ა.ა.ზ.</t>
  </si>
  <si>
    <t>ინფრასტრუქტურის სამშენებლო-სარეაბილიტაციო სამუშაოებისათვის საპროექტო სახარჯთაღრიცხვო დოკუმენტაციის შედგენის მომსახურება</t>
  </si>
  <si>
    <t xml:space="preserve"> სოფელ პატარძეულში ე.წ. "უსტიაანთ უბნის" გზის მოასფალტება 2475_მთავრობის_განკ._29/12/2022</t>
  </si>
  <si>
    <t>ინფრასტრუქტურის სამშენებლო-სარეაბილიტაციო სამუშაოებისათვისსაპროექტო-სახარჯთაღრიცხვო დოკუმენტაციის შედგენის მომსახურება.</t>
  </si>
  <si>
    <t xml:space="preserve"> 50 000 ლარზე მეტი ღირებულების ინფრასტრუქტურული ობიექტების სამშენებლო სამუშაოებზე საზედამხედველო მომსახურების გაწევა</t>
  </si>
  <si>
    <t>მარიამჯვრის გზა დასრულდა,  ნაშთი</t>
  </si>
  <si>
    <t>სადროშე ბოძისა და დროშების შესყიდვა თანმდევი მონტაჟით საერთაშორისო მნიშვნელობის თბილისი - ბაკურციხე - ლაგოდეხის (აზერბაიჯანის რესპუბლიკის საზღვარი) საავტომობილო გზის სოფელ ნინოწმინდაში, არსებულ სატრანსპორტო კვანძზე (წრიულზე).</t>
  </si>
  <si>
    <t>ინფრასტრუქტურის სამშენებლო-სარეაბილიტაციო სამუშაოებისათვისსაჭირო საპროექტო-სახარჯთაღრიცხვო დოკუმენტაციის შედგენის მომსახურება.</t>
  </si>
  <si>
    <t>ინფრასტრუქტურის სამშენებლო-სარეაბილიტაციო სამუშაოებისათვისსაპროექტო-სახარჯთაღრიცხვო დოკუმენტაციის შედგენის მომსახურება</t>
  </si>
  <si>
    <t>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</si>
  <si>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სოფ. უდაბნოში არსებული 5 (ხუთი) საკანალიზაციო ჭის და მათი დამაკავშირებელი მილების გაწმენდის მომსახურება</t>
  </si>
  <si>
    <t xml:space="preserve"> 50 000 ლარზე მეტი ღირებულების ინფრასტრუქტურული ობიექტების სამშენებლო სამუშაოებზე საზედამხედველო მომსახურების გაწევა, </t>
  </si>
  <si>
    <t>განკ.#1167  9.07.2020</t>
  </si>
  <si>
    <t>განკ.#557  18.03.2020</t>
  </si>
  <si>
    <t>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მომსახურების შესყიდვა.</t>
  </si>
  <si>
    <t>კოდის განათება, სამუშაოები მიმდინარეობს</t>
  </si>
  <si>
    <t xml:space="preserve"> ქალაქ საგარეჯოში კოსტავას ქ. 18 მრავალბინიანი საცხოვრებელი სახლის ფასადისა და სახურავის რეაბილიტაციის სამუშაოები 2475_მთავრობის_განკ._29/12/2022</t>
  </si>
  <si>
    <t xml:space="preserve">  სოფ. კაკაბეთში გარე განათების ახალი ელ.აღრიცხვის კვანძის მოწყობის ხარჯი</t>
  </si>
  <si>
    <t xml:space="preserve">  სოფ შიბლიანში გარე განათების  2 ც. ელ აღრიცხვის კვანძის მოწყობის ხარჯი</t>
  </si>
  <si>
    <t>ქ.საგარეჯოში ს/კ 55.12.52.126 მიწის ნაკვეთზე #1 საბავშვო ბაღის ეზოს კეთილმოწყობის სამუშაოები</t>
  </si>
  <si>
    <t>11.01.2023-31.12.2023</t>
  </si>
  <si>
    <t>განკ.27   9.01.2020 რეაბ</t>
  </si>
  <si>
    <t>გომბორის საჭიდაო დარბაზი დასრულდა,ნაშთია</t>
  </si>
  <si>
    <t xml:space="preserve">ს.მ. </t>
  </si>
  <si>
    <t>ტურისტული ღონისძიებების ხარჯები</t>
  </si>
  <si>
    <t>20.05.2022-31.12.2022</t>
  </si>
  <si>
    <t>15.03.2023-15.05.2023</t>
  </si>
  <si>
    <t>(ათას ლარში)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</si>
</sst>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4" formatCode="_-* #,##0.00\ &quot;Lari&quot;_-;\-* #,##0.00\ &quot;Lari&quot;_-;_-* &quot;-&quot;??\ &quot;Lari&quot;_-;_-@_-"/>
    <numFmt numFmtId="175" formatCode="_-* #,##0.00\ _L_a_r_i_-;\-* #,##0.00\ _L_a_r_i_-;_-* &quot;-&quot;??\ _L_a_r_i_-;_-@_-"/>
    <numFmt numFmtId="176" formatCode="0.0000"/>
    <numFmt numFmtId="177" formatCode="0.000"/>
    <numFmt numFmtId="178" formatCode="0.0"/>
    <numFmt numFmtId="179" formatCode="0.00000"/>
    <numFmt numFmtId="180" formatCode="[$-10409]#,##0.00"/>
    <numFmt numFmtId="181" formatCode="0.0000000000000"/>
    <numFmt numFmtId="182" formatCode="_-* #,##0.0_р_._-;\-* #,##0.0_р_._-;_-* &quot;-&quot;??_р_._-;_-@_-"/>
    <numFmt numFmtId="183" formatCode="[$-10409]dd/mm/yyyy"/>
    <numFmt numFmtId="185" formatCode="[$-10409]#,##0.0"/>
    <numFmt numFmtId="186" formatCode="0.00000;[Red]0.00000"/>
  </numFmts>
  <fonts count="73" x14ac:knownFonts="1">
    <font>
      <sz val="11"/>
      <color indexed="8"/>
      <name val="Calibri"/>
      <family val="2"/>
    </font>
    <font>
      <sz val="11"/>
      <color indexed="8"/>
      <name val="Calibri"/>
      <family val="2"/>
    </font>
    <font>
      <sz val="11"/>
      <color indexed="8"/>
      <name val="Calibri"/>
      <family val="2"/>
    </font>
    <font>
      <sz val="10"/>
      <name val="Arial"/>
      <family val="2"/>
      <charset val="204"/>
    </font>
    <font>
      <b/>
      <sz val="11"/>
      <color indexed="10"/>
      <name val="Sylfaen"/>
      <family val="1"/>
    </font>
    <font>
      <b/>
      <sz val="9"/>
      <color indexed="81"/>
      <name val="Tahoma"/>
      <family val="2"/>
      <charset val="204"/>
    </font>
    <font>
      <b/>
      <sz val="10"/>
      <color indexed="8"/>
      <name val="Sylfaen"/>
      <family val="1"/>
      <charset val="204"/>
    </font>
    <font>
      <sz val="10"/>
      <color indexed="8"/>
      <name val="Sylfaen"/>
      <family val="1"/>
      <charset val="204"/>
    </font>
    <font>
      <sz val="8"/>
      <color indexed="8"/>
      <name val="Sylfaen"/>
      <family val="1"/>
      <charset val="204"/>
    </font>
    <font>
      <b/>
      <sz val="8"/>
      <color indexed="8"/>
      <name val="Sylfaen"/>
      <family val="1"/>
      <charset val="204"/>
    </font>
    <font>
      <sz val="10"/>
      <name val="Sylfaen"/>
      <family val="1"/>
      <charset val="204"/>
    </font>
    <font>
      <b/>
      <sz val="10"/>
      <name val="Sylfaen"/>
      <family val="1"/>
      <charset val="204"/>
    </font>
    <font>
      <b/>
      <sz val="10"/>
      <color indexed="12"/>
      <name val="Sylfaen"/>
      <family val="1"/>
      <charset val="204"/>
    </font>
    <font>
      <b/>
      <sz val="10"/>
      <color indexed="10"/>
      <name val="Sylfaen"/>
      <family val="1"/>
      <charset val="204"/>
    </font>
    <font>
      <b/>
      <sz val="10"/>
      <color indexed="36"/>
      <name val="Sylfaen"/>
      <family val="1"/>
      <charset val="204"/>
    </font>
    <font>
      <b/>
      <sz val="10"/>
      <color indexed="17"/>
      <name val="Sylfaen"/>
      <family val="1"/>
      <charset val="204"/>
    </font>
    <font>
      <sz val="10"/>
      <color indexed="12"/>
      <name val="Sylfaen"/>
      <family val="1"/>
      <charset val="204"/>
    </font>
    <font>
      <sz val="10"/>
      <color indexed="10"/>
      <name val="Sylfaen"/>
      <family val="1"/>
      <charset val="204"/>
    </font>
    <font>
      <sz val="10"/>
      <color indexed="61"/>
      <name val="Sylfaen"/>
      <family val="1"/>
      <charset val="204"/>
    </font>
    <font>
      <sz val="10"/>
      <color indexed="57"/>
      <name val="Sylfaen"/>
      <family val="1"/>
      <charset val="204"/>
    </font>
    <font>
      <sz val="10"/>
      <color indexed="17"/>
      <name val="Sylfaen"/>
      <family val="1"/>
      <charset val="204"/>
    </font>
    <font>
      <b/>
      <sz val="10"/>
      <color indexed="30"/>
      <name val="Sylfaen"/>
      <family val="1"/>
      <charset val="204"/>
    </font>
    <font>
      <b/>
      <sz val="10"/>
      <color indexed="48"/>
      <name val="Sylfaen"/>
      <family val="1"/>
      <charset val="204"/>
    </font>
    <font>
      <b/>
      <sz val="10"/>
      <color indexed="57"/>
      <name val="Sylfaen"/>
      <family val="1"/>
      <charset val="204"/>
    </font>
    <font>
      <b/>
      <sz val="9"/>
      <name val="Sylfaen"/>
      <family val="1"/>
      <charset val="204"/>
    </font>
    <font>
      <b/>
      <sz val="12"/>
      <color indexed="8"/>
      <name val="Sylfaen"/>
      <family val="1"/>
      <charset val="204"/>
    </font>
    <font>
      <b/>
      <sz val="9"/>
      <color indexed="8"/>
      <name val="Sylfaen"/>
      <family val="1"/>
      <charset val="204"/>
    </font>
    <font>
      <sz val="11"/>
      <color indexed="8"/>
      <name val="Sylfaen"/>
      <family val="1"/>
      <charset val="204"/>
    </font>
    <font>
      <sz val="10"/>
      <name val="Arial"/>
      <family val="2"/>
    </font>
    <font>
      <sz val="9"/>
      <color indexed="8"/>
      <name val="Sylfaen"/>
      <family val="1"/>
      <charset val="204"/>
    </font>
    <font>
      <sz val="8"/>
      <name val="Sylfaen"/>
      <family val="1"/>
      <charset val="204"/>
    </font>
    <font>
      <sz val="9"/>
      <name val="Sylfaen"/>
      <family val="1"/>
      <charset val="204"/>
    </font>
    <font>
      <b/>
      <sz val="14"/>
      <color indexed="8"/>
      <name val="Sylfaen"/>
      <family val="1"/>
      <charset val="204"/>
    </font>
    <font>
      <sz val="12"/>
      <color indexed="8"/>
      <name val="Sylfaen"/>
      <family val="1"/>
      <charset val="204"/>
    </font>
    <font>
      <b/>
      <sz val="11"/>
      <color indexed="8"/>
      <name val="Sylfaen"/>
      <family val="1"/>
      <charset val="204"/>
    </font>
    <font>
      <sz val="10"/>
      <color indexed="8"/>
      <name val="Calibri"/>
      <family val="2"/>
    </font>
    <font>
      <b/>
      <sz val="10"/>
      <color indexed="8"/>
      <name val="Calibri"/>
      <family val="2"/>
    </font>
    <font>
      <sz val="10"/>
      <name val="Sylfaen"/>
      <family val="1"/>
    </font>
    <font>
      <sz val="9"/>
      <name val="Sylfaen"/>
      <family val="1"/>
    </font>
    <font>
      <sz val="9"/>
      <color indexed="22"/>
      <name val="Sylfaen"/>
      <family val="1"/>
    </font>
    <font>
      <b/>
      <sz val="9"/>
      <color indexed="12"/>
      <name val="Sylfaen"/>
      <family val="1"/>
      <charset val="204"/>
    </font>
    <font>
      <b/>
      <sz val="9"/>
      <color indexed="10"/>
      <name val="Sylfaen"/>
      <family val="1"/>
      <charset val="204"/>
    </font>
    <font>
      <b/>
      <sz val="9"/>
      <color indexed="36"/>
      <name val="Sylfaen"/>
      <family val="1"/>
      <charset val="204"/>
    </font>
    <font>
      <sz val="9"/>
      <name val="Arial Cyr"/>
    </font>
    <font>
      <b/>
      <sz val="8"/>
      <name val="Sylfaen"/>
      <family val="1"/>
      <charset val="204"/>
    </font>
    <font>
      <b/>
      <sz val="12"/>
      <name val="Sylfaen"/>
      <family val="1"/>
      <charset val="204"/>
    </font>
    <font>
      <vertAlign val="superscript"/>
      <sz val="9"/>
      <name val="Sylfaen"/>
      <family val="1"/>
      <charset val="204"/>
    </font>
    <font>
      <vertAlign val="superscript"/>
      <sz val="10"/>
      <name val="Sylfaen"/>
      <family val="1"/>
      <charset val="204"/>
    </font>
    <font>
      <b/>
      <sz val="11"/>
      <color theme="3"/>
      <name val="Calibri"/>
      <family val="2"/>
      <charset val="1"/>
      <scheme val="minor"/>
    </font>
    <font>
      <sz val="11"/>
      <color theme="1"/>
      <name val="Calibri"/>
      <family val="2"/>
      <scheme val="minor"/>
    </font>
    <font>
      <b/>
      <sz val="10"/>
      <color rgb="FF7030A0"/>
      <name val="Sylfaen"/>
      <family val="1"/>
      <charset val="204"/>
    </font>
    <font>
      <b/>
      <sz val="10"/>
      <color theme="7" tint="-0.249977111117893"/>
      <name val="Sylfaen"/>
      <family val="1"/>
      <charset val="204"/>
    </font>
    <font>
      <b/>
      <sz val="10"/>
      <color rgb="FFFF0000"/>
      <name val="Sylfaen"/>
      <family val="1"/>
      <charset val="204"/>
    </font>
    <font>
      <b/>
      <sz val="9"/>
      <color rgb="FF000000"/>
      <name val="Sylfaen"/>
      <family val="1"/>
      <charset val="204"/>
    </font>
    <font>
      <sz val="9"/>
      <color rgb="FF000000"/>
      <name val="Sylfaen"/>
      <family val="1"/>
      <charset val="204"/>
    </font>
    <font>
      <sz val="8"/>
      <color rgb="FF000000"/>
      <name val="Sylfaen"/>
      <family val="1"/>
      <charset val="204"/>
    </font>
    <font>
      <sz val="9"/>
      <color theme="1"/>
      <name val="Sylfaen"/>
      <family val="1"/>
      <charset val="204"/>
    </font>
    <font>
      <b/>
      <sz val="8"/>
      <color rgb="FF000000"/>
      <name val="Sylfaen"/>
      <family val="1"/>
      <charset val="204"/>
    </font>
    <font>
      <b/>
      <sz val="11"/>
      <color rgb="FF000000"/>
      <name val="Sylfaen"/>
      <family val="1"/>
      <charset val="204"/>
    </font>
    <font>
      <sz val="8"/>
      <color theme="1"/>
      <name val="Sylfaen"/>
      <family val="1"/>
      <charset val="204"/>
    </font>
    <font>
      <sz val="8"/>
      <color rgb="FF363636"/>
      <name val="Sylfaen"/>
      <family val="1"/>
      <charset val="204"/>
    </font>
    <font>
      <b/>
      <sz val="8"/>
      <color rgb="FF363636"/>
      <name val="Sylfaen"/>
      <family val="1"/>
      <charset val="204"/>
    </font>
    <font>
      <sz val="10"/>
      <color rgb="FFFF0000"/>
      <name val="Sylfaen"/>
      <family val="1"/>
      <charset val="204"/>
    </font>
    <font>
      <sz val="8"/>
      <color rgb="FF222222"/>
      <name val="Sylfaen"/>
      <family val="1"/>
      <charset val="204"/>
    </font>
    <font>
      <b/>
      <sz val="8"/>
      <color theme="1"/>
      <name val="Sylfaen"/>
      <family val="1"/>
      <charset val="204"/>
    </font>
    <font>
      <sz val="8"/>
      <color theme="1"/>
      <name val="Calibri"/>
      <family val="2"/>
      <scheme val="minor"/>
    </font>
    <font>
      <sz val="8"/>
      <color rgb="FFFF0000"/>
      <name val="Sylfaen"/>
      <family val="1"/>
      <charset val="204"/>
    </font>
    <font>
      <b/>
      <sz val="8"/>
      <color rgb="FF222222"/>
      <name val="Sylfaen"/>
      <family val="1"/>
      <charset val="204"/>
    </font>
    <font>
      <sz val="9"/>
      <color theme="5"/>
      <name val="Sylfaen"/>
      <family val="1"/>
      <charset val="204"/>
    </font>
    <font>
      <b/>
      <sz val="9"/>
      <color theme="5"/>
      <name val="Sylfaen"/>
      <family val="1"/>
      <charset val="204"/>
    </font>
    <font>
      <b/>
      <sz val="9"/>
      <color theme="1"/>
      <name val="Sylfaen"/>
      <family val="1"/>
      <charset val="204"/>
    </font>
    <font>
      <sz val="9"/>
      <color theme="9"/>
      <name val="Sylfaen"/>
      <family val="1"/>
      <charset val="204"/>
    </font>
    <font>
      <sz val="7"/>
      <color rgb="FF000000"/>
      <name val="Sylfaen"/>
      <family val="1"/>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theme="4" tint="0.3999755851924192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000000"/>
      </right>
      <top style="thin">
        <color rgb="FF000000"/>
      </top>
      <bottom style="thin">
        <color rgb="FF000000"/>
      </bottom>
      <diagonal/>
    </border>
    <border>
      <left/>
      <right style="thin">
        <color rgb="FFD3D3D3"/>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right style="thin">
        <color rgb="FFD3D3D3"/>
      </right>
      <top style="thin">
        <color rgb="FFD3D3D3"/>
      </top>
      <bottom style="thin">
        <color rgb="FFD3D3D3"/>
      </bottom>
      <diagonal/>
    </border>
  </borders>
  <cellStyleXfs count="12">
    <xf numFmtId="0" fontId="0" fillId="0" borderId="0"/>
    <xf numFmtId="175" fontId="2" fillId="0" borderId="0" applyFont="0" applyFill="0" applyBorder="0" applyAlignment="0" applyProtection="0"/>
    <xf numFmtId="0" fontId="3" fillId="0" borderId="0"/>
    <xf numFmtId="0" fontId="28" fillId="0" borderId="0"/>
    <xf numFmtId="0" fontId="1" fillId="0" borderId="0"/>
    <xf numFmtId="0" fontId="49" fillId="0" borderId="0"/>
    <xf numFmtId="0" fontId="3" fillId="0" borderId="0"/>
    <xf numFmtId="0" fontId="28" fillId="0" borderId="0"/>
    <xf numFmtId="174" fontId="1" fillId="0" borderId="0" applyFont="0" applyFill="0" applyBorder="0" applyAlignment="0" applyProtection="0"/>
    <xf numFmtId="0" fontId="1" fillId="0" borderId="0"/>
    <xf numFmtId="0" fontId="1" fillId="0" borderId="0"/>
    <xf numFmtId="0" fontId="48" fillId="0" borderId="31" applyNumberFormat="0" applyFill="0" applyAlignment="0" applyProtection="0"/>
  </cellStyleXfs>
  <cellXfs count="823">
    <xf numFmtId="0" fontId="0" fillId="0" borderId="0" xfId="0"/>
    <xf numFmtId="0" fontId="10" fillId="0" borderId="0" xfId="0" applyFont="1"/>
    <xf numFmtId="178" fontId="10" fillId="0" borderId="0" xfId="0" applyNumberFormat="1" applyFont="1"/>
    <xf numFmtId="49" fontId="10" fillId="0" borderId="0" xfId="0" applyNumberFormat="1" applyFont="1" applyBorder="1" applyAlignment="1">
      <alignment horizontal="center" vertical="center" wrapText="1"/>
    </xf>
    <xf numFmtId="0" fontId="10" fillId="0" borderId="0" xfId="0" applyFont="1" applyBorder="1" applyAlignment="1">
      <alignment horizontal="center" vertical="center" wrapText="1"/>
    </xf>
    <xf numFmtId="49" fontId="10" fillId="0" borderId="1"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2" xfId="0" applyNumberFormat="1" applyFont="1" applyBorder="1"/>
    <xf numFmtId="179" fontId="10" fillId="0" borderId="0" xfId="0" applyNumberFormat="1" applyFont="1"/>
    <xf numFmtId="0" fontId="11" fillId="0" borderId="2" xfId="0" applyFont="1" applyFill="1" applyBorder="1" applyAlignment="1" applyProtection="1">
      <alignment vertical="center" wrapText="1"/>
    </xf>
    <xf numFmtId="0" fontId="10" fillId="0" borderId="0" xfId="0" applyFont="1" applyBorder="1"/>
    <xf numFmtId="0" fontId="7" fillId="0" borderId="0" xfId="0" applyFont="1" applyAlignment="1">
      <alignment wrapText="1"/>
    </xf>
    <xf numFmtId="0" fontId="11" fillId="0" borderId="2" xfId="2" applyFont="1" applyFill="1" applyBorder="1" applyAlignment="1" applyProtection="1">
      <alignment horizontal="left" vertical="center" wrapText="1"/>
    </xf>
    <xf numFmtId="0" fontId="13" fillId="2" borderId="2" xfId="2" applyFont="1" applyFill="1" applyBorder="1" applyAlignment="1" applyProtection="1">
      <alignment vertical="center" wrapText="1"/>
    </xf>
    <xf numFmtId="0" fontId="14" fillId="0" borderId="2" xfId="0" applyFont="1" applyFill="1" applyBorder="1" applyAlignment="1" applyProtection="1">
      <alignment vertical="center" wrapText="1"/>
    </xf>
    <xf numFmtId="0" fontId="14" fillId="0" borderId="2" xfId="0" applyFont="1" applyFill="1" applyBorder="1" applyAlignment="1" applyProtection="1">
      <alignment horizontal="left" vertical="center" wrapText="1" indent="4"/>
    </xf>
    <xf numFmtId="0" fontId="11" fillId="0" borderId="2" xfId="2" applyFont="1" applyFill="1" applyBorder="1" applyAlignment="1" applyProtection="1">
      <alignment vertical="center" wrapText="1"/>
    </xf>
    <xf numFmtId="0" fontId="7" fillId="0" borderId="0" xfId="0" applyFont="1" applyBorder="1" applyAlignment="1">
      <alignment horizontal="center"/>
    </xf>
    <xf numFmtId="0" fontId="7" fillId="3" borderId="0" xfId="0" applyFont="1" applyFill="1"/>
    <xf numFmtId="178" fontId="7" fillId="3" borderId="0" xfId="0" applyNumberFormat="1" applyFont="1" applyFill="1"/>
    <xf numFmtId="0" fontId="7" fillId="3" borderId="2" xfId="0" applyFont="1" applyFill="1" applyBorder="1"/>
    <xf numFmtId="178" fontId="7" fillId="3" borderId="2" xfId="0" applyNumberFormat="1" applyFont="1" applyFill="1" applyBorder="1"/>
    <xf numFmtId="178" fontId="7" fillId="3" borderId="3" xfId="0" applyNumberFormat="1" applyFont="1" applyFill="1" applyBorder="1" applyAlignment="1">
      <alignment horizontal="center" vertical="center" wrapText="1"/>
    </xf>
    <xf numFmtId="0" fontId="7" fillId="3" borderId="4" xfId="0" applyFont="1" applyFill="1" applyBorder="1" applyAlignment="1">
      <alignment horizontal="center" wrapText="1"/>
    </xf>
    <xf numFmtId="1" fontId="7" fillId="3" borderId="4" xfId="0" applyNumberFormat="1" applyFont="1" applyFill="1" applyBorder="1" applyAlignment="1">
      <alignment horizontal="center" wrapText="1"/>
    </xf>
    <xf numFmtId="0" fontId="6" fillId="3" borderId="0" xfId="0" applyFont="1" applyFill="1" applyBorder="1" applyAlignment="1">
      <alignment horizontal="center" wrapText="1"/>
    </xf>
    <xf numFmtId="178" fontId="6" fillId="3" borderId="0" xfId="0" applyNumberFormat="1" applyFont="1" applyFill="1" applyBorder="1" applyAlignment="1">
      <alignment horizontal="center" wrapText="1"/>
    </xf>
    <xf numFmtId="49" fontId="7" fillId="3" borderId="0" xfId="0" applyNumberFormat="1" applyFont="1" applyFill="1" applyAlignment="1">
      <alignment horizontal="center"/>
    </xf>
    <xf numFmtId="177" fontId="7" fillId="3" borderId="0" xfId="0" applyNumberFormat="1" applyFont="1" applyFill="1"/>
    <xf numFmtId="49" fontId="7" fillId="3" borderId="0" xfId="0" applyNumberFormat="1"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178" fontId="7" fillId="3" borderId="2"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0" fontId="11" fillId="3" borderId="2" xfId="6" applyFont="1" applyFill="1" applyBorder="1" applyAlignment="1" applyProtection="1">
      <alignment horizontal="left" vertical="center" wrapText="1"/>
      <protection locked="0"/>
    </xf>
    <xf numFmtId="0" fontId="12" fillId="3" borderId="2" xfId="6" applyFont="1" applyFill="1" applyBorder="1" applyAlignment="1" applyProtection="1">
      <alignment horizontal="left" vertical="center" wrapText="1"/>
      <protection locked="0"/>
    </xf>
    <xf numFmtId="0" fontId="13" fillId="3" borderId="2" xfId="6"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wrapText="1" indent="2"/>
      <protection locked="0"/>
    </xf>
    <xf numFmtId="0" fontId="15" fillId="3" borderId="2" xfId="0" applyFont="1" applyFill="1" applyBorder="1" applyAlignment="1" applyProtection="1">
      <alignment horizontal="left" wrapText="1" indent="3"/>
      <protection locked="0"/>
    </xf>
    <xf numFmtId="0" fontId="7" fillId="3" borderId="0" xfId="0" applyFont="1" applyFill="1" applyBorder="1"/>
    <xf numFmtId="0" fontId="14" fillId="3" borderId="7" xfId="0" applyFont="1" applyFill="1" applyBorder="1" applyAlignment="1" applyProtection="1">
      <alignment horizontal="left" wrapText="1" indent="2"/>
      <protection locked="0"/>
    </xf>
    <xf numFmtId="0" fontId="13" fillId="3" borderId="2" xfId="0" applyFont="1" applyFill="1" applyBorder="1" applyAlignment="1" applyProtection="1">
      <alignment horizontal="left" wrapText="1" indent="1"/>
      <protection locked="0"/>
    </xf>
    <xf numFmtId="0" fontId="15" fillId="3" borderId="2" xfId="0" applyFont="1" applyFill="1" applyBorder="1" applyAlignment="1" applyProtection="1">
      <alignment horizontal="left" wrapText="1" indent="2"/>
      <protection locked="0"/>
    </xf>
    <xf numFmtId="0" fontId="12" fillId="3" borderId="8" xfId="6" applyFont="1" applyFill="1" applyBorder="1" applyAlignment="1" applyProtection="1">
      <alignment horizontal="left" vertical="center" wrapText="1"/>
      <protection locked="0"/>
    </xf>
    <xf numFmtId="49" fontId="6" fillId="3" borderId="2"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0" fontId="11" fillId="3" borderId="2" xfId="6" applyFont="1" applyFill="1" applyBorder="1" applyAlignment="1" applyProtection="1">
      <alignment horizontal="center" vertical="center" wrapText="1"/>
      <protection locked="0"/>
    </xf>
    <xf numFmtId="0" fontId="13" fillId="3" borderId="8" xfId="0" applyFont="1" applyFill="1" applyBorder="1" applyAlignment="1" applyProtection="1">
      <alignment horizontal="left" wrapText="1" indent="1"/>
      <protection locked="0"/>
    </xf>
    <xf numFmtId="0" fontId="11" fillId="3" borderId="2" xfId="0" applyFont="1" applyFill="1" applyBorder="1" applyAlignment="1" applyProtection="1">
      <alignment horizontal="left" wrapText="1" indent="3"/>
      <protection locked="0"/>
    </xf>
    <xf numFmtId="0" fontId="11" fillId="3" borderId="2" xfId="0" applyFont="1" applyFill="1" applyBorder="1" applyAlignment="1" applyProtection="1">
      <alignment horizontal="center" wrapText="1"/>
      <protection locked="0"/>
    </xf>
    <xf numFmtId="0" fontId="11" fillId="3" borderId="2" xfId="0" applyFont="1" applyFill="1" applyBorder="1" applyAlignment="1">
      <alignment horizontal="center" wrapText="1"/>
    </xf>
    <xf numFmtId="49" fontId="6" fillId="3" borderId="5" xfId="0" applyNumberFormat="1" applyFont="1" applyFill="1" applyBorder="1" applyAlignment="1">
      <alignment horizontal="center" vertical="center" wrapText="1"/>
    </xf>
    <xf numFmtId="0" fontId="50" fillId="3" borderId="2" xfId="0" applyFont="1" applyFill="1" applyBorder="1" applyAlignment="1" applyProtection="1">
      <alignment horizontal="left" wrapText="1" indent="3"/>
      <protection locked="0"/>
    </xf>
    <xf numFmtId="0" fontId="6" fillId="3" borderId="0" xfId="0" applyFont="1" applyFill="1"/>
    <xf numFmtId="1" fontId="6" fillId="3" borderId="1" xfId="0" applyNumberFormat="1" applyFont="1" applyFill="1" applyBorder="1" applyAlignment="1">
      <alignment horizontal="center" vertical="center" wrapText="1"/>
    </xf>
    <xf numFmtId="0" fontId="51" fillId="3" borderId="2" xfId="0" applyFont="1" applyFill="1" applyBorder="1" applyAlignment="1" applyProtection="1">
      <alignment horizontal="left" wrapText="1" indent="3"/>
      <protection locked="0"/>
    </xf>
    <xf numFmtId="49" fontId="7" fillId="3" borderId="9" xfId="0" applyNumberFormat="1" applyFont="1" applyFill="1" applyBorder="1" applyAlignment="1">
      <alignment horizontal="center" vertical="center" wrapText="1"/>
    </xf>
    <xf numFmtId="49" fontId="7" fillId="3" borderId="2" xfId="0" applyNumberFormat="1" applyFont="1" applyFill="1" applyBorder="1" applyAlignment="1">
      <alignment horizontal="center"/>
    </xf>
    <xf numFmtId="0" fontId="21" fillId="3" borderId="2" xfId="0" applyFont="1" applyFill="1" applyBorder="1" applyAlignment="1" applyProtection="1">
      <alignment horizontal="left" wrapText="1" indent="3"/>
      <protection locked="0"/>
    </xf>
    <xf numFmtId="0" fontId="13" fillId="3" borderId="2" xfId="0" applyFont="1" applyFill="1" applyBorder="1" applyAlignment="1" applyProtection="1">
      <alignment horizontal="left" wrapText="1" indent="3"/>
      <protection locked="0"/>
    </xf>
    <xf numFmtId="1" fontId="7" fillId="3" borderId="0" xfId="0" applyNumberFormat="1" applyFont="1" applyFill="1" applyBorder="1" applyAlignment="1">
      <alignment horizontal="center" vertical="center" wrapText="1"/>
    </xf>
    <xf numFmtId="0" fontId="11" fillId="3" borderId="2" xfId="2" applyFont="1" applyFill="1" applyBorder="1" applyAlignment="1" applyProtection="1">
      <alignment horizontal="left" vertical="center" wrapText="1"/>
    </xf>
    <xf numFmtId="0" fontId="7" fillId="3" borderId="1" xfId="0" applyFont="1" applyFill="1" applyBorder="1"/>
    <xf numFmtId="0" fontId="22" fillId="3" borderId="2" xfId="2" applyFont="1" applyFill="1" applyBorder="1" applyAlignment="1" applyProtection="1">
      <alignment horizontal="left" vertical="center" wrapText="1" indent="2"/>
    </xf>
    <xf numFmtId="1" fontId="7" fillId="3" borderId="1" xfId="0" applyNumberFormat="1" applyFont="1" applyFill="1" applyBorder="1"/>
    <xf numFmtId="0" fontId="23" fillId="3" borderId="2" xfId="2" applyFont="1" applyFill="1" applyBorder="1" applyAlignment="1" applyProtection="1">
      <alignment horizontal="left" vertical="center" wrapText="1" indent="4"/>
    </xf>
    <xf numFmtId="0" fontId="7" fillId="3" borderId="3" xfId="0" applyFont="1" applyFill="1" applyBorder="1"/>
    <xf numFmtId="178" fontId="7" fillId="3" borderId="3" xfId="0" applyNumberFormat="1" applyFont="1" applyFill="1" applyBorder="1"/>
    <xf numFmtId="1" fontId="10" fillId="0" borderId="1" xfId="0" applyNumberFormat="1" applyFont="1" applyBorder="1" applyAlignment="1">
      <alignment vertical="center" wrapText="1"/>
    </xf>
    <xf numFmtId="1" fontId="10" fillId="0" borderId="10" xfId="0" applyNumberFormat="1" applyFont="1" applyBorder="1" applyAlignment="1">
      <alignment vertical="center" wrapText="1"/>
    </xf>
    <xf numFmtId="1" fontId="10" fillId="0" borderId="2" xfId="0" applyNumberFormat="1" applyFont="1" applyBorder="1" applyAlignment="1">
      <alignment vertical="center" wrapText="1"/>
    </xf>
    <xf numFmtId="1" fontId="10" fillId="0" borderId="11" xfId="0" applyNumberFormat="1" applyFont="1" applyBorder="1" applyAlignment="1">
      <alignment vertical="center" wrapText="1"/>
    </xf>
    <xf numFmtId="178" fontId="10" fillId="0" borderId="1" xfId="0" applyNumberFormat="1" applyFont="1" applyBorder="1" applyAlignment="1">
      <alignment horizontal="center" vertical="center" wrapText="1"/>
    </xf>
    <xf numFmtId="178" fontId="10" fillId="0" borderId="2" xfId="0" applyNumberFormat="1" applyFont="1" applyBorder="1"/>
    <xf numFmtId="49" fontId="9" fillId="3" borderId="2"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49" fontId="9" fillId="3" borderId="6" xfId="0" applyNumberFormat="1" applyFont="1" applyFill="1" applyBorder="1" applyAlignment="1">
      <alignment horizontal="center" vertical="center" wrapText="1"/>
    </xf>
    <xf numFmtId="49" fontId="8" fillId="3" borderId="12" xfId="0" applyNumberFormat="1" applyFont="1" applyFill="1" applyBorder="1" applyAlignment="1">
      <alignment horizontal="center" vertical="center" wrapText="1"/>
    </xf>
    <xf numFmtId="49" fontId="8" fillId="3" borderId="2" xfId="0" applyNumberFormat="1" applyFont="1" applyFill="1" applyBorder="1" applyAlignment="1">
      <alignment horizontal="center"/>
    </xf>
    <xf numFmtId="49" fontId="8" fillId="3" borderId="2" xfId="0" applyNumberFormat="1" applyFont="1" applyFill="1" applyBorder="1" applyAlignment="1">
      <alignment horizontal="center" wrapText="1"/>
    </xf>
    <xf numFmtId="49" fontId="8" fillId="3" borderId="6" xfId="0" applyNumberFormat="1" applyFont="1" applyFill="1" applyBorder="1" applyAlignment="1">
      <alignment horizontal="center"/>
    </xf>
    <xf numFmtId="49" fontId="8" fillId="3" borderId="0" xfId="0" applyNumberFormat="1" applyFont="1" applyFill="1" applyAlignment="1">
      <alignment horizontal="center"/>
    </xf>
    <xf numFmtId="0" fontId="24" fillId="3" borderId="2" xfId="6" applyFont="1" applyFill="1" applyBorder="1" applyAlignment="1" applyProtection="1">
      <alignment horizontal="center" vertical="center" wrapText="1"/>
      <protection locked="0"/>
    </xf>
    <xf numFmtId="0" fontId="52" fillId="3" borderId="2" xfId="0" applyFont="1" applyFill="1" applyBorder="1" applyAlignment="1" applyProtection="1">
      <alignment horizontal="left" wrapText="1" indent="2"/>
      <protection locked="0"/>
    </xf>
    <xf numFmtId="0" fontId="21" fillId="3" borderId="1" xfId="0" applyFont="1" applyFill="1" applyBorder="1" applyAlignment="1" applyProtection="1">
      <alignment horizontal="left" wrapText="1" indent="3"/>
      <protection locked="0"/>
    </xf>
    <xf numFmtId="49" fontId="8" fillId="3" borderId="1" xfId="0" applyNumberFormat="1" applyFont="1" applyFill="1" applyBorder="1" applyAlignment="1">
      <alignment horizontal="center" vertical="center" wrapText="1"/>
    </xf>
    <xf numFmtId="49" fontId="8" fillId="3" borderId="0" xfId="0" applyNumberFormat="1" applyFont="1" applyFill="1" applyBorder="1" applyAlignment="1">
      <alignment horizontal="center"/>
    </xf>
    <xf numFmtId="0" fontId="15" fillId="3" borderId="0" xfId="0" applyFont="1" applyFill="1" applyBorder="1" applyAlignment="1" applyProtection="1">
      <alignment horizontal="left" wrapText="1" indent="3"/>
      <protection locked="0"/>
    </xf>
    <xf numFmtId="178" fontId="7" fillId="3" borderId="0" xfId="0" applyNumberFormat="1" applyFont="1" applyFill="1" applyBorder="1"/>
    <xf numFmtId="178" fontId="6" fillId="3" borderId="2" xfId="0" applyNumberFormat="1" applyFont="1" applyFill="1" applyBorder="1"/>
    <xf numFmtId="178" fontId="6" fillId="3" borderId="11" xfId="0" applyNumberFormat="1" applyFont="1" applyFill="1" applyBorder="1" applyAlignment="1">
      <alignment horizontal="center" vertical="center" wrapText="1"/>
    </xf>
    <xf numFmtId="178" fontId="6" fillId="3" borderId="10" xfId="0" applyNumberFormat="1" applyFont="1" applyFill="1" applyBorder="1" applyAlignment="1">
      <alignment horizontal="center" vertical="center" wrapText="1"/>
    </xf>
    <xf numFmtId="178" fontId="6" fillId="3" borderId="2" xfId="0" applyNumberFormat="1" applyFont="1" applyFill="1" applyBorder="1" applyAlignment="1">
      <alignment horizontal="center" vertical="center" wrapText="1"/>
    </xf>
    <xf numFmtId="178" fontId="7" fillId="3" borderId="11" xfId="0" applyNumberFormat="1" applyFont="1" applyFill="1" applyBorder="1" applyAlignment="1">
      <alignment horizontal="center" vertical="center" wrapText="1"/>
    </xf>
    <xf numFmtId="178" fontId="16" fillId="3" borderId="11" xfId="0" applyNumberFormat="1" applyFont="1" applyFill="1" applyBorder="1" applyAlignment="1">
      <alignment horizontal="center" vertical="center" wrapText="1"/>
    </xf>
    <xf numFmtId="178" fontId="17" fillId="3" borderId="11" xfId="0" applyNumberFormat="1" applyFont="1" applyFill="1" applyBorder="1" applyAlignment="1">
      <alignment horizontal="center" vertical="center" wrapText="1"/>
    </xf>
    <xf numFmtId="178" fontId="18" fillId="3" borderId="11" xfId="0" applyNumberFormat="1" applyFont="1" applyFill="1" applyBorder="1" applyAlignment="1">
      <alignment horizontal="center" vertical="center" wrapText="1"/>
    </xf>
    <xf numFmtId="178" fontId="19" fillId="3" borderId="11" xfId="0" applyNumberFormat="1" applyFont="1" applyFill="1" applyBorder="1" applyAlignment="1">
      <alignment horizontal="center" vertical="center" wrapText="1"/>
    </xf>
    <xf numFmtId="178" fontId="20" fillId="3" borderId="11" xfId="0" applyNumberFormat="1" applyFont="1" applyFill="1" applyBorder="1" applyAlignment="1">
      <alignment horizontal="center" vertical="center" wrapText="1"/>
    </xf>
    <xf numFmtId="178" fontId="7" fillId="3" borderId="2" xfId="0" applyNumberFormat="1" applyFont="1" applyFill="1" applyBorder="1" applyAlignment="1"/>
    <xf numFmtId="178" fontId="7" fillId="3" borderId="2" xfId="0" applyNumberFormat="1" applyFont="1" applyFill="1" applyBorder="1" applyAlignment="1">
      <alignment horizontal="center"/>
    </xf>
    <xf numFmtId="178" fontId="7" fillId="3" borderId="1" xfId="0" applyNumberFormat="1" applyFont="1" applyFill="1" applyBorder="1"/>
    <xf numFmtId="177" fontId="7" fillId="3" borderId="1" xfId="0" applyNumberFormat="1" applyFont="1" applyFill="1" applyBorder="1"/>
    <xf numFmtId="177" fontId="7" fillId="3" borderId="2" xfId="0" applyNumberFormat="1" applyFont="1" applyFill="1" applyBorder="1"/>
    <xf numFmtId="178" fontId="10" fillId="3" borderId="11" xfId="0" applyNumberFormat="1" applyFont="1" applyFill="1" applyBorder="1" applyAlignment="1">
      <alignment horizontal="center" vertical="center" wrapText="1"/>
    </xf>
    <xf numFmtId="178" fontId="6" fillId="3" borderId="1" xfId="0" applyNumberFormat="1" applyFont="1" applyFill="1" applyBorder="1" applyAlignment="1">
      <alignment wrapText="1"/>
    </xf>
    <xf numFmtId="178" fontId="7" fillId="3" borderId="2" xfId="0" applyNumberFormat="1" applyFont="1" applyFill="1" applyBorder="1" applyAlignment="1">
      <alignment horizontal="center" vertical="top" wrapText="1"/>
    </xf>
    <xf numFmtId="178" fontId="6" fillId="3" borderId="2" xfId="0" applyNumberFormat="1" applyFont="1" applyFill="1" applyBorder="1" applyAlignment="1">
      <alignment wrapText="1"/>
    </xf>
    <xf numFmtId="178" fontId="6" fillId="3" borderId="2" xfId="0" applyNumberFormat="1" applyFont="1" applyFill="1" applyBorder="1" applyAlignment="1">
      <alignment horizontal="center" vertical="top" wrapText="1"/>
    </xf>
    <xf numFmtId="178" fontId="6" fillId="3" borderId="2" xfId="0" applyNumberFormat="1" applyFont="1" applyFill="1" applyBorder="1" applyAlignment="1">
      <alignment horizontal="center" wrapText="1"/>
    </xf>
    <xf numFmtId="178" fontId="7" fillId="3" borderId="2" xfId="0" applyNumberFormat="1" applyFont="1" applyFill="1" applyBorder="1" applyAlignment="1">
      <alignment wrapText="1"/>
    </xf>
    <xf numFmtId="178" fontId="6" fillId="3" borderId="3" xfId="0" applyNumberFormat="1" applyFont="1" applyFill="1" applyBorder="1" applyAlignment="1">
      <alignment horizontal="center" wrapText="1"/>
    </xf>
    <xf numFmtId="177" fontId="7" fillId="0" borderId="0" xfId="0" applyNumberFormat="1" applyFont="1" applyBorder="1" applyAlignment="1">
      <alignment horizontal="center"/>
    </xf>
    <xf numFmtId="177" fontId="7" fillId="0" borderId="0" xfId="0" applyNumberFormat="1" applyFont="1" applyAlignment="1">
      <alignment wrapText="1"/>
    </xf>
    <xf numFmtId="177" fontId="10" fillId="0" borderId="0" xfId="0" applyNumberFormat="1" applyFont="1" applyBorder="1"/>
    <xf numFmtId="177" fontId="10" fillId="0" borderId="0" xfId="0" applyNumberFormat="1" applyFont="1"/>
    <xf numFmtId="177" fontId="7" fillId="3" borderId="0" xfId="0" applyNumberFormat="1" applyFont="1" applyFill="1" applyBorder="1" applyAlignment="1">
      <alignment horizontal="center"/>
    </xf>
    <xf numFmtId="177" fontId="7" fillId="3" borderId="0" xfId="0" applyNumberFormat="1" applyFont="1" applyFill="1" applyAlignment="1">
      <alignment wrapText="1"/>
    </xf>
    <xf numFmtId="177" fontId="10" fillId="3" borderId="0" xfId="0" applyNumberFormat="1" applyFont="1" applyFill="1" applyBorder="1"/>
    <xf numFmtId="177" fontId="10" fillId="3" borderId="0" xfId="0" applyNumberFormat="1" applyFont="1" applyFill="1"/>
    <xf numFmtId="0" fontId="53" fillId="3" borderId="2" xfId="0" applyNumberFormat="1" applyFont="1" applyFill="1" applyBorder="1" applyAlignment="1">
      <alignment horizontal="left" vertical="top" wrapText="1" indent="1" readingOrder="1"/>
    </xf>
    <xf numFmtId="0" fontId="54" fillId="3" borderId="2" xfId="0" applyNumberFormat="1" applyFont="1" applyFill="1" applyBorder="1" applyAlignment="1">
      <alignment horizontal="left" vertical="top" wrapText="1" indent="1" readingOrder="1"/>
    </xf>
    <xf numFmtId="0" fontId="26" fillId="3" borderId="2" xfId="0" applyNumberFormat="1" applyFont="1" applyFill="1" applyBorder="1" applyAlignment="1">
      <alignment horizontal="left" vertical="top" wrapText="1" indent="1" readingOrder="1"/>
    </xf>
    <xf numFmtId="0" fontId="54" fillId="3" borderId="32" xfId="0" applyNumberFormat="1" applyFont="1" applyFill="1" applyBorder="1" applyAlignment="1">
      <alignment horizontal="left" vertical="top" wrapText="1" indent="1" readingOrder="1"/>
    </xf>
    <xf numFmtId="0" fontId="53" fillId="3" borderId="32" xfId="0" applyNumberFormat="1" applyFont="1" applyFill="1" applyBorder="1" applyAlignment="1">
      <alignment horizontal="left" vertical="top" wrapText="1" indent="1" readingOrder="1"/>
    </xf>
    <xf numFmtId="0" fontId="55" fillId="3" borderId="32" xfId="0" applyNumberFormat="1" applyFont="1" applyFill="1" applyBorder="1" applyAlignment="1">
      <alignment horizontal="left" vertical="top" wrapText="1" indent="1" readingOrder="1"/>
    </xf>
    <xf numFmtId="0" fontId="54" fillId="3" borderId="33" xfId="0" applyNumberFormat="1" applyFont="1" applyFill="1" applyBorder="1" applyAlignment="1">
      <alignment horizontal="left" vertical="top" wrapText="1" indent="1" readingOrder="1"/>
    </xf>
    <xf numFmtId="178" fontId="7" fillId="3" borderId="0" xfId="0" applyNumberFormat="1" applyFont="1" applyFill="1" applyBorder="1" applyAlignment="1">
      <alignment horizontal="center" vertical="center" wrapText="1"/>
    </xf>
    <xf numFmtId="1" fontId="7" fillId="3" borderId="0" xfId="0" applyNumberFormat="1" applyFont="1" applyFill="1"/>
    <xf numFmtId="178" fontId="7" fillId="3" borderId="10" xfId="0" applyNumberFormat="1" applyFont="1" applyFill="1" applyBorder="1" applyAlignment="1">
      <alignment horizontal="center" vertical="center" wrapText="1"/>
    </xf>
    <xf numFmtId="0" fontId="29" fillId="3" borderId="0" xfId="0" applyFont="1" applyFill="1"/>
    <xf numFmtId="1" fontId="29" fillId="3" borderId="2" xfId="0" applyNumberFormat="1" applyFont="1" applyFill="1" applyBorder="1" applyAlignment="1">
      <alignment horizontal="center" vertical="center" wrapText="1"/>
    </xf>
    <xf numFmtId="1" fontId="26" fillId="3" borderId="2" xfId="0" applyNumberFormat="1" applyFont="1" applyFill="1" applyBorder="1" applyAlignment="1">
      <alignment horizontal="center" vertical="center" wrapText="1"/>
    </xf>
    <xf numFmtId="1" fontId="29" fillId="3" borderId="0" xfId="0" applyNumberFormat="1" applyFont="1" applyFill="1"/>
    <xf numFmtId="14" fontId="29" fillId="3" borderId="2" xfId="0" applyNumberFormat="1" applyFont="1" applyFill="1" applyBorder="1" applyAlignment="1">
      <alignment horizontal="center" vertical="center" wrapText="1"/>
    </xf>
    <xf numFmtId="177" fontId="29" fillId="3" borderId="13" xfId="0" applyNumberFormat="1" applyFont="1" applyFill="1" applyBorder="1" applyAlignment="1">
      <alignment horizontal="center" vertical="center" wrapText="1"/>
    </xf>
    <xf numFmtId="49" fontId="29" fillId="3" borderId="2" xfId="0" applyNumberFormat="1" applyFont="1" applyFill="1" applyBorder="1" applyAlignment="1">
      <alignment horizontal="center" vertical="center" wrapText="1"/>
    </xf>
    <xf numFmtId="0" fontId="29" fillId="3" borderId="2" xfId="0" applyFont="1" applyFill="1" applyBorder="1"/>
    <xf numFmtId="177" fontId="29" fillId="3" borderId="2" xfId="0" applyNumberFormat="1" applyFont="1" applyFill="1" applyBorder="1" applyAlignment="1">
      <alignment horizontal="center" vertical="center" wrapText="1"/>
    </xf>
    <xf numFmtId="178" fontId="29" fillId="3" borderId="0" xfId="0" applyNumberFormat="1" applyFont="1" applyFill="1"/>
    <xf numFmtId="0" fontId="26" fillId="3" borderId="2" xfId="0" applyFont="1" applyFill="1" applyBorder="1" applyAlignment="1">
      <alignment horizontal="center" vertical="center" wrapText="1"/>
    </xf>
    <xf numFmtId="177" fontId="29" fillId="3" borderId="0" xfId="0" applyNumberFormat="1" applyFont="1" applyFill="1"/>
    <xf numFmtId="49" fontId="29" fillId="0" borderId="2" xfId="0" applyNumberFormat="1" applyFont="1" applyBorder="1" applyAlignment="1">
      <alignment vertical="center" wrapText="1"/>
    </xf>
    <xf numFmtId="0" fontId="31" fillId="0" borderId="2" xfId="0" applyFont="1" applyBorder="1" applyAlignment="1">
      <alignment vertical="center" wrapText="1"/>
    </xf>
    <xf numFmtId="0" fontId="31" fillId="0" borderId="0" xfId="0" applyFont="1"/>
    <xf numFmtId="179" fontId="31" fillId="0" borderId="0" xfId="0" applyNumberFormat="1" applyFont="1"/>
    <xf numFmtId="0" fontId="29" fillId="3" borderId="0" xfId="0" applyFont="1" applyFill="1" applyBorder="1"/>
    <xf numFmtId="0" fontId="56" fillId="0" borderId="2" xfId="0" applyFont="1" applyBorder="1" applyAlignment="1">
      <alignment wrapText="1"/>
    </xf>
    <xf numFmtId="0" fontId="56" fillId="3" borderId="2" xfId="0" applyFont="1" applyFill="1" applyBorder="1" applyAlignment="1">
      <alignment wrapText="1"/>
    </xf>
    <xf numFmtId="49" fontId="31" fillId="0" borderId="2" xfId="0" applyNumberFormat="1" applyFont="1" applyBorder="1" applyAlignment="1">
      <alignment wrapText="1"/>
    </xf>
    <xf numFmtId="0" fontId="7" fillId="3" borderId="0" xfId="0" applyFont="1" applyFill="1" applyBorder="1" applyAlignment="1">
      <alignment horizontal="center" vertical="center" wrapText="1"/>
    </xf>
    <xf numFmtId="1" fontId="7" fillId="3" borderId="2" xfId="0" applyNumberFormat="1" applyFont="1" applyFill="1" applyBorder="1" applyAlignment="1">
      <alignment horizontal="center" vertical="center" wrapText="1"/>
    </xf>
    <xf numFmtId="0" fontId="7" fillId="3" borderId="0" xfId="0" applyFont="1" applyFill="1" applyBorder="1" applyAlignment="1">
      <alignment horizontal="center" wrapText="1"/>
    </xf>
    <xf numFmtId="178" fontId="7" fillId="3" borderId="2" xfId="0" applyNumberFormat="1" applyFont="1" applyFill="1" applyBorder="1" applyAlignment="1">
      <alignment horizontal="center" wrapText="1"/>
    </xf>
    <xf numFmtId="0" fontId="7" fillId="3" borderId="0" xfId="0" applyFont="1" applyFill="1" applyAlignment="1">
      <alignment horizontal="center" wrapText="1"/>
    </xf>
    <xf numFmtId="0" fontId="6" fillId="3" borderId="0"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9" fillId="3" borderId="13" xfId="0" applyFont="1" applyFill="1" applyBorder="1" applyAlignment="1">
      <alignment horizontal="center" vertical="center" wrapText="1"/>
    </xf>
    <xf numFmtId="178" fontId="29" fillId="3" borderId="2" xfId="0" applyNumberFormat="1" applyFont="1" applyFill="1" applyBorder="1" applyAlignment="1">
      <alignment horizontal="center" vertical="center" wrapText="1"/>
    </xf>
    <xf numFmtId="0" fontId="29" fillId="3" borderId="2" xfId="0" applyFont="1" applyFill="1" applyBorder="1" applyAlignment="1">
      <alignment horizontal="center" vertical="center" wrapText="1"/>
    </xf>
    <xf numFmtId="0" fontId="7" fillId="3" borderId="0" xfId="0" applyFont="1" applyFill="1" applyAlignment="1">
      <alignment horizontal="center"/>
    </xf>
    <xf numFmtId="0" fontId="7" fillId="3" borderId="0" xfId="0" applyFont="1" applyFill="1" applyAlignment="1">
      <alignment horizontal="center" vertical="center" wrapText="1"/>
    </xf>
    <xf numFmtId="0" fontId="7" fillId="3" borderId="4" xfId="0" applyFont="1" applyFill="1" applyBorder="1" applyAlignment="1">
      <alignment horizontal="center" vertical="center" wrapText="1"/>
    </xf>
    <xf numFmtId="0" fontId="11" fillId="3" borderId="2" xfId="2" applyFont="1" applyFill="1" applyBorder="1" applyAlignment="1" applyProtection="1">
      <alignment horizontal="center" vertical="center" wrapText="1"/>
    </xf>
    <xf numFmtId="0" fontId="22" fillId="3" borderId="2" xfId="2" applyFont="1" applyFill="1" applyBorder="1" applyAlignment="1" applyProtection="1">
      <alignment horizontal="center" vertical="center" wrapText="1"/>
    </xf>
    <xf numFmtId="0" fontId="23" fillId="3" borderId="2" xfId="2" applyFont="1" applyFill="1" applyBorder="1" applyAlignment="1" applyProtection="1">
      <alignment horizontal="center" vertical="center" wrapText="1"/>
    </xf>
    <xf numFmtId="0" fontId="11" fillId="3" borderId="2" xfId="2" applyFont="1" applyFill="1" applyBorder="1" applyAlignment="1" applyProtection="1">
      <alignment horizontal="center"/>
    </xf>
    <xf numFmtId="0" fontId="7" fillId="3" borderId="3" xfId="0" applyFont="1" applyFill="1" applyBorder="1" applyAlignment="1">
      <alignment horizontal="center"/>
    </xf>
    <xf numFmtId="181" fontId="7" fillId="3" borderId="0" xfId="0" applyNumberFormat="1" applyFont="1" applyFill="1"/>
    <xf numFmtId="177" fontId="7" fillId="3" borderId="0" xfId="0" applyNumberFormat="1" applyFont="1" applyFill="1" applyAlignment="1">
      <alignment horizontal="center" wrapText="1"/>
    </xf>
    <xf numFmtId="0" fontId="57" fillId="3" borderId="2" xfId="0" applyNumberFormat="1" applyFont="1" applyFill="1" applyBorder="1" applyAlignment="1" applyProtection="1">
      <alignment horizontal="center" vertical="center" wrapText="1" readingOrder="1"/>
      <protection locked="0"/>
    </xf>
    <xf numFmtId="0" fontId="57" fillId="3" borderId="2" xfId="0" applyNumberFormat="1" applyFont="1" applyFill="1" applyBorder="1" applyAlignment="1" applyProtection="1">
      <alignment vertical="center" wrapText="1" readingOrder="1"/>
      <protection locked="0"/>
    </xf>
    <xf numFmtId="0" fontId="58" fillId="3" borderId="2" xfId="0" applyNumberFormat="1" applyFont="1" applyFill="1" applyBorder="1" applyAlignment="1" applyProtection="1">
      <alignment vertical="center" wrapText="1" readingOrder="1"/>
      <protection locked="0"/>
    </xf>
    <xf numFmtId="0" fontId="53" fillId="3" borderId="2" xfId="0" applyNumberFormat="1" applyFont="1" applyFill="1" applyBorder="1" applyAlignment="1" applyProtection="1">
      <alignment vertical="center" wrapText="1" readingOrder="1"/>
      <protection locked="0"/>
    </xf>
    <xf numFmtId="0" fontId="27" fillId="0" borderId="0" xfId="0" applyFont="1"/>
    <xf numFmtId="0" fontId="27" fillId="0" borderId="0" xfId="0" applyFont="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horizontal="left" vertical="center" wrapText="1"/>
    </xf>
    <xf numFmtId="178" fontId="27" fillId="0" borderId="1" xfId="0" applyNumberFormat="1" applyFont="1" applyBorder="1" applyAlignment="1">
      <alignment horizontal="center" vertical="center" wrapText="1"/>
    </xf>
    <xf numFmtId="178" fontId="27" fillId="0" borderId="1" xfId="0" applyNumberFormat="1" applyFont="1" applyBorder="1"/>
    <xf numFmtId="0" fontId="27" fillId="0" borderId="1" xfId="0" applyFont="1" applyBorder="1"/>
    <xf numFmtId="0" fontId="34" fillId="0" borderId="2" xfId="0" applyFont="1" applyBorder="1" applyAlignment="1">
      <alignment horizontal="center" vertical="center" wrapText="1"/>
    </xf>
    <xf numFmtId="0" fontId="34" fillId="0" borderId="2" xfId="0" applyFont="1" applyBorder="1" applyAlignment="1">
      <alignment horizontal="left" vertical="center" wrapText="1"/>
    </xf>
    <xf numFmtId="178" fontId="27" fillId="0" borderId="2" xfId="0" applyNumberFormat="1" applyFont="1" applyBorder="1" applyAlignment="1">
      <alignment horizontal="center" vertical="center" wrapText="1"/>
    </xf>
    <xf numFmtId="0" fontId="27" fillId="0" borderId="2" xfId="0" applyFont="1" applyBorder="1"/>
    <xf numFmtId="178" fontId="27" fillId="0" borderId="2" xfId="0" applyNumberFormat="1" applyFont="1" applyBorder="1"/>
    <xf numFmtId="181" fontId="27" fillId="0" borderId="0" xfId="0" applyNumberFormat="1" applyFont="1"/>
    <xf numFmtId="178" fontId="27" fillId="3" borderId="2" xfId="0" applyNumberFormat="1" applyFont="1" applyFill="1" applyBorder="1" applyAlignment="1">
      <alignment horizontal="center" vertical="center" wrapText="1"/>
    </xf>
    <xf numFmtId="178" fontId="27" fillId="3" borderId="2" xfId="0" applyNumberFormat="1" applyFont="1" applyFill="1" applyBorder="1"/>
    <xf numFmtId="178" fontId="27" fillId="3" borderId="1" xfId="0" applyNumberFormat="1" applyFont="1" applyFill="1" applyBorder="1"/>
    <xf numFmtId="0" fontId="27" fillId="3" borderId="2" xfId="0" applyFont="1" applyFill="1" applyBorder="1"/>
    <xf numFmtId="178" fontId="27" fillId="0" borderId="3" xfId="0" applyNumberFormat="1" applyFont="1" applyBorder="1" applyAlignment="1">
      <alignment horizontal="center" vertical="center" wrapText="1"/>
    </xf>
    <xf numFmtId="178" fontId="27" fillId="0" borderId="3" xfId="0" applyNumberFormat="1" applyFont="1" applyBorder="1"/>
    <xf numFmtId="0" fontId="27" fillId="0" borderId="3" xfId="0" applyFont="1" applyBorder="1"/>
    <xf numFmtId="0" fontId="27" fillId="0" borderId="1" xfId="0" applyFont="1" applyBorder="1" applyAlignment="1">
      <alignment horizontal="center" vertical="center" wrapText="1"/>
    </xf>
    <xf numFmtId="0" fontId="27" fillId="3" borderId="2" xfId="0" applyFont="1" applyFill="1" applyBorder="1" applyAlignment="1">
      <alignment horizontal="center" vertical="center" wrapText="1"/>
    </xf>
    <xf numFmtId="0" fontId="27" fillId="3" borderId="0" xfId="0" applyFont="1" applyFill="1"/>
    <xf numFmtId="0" fontId="29" fillId="3" borderId="0" xfId="0" applyFont="1" applyFill="1" applyAlignment="1">
      <alignment horizontal="center" vertical="center" wrapText="1"/>
    </xf>
    <xf numFmtId="0" fontId="29" fillId="3" borderId="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 xfId="0" applyFont="1" applyFill="1" applyBorder="1" applyAlignment="1">
      <alignment horizontal="center" vertical="center" wrapText="1"/>
    </xf>
    <xf numFmtId="178" fontId="29" fillId="3" borderId="1" xfId="0" applyNumberFormat="1" applyFont="1" applyFill="1" applyBorder="1" applyAlignment="1">
      <alignment horizontal="center" vertical="center" wrapText="1"/>
    </xf>
    <xf numFmtId="178" fontId="56" fillId="3" borderId="1" xfId="0" applyNumberFormat="1" applyFont="1" applyFill="1" applyBorder="1" applyAlignment="1">
      <alignment vertical="center" wrapText="1"/>
    </xf>
    <xf numFmtId="178" fontId="56" fillId="3" borderId="2" xfId="0" applyNumberFormat="1" applyFont="1" applyFill="1" applyBorder="1" applyAlignment="1">
      <alignment horizontal="center" vertical="center" wrapText="1"/>
    </xf>
    <xf numFmtId="0" fontId="33" fillId="3" borderId="0" xfId="0" applyFont="1" applyFill="1" applyAlignment="1">
      <alignment horizontal="center" vertical="center" wrapText="1"/>
    </xf>
    <xf numFmtId="0" fontId="27" fillId="3" borderId="3"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1" xfId="0" applyFont="1" applyFill="1" applyBorder="1" applyAlignment="1">
      <alignment horizontal="center" vertical="center" wrapText="1"/>
    </xf>
    <xf numFmtId="178" fontId="27" fillId="3" borderId="1" xfId="0" applyNumberFormat="1" applyFont="1" applyFill="1" applyBorder="1" applyAlignment="1">
      <alignment horizontal="center" vertical="center" wrapText="1"/>
    </xf>
    <xf numFmtId="178" fontId="27" fillId="3" borderId="0" xfId="0" applyNumberFormat="1" applyFont="1" applyFill="1"/>
    <xf numFmtId="0" fontId="27" fillId="3" borderId="0" xfId="0" applyFont="1" applyFill="1" applyAlignment="1">
      <alignment horizontal="center" vertical="center" wrapText="1"/>
    </xf>
    <xf numFmtId="0" fontId="27" fillId="3" borderId="0" xfId="0" applyFont="1" applyFill="1" applyBorder="1"/>
    <xf numFmtId="0" fontId="7" fillId="3" borderId="0" xfId="0" applyFont="1" applyFill="1" applyAlignment="1"/>
    <xf numFmtId="0" fontId="7" fillId="3" borderId="0" xfId="0" applyFont="1" applyFill="1" applyAlignment="1">
      <alignment horizontal="left" wrapText="1"/>
    </xf>
    <xf numFmtId="0" fontId="26" fillId="3" borderId="2" xfId="9" applyFont="1" applyFill="1" applyBorder="1" applyAlignment="1">
      <alignment horizontal="center" vertical="center" wrapText="1"/>
    </xf>
    <xf numFmtId="177" fontId="29" fillId="3" borderId="2" xfId="9" applyNumberFormat="1" applyFont="1" applyFill="1" applyBorder="1" applyAlignment="1">
      <alignment horizontal="center" vertical="center" wrapText="1"/>
    </xf>
    <xf numFmtId="0" fontId="29" fillId="0" borderId="0" xfId="0" applyFont="1" applyAlignment="1">
      <alignment wrapText="1"/>
    </xf>
    <xf numFmtId="0" fontId="54" fillId="0" borderId="2" xfId="0" applyNumberFormat="1" applyFont="1" applyFill="1" applyBorder="1" applyAlignment="1">
      <alignment vertical="top" wrapText="1" readingOrder="1"/>
    </xf>
    <xf numFmtId="0" fontId="29" fillId="3" borderId="2" xfId="0" applyFont="1" applyFill="1" applyBorder="1" applyAlignment="1">
      <alignment wrapText="1"/>
    </xf>
    <xf numFmtId="0" fontId="29" fillId="3" borderId="2"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3" xfId="0" applyFont="1" applyFill="1" applyBorder="1" applyAlignment="1">
      <alignment horizontal="center" vertical="center" wrapText="1"/>
    </xf>
    <xf numFmtId="178" fontId="29" fillId="3" borderId="2" xfId="0" applyNumberFormat="1" applyFont="1" applyFill="1" applyBorder="1" applyAlignment="1">
      <alignment horizontal="center" vertical="center" wrapText="1"/>
    </xf>
    <xf numFmtId="0" fontId="29" fillId="3" borderId="0" xfId="0" applyFont="1" applyFill="1" applyAlignment="1">
      <alignment horizontal="center" vertical="center" wrapText="1"/>
    </xf>
    <xf numFmtId="178" fontId="29" fillId="0" borderId="2" xfId="0" applyNumberFormat="1" applyFont="1" applyBorder="1"/>
    <xf numFmtId="178" fontId="29" fillId="3" borderId="2" xfId="4" applyNumberFormat="1" applyFont="1" applyFill="1" applyBorder="1" applyAlignment="1">
      <alignment horizontal="center" vertical="center" wrapText="1"/>
    </xf>
    <xf numFmtId="178" fontId="31" fillId="3" borderId="2" xfId="0" applyNumberFormat="1" applyFont="1" applyFill="1" applyBorder="1" applyAlignment="1">
      <alignment horizontal="center" vertical="center" wrapText="1"/>
    </xf>
    <xf numFmtId="0" fontId="29" fillId="3" borderId="15" xfId="0" applyFont="1" applyFill="1" applyBorder="1" applyAlignment="1">
      <alignment horizontal="center" vertical="center" wrapText="1"/>
    </xf>
    <xf numFmtId="0" fontId="29" fillId="3" borderId="16" xfId="0" applyFont="1" applyFill="1" applyBorder="1" applyAlignment="1">
      <alignment horizontal="center" vertical="center" wrapText="1"/>
    </xf>
    <xf numFmtId="178" fontId="29" fillId="3" borderId="2" xfId="0" applyNumberFormat="1" applyFont="1" applyFill="1" applyBorder="1"/>
    <xf numFmtId="14" fontId="29" fillId="3" borderId="1" xfId="0" applyNumberFormat="1" applyFont="1" applyFill="1" applyBorder="1" applyAlignment="1">
      <alignment horizontal="center" vertical="center" wrapText="1"/>
    </xf>
    <xf numFmtId="0" fontId="29" fillId="3" borderId="1" xfId="0" applyFont="1" applyFill="1" applyBorder="1" applyAlignment="1">
      <alignment wrapText="1"/>
    </xf>
    <xf numFmtId="0" fontId="56" fillId="3" borderId="6" xfId="0" applyFont="1" applyFill="1" applyBorder="1" applyAlignment="1">
      <alignment wrapText="1"/>
    </xf>
    <xf numFmtId="0" fontId="29" fillId="3" borderId="1" xfId="0" applyFont="1" applyFill="1" applyBorder="1" applyAlignment="1">
      <alignment horizontal="left" vertical="center" wrapText="1"/>
    </xf>
    <xf numFmtId="179" fontId="29" fillId="3" borderId="2" xfId="0" applyNumberFormat="1" applyFont="1" applyFill="1" applyBorder="1"/>
    <xf numFmtId="181" fontId="29" fillId="3" borderId="0" xfId="0" applyNumberFormat="1" applyFont="1" applyFill="1"/>
    <xf numFmtId="176" fontId="29" fillId="3" borderId="0" xfId="0" applyNumberFormat="1" applyFont="1" applyFill="1"/>
    <xf numFmtId="0" fontId="29" fillId="3" borderId="2" xfId="0" applyFont="1" applyFill="1" applyBorder="1" applyAlignment="1">
      <alignment horizontal="center" vertical="center" wrapText="1"/>
    </xf>
    <xf numFmtId="178" fontId="29" fillId="3" borderId="2" xfId="0" applyNumberFormat="1" applyFont="1" applyFill="1" applyBorder="1" applyAlignment="1">
      <alignment horizontal="center" vertical="center" wrapText="1"/>
    </xf>
    <xf numFmtId="178" fontId="29" fillId="3" borderId="0" xfId="0" applyNumberFormat="1" applyFont="1" applyFill="1" applyBorder="1"/>
    <xf numFmtId="178" fontId="29" fillId="3" borderId="0" xfId="0" applyNumberFormat="1" applyFont="1" applyFill="1" applyBorder="1" applyAlignment="1">
      <alignment horizontal="center" vertical="center" wrapText="1"/>
    </xf>
    <xf numFmtId="178" fontId="56" fillId="0" borderId="2" xfId="0" applyNumberFormat="1" applyFont="1" applyBorder="1"/>
    <xf numFmtId="1" fontId="8" fillId="3" borderId="2" xfId="0" applyNumberFormat="1" applyFont="1" applyFill="1" applyBorder="1" applyAlignment="1">
      <alignment horizontal="center" vertical="center" wrapText="1"/>
    </xf>
    <xf numFmtId="1" fontId="7" fillId="3" borderId="6" xfId="0" applyNumberFormat="1" applyFont="1" applyFill="1" applyBorder="1" applyAlignment="1">
      <alignment horizontal="center" vertical="center" wrapText="1"/>
    </xf>
    <xf numFmtId="1" fontId="11" fillId="3" borderId="2" xfId="6" applyNumberFormat="1" applyFont="1" applyFill="1" applyBorder="1" applyAlignment="1" applyProtection="1">
      <alignment horizontal="left" vertical="center" wrapText="1"/>
      <protection locked="0"/>
    </xf>
    <xf numFmtId="1" fontId="6" fillId="3" borderId="11" xfId="0" applyNumberFormat="1"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 fontId="6" fillId="3" borderId="6" xfId="0" applyNumberFormat="1" applyFont="1" applyFill="1" applyBorder="1" applyAlignment="1">
      <alignment horizontal="center" vertical="center" wrapText="1"/>
    </xf>
    <xf numFmtId="1" fontId="57" fillId="3" borderId="1" xfId="0" applyNumberFormat="1" applyFont="1" applyFill="1" applyBorder="1" applyAlignment="1" applyProtection="1">
      <alignment horizontal="center" vertical="center" wrapText="1" readingOrder="1"/>
      <protection locked="0"/>
    </xf>
    <xf numFmtId="1" fontId="57" fillId="3" borderId="5" xfId="0" applyNumberFormat="1" applyFont="1" applyFill="1" applyBorder="1" applyAlignment="1" applyProtection="1">
      <alignment horizontal="center" vertical="center" wrapText="1" readingOrder="1"/>
      <protection locked="0"/>
    </xf>
    <xf numFmtId="1" fontId="7" fillId="3" borderId="11" xfId="0" applyNumberFormat="1" applyFont="1" applyFill="1" applyBorder="1" applyAlignment="1">
      <alignment horizontal="center" vertical="center" wrapText="1"/>
    </xf>
    <xf numFmtId="0" fontId="27" fillId="3" borderId="2" xfId="0" applyFont="1" applyFill="1" applyBorder="1" applyAlignment="1">
      <alignment wrapText="1"/>
    </xf>
    <xf numFmtId="0" fontId="8" fillId="3" borderId="0" xfId="4" applyFont="1" applyFill="1"/>
    <xf numFmtId="178" fontId="56" fillId="3" borderId="2" xfId="4" applyNumberFormat="1" applyFont="1" applyFill="1" applyBorder="1" applyAlignment="1">
      <alignment horizontal="center" vertical="center"/>
    </xf>
    <xf numFmtId="178" fontId="59" fillId="3" borderId="2" xfId="4" applyNumberFormat="1" applyFont="1" applyFill="1" applyBorder="1" applyAlignment="1">
      <alignment horizontal="center" vertical="center" wrapText="1"/>
    </xf>
    <xf numFmtId="178" fontId="8" fillId="3" borderId="2" xfId="4" applyNumberFormat="1" applyFont="1" applyFill="1" applyBorder="1"/>
    <xf numFmtId="178" fontId="59" fillId="3" borderId="2" xfId="4" applyNumberFormat="1" applyFont="1" applyFill="1" applyBorder="1" applyAlignment="1">
      <alignment wrapText="1"/>
    </xf>
    <xf numFmtId="178" fontId="59" fillId="3" borderId="2" xfId="0" applyNumberFormat="1" applyFont="1" applyFill="1" applyBorder="1" applyAlignment="1">
      <alignment wrapText="1"/>
    </xf>
    <xf numFmtId="178" fontId="55" fillId="3" borderId="2" xfId="4" applyNumberFormat="1" applyFont="1" applyFill="1" applyBorder="1" applyAlignment="1">
      <alignment vertical="top" wrapText="1" readingOrder="1"/>
    </xf>
    <xf numFmtId="178" fontId="55" fillId="3" borderId="2" xfId="0" applyNumberFormat="1" applyFont="1" applyFill="1" applyBorder="1" applyAlignment="1">
      <alignment vertical="top" wrapText="1" readingOrder="1"/>
    </xf>
    <xf numFmtId="178" fontId="59" fillId="3" borderId="2" xfId="5" applyNumberFormat="1" applyFont="1" applyFill="1" applyBorder="1" applyAlignment="1">
      <alignment horizontal="center" vertical="center" wrapText="1"/>
    </xf>
    <xf numFmtId="178" fontId="55" fillId="3" borderId="2" xfId="0" applyNumberFormat="1" applyFont="1" applyFill="1" applyBorder="1" applyAlignment="1">
      <alignment horizontal="center" vertical="center" wrapText="1" readingOrder="1"/>
    </xf>
    <xf numFmtId="178" fontId="9" fillId="3" borderId="2" xfId="4" applyNumberFormat="1" applyFont="1" applyFill="1" applyBorder="1" applyAlignment="1">
      <alignment horizontal="center" vertical="center" wrapText="1"/>
    </xf>
    <xf numFmtId="178" fontId="30" fillId="3" borderId="2" xfId="4" applyNumberFormat="1" applyFont="1" applyFill="1" applyBorder="1" applyAlignment="1">
      <alignment horizontal="center" vertical="center" wrapText="1"/>
    </xf>
    <xf numFmtId="178" fontId="9" fillId="3" borderId="2" xfId="4" applyNumberFormat="1" applyFont="1" applyFill="1" applyBorder="1"/>
    <xf numFmtId="178" fontId="55" fillId="3" borderId="2" xfId="5" applyNumberFormat="1" applyFont="1" applyFill="1" applyBorder="1" applyAlignment="1">
      <alignment vertical="top" wrapText="1" readingOrder="1"/>
    </xf>
    <xf numFmtId="178" fontId="8" fillId="3" borderId="2" xfId="0" applyNumberFormat="1" applyFont="1" applyFill="1" applyBorder="1" applyAlignment="1">
      <alignment horizontal="center" vertical="center" wrapText="1"/>
    </xf>
    <xf numFmtId="178" fontId="56" fillId="3" borderId="2" xfId="0" applyNumberFormat="1" applyFont="1" applyFill="1" applyBorder="1"/>
    <xf numFmtId="178" fontId="60" fillId="3" borderId="2" xfId="0" applyNumberFormat="1" applyFont="1" applyFill="1" applyBorder="1" applyAlignment="1">
      <alignment wrapText="1"/>
    </xf>
    <xf numFmtId="178" fontId="61" fillId="3" borderId="2" xfId="4" applyNumberFormat="1" applyFont="1" applyFill="1" applyBorder="1" applyAlignment="1">
      <alignment horizontal="center" vertical="center" wrapText="1"/>
    </xf>
    <xf numFmtId="178" fontId="60" fillId="3" borderId="2" xfId="4" applyNumberFormat="1" applyFont="1" applyFill="1" applyBorder="1" applyAlignment="1">
      <alignment horizontal="center" vertical="center" wrapText="1"/>
    </xf>
    <xf numFmtId="178" fontId="59" fillId="3" borderId="2" xfId="4" applyNumberFormat="1" applyFont="1" applyFill="1" applyBorder="1" applyAlignment="1">
      <alignment horizontal="left" vertical="center" wrapText="1"/>
    </xf>
    <xf numFmtId="178" fontId="8" fillId="3" borderId="2" xfId="4" applyNumberFormat="1" applyFont="1" applyFill="1" applyBorder="1" applyAlignment="1">
      <alignment wrapText="1"/>
    </xf>
    <xf numFmtId="179" fontId="29" fillId="3" borderId="0" xfId="0" applyNumberFormat="1" applyFont="1" applyFill="1" applyAlignment="1">
      <alignment horizontal="center"/>
    </xf>
    <xf numFmtId="179" fontId="29" fillId="3" borderId="0" xfId="0" applyNumberFormat="1" applyFont="1" applyFill="1" applyAlignment="1">
      <alignment horizontal="center" vertical="center" wrapText="1"/>
    </xf>
    <xf numFmtId="179" fontId="29" fillId="3" borderId="2" xfId="0" applyNumberFormat="1" applyFont="1" applyFill="1" applyBorder="1" applyAlignment="1">
      <alignment horizontal="center" vertical="center" wrapText="1"/>
    </xf>
    <xf numFmtId="179" fontId="29" fillId="3" borderId="2" xfId="0" applyNumberFormat="1" applyFont="1" applyFill="1" applyBorder="1" applyAlignment="1">
      <alignment horizontal="center" wrapText="1"/>
    </xf>
    <xf numFmtId="179" fontId="29" fillId="3" borderId="2" xfId="0" applyNumberFormat="1" applyFont="1" applyFill="1" applyBorder="1" applyAlignment="1">
      <alignment horizontal="center"/>
    </xf>
    <xf numFmtId="0" fontId="29" fillId="3" borderId="2" xfId="0" applyFont="1" applyFill="1" applyBorder="1" applyAlignment="1">
      <alignment horizontal="center" vertical="center" wrapText="1"/>
    </xf>
    <xf numFmtId="0" fontId="29" fillId="3" borderId="2" xfId="0" applyFont="1" applyFill="1" applyBorder="1" applyAlignment="1">
      <alignment horizontal="center"/>
    </xf>
    <xf numFmtId="0" fontId="29" fillId="3" borderId="2" xfId="0" applyFont="1" applyFill="1" applyBorder="1" applyAlignment="1">
      <alignment horizontal="center" vertical="center" wrapText="1"/>
    </xf>
    <xf numFmtId="0" fontId="29" fillId="0" borderId="2" xfId="0" applyFont="1" applyBorder="1" applyAlignment="1">
      <alignment wrapText="1"/>
    </xf>
    <xf numFmtId="0" fontId="29" fillId="3" borderId="2" xfId="0" applyFont="1" applyFill="1" applyBorder="1" applyAlignment="1">
      <alignment horizontal="center" vertical="center" wrapText="1"/>
    </xf>
    <xf numFmtId="0" fontId="29" fillId="3" borderId="2" xfId="0" applyFont="1" applyFill="1" applyBorder="1" applyAlignment="1">
      <alignment horizontal="center" vertical="center" wrapText="1"/>
    </xf>
    <xf numFmtId="177" fontId="62" fillId="3" borderId="0" xfId="0" applyNumberFormat="1" applyFont="1" applyFill="1" applyBorder="1" applyAlignment="1">
      <alignment horizontal="center" wrapText="1"/>
    </xf>
    <xf numFmtId="177" fontId="10" fillId="3" borderId="2" xfId="0" applyNumberFormat="1" applyFont="1" applyFill="1" applyBorder="1"/>
    <xf numFmtId="179" fontId="29" fillId="3" borderId="0" xfId="0" applyNumberFormat="1" applyFont="1" applyFill="1"/>
    <xf numFmtId="179" fontId="56" fillId="0" borderId="2" xfId="0" applyNumberFormat="1" applyFont="1" applyBorder="1"/>
    <xf numFmtId="0" fontId="29" fillId="3" borderId="2"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6" xfId="0" applyFont="1" applyFill="1" applyBorder="1" applyAlignment="1">
      <alignment horizontal="center" vertical="center" wrapText="1"/>
    </xf>
    <xf numFmtId="179" fontId="29" fillId="3" borderId="2" xfId="0" applyNumberFormat="1" applyFont="1" applyFill="1" applyBorder="1" applyAlignment="1">
      <alignment horizontal="center" vertical="center" wrapText="1"/>
    </xf>
    <xf numFmtId="0" fontId="29" fillId="3" borderId="17" xfId="0" applyFont="1" applyFill="1" applyBorder="1" applyAlignment="1">
      <alignment horizontal="center" vertical="center" wrapText="1"/>
    </xf>
    <xf numFmtId="178" fontId="7" fillId="3" borderId="2" xfId="0" applyNumberFormat="1" applyFont="1" applyFill="1" applyBorder="1" applyAlignment="1">
      <alignment horizontal="center" wrapText="1"/>
    </xf>
    <xf numFmtId="0" fontId="8" fillId="3" borderId="2" xfId="0" applyFont="1" applyFill="1" applyBorder="1" applyAlignment="1">
      <alignment wrapText="1"/>
    </xf>
    <xf numFmtId="0" fontId="8"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177" fontId="10" fillId="0" borderId="0" xfId="0" applyNumberFormat="1" applyFont="1" applyBorder="1" applyAlignment="1">
      <alignment horizontal="center" vertical="center" wrapText="1"/>
    </xf>
    <xf numFmtId="0" fontId="8" fillId="3" borderId="0" xfId="0" applyFont="1" applyFill="1"/>
    <xf numFmtId="178" fontId="8" fillId="3" borderId="0" xfId="0" applyNumberFormat="1" applyFont="1" applyFill="1"/>
    <xf numFmtId="177" fontId="27" fillId="3" borderId="0" xfId="0" applyNumberFormat="1" applyFont="1" applyFill="1"/>
    <xf numFmtId="178" fontId="35" fillId="3" borderId="0" xfId="0" applyNumberFormat="1" applyFont="1" applyFill="1"/>
    <xf numFmtId="178" fontId="36" fillId="3" borderId="0" xfId="0" applyNumberFormat="1" applyFont="1" applyFill="1" applyAlignment="1">
      <alignment vertical="center" wrapText="1"/>
    </xf>
    <xf numFmtId="0" fontId="8" fillId="3" borderId="0" xfId="0" applyFont="1" applyFill="1" applyBorder="1"/>
    <xf numFmtId="49" fontId="38" fillId="3" borderId="18" xfId="2" applyNumberFormat="1" applyFont="1" applyFill="1" applyBorder="1" applyAlignment="1">
      <alignment horizontal="center" vertical="center" wrapText="1"/>
    </xf>
    <xf numFmtId="0" fontId="38" fillId="3" borderId="19" xfId="2" applyFont="1" applyFill="1" applyBorder="1" applyAlignment="1">
      <alignment horizontal="center" vertical="center" wrapText="1"/>
    </xf>
    <xf numFmtId="178" fontId="38" fillId="3" borderId="11" xfId="1" applyNumberFormat="1" applyFont="1" applyFill="1" applyBorder="1" applyAlignment="1">
      <alignment horizontal="center" vertical="center" wrapText="1"/>
    </xf>
    <xf numFmtId="0" fontId="38" fillId="3" borderId="20" xfId="2" applyFont="1" applyFill="1" applyBorder="1" applyAlignment="1">
      <alignment horizontal="left" vertical="center" wrapText="1"/>
    </xf>
    <xf numFmtId="178" fontId="38" fillId="3" borderId="6" xfId="1" applyNumberFormat="1" applyFont="1" applyFill="1" applyBorder="1" applyAlignment="1">
      <alignment horizontal="center" vertical="center" wrapText="1"/>
    </xf>
    <xf numFmtId="178" fontId="38" fillId="3" borderId="19" xfId="1" applyNumberFormat="1" applyFont="1" applyFill="1" applyBorder="1" applyAlignment="1">
      <alignment horizontal="center" vertical="center" wrapText="1"/>
    </xf>
    <xf numFmtId="178" fontId="38" fillId="3" borderId="18" xfId="1" applyNumberFormat="1" applyFont="1" applyFill="1" applyBorder="1" applyAlignment="1">
      <alignment horizontal="center" vertical="center" wrapText="1"/>
    </xf>
    <xf numFmtId="178" fontId="39" fillId="3" borderId="19" xfId="1" applyNumberFormat="1" applyFont="1" applyFill="1" applyBorder="1" applyAlignment="1">
      <alignment horizontal="center" vertical="center" wrapText="1"/>
    </xf>
    <xf numFmtId="178" fontId="38" fillId="3" borderId="8" xfId="1" applyNumberFormat="1" applyFont="1" applyFill="1" applyBorder="1" applyAlignment="1">
      <alignment horizontal="center" vertical="center" wrapText="1"/>
    </xf>
    <xf numFmtId="0" fontId="38" fillId="3" borderId="19" xfId="2" applyFont="1" applyFill="1" applyBorder="1" applyAlignment="1">
      <alignment horizontal="left" vertical="center" wrapText="1"/>
    </xf>
    <xf numFmtId="0" fontId="38" fillId="3" borderId="21" xfId="2" applyFont="1" applyFill="1" applyBorder="1" applyAlignment="1">
      <alignment horizontal="left" vertical="center" wrapText="1"/>
    </xf>
    <xf numFmtId="0" fontId="38" fillId="3" borderId="19" xfId="3" applyFont="1" applyFill="1" applyBorder="1" applyAlignment="1">
      <alignment horizontal="left" vertical="center" wrapText="1"/>
    </xf>
    <xf numFmtId="0" fontId="38" fillId="3" borderId="19" xfId="3" applyFont="1" applyFill="1" applyBorder="1" applyAlignment="1">
      <alignment horizontal="left" vertical="top" wrapText="1"/>
    </xf>
    <xf numFmtId="0" fontId="38" fillId="3" borderId="19" xfId="3" applyFont="1" applyFill="1" applyBorder="1" applyAlignment="1">
      <alignment horizontal="left" vertical="distributed" wrapText="1"/>
    </xf>
    <xf numFmtId="0" fontId="38" fillId="3" borderId="22" xfId="3" applyFont="1" applyFill="1" applyBorder="1" applyAlignment="1">
      <alignment horizontal="left" vertical="center" wrapText="1"/>
    </xf>
    <xf numFmtId="178" fontId="38" fillId="3" borderId="23" xfId="1" applyNumberFormat="1" applyFont="1" applyFill="1" applyBorder="1" applyAlignment="1">
      <alignment horizontal="center" vertical="center" wrapText="1"/>
    </xf>
    <xf numFmtId="178" fontId="38" fillId="3" borderId="9" xfId="1" applyNumberFormat="1" applyFont="1" applyFill="1" applyBorder="1" applyAlignment="1">
      <alignment horizontal="center" vertical="center" wrapText="1"/>
    </xf>
    <xf numFmtId="178" fontId="38" fillId="3" borderId="12" xfId="1" applyNumberFormat="1" applyFont="1" applyFill="1" applyBorder="1" applyAlignment="1">
      <alignment horizontal="center" vertical="center" wrapText="1"/>
    </xf>
    <xf numFmtId="178" fontId="38" fillId="3" borderId="22" xfId="1" applyNumberFormat="1" applyFont="1" applyFill="1" applyBorder="1" applyAlignment="1">
      <alignment horizontal="center" vertical="center" wrapText="1"/>
    </xf>
    <xf numFmtId="178" fontId="38" fillId="3" borderId="24" xfId="1" applyNumberFormat="1" applyFont="1" applyFill="1" applyBorder="1" applyAlignment="1">
      <alignment horizontal="center" vertical="center" wrapText="1"/>
    </xf>
    <xf numFmtId="0" fontId="38" fillId="3" borderId="2" xfId="2" applyFont="1" applyFill="1" applyBorder="1" applyAlignment="1">
      <alignment horizontal="left" vertical="center" wrapText="1"/>
    </xf>
    <xf numFmtId="49" fontId="38" fillId="3" borderId="25" xfId="2" applyNumberFormat="1" applyFont="1" applyFill="1" applyBorder="1" applyAlignment="1">
      <alignment horizontal="center" vertical="center" wrapText="1"/>
    </xf>
    <xf numFmtId="49" fontId="37" fillId="3" borderId="0" xfId="2" applyNumberFormat="1" applyFont="1" applyFill="1" applyAlignment="1">
      <alignment horizontal="center" vertical="center" wrapText="1"/>
    </xf>
    <xf numFmtId="0" fontId="37" fillId="3" borderId="0" xfId="2" applyFont="1" applyFill="1" applyAlignment="1">
      <alignment horizontal="left" vertical="center"/>
    </xf>
    <xf numFmtId="178" fontId="37" fillId="3" borderId="0" xfId="1" applyNumberFormat="1" applyFont="1" applyFill="1" applyBorder="1" applyAlignment="1">
      <alignment horizontal="center" vertical="center"/>
    </xf>
    <xf numFmtId="178" fontId="37" fillId="3" borderId="0" xfId="1" applyNumberFormat="1" applyFont="1" applyFill="1" applyBorder="1" applyAlignment="1">
      <alignment horizontal="center" vertical="center" wrapText="1"/>
    </xf>
    <xf numFmtId="0" fontId="3" fillId="3" borderId="0" xfId="2" applyFill="1"/>
    <xf numFmtId="178" fontId="3" fillId="3" borderId="0" xfId="1" applyNumberFormat="1" applyFont="1" applyFill="1" applyAlignment="1">
      <alignment horizontal="center" vertical="center"/>
    </xf>
    <xf numFmtId="177" fontId="10" fillId="0" borderId="2" xfId="0" applyNumberFormat="1" applyFont="1" applyBorder="1"/>
    <xf numFmtId="177" fontId="10" fillId="0" borderId="6" xfId="0" applyNumberFormat="1" applyFont="1" applyBorder="1"/>
    <xf numFmtId="177" fontId="31" fillId="0" borderId="2" xfId="0" applyNumberFormat="1" applyFont="1" applyFill="1" applyBorder="1" applyAlignment="1">
      <alignment vertical="center" wrapText="1"/>
    </xf>
    <xf numFmtId="177" fontId="31" fillId="3" borderId="9" xfId="0" applyNumberFormat="1" applyFont="1" applyFill="1" applyBorder="1" applyAlignment="1">
      <alignment vertical="center" wrapText="1"/>
    </xf>
    <xf numFmtId="177" fontId="31" fillId="0" borderId="9" xfId="0" applyNumberFormat="1" applyFont="1" applyFill="1" applyBorder="1" applyAlignment="1">
      <alignment vertical="center" wrapText="1"/>
    </xf>
    <xf numFmtId="0" fontId="54" fillId="0" borderId="34" xfId="0" applyNumberFormat="1" applyFont="1" applyFill="1" applyBorder="1" applyAlignment="1">
      <alignment vertical="top" wrapText="1" readingOrder="1"/>
    </xf>
    <xf numFmtId="0" fontId="24" fillId="0" borderId="2" xfId="2" applyFont="1" applyFill="1" applyBorder="1" applyAlignment="1" applyProtection="1">
      <alignment horizontal="left" vertical="center" wrapText="1"/>
    </xf>
    <xf numFmtId="0" fontId="40" fillId="0" borderId="2" xfId="6" applyFont="1" applyFill="1" applyBorder="1" applyAlignment="1" applyProtection="1">
      <alignment vertical="center" wrapText="1"/>
    </xf>
    <xf numFmtId="0" fontId="41" fillId="2" borderId="2" xfId="2" applyFont="1" applyFill="1" applyBorder="1" applyAlignment="1" applyProtection="1">
      <alignment vertical="center" wrapText="1"/>
    </xf>
    <xf numFmtId="0" fontId="42" fillId="0" borderId="2" xfId="0" applyFont="1" applyFill="1" applyBorder="1" applyAlignment="1" applyProtection="1">
      <alignment vertical="center" wrapText="1"/>
    </xf>
    <xf numFmtId="0" fontId="40" fillId="0" borderId="2" xfId="6" applyFont="1" applyFill="1" applyBorder="1" applyAlignment="1" applyProtection="1">
      <alignment horizontal="left" vertical="center" wrapText="1" indent="1"/>
    </xf>
    <xf numFmtId="0" fontId="24" fillId="0" borderId="2" xfId="0" applyFont="1" applyFill="1" applyBorder="1" applyAlignment="1" applyProtection="1">
      <alignment vertical="center" wrapText="1"/>
    </xf>
    <xf numFmtId="182" fontId="43" fillId="3" borderId="2" xfId="1" applyNumberFormat="1" applyFont="1" applyFill="1" applyBorder="1" applyAlignment="1">
      <alignment horizontal="left" vertical="center" wrapText="1"/>
    </xf>
    <xf numFmtId="0" fontId="31" fillId="0" borderId="2" xfId="0" applyFont="1" applyFill="1" applyBorder="1" applyAlignment="1" applyProtection="1">
      <alignment vertical="center" wrapText="1"/>
    </xf>
    <xf numFmtId="0" fontId="42" fillId="0" borderId="2" xfId="0" applyFont="1" applyFill="1" applyBorder="1" applyAlignment="1" applyProtection="1">
      <alignment horizontal="left" vertical="center" wrapText="1" indent="4"/>
    </xf>
    <xf numFmtId="0" fontId="24" fillId="2" borderId="2" xfId="2" applyFont="1" applyFill="1" applyBorder="1" applyAlignment="1" applyProtection="1">
      <alignment vertical="center" wrapText="1"/>
    </xf>
    <xf numFmtId="1" fontId="31" fillId="0" borderId="1" xfId="0" applyNumberFormat="1" applyFont="1" applyBorder="1" applyAlignment="1">
      <alignment vertical="center" wrapText="1"/>
    </xf>
    <xf numFmtId="1" fontId="31" fillId="0" borderId="10" xfId="0" applyNumberFormat="1" applyFont="1" applyBorder="1" applyAlignment="1">
      <alignment vertical="center" wrapText="1"/>
    </xf>
    <xf numFmtId="178" fontId="31" fillId="0" borderId="1" xfId="0" applyNumberFormat="1" applyFont="1" applyBorder="1" applyAlignment="1">
      <alignment horizontal="center" vertical="center" wrapText="1"/>
    </xf>
    <xf numFmtId="0" fontId="30" fillId="3" borderId="0" xfId="0" applyFont="1" applyFill="1" applyAlignment="1">
      <alignment horizontal="center" vertical="center" wrapText="1"/>
    </xf>
    <xf numFmtId="0" fontId="30" fillId="3" borderId="0" xfId="0" applyFont="1" applyFill="1" applyAlignment="1">
      <alignment vertical="center" wrapText="1"/>
    </xf>
    <xf numFmtId="178" fontId="30" fillId="3" borderId="0" xfId="0" applyNumberFormat="1" applyFont="1" applyFill="1" applyAlignment="1">
      <alignment horizontal="center" vertical="center" wrapText="1"/>
    </xf>
    <xf numFmtId="49" fontId="30" fillId="3" borderId="0" xfId="0" applyNumberFormat="1" applyFont="1" applyFill="1" applyAlignment="1">
      <alignment horizontal="center" vertical="center" wrapText="1"/>
    </xf>
    <xf numFmtId="0" fontId="30" fillId="3" borderId="0" xfId="0" applyFont="1" applyFill="1" applyBorder="1"/>
    <xf numFmtId="0" fontId="30" fillId="3" borderId="0" xfId="0" applyFont="1" applyFill="1"/>
    <xf numFmtId="178" fontId="30" fillId="3" borderId="0" xfId="0" applyNumberFormat="1" applyFont="1" applyFill="1" applyAlignment="1">
      <alignment horizontal="center"/>
    </xf>
    <xf numFmtId="0" fontId="30" fillId="3" borderId="0" xfId="0" applyFont="1" applyFill="1" applyAlignment="1">
      <alignment wrapText="1"/>
    </xf>
    <xf numFmtId="0" fontId="30" fillId="3" borderId="0" xfId="0" applyFont="1" applyFill="1" applyBorder="1" applyAlignment="1">
      <alignment horizontal="center" vertical="center" wrapText="1"/>
    </xf>
    <xf numFmtId="178" fontId="30" fillId="3" borderId="0" xfId="0" applyNumberFormat="1" applyFont="1" applyFill="1" applyBorder="1" applyAlignment="1">
      <alignment horizontal="center" vertical="center" wrapText="1"/>
    </xf>
    <xf numFmtId="0" fontId="30" fillId="3" borderId="0" xfId="0" applyFont="1" applyFill="1" applyBorder="1" applyAlignment="1">
      <alignment vertical="center" wrapText="1"/>
    </xf>
    <xf numFmtId="0" fontId="30" fillId="3" borderId="2" xfId="2" applyFont="1" applyFill="1" applyBorder="1" applyAlignment="1">
      <alignment vertical="center" wrapText="1"/>
    </xf>
    <xf numFmtId="0" fontId="30" fillId="3" borderId="2" xfId="2" applyFont="1" applyFill="1" applyBorder="1" applyAlignment="1">
      <alignment horizontal="center" vertical="center" wrapText="1"/>
    </xf>
    <xf numFmtId="178" fontId="30" fillId="3" borderId="2" xfId="2" applyNumberFormat="1" applyFont="1" applyFill="1" applyBorder="1" applyAlignment="1">
      <alignment horizontal="center" vertical="center" wrapText="1"/>
    </xf>
    <xf numFmtId="2" fontId="30" fillId="3" borderId="2" xfId="2" applyNumberFormat="1" applyFont="1" applyFill="1" applyBorder="1" applyAlignment="1">
      <alignment horizontal="center" vertical="center" wrapText="1"/>
    </xf>
    <xf numFmtId="178" fontId="30" fillId="3" borderId="2" xfId="0" applyNumberFormat="1" applyFont="1" applyFill="1" applyBorder="1" applyAlignment="1">
      <alignment horizontal="center" vertical="center" wrapText="1"/>
    </xf>
    <xf numFmtId="0" fontId="30" fillId="3" borderId="2" xfId="0" applyFont="1" applyFill="1" applyBorder="1" applyAlignment="1">
      <alignment horizontal="center" vertical="center" wrapText="1"/>
    </xf>
    <xf numFmtId="49" fontId="30" fillId="3" borderId="2" xfId="0" applyNumberFormat="1" applyFont="1" applyFill="1" applyBorder="1" applyAlignment="1">
      <alignment horizontal="center" vertical="center" wrapText="1"/>
    </xf>
    <xf numFmtId="0" fontId="30" fillId="3" borderId="2" xfId="0" applyNumberFormat="1" applyFont="1" applyFill="1" applyBorder="1" applyAlignment="1">
      <alignment horizontal="center" vertical="center" wrapText="1"/>
    </xf>
    <xf numFmtId="0" fontId="30" fillId="3" borderId="2" xfId="0" applyNumberFormat="1" applyFont="1" applyFill="1" applyBorder="1" applyAlignment="1">
      <alignment horizontal="center" vertical="top" wrapText="1"/>
    </xf>
    <xf numFmtId="183" fontId="30" fillId="3" borderId="2" xfId="0" applyNumberFormat="1" applyFont="1" applyFill="1" applyBorder="1" applyAlignment="1">
      <alignment horizontal="center" vertical="top" wrapText="1" readingOrder="1"/>
    </xf>
    <xf numFmtId="178" fontId="30" fillId="3" borderId="2" xfId="0" applyNumberFormat="1" applyFont="1" applyFill="1" applyBorder="1" applyAlignment="1">
      <alignment horizontal="center" vertical="top" wrapText="1" readingOrder="1"/>
    </xf>
    <xf numFmtId="14" fontId="30" fillId="3" borderId="2" xfId="0" applyNumberFormat="1" applyFont="1" applyFill="1" applyBorder="1" applyAlignment="1">
      <alignment horizontal="center" vertical="center" wrapText="1"/>
    </xf>
    <xf numFmtId="0" fontId="30" fillId="3" borderId="2" xfId="0" applyNumberFormat="1" applyFont="1" applyFill="1" applyBorder="1" applyAlignment="1">
      <alignment vertical="top" wrapText="1" readingOrder="1"/>
    </xf>
    <xf numFmtId="2" fontId="30" fillId="3" borderId="2" xfId="0" applyNumberFormat="1" applyFont="1" applyFill="1" applyBorder="1" applyAlignment="1">
      <alignment horizontal="center" vertical="center" wrapText="1"/>
    </xf>
    <xf numFmtId="0" fontId="30" fillId="3" borderId="2" xfId="0" applyFont="1" applyFill="1" applyBorder="1" applyAlignment="1">
      <alignment horizontal="center" wrapText="1"/>
    </xf>
    <xf numFmtId="178" fontId="30" fillId="3" borderId="2" xfId="0" applyNumberFormat="1" applyFont="1" applyFill="1" applyBorder="1" applyAlignment="1">
      <alignment horizontal="center" vertical="top" wrapText="1"/>
    </xf>
    <xf numFmtId="178" fontId="30" fillId="3" borderId="2" xfId="0" applyNumberFormat="1" applyFont="1" applyFill="1" applyBorder="1" applyAlignment="1">
      <alignment horizontal="center" vertical="center" wrapText="1" readingOrder="1"/>
    </xf>
    <xf numFmtId="0" fontId="30" fillId="3" borderId="2" xfId="0" applyFont="1" applyFill="1" applyBorder="1" applyAlignment="1">
      <alignment horizontal="justify" vertical="center" wrapText="1"/>
    </xf>
    <xf numFmtId="0" fontId="30" fillId="3" borderId="2" xfId="0" applyFont="1" applyFill="1" applyBorder="1" applyAlignment="1">
      <alignment wrapText="1"/>
    </xf>
    <xf numFmtId="0" fontId="30" fillId="3" borderId="2" xfId="0" applyFont="1" applyFill="1" applyBorder="1" applyAlignment="1">
      <alignment horizontal="left" wrapText="1"/>
    </xf>
    <xf numFmtId="0" fontId="30" fillId="3" borderId="2" xfId="0" applyFont="1" applyFill="1" applyBorder="1" applyAlignment="1">
      <alignment horizontal="left" vertical="center" wrapText="1"/>
    </xf>
    <xf numFmtId="14" fontId="30" fillId="3" borderId="2" xfId="0" applyNumberFormat="1" applyFont="1" applyFill="1" applyBorder="1" applyAlignment="1">
      <alignment horizontal="center" vertical="center"/>
    </xf>
    <xf numFmtId="0" fontId="30" fillId="3" borderId="0" xfId="0" applyFont="1" applyFill="1" applyBorder="1" applyAlignment="1">
      <alignment horizontal="center" vertical="center"/>
    </xf>
    <xf numFmtId="14" fontId="30" fillId="3" borderId="2" xfId="0" applyNumberFormat="1" applyFont="1" applyFill="1" applyBorder="1"/>
    <xf numFmtId="0" fontId="30" fillId="3" borderId="2" xfId="0" applyFont="1" applyFill="1" applyBorder="1"/>
    <xf numFmtId="178" fontId="30" fillId="3" borderId="2" xfId="0" applyNumberFormat="1" applyFont="1" applyFill="1" applyBorder="1" applyAlignment="1">
      <alignment horizontal="center" wrapText="1"/>
    </xf>
    <xf numFmtId="183" fontId="30" fillId="3" borderId="2" xfId="0" applyNumberFormat="1" applyFont="1" applyFill="1" applyBorder="1" applyAlignment="1">
      <alignment horizontal="center" vertical="center" wrapText="1" readingOrder="1"/>
    </xf>
    <xf numFmtId="0" fontId="30" fillId="3" borderId="0" xfId="0" applyFont="1" applyFill="1" applyBorder="1" applyAlignment="1">
      <alignment wrapText="1"/>
    </xf>
    <xf numFmtId="178" fontId="30" fillId="3" borderId="2" xfId="0" applyNumberFormat="1" applyFont="1" applyFill="1" applyBorder="1" applyAlignment="1">
      <alignment horizontal="center"/>
    </xf>
    <xf numFmtId="0" fontId="30" fillId="3" borderId="2" xfId="0" applyNumberFormat="1" applyFont="1" applyFill="1" applyBorder="1" applyAlignment="1">
      <alignment horizontal="center" vertical="top" wrapText="1" readingOrder="1"/>
    </xf>
    <xf numFmtId="0" fontId="30" fillId="3" borderId="2" xfId="0" applyNumberFormat="1" applyFont="1" applyFill="1" applyBorder="1" applyAlignment="1">
      <alignment horizontal="center" vertical="center" wrapText="1" readingOrder="1"/>
    </xf>
    <xf numFmtId="0" fontId="30" fillId="3" borderId="2" xfId="9" applyFont="1" applyFill="1" applyBorder="1" applyAlignment="1">
      <alignment horizontal="center" vertical="center" wrapText="1"/>
    </xf>
    <xf numFmtId="0" fontId="30" fillId="3" borderId="2" xfId="0" applyFont="1" applyFill="1" applyBorder="1" applyAlignment="1">
      <alignment horizontal="center" vertical="center"/>
    </xf>
    <xf numFmtId="0" fontId="30" fillId="3" borderId="2" xfId="0" applyFont="1" applyFill="1" applyBorder="1" applyAlignment="1">
      <alignment vertical="center" wrapText="1"/>
    </xf>
    <xf numFmtId="180" fontId="30" fillId="3" borderId="2" xfId="0" applyNumberFormat="1" applyFont="1" applyFill="1" applyBorder="1" applyAlignment="1">
      <alignment horizontal="center" vertical="top" wrapText="1" readingOrder="1"/>
    </xf>
    <xf numFmtId="49" fontId="30" fillId="3" borderId="2" xfId="0" applyNumberFormat="1" applyFont="1" applyFill="1" applyBorder="1" applyAlignment="1">
      <alignment horizontal="center" vertical="center"/>
    </xf>
    <xf numFmtId="0" fontId="30" fillId="3" borderId="2" xfId="0" applyFont="1" applyFill="1" applyBorder="1" applyAlignment="1"/>
    <xf numFmtId="178" fontId="30" fillId="3" borderId="2" xfId="0" applyNumberFormat="1" applyFont="1" applyFill="1" applyBorder="1" applyAlignment="1"/>
    <xf numFmtId="0" fontId="30" fillId="3" borderId="2" xfId="0" applyFont="1" applyFill="1" applyBorder="1" applyAlignment="1">
      <alignment vertical="center"/>
    </xf>
    <xf numFmtId="179" fontId="30" fillId="3" borderId="0" xfId="0" applyNumberFormat="1" applyFont="1" applyFill="1" applyBorder="1" applyAlignment="1">
      <alignment wrapText="1"/>
    </xf>
    <xf numFmtId="178" fontId="30" fillId="3" borderId="0" xfId="0" applyNumberFormat="1" applyFont="1" applyFill="1" applyBorder="1"/>
    <xf numFmtId="178" fontId="30" fillId="3" borderId="2" xfId="5" applyNumberFormat="1" applyFont="1" applyFill="1" applyBorder="1" applyAlignment="1">
      <alignment horizontal="center"/>
    </xf>
    <xf numFmtId="178" fontId="30" fillId="3" borderId="2" xfId="4" applyNumberFormat="1" applyFont="1" applyFill="1" applyBorder="1" applyAlignment="1">
      <alignment horizontal="center"/>
    </xf>
    <xf numFmtId="178" fontId="30" fillId="3" borderId="2" xfId="4" applyNumberFormat="1" applyFont="1" applyFill="1" applyBorder="1" applyAlignment="1">
      <alignment horizontal="center" vertical="center"/>
    </xf>
    <xf numFmtId="0" fontId="30" fillId="3" borderId="2" xfId="0" applyFont="1" applyFill="1" applyBorder="1" applyAlignment="1">
      <alignment horizontal="center" vertical="center" wrapText="1" readingOrder="1"/>
    </xf>
    <xf numFmtId="180" fontId="30" fillId="3" borderId="2" xfId="0" applyNumberFormat="1" applyFont="1" applyFill="1" applyBorder="1" applyAlignment="1">
      <alignment horizontal="center" vertical="center" wrapText="1" readingOrder="1"/>
    </xf>
    <xf numFmtId="2" fontId="30" fillId="3" borderId="2" xfId="0" applyNumberFormat="1" applyFont="1" applyFill="1" applyBorder="1" applyAlignment="1">
      <alignment horizontal="center"/>
    </xf>
    <xf numFmtId="14" fontId="30" fillId="3" borderId="2" xfId="0" applyNumberFormat="1" applyFont="1" applyFill="1" applyBorder="1" applyAlignment="1">
      <alignment horizontal="center" vertical="center" wrapText="1" readingOrder="1"/>
    </xf>
    <xf numFmtId="0" fontId="30" fillId="3" borderId="2" xfId="0" applyNumberFormat="1" applyFont="1" applyFill="1" applyBorder="1" applyAlignment="1">
      <alignment horizontal="center" vertical="center"/>
    </xf>
    <xf numFmtId="0" fontId="30" fillId="3" borderId="26" xfId="0" applyFont="1" applyFill="1" applyBorder="1" applyAlignment="1">
      <alignment horizontal="center" vertical="center" wrapText="1"/>
    </xf>
    <xf numFmtId="0" fontId="30" fillId="3" borderId="26" xfId="0" applyFont="1" applyFill="1" applyBorder="1" applyAlignment="1">
      <alignment horizontal="left" vertical="center" wrapText="1"/>
    </xf>
    <xf numFmtId="0" fontId="30" fillId="3" borderId="26" xfId="0" applyNumberFormat="1" applyFont="1" applyFill="1" applyBorder="1" applyAlignment="1">
      <alignment horizontal="center" vertical="center" wrapText="1"/>
    </xf>
    <xf numFmtId="14" fontId="30" fillId="3" borderId="26" xfId="0" applyNumberFormat="1" applyFont="1" applyFill="1" applyBorder="1" applyAlignment="1">
      <alignment horizontal="center" vertical="center" wrapText="1"/>
    </xf>
    <xf numFmtId="178" fontId="30" fillId="3" borderId="26" xfId="0" applyNumberFormat="1" applyFont="1" applyFill="1" applyBorder="1" applyAlignment="1">
      <alignment horizontal="center" wrapText="1"/>
    </xf>
    <xf numFmtId="2" fontId="30" fillId="3" borderId="26" xfId="0" applyNumberFormat="1" applyFont="1" applyFill="1" applyBorder="1" applyAlignment="1">
      <alignment horizontal="center" vertical="center" wrapText="1"/>
    </xf>
    <xf numFmtId="179" fontId="30" fillId="3" borderId="26" xfId="0" applyNumberFormat="1" applyFont="1" applyFill="1" applyBorder="1" applyAlignment="1">
      <alignment horizontal="center" vertical="center" wrapText="1"/>
    </xf>
    <xf numFmtId="0" fontId="30" fillId="3" borderId="0" xfId="0" applyFont="1" applyFill="1" applyBorder="1" applyAlignment="1">
      <alignment horizontal="left" vertical="center" wrapText="1"/>
    </xf>
    <xf numFmtId="0" fontId="30" fillId="3" borderId="0" xfId="0" applyNumberFormat="1" applyFont="1" applyFill="1" applyBorder="1" applyAlignment="1">
      <alignment horizontal="center" vertical="center" wrapText="1"/>
    </xf>
    <xf numFmtId="14" fontId="30" fillId="3" borderId="0" xfId="0" applyNumberFormat="1" applyFont="1" applyFill="1" applyBorder="1" applyAlignment="1">
      <alignment horizontal="center" vertical="center" wrapText="1"/>
    </xf>
    <xf numFmtId="2" fontId="30" fillId="3" borderId="0" xfId="0" applyNumberFormat="1" applyFont="1" applyFill="1" applyBorder="1" applyAlignment="1">
      <alignment horizontal="center" vertical="center" wrapText="1"/>
    </xf>
    <xf numFmtId="0" fontId="30" fillId="3" borderId="0" xfId="0" applyFont="1" applyFill="1" applyBorder="1" applyAlignment="1">
      <alignment horizontal="center" wrapText="1"/>
    </xf>
    <xf numFmtId="0" fontId="30" fillId="3" borderId="0" xfId="0" applyNumberFormat="1" applyFont="1" applyFill="1" applyBorder="1" applyAlignment="1">
      <alignment horizontal="center" vertical="center"/>
    </xf>
    <xf numFmtId="178" fontId="30" fillId="3" borderId="0" xfId="0" applyNumberFormat="1" applyFont="1" applyFill="1" applyBorder="1" applyAlignment="1">
      <alignment horizontal="center" wrapText="1"/>
    </xf>
    <xf numFmtId="0" fontId="30" fillId="3" borderId="0" xfId="0" applyFont="1" applyFill="1" applyBorder="1" applyAlignment="1">
      <alignment horizontal="center" vertical="top" wrapText="1"/>
    </xf>
    <xf numFmtId="178" fontId="30" fillId="3" borderId="0" xfId="0" applyNumberFormat="1" applyFont="1" applyFill="1" applyBorder="1" applyAlignment="1">
      <alignment horizontal="center" vertical="center"/>
    </xf>
    <xf numFmtId="0" fontId="30" fillId="3" borderId="0" xfId="0" applyFont="1" applyFill="1" applyBorder="1" applyAlignment="1">
      <alignment horizontal="left" wrapText="1"/>
    </xf>
    <xf numFmtId="14" fontId="30" fillId="3" borderId="0" xfId="0" applyNumberFormat="1" applyFont="1" applyFill="1" applyBorder="1" applyAlignment="1">
      <alignment horizontal="left" vertical="center"/>
    </xf>
    <xf numFmtId="2" fontId="30" fillId="3" borderId="0" xfId="0" applyNumberFormat="1" applyFont="1" applyFill="1" applyBorder="1" applyAlignment="1">
      <alignment horizontal="left" vertical="center"/>
    </xf>
    <xf numFmtId="0" fontId="30" fillId="3" borderId="0" xfId="0" applyFont="1" applyFill="1" applyBorder="1" applyAlignment="1">
      <alignment horizontal="left" vertical="center"/>
    </xf>
    <xf numFmtId="14" fontId="30" fillId="3" borderId="0" xfId="0" applyNumberFormat="1" applyFont="1" applyFill="1" applyBorder="1" applyAlignment="1">
      <alignment horizontal="center" wrapText="1"/>
    </xf>
    <xf numFmtId="17" fontId="30" fillId="3" borderId="0" xfId="0" applyNumberFormat="1" applyFont="1" applyFill="1" applyBorder="1" applyAlignment="1">
      <alignment horizontal="center" vertical="center" wrapText="1"/>
    </xf>
    <xf numFmtId="14" fontId="30" fillId="3" borderId="0" xfId="0" applyNumberFormat="1" applyFont="1" applyFill="1" applyBorder="1"/>
    <xf numFmtId="49" fontId="30" fillId="3" borderId="0" xfId="0" applyNumberFormat="1" applyFont="1" applyFill="1" applyBorder="1" applyAlignment="1">
      <alignment horizontal="center" vertical="center" wrapText="1"/>
    </xf>
    <xf numFmtId="0" fontId="30" fillId="3" borderId="0" xfId="0" applyFont="1" applyFill="1" applyBorder="1" applyAlignment="1">
      <alignment horizontal="justify" vertical="center" wrapText="1"/>
    </xf>
    <xf numFmtId="178" fontId="30" fillId="3" borderId="0" xfId="4" applyNumberFormat="1" applyFont="1" applyFill="1" applyBorder="1" applyAlignment="1">
      <alignment horizontal="center" vertical="center"/>
    </xf>
    <xf numFmtId="0" fontId="30" fillId="3" borderId="0" xfId="0" applyNumberFormat="1" applyFont="1" applyFill="1" applyBorder="1" applyAlignment="1">
      <alignment vertical="top" wrapText="1" readingOrder="1"/>
    </xf>
    <xf numFmtId="178" fontId="30" fillId="3" borderId="0" xfId="4" applyNumberFormat="1" applyFont="1" applyFill="1" applyBorder="1" applyAlignment="1">
      <alignment horizontal="center"/>
    </xf>
    <xf numFmtId="0" fontId="30" fillId="3" borderId="0" xfId="4" applyNumberFormat="1" applyFont="1" applyFill="1" applyBorder="1" applyAlignment="1">
      <alignment horizontal="center" vertical="center" wrapText="1"/>
    </xf>
    <xf numFmtId="178" fontId="30" fillId="3" borderId="0" xfId="0" applyNumberFormat="1" applyFont="1" applyFill="1" applyBorder="1" applyAlignment="1">
      <alignment horizontal="center" vertical="top" wrapText="1" readingOrder="1"/>
    </xf>
    <xf numFmtId="0" fontId="30" fillId="3" borderId="0" xfId="4" applyNumberFormat="1" applyFont="1" applyFill="1" applyBorder="1" applyAlignment="1">
      <alignment vertical="top" wrapText="1" readingOrder="1"/>
    </xf>
    <xf numFmtId="178" fontId="30" fillId="3" borderId="0" xfId="0" applyNumberFormat="1" applyFont="1" applyFill="1" applyBorder="1" applyAlignment="1">
      <alignment horizontal="center" vertical="top" wrapText="1"/>
    </xf>
    <xf numFmtId="0" fontId="30" fillId="3" borderId="0" xfId="4" applyFont="1" applyFill="1" applyBorder="1" applyAlignment="1">
      <alignment horizontal="center" vertical="center" wrapText="1"/>
    </xf>
    <xf numFmtId="0" fontId="30" fillId="3" borderId="0" xfId="0" applyNumberFormat="1" applyFont="1" applyFill="1" applyBorder="1" applyAlignment="1">
      <alignment vertical="top" wrapText="1"/>
    </xf>
    <xf numFmtId="183" fontId="30" fillId="3" borderId="0" xfId="0" applyNumberFormat="1" applyFont="1" applyFill="1" applyBorder="1" applyAlignment="1">
      <alignment horizontal="center" vertical="top" wrapText="1" readingOrder="1"/>
    </xf>
    <xf numFmtId="0" fontId="30" fillId="3" borderId="0" xfId="9" applyFont="1" applyFill="1" applyBorder="1" applyAlignment="1">
      <alignment horizontal="center" vertical="center" wrapText="1"/>
    </xf>
    <xf numFmtId="178" fontId="30" fillId="3" borderId="0" xfId="9" applyNumberFormat="1" applyFont="1" applyFill="1" applyBorder="1" applyAlignment="1">
      <alignment horizontal="center" vertical="center" wrapText="1"/>
    </xf>
    <xf numFmtId="178" fontId="30" fillId="3" borderId="0" xfId="0" applyNumberFormat="1" applyFont="1" applyFill="1" applyBorder="1" applyAlignment="1">
      <alignment horizontal="center"/>
    </xf>
    <xf numFmtId="178" fontId="30" fillId="3" borderId="0" xfId="0" applyNumberFormat="1" applyFont="1" applyFill="1" applyBorder="1" applyAlignment="1">
      <alignment vertical="top" wrapText="1" readingOrder="1"/>
    </xf>
    <xf numFmtId="14" fontId="30" fillId="3" borderId="0" xfId="0" applyNumberFormat="1" applyFont="1" applyFill="1" applyBorder="1" applyAlignment="1">
      <alignment horizontal="center" vertical="center"/>
    </xf>
    <xf numFmtId="49" fontId="30" fillId="3" borderId="0" xfId="0" applyNumberFormat="1" applyFont="1" applyFill="1" applyBorder="1" applyAlignment="1">
      <alignment horizontal="center" vertical="center"/>
    </xf>
    <xf numFmtId="183" fontId="30" fillId="3" borderId="0" xfId="0" applyNumberFormat="1" applyFont="1" applyFill="1" applyBorder="1" applyAlignment="1">
      <alignment horizontal="center" vertical="center" wrapText="1"/>
    </xf>
    <xf numFmtId="185" fontId="30" fillId="3" borderId="2" xfId="0" applyNumberFormat="1" applyFont="1" applyFill="1" applyBorder="1" applyAlignment="1">
      <alignment horizontal="center" vertical="top" wrapText="1" readingOrder="1"/>
    </xf>
    <xf numFmtId="1" fontId="8" fillId="3" borderId="0" xfId="4" applyNumberFormat="1" applyFont="1" applyFill="1"/>
    <xf numFmtId="49" fontId="8" fillId="3" borderId="0" xfId="4" applyNumberFormat="1" applyFont="1" applyFill="1" applyAlignment="1">
      <alignment horizontal="center"/>
    </xf>
    <xf numFmtId="178" fontId="30" fillId="3" borderId="2" xfId="9" applyNumberFormat="1" applyFont="1" applyFill="1" applyBorder="1" applyAlignment="1">
      <alignment horizontal="left" vertical="center" wrapText="1"/>
    </xf>
    <xf numFmtId="178" fontId="8" fillId="3" borderId="2" xfId="4" applyNumberFormat="1" applyFont="1" applyFill="1" applyBorder="1" applyAlignment="1">
      <alignment horizontal="center" vertical="center" wrapText="1"/>
    </xf>
    <xf numFmtId="178" fontId="30" fillId="3" borderId="2" xfId="9" applyNumberFormat="1" applyFont="1" applyFill="1" applyBorder="1" applyAlignment="1">
      <alignment horizontal="center" vertical="center" wrapText="1"/>
    </xf>
    <xf numFmtId="1" fontId="59" fillId="3" borderId="2" xfId="4" applyNumberFormat="1" applyFont="1" applyFill="1" applyBorder="1" applyAlignment="1">
      <alignment horizontal="center" vertical="center" wrapText="1"/>
    </xf>
    <xf numFmtId="178" fontId="9" fillId="3" borderId="2" xfId="4" applyNumberFormat="1" applyFont="1" applyFill="1" applyBorder="1" applyAlignment="1">
      <alignment horizontal="left" vertical="center" wrapText="1"/>
    </xf>
    <xf numFmtId="1" fontId="8" fillId="3" borderId="2" xfId="4" applyNumberFormat="1" applyFont="1" applyFill="1" applyBorder="1" applyAlignment="1">
      <alignment horizontal="center" vertical="center" wrapText="1"/>
    </xf>
    <xf numFmtId="178" fontId="8" fillId="3" borderId="2" xfId="4" applyNumberFormat="1" applyFont="1" applyFill="1" applyBorder="1" applyAlignment="1">
      <alignment horizontal="center"/>
    </xf>
    <xf numFmtId="178" fontId="59" fillId="3" borderId="2" xfId="5" applyNumberFormat="1" applyFont="1" applyFill="1" applyBorder="1" applyAlignment="1">
      <alignment wrapText="1"/>
    </xf>
    <xf numFmtId="178" fontId="55" fillId="3" borderId="2" xfId="0" applyNumberFormat="1" applyFont="1" applyFill="1" applyBorder="1" applyAlignment="1">
      <alignment horizontal="left" vertical="top" wrapText="1"/>
    </xf>
    <xf numFmtId="178" fontId="63" fillId="3" borderId="2" xfId="0" applyNumberFormat="1" applyFont="1" applyFill="1" applyBorder="1" applyAlignment="1">
      <alignment horizontal="left" vertical="center" wrapText="1"/>
    </xf>
    <xf numFmtId="178" fontId="59" fillId="3" borderId="2" xfId="4" applyNumberFormat="1" applyFont="1" applyFill="1" applyBorder="1" applyAlignment="1">
      <alignment horizontal="center" wrapText="1"/>
    </xf>
    <xf numFmtId="0" fontId="8" fillId="3" borderId="2" xfId="4" applyNumberFormat="1" applyFont="1" applyFill="1" applyBorder="1" applyAlignment="1">
      <alignment horizontal="center"/>
    </xf>
    <xf numFmtId="178" fontId="8" fillId="3" borderId="2" xfId="4" applyNumberFormat="1" applyFont="1" applyFill="1" applyBorder="1" applyAlignment="1">
      <alignment horizontal="left" vertical="center" wrapText="1"/>
    </xf>
    <xf numFmtId="178" fontId="9" fillId="3" borderId="2" xfId="4" applyNumberFormat="1" applyFont="1" applyFill="1" applyBorder="1" applyAlignment="1">
      <alignment wrapText="1"/>
    </xf>
    <xf numFmtId="178" fontId="64" fillId="3" borderId="2" xfId="4" applyNumberFormat="1" applyFont="1" applyFill="1" applyBorder="1" applyAlignment="1">
      <alignment horizontal="left" vertical="center" wrapText="1"/>
    </xf>
    <xf numFmtId="178" fontId="30" fillId="3" borderId="2" xfId="9" applyNumberFormat="1" applyFont="1" applyFill="1" applyBorder="1" applyAlignment="1">
      <alignment wrapText="1"/>
    </xf>
    <xf numFmtId="178" fontId="59" fillId="3" borderId="2" xfId="4" applyNumberFormat="1" applyFont="1" applyFill="1" applyBorder="1" applyAlignment="1">
      <alignment horizontal="center" vertical="center"/>
    </xf>
    <xf numFmtId="178" fontId="55" fillId="3" borderId="2" xfId="4" applyNumberFormat="1" applyFont="1" applyFill="1" applyBorder="1" applyAlignment="1">
      <alignment horizontal="left" vertical="center" wrapText="1"/>
    </xf>
    <xf numFmtId="178" fontId="59" fillId="3" borderId="2" xfId="4" applyNumberFormat="1" applyFont="1" applyFill="1" applyBorder="1" applyAlignment="1">
      <alignment horizontal="right" wrapText="1"/>
    </xf>
    <xf numFmtId="178" fontId="8" fillId="3" borderId="2" xfId="4" applyNumberFormat="1" applyFont="1" applyFill="1" applyBorder="1" applyAlignment="1">
      <alignment horizontal="center" vertical="center"/>
    </xf>
    <xf numFmtId="178" fontId="30" fillId="3" borderId="2" xfId="4" applyNumberFormat="1" applyFont="1" applyFill="1" applyBorder="1" applyAlignment="1">
      <alignment wrapText="1"/>
    </xf>
    <xf numFmtId="0" fontId="8" fillId="3" borderId="1" xfId="4" applyNumberFormat="1" applyFont="1" applyFill="1" applyBorder="1" applyAlignment="1">
      <alignment horizontal="center"/>
    </xf>
    <xf numFmtId="0" fontId="59" fillId="3" borderId="2" xfId="4" applyNumberFormat="1" applyFont="1" applyFill="1" applyBorder="1" applyAlignment="1">
      <alignment horizontal="center" vertical="center"/>
    </xf>
    <xf numFmtId="0" fontId="29" fillId="3" borderId="2" xfId="4" applyFont="1" applyFill="1" applyBorder="1" applyAlignment="1">
      <alignment wrapText="1"/>
    </xf>
    <xf numFmtId="0" fontId="59" fillId="3" borderId="2" xfId="5" applyFont="1" applyFill="1" applyBorder="1" applyAlignment="1">
      <alignment wrapText="1"/>
    </xf>
    <xf numFmtId="0" fontId="55" fillId="3" borderId="34" xfId="0" applyNumberFormat="1" applyFont="1" applyFill="1" applyBorder="1" applyAlignment="1">
      <alignment vertical="top" wrapText="1" readingOrder="1"/>
    </xf>
    <xf numFmtId="178" fontId="30" fillId="3" borderId="2" xfId="5" applyNumberFormat="1" applyFont="1" applyFill="1" applyBorder="1" applyAlignment="1">
      <alignment wrapText="1"/>
    </xf>
    <xf numFmtId="178" fontId="59" fillId="3" borderId="2" xfId="0" applyNumberFormat="1" applyFont="1" applyFill="1" applyBorder="1" applyAlignment="1">
      <alignment horizontal="left" wrapText="1"/>
    </xf>
    <xf numFmtId="0" fontId="56" fillId="3" borderId="2" xfId="5" applyFont="1" applyFill="1" applyBorder="1" applyAlignment="1">
      <alignment horizontal="center" vertical="center" wrapText="1"/>
    </xf>
    <xf numFmtId="178" fontId="44" fillId="3" borderId="2" xfId="9" applyNumberFormat="1" applyFont="1" applyFill="1" applyBorder="1" applyAlignment="1">
      <alignment horizontal="left" vertical="center" wrapText="1"/>
    </xf>
    <xf numFmtId="178" fontId="8" fillId="3" borderId="2" xfId="4" applyNumberFormat="1" applyFont="1" applyFill="1" applyBorder="1" applyAlignment="1">
      <alignment vertical="center" wrapText="1"/>
    </xf>
    <xf numFmtId="178" fontId="30" fillId="3" borderId="2" xfId="9" applyNumberFormat="1" applyFont="1" applyFill="1" applyBorder="1"/>
    <xf numFmtId="178" fontId="55" fillId="3" borderId="2" xfId="4" applyNumberFormat="1" applyFont="1" applyFill="1" applyBorder="1" applyAlignment="1">
      <alignment horizontal="center" vertical="top" wrapText="1" readingOrder="1"/>
    </xf>
    <xf numFmtId="178" fontId="63" fillId="3" borderId="2" xfId="0" applyNumberFormat="1" applyFont="1" applyFill="1" applyBorder="1" applyAlignment="1">
      <alignment horizontal="left" wrapText="1"/>
    </xf>
    <xf numFmtId="178" fontId="30" fillId="3" borderId="2" xfId="4" applyNumberFormat="1" applyFont="1" applyFill="1" applyBorder="1"/>
    <xf numFmtId="178" fontId="30" fillId="3" borderId="2" xfId="0" applyNumberFormat="1" applyFont="1" applyFill="1" applyBorder="1" applyAlignment="1">
      <alignment vertical="top" wrapText="1" readingOrder="1"/>
    </xf>
    <xf numFmtId="0" fontId="55" fillId="3" borderId="2" xfId="4" applyNumberFormat="1" applyFont="1" applyFill="1" applyBorder="1" applyAlignment="1">
      <alignment vertical="top" wrapText="1" readingOrder="1"/>
    </xf>
    <xf numFmtId="49" fontId="65" fillId="3" borderId="2" xfId="0" applyNumberFormat="1" applyFont="1" applyFill="1" applyBorder="1" applyAlignment="1">
      <alignment wrapText="1"/>
    </xf>
    <xf numFmtId="0" fontId="54" fillId="3" borderId="2" xfId="0" applyNumberFormat="1" applyFont="1" applyFill="1" applyBorder="1" applyAlignment="1">
      <alignment vertical="top" wrapText="1" readingOrder="1"/>
    </xf>
    <xf numFmtId="178" fontId="9" fillId="3" borderId="2" xfId="4" applyNumberFormat="1" applyFont="1" applyFill="1" applyBorder="1" applyAlignment="1">
      <alignment horizontal="left" vertical="center"/>
    </xf>
    <xf numFmtId="1" fontId="55" fillId="3" borderId="2" xfId="4" applyNumberFormat="1" applyFont="1" applyFill="1" applyBorder="1" applyAlignment="1">
      <alignment horizontal="center" vertical="top" wrapText="1" readingOrder="1"/>
    </xf>
    <xf numFmtId="0" fontId="55" fillId="3" borderId="2" xfId="4" applyNumberFormat="1" applyFont="1" applyFill="1" applyBorder="1" applyAlignment="1">
      <alignment horizontal="center" vertical="top" wrapText="1" readingOrder="1"/>
    </xf>
    <xf numFmtId="178" fontId="66" fillId="3" borderId="2" xfId="4" applyNumberFormat="1" applyFont="1" applyFill="1" applyBorder="1" applyAlignment="1">
      <alignment wrapText="1"/>
    </xf>
    <xf numFmtId="178" fontId="8" fillId="3" borderId="2" xfId="4" applyNumberFormat="1" applyFont="1" applyFill="1" applyBorder="1" applyAlignment="1">
      <alignment horizontal="center" wrapText="1"/>
    </xf>
    <xf numFmtId="178" fontId="59" fillId="3" borderId="0" xfId="0" applyNumberFormat="1" applyFont="1" applyFill="1" applyAlignment="1">
      <alignment horizontal="left" wrapText="1"/>
    </xf>
    <xf numFmtId="1" fontId="59" fillId="3" borderId="2" xfId="4" applyNumberFormat="1" applyFont="1" applyFill="1" applyBorder="1" applyAlignment="1">
      <alignment horizontal="center" vertical="center"/>
    </xf>
    <xf numFmtId="186" fontId="8" fillId="3" borderId="2" xfId="0" applyNumberFormat="1" applyFont="1" applyFill="1" applyBorder="1"/>
    <xf numFmtId="178" fontId="8" fillId="3" borderId="9" xfId="4" applyNumberFormat="1" applyFont="1" applyFill="1" applyBorder="1" applyAlignment="1">
      <alignment wrapText="1"/>
    </xf>
    <xf numFmtId="178" fontId="8" fillId="3" borderId="9" xfId="4" applyNumberFormat="1" applyFont="1" applyFill="1" applyBorder="1"/>
    <xf numFmtId="178" fontId="59" fillId="3" borderId="9" xfId="5" applyNumberFormat="1" applyFont="1" applyFill="1" applyBorder="1" applyAlignment="1">
      <alignment wrapText="1"/>
    </xf>
    <xf numFmtId="0" fontId="8" fillId="3" borderId="2" xfId="4" applyNumberFormat="1" applyFont="1" applyFill="1" applyBorder="1" applyAlignment="1">
      <alignment horizontal="center" vertical="center" wrapText="1"/>
    </xf>
    <xf numFmtId="0" fontId="54" fillId="3" borderId="2" xfId="4" applyNumberFormat="1" applyFont="1" applyFill="1" applyBorder="1" applyAlignment="1">
      <alignment horizontal="center" vertical="center" wrapText="1" readingOrder="1"/>
    </xf>
    <xf numFmtId="0" fontId="55" fillId="3" borderId="2" xfId="0" applyNumberFormat="1" applyFont="1" applyFill="1" applyBorder="1" applyAlignment="1">
      <alignment vertical="top" wrapText="1" readingOrder="1"/>
    </xf>
    <xf numFmtId="178" fontId="55" fillId="3" borderId="2" xfId="4" applyNumberFormat="1" applyFont="1" applyFill="1" applyBorder="1" applyAlignment="1">
      <alignment vertical="top" wrapText="1"/>
    </xf>
    <xf numFmtId="178" fontId="9" fillId="3" borderId="2" xfId="4" applyNumberFormat="1" applyFont="1" applyFill="1" applyBorder="1" applyAlignment="1">
      <alignment horizontal="center"/>
    </xf>
    <xf numFmtId="178" fontId="44" fillId="3" borderId="2" xfId="6" applyNumberFormat="1" applyFont="1" applyFill="1" applyBorder="1" applyAlignment="1" applyProtection="1">
      <alignment horizontal="left" vertical="center" wrapText="1"/>
      <protection locked="0"/>
    </xf>
    <xf numFmtId="178" fontId="55" fillId="3" borderId="2" xfId="5" applyNumberFormat="1" applyFont="1" applyFill="1" applyBorder="1" applyAlignment="1">
      <alignment horizontal="left" vertical="center" wrapText="1"/>
    </xf>
    <xf numFmtId="1" fontId="8" fillId="3" borderId="13" xfId="4" applyNumberFormat="1" applyFont="1" applyFill="1" applyBorder="1" applyAlignment="1">
      <alignment horizontal="center" vertical="center" wrapText="1"/>
    </xf>
    <xf numFmtId="178" fontId="59" fillId="3" borderId="2" xfId="0" applyNumberFormat="1" applyFont="1" applyFill="1" applyBorder="1"/>
    <xf numFmtId="178" fontId="59" fillId="3" borderId="2" xfId="5" applyNumberFormat="1" applyFont="1" applyFill="1" applyBorder="1" applyAlignment="1">
      <alignment horizontal="left" vertical="center" wrapText="1"/>
    </xf>
    <xf numFmtId="0" fontId="55" fillId="3" borderId="35" xfId="0" applyNumberFormat="1" applyFont="1" applyFill="1" applyBorder="1" applyAlignment="1">
      <alignment vertical="top" wrapText="1" readingOrder="1"/>
    </xf>
    <xf numFmtId="0" fontId="55" fillId="3" borderId="36" xfId="0" applyNumberFormat="1" applyFont="1" applyFill="1" applyBorder="1" applyAlignment="1">
      <alignment vertical="top" wrapText="1" readingOrder="1"/>
    </xf>
    <xf numFmtId="178" fontId="30" fillId="3" borderId="2" xfId="9" applyNumberFormat="1" applyFont="1" applyFill="1" applyBorder="1" applyAlignment="1">
      <alignment horizontal="right" wrapText="1"/>
    </xf>
    <xf numFmtId="178" fontId="30" fillId="3" borderId="2" xfId="9" applyNumberFormat="1" applyFont="1" applyFill="1" applyBorder="1" applyAlignment="1">
      <alignment horizontal="center" wrapText="1"/>
    </xf>
    <xf numFmtId="178" fontId="8" fillId="3" borderId="2" xfId="4" applyNumberFormat="1" applyFont="1" applyFill="1" applyBorder="1" applyAlignment="1"/>
    <xf numFmtId="178" fontId="9" fillId="3" borderId="2" xfId="4" applyNumberFormat="1" applyFont="1" applyFill="1" applyBorder="1" applyAlignment="1"/>
    <xf numFmtId="1" fontId="9" fillId="3" borderId="2" xfId="4" applyNumberFormat="1" applyFont="1" applyFill="1" applyBorder="1" applyAlignment="1">
      <alignment horizontal="center" vertical="center" wrapText="1"/>
    </xf>
    <xf numFmtId="178" fontId="67" fillId="3" borderId="2" xfId="4" applyNumberFormat="1" applyFont="1" applyFill="1" applyBorder="1" applyAlignment="1">
      <alignment horizontal="left" vertical="center" wrapText="1"/>
    </xf>
    <xf numFmtId="178" fontId="64" fillId="3" borderId="2" xfId="4" applyNumberFormat="1" applyFont="1" applyFill="1" applyBorder="1" applyAlignment="1">
      <alignment horizontal="center" vertical="center" wrapText="1"/>
    </xf>
    <xf numFmtId="178" fontId="63" fillId="3" borderId="2" xfId="4" applyNumberFormat="1" applyFont="1" applyFill="1" applyBorder="1" applyAlignment="1">
      <alignment horizontal="left" vertical="center" wrapText="1"/>
    </xf>
    <xf numFmtId="178" fontId="44" fillId="3" borderId="2" xfId="9" applyNumberFormat="1" applyFont="1" applyFill="1" applyBorder="1" applyAlignment="1">
      <alignment wrapText="1"/>
    </xf>
    <xf numFmtId="178" fontId="30" fillId="3" borderId="2" xfId="9" applyNumberFormat="1" applyFont="1" applyFill="1" applyBorder="1" applyAlignment="1">
      <alignment horizontal="right"/>
    </xf>
    <xf numFmtId="178" fontId="63" fillId="3" borderId="0" xfId="0" applyNumberFormat="1" applyFont="1" applyFill="1" applyAlignment="1">
      <alignment horizontal="left" wrapText="1"/>
    </xf>
    <xf numFmtId="178" fontId="30" fillId="3" borderId="2" xfId="4" applyNumberFormat="1" applyFont="1" applyFill="1" applyBorder="1" applyAlignment="1">
      <alignment horizontal="left" vertical="center" wrapText="1"/>
    </xf>
    <xf numFmtId="0" fontId="8" fillId="3" borderId="2" xfId="4" applyNumberFormat="1" applyFont="1" applyFill="1" applyBorder="1" applyAlignment="1">
      <alignment horizontal="center" vertical="center"/>
    </xf>
    <xf numFmtId="178" fontId="55" fillId="3" borderId="2" xfId="4" applyNumberFormat="1" applyFont="1" applyFill="1" applyBorder="1" applyAlignment="1">
      <alignment horizontal="center" vertical="center" wrapText="1"/>
    </xf>
    <xf numFmtId="178" fontId="55" fillId="3" borderId="2" xfId="4" applyNumberFormat="1" applyFont="1" applyFill="1" applyBorder="1" applyAlignment="1">
      <alignment horizontal="center" vertical="center" wrapText="1" readingOrder="1"/>
    </xf>
    <xf numFmtId="178" fontId="59" fillId="3" borderId="2" xfId="5" applyNumberFormat="1" applyFont="1" applyFill="1" applyBorder="1" applyAlignment="1">
      <alignment horizontal="center" wrapText="1"/>
    </xf>
    <xf numFmtId="1" fontId="59" fillId="3" borderId="2" xfId="0" applyNumberFormat="1" applyFont="1" applyFill="1" applyBorder="1"/>
    <xf numFmtId="178" fontId="59" fillId="3" borderId="2" xfId="5" applyNumberFormat="1" applyFont="1" applyFill="1" applyBorder="1"/>
    <xf numFmtId="178" fontId="59" fillId="3" borderId="2" xfId="2" applyNumberFormat="1" applyFont="1" applyFill="1" applyBorder="1" applyAlignment="1">
      <alignment horizontal="left" vertical="center" wrapText="1"/>
    </xf>
    <xf numFmtId="0" fontId="55" fillId="3" borderId="37" xfId="0" applyNumberFormat="1" applyFont="1" applyFill="1" applyBorder="1" applyAlignment="1">
      <alignment vertical="top" wrapText="1" readingOrder="1"/>
    </xf>
    <xf numFmtId="178" fontId="59" fillId="3" borderId="9" xfId="5" applyNumberFormat="1" applyFont="1" applyFill="1" applyBorder="1"/>
    <xf numFmtId="0" fontId="55" fillId="3" borderId="9" xfId="4" applyNumberFormat="1" applyFont="1" applyFill="1" applyBorder="1" applyAlignment="1">
      <alignment horizontal="center" vertical="top" wrapText="1" readingOrder="1"/>
    </xf>
    <xf numFmtId="0" fontId="59" fillId="3" borderId="2" xfId="5" applyNumberFormat="1" applyFont="1" applyFill="1" applyBorder="1" applyAlignment="1">
      <alignment wrapText="1"/>
    </xf>
    <xf numFmtId="0" fontId="55" fillId="3" borderId="2" xfId="4" applyNumberFormat="1" applyFont="1" applyFill="1" applyBorder="1" applyAlignment="1">
      <alignment horizontal="center" vertical="center" wrapText="1" readingOrder="1"/>
    </xf>
    <xf numFmtId="0" fontId="59" fillId="3" borderId="2" xfId="4" applyNumberFormat="1" applyFont="1" applyFill="1" applyBorder="1" applyAlignment="1">
      <alignment horizontal="center" wrapText="1"/>
    </xf>
    <xf numFmtId="179" fontId="8" fillId="3" borderId="0" xfId="0" applyNumberFormat="1" applyFont="1" applyFill="1"/>
    <xf numFmtId="1" fontId="8" fillId="3" borderId="0" xfId="0" applyNumberFormat="1" applyFont="1" applyFill="1"/>
    <xf numFmtId="178" fontId="7" fillId="3" borderId="0" xfId="0" applyNumberFormat="1" applyFont="1" applyFill="1" applyAlignment="1">
      <alignment horizontal="center" vertical="center" wrapText="1"/>
    </xf>
    <xf numFmtId="0" fontId="37" fillId="3" borderId="0" xfId="7" applyFont="1" applyFill="1" applyBorder="1" applyAlignment="1">
      <alignment horizontal="center" vertical="center" wrapText="1"/>
    </xf>
    <xf numFmtId="0" fontId="38" fillId="3" borderId="2" xfId="2" applyFont="1" applyFill="1" applyBorder="1" applyAlignment="1">
      <alignment horizontal="center" vertical="center" wrapText="1"/>
    </xf>
    <xf numFmtId="178" fontId="38" fillId="3" borderId="2" xfId="1" applyNumberFormat="1" applyFont="1" applyFill="1" applyBorder="1" applyAlignment="1">
      <alignment horizontal="center" vertical="center" wrapText="1"/>
    </xf>
    <xf numFmtId="178" fontId="8" fillId="3" borderId="0" xfId="0" applyNumberFormat="1" applyFont="1" applyFill="1" applyAlignment="1">
      <alignment horizontal="center" wrapText="1"/>
    </xf>
    <xf numFmtId="178" fontId="29" fillId="3" borderId="2" xfId="0" applyNumberFormat="1" applyFont="1" applyFill="1" applyBorder="1" applyAlignment="1">
      <alignment horizontal="center" vertical="center" wrapText="1"/>
    </xf>
    <xf numFmtId="2" fontId="38" fillId="3" borderId="6" xfId="1" applyNumberFormat="1"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2" xfId="9" applyFont="1" applyFill="1" applyBorder="1" applyAlignment="1">
      <alignment horizontal="center" vertical="center" wrapText="1"/>
    </xf>
    <xf numFmtId="178" fontId="29" fillId="3" borderId="2" xfId="9" applyNumberFormat="1" applyFont="1" applyFill="1" applyBorder="1" applyAlignment="1">
      <alignment horizontal="center" vertical="center" textRotation="90" wrapText="1"/>
    </xf>
    <xf numFmtId="0" fontId="29" fillId="3" borderId="2" xfId="9" applyFont="1" applyFill="1" applyBorder="1" applyAlignment="1">
      <alignment horizontal="center" vertical="center" textRotation="90" wrapText="1"/>
    </xf>
    <xf numFmtId="49" fontId="29" fillId="3" borderId="2" xfId="9" applyNumberFormat="1" applyFont="1" applyFill="1" applyBorder="1" applyAlignment="1">
      <alignment horizontal="center" vertical="center" textRotation="90" wrapText="1"/>
    </xf>
    <xf numFmtId="178" fontId="10" fillId="3" borderId="9" xfId="0" applyNumberFormat="1" applyFont="1" applyFill="1" applyBorder="1" applyAlignment="1">
      <alignment horizontal="center" vertical="center" textRotation="90" wrapText="1"/>
    </xf>
    <xf numFmtId="178" fontId="38" fillId="3" borderId="2" xfId="1" applyNumberFormat="1" applyFont="1" applyFill="1" applyBorder="1" applyAlignment="1">
      <alignment horizontal="center" vertical="center" wrapText="1"/>
    </xf>
    <xf numFmtId="49" fontId="29" fillId="3" borderId="0" xfId="0" applyNumberFormat="1" applyFont="1" applyFill="1"/>
    <xf numFmtId="0" fontId="29" fillId="3" borderId="0" xfId="9" applyFont="1" applyFill="1" applyAlignment="1">
      <alignment horizontal="center" vertical="center" wrapText="1"/>
    </xf>
    <xf numFmtId="49" fontId="29" fillId="3" borderId="0" xfId="9" applyNumberFormat="1" applyFont="1" applyFill="1" applyAlignment="1">
      <alignment horizontal="center" vertical="center" wrapText="1"/>
    </xf>
    <xf numFmtId="178" fontId="29" fillId="3" borderId="0" xfId="9" applyNumberFormat="1" applyFont="1" applyFill="1" applyAlignment="1">
      <alignment horizontal="center" vertical="center" wrapText="1"/>
    </xf>
    <xf numFmtId="0" fontId="29" fillId="3" borderId="9" xfId="9" applyFont="1" applyFill="1" applyBorder="1" applyAlignment="1">
      <alignment horizontal="center" vertical="center" wrapText="1"/>
    </xf>
    <xf numFmtId="49" fontId="29" fillId="3" borderId="9" xfId="9" applyNumberFormat="1" applyFont="1" applyFill="1" applyBorder="1" applyAlignment="1">
      <alignment horizontal="center" vertical="center" wrapText="1"/>
    </xf>
    <xf numFmtId="178" fontId="29" fillId="3" borderId="9" xfId="9" applyNumberFormat="1" applyFont="1" applyFill="1" applyBorder="1" applyAlignment="1">
      <alignment horizontal="center" vertical="center" wrapText="1"/>
    </xf>
    <xf numFmtId="178" fontId="26" fillId="3" borderId="2" xfId="9" applyNumberFormat="1" applyFont="1" applyFill="1" applyBorder="1" applyAlignment="1">
      <alignment horizontal="center" vertical="center" wrapText="1"/>
    </xf>
    <xf numFmtId="49" fontId="26" fillId="3" borderId="2" xfId="9" applyNumberFormat="1" applyFont="1" applyFill="1" applyBorder="1" applyAlignment="1">
      <alignment horizontal="center" vertical="center" wrapText="1"/>
    </xf>
    <xf numFmtId="179" fontId="26" fillId="3" borderId="2" xfId="9" applyNumberFormat="1" applyFont="1" applyFill="1" applyBorder="1" applyAlignment="1">
      <alignment horizontal="center" vertical="center" wrapText="1"/>
    </xf>
    <xf numFmtId="0" fontId="26" fillId="3" borderId="0" xfId="0" applyFont="1" applyFill="1"/>
    <xf numFmtId="177" fontId="26" fillId="3" borderId="2" xfId="9" applyNumberFormat="1" applyFont="1" applyFill="1" applyBorder="1" applyAlignment="1">
      <alignment horizontal="center" vertical="center" wrapText="1"/>
    </xf>
    <xf numFmtId="14" fontId="26" fillId="3" borderId="2" xfId="0" applyNumberFormat="1" applyFont="1" applyFill="1" applyBorder="1" applyAlignment="1">
      <alignment horizontal="center" vertical="center" wrapText="1"/>
    </xf>
    <xf numFmtId="0" fontId="26" fillId="3" borderId="13" xfId="9" applyFont="1" applyFill="1" applyBorder="1" applyAlignment="1">
      <alignment horizontal="center" vertical="center" wrapText="1"/>
    </xf>
    <xf numFmtId="49" fontId="26" fillId="3" borderId="13" xfId="9" applyNumberFormat="1" applyFont="1" applyFill="1" applyBorder="1" applyAlignment="1">
      <alignment horizontal="center" vertical="center" wrapText="1"/>
    </xf>
    <xf numFmtId="174" fontId="26" fillId="3" borderId="13" xfId="8" applyFont="1" applyFill="1" applyBorder="1" applyAlignment="1">
      <alignment horizontal="center" vertical="center" wrapText="1"/>
    </xf>
    <xf numFmtId="178" fontId="29" fillId="3" borderId="2" xfId="9" applyNumberFormat="1" applyFont="1" applyFill="1" applyBorder="1" applyAlignment="1">
      <alignment horizontal="center" vertical="center" wrapText="1"/>
    </xf>
    <xf numFmtId="49" fontId="29" fillId="3" borderId="2" xfId="9" applyNumberFormat="1" applyFont="1" applyFill="1" applyBorder="1" applyAlignment="1">
      <alignment horizontal="center" vertical="center" wrapText="1"/>
    </xf>
    <xf numFmtId="0" fontId="29" fillId="3" borderId="13" xfId="9" applyFont="1" applyFill="1" applyBorder="1" applyAlignment="1">
      <alignment horizontal="center" vertical="center" wrapText="1"/>
    </xf>
    <xf numFmtId="0" fontId="68" fillId="3" borderId="0" xfId="0" applyFont="1" applyFill="1"/>
    <xf numFmtId="0" fontId="69" fillId="3" borderId="0" xfId="0" applyFont="1" applyFill="1"/>
    <xf numFmtId="0" fontId="70" fillId="3" borderId="0" xfId="0" applyFont="1" applyFill="1"/>
    <xf numFmtId="49" fontId="29" fillId="3" borderId="13" xfId="9" applyNumberFormat="1" applyFont="1" applyFill="1" applyBorder="1" applyAlignment="1">
      <alignment horizontal="center" vertical="center" wrapText="1"/>
    </xf>
    <xf numFmtId="174" fontId="29" fillId="3" borderId="13" xfId="8" applyFont="1" applyFill="1" applyBorder="1" applyAlignment="1">
      <alignment horizontal="center" vertical="center" wrapText="1"/>
    </xf>
    <xf numFmtId="0" fontId="71" fillId="3" borderId="0" xfId="0" applyFont="1" applyFill="1"/>
    <xf numFmtId="0" fontId="54" fillId="3" borderId="2" xfId="0" applyNumberFormat="1" applyFont="1" applyFill="1" applyBorder="1" applyAlignment="1" applyProtection="1">
      <alignment horizontal="left" vertical="center" wrapText="1" indent="3" readingOrder="1"/>
      <protection locked="0"/>
    </xf>
    <xf numFmtId="176" fontId="29" fillId="3" borderId="2" xfId="9" applyNumberFormat="1" applyFont="1" applyFill="1" applyBorder="1" applyAlignment="1">
      <alignment horizontal="center" vertical="center" wrapText="1"/>
    </xf>
    <xf numFmtId="179" fontId="70" fillId="3" borderId="0" xfId="0" applyNumberFormat="1" applyFont="1" applyFill="1"/>
    <xf numFmtId="0" fontId="26" fillId="3" borderId="0" xfId="9" applyFont="1" applyFill="1" applyBorder="1" applyAlignment="1">
      <alignment horizontal="center" vertical="center" wrapText="1"/>
    </xf>
    <xf numFmtId="49" fontId="26" fillId="3" borderId="0" xfId="9" applyNumberFormat="1" applyFont="1" applyFill="1" applyBorder="1" applyAlignment="1">
      <alignment horizontal="center" vertical="center" wrapText="1"/>
    </xf>
    <xf numFmtId="178" fontId="26" fillId="3" borderId="0" xfId="9" applyNumberFormat="1" applyFont="1" applyFill="1" applyBorder="1" applyAlignment="1">
      <alignment horizontal="center" vertical="center" wrapText="1"/>
    </xf>
    <xf numFmtId="0" fontId="29" fillId="3" borderId="0" xfId="9" applyFont="1" applyFill="1" applyBorder="1" applyAlignment="1">
      <alignment horizontal="center" vertical="center" wrapText="1"/>
    </xf>
    <xf numFmtId="179" fontId="29" fillId="3" borderId="0" xfId="9" applyNumberFormat="1" applyFont="1" applyFill="1" applyBorder="1" applyAlignment="1">
      <alignment horizontal="center" vertical="center" wrapText="1"/>
    </xf>
    <xf numFmtId="178" fontId="29" fillId="3" borderId="0" xfId="9" applyNumberFormat="1" applyFont="1" applyFill="1" applyBorder="1" applyAlignment="1">
      <alignment horizontal="center" vertical="center" wrapText="1"/>
    </xf>
    <xf numFmtId="49" fontId="29" fillId="3" borderId="0" xfId="9" applyNumberFormat="1" applyFont="1" applyFill="1" applyBorder="1" applyAlignment="1">
      <alignment horizontal="center" vertical="center" wrapText="1"/>
    </xf>
    <xf numFmtId="0" fontId="29" fillId="3" borderId="0" xfId="9" applyFont="1" applyFill="1" applyBorder="1" applyAlignment="1">
      <alignment vertical="center" wrapText="1"/>
    </xf>
    <xf numFmtId="49" fontId="29" fillId="3" borderId="0" xfId="9" applyNumberFormat="1" applyFont="1" applyFill="1" applyBorder="1" applyAlignment="1">
      <alignment vertical="center" wrapText="1"/>
    </xf>
    <xf numFmtId="178" fontId="29" fillId="3" borderId="2" xfId="9" applyNumberFormat="1" applyFont="1" applyFill="1" applyBorder="1" applyAlignment="1">
      <alignment horizontal="left" vertical="center" wrapText="1"/>
    </xf>
    <xf numFmtId="179" fontId="29" fillId="3" borderId="2" xfId="0" applyNumberFormat="1" applyFont="1" applyFill="1" applyBorder="1" applyAlignment="1">
      <alignment horizontal="center" vertical="center" wrapText="1"/>
    </xf>
    <xf numFmtId="0" fontId="8" fillId="0" borderId="0" xfId="0" applyFont="1" applyAlignment="1">
      <alignment wrapText="1"/>
    </xf>
    <xf numFmtId="1" fontId="10" fillId="0" borderId="4" xfId="0" applyNumberFormat="1" applyFont="1" applyBorder="1" applyAlignment="1">
      <alignment horizontal="center" vertical="center" wrapText="1"/>
    </xf>
    <xf numFmtId="1" fontId="31" fillId="0" borderId="4" xfId="0" applyNumberFormat="1" applyFont="1" applyBorder="1" applyAlignment="1">
      <alignment horizontal="center" vertical="center" wrapText="1"/>
    </xf>
    <xf numFmtId="1" fontId="31" fillId="3" borderId="4" xfId="0" applyNumberFormat="1" applyFont="1" applyFill="1" applyBorder="1" applyAlignment="1">
      <alignment horizontal="center" vertical="center" wrapText="1"/>
    </xf>
    <xf numFmtId="1" fontId="31" fillId="0" borderId="27" xfId="0" applyNumberFormat="1" applyFont="1" applyBorder="1" applyAlignment="1">
      <alignment vertical="center" wrapText="1"/>
    </xf>
    <xf numFmtId="1" fontId="31" fillId="0" borderId="27" xfId="0" applyNumberFormat="1" applyFont="1" applyBorder="1" applyAlignment="1">
      <alignment horizontal="center" vertical="center" wrapText="1"/>
    </xf>
    <xf numFmtId="1" fontId="10" fillId="0" borderId="0" xfId="0" applyNumberFormat="1" applyFont="1"/>
    <xf numFmtId="178" fontId="31" fillId="3" borderId="1" xfId="0" applyNumberFormat="1" applyFont="1" applyFill="1" applyBorder="1" applyAlignment="1">
      <alignment horizontal="center" vertical="center" wrapText="1"/>
    </xf>
    <xf numFmtId="178" fontId="31" fillId="0" borderId="2" xfId="0" applyNumberFormat="1" applyFont="1" applyBorder="1" applyAlignment="1">
      <alignment horizontal="center" vertical="center" wrapText="1"/>
    </xf>
    <xf numFmtId="178" fontId="31" fillId="0" borderId="6" xfId="0" applyNumberFormat="1" applyFont="1" applyBorder="1" applyAlignment="1">
      <alignment horizontal="center" vertical="center" wrapText="1"/>
    </xf>
    <xf numFmtId="178" fontId="31" fillId="0" borderId="2" xfId="0" applyNumberFormat="1" applyFont="1" applyBorder="1"/>
    <xf numFmtId="178" fontId="31" fillId="3" borderId="2" xfId="0" applyNumberFormat="1" applyFont="1" applyFill="1" applyBorder="1"/>
    <xf numFmtId="178" fontId="31" fillId="3" borderId="6" xfId="0" applyNumberFormat="1" applyFont="1" applyFill="1" applyBorder="1"/>
    <xf numFmtId="178" fontId="31" fillId="0" borderId="6" xfId="0" applyNumberFormat="1" applyFont="1" applyBorder="1"/>
    <xf numFmtId="178" fontId="31" fillId="0" borderId="6" xfId="0" applyNumberFormat="1" applyFont="1" applyFill="1" applyBorder="1"/>
    <xf numFmtId="178" fontId="31" fillId="0" borderId="2" xfId="0" applyNumberFormat="1" applyFont="1" applyFill="1" applyBorder="1"/>
    <xf numFmtId="178" fontId="10" fillId="3" borderId="2" xfId="0" applyNumberFormat="1" applyFont="1" applyFill="1" applyBorder="1"/>
    <xf numFmtId="178" fontId="10" fillId="0" borderId="6" xfId="0" applyNumberFormat="1" applyFont="1" applyBorder="1"/>
    <xf numFmtId="0" fontId="11" fillId="3" borderId="1" xfId="6" applyFont="1" applyFill="1" applyBorder="1" applyAlignment="1" applyProtection="1">
      <alignment horizontal="center" vertical="center" wrapText="1"/>
      <protection locked="0"/>
    </xf>
    <xf numFmtId="0" fontId="10" fillId="3" borderId="2" xfId="0" applyNumberFormat="1" applyFont="1" applyFill="1" applyBorder="1" applyAlignment="1">
      <alignment horizontal="left" vertical="top" wrapText="1" indent="1" readingOrder="1"/>
    </xf>
    <xf numFmtId="178" fontId="10" fillId="3" borderId="23" xfId="0" applyNumberFormat="1" applyFont="1" applyFill="1" applyBorder="1" applyAlignment="1">
      <alignment horizontal="center" vertical="center" textRotation="90" wrapText="1"/>
    </xf>
    <xf numFmtId="178" fontId="7" fillId="3" borderId="0" xfId="0" applyNumberFormat="1" applyFont="1" applyFill="1" applyAlignment="1">
      <alignment horizontal="center" wrapText="1"/>
    </xf>
    <xf numFmtId="178" fontId="29" fillId="3" borderId="2" xfId="0" applyNumberFormat="1" applyFont="1" applyFill="1" applyBorder="1" applyAlignment="1">
      <alignment horizontal="center" vertical="center" wrapText="1"/>
    </xf>
    <xf numFmtId="178" fontId="29" fillId="3" borderId="2" xfId="9" applyNumberFormat="1" applyFont="1" applyFill="1" applyBorder="1" applyAlignment="1">
      <alignment horizontal="center" vertical="center" textRotation="90" wrapText="1"/>
    </xf>
    <xf numFmtId="178" fontId="29" fillId="3" borderId="0" xfId="9" applyNumberFormat="1" applyFont="1" applyFill="1" applyAlignment="1">
      <alignment horizontal="center" vertical="center" wrapText="1"/>
    </xf>
    <xf numFmtId="0" fontId="30" fillId="3" borderId="0" xfId="0" applyFont="1" applyFill="1" applyBorder="1" applyAlignment="1">
      <alignment horizontal="center" vertical="center" wrapText="1"/>
    </xf>
    <xf numFmtId="0" fontId="30" fillId="3" borderId="2" xfId="0" applyFont="1" applyFill="1" applyBorder="1" applyAlignment="1">
      <alignment horizontal="center" vertical="center" wrapText="1"/>
    </xf>
    <xf numFmtId="178" fontId="59" fillId="3" borderId="9" xfId="5" applyNumberFormat="1" applyFont="1" applyFill="1" applyBorder="1" applyAlignment="1">
      <alignment horizontal="center" wrapText="1"/>
    </xf>
    <xf numFmtId="178" fontId="8" fillId="3" borderId="1" xfId="4" applyNumberFormat="1" applyFont="1" applyFill="1" applyBorder="1" applyAlignment="1">
      <alignment horizontal="center" vertical="center" wrapText="1"/>
    </xf>
    <xf numFmtId="0" fontId="8" fillId="3" borderId="9" xfId="4" applyNumberFormat="1" applyFont="1" applyFill="1" applyBorder="1" applyAlignment="1">
      <alignment horizontal="center" vertical="center" wrapText="1"/>
    </xf>
    <xf numFmtId="1" fontId="8" fillId="3" borderId="9" xfId="4" applyNumberFormat="1" applyFont="1" applyFill="1" applyBorder="1" applyAlignment="1">
      <alignment horizontal="center" vertical="center" wrapText="1"/>
    </xf>
    <xf numFmtId="1" fontId="8" fillId="3" borderId="1" xfId="4" applyNumberFormat="1" applyFont="1" applyFill="1" applyBorder="1" applyAlignment="1">
      <alignment horizontal="center" vertical="center" wrapText="1"/>
    </xf>
    <xf numFmtId="178" fontId="30" fillId="3" borderId="1" xfId="4" applyNumberFormat="1" applyFont="1" applyFill="1" applyBorder="1" applyAlignment="1">
      <alignment horizontal="center" wrapText="1"/>
    </xf>
    <xf numFmtId="0" fontId="30" fillId="3" borderId="2" xfId="0" applyFont="1" applyFill="1" applyBorder="1" applyAlignment="1">
      <alignment horizontal="center" vertical="center" wrapText="1"/>
    </xf>
    <xf numFmtId="178" fontId="26" fillId="3" borderId="2" xfId="0" applyNumberFormat="1" applyFont="1" applyFill="1" applyBorder="1" applyAlignment="1">
      <alignment horizontal="center" vertical="center" wrapText="1"/>
    </xf>
    <xf numFmtId="0" fontId="31" fillId="3" borderId="2" xfId="0" applyFont="1" applyFill="1" applyBorder="1" applyAlignment="1">
      <alignment horizontal="justify" vertical="center" wrapText="1"/>
    </xf>
    <xf numFmtId="178" fontId="7" fillId="3" borderId="2" xfId="0" applyNumberFormat="1" applyFont="1" applyFill="1" applyBorder="1" applyAlignment="1">
      <alignment horizontal="center" wrapText="1"/>
    </xf>
    <xf numFmtId="178" fontId="29" fillId="3" borderId="0" xfId="0" applyNumberFormat="1" applyFont="1" applyFill="1" applyAlignment="1">
      <alignment horizontal="center" vertical="center" wrapText="1"/>
    </xf>
    <xf numFmtId="178" fontId="29" fillId="3" borderId="2" xfId="0" applyNumberFormat="1" applyFont="1" applyFill="1" applyBorder="1" applyAlignment="1">
      <alignment horizontal="center" vertical="center" wrapText="1"/>
    </xf>
    <xf numFmtId="178" fontId="8" fillId="3" borderId="9" xfId="4" applyNumberFormat="1" applyFont="1" applyFill="1" applyBorder="1" applyAlignment="1">
      <alignment horizontal="center" vertical="center" wrapText="1"/>
    </xf>
    <xf numFmtId="178" fontId="8" fillId="3" borderId="0" xfId="0" applyNumberFormat="1" applyFont="1" applyFill="1" applyAlignment="1">
      <alignment horizontal="left"/>
    </xf>
    <xf numFmtId="0" fontId="72" fillId="3" borderId="34" xfId="0" applyNumberFormat="1" applyFont="1" applyFill="1" applyBorder="1" applyAlignment="1">
      <alignment vertical="top" wrapText="1" readingOrder="1"/>
    </xf>
    <xf numFmtId="176" fontId="8" fillId="3" borderId="0" xfId="0" applyNumberFormat="1" applyFont="1" applyFill="1"/>
    <xf numFmtId="0" fontId="44" fillId="3" borderId="0" xfId="0" applyFont="1" applyFill="1" applyAlignment="1">
      <alignment horizontal="left" vertical="center" wrapText="1"/>
    </xf>
    <xf numFmtId="0" fontId="55" fillId="3" borderId="38" xfId="0" applyNumberFormat="1" applyFont="1" applyFill="1" applyBorder="1" applyAlignment="1">
      <alignment vertical="top" wrapText="1" readingOrder="1"/>
    </xf>
    <xf numFmtId="178" fontId="44" fillId="3" borderId="2" xfId="9" applyNumberFormat="1" applyFont="1" applyFill="1" applyBorder="1" applyAlignment="1">
      <alignment horizontal="center" vertical="center" wrapText="1"/>
    </xf>
    <xf numFmtId="178" fontId="44" fillId="3" borderId="2" xfId="4" applyNumberFormat="1" applyFont="1" applyFill="1" applyBorder="1" applyAlignment="1">
      <alignment horizontal="center" vertical="center" wrapText="1"/>
    </xf>
    <xf numFmtId="178" fontId="29" fillId="3" borderId="2" xfId="4" applyNumberFormat="1" applyFont="1" applyFill="1" applyBorder="1"/>
    <xf numFmtId="178" fontId="9" fillId="3" borderId="9" xfId="4" applyNumberFormat="1" applyFont="1" applyFill="1" applyBorder="1" applyAlignment="1">
      <alignment horizontal="center" vertical="center" wrapText="1"/>
    </xf>
    <xf numFmtId="178" fontId="8" fillId="3" borderId="2" xfId="0" applyNumberFormat="1" applyFont="1" applyFill="1" applyBorder="1"/>
    <xf numFmtId="178" fontId="8" fillId="3" borderId="9" xfId="0" applyNumberFormat="1" applyFont="1" applyFill="1" applyBorder="1"/>
    <xf numFmtId="178" fontId="65" fillId="3" borderId="2" xfId="0" applyNumberFormat="1" applyFont="1" applyFill="1" applyBorder="1"/>
    <xf numFmtId="178" fontId="29" fillId="3" borderId="2" xfId="4" applyNumberFormat="1" applyFont="1" applyFill="1" applyBorder="1" applyAlignment="1">
      <alignment horizontal="center" vertical="center"/>
    </xf>
    <xf numFmtId="178" fontId="29" fillId="3" borderId="0" xfId="0" applyNumberFormat="1" applyFont="1" applyFill="1" applyAlignment="1">
      <alignment horizontal="center"/>
    </xf>
    <xf numFmtId="178" fontId="29" fillId="3" borderId="2" xfId="0" applyNumberFormat="1" applyFont="1" applyFill="1" applyBorder="1" applyAlignment="1">
      <alignment horizontal="center"/>
    </xf>
    <xf numFmtId="178" fontId="29" fillId="3" borderId="0" xfId="0" applyNumberFormat="1" applyFont="1" applyFill="1" applyBorder="1" applyAlignment="1">
      <alignment horizontal="center"/>
    </xf>
    <xf numFmtId="178" fontId="29" fillId="3" borderId="2" xfId="0" applyNumberFormat="1" applyFont="1" applyFill="1" applyBorder="1" applyAlignment="1">
      <alignment horizontal="center" wrapText="1"/>
    </xf>
    <xf numFmtId="178" fontId="7" fillId="3" borderId="0" xfId="0" applyNumberFormat="1" applyFont="1" applyFill="1" applyAlignment="1">
      <alignment horizontal="right"/>
    </xf>
    <xf numFmtId="0" fontId="7" fillId="3" borderId="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7" fillId="3" borderId="2" xfId="0" applyNumberFormat="1" applyFont="1" applyFill="1" applyBorder="1" applyAlignment="1">
      <alignment horizontal="center" vertical="center" wrapText="1"/>
    </xf>
    <xf numFmtId="0" fontId="7" fillId="3" borderId="0" xfId="0" applyFont="1" applyFill="1" applyBorder="1" applyAlignment="1">
      <alignment horizontal="center" wrapText="1"/>
    </xf>
    <xf numFmtId="178" fontId="7" fillId="3" borderId="0" xfId="0" applyNumberFormat="1" applyFont="1" applyFill="1" applyAlignment="1">
      <alignment horizontal="center" vertical="center" wrapText="1"/>
    </xf>
    <xf numFmtId="178" fontId="7" fillId="3" borderId="2" xfId="0" applyNumberFormat="1" applyFont="1" applyFill="1" applyBorder="1" applyAlignment="1">
      <alignment horizontal="center" wrapText="1"/>
    </xf>
    <xf numFmtId="0" fontId="6" fillId="3" borderId="0" xfId="0" applyFont="1" applyFill="1" applyAlignment="1">
      <alignment horizontal="center" vertical="center" wrapText="1"/>
    </xf>
    <xf numFmtId="0" fontId="7" fillId="0" borderId="0" xfId="0" applyFont="1" applyBorder="1" applyAlignment="1">
      <alignment horizontal="center"/>
    </xf>
    <xf numFmtId="0" fontId="7" fillId="0" borderId="0" xfId="0" applyFont="1" applyBorder="1" applyAlignment="1">
      <alignment horizontal="center" vertical="center" wrapText="1"/>
    </xf>
    <xf numFmtId="177" fontId="10" fillId="0" borderId="0" xfId="0" applyNumberFormat="1" applyFont="1" applyBorder="1" applyAlignment="1">
      <alignment horizontal="center" vertical="center" wrapText="1"/>
    </xf>
    <xf numFmtId="0" fontId="7" fillId="3" borderId="28" xfId="0" applyFont="1" applyFill="1" applyBorder="1" applyAlignment="1">
      <alignment horizontal="center" vertical="center" wrapText="1"/>
    </xf>
    <xf numFmtId="0" fontId="10" fillId="0" borderId="0" xfId="0" applyFont="1" applyAlignment="1">
      <alignment horizontal="center" wrapText="1"/>
    </xf>
    <xf numFmtId="0" fontId="7" fillId="0" borderId="0" xfId="0" applyFont="1" applyAlignment="1">
      <alignment horizontal="center" wrapText="1"/>
    </xf>
    <xf numFmtId="0" fontId="7" fillId="0" borderId="0" xfId="0" applyFont="1" applyBorder="1" applyAlignment="1">
      <alignment horizontal="center" wrapText="1"/>
    </xf>
    <xf numFmtId="0" fontId="6" fillId="0" borderId="0" xfId="0" applyFont="1" applyBorder="1" applyAlignment="1">
      <alignment horizontal="center" vertical="center" wrapText="1"/>
    </xf>
    <xf numFmtId="178" fontId="7" fillId="3" borderId="0" xfId="0" applyNumberFormat="1" applyFont="1" applyFill="1" applyAlignment="1">
      <alignment horizontal="center" wrapText="1"/>
    </xf>
    <xf numFmtId="0" fontId="6" fillId="3" borderId="0" xfId="0" applyFont="1" applyFill="1" applyBorder="1" applyAlignment="1">
      <alignment horizontal="center" vertical="center" wrapText="1"/>
    </xf>
    <xf numFmtId="0" fontId="10" fillId="3" borderId="9" xfId="0" applyFont="1" applyFill="1" applyBorder="1" applyAlignment="1">
      <alignment horizontal="center" vertical="center" textRotation="90" wrapText="1"/>
    </xf>
    <xf numFmtId="0" fontId="10" fillId="3" borderId="1" xfId="0" applyFont="1" applyFill="1" applyBorder="1" applyAlignment="1">
      <alignment horizontal="center" vertical="center" textRotation="90" wrapText="1"/>
    </xf>
    <xf numFmtId="0" fontId="10" fillId="3" borderId="13" xfId="0" applyFont="1" applyFill="1" applyBorder="1" applyAlignment="1">
      <alignment horizontal="center" vertical="center" textRotation="90" wrapText="1"/>
    </xf>
    <xf numFmtId="178" fontId="10" fillId="3" borderId="6" xfId="0" applyNumberFormat="1" applyFont="1" applyFill="1" applyBorder="1" applyAlignment="1">
      <alignment horizontal="center" vertical="center" wrapText="1"/>
    </xf>
    <xf numFmtId="178" fontId="10" fillId="3" borderId="29" xfId="0" applyNumberFormat="1" applyFont="1" applyFill="1" applyBorder="1" applyAlignment="1">
      <alignment horizontal="center" vertical="center" wrapText="1"/>
    </xf>
    <xf numFmtId="178" fontId="10" fillId="3" borderId="11" xfId="0" applyNumberFormat="1" applyFont="1" applyFill="1" applyBorder="1" applyAlignment="1">
      <alignment horizontal="center" vertical="center" wrapText="1"/>
    </xf>
    <xf numFmtId="178" fontId="10" fillId="3" borderId="9" xfId="0" applyNumberFormat="1" applyFont="1" applyFill="1" applyBorder="1" applyAlignment="1">
      <alignment horizontal="center" vertical="center" textRotation="90" wrapText="1"/>
    </xf>
    <xf numFmtId="178" fontId="10" fillId="3" borderId="13" xfId="0" applyNumberFormat="1" applyFont="1" applyFill="1" applyBorder="1" applyAlignment="1">
      <alignment horizontal="center" vertical="center" textRotation="90" wrapText="1"/>
    </xf>
    <xf numFmtId="49" fontId="7" fillId="3" borderId="9" xfId="0" applyNumberFormat="1" applyFont="1" applyFill="1" applyBorder="1" applyAlignment="1">
      <alignment horizontal="center" vertical="center" textRotation="90" wrapText="1"/>
    </xf>
    <xf numFmtId="49" fontId="7" fillId="3" borderId="13" xfId="0" applyNumberFormat="1" applyFont="1" applyFill="1" applyBorder="1" applyAlignment="1">
      <alignment horizontal="center" vertical="center" textRotation="90" wrapText="1"/>
    </xf>
    <xf numFmtId="0" fontId="7" fillId="3" borderId="0" xfId="0" applyFont="1" applyFill="1" applyAlignment="1">
      <alignment horizontal="center" wrapText="1"/>
    </xf>
    <xf numFmtId="0" fontId="7" fillId="3" borderId="0" xfId="0" applyFont="1" applyFill="1" applyBorder="1" applyAlignment="1">
      <alignment horizontal="center" vertical="top" wrapText="1"/>
    </xf>
    <xf numFmtId="0" fontId="7" fillId="3" borderId="0" xfId="0" applyFont="1" applyFill="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2" xfId="0" applyFont="1" applyFill="1" applyBorder="1" applyAlignment="1">
      <alignment horizontal="center" vertical="center" textRotation="90" wrapText="1"/>
    </xf>
    <xf numFmtId="0" fontId="7" fillId="3" borderId="3" xfId="0" applyFont="1" applyFill="1" applyBorder="1" applyAlignment="1">
      <alignment horizontal="center" vertical="center" textRotation="90" wrapText="1"/>
    </xf>
    <xf numFmtId="0" fontId="7" fillId="3" borderId="9"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9" xfId="0" applyFont="1" applyFill="1" applyBorder="1" applyAlignment="1">
      <alignment horizontal="center" vertical="center" textRotation="90" wrapText="1"/>
    </xf>
    <xf numFmtId="0" fontId="7" fillId="3" borderId="27" xfId="0" applyFont="1" applyFill="1" applyBorder="1" applyAlignment="1">
      <alignment horizontal="center" vertical="center" textRotation="90" wrapText="1"/>
    </xf>
    <xf numFmtId="178" fontId="8" fillId="3" borderId="0" xfId="0" applyNumberFormat="1" applyFont="1" applyFill="1" applyAlignment="1">
      <alignment horizontal="center" wrapText="1"/>
    </xf>
    <xf numFmtId="0" fontId="35" fillId="3" borderId="0" xfId="0" applyFont="1" applyFill="1" applyAlignment="1">
      <alignment horizontal="center" vertical="top" wrapText="1"/>
    </xf>
    <xf numFmtId="0" fontId="37" fillId="3" borderId="0" xfId="7" applyFont="1" applyFill="1" applyBorder="1" applyAlignment="1">
      <alignment horizontal="center" vertical="center" wrapText="1"/>
    </xf>
    <xf numFmtId="49" fontId="38" fillId="3" borderId="2" xfId="2" applyNumberFormat="1" applyFont="1" applyFill="1" applyBorder="1" applyAlignment="1">
      <alignment horizontal="center" vertical="center" textRotation="90" wrapText="1"/>
    </xf>
    <xf numFmtId="0" fontId="38" fillId="3" borderId="2" xfId="2" applyFont="1" applyFill="1" applyBorder="1" applyAlignment="1">
      <alignment horizontal="center" vertical="center" wrapText="1"/>
    </xf>
    <xf numFmtId="178" fontId="38" fillId="3" borderId="2" xfId="1" applyNumberFormat="1"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8" fillId="0" borderId="0"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0" xfId="0" applyFont="1" applyAlignment="1">
      <alignment horizontal="center"/>
    </xf>
    <xf numFmtId="0" fontId="8" fillId="0" borderId="0" xfId="0" applyFont="1" applyAlignment="1">
      <alignment horizontal="center" vertical="center" wrapText="1"/>
    </xf>
    <xf numFmtId="0" fontId="7" fillId="0" borderId="0" xfId="0" applyFont="1" applyAlignment="1">
      <alignment horizontal="center"/>
    </xf>
    <xf numFmtId="0" fontId="8" fillId="0" borderId="28"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27" xfId="0" applyFont="1" applyBorder="1" applyAlignment="1">
      <alignment horizontal="center" vertical="center" wrapText="1"/>
    </xf>
    <xf numFmtId="0" fontId="8" fillId="0" borderId="30" xfId="0" applyFont="1" applyBorder="1" applyAlignment="1">
      <alignment horizontal="center" vertical="center" wrapText="1"/>
    </xf>
    <xf numFmtId="0" fontId="29" fillId="3" borderId="6" xfId="0" applyFont="1" applyFill="1" applyBorder="1" applyAlignment="1">
      <alignment horizontal="center" vertical="center" wrapText="1"/>
    </xf>
    <xf numFmtId="0" fontId="29" fillId="3" borderId="29" xfId="0" applyFont="1" applyFill="1" applyBorder="1" applyAlignment="1">
      <alignment horizontal="center" vertical="center" wrapText="1"/>
    </xf>
    <xf numFmtId="0" fontId="29" fillId="3" borderId="11" xfId="0" applyFont="1" applyFill="1" applyBorder="1" applyAlignment="1">
      <alignment horizontal="center" vertical="center" wrapText="1"/>
    </xf>
    <xf numFmtId="178" fontId="29" fillId="3" borderId="2" xfId="0" applyNumberFormat="1" applyFont="1" applyFill="1" applyBorder="1" applyAlignment="1">
      <alignment horizontal="center" vertical="center" wrapText="1"/>
    </xf>
    <xf numFmtId="178" fontId="29" fillId="3" borderId="9" xfId="0" applyNumberFormat="1" applyFont="1" applyFill="1" applyBorder="1" applyAlignment="1">
      <alignment horizontal="center" vertical="center" wrapText="1"/>
    </xf>
    <xf numFmtId="178" fontId="29" fillId="3" borderId="13" xfId="0" applyNumberFormat="1"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0" xfId="0" applyFont="1" applyFill="1" applyAlignment="1">
      <alignment horizontal="center"/>
    </xf>
    <xf numFmtId="0" fontId="29" fillId="3" borderId="9" xfId="0" applyFont="1" applyFill="1" applyBorder="1" applyAlignment="1">
      <alignment horizontal="center" vertical="center" wrapText="1"/>
    </xf>
    <xf numFmtId="178" fontId="29" fillId="3" borderId="0" xfId="0" applyNumberFormat="1" applyFont="1" applyFill="1" applyAlignment="1">
      <alignment horizontal="center" vertical="center" wrapText="1"/>
    </xf>
    <xf numFmtId="0" fontId="29" fillId="3" borderId="0" xfId="0" applyFont="1" applyFill="1" applyBorder="1" applyAlignment="1">
      <alignment horizontal="center"/>
    </xf>
    <xf numFmtId="0" fontId="26" fillId="3" borderId="0"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29" fillId="3" borderId="23"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0" xfId="0" applyFont="1" applyFill="1" applyAlignment="1">
      <alignment horizontal="center" wrapText="1"/>
    </xf>
    <xf numFmtId="0" fontId="29" fillId="3" borderId="0" xfId="0" applyFont="1" applyFill="1" applyAlignment="1">
      <alignment horizontal="center" vertical="center" wrapText="1"/>
    </xf>
    <xf numFmtId="0" fontId="26" fillId="3" borderId="0" xfId="0" applyFont="1" applyFill="1" applyAlignment="1">
      <alignment horizontal="center" vertical="center" wrapText="1"/>
    </xf>
    <xf numFmtId="179" fontId="29" fillId="3" borderId="2" xfId="0" applyNumberFormat="1" applyFont="1" applyFill="1" applyBorder="1" applyAlignment="1">
      <alignment horizontal="center" vertical="center" wrapText="1"/>
    </xf>
    <xf numFmtId="0" fontId="7" fillId="3" borderId="0" xfId="0" applyFont="1" applyFill="1" applyAlignment="1">
      <alignment horizontal="left" wrapText="1"/>
    </xf>
    <xf numFmtId="0" fontId="27" fillId="3" borderId="9" xfId="0" applyFont="1" applyFill="1" applyBorder="1" applyAlignment="1">
      <alignment horizontal="center" vertical="center" wrapText="1"/>
    </xf>
    <xf numFmtId="0" fontId="27" fillId="3" borderId="27"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33" fillId="3" borderId="0" xfId="0" applyFont="1" applyFill="1" applyAlignment="1">
      <alignment horizontal="center" vertical="center" wrapText="1"/>
    </xf>
    <xf numFmtId="0" fontId="32" fillId="3" borderId="0" xfId="0" applyFont="1" applyFill="1" applyAlignment="1">
      <alignment horizontal="center" vertical="center" wrapText="1"/>
    </xf>
    <xf numFmtId="0" fontId="26" fillId="3" borderId="2" xfId="9" applyFont="1" applyFill="1" applyBorder="1" applyAlignment="1">
      <alignment horizontal="center" vertical="center" wrapText="1"/>
    </xf>
    <xf numFmtId="49" fontId="26" fillId="3" borderId="2" xfId="9" applyNumberFormat="1" applyFont="1" applyFill="1" applyBorder="1" applyAlignment="1">
      <alignment horizontal="center" vertical="center" wrapText="1"/>
    </xf>
    <xf numFmtId="0" fontId="29" fillId="3" borderId="0" xfId="9" applyFont="1" applyFill="1" applyBorder="1" applyAlignment="1">
      <alignment horizontal="center" vertical="center" wrapText="1"/>
    </xf>
    <xf numFmtId="49" fontId="29" fillId="3" borderId="0" xfId="9" applyNumberFormat="1" applyFont="1" applyFill="1" applyBorder="1" applyAlignment="1">
      <alignment horizontal="center" vertical="center" wrapText="1"/>
    </xf>
    <xf numFmtId="0" fontId="29" fillId="3" borderId="9" xfId="9" applyFont="1" applyFill="1" applyBorder="1" applyAlignment="1">
      <alignment horizontal="center" vertical="center" wrapText="1"/>
    </xf>
    <xf numFmtId="0" fontId="29" fillId="3" borderId="13" xfId="9" applyFont="1" applyFill="1" applyBorder="1" applyAlignment="1">
      <alignment horizontal="center" vertical="center" wrapText="1"/>
    </xf>
    <xf numFmtId="0" fontId="29" fillId="3" borderId="1" xfId="9" applyFont="1" applyFill="1" applyBorder="1" applyAlignment="1">
      <alignment horizontal="center" vertical="center" wrapText="1"/>
    </xf>
    <xf numFmtId="49" fontId="29" fillId="3" borderId="9" xfId="9" applyNumberFormat="1" applyFont="1" applyFill="1" applyBorder="1" applyAlignment="1">
      <alignment horizontal="center" vertical="center" wrapText="1"/>
    </xf>
    <xf numFmtId="49" fontId="29" fillId="3" borderId="13" xfId="9" applyNumberFormat="1" applyFont="1" applyFill="1" applyBorder="1" applyAlignment="1">
      <alignment horizontal="center" vertical="center" wrapText="1"/>
    </xf>
    <xf numFmtId="49" fontId="29" fillId="3" borderId="1" xfId="9" applyNumberFormat="1" applyFont="1" applyFill="1" applyBorder="1" applyAlignment="1">
      <alignment horizontal="center" vertical="center" wrapText="1"/>
    </xf>
    <xf numFmtId="0" fontId="26" fillId="3" borderId="9" xfId="9" applyFont="1" applyFill="1" applyBorder="1" applyAlignment="1">
      <alignment horizontal="center" vertical="center" wrapText="1"/>
    </xf>
    <xf numFmtId="0" fontId="26" fillId="3" borderId="13" xfId="9" applyFont="1" applyFill="1" applyBorder="1" applyAlignment="1">
      <alignment horizontal="center" vertical="center" wrapText="1"/>
    </xf>
    <xf numFmtId="49" fontId="26" fillId="3" borderId="9" xfId="9" applyNumberFormat="1" applyFont="1" applyFill="1" applyBorder="1" applyAlignment="1">
      <alignment horizontal="center" vertical="center" wrapText="1"/>
    </xf>
    <xf numFmtId="49" fontId="26" fillId="3" borderId="13" xfId="9" applyNumberFormat="1" applyFont="1" applyFill="1" applyBorder="1" applyAlignment="1">
      <alignment horizontal="center" vertical="center" wrapText="1"/>
    </xf>
    <xf numFmtId="0" fontId="26" fillId="3" borderId="1" xfId="9" applyFont="1" applyFill="1" applyBorder="1" applyAlignment="1">
      <alignment horizontal="center" vertical="center" wrapText="1"/>
    </xf>
    <xf numFmtId="174" fontId="29" fillId="3" borderId="9" xfId="8" applyFont="1" applyFill="1" applyBorder="1" applyAlignment="1">
      <alignment horizontal="center" vertical="center" wrapText="1"/>
    </xf>
    <xf numFmtId="174" fontId="29" fillId="3" borderId="13" xfId="8" applyFont="1" applyFill="1" applyBorder="1" applyAlignment="1">
      <alignment horizontal="center" vertical="center" wrapText="1"/>
    </xf>
    <xf numFmtId="174" fontId="29" fillId="3" borderId="0" xfId="8" applyFont="1" applyFill="1" applyBorder="1" applyAlignment="1">
      <alignment horizontal="center" vertical="center" wrapText="1"/>
    </xf>
    <xf numFmtId="49" fontId="26" fillId="3" borderId="1" xfId="9" applyNumberFormat="1" applyFont="1" applyFill="1" applyBorder="1" applyAlignment="1">
      <alignment horizontal="center" vertical="center" wrapText="1"/>
    </xf>
    <xf numFmtId="174" fontId="26" fillId="3" borderId="9" xfId="8" applyFont="1" applyFill="1" applyBorder="1" applyAlignment="1">
      <alignment horizontal="center" vertical="center" wrapText="1"/>
    </xf>
    <xf numFmtId="174" fontId="26" fillId="3" borderId="13" xfId="8" applyFont="1" applyFill="1" applyBorder="1" applyAlignment="1">
      <alignment horizontal="center" vertical="center" wrapText="1"/>
    </xf>
    <xf numFmtId="0" fontId="29" fillId="3" borderId="0" xfId="9" applyFont="1" applyFill="1" applyAlignment="1">
      <alignment horizontal="center" vertical="center" wrapText="1"/>
    </xf>
    <xf numFmtId="178" fontId="29" fillId="3" borderId="2" xfId="9" applyNumberFormat="1" applyFont="1" applyFill="1" applyBorder="1" applyAlignment="1">
      <alignment horizontal="center" vertical="center" textRotation="90" wrapText="1"/>
    </xf>
    <xf numFmtId="0" fontId="29" fillId="3" borderId="2" xfId="9" applyFont="1" applyFill="1" applyBorder="1" applyAlignment="1">
      <alignment horizontal="center" vertical="center" wrapText="1"/>
    </xf>
    <xf numFmtId="178" fontId="29" fillId="3" borderId="0" xfId="9" applyNumberFormat="1" applyFont="1" applyFill="1" applyAlignment="1">
      <alignment horizontal="center" vertical="center" wrapText="1"/>
    </xf>
    <xf numFmtId="0" fontId="29" fillId="3" borderId="2" xfId="9" applyFont="1" applyFill="1" applyBorder="1" applyAlignment="1">
      <alignment horizontal="center" vertical="center" textRotation="90" wrapText="1"/>
    </xf>
    <xf numFmtId="49" fontId="29" fillId="3" borderId="2" xfId="9" applyNumberFormat="1" applyFont="1" applyFill="1" applyBorder="1" applyAlignment="1">
      <alignment horizontal="center" vertical="center" textRotation="90" wrapText="1"/>
    </xf>
    <xf numFmtId="0" fontId="29" fillId="3" borderId="6" xfId="9" applyFont="1" applyFill="1" applyBorder="1" applyAlignment="1">
      <alignment horizontal="center" vertical="center" wrapText="1"/>
    </xf>
    <xf numFmtId="0" fontId="29" fillId="3" borderId="11" xfId="9" applyFont="1" applyFill="1" applyBorder="1" applyAlignment="1">
      <alignment horizontal="center" vertical="center" wrapText="1"/>
    </xf>
    <xf numFmtId="178" fontId="59" fillId="3" borderId="9" xfId="4" applyNumberFormat="1" applyFont="1" applyFill="1" applyBorder="1" applyAlignment="1">
      <alignment horizontal="center" vertical="center" wrapText="1"/>
    </xf>
    <xf numFmtId="178" fontId="59" fillId="3" borderId="1" xfId="4" applyNumberFormat="1" applyFont="1" applyFill="1" applyBorder="1" applyAlignment="1">
      <alignment horizontal="center" vertical="center" wrapText="1"/>
    </xf>
    <xf numFmtId="178" fontId="59" fillId="3" borderId="9" xfId="5" applyNumberFormat="1" applyFont="1" applyFill="1" applyBorder="1" applyAlignment="1">
      <alignment horizontal="center" wrapText="1"/>
    </xf>
    <xf numFmtId="178" fontId="59" fillId="3" borderId="1" xfId="5" applyNumberFormat="1" applyFont="1" applyFill="1" applyBorder="1" applyAlignment="1">
      <alignment horizontal="center" wrapText="1"/>
    </xf>
    <xf numFmtId="178" fontId="8" fillId="3" borderId="0" xfId="0" applyNumberFormat="1" applyFont="1" applyFill="1" applyAlignment="1">
      <alignment horizontal="center" vertical="center" wrapText="1"/>
    </xf>
    <xf numFmtId="0" fontId="8" fillId="3" borderId="0" xfId="9" applyFont="1" applyFill="1" applyAlignment="1">
      <alignment horizontal="center" vertical="center" wrapText="1"/>
    </xf>
    <xf numFmtId="178" fontId="30" fillId="3" borderId="0" xfId="9" applyNumberFormat="1" applyFont="1" applyFill="1" applyAlignment="1">
      <alignment horizontal="center" vertical="center" wrapText="1"/>
    </xf>
    <xf numFmtId="1" fontId="8" fillId="3" borderId="9" xfId="4" applyNumberFormat="1" applyFont="1" applyFill="1" applyBorder="1" applyAlignment="1">
      <alignment horizontal="center" vertical="center" wrapText="1"/>
    </xf>
    <xf numFmtId="1" fontId="8" fillId="3" borderId="1" xfId="4" applyNumberFormat="1" applyFont="1" applyFill="1" applyBorder="1" applyAlignment="1">
      <alignment horizontal="center" vertical="center" wrapText="1"/>
    </xf>
    <xf numFmtId="178" fontId="30" fillId="3" borderId="9" xfId="4" applyNumberFormat="1" applyFont="1" applyFill="1" applyBorder="1" applyAlignment="1">
      <alignment horizontal="center" wrapText="1"/>
    </xf>
    <xf numFmtId="178" fontId="30" fillId="3" borderId="1" xfId="4" applyNumberFormat="1" applyFont="1" applyFill="1" applyBorder="1" applyAlignment="1">
      <alignment horizontal="center" wrapText="1"/>
    </xf>
    <xf numFmtId="178" fontId="8" fillId="3" borderId="9" xfId="4" applyNumberFormat="1" applyFont="1" applyFill="1" applyBorder="1" applyAlignment="1">
      <alignment horizontal="center" wrapText="1"/>
    </xf>
    <xf numFmtId="178" fontId="8" fillId="3" borderId="1" xfId="4" applyNumberFormat="1" applyFont="1" applyFill="1" applyBorder="1" applyAlignment="1">
      <alignment horizontal="center" wrapText="1"/>
    </xf>
    <xf numFmtId="0" fontId="8" fillId="3" borderId="9" xfId="4" applyNumberFormat="1" applyFont="1" applyFill="1" applyBorder="1" applyAlignment="1">
      <alignment horizontal="center" vertical="center" wrapText="1"/>
    </xf>
    <xf numFmtId="0" fontId="8" fillId="3" borderId="1" xfId="4" applyNumberFormat="1" applyFont="1" applyFill="1" applyBorder="1" applyAlignment="1">
      <alignment horizontal="center" vertical="center" wrapText="1"/>
    </xf>
    <xf numFmtId="178" fontId="8" fillId="3" borderId="9" xfId="4" applyNumberFormat="1" applyFont="1" applyFill="1" applyBorder="1" applyAlignment="1">
      <alignment horizontal="center" vertical="center" wrapText="1"/>
    </xf>
    <xf numFmtId="178" fontId="8" fillId="3" borderId="1" xfId="4" applyNumberFormat="1" applyFont="1" applyFill="1" applyBorder="1" applyAlignment="1">
      <alignment horizontal="center" vertical="center" wrapText="1"/>
    </xf>
    <xf numFmtId="178" fontId="8" fillId="3" borderId="13" xfId="4" applyNumberFormat="1" applyFont="1" applyFill="1" applyBorder="1" applyAlignment="1">
      <alignment horizontal="center" wrapText="1"/>
    </xf>
    <xf numFmtId="178" fontId="8" fillId="3" borderId="13" xfId="4" applyNumberFormat="1" applyFont="1" applyFill="1" applyBorder="1" applyAlignment="1">
      <alignment horizontal="center" vertical="center" wrapText="1"/>
    </xf>
    <xf numFmtId="178" fontId="55" fillId="3" borderId="9" xfId="0" applyNumberFormat="1" applyFont="1" applyFill="1" applyBorder="1" applyAlignment="1">
      <alignment horizontal="center" vertical="top" wrapText="1" readingOrder="1"/>
    </xf>
    <xf numFmtId="178" fontId="55" fillId="3" borderId="13" xfId="0" applyNumberFormat="1" applyFont="1" applyFill="1" applyBorder="1" applyAlignment="1">
      <alignment horizontal="center" vertical="top" wrapText="1" readingOrder="1"/>
    </xf>
    <xf numFmtId="178" fontId="55" fillId="3" borderId="1" xfId="0" applyNumberFormat="1" applyFont="1" applyFill="1" applyBorder="1" applyAlignment="1">
      <alignment horizontal="center" vertical="top" wrapText="1" readingOrder="1"/>
    </xf>
    <xf numFmtId="178" fontId="59" fillId="3" borderId="9" xfId="4" applyNumberFormat="1" applyFont="1" applyFill="1" applyBorder="1" applyAlignment="1">
      <alignment horizontal="center" vertical="center"/>
    </xf>
    <xf numFmtId="178" fontId="59" fillId="3" borderId="1" xfId="4" applyNumberFormat="1" applyFont="1" applyFill="1" applyBorder="1" applyAlignment="1">
      <alignment horizontal="center" vertical="center"/>
    </xf>
    <xf numFmtId="178" fontId="8" fillId="3" borderId="9" xfId="4" applyNumberFormat="1" applyFont="1" applyFill="1" applyBorder="1" applyAlignment="1">
      <alignment horizontal="center"/>
    </xf>
    <xf numFmtId="178" fontId="8" fillId="3" borderId="1" xfId="4" applyNumberFormat="1" applyFont="1" applyFill="1" applyBorder="1" applyAlignment="1">
      <alignment horizontal="center"/>
    </xf>
    <xf numFmtId="178" fontId="55" fillId="3" borderId="9" xfId="4" applyNumberFormat="1" applyFont="1" applyFill="1" applyBorder="1" applyAlignment="1">
      <alignment horizontal="center" vertical="top" wrapText="1" readingOrder="1"/>
    </xf>
    <xf numFmtId="178" fontId="55" fillId="3" borderId="1" xfId="4" applyNumberFormat="1" applyFont="1" applyFill="1" applyBorder="1" applyAlignment="1">
      <alignment horizontal="center" vertical="top" wrapText="1" readingOrder="1"/>
    </xf>
    <xf numFmtId="178" fontId="59" fillId="3" borderId="9" xfId="4" applyNumberFormat="1" applyFont="1" applyFill="1" applyBorder="1" applyAlignment="1">
      <alignment horizontal="center" wrapText="1"/>
    </xf>
    <xf numFmtId="178" fontId="59" fillId="3" borderId="1" xfId="4" applyNumberFormat="1" applyFont="1" applyFill="1" applyBorder="1" applyAlignment="1">
      <alignment horizontal="center" wrapText="1"/>
    </xf>
    <xf numFmtId="0" fontId="8" fillId="3" borderId="0" xfId="9" applyFont="1" applyFill="1" applyBorder="1" applyAlignment="1">
      <alignment horizontal="center" vertical="center" wrapText="1"/>
    </xf>
    <xf numFmtId="178" fontId="59" fillId="3" borderId="9" xfId="5" applyNumberFormat="1" applyFont="1" applyFill="1" applyBorder="1" applyAlignment="1">
      <alignment horizontal="center" vertical="center" wrapText="1"/>
    </xf>
    <xf numFmtId="178" fontId="59" fillId="3" borderId="13" xfId="5" applyNumberFormat="1" applyFont="1" applyFill="1" applyBorder="1" applyAlignment="1">
      <alignment horizontal="center" vertical="center" wrapText="1"/>
    </xf>
    <xf numFmtId="178" fontId="59" fillId="3" borderId="1" xfId="5" applyNumberFormat="1" applyFont="1" applyFill="1" applyBorder="1" applyAlignment="1">
      <alignment horizontal="center" vertical="center" wrapText="1"/>
    </xf>
    <xf numFmtId="178" fontId="8" fillId="3" borderId="9" xfId="4" applyNumberFormat="1" applyFont="1" applyFill="1" applyBorder="1" applyAlignment="1">
      <alignment horizontal="center" vertical="center"/>
    </xf>
    <xf numFmtId="178" fontId="8" fillId="3" borderId="1" xfId="4" applyNumberFormat="1" applyFont="1" applyFill="1" applyBorder="1" applyAlignment="1">
      <alignment horizontal="center" vertical="center"/>
    </xf>
    <xf numFmtId="0" fontId="30" fillId="3" borderId="2" xfId="2"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2" xfId="0" applyFont="1" applyFill="1" applyBorder="1" applyAlignment="1">
      <alignment horizontal="center" vertical="center" wrapText="1"/>
    </xf>
  </cellXfs>
  <cellStyles count="12">
    <cellStyle name="Comma" xfId="1" builtinId="3"/>
    <cellStyle name="Heading 3" xfId="11" builtinId="18" hidden="1"/>
    <cellStyle name="Normal" xfId="0" builtinId="0"/>
    <cellStyle name="Normal 2" xfId="2"/>
    <cellStyle name="Normal 3" xfId="3"/>
    <cellStyle name="Normal 4" xfId="4"/>
    <cellStyle name="Normal 5" xfId="5"/>
    <cellStyle name="Normal_cxrili 30.12.2008 BOLOOOOO" xfId="6"/>
    <cellStyle name="Normal_FORMEBI" xfId="7"/>
    <cellStyle name="Денежный 2" xfId="8"/>
    <cellStyle name="Обычный 2" xfId="9"/>
    <cellStyle name="Обычный 8" xf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11</xdr:col>
      <xdr:colOff>0</xdr:colOff>
      <xdr:row>0</xdr:row>
      <xdr:rowOff>0</xdr:rowOff>
    </xdr:from>
    <xdr:ext cx="184731" cy="264560"/>
    <xdr:sp macro="" textlink="">
      <xdr:nvSpPr>
        <xdr:cNvPr id="2" name="TextBox 1">
          <a:extLst>
            <a:ext uri="{FF2B5EF4-FFF2-40B4-BE49-F238E27FC236}">
              <a16:creationId xmlns:a16="http://schemas.microsoft.com/office/drawing/2014/main" id="{1A1BBA26-CD46-4506-916F-C103512F77E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 name="TextBox 2">
          <a:extLst>
            <a:ext uri="{FF2B5EF4-FFF2-40B4-BE49-F238E27FC236}">
              <a16:creationId xmlns:a16="http://schemas.microsoft.com/office/drawing/2014/main" id="{125E11AC-CBF5-4D68-844B-9C695132FB3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 name="TextBox 3">
          <a:extLst>
            <a:ext uri="{FF2B5EF4-FFF2-40B4-BE49-F238E27FC236}">
              <a16:creationId xmlns:a16="http://schemas.microsoft.com/office/drawing/2014/main" id="{B5AF16E8-075A-41FC-964C-6710B24751D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 name="TextBox 4">
          <a:extLst>
            <a:ext uri="{FF2B5EF4-FFF2-40B4-BE49-F238E27FC236}">
              <a16:creationId xmlns:a16="http://schemas.microsoft.com/office/drawing/2014/main" id="{161B55EC-FB37-4814-AA9C-127E101D6CE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 name="TextBox 5">
          <a:extLst>
            <a:ext uri="{FF2B5EF4-FFF2-40B4-BE49-F238E27FC236}">
              <a16:creationId xmlns:a16="http://schemas.microsoft.com/office/drawing/2014/main" id="{339B6A9E-059D-48DC-A218-87293E22D8B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 name="TextBox 6">
          <a:extLst>
            <a:ext uri="{FF2B5EF4-FFF2-40B4-BE49-F238E27FC236}">
              <a16:creationId xmlns:a16="http://schemas.microsoft.com/office/drawing/2014/main" id="{64C08808-243C-4861-ACFB-10EF4070100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 name="TextBox 7">
          <a:extLst>
            <a:ext uri="{FF2B5EF4-FFF2-40B4-BE49-F238E27FC236}">
              <a16:creationId xmlns:a16="http://schemas.microsoft.com/office/drawing/2014/main" id="{6655B8B9-089F-403E-BAAD-E459B252FB5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 name="TextBox 8">
          <a:extLst>
            <a:ext uri="{FF2B5EF4-FFF2-40B4-BE49-F238E27FC236}">
              <a16:creationId xmlns:a16="http://schemas.microsoft.com/office/drawing/2014/main" id="{68349E77-15BC-4753-B69D-F60064593C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 name="TextBox 9">
          <a:extLst>
            <a:ext uri="{FF2B5EF4-FFF2-40B4-BE49-F238E27FC236}">
              <a16:creationId xmlns:a16="http://schemas.microsoft.com/office/drawing/2014/main" id="{5F634A78-D848-4F69-A3FF-6AD317AA2D4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 name="TextBox 10">
          <a:extLst>
            <a:ext uri="{FF2B5EF4-FFF2-40B4-BE49-F238E27FC236}">
              <a16:creationId xmlns:a16="http://schemas.microsoft.com/office/drawing/2014/main" id="{2CD780D9-8BD6-4D61-A3AA-2BEDF509C87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 name="TextBox 11">
          <a:extLst>
            <a:ext uri="{FF2B5EF4-FFF2-40B4-BE49-F238E27FC236}">
              <a16:creationId xmlns:a16="http://schemas.microsoft.com/office/drawing/2014/main" id="{3F103EB9-F516-4A64-8679-F0AC860A31A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3" name="TextBox 12">
          <a:extLst>
            <a:ext uri="{FF2B5EF4-FFF2-40B4-BE49-F238E27FC236}">
              <a16:creationId xmlns:a16="http://schemas.microsoft.com/office/drawing/2014/main" id="{7A9FE4C4-C63F-47CB-A8D3-21729EB5B42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4" name="TextBox 13">
          <a:extLst>
            <a:ext uri="{FF2B5EF4-FFF2-40B4-BE49-F238E27FC236}">
              <a16:creationId xmlns:a16="http://schemas.microsoft.com/office/drawing/2014/main" id="{70440093-BC54-43BF-B5CB-F3DBA8811F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 name="TextBox 14">
          <a:extLst>
            <a:ext uri="{FF2B5EF4-FFF2-40B4-BE49-F238E27FC236}">
              <a16:creationId xmlns:a16="http://schemas.microsoft.com/office/drawing/2014/main" id="{64E3D531-D190-4D1E-9B29-59F6C241844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6" name="TextBox 15">
          <a:extLst>
            <a:ext uri="{FF2B5EF4-FFF2-40B4-BE49-F238E27FC236}">
              <a16:creationId xmlns:a16="http://schemas.microsoft.com/office/drawing/2014/main" id="{850805AA-F85A-4577-A197-A7D0FFDC60A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7" name="TextBox 16">
          <a:extLst>
            <a:ext uri="{FF2B5EF4-FFF2-40B4-BE49-F238E27FC236}">
              <a16:creationId xmlns:a16="http://schemas.microsoft.com/office/drawing/2014/main" id="{87CC1C6B-8D10-475E-878F-0F2DDABFF7A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 name="TextBox 17">
          <a:extLst>
            <a:ext uri="{FF2B5EF4-FFF2-40B4-BE49-F238E27FC236}">
              <a16:creationId xmlns:a16="http://schemas.microsoft.com/office/drawing/2014/main" id="{1620A66C-DA63-4223-9566-4C0D69A5CEC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 name="TextBox 18">
          <a:extLst>
            <a:ext uri="{FF2B5EF4-FFF2-40B4-BE49-F238E27FC236}">
              <a16:creationId xmlns:a16="http://schemas.microsoft.com/office/drawing/2014/main" id="{3598FAD9-1BB6-4D02-BD0B-2071DFD9BA0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 name="TextBox 19">
          <a:extLst>
            <a:ext uri="{FF2B5EF4-FFF2-40B4-BE49-F238E27FC236}">
              <a16:creationId xmlns:a16="http://schemas.microsoft.com/office/drawing/2014/main" id="{86DF7124-2C31-41CA-B261-08EB31B7622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 name="TextBox 20">
          <a:extLst>
            <a:ext uri="{FF2B5EF4-FFF2-40B4-BE49-F238E27FC236}">
              <a16:creationId xmlns:a16="http://schemas.microsoft.com/office/drawing/2014/main" id="{87CEEF40-F0F4-43EB-936E-9694221DEA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 name="TextBox 21">
          <a:extLst>
            <a:ext uri="{FF2B5EF4-FFF2-40B4-BE49-F238E27FC236}">
              <a16:creationId xmlns:a16="http://schemas.microsoft.com/office/drawing/2014/main" id="{ABA5987E-A542-44D2-8D7B-66ED654CDAD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 name="TextBox 22">
          <a:extLst>
            <a:ext uri="{FF2B5EF4-FFF2-40B4-BE49-F238E27FC236}">
              <a16:creationId xmlns:a16="http://schemas.microsoft.com/office/drawing/2014/main" id="{7932E4D6-8734-4444-AAA7-5E6FFC628D4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 name="TextBox 23">
          <a:extLst>
            <a:ext uri="{FF2B5EF4-FFF2-40B4-BE49-F238E27FC236}">
              <a16:creationId xmlns:a16="http://schemas.microsoft.com/office/drawing/2014/main" id="{E2142217-A421-427D-A8A7-42FD30159BD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 name="TextBox 24">
          <a:extLst>
            <a:ext uri="{FF2B5EF4-FFF2-40B4-BE49-F238E27FC236}">
              <a16:creationId xmlns:a16="http://schemas.microsoft.com/office/drawing/2014/main" id="{4D918D6E-E56A-492C-BB91-5920DC18067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 name="TextBox 25">
          <a:extLst>
            <a:ext uri="{FF2B5EF4-FFF2-40B4-BE49-F238E27FC236}">
              <a16:creationId xmlns:a16="http://schemas.microsoft.com/office/drawing/2014/main" id="{580306C2-1E80-4326-B5BE-BDA1A46BA81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7" name="TextBox 26">
          <a:extLst>
            <a:ext uri="{FF2B5EF4-FFF2-40B4-BE49-F238E27FC236}">
              <a16:creationId xmlns:a16="http://schemas.microsoft.com/office/drawing/2014/main" id="{F0A88E91-D7CF-49F6-9506-93B4C0F443B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 name="TextBox 27">
          <a:extLst>
            <a:ext uri="{FF2B5EF4-FFF2-40B4-BE49-F238E27FC236}">
              <a16:creationId xmlns:a16="http://schemas.microsoft.com/office/drawing/2014/main" id="{8DBB12B2-1CA8-4FE9-9B4B-5FA4F870010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 name="TextBox 28">
          <a:extLst>
            <a:ext uri="{FF2B5EF4-FFF2-40B4-BE49-F238E27FC236}">
              <a16:creationId xmlns:a16="http://schemas.microsoft.com/office/drawing/2014/main" id="{BAB8B986-FD59-42A5-A6F5-5346A70FB42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 name="TextBox 29">
          <a:extLst>
            <a:ext uri="{FF2B5EF4-FFF2-40B4-BE49-F238E27FC236}">
              <a16:creationId xmlns:a16="http://schemas.microsoft.com/office/drawing/2014/main" id="{98F748E2-1EB3-4E1D-B729-AFB7B4D66A8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 name="TextBox 30">
          <a:extLst>
            <a:ext uri="{FF2B5EF4-FFF2-40B4-BE49-F238E27FC236}">
              <a16:creationId xmlns:a16="http://schemas.microsoft.com/office/drawing/2014/main" id="{B712BAF6-DA34-4732-8B3B-A88547D9AA5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2" name="TextBox 31">
          <a:extLst>
            <a:ext uri="{FF2B5EF4-FFF2-40B4-BE49-F238E27FC236}">
              <a16:creationId xmlns:a16="http://schemas.microsoft.com/office/drawing/2014/main" id="{946C9ABA-C37F-47C9-8614-8533FD20CF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3" name="TextBox 32">
          <a:extLst>
            <a:ext uri="{FF2B5EF4-FFF2-40B4-BE49-F238E27FC236}">
              <a16:creationId xmlns:a16="http://schemas.microsoft.com/office/drawing/2014/main" id="{6328190A-4A66-4D9A-A27C-7C85BDA0DAC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 name="TextBox 33">
          <a:extLst>
            <a:ext uri="{FF2B5EF4-FFF2-40B4-BE49-F238E27FC236}">
              <a16:creationId xmlns:a16="http://schemas.microsoft.com/office/drawing/2014/main" id="{72A2F9CF-F83E-48FA-AF0D-28F21DADC6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5" name="TextBox 34">
          <a:extLst>
            <a:ext uri="{FF2B5EF4-FFF2-40B4-BE49-F238E27FC236}">
              <a16:creationId xmlns:a16="http://schemas.microsoft.com/office/drawing/2014/main" id="{2F9D19A9-18D4-439F-A12E-2E945B4E1D7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6" name="TextBox 35">
          <a:extLst>
            <a:ext uri="{FF2B5EF4-FFF2-40B4-BE49-F238E27FC236}">
              <a16:creationId xmlns:a16="http://schemas.microsoft.com/office/drawing/2014/main" id="{544A00D5-D8D8-4EB1-A097-FCC71EDE5B2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 name="TextBox 36">
          <a:extLst>
            <a:ext uri="{FF2B5EF4-FFF2-40B4-BE49-F238E27FC236}">
              <a16:creationId xmlns:a16="http://schemas.microsoft.com/office/drawing/2014/main" id="{2A9BF7F5-9F44-4B94-86DF-7CC512183D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 name="TextBox 37">
          <a:extLst>
            <a:ext uri="{FF2B5EF4-FFF2-40B4-BE49-F238E27FC236}">
              <a16:creationId xmlns:a16="http://schemas.microsoft.com/office/drawing/2014/main" id="{A8F7952D-58A7-4013-9227-46C0F0C3ED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 name="TextBox 38">
          <a:extLst>
            <a:ext uri="{FF2B5EF4-FFF2-40B4-BE49-F238E27FC236}">
              <a16:creationId xmlns:a16="http://schemas.microsoft.com/office/drawing/2014/main" id="{03CE73B4-42F2-468F-A531-FCEC15A5FB6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 name="TextBox 39">
          <a:extLst>
            <a:ext uri="{FF2B5EF4-FFF2-40B4-BE49-F238E27FC236}">
              <a16:creationId xmlns:a16="http://schemas.microsoft.com/office/drawing/2014/main" id="{4E225D04-160C-4A2A-A635-42FCD84FEE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 name="TextBox 40">
          <a:extLst>
            <a:ext uri="{FF2B5EF4-FFF2-40B4-BE49-F238E27FC236}">
              <a16:creationId xmlns:a16="http://schemas.microsoft.com/office/drawing/2014/main" id="{AF0894AE-5BF2-463A-9E35-FB9BA79A77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 name="TextBox 41">
          <a:extLst>
            <a:ext uri="{FF2B5EF4-FFF2-40B4-BE49-F238E27FC236}">
              <a16:creationId xmlns:a16="http://schemas.microsoft.com/office/drawing/2014/main" id="{10FCA876-83E7-4BFB-A198-60E1B70FD48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 name="TextBox 42">
          <a:extLst>
            <a:ext uri="{FF2B5EF4-FFF2-40B4-BE49-F238E27FC236}">
              <a16:creationId xmlns:a16="http://schemas.microsoft.com/office/drawing/2014/main" id="{17A480BB-963B-4CF4-AE01-0AAB21B43D7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 name="TextBox 43">
          <a:extLst>
            <a:ext uri="{FF2B5EF4-FFF2-40B4-BE49-F238E27FC236}">
              <a16:creationId xmlns:a16="http://schemas.microsoft.com/office/drawing/2014/main" id="{1251B383-1547-44A2-A96C-F015127DA9C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 name="TextBox 44">
          <a:extLst>
            <a:ext uri="{FF2B5EF4-FFF2-40B4-BE49-F238E27FC236}">
              <a16:creationId xmlns:a16="http://schemas.microsoft.com/office/drawing/2014/main" id="{3F69B3D1-E5DD-40B4-9CE5-B43123EE274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6" name="TextBox 45">
          <a:extLst>
            <a:ext uri="{FF2B5EF4-FFF2-40B4-BE49-F238E27FC236}">
              <a16:creationId xmlns:a16="http://schemas.microsoft.com/office/drawing/2014/main" id="{351CE3B4-3B30-4854-B153-79609745028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 name="TextBox 46">
          <a:extLst>
            <a:ext uri="{FF2B5EF4-FFF2-40B4-BE49-F238E27FC236}">
              <a16:creationId xmlns:a16="http://schemas.microsoft.com/office/drawing/2014/main" id="{89175BAC-97BE-43EF-A22D-AEA8A9F266C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 name="TextBox 47">
          <a:extLst>
            <a:ext uri="{FF2B5EF4-FFF2-40B4-BE49-F238E27FC236}">
              <a16:creationId xmlns:a16="http://schemas.microsoft.com/office/drawing/2014/main" id="{8763BBB1-0876-47E7-94E0-9965320F950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 name="TextBox 48">
          <a:extLst>
            <a:ext uri="{FF2B5EF4-FFF2-40B4-BE49-F238E27FC236}">
              <a16:creationId xmlns:a16="http://schemas.microsoft.com/office/drawing/2014/main" id="{B8615139-1A1C-4A28-A747-4F07398DA81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 name="TextBox 49">
          <a:extLst>
            <a:ext uri="{FF2B5EF4-FFF2-40B4-BE49-F238E27FC236}">
              <a16:creationId xmlns:a16="http://schemas.microsoft.com/office/drawing/2014/main" id="{0A76902E-3217-4BD4-934A-A5A8CEF869B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 name="TextBox 50">
          <a:extLst>
            <a:ext uri="{FF2B5EF4-FFF2-40B4-BE49-F238E27FC236}">
              <a16:creationId xmlns:a16="http://schemas.microsoft.com/office/drawing/2014/main" id="{62CBC0BA-C387-4434-A680-803470272FE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 name="TextBox 51">
          <a:extLst>
            <a:ext uri="{FF2B5EF4-FFF2-40B4-BE49-F238E27FC236}">
              <a16:creationId xmlns:a16="http://schemas.microsoft.com/office/drawing/2014/main" id="{031817B3-CA9E-44EB-9622-245B7EE5E9B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 name="TextBox 52">
          <a:extLst>
            <a:ext uri="{FF2B5EF4-FFF2-40B4-BE49-F238E27FC236}">
              <a16:creationId xmlns:a16="http://schemas.microsoft.com/office/drawing/2014/main" id="{43E90926-CF32-4551-8DE7-42866F4A80B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 name="TextBox 53">
          <a:extLst>
            <a:ext uri="{FF2B5EF4-FFF2-40B4-BE49-F238E27FC236}">
              <a16:creationId xmlns:a16="http://schemas.microsoft.com/office/drawing/2014/main" id="{D99B623D-5096-4D5A-8714-2AAB54CF9A7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 name="TextBox 54">
          <a:extLst>
            <a:ext uri="{FF2B5EF4-FFF2-40B4-BE49-F238E27FC236}">
              <a16:creationId xmlns:a16="http://schemas.microsoft.com/office/drawing/2014/main" id="{04F3C96C-560C-46E8-B1A3-661F5101989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 name="TextBox 55">
          <a:extLst>
            <a:ext uri="{FF2B5EF4-FFF2-40B4-BE49-F238E27FC236}">
              <a16:creationId xmlns:a16="http://schemas.microsoft.com/office/drawing/2014/main" id="{D60F0D66-69F7-4FB1-88B2-454755D7BE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7" name="TextBox 56">
          <a:extLst>
            <a:ext uri="{FF2B5EF4-FFF2-40B4-BE49-F238E27FC236}">
              <a16:creationId xmlns:a16="http://schemas.microsoft.com/office/drawing/2014/main" id="{6578F92D-561F-4FF0-AAA2-C2CE53D5195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 name="TextBox 57">
          <a:extLst>
            <a:ext uri="{FF2B5EF4-FFF2-40B4-BE49-F238E27FC236}">
              <a16:creationId xmlns:a16="http://schemas.microsoft.com/office/drawing/2014/main" id="{3E13CE70-A20F-46A2-91F2-7599F83EF9C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 name="TextBox 58">
          <a:extLst>
            <a:ext uri="{FF2B5EF4-FFF2-40B4-BE49-F238E27FC236}">
              <a16:creationId xmlns:a16="http://schemas.microsoft.com/office/drawing/2014/main" id="{E891D46C-4AE0-4CC1-9009-E28BCEF3AFE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0" name="TextBox 59">
          <a:extLst>
            <a:ext uri="{FF2B5EF4-FFF2-40B4-BE49-F238E27FC236}">
              <a16:creationId xmlns:a16="http://schemas.microsoft.com/office/drawing/2014/main" id="{B450FCED-3CE5-44C2-8EFC-815D510FD6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 name="TextBox 60">
          <a:extLst>
            <a:ext uri="{FF2B5EF4-FFF2-40B4-BE49-F238E27FC236}">
              <a16:creationId xmlns:a16="http://schemas.microsoft.com/office/drawing/2014/main" id="{8836B177-5D26-4D88-BF0E-3AFDB387D9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 name="TextBox 61">
          <a:extLst>
            <a:ext uri="{FF2B5EF4-FFF2-40B4-BE49-F238E27FC236}">
              <a16:creationId xmlns:a16="http://schemas.microsoft.com/office/drawing/2014/main" id="{171CD881-4179-4EF3-889C-7A596F855D7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 name="TextBox 62">
          <a:extLst>
            <a:ext uri="{FF2B5EF4-FFF2-40B4-BE49-F238E27FC236}">
              <a16:creationId xmlns:a16="http://schemas.microsoft.com/office/drawing/2014/main" id="{16082BEC-F68C-4D4A-BEF9-84F02F1BB15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 name="TextBox 63">
          <a:extLst>
            <a:ext uri="{FF2B5EF4-FFF2-40B4-BE49-F238E27FC236}">
              <a16:creationId xmlns:a16="http://schemas.microsoft.com/office/drawing/2014/main" id="{3B749BBD-0D3E-46A9-B164-D9E67F41BA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5" name="TextBox 64">
          <a:extLst>
            <a:ext uri="{FF2B5EF4-FFF2-40B4-BE49-F238E27FC236}">
              <a16:creationId xmlns:a16="http://schemas.microsoft.com/office/drawing/2014/main" id="{40FC4878-6F82-4CBC-A52E-C906387DF8F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 name="TextBox 65">
          <a:extLst>
            <a:ext uri="{FF2B5EF4-FFF2-40B4-BE49-F238E27FC236}">
              <a16:creationId xmlns:a16="http://schemas.microsoft.com/office/drawing/2014/main" id="{F6366210-599A-4F08-97B7-915535853B6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 name="TextBox 66">
          <a:extLst>
            <a:ext uri="{FF2B5EF4-FFF2-40B4-BE49-F238E27FC236}">
              <a16:creationId xmlns:a16="http://schemas.microsoft.com/office/drawing/2014/main" id="{A5BFF95C-A0AA-438F-BA47-8F1EA0A89AA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 name="TextBox 67">
          <a:extLst>
            <a:ext uri="{FF2B5EF4-FFF2-40B4-BE49-F238E27FC236}">
              <a16:creationId xmlns:a16="http://schemas.microsoft.com/office/drawing/2014/main" id="{AD2E003A-DF52-4265-A7F3-627EABC9B6C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9" name="TextBox 68">
          <a:extLst>
            <a:ext uri="{FF2B5EF4-FFF2-40B4-BE49-F238E27FC236}">
              <a16:creationId xmlns:a16="http://schemas.microsoft.com/office/drawing/2014/main" id="{5EF03958-A81F-4D81-8734-74C5750DF46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0" name="TextBox 69">
          <a:extLst>
            <a:ext uri="{FF2B5EF4-FFF2-40B4-BE49-F238E27FC236}">
              <a16:creationId xmlns:a16="http://schemas.microsoft.com/office/drawing/2014/main" id="{48AF5CBA-B474-4F0A-B070-2B3B5462823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1" name="TextBox 70">
          <a:extLst>
            <a:ext uri="{FF2B5EF4-FFF2-40B4-BE49-F238E27FC236}">
              <a16:creationId xmlns:a16="http://schemas.microsoft.com/office/drawing/2014/main" id="{9440F028-301C-4E26-B720-012BCA74425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 name="TextBox 71">
          <a:extLst>
            <a:ext uri="{FF2B5EF4-FFF2-40B4-BE49-F238E27FC236}">
              <a16:creationId xmlns:a16="http://schemas.microsoft.com/office/drawing/2014/main" id="{961B5C2B-B6FE-4A19-B8A1-CBB2C21822B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 name="TextBox 72">
          <a:extLst>
            <a:ext uri="{FF2B5EF4-FFF2-40B4-BE49-F238E27FC236}">
              <a16:creationId xmlns:a16="http://schemas.microsoft.com/office/drawing/2014/main" id="{340B2284-B1B4-49EA-8CC8-87091E56B47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 name="TextBox 73">
          <a:extLst>
            <a:ext uri="{FF2B5EF4-FFF2-40B4-BE49-F238E27FC236}">
              <a16:creationId xmlns:a16="http://schemas.microsoft.com/office/drawing/2014/main" id="{DE32BA42-EF9F-4D50-BA38-EF701F1875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 name="TextBox 74">
          <a:extLst>
            <a:ext uri="{FF2B5EF4-FFF2-40B4-BE49-F238E27FC236}">
              <a16:creationId xmlns:a16="http://schemas.microsoft.com/office/drawing/2014/main" id="{FCEA8155-4CA0-4744-A8FF-65950ACD0D9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 name="TextBox 75">
          <a:extLst>
            <a:ext uri="{FF2B5EF4-FFF2-40B4-BE49-F238E27FC236}">
              <a16:creationId xmlns:a16="http://schemas.microsoft.com/office/drawing/2014/main" id="{DC40B0DA-8809-4965-8587-52F0FE1C88E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 name="TextBox 76">
          <a:extLst>
            <a:ext uri="{FF2B5EF4-FFF2-40B4-BE49-F238E27FC236}">
              <a16:creationId xmlns:a16="http://schemas.microsoft.com/office/drawing/2014/main" id="{C5FC6CC4-A971-43C7-A5A4-1E5C2F8580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 name="TextBox 77">
          <a:extLst>
            <a:ext uri="{FF2B5EF4-FFF2-40B4-BE49-F238E27FC236}">
              <a16:creationId xmlns:a16="http://schemas.microsoft.com/office/drawing/2014/main" id="{4F2A566E-B65D-4076-BE04-433F22E1BBA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 name="TextBox 78">
          <a:extLst>
            <a:ext uri="{FF2B5EF4-FFF2-40B4-BE49-F238E27FC236}">
              <a16:creationId xmlns:a16="http://schemas.microsoft.com/office/drawing/2014/main" id="{706665CD-DE61-4CDC-8A17-5DB8E8A27EF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0" name="TextBox 79">
          <a:extLst>
            <a:ext uri="{FF2B5EF4-FFF2-40B4-BE49-F238E27FC236}">
              <a16:creationId xmlns:a16="http://schemas.microsoft.com/office/drawing/2014/main" id="{A25BA580-9056-46D1-99B3-3FC74D19D1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1" name="TextBox 80">
          <a:extLst>
            <a:ext uri="{FF2B5EF4-FFF2-40B4-BE49-F238E27FC236}">
              <a16:creationId xmlns:a16="http://schemas.microsoft.com/office/drawing/2014/main" id="{D1AFEB3C-56D0-476E-BF62-EAAA654235E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 name="TextBox 81">
          <a:extLst>
            <a:ext uri="{FF2B5EF4-FFF2-40B4-BE49-F238E27FC236}">
              <a16:creationId xmlns:a16="http://schemas.microsoft.com/office/drawing/2014/main" id="{D4E42ECC-24F9-4E99-BE6C-0792B0FF9C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 name="TextBox 82">
          <a:extLst>
            <a:ext uri="{FF2B5EF4-FFF2-40B4-BE49-F238E27FC236}">
              <a16:creationId xmlns:a16="http://schemas.microsoft.com/office/drawing/2014/main" id="{B3CB0FBF-D24D-40DA-80ED-AC846C9B8C8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 name="TextBox 83">
          <a:extLst>
            <a:ext uri="{FF2B5EF4-FFF2-40B4-BE49-F238E27FC236}">
              <a16:creationId xmlns:a16="http://schemas.microsoft.com/office/drawing/2014/main" id="{0F26CCEE-082A-4AF3-90A7-B606F1BCC96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 name="TextBox 84">
          <a:extLst>
            <a:ext uri="{FF2B5EF4-FFF2-40B4-BE49-F238E27FC236}">
              <a16:creationId xmlns:a16="http://schemas.microsoft.com/office/drawing/2014/main" id="{CAFE9347-2A06-43AB-B7B9-8CFE11A5A2B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 name="TextBox 85">
          <a:extLst>
            <a:ext uri="{FF2B5EF4-FFF2-40B4-BE49-F238E27FC236}">
              <a16:creationId xmlns:a16="http://schemas.microsoft.com/office/drawing/2014/main" id="{0FB77AF2-225D-4CAB-AE39-0599DDA199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 name="TextBox 86">
          <a:extLst>
            <a:ext uri="{FF2B5EF4-FFF2-40B4-BE49-F238E27FC236}">
              <a16:creationId xmlns:a16="http://schemas.microsoft.com/office/drawing/2014/main" id="{B195AB65-9E56-4526-8DAD-2B31168BD4B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8" name="TextBox 87">
          <a:extLst>
            <a:ext uri="{FF2B5EF4-FFF2-40B4-BE49-F238E27FC236}">
              <a16:creationId xmlns:a16="http://schemas.microsoft.com/office/drawing/2014/main" id="{34F22EB7-8CBF-4CB7-A0C4-A7D0B604500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9" name="TextBox 88">
          <a:extLst>
            <a:ext uri="{FF2B5EF4-FFF2-40B4-BE49-F238E27FC236}">
              <a16:creationId xmlns:a16="http://schemas.microsoft.com/office/drawing/2014/main" id="{445F0537-D91A-42A1-B0E8-6FE619FB393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0" name="TextBox 89">
          <a:extLst>
            <a:ext uri="{FF2B5EF4-FFF2-40B4-BE49-F238E27FC236}">
              <a16:creationId xmlns:a16="http://schemas.microsoft.com/office/drawing/2014/main" id="{58412AA0-1B3C-43A6-B658-51E0E5B14F8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 name="TextBox 90">
          <a:extLst>
            <a:ext uri="{FF2B5EF4-FFF2-40B4-BE49-F238E27FC236}">
              <a16:creationId xmlns:a16="http://schemas.microsoft.com/office/drawing/2014/main" id="{82007138-9DBD-4CCC-882B-2860EC69C0E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2" name="TextBox 91">
          <a:extLst>
            <a:ext uri="{FF2B5EF4-FFF2-40B4-BE49-F238E27FC236}">
              <a16:creationId xmlns:a16="http://schemas.microsoft.com/office/drawing/2014/main" id="{1432940C-7015-4D2F-9E67-1FA690A255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3" name="TextBox 92">
          <a:extLst>
            <a:ext uri="{FF2B5EF4-FFF2-40B4-BE49-F238E27FC236}">
              <a16:creationId xmlns:a16="http://schemas.microsoft.com/office/drawing/2014/main" id="{41BDB9ED-D3E7-41BF-A50E-6751B258565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4" name="TextBox 93">
          <a:extLst>
            <a:ext uri="{FF2B5EF4-FFF2-40B4-BE49-F238E27FC236}">
              <a16:creationId xmlns:a16="http://schemas.microsoft.com/office/drawing/2014/main" id="{3E4C2C13-AE7C-4F8F-8752-C38E9BE340C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5" name="TextBox 94">
          <a:extLst>
            <a:ext uri="{FF2B5EF4-FFF2-40B4-BE49-F238E27FC236}">
              <a16:creationId xmlns:a16="http://schemas.microsoft.com/office/drawing/2014/main" id="{675FC000-3D20-419E-9037-7CA7EA6095A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6" name="TextBox 95">
          <a:extLst>
            <a:ext uri="{FF2B5EF4-FFF2-40B4-BE49-F238E27FC236}">
              <a16:creationId xmlns:a16="http://schemas.microsoft.com/office/drawing/2014/main" id="{4F7AC874-3437-45CC-9EC5-FC9E825699A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7" name="TextBox 96">
          <a:extLst>
            <a:ext uri="{FF2B5EF4-FFF2-40B4-BE49-F238E27FC236}">
              <a16:creationId xmlns:a16="http://schemas.microsoft.com/office/drawing/2014/main" id="{2DDA3AB9-9C3C-4975-88F4-177C175B30A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 name="TextBox 97">
          <a:extLst>
            <a:ext uri="{FF2B5EF4-FFF2-40B4-BE49-F238E27FC236}">
              <a16:creationId xmlns:a16="http://schemas.microsoft.com/office/drawing/2014/main" id="{FEEE865D-8D2A-42E4-81A7-E3821E8C810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9" name="TextBox 98">
          <a:extLst>
            <a:ext uri="{FF2B5EF4-FFF2-40B4-BE49-F238E27FC236}">
              <a16:creationId xmlns:a16="http://schemas.microsoft.com/office/drawing/2014/main" id="{F9A7C24F-1C82-4C81-91F9-78398454D8B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0" name="TextBox 99">
          <a:extLst>
            <a:ext uri="{FF2B5EF4-FFF2-40B4-BE49-F238E27FC236}">
              <a16:creationId xmlns:a16="http://schemas.microsoft.com/office/drawing/2014/main" id="{F36282B7-327C-477B-99A9-61EBB0FA85D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1" name="TextBox 100">
          <a:extLst>
            <a:ext uri="{FF2B5EF4-FFF2-40B4-BE49-F238E27FC236}">
              <a16:creationId xmlns:a16="http://schemas.microsoft.com/office/drawing/2014/main" id="{242997B2-C974-4466-87F1-08AA64C25EA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2" name="TextBox 101">
          <a:extLst>
            <a:ext uri="{FF2B5EF4-FFF2-40B4-BE49-F238E27FC236}">
              <a16:creationId xmlns:a16="http://schemas.microsoft.com/office/drawing/2014/main" id="{09642489-8EDF-4187-A2B7-91179167B3B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3" name="TextBox 102">
          <a:extLst>
            <a:ext uri="{FF2B5EF4-FFF2-40B4-BE49-F238E27FC236}">
              <a16:creationId xmlns:a16="http://schemas.microsoft.com/office/drawing/2014/main" id="{74294DE2-E5A9-4D66-AF7D-39823DA4404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4" name="TextBox 103">
          <a:extLst>
            <a:ext uri="{FF2B5EF4-FFF2-40B4-BE49-F238E27FC236}">
              <a16:creationId xmlns:a16="http://schemas.microsoft.com/office/drawing/2014/main" id="{BFBFC49D-EF0F-4E46-9BFD-BB946770F49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5" name="TextBox 104">
          <a:extLst>
            <a:ext uri="{FF2B5EF4-FFF2-40B4-BE49-F238E27FC236}">
              <a16:creationId xmlns:a16="http://schemas.microsoft.com/office/drawing/2014/main" id="{0F9AF6C2-890A-4E75-BCFA-8F534B53311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6" name="TextBox 105">
          <a:extLst>
            <a:ext uri="{FF2B5EF4-FFF2-40B4-BE49-F238E27FC236}">
              <a16:creationId xmlns:a16="http://schemas.microsoft.com/office/drawing/2014/main" id="{EBE9B815-8E2A-4921-89C3-55CF3744113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7" name="TextBox 106">
          <a:extLst>
            <a:ext uri="{FF2B5EF4-FFF2-40B4-BE49-F238E27FC236}">
              <a16:creationId xmlns:a16="http://schemas.microsoft.com/office/drawing/2014/main" id="{B55A1A04-0B3B-4A0F-B5DD-40D78060088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8" name="TextBox 107">
          <a:extLst>
            <a:ext uri="{FF2B5EF4-FFF2-40B4-BE49-F238E27FC236}">
              <a16:creationId xmlns:a16="http://schemas.microsoft.com/office/drawing/2014/main" id="{4A69F940-1F54-4960-BB94-5FDF2C3726B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9" name="TextBox 108">
          <a:extLst>
            <a:ext uri="{FF2B5EF4-FFF2-40B4-BE49-F238E27FC236}">
              <a16:creationId xmlns:a16="http://schemas.microsoft.com/office/drawing/2014/main" id="{EB8B98B0-DDE2-45D0-9B1D-01F3DC007F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0" name="TextBox 109">
          <a:extLst>
            <a:ext uri="{FF2B5EF4-FFF2-40B4-BE49-F238E27FC236}">
              <a16:creationId xmlns:a16="http://schemas.microsoft.com/office/drawing/2014/main" id="{C7EA8C3F-6641-42FD-8996-0CE37B8CEEA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1" name="TextBox 110">
          <a:extLst>
            <a:ext uri="{FF2B5EF4-FFF2-40B4-BE49-F238E27FC236}">
              <a16:creationId xmlns:a16="http://schemas.microsoft.com/office/drawing/2014/main" id="{385D329E-8AAF-4FF1-A03D-2DDF8EE60A1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2" name="TextBox 111">
          <a:extLst>
            <a:ext uri="{FF2B5EF4-FFF2-40B4-BE49-F238E27FC236}">
              <a16:creationId xmlns:a16="http://schemas.microsoft.com/office/drawing/2014/main" id="{8C098AEA-4FD7-47CC-923E-2A142DA2137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3" name="TextBox 112">
          <a:extLst>
            <a:ext uri="{FF2B5EF4-FFF2-40B4-BE49-F238E27FC236}">
              <a16:creationId xmlns:a16="http://schemas.microsoft.com/office/drawing/2014/main" id="{303D73E5-FDC4-44CE-AC10-B971D6BAF8D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4" name="TextBox 113">
          <a:extLst>
            <a:ext uri="{FF2B5EF4-FFF2-40B4-BE49-F238E27FC236}">
              <a16:creationId xmlns:a16="http://schemas.microsoft.com/office/drawing/2014/main" id="{B83C7BC7-8A35-47F9-811A-5E2CEDBCE05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5" name="TextBox 114">
          <a:extLst>
            <a:ext uri="{FF2B5EF4-FFF2-40B4-BE49-F238E27FC236}">
              <a16:creationId xmlns:a16="http://schemas.microsoft.com/office/drawing/2014/main" id="{BD6CD698-3763-435C-8756-887F316F9B4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6" name="TextBox 115">
          <a:extLst>
            <a:ext uri="{FF2B5EF4-FFF2-40B4-BE49-F238E27FC236}">
              <a16:creationId xmlns:a16="http://schemas.microsoft.com/office/drawing/2014/main" id="{146614BD-8A90-4E05-B14B-09E24AC6325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7" name="TextBox 116">
          <a:extLst>
            <a:ext uri="{FF2B5EF4-FFF2-40B4-BE49-F238E27FC236}">
              <a16:creationId xmlns:a16="http://schemas.microsoft.com/office/drawing/2014/main" id="{7FD7A2B9-0EA9-4A40-AEFF-E1207393AB8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8" name="TextBox 117">
          <a:extLst>
            <a:ext uri="{FF2B5EF4-FFF2-40B4-BE49-F238E27FC236}">
              <a16:creationId xmlns:a16="http://schemas.microsoft.com/office/drawing/2014/main" id="{0A92D770-2059-424F-9373-EA7D7EB874C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9" name="TextBox 118">
          <a:extLst>
            <a:ext uri="{FF2B5EF4-FFF2-40B4-BE49-F238E27FC236}">
              <a16:creationId xmlns:a16="http://schemas.microsoft.com/office/drawing/2014/main" id="{79F225B4-B88A-4CD1-97F9-9C5307D0065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0" name="TextBox 119">
          <a:extLst>
            <a:ext uri="{FF2B5EF4-FFF2-40B4-BE49-F238E27FC236}">
              <a16:creationId xmlns:a16="http://schemas.microsoft.com/office/drawing/2014/main" id="{2B7A8483-9283-47E8-BE2E-157C42889C4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 name="TextBox 120">
          <a:extLst>
            <a:ext uri="{FF2B5EF4-FFF2-40B4-BE49-F238E27FC236}">
              <a16:creationId xmlns:a16="http://schemas.microsoft.com/office/drawing/2014/main" id="{3FD0BE18-37A7-4E08-9027-82109FBBA45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2" name="TextBox 121">
          <a:extLst>
            <a:ext uri="{FF2B5EF4-FFF2-40B4-BE49-F238E27FC236}">
              <a16:creationId xmlns:a16="http://schemas.microsoft.com/office/drawing/2014/main" id="{840023E5-59E4-4113-B06D-1208D8BC0D2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3" name="TextBox 122">
          <a:extLst>
            <a:ext uri="{FF2B5EF4-FFF2-40B4-BE49-F238E27FC236}">
              <a16:creationId xmlns:a16="http://schemas.microsoft.com/office/drawing/2014/main" id="{92B42E10-E91F-4B2B-AA30-CC6C91FC3CB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4" name="TextBox 123">
          <a:extLst>
            <a:ext uri="{FF2B5EF4-FFF2-40B4-BE49-F238E27FC236}">
              <a16:creationId xmlns:a16="http://schemas.microsoft.com/office/drawing/2014/main" id="{2E4113EB-2007-46DD-A698-ACF530E5311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 name="TextBox 124">
          <a:extLst>
            <a:ext uri="{FF2B5EF4-FFF2-40B4-BE49-F238E27FC236}">
              <a16:creationId xmlns:a16="http://schemas.microsoft.com/office/drawing/2014/main" id="{7E2071A4-A221-432C-8808-C442210B058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6" name="TextBox 125">
          <a:extLst>
            <a:ext uri="{FF2B5EF4-FFF2-40B4-BE49-F238E27FC236}">
              <a16:creationId xmlns:a16="http://schemas.microsoft.com/office/drawing/2014/main" id="{3500C1AE-561F-48F4-9269-2D96D553FA5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7" name="TextBox 126">
          <a:extLst>
            <a:ext uri="{FF2B5EF4-FFF2-40B4-BE49-F238E27FC236}">
              <a16:creationId xmlns:a16="http://schemas.microsoft.com/office/drawing/2014/main" id="{689B8C12-59CC-43B9-A373-4B7EA0790A5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8" name="TextBox 127">
          <a:extLst>
            <a:ext uri="{FF2B5EF4-FFF2-40B4-BE49-F238E27FC236}">
              <a16:creationId xmlns:a16="http://schemas.microsoft.com/office/drawing/2014/main" id="{116EE6C3-BDCE-4248-84E3-B7B720A7969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9" name="TextBox 128">
          <a:extLst>
            <a:ext uri="{FF2B5EF4-FFF2-40B4-BE49-F238E27FC236}">
              <a16:creationId xmlns:a16="http://schemas.microsoft.com/office/drawing/2014/main" id="{559E2142-9206-412D-9A88-DAE526FEEB8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0" name="TextBox 129">
          <a:extLst>
            <a:ext uri="{FF2B5EF4-FFF2-40B4-BE49-F238E27FC236}">
              <a16:creationId xmlns:a16="http://schemas.microsoft.com/office/drawing/2014/main" id="{7685330A-5294-4F4F-BC57-09099141033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1" name="TextBox 130">
          <a:extLst>
            <a:ext uri="{FF2B5EF4-FFF2-40B4-BE49-F238E27FC236}">
              <a16:creationId xmlns:a16="http://schemas.microsoft.com/office/drawing/2014/main" id="{51027656-0A3A-4F65-8E65-901846D1622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2" name="TextBox 131">
          <a:extLst>
            <a:ext uri="{FF2B5EF4-FFF2-40B4-BE49-F238E27FC236}">
              <a16:creationId xmlns:a16="http://schemas.microsoft.com/office/drawing/2014/main" id="{AD4E3E5D-E80B-4FF4-83C5-FA0660FCD48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3" name="TextBox 132">
          <a:extLst>
            <a:ext uri="{FF2B5EF4-FFF2-40B4-BE49-F238E27FC236}">
              <a16:creationId xmlns:a16="http://schemas.microsoft.com/office/drawing/2014/main" id="{8BFDB7DA-EC86-485A-8954-452F1006E20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4" name="TextBox 133">
          <a:extLst>
            <a:ext uri="{FF2B5EF4-FFF2-40B4-BE49-F238E27FC236}">
              <a16:creationId xmlns:a16="http://schemas.microsoft.com/office/drawing/2014/main" id="{E88F8E8F-0E06-45E7-9AEC-6115C9C110A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5" name="TextBox 134">
          <a:extLst>
            <a:ext uri="{FF2B5EF4-FFF2-40B4-BE49-F238E27FC236}">
              <a16:creationId xmlns:a16="http://schemas.microsoft.com/office/drawing/2014/main" id="{CC1B22C5-442D-48DA-9E9A-780E2F964CD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6" name="TextBox 135">
          <a:extLst>
            <a:ext uri="{FF2B5EF4-FFF2-40B4-BE49-F238E27FC236}">
              <a16:creationId xmlns:a16="http://schemas.microsoft.com/office/drawing/2014/main" id="{4EC0FA89-B697-4CFD-B6BD-416A893A6D4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7" name="TextBox 136">
          <a:extLst>
            <a:ext uri="{FF2B5EF4-FFF2-40B4-BE49-F238E27FC236}">
              <a16:creationId xmlns:a16="http://schemas.microsoft.com/office/drawing/2014/main" id="{9EA7149F-FB3B-4CE6-99C9-119FDAB4B72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8" name="TextBox 137">
          <a:extLst>
            <a:ext uri="{FF2B5EF4-FFF2-40B4-BE49-F238E27FC236}">
              <a16:creationId xmlns:a16="http://schemas.microsoft.com/office/drawing/2014/main" id="{941EB471-AE65-4686-9EA6-CAC04145E51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39" name="TextBox 138">
          <a:extLst>
            <a:ext uri="{FF2B5EF4-FFF2-40B4-BE49-F238E27FC236}">
              <a16:creationId xmlns:a16="http://schemas.microsoft.com/office/drawing/2014/main" id="{24968CD2-17CB-45F4-AA90-BD91C75E7A1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0" name="TextBox 139">
          <a:extLst>
            <a:ext uri="{FF2B5EF4-FFF2-40B4-BE49-F238E27FC236}">
              <a16:creationId xmlns:a16="http://schemas.microsoft.com/office/drawing/2014/main" id="{B2DEC6D9-159A-4BF8-8920-0B6ABAFA7F8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1" name="TextBox 140">
          <a:extLst>
            <a:ext uri="{FF2B5EF4-FFF2-40B4-BE49-F238E27FC236}">
              <a16:creationId xmlns:a16="http://schemas.microsoft.com/office/drawing/2014/main" id="{E4026A5A-CF6A-4865-ACC2-405009BDBE0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2" name="TextBox 141">
          <a:extLst>
            <a:ext uri="{FF2B5EF4-FFF2-40B4-BE49-F238E27FC236}">
              <a16:creationId xmlns:a16="http://schemas.microsoft.com/office/drawing/2014/main" id="{12B86E1E-27E0-4E3B-876C-AE57918E7B9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3" name="TextBox 142">
          <a:extLst>
            <a:ext uri="{FF2B5EF4-FFF2-40B4-BE49-F238E27FC236}">
              <a16:creationId xmlns:a16="http://schemas.microsoft.com/office/drawing/2014/main" id="{DF8B5484-75B2-4BD3-8311-4400041EAC9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4" name="TextBox 143">
          <a:extLst>
            <a:ext uri="{FF2B5EF4-FFF2-40B4-BE49-F238E27FC236}">
              <a16:creationId xmlns:a16="http://schemas.microsoft.com/office/drawing/2014/main" id="{C2D96650-BEBE-4684-B7A1-5C5F5E15FC7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5" name="TextBox 144">
          <a:extLst>
            <a:ext uri="{FF2B5EF4-FFF2-40B4-BE49-F238E27FC236}">
              <a16:creationId xmlns:a16="http://schemas.microsoft.com/office/drawing/2014/main" id="{4C6611E2-130D-4D25-B852-4B1DA93EDC9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6" name="TextBox 145">
          <a:extLst>
            <a:ext uri="{FF2B5EF4-FFF2-40B4-BE49-F238E27FC236}">
              <a16:creationId xmlns:a16="http://schemas.microsoft.com/office/drawing/2014/main" id="{8496051D-AC8E-4C1A-BD2B-F39FACCB809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7" name="TextBox 146">
          <a:extLst>
            <a:ext uri="{FF2B5EF4-FFF2-40B4-BE49-F238E27FC236}">
              <a16:creationId xmlns:a16="http://schemas.microsoft.com/office/drawing/2014/main" id="{4D2405D9-BF2F-40D9-8333-090AB650B95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8" name="TextBox 147">
          <a:extLst>
            <a:ext uri="{FF2B5EF4-FFF2-40B4-BE49-F238E27FC236}">
              <a16:creationId xmlns:a16="http://schemas.microsoft.com/office/drawing/2014/main" id="{D8643FFE-6DFA-46C6-9AA5-408B5736FE2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49" name="TextBox 148">
          <a:extLst>
            <a:ext uri="{FF2B5EF4-FFF2-40B4-BE49-F238E27FC236}">
              <a16:creationId xmlns:a16="http://schemas.microsoft.com/office/drawing/2014/main" id="{B07B2215-05BB-44F0-8DAC-C50A0CE5505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0" name="TextBox 149">
          <a:extLst>
            <a:ext uri="{FF2B5EF4-FFF2-40B4-BE49-F238E27FC236}">
              <a16:creationId xmlns:a16="http://schemas.microsoft.com/office/drawing/2014/main" id="{B33E50AA-4AA8-441B-AA6B-6F2D4A408C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1" name="TextBox 150">
          <a:extLst>
            <a:ext uri="{FF2B5EF4-FFF2-40B4-BE49-F238E27FC236}">
              <a16:creationId xmlns:a16="http://schemas.microsoft.com/office/drawing/2014/main" id="{E0399517-5A8D-497E-9C12-4CA21FC6852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2" name="TextBox 151">
          <a:extLst>
            <a:ext uri="{FF2B5EF4-FFF2-40B4-BE49-F238E27FC236}">
              <a16:creationId xmlns:a16="http://schemas.microsoft.com/office/drawing/2014/main" id="{D04B807A-A5CC-49CE-97B8-341254D615F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3" name="TextBox 152">
          <a:extLst>
            <a:ext uri="{FF2B5EF4-FFF2-40B4-BE49-F238E27FC236}">
              <a16:creationId xmlns:a16="http://schemas.microsoft.com/office/drawing/2014/main" id="{9E027809-31DF-4D55-B76C-87C2714A742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4" name="TextBox 153">
          <a:extLst>
            <a:ext uri="{FF2B5EF4-FFF2-40B4-BE49-F238E27FC236}">
              <a16:creationId xmlns:a16="http://schemas.microsoft.com/office/drawing/2014/main" id="{EBD0203D-E742-4345-9DEC-12C22BFF26D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5" name="TextBox 154">
          <a:extLst>
            <a:ext uri="{FF2B5EF4-FFF2-40B4-BE49-F238E27FC236}">
              <a16:creationId xmlns:a16="http://schemas.microsoft.com/office/drawing/2014/main" id="{B25A7DFE-CAA5-446C-B923-EFE8C27D206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6" name="TextBox 155">
          <a:extLst>
            <a:ext uri="{FF2B5EF4-FFF2-40B4-BE49-F238E27FC236}">
              <a16:creationId xmlns:a16="http://schemas.microsoft.com/office/drawing/2014/main" id="{6930B20E-D7CA-4E50-9CEC-B74AF6B9D7A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7" name="TextBox 156">
          <a:extLst>
            <a:ext uri="{FF2B5EF4-FFF2-40B4-BE49-F238E27FC236}">
              <a16:creationId xmlns:a16="http://schemas.microsoft.com/office/drawing/2014/main" id="{2438B590-F59A-49BA-A8FD-0C97167A59E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8" name="TextBox 157">
          <a:extLst>
            <a:ext uri="{FF2B5EF4-FFF2-40B4-BE49-F238E27FC236}">
              <a16:creationId xmlns:a16="http://schemas.microsoft.com/office/drawing/2014/main" id="{00AC452E-B1F4-4E41-BE08-B76AF68BDF2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 name="TextBox 158">
          <a:extLst>
            <a:ext uri="{FF2B5EF4-FFF2-40B4-BE49-F238E27FC236}">
              <a16:creationId xmlns:a16="http://schemas.microsoft.com/office/drawing/2014/main" id="{E472DEEF-A6A9-4089-84F8-39640F4821F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 name="TextBox 159">
          <a:extLst>
            <a:ext uri="{FF2B5EF4-FFF2-40B4-BE49-F238E27FC236}">
              <a16:creationId xmlns:a16="http://schemas.microsoft.com/office/drawing/2014/main" id="{2C48AED8-006D-4B5D-A6B5-E83BEFED0C0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 name="TextBox 160">
          <a:extLst>
            <a:ext uri="{FF2B5EF4-FFF2-40B4-BE49-F238E27FC236}">
              <a16:creationId xmlns:a16="http://schemas.microsoft.com/office/drawing/2014/main" id="{AEC90685-B8B0-4EEB-B528-F845B37C88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 name="TextBox 161">
          <a:extLst>
            <a:ext uri="{FF2B5EF4-FFF2-40B4-BE49-F238E27FC236}">
              <a16:creationId xmlns:a16="http://schemas.microsoft.com/office/drawing/2014/main" id="{B1B621DF-F495-408B-96FB-1DDC7B647D4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 name="TextBox 162">
          <a:extLst>
            <a:ext uri="{FF2B5EF4-FFF2-40B4-BE49-F238E27FC236}">
              <a16:creationId xmlns:a16="http://schemas.microsoft.com/office/drawing/2014/main" id="{B1D936E3-8FB1-4100-A7BA-FE74B7C4679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4" name="TextBox 163">
          <a:extLst>
            <a:ext uri="{FF2B5EF4-FFF2-40B4-BE49-F238E27FC236}">
              <a16:creationId xmlns:a16="http://schemas.microsoft.com/office/drawing/2014/main" id="{24FE7823-5118-4E14-ADDD-EDA84A4E327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5" name="TextBox 164">
          <a:extLst>
            <a:ext uri="{FF2B5EF4-FFF2-40B4-BE49-F238E27FC236}">
              <a16:creationId xmlns:a16="http://schemas.microsoft.com/office/drawing/2014/main" id="{EEE4FA8D-4A10-4097-A91B-D9C17D8695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6" name="TextBox 165">
          <a:extLst>
            <a:ext uri="{FF2B5EF4-FFF2-40B4-BE49-F238E27FC236}">
              <a16:creationId xmlns:a16="http://schemas.microsoft.com/office/drawing/2014/main" id="{13E4753B-CC36-47F9-B7B9-86CC9DDE1FE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7" name="TextBox 166">
          <a:extLst>
            <a:ext uri="{FF2B5EF4-FFF2-40B4-BE49-F238E27FC236}">
              <a16:creationId xmlns:a16="http://schemas.microsoft.com/office/drawing/2014/main" id="{A20B0D3E-4833-46DA-B17F-D2DA991109B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68" name="TextBox 167">
          <a:extLst>
            <a:ext uri="{FF2B5EF4-FFF2-40B4-BE49-F238E27FC236}">
              <a16:creationId xmlns:a16="http://schemas.microsoft.com/office/drawing/2014/main" id="{1E4C0022-2FC1-48EB-8C9D-01B292553FF9}"/>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69" name="TextBox 168">
          <a:extLst>
            <a:ext uri="{FF2B5EF4-FFF2-40B4-BE49-F238E27FC236}">
              <a16:creationId xmlns:a16="http://schemas.microsoft.com/office/drawing/2014/main" id="{8E266693-0E70-4033-BF64-29C38D114F18}"/>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70" name="TextBox 169">
          <a:extLst>
            <a:ext uri="{FF2B5EF4-FFF2-40B4-BE49-F238E27FC236}">
              <a16:creationId xmlns:a16="http://schemas.microsoft.com/office/drawing/2014/main" id="{AF6F11EA-24FC-4128-AA78-A00453CB6375}"/>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71" name="TextBox 170">
          <a:extLst>
            <a:ext uri="{FF2B5EF4-FFF2-40B4-BE49-F238E27FC236}">
              <a16:creationId xmlns:a16="http://schemas.microsoft.com/office/drawing/2014/main" id="{B485CFFD-5BA4-4621-85B1-DEA8F260340A}"/>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72" name="TextBox 171">
          <a:extLst>
            <a:ext uri="{FF2B5EF4-FFF2-40B4-BE49-F238E27FC236}">
              <a16:creationId xmlns:a16="http://schemas.microsoft.com/office/drawing/2014/main" id="{6CE257E2-21F0-4116-8997-DB340AC5E2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73" name="TextBox 172">
          <a:extLst>
            <a:ext uri="{FF2B5EF4-FFF2-40B4-BE49-F238E27FC236}">
              <a16:creationId xmlns:a16="http://schemas.microsoft.com/office/drawing/2014/main" id="{A6EEFD87-4F63-458C-BA35-0A5456559E8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74" name="TextBox 173">
          <a:extLst>
            <a:ext uri="{FF2B5EF4-FFF2-40B4-BE49-F238E27FC236}">
              <a16:creationId xmlns:a16="http://schemas.microsoft.com/office/drawing/2014/main" id="{C66EFE2D-F362-45D9-B5DA-A15D90BF1A9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75" name="TextBox 174">
          <a:extLst>
            <a:ext uri="{FF2B5EF4-FFF2-40B4-BE49-F238E27FC236}">
              <a16:creationId xmlns:a16="http://schemas.microsoft.com/office/drawing/2014/main" id="{F46242EE-DDF4-4D74-8563-070F696A5EA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6" name="TextBox 175">
          <a:extLst>
            <a:ext uri="{FF2B5EF4-FFF2-40B4-BE49-F238E27FC236}">
              <a16:creationId xmlns:a16="http://schemas.microsoft.com/office/drawing/2014/main" id="{2FBCD13D-3089-4463-8C90-AC04E41B052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7" name="TextBox 176">
          <a:extLst>
            <a:ext uri="{FF2B5EF4-FFF2-40B4-BE49-F238E27FC236}">
              <a16:creationId xmlns:a16="http://schemas.microsoft.com/office/drawing/2014/main" id="{7A08CAF3-EE53-4D9A-8AB6-C57B053403F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8" name="TextBox 177">
          <a:extLst>
            <a:ext uri="{FF2B5EF4-FFF2-40B4-BE49-F238E27FC236}">
              <a16:creationId xmlns:a16="http://schemas.microsoft.com/office/drawing/2014/main" id="{C69B607B-62D2-4AE3-8880-C6584A9DFBC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9" name="TextBox 178">
          <a:extLst>
            <a:ext uri="{FF2B5EF4-FFF2-40B4-BE49-F238E27FC236}">
              <a16:creationId xmlns:a16="http://schemas.microsoft.com/office/drawing/2014/main" id="{2E27E031-ED68-4C13-9E47-396132BF474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0" name="TextBox 179">
          <a:extLst>
            <a:ext uri="{FF2B5EF4-FFF2-40B4-BE49-F238E27FC236}">
              <a16:creationId xmlns:a16="http://schemas.microsoft.com/office/drawing/2014/main" id="{3AA22503-7E7C-489A-A5F0-1E51CB892FA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1" name="TextBox 180">
          <a:extLst>
            <a:ext uri="{FF2B5EF4-FFF2-40B4-BE49-F238E27FC236}">
              <a16:creationId xmlns:a16="http://schemas.microsoft.com/office/drawing/2014/main" id="{74AA3C52-95D1-4130-89A1-F4FD0AF2C76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2" name="TextBox 181">
          <a:extLst>
            <a:ext uri="{FF2B5EF4-FFF2-40B4-BE49-F238E27FC236}">
              <a16:creationId xmlns:a16="http://schemas.microsoft.com/office/drawing/2014/main" id="{B2407932-45BE-4452-8274-72EE8723707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3" name="TextBox 182">
          <a:extLst>
            <a:ext uri="{FF2B5EF4-FFF2-40B4-BE49-F238E27FC236}">
              <a16:creationId xmlns:a16="http://schemas.microsoft.com/office/drawing/2014/main" id="{733D87E3-9A7D-47C9-9216-E8B0F412A51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4" name="TextBox 183">
          <a:extLst>
            <a:ext uri="{FF2B5EF4-FFF2-40B4-BE49-F238E27FC236}">
              <a16:creationId xmlns:a16="http://schemas.microsoft.com/office/drawing/2014/main" id="{13BA811F-30AF-4B08-AD16-DBD1F580492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5" name="TextBox 184">
          <a:extLst>
            <a:ext uri="{FF2B5EF4-FFF2-40B4-BE49-F238E27FC236}">
              <a16:creationId xmlns:a16="http://schemas.microsoft.com/office/drawing/2014/main" id="{BBB5309B-801D-41D2-93BF-551BB6989A9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6" name="TextBox 185">
          <a:extLst>
            <a:ext uri="{FF2B5EF4-FFF2-40B4-BE49-F238E27FC236}">
              <a16:creationId xmlns:a16="http://schemas.microsoft.com/office/drawing/2014/main" id="{F6DFFF8C-3FC6-4D4D-9EE6-A7AF735B81D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7" name="TextBox 186">
          <a:extLst>
            <a:ext uri="{FF2B5EF4-FFF2-40B4-BE49-F238E27FC236}">
              <a16:creationId xmlns:a16="http://schemas.microsoft.com/office/drawing/2014/main" id="{7A8A036C-61A1-4DE0-84BD-125F2D07BEF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8" name="TextBox 187">
          <a:extLst>
            <a:ext uri="{FF2B5EF4-FFF2-40B4-BE49-F238E27FC236}">
              <a16:creationId xmlns:a16="http://schemas.microsoft.com/office/drawing/2014/main" id="{96465DF6-7F70-462C-91FE-8BD11071502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89" name="TextBox 188">
          <a:extLst>
            <a:ext uri="{FF2B5EF4-FFF2-40B4-BE49-F238E27FC236}">
              <a16:creationId xmlns:a16="http://schemas.microsoft.com/office/drawing/2014/main" id="{BE673827-906E-4ECB-A043-69D963D2D84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0" name="TextBox 189">
          <a:extLst>
            <a:ext uri="{FF2B5EF4-FFF2-40B4-BE49-F238E27FC236}">
              <a16:creationId xmlns:a16="http://schemas.microsoft.com/office/drawing/2014/main" id="{219EB83E-6D28-4CDC-BE46-7680D84877D8}"/>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1" name="TextBox 190">
          <a:extLst>
            <a:ext uri="{FF2B5EF4-FFF2-40B4-BE49-F238E27FC236}">
              <a16:creationId xmlns:a16="http://schemas.microsoft.com/office/drawing/2014/main" id="{C0E3B43D-38F7-4C12-A47B-E56318980AF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2" name="TextBox 191">
          <a:extLst>
            <a:ext uri="{FF2B5EF4-FFF2-40B4-BE49-F238E27FC236}">
              <a16:creationId xmlns:a16="http://schemas.microsoft.com/office/drawing/2014/main" id="{30CCC85A-43CC-484E-94D9-BAF81A0B294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3" name="TextBox 192">
          <a:extLst>
            <a:ext uri="{FF2B5EF4-FFF2-40B4-BE49-F238E27FC236}">
              <a16:creationId xmlns:a16="http://schemas.microsoft.com/office/drawing/2014/main" id="{835067BB-1885-4831-8639-BC8D566A00B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4" name="TextBox 193">
          <a:extLst>
            <a:ext uri="{FF2B5EF4-FFF2-40B4-BE49-F238E27FC236}">
              <a16:creationId xmlns:a16="http://schemas.microsoft.com/office/drawing/2014/main" id="{361EF24D-5A29-48A6-BA10-A5D70F33D7C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5" name="TextBox 194">
          <a:extLst>
            <a:ext uri="{FF2B5EF4-FFF2-40B4-BE49-F238E27FC236}">
              <a16:creationId xmlns:a16="http://schemas.microsoft.com/office/drawing/2014/main" id="{6AF16946-955C-4660-B81C-8F97B2EB8938}"/>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6" name="TextBox 195">
          <a:extLst>
            <a:ext uri="{FF2B5EF4-FFF2-40B4-BE49-F238E27FC236}">
              <a16:creationId xmlns:a16="http://schemas.microsoft.com/office/drawing/2014/main" id="{232F474E-1FC5-4915-89F1-F12C2ED2B7E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7" name="TextBox 196">
          <a:extLst>
            <a:ext uri="{FF2B5EF4-FFF2-40B4-BE49-F238E27FC236}">
              <a16:creationId xmlns:a16="http://schemas.microsoft.com/office/drawing/2014/main" id="{E223DCAF-5E67-4BF9-914C-9B7506642313}"/>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8" name="TextBox 197">
          <a:extLst>
            <a:ext uri="{FF2B5EF4-FFF2-40B4-BE49-F238E27FC236}">
              <a16:creationId xmlns:a16="http://schemas.microsoft.com/office/drawing/2014/main" id="{C60B9A24-1080-4FB0-B2A9-CC4F60C4199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99" name="TextBox 198">
          <a:extLst>
            <a:ext uri="{FF2B5EF4-FFF2-40B4-BE49-F238E27FC236}">
              <a16:creationId xmlns:a16="http://schemas.microsoft.com/office/drawing/2014/main" id="{CC7F2008-ADA3-4A6E-9443-C8E9F8E824E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0" name="TextBox 199">
          <a:extLst>
            <a:ext uri="{FF2B5EF4-FFF2-40B4-BE49-F238E27FC236}">
              <a16:creationId xmlns:a16="http://schemas.microsoft.com/office/drawing/2014/main" id="{926A64CA-12D9-48F7-92EB-E20F33B97F5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1" name="TextBox 200">
          <a:extLst>
            <a:ext uri="{FF2B5EF4-FFF2-40B4-BE49-F238E27FC236}">
              <a16:creationId xmlns:a16="http://schemas.microsoft.com/office/drawing/2014/main" id="{F157A018-C07E-4D54-8DBB-8D2D15C1C8D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2" name="TextBox 201">
          <a:extLst>
            <a:ext uri="{FF2B5EF4-FFF2-40B4-BE49-F238E27FC236}">
              <a16:creationId xmlns:a16="http://schemas.microsoft.com/office/drawing/2014/main" id="{DD64B01D-0C9E-4F14-882E-4F43ED788A5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3" name="TextBox 202">
          <a:extLst>
            <a:ext uri="{FF2B5EF4-FFF2-40B4-BE49-F238E27FC236}">
              <a16:creationId xmlns:a16="http://schemas.microsoft.com/office/drawing/2014/main" id="{7F9C0686-DB71-441F-A225-9514A5C81B4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4" name="TextBox 203">
          <a:extLst>
            <a:ext uri="{FF2B5EF4-FFF2-40B4-BE49-F238E27FC236}">
              <a16:creationId xmlns:a16="http://schemas.microsoft.com/office/drawing/2014/main" id="{8C657635-86C9-4B1F-BCFA-4CD613E76E3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5" name="TextBox 204">
          <a:extLst>
            <a:ext uri="{FF2B5EF4-FFF2-40B4-BE49-F238E27FC236}">
              <a16:creationId xmlns:a16="http://schemas.microsoft.com/office/drawing/2014/main" id="{C76E8B2E-A5AE-4124-BFAC-C17D15B395A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6" name="TextBox 205">
          <a:extLst>
            <a:ext uri="{FF2B5EF4-FFF2-40B4-BE49-F238E27FC236}">
              <a16:creationId xmlns:a16="http://schemas.microsoft.com/office/drawing/2014/main" id="{845EFCA1-CF79-44F1-A49A-DD788FD5C84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7" name="TextBox 206">
          <a:extLst>
            <a:ext uri="{FF2B5EF4-FFF2-40B4-BE49-F238E27FC236}">
              <a16:creationId xmlns:a16="http://schemas.microsoft.com/office/drawing/2014/main" id="{544A21F6-67B6-4201-A3EC-85846441C4D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8" name="TextBox 207">
          <a:extLst>
            <a:ext uri="{FF2B5EF4-FFF2-40B4-BE49-F238E27FC236}">
              <a16:creationId xmlns:a16="http://schemas.microsoft.com/office/drawing/2014/main" id="{5E48D223-F452-4D75-8D66-5B15566F151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09" name="TextBox 208">
          <a:extLst>
            <a:ext uri="{FF2B5EF4-FFF2-40B4-BE49-F238E27FC236}">
              <a16:creationId xmlns:a16="http://schemas.microsoft.com/office/drawing/2014/main" id="{74C96E52-03C0-4086-91F6-425C215C52F0}"/>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10" name="TextBox 209">
          <a:extLst>
            <a:ext uri="{FF2B5EF4-FFF2-40B4-BE49-F238E27FC236}">
              <a16:creationId xmlns:a16="http://schemas.microsoft.com/office/drawing/2014/main" id="{78AED9E9-AF18-4869-B128-6FDA8D01386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11" name="TextBox 210">
          <a:extLst>
            <a:ext uri="{FF2B5EF4-FFF2-40B4-BE49-F238E27FC236}">
              <a16:creationId xmlns:a16="http://schemas.microsoft.com/office/drawing/2014/main" id="{77ACEDC7-3DE9-4A22-B6C6-9EA16CD3546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36" name="TextBox 335">
          <a:extLst>
            <a:ext uri="{FF2B5EF4-FFF2-40B4-BE49-F238E27FC236}">
              <a16:creationId xmlns:a16="http://schemas.microsoft.com/office/drawing/2014/main" id="{9CB191A5-6771-40D9-9030-87977D876CF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37" name="TextBox 336">
          <a:extLst>
            <a:ext uri="{FF2B5EF4-FFF2-40B4-BE49-F238E27FC236}">
              <a16:creationId xmlns:a16="http://schemas.microsoft.com/office/drawing/2014/main" id="{C79D2F9D-B14A-47A4-8C57-E882FD95A58E}"/>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38" name="TextBox 337">
          <a:extLst>
            <a:ext uri="{FF2B5EF4-FFF2-40B4-BE49-F238E27FC236}">
              <a16:creationId xmlns:a16="http://schemas.microsoft.com/office/drawing/2014/main" id="{B8549992-8F0E-4BC7-99C0-E228DA6978BF}"/>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39" name="TextBox 338">
          <a:extLst>
            <a:ext uri="{FF2B5EF4-FFF2-40B4-BE49-F238E27FC236}">
              <a16:creationId xmlns:a16="http://schemas.microsoft.com/office/drawing/2014/main" id="{B5B0EDC8-D210-48F8-B956-01498605872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0" name="TextBox 339">
          <a:extLst>
            <a:ext uri="{FF2B5EF4-FFF2-40B4-BE49-F238E27FC236}">
              <a16:creationId xmlns:a16="http://schemas.microsoft.com/office/drawing/2014/main" id="{39468117-5073-4369-ACE3-C7012686183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1" name="TextBox 340">
          <a:extLst>
            <a:ext uri="{FF2B5EF4-FFF2-40B4-BE49-F238E27FC236}">
              <a16:creationId xmlns:a16="http://schemas.microsoft.com/office/drawing/2014/main" id="{C447D0C9-CF80-4C8E-BC97-F8882B9F726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2" name="TextBox 341">
          <a:extLst>
            <a:ext uri="{FF2B5EF4-FFF2-40B4-BE49-F238E27FC236}">
              <a16:creationId xmlns:a16="http://schemas.microsoft.com/office/drawing/2014/main" id="{E0CA40F1-C878-41DF-84CD-3177268450B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3" name="TextBox 342">
          <a:extLst>
            <a:ext uri="{FF2B5EF4-FFF2-40B4-BE49-F238E27FC236}">
              <a16:creationId xmlns:a16="http://schemas.microsoft.com/office/drawing/2014/main" id="{56C04DA2-1BDE-4E7C-865B-2B6465E5C81D}"/>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4" name="TextBox 343">
          <a:extLst>
            <a:ext uri="{FF2B5EF4-FFF2-40B4-BE49-F238E27FC236}">
              <a16:creationId xmlns:a16="http://schemas.microsoft.com/office/drawing/2014/main" id="{1FC583F3-344E-4E52-A274-F321B87E4F7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5" name="TextBox 344">
          <a:extLst>
            <a:ext uri="{FF2B5EF4-FFF2-40B4-BE49-F238E27FC236}">
              <a16:creationId xmlns:a16="http://schemas.microsoft.com/office/drawing/2014/main" id="{D08B22FF-E468-447A-A21D-282F6464C33D}"/>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6" name="TextBox 345">
          <a:extLst>
            <a:ext uri="{FF2B5EF4-FFF2-40B4-BE49-F238E27FC236}">
              <a16:creationId xmlns:a16="http://schemas.microsoft.com/office/drawing/2014/main" id="{10DA9779-3210-4AFC-B1E0-4B1A86E8A95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47" name="TextBox 346">
          <a:extLst>
            <a:ext uri="{FF2B5EF4-FFF2-40B4-BE49-F238E27FC236}">
              <a16:creationId xmlns:a16="http://schemas.microsoft.com/office/drawing/2014/main" id="{333EDF26-BD71-49C1-99F7-69D0E55F09B7}"/>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8" name="TextBox 347">
          <a:extLst>
            <a:ext uri="{FF2B5EF4-FFF2-40B4-BE49-F238E27FC236}">
              <a16:creationId xmlns:a16="http://schemas.microsoft.com/office/drawing/2014/main" id="{F39EE041-1318-40AD-891D-2CB196C9941F}"/>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9" name="TextBox 348">
          <a:extLst>
            <a:ext uri="{FF2B5EF4-FFF2-40B4-BE49-F238E27FC236}">
              <a16:creationId xmlns:a16="http://schemas.microsoft.com/office/drawing/2014/main" id="{C82E2563-411C-4714-816A-FB5F28DA69BB}"/>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50" name="TextBox 349">
          <a:extLst>
            <a:ext uri="{FF2B5EF4-FFF2-40B4-BE49-F238E27FC236}">
              <a16:creationId xmlns:a16="http://schemas.microsoft.com/office/drawing/2014/main" id="{7CA493DA-E056-4048-BD34-6C3AFCA9873D}"/>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51" name="TextBox 350">
          <a:extLst>
            <a:ext uri="{FF2B5EF4-FFF2-40B4-BE49-F238E27FC236}">
              <a16:creationId xmlns:a16="http://schemas.microsoft.com/office/drawing/2014/main" id="{1B40ECFE-1420-4473-8A40-C30CA917E7D7}"/>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2" name="TextBox 351">
          <a:extLst>
            <a:ext uri="{FF2B5EF4-FFF2-40B4-BE49-F238E27FC236}">
              <a16:creationId xmlns:a16="http://schemas.microsoft.com/office/drawing/2014/main" id="{ACF737C0-E1D8-49B1-AE2E-35313458CC7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3" name="TextBox 352">
          <a:extLst>
            <a:ext uri="{FF2B5EF4-FFF2-40B4-BE49-F238E27FC236}">
              <a16:creationId xmlns:a16="http://schemas.microsoft.com/office/drawing/2014/main" id="{BE65D82F-0F12-44F2-A6A1-54A6D99F0DEE}"/>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4" name="TextBox 353">
          <a:extLst>
            <a:ext uri="{FF2B5EF4-FFF2-40B4-BE49-F238E27FC236}">
              <a16:creationId xmlns:a16="http://schemas.microsoft.com/office/drawing/2014/main" id="{6C9C7AD7-2EEB-47BF-98F6-A0AE51D2E4CC}"/>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5" name="TextBox 354">
          <a:extLst>
            <a:ext uri="{FF2B5EF4-FFF2-40B4-BE49-F238E27FC236}">
              <a16:creationId xmlns:a16="http://schemas.microsoft.com/office/drawing/2014/main" id="{C5F3B65D-29F8-450E-B6C2-46C1108BF797}"/>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6" name="TextBox 355">
          <a:extLst>
            <a:ext uri="{FF2B5EF4-FFF2-40B4-BE49-F238E27FC236}">
              <a16:creationId xmlns:a16="http://schemas.microsoft.com/office/drawing/2014/main" id="{80A463C5-95BE-402F-A88A-ADA46A34852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7" name="TextBox 356">
          <a:extLst>
            <a:ext uri="{FF2B5EF4-FFF2-40B4-BE49-F238E27FC236}">
              <a16:creationId xmlns:a16="http://schemas.microsoft.com/office/drawing/2014/main" id="{0A68101B-2026-4C14-8594-165D3D4F915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8" name="TextBox 357">
          <a:extLst>
            <a:ext uri="{FF2B5EF4-FFF2-40B4-BE49-F238E27FC236}">
              <a16:creationId xmlns:a16="http://schemas.microsoft.com/office/drawing/2014/main" id="{9D3FFCEF-18B6-4A91-A046-C81E7EC81BE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59" name="TextBox 358">
          <a:extLst>
            <a:ext uri="{FF2B5EF4-FFF2-40B4-BE49-F238E27FC236}">
              <a16:creationId xmlns:a16="http://schemas.microsoft.com/office/drawing/2014/main" id="{C88D5377-8690-46E8-ABAB-A0AD44921BF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0" name="TextBox 359">
          <a:extLst>
            <a:ext uri="{FF2B5EF4-FFF2-40B4-BE49-F238E27FC236}">
              <a16:creationId xmlns:a16="http://schemas.microsoft.com/office/drawing/2014/main" id="{3C0F685B-C9AA-4B8E-98E5-2E56E37FD04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1" name="TextBox 360">
          <a:extLst>
            <a:ext uri="{FF2B5EF4-FFF2-40B4-BE49-F238E27FC236}">
              <a16:creationId xmlns:a16="http://schemas.microsoft.com/office/drawing/2014/main" id="{739EFBA9-FE02-4EB3-AF54-E682F79408E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 name="TextBox 361">
          <a:extLst>
            <a:ext uri="{FF2B5EF4-FFF2-40B4-BE49-F238E27FC236}">
              <a16:creationId xmlns:a16="http://schemas.microsoft.com/office/drawing/2014/main" id="{7150BF33-B8B5-40E0-86DE-033A335132F1}"/>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 name="TextBox 362">
          <a:extLst>
            <a:ext uri="{FF2B5EF4-FFF2-40B4-BE49-F238E27FC236}">
              <a16:creationId xmlns:a16="http://schemas.microsoft.com/office/drawing/2014/main" id="{ED198853-4687-48CB-99DC-F872A0343C5F}"/>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4" name="TextBox 363">
          <a:extLst>
            <a:ext uri="{FF2B5EF4-FFF2-40B4-BE49-F238E27FC236}">
              <a16:creationId xmlns:a16="http://schemas.microsoft.com/office/drawing/2014/main" id="{5CC36975-FDBF-4DDE-A86E-8349C19EBBF8}"/>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5" name="TextBox 364">
          <a:extLst>
            <a:ext uri="{FF2B5EF4-FFF2-40B4-BE49-F238E27FC236}">
              <a16:creationId xmlns:a16="http://schemas.microsoft.com/office/drawing/2014/main" id="{045D5F55-4A17-4EF4-B057-C9F607A35B1A}"/>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6" name="TextBox 365">
          <a:extLst>
            <a:ext uri="{FF2B5EF4-FFF2-40B4-BE49-F238E27FC236}">
              <a16:creationId xmlns:a16="http://schemas.microsoft.com/office/drawing/2014/main" id="{8241C948-A519-4099-B047-38D60C7F29D4}"/>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7" name="TextBox 366">
          <a:extLst>
            <a:ext uri="{FF2B5EF4-FFF2-40B4-BE49-F238E27FC236}">
              <a16:creationId xmlns:a16="http://schemas.microsoft.com/office/drawing/2014/main" id="{C938DF96-72C9-40B4-87BB-22FCE824C04B}"/>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8" name="TextBox 367">
          <a:extLst>
            <a:ext uri="{FF2B5EF4-FFF2-40B4-BE49-F238E27FC236}">
              <a16:creationId xmlns:a16="http://schemas.microsoft.com/office/drawing/2014/main" id="{BED925D5-761D-4903-8A7D-9596AE4AEB1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9" name="TextBox 368">
          <a:extLst>
            <a:ext uri="{FF2B5EF4-FFF2-40B4-BE49-F238E27FC236}">
              <a16:creationId xmlns:a16="http://schemas.microsoft.com/office/drawing/2014/main" id="{CAC16CC0-D8A6-4EB0-95D1-7B8C0225252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0" name="TextBox 369">
          <a:extLst>
            <a:ext uri="{FF2B5EF4-FFF2-40B4-BE49-F238E27FC236}">
              <a16:creationId xmlns:a16="http://schemas.microsoft.com/office/drawing/2014/main" id="{C3C7C7ED-46D9-4DB0-BD0F-13D6D2A4090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1" name="TextBox 370">
          <a:extLst>
            <a:ext uri="{FF2B5EF4-FFF2-40B4-BE49-F238E27FC236}">
              <a16:creationId xmlns:a16="http://schemas.microsoft.com/office/drawing/2014/main" id="{F53DB261-005B-436C-ACD8-94B353C95E2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2" name="TextBox 371">
          <a:extLst>
            <a:ext uri="{FF2B5EF4-FFF2-40B4-BE49-F238E27FC236}">
              <a16:creationId xmlns:a16="http://schemas.microsoft.com/office/drawing/2014/main" id="{93CD1041-0DCD-44C5-9A49-679BD8DC503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3" name="TextBox 372">
          <a:extLst>
            <a:ext uri="{FF2B5EF4-FFF2-40B4-BE49-F238E27FC236}">
              <a16:creationId xmlns:a16="http://schemas.microsoft.com/office/drawing/2014/main" id="{7B372B44-059B-415B-8394-14786E56633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4" name="TextBox 373">
          <a:extLst>
            <a:ext uri="{FF2B5EF4-FFF2-40B4-BE49-F238E27FC236}">
              <a16:creationId xmlns:a16="http://schemas.microsoft.com/office/drawing/2014/main" id="{C184921F-62D7-4D70-8D53-FBF9CDE70C9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5" name="TextBox 374">
          <a:extLst>
            <a:ext uri="{FF2B5EF4-FFF2-40B4-BE49-F238E27FC236}">
              <a16:creationId xmlns:a16="http://schemas.microsoft.com/office/drawing/2014/main" id="{BFF4C6B2-ECC0-4DBC-9D6F-11943577DE8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6" name="TextBox 375">
          <a:extLst>
            <a:ext uri="{FF2B5EF4-FFF2-40B4-BE49-F238E27FC236}">
              <a16:creationId xmlns:a16="http://schemas.microsoft.com/office/drawing/2014/main" id="{E5BEC699-8AE0-4B2B-81F6-0FBC4FA1C47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7" name="TextBox 376">
          <a:extLst>
            <a:ext uri="{FF2B5EF4-FFF2-40B4-BE49-F238E27FC236}">
              <a16:creationId xmlns:a16="http://schemas.microsoft.com/office/drawing/2014/main" id="{0646B6CF-99EA-42CE-A513-EC8800251917}"/>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8" name="TextBox 377">
          <a:extLst>
            <a:ext uri="{FF2B5EF4-FFF2-40B4-BE49-F238E27FC236}">
              <a16:creationId xmlns:a16="http://schemas.microsoft.com/office/drawing/2014/main" id="{14EAF00B-45FA-4DA9-BAEB-65982DCDED9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79" name="TextBox 378">
          <a:extLst>
            <a:ext uri="{FF2B5EF4-FFF2-40B4-BE49-F238E27FC236}">
              <a16:creationId xmlns:a16="http://schemas.microsoft.com/office/drawing/2014/main" id="{27BF081C-BBEF-4071-935B-D6AD3ECC21D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0" name="TextBox 379">
          <a:extLst>
            <a:ext uri="{FF2B5EF4-FFF2-40B4-BE49-F238E27FC236}">
              <a16:creationId xmlns:a16="http://schemas.microsoft.com/office/drawing/2014/main" id="{02E3B2C5-A2D7-46B4-94F7-EC7D19468D3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1" name="TextBox 380">
          <a:extLst>
            <a:ext uri="{FF2B5EF4-FFF2-40B4-BE49-F238E27FC236}">
              <a16:creationId xmlns:a16="http://schemas.microsoft.com/office/drawing/2014/main" id="{15272BE5-9F4F-4EA1-B520-7DF204B4272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2" name="TextBox 381">
          <a:extLst>
            <a:ext uri="{FF2B5EF4-FFF2-40B4-BE49-F238E27FC236}">
              <a16:creationId xmlns:a16="http://schemas.microsoft.com/office/drawing/2014/main" id="{58B97CE7-30CA-4091-B230-BF0B54D8B13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3" name="TextBox 382">
          <a:extLst>
            <a:ext uri="{FF2B5EF4-FFF2-40B4-BE49-F238E27FC236}">
              <a16:creationId xmlns:a16="http://schemas.microsoft.com/office/drawing/2014/main" id="{CBE3027D-CE40-4C9E-B86E-1FAC26CE2D0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4" name="TextBox 383">
          <a:extLst>
            <a:ext uri="{FF2B5EF4-FFF2-40B4-BE49-F238E27FC236}">
              <a16:creationId xmlns:a16="http://schemas.microsoft.com/office/drawing/2014/main" id="{40DD8C22-33EB-4277-8877-5BA1B575F18C}"/>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5" name="TextBox 384">
          <a:extLst>
            <a:ext uri="{FF2B5EF4-FFF2-40B4-BE49-F238E27FC236}">
              <a16:creationId xmlns:a16="http://schemas.microsoft.com/office/drawing/2014/main" id="{4C8A27D2-DD42-49A1-9B8B-3FA848E0CD3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6" name="TextBox 385">
          <a:extLst>
            <a:ext uri="{FF2B5EF4-FFF2-40B4-BE49-F238E27FC236}">
              <a16:creationId xmlns:a16="http://schemas.microsoft.com/office/drawing/2014/main" id="{C5CFF22A-7A2F-4B69-AD4F-4D2DF2969E6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7" name="TextBox 386">
          <a:extLst>
            <a:ext uri="{FF2B5EF4-FFF2-40B4-BE49-F238E27FC236}">
              <a16:creationId xmlns:a16="http://schemas.microsoft.com/office/drawing/2014/main" id="{EE9A532D-8606-444F-B29F-1C4A09DE632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8" name="TextBox 387">
          <a:extLst>
            <a:ext uri="{FF2B5EF4-FFF2-40B4-BE49-F238E27FC236}">
              <a16:creationId xmlns:a16="http://schemas.microsoft.com/office/drawing/2014/main" id="{63E51944-B7BC-4E0F-8F41-C7F1F4816C8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89" name="TextBox 388">
          <a:extLst>
            <a:ext uri="{FF2B5EF4-FFF2-40B4-BE49-F238E27FC236}">
              <a16:creationId xmlns:a16="http://schemas.microsoft.com/office/drawing/2014/main" id="{4B50FCF9-FC55-4EC3-9857-1EC71547273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0" name="TextBox 389">
          <a:extLst>
            <a:ext uri="{FF2B5EF4-FFF2-40B4-BE49-F238E27FC236}">
              <a16:creationId xmlns:a16="http://schemas.microsoft.com/office/drawing/2014/main" id="{11D7FB9E-7050-421F-A436-B41DE6E03C3B}"/>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1" name="TextBox 390">
          <a:extLst>
            <a:ext uri="{FF2B5EF4-FFF2-40B4-BE49-F238E27FC236}">
              <a16:creationId xmlns:a16="http://schemas.microsoft.com/office/drawing/2014/main" id="{250BA20E-DF46-4487-8206-41EC8FCDBB0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2" name="TextBox 391">
          <a:extLst>
            <a:ext uri="{FF2B5EF4-FFF2-40B4-BE49-F238E27FC236}">
              <a16:creationId xmlns:a16="http://schemas.microsoft.com/office/drawing/2014/main" id="{08C743C2-174F-441C-BB52-71ADCBC590E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3" name="TextBox 392">
          <a:extLst>
            <a:ext uri="{FF2B5EF4-FFF2-40B4-BE49-F238E27FC236}">
              <a16:creationId xmlns:a16="http://schemas.microsoft.com/office/drawing/2014/main" id="{2040A091-4AC7-4D14-8677-2F99935EF07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4" name="TextBox 393">
          <a:extLst>
            <a:ext uri="{FF2B5EF4-FFF2-40B4-BE49-F238E27FC236}">
              <a16:creationId xmlns:a16="http://schemas.microsoft.com/office/drawing/2014/main" id="{541C6EA9-6D06-40E5-BA72-ED2914C194A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5" name="TextBox 394">
          <a:extLst>
            <a:ext uri="{FF2B5EF4-FFF2-40B4-BE49-F238E27FC236}">
              <a16:creationId xmlns:a16="http://schemas.microsoft.com/office/drawing/2014/main" id="{13581F06-AE75-4E56-A99F-B5202C7B36B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6" name="TextBox 395">
          <a:extLst>
            <a:ext uri="{FF2B5EF4-FFF2-40B4-BE49-F238E27FC236}">
              <a16:creationId xmlns:a16="http://schemas.microsoft.com/office/drawing/2014/main" id="{8BBC3AD8-E756-4D8B-8279-066B0082405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7" name="TextBox 396">
          <a:extLst>
            <a:ext uri="{FF2B5EF4-FFF2-40B4-BE49-F238E27FC236}">
              <a16:creationId xmlns:a16="http://schemas.microsoft.com/office/drawing/2014/main" id="{847ECD50-D354-4EA7-9A42-C0E9326D9C8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8" name="TextBox 397">
          <a:extLst>
            <a:ext uri="{FF2B5EF4-FFF2-40B4-BE49-F238E27FC236}">
              <a16:creationId xmlns:a16="http://schemas.microsoft.com/office/drawing/2014/main" id="{235E0C90-9B20-4DCC-A35E-126BB2ACDAD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99" name="TextBox 398">
          <a:extLst>
            <a:ext uri="{FF2B5EF4-FFF2-40B4-BE49-F238E27FC236}">
              <a16:creationId xmlns:a16="http://schemas.microsoft.com/office/drawing/2014/main" id="{6889A130-B864-4B06-ACB4-12842A2A6C9B}"/>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0" name="TextBox 399">
          <a:extLst>
            <a:ext uri="{FF2B5EF4-FFF2-40B4-BE49-F238E27FC236}">
              <a16:creationId xmlns:a16="http://schemas.microsoft.com/office/drawing/2014/main" id="{C8264E66-587C-4DF0-9D46-1A76B8F4E59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1" name="TextBox 400">
          <a:extLst>
            <a:ext uri="{FF2B5EF4-FFF2-40B4-BE49-F238E27FC236}">
              <a16:creationId xmlns:a16="http://schemas.microsoft.com/office/drawing/2014/main" id="{77AB44B7-96C5-4F23-B882-050F4360070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2" name="TextBox 401">
          <a:extLst>
            <a:ext uri="{FF2B5EF4-FFF2-40B4-BE49-F238E27FC236}">
              <a16:creationId xmlns:a16="http://schemas.microsoft.com/office/drawing/2014/main" id="{0FAF1E39-281C-47C3-B9ED-38BC5E35277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3" name="TextBox 402">
          <a:extLst>
            <a:ext uri="{FF2B5EF4-FFF2-40B4-BE49-F238E27FC236}">
              <a16:creationId xmlns:a16="http://schemas.microsoft.com/office/drawing/2014/main" id="{F6341E9E-22EC-49B9-9E3C-9E250DE5C5C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4" name="TextBox 403">
          <a:extLst>
            <a:ext uri="{FF2B5EF4-FFF2-40B4-BE49-F238E27FC236}">
              <a16:creationId xmlns:a16="http://schemas.microsoft.com/office/drawing/2014/main" id="{D62EF673-9C93-4E1C-92CE-60D0412EB965}"/>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5" name="TextBox 404">
          <a:extLst>
            <a:ext uri="{FF2B5EF4-FFF2-40B4-BE49-F238E27FC236}">
              <a16:creationId xmlns:a16="http://schemas.microsoft.com/office/drawing/2014/main" id="{13EEEB23-6F8C-4BB6-AC84-8E6ABA84A1A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6" name="TextBox 405">
          <a:extLst>
            <a:ext uri="{FF2B5EF4-FFF2-40B4-BE49-F238E27FC236}">
              <a16:creationId xmlns:a16="http://schemas.microsoft.com/office/drawing/2014/main" id="{D601C00E-D22F-44BE-BF42-E100A748C77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7" name="TextBox 406">
          <a:extLst>
            <a:ext uri="{FF2B5EF4-FFF2-40B4-BE49-F238E27FC236}">
              <a16:creationId xmlns:a16="http://schemas.microsoft.com/office/drawing/2014/main" id="{5C253EAF-5D19-4622-96BC-84177700770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8" name="TextBox 407">
          <a:extLst>
            <a:ext uri="{FF2B5EF4-FFF2-40B4-BE49-F238E27FC236}">
              <a16:creationId xmlns:a16="http://schemas.microsoft.com/office/drawing/2014/main" id="{F4208B4F-4893-48E7-81CD-3A26A144CC8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09" name="TextBox 408">
          <a:extLst>
            <a:ext uri="{FF2B5EF4-FFF2-40B4-BE49-F238E27FC236}">
              <a16:creationId xmlns:a16="http://schemas.microsoft.com/office/drawing/2014/main" id="{D7B2441D-703F-40F2-9120-76B1FCAF4F6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10" name="TextBox 409">
          <a:extLst>
            <a:ext uri="{FF2B5EF4-FFF2-40B4-BE49-F238E27FC236}">
              <a16:creationId xmlns:a16="http://schemas.microsoft.com/office/drawing/2014/main" id="{6B0881F0-FF82-4E4A-97AB-07055888DE1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11" name="TextBox 410">
          <a:extLst>
            <a:ext uri="{FF2B5EF4-FFF2-40B4-BE49-F238E27FC236}">
              <a16:creationId xmlns:a16="http://schemas.microsoft.com/office/drawing/2014/main" id="{A55D8EB8-34A8-486E-98E9-AEF8051F645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12" name="TextBox 411">
          <a:extLst>
            <a:ext uri="{FF2B5EF4-FFF2-40B4-BE49-F238E27FC236}">
              <a16:creationId xmlns:a16="http://schemas.microsoft.com/office/drawing/2014/main" id="{87FBD117-8B67-4D2E-9BBB-044193050AC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13" name="TextBox 412">
          <a:extLst>
            <a:ext uri="{FF2B5EF4-FFF2-40B4-BE49-F238E27FC236}">
              <a16:creationId xmlns:a16="http://schemas.microsoft.com/office/drawing/2014/main" id="{DD589D0D-66D5-476C-A863-8A0DD352FF2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14" name="TextBox 413">
          <a:extLst>
            <a:ext uri="{FF2B5EF4-FFF2-40B4-BE49-F238E27FC236}">
              <a16:creationId xmlns:a16="http://schemas.microsoft.com/office/drawing/2014/main" id="{4240BAF0-F6BA-4328-9611-6641C13EE7F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15" name="TextBox 414">
          <a:extLst>
            <a:ext uri="{FF2B5EF4-FFF2-40B4-BE49-F238E27FC236}">
              <a16:creationId xmlns:a16="http://schemas.microsoft.com/office/drawing/2014/main" id="{BB48DC3A-AC91-42C6-8A4D-BFC41680B75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16" name="TextBox 415">
          <a:extLst>
            <a:ext uri="{FF2B5EF4-FFF2-40B4-BE49-F238E27FC236}">
              <a16:creationId xmlns:a16="http://schemas.microsoft.com/office/drawing/2014/main" id="{840F4BAB-E1FA-49E1-ADBD-5DB364A6C60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17" name="TextBox 416">
          <a:extLst>
            <a:ext uri="{FF2B5EF4-FFF2-40B4-BE49-F238E27FC236}">
              <a16:creationId xmlns:a16="http://schemas.microsoft.com/office/drawing/2014/main" id="{DF813FBC-DC81-400D-AF1F-5309C757DA9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18" name="TextBox 417">
          <a:extLst>
            <a:ext uri="{FF2B5EF4-FFF2-40B4-BE49-F238E27FC236}">
              <a16:creationId xmlns:a16="http://schemas.microsoft.com/office/drawing/2014/main" id="{A7AA6D54-9319-490B-AE48-6845C21B70E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19" name="TextBox 418">
          <a:extLst>
            <a:ext uri="{FF2B5EF4-FFF2-40B4-BE49-F238E27FC236}">
              <a16:creationId xmlns:a16="http://schemas.microsoft.com/office/drawing/2014/main" id="{CC87E7F6-3DD8-4529-821F-5EB623CB190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0" name="TextBox 419">
          <a:extLst>
            <a:ext uri="{FF2B5EF4-FFF2-40B4-BE49-F238E27FC236}">
              <a16:creationId xmlns:a16="http://schemas.microsoft.com/office/drawing/2014/main" id="{F236ED89-7789-49C9-AEEA-59E03F05097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1" name="TextBox 420">
          <a:extLst>
            <a:ext uri="{FF2B5EF4-FFF2-40B4-BE49-F238E27FC236}">
              <a16:creationId xmlns:a16="http://schemas.microsoft.com/office/drawing/2014/main" id="{9F21A77D-6113-480C-9F30-7B498AD90DB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2" name="TextBox 421">
          <a:extLst>
            <a:ext uri="{FF2B5EF4-FFF2-40B4-BE49-F238E27FC236}">
              <a16:creationId xmlns:a16="http://schemas.microsoft.com/office/drawing/2014/main" id="{33A40617-AB9C-4807-BFD8-E69A096006C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3" name="TextBox 422">
          <a:extLst>
            <a:ext uri="{FF2B5EF4-FFF2-40B4-BE49-F238E27FC236}">
              <a16:creationId xmlns:a16="http://schemas.microsoft.com/office/drawing/2014/main" id="{42301092-50A9-47CA-AE61-5723EC8323D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4" name="TextBox 423">
          <a:extLst>
            <a:ext uri="{FF2B5EF4-FFF2-40B4-BE49-F238E27FC236}">
              <a16:creationId xmlns:a16="http://schemas.microsoft.com/office/drawing/2014/main" id="{9CC03873-AE4D-4387-9C7F-C1555904769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5" name="TextBox 424">
          <a:extLst>
            <a:ext uri="{FF2B5EF4-FFF2-40B4-BE49-F238E27FC236}">
              <a16:creationId xmlns:a16="http://schemas.microsoft.com/office/drawing/2014/main" id="{AE851AC9-F8A6-4BC6-842B-E348BF58450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6" name="TextBox 425">
          <a:extLst>
            <a:ext uri="{FF2B5EF4-FFF2-40B4-BE49-F238E27FC236}">
              <a16:creationId xmlns:a16="http://schemas.microsoft.com/office/drawing/2014/main" id="{CB2828F4-2E43-4DA4-875A-7BB7FC8E242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7" name="TextBox 426">
          <a:extLst>
            <a:ext uri="{FF2B5EF4-FFF2-40B4-BE49-F238E27FC236}">
              <a16:creationId xmlns:a16="http://schemas.microsoft.com/office/drawing/2014/main" id="{F51C5C00-E461-44D5-8BA6-4CE2786BFC4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28" name="TextBox 427">
          <a:extLst>
            <a:ext uri="{FF2B5EF4-FFF2-40B4-BE49-F238E27FC236}">
              <a16:creationId xmlns:a16="http://schemas.microsoft.com/office/drawing/2014/main" id="{871F6658-5770-4F69-AB5B-6B7EBB39C9E2}"/>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29" name="TextBox 428">
          <a:extLst>
            <a:ext uri="{FF2B5EF4-FFF2-40B4-BE49-F238E27FC236}">
              <a16:creationId xmlns:a16="http://schemas.microsoft.com/office/drawing/2014/main" id="{611DB279-3D4C-4D47-84A6-3A1F3BEA80AE}"/>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30" name="TextBox 429">
          <a:extLst>
            <a:ext uri="{FF2B5EF4-FFF2-40B4-BE49-F238E27FC236}">
              <a16:creationId xmlns:a16="http://schemas.microsoft.com/office/drawing/2014/main" id="{FE46611B-3F05-419C-8716-9998008777BF}"/>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31" name="TextBox 430">
          <a:extLst>
            <a:ext uri="{FF2B5EF4-FFF2-40B4-BE49-F238E27FC236}">
              <a16:creationId xmlns:a16="http://schemas.microsoft.com/office/drawing/2014/main" id="{097B50CD-249F-4B8F-B170-4E5F4DE2671E}"/>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2" name="TextBox 431">
          <a:extLst>
            <a:ext uri="{FF2B5EF4-FFF2-40B4-BE49-F238E27FC236}">
              <a16:creationId xmlns:a16="http://schemas.microsoft.com/office/drawing/2014/main" id="{44110135-9824-4E6F-BA10-823322D8B40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3" name="TextBox 432">
          <a:extLst>
            <a:ext uri="{FF2B5EF4-FFF2-40B4-BE49-F238E27FC236}">
              <a16:creationId xmlns:a16="http://schemas.microsoft.com/office/drawing/2014/main" id="{10222CC6-6A0D-465C-A5DB-BEC408880E1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4" name="TextBox 433">
          <a:extLst>
            <a:ext uri="{FF2B5EF4-FFF2-40B4-BE49-F238E27FC236}">
              <a16:creationId xmlns:a16="http://schemas.microsoft.com/office/drawing/2014/main" id="{86DEAAB2-163C-434F-84D3-37CE87FDE96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5" name="TextBox 434">
          <a:extLst>
            <a:ext uri="{FF2B5EF4-FFF2-40B4-BE49-F238E27FC236}">
              <a16:creationId xmlns:a16="http://schemas.microsoft.com/office/drawing/2014/main" id="{84D5448E-B676-4F2F-8A84-7F8B1991943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6" name="TextBox 435">
          <a:extLst>
            <a:ext uri="{FF2B5EF4-FFF2-40B4-BE49-F238E27FC236}">
              <a16:creationId xmlns:a16="http://schemas.microsoft.com/office/drawing/2014/main" id="{E58577F4-DBBD-486A-9CAF-369960F5FA4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7" name="TextBox 436">
          <a:extLst>
            <a:ext uri="{FF2B5EF4-FFF2-40B4-BE49-F238E27FC236}">
              <a16:creationId xmlns:a16="http://schemas.microsoft.com/office/drawing/2014/main" id="{041F70D1-08C1-4A1B-8AE3-535F6ECFED0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8" name="TextBox 437">
          <a:extLst>
            <a:ext uri="{FF2B5EF4-FFF2-40B4-BE49-F238E27FC236}">
              <a16:creationId xmlns:a16="http://schemas.microsoft.com/office/drawing/2014/main" id="{A346C2CD-4726-49E7-B1EA-1A140A1F42F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39" name="TextBox 438">
          <a:extLst>
            <a:ext uri="{FF2B5EF4-FFF2-40B4-BE49-F238E27FC236}">
              <a16:creationId xmlns:a16="http://schemas.microsoft.com/office/drawing/2014/main" id="{D927EF7E-654E-4234-A106-988AABF371C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 name="TextBox 439">
          <a:extLst>
            <a:ext uri="{FF2B5EF4-FFF2-40B4-BE49-F238E27FC236}">
              <a16:creationId xmlns:a16="http://schemas.microsoft.com/office/drawing/2014/main" id="{C7D4078A-6760-4CCE-A680-FFA1742EFA5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 name="TextBox 440">
          <a:extLst>
            <a:ext uri="{FF2B5EF4-FFF2-40B4-BE49-F238E27FC236}">
              <a16:creationId xmlns:a16="http://schemas.microsoft.com/office/drawing/2014/main" id="{2C199DCB-4F49-4E34-8FC1-2DB3B89DE96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 name="TextBox 441">
          <a:extLst>
            <a:ext uri="{FF2B5EF4-FFF2-40B4-BE49-F238E27FC236}">
              <a16:creationId xmlns:a16="http://schemas.microsoft.com/office/drawing/2014/main" id="{169BC93B-370E-40CB-A5BA-7B54C6915FB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 name="TextBox 442">
          <a:extLst>
            <a:ext uri="{FF2B5EF4-FFF2-40B4-BE49-F238E27FC236}">
              <a16:creationId xmlns:a16="http://schemas.microsoft.com/office/drawing/2014/main" id="{CAFF93B1-609F-431D-A08D-1ADBB764D34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4" name="TextBox 443">
          <a:extLst>
            <a:ext uri="{FF2B5EF4-FFF2-40B4-BE49-F238E27FC236}">
              <a16:creationId xmlns:a16="http://schemas.microsoft.com/office/drawing/2014/main" id="{B16F6D6F-1F1F-4C36-BC0E-7E13C7FD3ABE}"/>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5" name="TextBox 444">
          <a:extLst>
            <a:ext uri="{FF2B5EF4-FFF2-40B4-BE49-F238E27FC236}">
              <a16:creationId xmlns:a16="http://schemas.microsoft.com/office/drawing/2014/main" id="{37508F61-A64B-4CEB-B52D-FAFC7AE1682C}"/>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6" name="TextBox 445">
          <a:extLst>
            <a:ext uri="{FF2B5EF4-FFF2-40B4-BE49-F238E27FC236}">
              <a16:creationId xmlns:a16="http://schemas.microsoft.com/office/drawing/2014/main" id="{0071B190-8B6A-4EF3-AAB4-9D87F3E004C9}"/>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7" name="TextBox 446">
          <a:extLst>
            <a:ext uri="{FF2B5EF4-FFF2-40B4-BE49-F238E27FC236}">
              <a16:creationId xmlns:a16="http://schemas.microsoft.com/office/drawing/2014/main" id="{08F60ED7-FCDA-4A9C-8F08-76B4254ED14E}"/>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 name="TextBox 447">
          <a:extLst>
            <a:ext uri="{FF2B5EF4-FFF2-40B4-BE49-F238E27FC236}">
              <a16:creationId xmlns:a16="http://schemas.microsoft.com/office/drawing/2014/main" id="{50EC6420-20CC-455B-836B-3DF79CF12A9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 name="TextBox 448">
          <a:extLst>
            <a:ext uri="{FF2B5EF4-FFF2-40B4-BE49-F238E27FC236}">
              <a16:creationId xmlns:a16="http://schemas.microsoft.com/office/drawing/2014/main" id="{FD1CFDF2-B25D-4B9E-9EF4-D4B53EE104F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0" name="TextBox 449">
          <a:extLst>
            <a:ext uri="{FF2B5EF4-FFF2-40B4-BE49-F238E27FC236}">
              <a16:creationId xmlns:a16="http://schemas.microsoft.com/office/drawing/2014/main" id="{D9C2914E-1BBF-4012-B8C0-F45A78B30AF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1" name="TextBox 450">
          <a:extLst>
            <a:ext uri="{FF2B5EF4-FFF2-40B4-BE49-F238E27FC236}">
              <a16:creationId xmlns:a16="http://schemas.microsoft.com/office/drawing/2014/main" id="{EEFEE30F-D68D-479A-8709-5A656BBD93C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2" name="TextBox 451">
          <a:extLst>
            <a:ext uri="{FF2B5EF4-FFF2-40B4-BE49-F238E27FC236}">
              <a16:creationId xmlns:a16="http://schemas.microsoft.com/office/drawing/2014/main" id="{819A5F09-965E-4F51-BAD3-4B6723FEBC0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3" name="TextBox 452">
          <a:extLst>
            <a:ext uri="{FF2B5EF4-FFF2-40B4-BE49-F238E27FC236}">
              <a16:creationId xmlns:a16="http://schemas.microsoft.com/office/drawing/2014/main" id="{A75E02B2-B414-4F28-B4E5-AA5F6994382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4" name="TextBox 453">
          <a:extLst>
            <a:ext uri="{FF2B5EF4-FFF2-40B4-BE49-F238E27FC236}">
              <a16:creationId xmlns:a16="http://schemas.microsoft.com/office/drawing/2014/main" id="{6D6BDB35-F129-4AEA-8A2D-78BB8272DAD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5" name="TextBox 454">
          <a:extLst>
            <a:ext uri="{FF2B5EF4-FFF2-40B4-BE49-F238E27FC236}">
              <a16:creationId xmlns:a16="http://schemas.microsoft.com/office/drawing/2014/main" id="{C1E398B2-0550-49D3-8CCA-A75605BF475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6" name="TextBox 455">
          <a:extLst>
            <a:ext uri="{FF2B5EF4-FFF2-40B4-BE49-F238E27FC236}">
              <a16:creationId xmlns:a16="http://schemas.microsoft.com/office/drawing/2014/main" id="{1FD79DD0-7568-4E55-9AF0-F7E74D00699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7" name="TextBox 456">
          <a:extLst>
            <a:ext uri="{FF2B5EF4-FFF2-40B4-BE49-F238E27FC236}">
              <a16:creationId xmlns:a16="http://schemas.microsoft.com/office/drawing/2014/main" id="{9D195E54-053E-4E4C-9E9E-A4FB03F18B4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8" name="TextBox 457">
          <a:extLst>
            <a:ext uri="{FF2B5EF4-FFF2-40B4-BE49-F238E27FC236}">
              <a16:creationId xmlns:a16="http://schemas.microsoft.com/office/drawing/2014/main" id="{D5BDE7AA-DEBA-4631-ABF8-CD3CB656B1B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 name="TextBox 458">
          <a:extLst>
            <a:ext uri="{FF2B5EF4-FFF2-40B4-BE49-F238E27FC236}">
              <a16:creationId xmlns:a16="http://schemas.microsoft.com/office/drawing/2014/main" id="{C03CC605-6DF6-4F6F-88C4-670FA78FEE0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 name="TextBox 459">
          <a:extLst>
            <a:ext uri="{FF2B5EF4-FFF2-40B4-BE49-F238E27FC236}">
              <a16:creationId xmlns:a16="http://schemas.microsoft.com/office/drawing/2014/main" id="{22E34876-C85B-4534-8EB9-337F39D0700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 name="TextBox 460">
          <a:extLst>
            <a:ext uri="{FF2B5EF4-FFF2-40B4-BE49-F238E27FC236}">
              <a16:creationId xmlns:a16="http://schemas.microsoft.com/office/drawing/2014/main" id="{43D5D8E7-7DB9-43AF-BB35-637B75CBB32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 name="TextBox 461">
          <a:extLst>
            <a:ext uri="{FF2B5EF4-FFF2-40B4-BE49-F238E27FC236}">
              <a16:creationId xmlns:a16="http://schemas.microsoft.com/office/drawing/2014/main" id="{B4859EC7-C545-4D83-AE9A-1B87BBE5486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 name="TextBox 462">
          <a:extLst>
            <a:ext uri="{FF2B5EF4-FFF2-40B4-BE49-F238E27FC236}">
              <a16:creationId xmlns:a16="http://schemas.microsoft.com/office/drawing/2014/main" id="{54A21038-2AB5-4A13-BDA1-8D3EBEDE944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 name="TextBox 463">
          <a:extLst>
            <a:ext uri="{FF2B5EF4-FFF2-40B4-BE49-F238E27FC236}">
              <a16:creationId xmlns:a16="http://schemas.microsoft.com/office/drawing/2014/main" id="{A61D9F8B-B2C7-4128-AD70-7B8879D4F6C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 name="TextBox 464">
          <a:extLst>
            <a:ext uri="{FF2B5EF4-FFF2-40B4-BE49-F238E27FC236}">
              <a16:creationId xmlns:a16="http://schemas.microsoft.com/office/drawing/2014/main" id="{737DC924-0867-458A-B191-42FD46B3255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 name="TextBox 465">
          <a:extLst>
            <a:ext uri="{FF2B5EF4-FFF2-40B4-BE49-F238E27FC236}">
              <a16:creationId xmlns:a16="http://schemas.microsoft.com/office/drawing/2014/main" id="{08BA320F-B94C-47B3-9C42-DB90BA529A2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 name="TextBox 466">
          <a:extLst>
            <a:ext uri="{FF2B5EF4-FFF2-40B4-BE49-F238E27FC236}">
              <a16:creationId xmlns:a16="http://schemas.microsoft.com/office/drawing/2014/main" id="{DDF70C11-F62C-4B04-94E8-9C48C745840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 name="TextBox 467">
          <a:extLst>
            <a:ext uri="{FF2B5EF4-FFF2-40B4-BE49-F238E27FC236}">
              <a16:creationId xmlns:a16="http://schemas.microsoft.com/office/drawing/2014/main" id="{DCA69DD3-4934-4B1E-BDFB-957D3503357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 name="TextBox 468">
          <a:extLst>
            <a:ext uri="{FF2B5EF4-FFF2-40B4-BE49-F238E27FC236}">
              <a16:creationId xmlns:a16="http://schemas.microsoft.com/office/drawing/2014/main" id="{D646347F-3EBC-488D-9F14-3C78E3AC64E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70" name="TextBox 469">
          <a:extLst>
            <a:ext uri="{FF2B5EF4-FFF2-40B4-BE49-F238E27FC236}">
              <a16:creationId xmlns:a16="http://schemas.microsoft.com/office/drawing/2014/main" id="{4C50B39E-89A3-4C14-AB0F-8E9DA1EF88C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71" name="TextBox 470">
          <a:extLst>
            <a:ext uri="{FF2B5EF4-FFF2-40B4-BE49-F238E27FC236}">
              <a16:creationId xmlns:a16="http://schemas.microsoft.com/office/drawing/2014/main" id="{EAE073EC-D0E8-40CF-B41D-05D9E929F30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2" name="TextBox 471">
          <a:extLst>
            <a:ext uri="{FF2B5EF4-FFF2-40B4-BE49-F238E27FC236}">
              <a16:creationId xmlns:a16="http://schemas.microsoft.com/office/drawing/2014/main" id="{0732394C-87B4-4538-94FE-2426D60BB3B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3" name="TextBox 472">
          <a:extLst>
            <a:ext uri="{FF2B5EF4-FFF2-40B4-BE49-F238E27FC236}">
              <a16:creationId xmlns:a16="http://schemas.microsoft.com/office/drawing/2014/main" id="{566708A1-EEB6-4DC3-9671-09CFD1691B3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4" name="TextBox 473">
          <a:extLst>
            <a:ext uri="{FF2B5EF4-FFF2-40B4-BE49-F238E27FC236}">
              <a16:creationId xmlns:a16="http://schemas.microsoft.com/office/drawing/2014/main" id="{2467EBE9-0D3C-4A9E-8643-B39F16D095B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5" name="TextBox 474">
          <a:extLst>
            <a:ext uri="{FF2B5EF4-FFF2-40B4-BE49-F238E27FC236}">
              <a16:creationId xmlns:a16="http://schemas.microsoft.com/office/drawing/2014/main" id="{48B19C5E-FA7F-4A8C-A062-EF6E216B7D8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6" name="TextBox 475">
          <a:extLst>
            <a:ext uri="{FF2B5EF4-FFF2-40B4-BE49-F238E27FC236}">
              <a16:creationId xmlns:a16="http://schemas.microsoft.com/office/drawing/2014/main" id="{B8A24587-A03A-4B25-84D2-648DC89F72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7" name="TextBox 476">
          <a:extLst>
            <a:ext uri="{FF2B5EF4-FFF2-40B4-BE49-F238E27FC236}">
              <a16:creationId xmlns:a16="http://schemas.microsoft.com/office/drawing/2014/main" id="{9C655C82-A67F-4A44-A142-CE677F63A04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8" name="TextBox 477">
          <a:extLst>
            <a:ext uri="{FF2B5EF4-FFF2-40B4-BE49-F238E27FC236}">
              <a16:creationId xmlns:a16="http://schemas.microsoft.com/office/drawing/2014/main" id="{EC3494F7-16FD-496B-B7DE-25D804E53AF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9" name="TextBox 478">
          <a:extLst>
            <a:ext uri="{FF2B5EF4-FFF2-40B4-BE49-F238E27FC236}">
              <a16:creationId xmlns:a16="http://schemas.microsoft.com/office/drawing/2014/main" id="{23BFE9D0-EDCD-48C8-A9D8-51117F79EB4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 name="TextBox 479">
          <a:extLst>
            <a:ext uri="{FF2B5EF4-FFF2-40B4-BE49-F238E27FC236}">
              <a16:creationId xmlns:a16="http://schemas.microsoft.com/office/drawing/2014/main" id="{435B16A8-79D4-4DC9-9BF1-C47A760B186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 name="TextBox 480">
          <a:extLst>
            <a:ext uri="{FF2B5EF4-FFF2-40B4-BE49-F238E27FC236}">
              <a16:creationId xmlns:a16="http://schemas.microsoft.com/office/drawing/2014/main" id="{37CA9787-3F4E-41A6-93B2-BC62B0CD5A7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 name="TextBox 481">
          <a:extLst>
            <a:ext uri="{FF2B5EF4-FFF2-40B4-BE49-F238E27FC236}">
              <a16:creationId xmlns:a16="http://schemas.microsoft.com/office/drawing/2014/main" id="{1DDD69BE-9805-4127-92CB-D67BE45201F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 name="TextBox 482">
          <a:extLst>
            <a:ext uri="{FF2B5EF4-FFF2-40B4-BE49-F238E27FC236}">
              <a16:creationId xmlns:a16="http://schemas.microsoft.com/office/drawing/2014/main" id="{1D6B16A8-2CB7-40EF-862E-AC453030899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 name="TextBox 483">
          <a:extLst>
            <a:ext uri="{FF2B5EF4-FFF2-40B4-BE49-F238E27FC236}">
              <a16:creationId xmlns:a16="http://schemas.microsoft.com/office/drawing/2014/main" id="{7A629A62-839A-439C-9D79-C2AE38255B2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 name="TextBox 484">
          <a:extLst>
            <a:ext uri="{FF2B5EF4-FFF2-40B4-BE49-F238E27FC236}">
              <a16:creationId xmlns:a16="http://schemas.microsoft.com/office/drawing/2014/main" id="{64EEFAE9-1158-4CC2-9E57-F32DEC5B357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 name="TextBox 485">
          <a:extLst>
            <a:ext uri="{FF2B5EF4-FFF2-40B4-BE49-F238E27FC236}">
              <a16:creationId xmlns:a16="http://schemas.microsoft.com/office/drawing/2014/main" id="{9D0516F1-F249-46F0-8FFC-23523ECB9F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 name="TextBox 486">
          <a:extLst>
            <a:ext uri="{FF2B5EF4-FFF2-40B4-BE49-F238E27FC236}">
              <a16:creationId xmlns:a16="http://schemas.microsoft.com/office/drawing/2014/main" id="{28BCE63A-F6C2-42A8-838C-0B98499F12B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8" name="TextBox 487">
          <a:extLst>
            <a:ext uri="{FF2B5EF4-FFF2-40B4-BE49-F238E27FC236}">
              <a16:creationId xmlns:a16="http://schemas.microsoft.com/office/drawing/2014/main" id="{1BE3DE14-1C4C-4B0B-BF03-C4996664C50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9" name="TextBox 488">
          <a:extLst>
            <a:ext uri="{FF2B5EF4-FFF2-40B4-BE49-F238E27FC236}">
              <a16:creationId xmlns:a16="http://schemas.microsoft.com/office/drawing/2014/main" id="{20695534-D435-48A3-B7F3-A12A09574DF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0" name="TextBox 489">
          <a:extLst>
            <a:ext uri="{FF2B5EF4-FFF2-40B4-BE49-F238E27FC236}">
              <a16:creationId xmlns:a16="http://schemas.microsoft.com/office/drawing/2014/main" id="{C02B22F5-362F-4416-A587-926E96F6A89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1" name="TextBox 490">
          <a:extLst>
            <a:ext uri="{FF2B5EF4-FFF2-40B4-BE49-F238E27FC236}">
              <a16:creationId xmlns:a16="http://schemas.microsoft.com/office/drawing/2014/main" id="{95A8323D-5D82-442D-B1A4-EACB6F2A38B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2" name="TextBox 491">
          <a:extLst>
            <a:ext uri="{FF2B5EF4-FFF2-40B4-BE49-F238E27FC236}">
              <a16:creationId xmlns:a16="http://schemas.microsoft.com/office/drawing/2014/main" id="{8ACB9F7C-45D1-4456-8BB2-A5FC9B2ABB6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3" name="TextBox 492">
          <a:extLst>
            <a:ext uri="{FF2B5EF4-FFF2-40B4-BE49-F238E27FC236}">
              <a16:creationId xmlns:a16="http://schemas.microsoft.com/office/drawing/2014/main" id="{49688CA1-327D-4890-9674-15FDA88B114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4" name="TextBox 493">
          <a:extLst>
            <a:ext uri="{FF2B5EF4-FFF2-40B4-BE49-F238E27FC236}">
              <a16:creationId xmlns:a16="http://schemas.microsoft.com/office/drawing/2014/main" id="{219C4FAB-FCAB-4C89-851D-38C87F4E7D9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5" name="TextBox 494">
          <a:extLst>
            <a:ext uri="{FF2B5EF4-FFF2-40B4-BE49-F238E27FC236}">
              <a16:creationId xmlns:a16="http://schemas.microsoft.com/office/drawing/2014/main" id="{10B244D1-E413-4522-9FA9-4528B3B201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6" name="TextBox 495">
          <a:extLst>
            <a:ext uri="{FF2B5EF4-FFF2-40B4-BE49-F238E27FC236}">
              <a16:creationId xmlns:a16="http://schemas.microsoft.com/office/drawing/2014/main" id="{2EF0E721-40AD-4906-8081-0432E32EAE7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7" name="TextBox 496">
          <a:extLst>
            <a:ext uri="{FF2B5EF4-FFF2-40B4-BE49-F238E27FC236}">
              <a16:creationId xmlns:a16="http://schemas.microsoft.com/office/drawing/2014/main" id="{69C3EE67-B195-48D5-B07D-5AE359163CB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8" name="TextBox 497">
          <a:extLst>
            <a:ext uri="{FF2B5EF4-FFF2-40B4-BE49-F238E27FC236}">
              <a16:creationId xmlns:a16="http://schemas.microsoft.com/office/drawing/2014/main" id="{05B340E9-0D27-47AF-B7FE-A8BEFFAAF2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9" name="TextBox 498">
          <a:extLst>
            <a:ext uri="{FF2B5EF4-FFF2-40B4-BE49-F238E27FC236}">
              <a16:creationId xmlns:a16="http://schemas.microsoft.com/office/drawing/2014/main" id="{509B2980-5EF2-45FD-A268-A980C41C8B6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0" name="TextBox 499">
          <a:extLst>
            <a:ext uri="{FF2B5EF4-FFF2-40B4-BE49-F238E27FC236}">
              <a16:creationId xmlns:a16="http://schemas.microsoft.com/office/drawing/2014/main" id="{436CFA18-A31C-44E1-99B5-143F2D7BBA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1" name="TextBox 500">
          <a:extLst>
            <a:ext uri="{FF2B5EF4-FFF2-40B4-BE49-F238E27FC236}">
              <a16:creationId xmlns:a16="http://schemas.microsoft.com/office/drawing/2014/main" id="{B2038705-46ED-4743-9E4D-58AB45F09CF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2" name="TextBox 501">
          <a:extLst>
            <a:ext uri="{FF2B5EF4-FFF2-40B4-BE49-F238E27FC236}">
              <a16:creationId xmlns:a16="http://schemas.microsoft.com/office/drawing/2014/main" id="{B8F8B7D1-28DD-4064-9F1B-63D68FFDB2A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3" name="TextBox 502">
          <a:extLst>
            <a:ext uri="{FF2B5EF4-FFF2-40B4-BE49-F238E27FC236}">
              <a16:creationId xmlns:a16="http://schemas.microsoft.com/office/drawing/2014/main" id="{39AF307B-A1EB-41A9-B44C-8C6812B5958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4" name="TextBox 503">
          <a:extLst>
            <a:ext uri="{FF2B5EF4-FFF2-40B4-BE49-F238E27FC236}">
              <a16:creationId xmlns:a16="http://schemas.microsoft.com/office/drawing/2014/main" id="{094F7DC7-34E8-4A0B-8EB7-4B691D84A34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5" name="TextBox 504">
          <a:extLst>
            <a:ext uri="{FF2B5EF4-FFF2-40B4-BE49-F238E27FC236}">
              <a16:creationId xmlns:a16="http://schemas.microsoft.com/office/drawing/2014/main" id="{EE6874DC-E312-4C15-B4A2-ED17592BA4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6" name="TextBox 505">
          <a:extLst>
            <a:ext uri="{FF2B5EF4-FFF2-40B4-BE49-F238E27FC236}">
              <a16:creationId xmlns:a16="http://schemas.microsoft.com/office/drawing/2014/main" id="{CD5840F4-BE87-4ED6-B42B-9EE7796018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7" name="TextBox 506">
          <a:extLst>
            <a:ext uri="{FF2B5EF4-FFF2-40B4-BE49-F238E27FC236}">
              <a16:creationId xmlns:a16="http://schemas.microsoft.com/office/drawing/2014/main" id="{57D38039-3AF3-4596-AEDE-34AE8E1A2A3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8" name="TextBox 507">
          <a:extLst>
            <a:ext uri="{FF2B5EF4-FFF2-40B4-BE49-F238E27FC236}">
              <a16:creationId xmlns:a16="http://schemas.microsoft.com/office/drawing/2014/main" id="{7AF05868-DAE5-4064-908E-E41B0166A5D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09" name="TextBox 508">
          <a:extLst>
            <a:ext uri="{FF2B5EF4-FFF2-40B4-BE49-F238E27FC236}">
              <a16:creationId xmlns:a16="http://schemas.microsoft.com/office/drawing/2014/main" id="{24E312B9-4F89-4389-9F0F-451DC7AAEC7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0" name="TextBox 509">
          <a:extLst>
            <a:ext uri="{FF2B5EF4-FFF2-40B4-BE49-F238E27FC236}">
              <a16:creationId xmlns:a16="http://schemas.microsoft.com/office/drawing/2014/main" id="{FE828764-8880-4C7D-BB04-88E3CD7D931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1" name="TextBox 510">
          <a:extLst>
            <a:ext uri="{FF2B5EF4-FFF2-40B4-BE49-F238E27FC236}">
              <a16:creationId xmlns:a16="http://schemas.microsoft.com/office/drawing/2014/main" id="{985CD747-70B6-453B-B558-C533CD84B0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2" name="TextBox 511">
          <a:extLst>
            <a:ext uri="{FF2B5EF4-FFF2-40B4-BE49-F238E27FC236}">
              <a16:creationId xmlns:a16="http://schemas.microsoft.com/office/drawing/2014/main" id="{2B132738-D377-4832-BC70-D9E7DBB48EF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3" name="TextBox 512">
          <a:extLst>
            <a:ext uri="{FF2B5EF4-FFF2-40B4-BE49-F238E27FC236}">
              <a16:creationId xmlns:a16="http://schemas.microsoft.com/office/drawing/2014/main" id="{EB90A559-C3DD-405A-9822-BE18B91891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 name="TextBox 513">
          <a:extLst>
            <a:ext uri="{FF2B5EF4-FFF2-40B4-BE49-F238E27FC236}">
              <a16:creationId xmlns:a16="http://schemas.microsoft.com/office/drawing/2014/main" id="{69C060E4-A587-4B8C-9D4F-0A5733736A8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 name="TextBox 514">
          <a:extLst>
            <a:ext uri="{FF2B5EF4-FFF2-40B4-BE49-F238E27FC236}">
              <a16:creationId xmlns:a16="http://schemas.microsoft.com/office/drawing/2014/main" id="{81CC20D2-00FB-4D24-BA88-F4334548CFF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 name="TextBox 515">
          <a:extLst>
            <a:ext uri="{FF2B5EF4-FFF2-40B4-BE49-F238E27FC236}">
              <a16:creationId xmlns:a16="http://schemas.microsoft.com/office/drawing/2014/main" id="{74ED4B06-FB22-4F5E-8716-F6BA4A7DD2B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 name="TextBox 516">
          <a:extLst>
            <a:ext uri="{FF2B5EF4-FFF2-40B4-BE49-F238E27FC236}">
              <a16:creationId xmlns:a16="http://schemas.microsoft.com/office/drawing/2014/main" id="{5E71C906-A1AB-4460-87EC-3D03C3A45F0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 name="TextBox 517">
          <a:extLst>
            <a:ext uri="{FF2B5EF4-FFF2-40B4-BE49-F238E27FC236}">
              <a16:creationId xmlns:a16="http://schemas.microsoft.com/office/drawing/2014/main" id="{67A8E240-3B24-48DE-8FCE-894A0F8E2C9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 name="TextBox 518">
          <a:extLst>
            <a:ext uri="{FF2B5EF4-FFF2-40B4-BE49-F238E27FC236}">
              <a16:creationId xmlns:a16="http://schemas.microsoft.com/office/drawing/2014/main" id="{60E69F3B-01ED-4054-BB08-1E747F562FA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 name="TextBox 519">
          <a:extLst>
            <a:ext uri="{FF2B5EF4-FFF2-40B4-BE49-F238E27FC236}">
              <a16:creationId xmlns:a16="http://schemas.microsoft.com/office/drawing/2014/main" id="{AC3C0C71-5419-4E47-84D8-1687B64578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 name="TextBox 520">
          <a:extLst>
            <a:ext uri="{FF2B5EF4-FFF2-40B4-BE49-F238E27FC236}">
              <a16:creationId xmlns:a16="http://schemas.microsoft.com/office/drawing/2014/main" id="{BF6967BA-1931-44D0-90F8-7C786A623C3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2" name="TextBox 521">
          <a:extLst>
            <a:ext uri="{FF2B5EF4-FFF2-40B4-BE49-F238E27FC236}">
              <a16:creationId xmlns:a16="http://schemas.microsoft.com/office/drawing/2014/main" id="{711D9742-0D4A-4770-956A-9005DEE254A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3" name="TextBox 522">
          <a:extLst>
            <a:ext uri="{FF2B5EF4-FFF2-40B4-BE49-F238E27FC236}">
              <a16:creationId xmlns:a16="http://schemas.microsoft.com/office/drawing/2014/main" id="{39093657-E7EB-4B24-AE2C-60B86759BC3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4" name="TextBox 523">
          <a:extLst>
            <a:ext uri="{FF2B5EF4-FFF2-40B4-BE49-F238E27FC236}">
              <a16:creationId xmlns:a16="http://schemas.microsoft.com/office/drawing/2014/main" id="{AD04D369-B820-4DF1-BE01-E22EAE9C55A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5" name="TextBox 524">
          <a:extLst>
            <a:ext uri="{FF2B5EF4-FFF2-40B4-BE49-F238E27FC236}">
              <a16:creationId xmlns:a16="http://schemas.microsoft.com/office/drawing/2014/main" id="{0C003250-F20F-451B-ADDE-FAF5E150D77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6" name="TextBox 525">
          <a:extLst>
            <a:ext uri="{FF2B5EF4-FFF2-40B4-BE49-F238E27FC236}">
              <a16:creationId xmlns:a16="http://schemas.microsoft.com/office/drawing/2014/main" id="{1FA51B44-D0E0-4893-88A8-0069FB5C6F6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7" name="TextBox 526">
          <a:extLst>
            <a:ext uri="{FF2B5EF4-FFF2-40B4-BE49-F238E27FC236}">
              <a16:creationId xmlns:a16="http://schemas.microsoft.com/office/drawing/2014/main" id="{D7674D67-AB1E-4219-B87C-073D9F7E47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8" name="TextBox 527">
          <a:extLst>
            <a:ext uri="{FF2B5EF4-FFF2-40B4-BE49-F238E27FC236}">
              <a16:creationId xmlns:a16="http://schemas.microsoft.com/office/drawing/2014/main" id="{D5CD5BEB-BD5C-4CE2-B336-4A35085B9FF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9" name="TextBox 528">
          <a:extLst>
            <a:ext uri="{FF2B5EF4-FFF2-40B4-BE49-F238E27FC236}">
              <a16:creationId xmlns:a16="http://schemas.microsoft.com/office/drawing/2014/main" id="{FC531560-514D-4792-8C92-B0CBE65CEA8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 name="TextBox 529">
          <a:extLst>
            <a:ext uri="{FF2B5EF4-FFF2-40B4-BE49-F238E27FC236}">
              <a16:creationId xmlns:a16="http://schemas.microsoft.com/office/drawing/2014/main" id="{E0A7C296-7661-49E5-BCD8-E8E86BA868B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1" name="TextBox 530">
          <a:extLst>
            <a:ext uri="{FF2B5EF4-FFF2-40B4-BE49-F238E27FC236}">
              <a16:creationId xmlns:a16="http://schemas.microsoft.com/office/drawing/2014/main" id="{117A2FA8-65D0-47F0-B88E-D145A6AAD8E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2" name="TextBox 531">
          <a:extLst>
            <a:ext uri="{FF2B5EF4-FFF2-40B4-BE49-F238E27FC236}">
              <a16:creationId xmlns:a16="http://schemas.microsoft.com/office/drawing/2014/main" id="{CA42C33F-BFCB-4242-B1A5-35451076A68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 name="TextBox 532">
          <a:extLst>
            <a:ext uri="{FF2B5EF4-FFF2-40B4-BE49-F238E27FC236}">
              <a16:creationId xmlns:a16="http://schemas.microsoft.com/office/drawing/2014/main" id="{E3B33AF5-7A20-4C2E-A9B9-3BAF36F06E3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 name="TextBox 533">
          <a:extLst>
            <a:ext uri="{FF2B5EF4-FFF2-40B4-BE49-F238E27FC236}">
              <a16:creationId xmlns:a16="http://schemas.microsoft.com/office/drawing/2014/main" id="{790FB53B-0E7A-48AA-A186-F320ACF2FF7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 name="TextBox 534">
          <a:extLst>
            <a:ext uri="{FF2B5EF4-FFF2-40B4-BE49-F238E27FC236}">
              <a16:creationId xmlns:a16="http://schemas.microsoft.com/office/drawing/2014/main" id="{6C019718-7308-4D1B-92C5-128113B837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 name="TextBox 535">
          <a:extLst>
            <a:ext uri="{FF2B5EF4-FFF2-40B4-BE49-F238E27FC236}">
              <a16:creationId xmlns:a16="http://schemas.microsoft.com/office/drawing/2014/main" id="{19A9B057-82FB-4F4C-9648-7618A0EB08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7" name="TextBox 536">
          <a:extLst>
            <a:ext uri="{FF2B5EF4-FFF2-40B4-BE49-F238E27FC236}">
              <a16:creationId xmlns:a16="http://schemas.microsoft.com/office/drawing/2014/main" id="{351E9229-BEBA-4FC6-85EA-8D1CA19B3E3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8" name="TextBox 537">
          <a:extLst>
            <a:ext uri="{FF2B5EF4-FFF2-40B4-BE49-F238E27FC236}">
              <a16:creationId xmlns:a16="http://schemas.microsoft.com/office/drawing/2014/main" id="{04F13F74-E48B-40CD-942C-090135F5368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 name="TextBox 538">
          <a:extLst>
            <a:ext uri="{FF2B5EF4-FFF2-40B4-BE49-F238E27FC236}">
              <a16:creationId xmlns:a16="http://schemas.microsoft.com/office/drawing/2014/main" id="{6ABD634B-2345-496B-ACA2-2B79D9B473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 name="TextBox 539">
          <a:extLst>
            <a:ext uri="{FF2B5EF4-FFF2-40B4-BE49-F238E27FC236}">
              <a16:creationId xmlns:a16="http://schemas.microsoft.com/office/drawing/2014/main" id="{18578E87-1DDF-4B4C-B26A-28509E523E1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 name="TextBox 540">
          <a:extLst>
            <a:ext uri="{FF2B5EF4-FFF2-40B4-BE49-F238E27FC236}">
              <a16:creationId xmlns:a16="http://schemas.microsoft.com/office/drawing/2014/main" id="{170648D2-F15C-4520-A86F-13F1F59DA4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 name="TextBox 541">
          <a:extLst>
            <a:ext uri="{FF2B5EF4-FFF2-40B4-BE49-F238E27FC236}">
              <a16:creationId xmlns:a16="http://schemas.microsoft.com/office/drawing/2014/main" id="{3609E0D6-A496-4A2B-AAB8-EF24B7FA41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 name="TextBox 542">
          <a:extLst>
            <a:ext uri="{FF2B5EF4-FFF2-40B4-BE49-F238E27FC236}">
              <a16:creationId xmlns:a16="http://schemas.microsoft.com/office/drawing/2014/main" id="{E1D75369-0810-44C2-A6EA-D9669623202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4" name="TextBox 543">
          <a:extLst>
            <a:ext uri="{FF2B5EF4-FFF2-40B4-BE49-F238E27FC236}">
              <a16:creationId xmlns:a16="http://schemas.microsoft.com/office/drawing/2014/main" id="{3BB89E1A-3F94-42C6-829F-417FF11D5CE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5" name="TextBox 544">
          <a:extLst>
            <a:ext uri="{FF2B5EF4-FFF2-40B4-BE49-F238E27FC236}">
              <a16:creationId xmlns:a16="http://schemas.microsoft.com/office/drawing/2014/main" id="{2E2C9B1F-0992-480C-8E8D-28396C3E9E3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6" name="TextBox 545">
          <a:extLst>
            <a:ext uri="{FF2B5EF4-FFF2-40B4-BE49-F238E27FC236}">
              <a16:creationId xmlns:a16="http://schemas.microsoft.com/office/drawing/2014/main" id="{505D868D-5709-4451-86D1-48F665860CE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7" name="TextBox 546">
          <a:extLst>
            <a:ext uri="{FF2B5EF4-FFF2-40B4-BE49-F238E27FC236}">
              <a16:creationId xmlns:a16="http://schemas.microsoft.com/office/drawing/2014/main" id="{C72E646D-9FBA-473E-BA79-E713DAA5AA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 name="TextBox 547">
          <a:extLst>
            <a:ext uri="{FF2B5EF4-FFF2-40B4-BE49-F238E27FC236}">
              <a16:creationId xmlns:a16="http://schemas.microsoft.com/office/drawing/2014/main" id="{57C70089-FBFA-4855-A5BF-4638CEEC3DD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 name="TextBox 548">
          <a:extLst>
            <a:ext uri="{FF2B5EF4-FFF2-40B4-BE49-F238E27FC236}">
              <a16:creationId xmlns:a16="http://schemas.microsoft.com/office/drawing/2014/main" id="{7827C710-D4C7-4D29-B78A-5C757748C75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 name="TextBox 549">
          <a:extLst>
            <a:ext uri="{FF2B5EF4-FFF2-40B4-BE49-F238E27FC236}">
              <a16:creationId xmlns:a16="http://schemas.microsoft.com/office/drawing/2014/main" id="{2254F1C0-1D29-40BA-B5B1-2E1D610AD4F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 name="TextBox 550">
          <a:extLst>
            <a:ext uri="{FF2B5EF4-FFF2-40B4-BE49-F238E27FC236}">
              <a16:creationId xmlns:a16="http://schemas.microsoft.com/office/drawing/2014/main" id="{B5A1C904-839B-4EB5-BA27-78C2D01036D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 name="TextBox 551">
          <a:extLst>
            <a:ext uri="{FF2B5EF4-FFF2-40B4-BE49-F238E27FC236}">
              <a16:creationId xmlns:a16="http://schemas.microsoft.com/office/drawing/2014/main" id="{C3C82790-77F0-4C37-998E-646E79A061D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 name="TextBox 552">
          <a:extLst>
            <a:ext uri="{FF2B5EF4-FFF2-40B4-BE49-F238E27FC236}">
              <a16:creationId xmlns:a16="http://schemas.microsoft.com/office/drawing/2014/main" id="{AC27324D-E410-45B0-B7D6-1E7BBF779F0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 name="TextBox 553">
          <a:extLst>
            <a:ext uri="{FF2B5EF4-FFF2-40B4-BE49-F238E27FC236}">
              <a16:creationId xmlns:a16="http://schemas.microsoft.com/office/drawing/2014/main" id="{43B99A29-5028-499B-BEB0-C160C5568C3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 name="TextBox 554">
          <a:extLst>
            <a:ext uri="{FF2B5EF4-FFF2-40B4-BE49-F238E27FC236}">
              <a16:creationId xmlns:a16="http://schemas.microsoft.com/office/drawing/2014/main" id="{4A5721FA-24CA-44C7-8EF9-A7256D12B0F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6" name="TextBox 555">
          <a:extLst>
            <a:ext uri="{FF2B5EF4-FFF2-40B4-BE49-F238E27FC236}">
              <a16:creationId xmlns:a16="http://schemas.microsoft.com/office/drawing/2014/main" id="{56FE2693-815A-47C4-A11A-212B2274D6C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7" name="TextBox 556">
          <a:extLst>
            <a:ext uri="{FF2B5EF4-FFF2-40B4-BE49-F238E27FC236}">
              <a16:creationId xmlns:a16="http://schemas.microsoft.com/office/drawing/2014/main" id="{15772168-B30A-4C06-A914-6B434B14CAE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 name="TextBox 557">
          <a:extLst>
            <a:ext uri="{FF2B5EF4-FFF2-40B4-BE49-F238E27FC236}">
              <a16:creationId xmlns:a16="http://schemas.microsoft.com/office/drawing/2014/main" id="{606265F8-4508-4EF8-A57F-DCEC609CE5A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9" name="TextBox 558">
          <a:extLst>
            <a:ext uri="{FF2B5EF4-FFF2-40B4-BE49-F238E27FC236}">
              <a16:creationId xmlns:a16="http://schemas.microsoft.com/office/drawing/2014/main" id="{C2B6A55A-34F7-483C-8E7C-DE940EC1ED3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0" name="TextBox 559">
          <a:extLst>
            <a:ext uri="{FF2B5EF4-FFF2-40B4-BE49-F238E27FC236}">
              <a16:creationId xmlns:a16="http://schemas.microsoft.com/office/drawing/2014/main" id="{6721C886-9961-4245-A334-3B0DC05E97D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1" name="TextBox 560">
          <a:extLst>
            <a:ext uri="{FF2B5EF4-FFF2-40B4-BE49-F238E27FC236}">
              <a16:creationId xmlns:a16="http://schemas.microsoft.com/office/drawing/2014/main" id="{0526DAF1-322A-4D23-8B69-F118BB280F8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2" name="TextBox 561">
          <a:extLst>
            <a:ext uri="{FF2B5EF4-FFF2-40B4-BE49-F238E27FC236}">
              <a16:creationId xmlns:a16="http://schemas.microsoft.com/office/drawing/2014/main" id="{EC11DA31-837F-4A2E-B0B3-A2F98582386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3" name="TextBox 562">
          <a:extLst>
            <a:ext uri="{FF2B5EF4-FFF2-40B4-BE49-F238E27FC236}">
              <a16:creationId xmlns:a16="http://schemas.microsoft.com/office/drawing/2014/main" id="{F9927112-B89A-4A8D-82D1-C1A836D397A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4" name="TextBox 563">
          <a:extLst>
            <a:ext uri="{FF2B5EF4-FFF2-40B4-BE49-F238E27FC236}">
              <a16:creationId xmlns:a16="http://schemas.microsoft.com/office/drawing/2014/main" id="{8D688D04-8302-4972-ADB8-89244013DE4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5" name="TextBox 564">
          <a:extLst>
            <a:ext uri="{FF2B5EF4-FFF2-40B4-BE49-F238E27FC236}">
              <a16:creationId xmlns:a16="http://schemas.microsoft.com/office/drawing/2014/main" id="{5113E671-D9E4-49A2-8417-91D3E83FB96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6" name="TextBox 565">
          <a:extLst>
            <a:ext uri="{FF2B5EF4-FFF2-40B4-BE49-F238E27FC236}">
              <a16:creationId xmlns:a16="http://schemas.microsoft.com/office/drawing/2014/main" id="{63DC2C48-4BCD-46F1-81BA-88FA11B0BA3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 name="TextBox 566">
          <a:extLst>
            <a:ext uri="{FF2B5EF4-FFF2-40B4-BE49-F238E27FC236}">
              <a16:creationId xmlns:a16="http://schemas.microsoft.com/office/drawing/2014/main" id="{2805CE48-7221-463A-8AC3-EAE9E38E9BF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8" name="TextBox 567">
          <a:extLst>
            <a:ext uri="{FF2B5EF4-FFF2-40B4-BE49-F238E27FC236}">
              <a16:creationId xmlns:a16="http://schemas.microsoft.com/office/drawing/2014/main" id="{04551031-53DF-43B9-88CB-69B1C9A96A2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9" name="TextBox 568">
          <a:extLst>
            <a:ext uri="{FF2B5EF4-FFF2-40B4-BE49-F238E27FC236}">
              <a16:creationId xmlns:a16="http://schemas.microsoft.com/office/drawing/2014/main" id="{0DA67ED0-5384-4F86-9D2D-DB89995825A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0" name="TextBox 569">
          <a:extLst>
            <a:ext uri="{FF2B5EF4-FFF2-40B4-BE49-F238E27FC236}">
              <a16:creationId xmlns:a16="http://schemas.microsoft.com/office/drawing/2014/main" id="{8CD3FFD1-E74B-49F0-95CF-27B58DB32B3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1" name="TextBox 570">
          <a:extLst>
            <a:ext uri="{FF2B5EF4-FFF2-40B4-BE49-F238E27FC236}">
              <a16:creationId xmlns:a16="http://schemas.microsoft.com/office/drawing/2014/main" id="{89EB212C-0438-4384-96BE-2B1796737D4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2" name="TextBox 571">
          <a:extLst>
            <a:ext uri="{FF2B5EF4-FFF2-40B4-BE49-F238E27FC236}">
              <a16:creationId xmlns:a16="http://schemas.microsoft.com/office/drawing/2014/main" id="{38504B10-963A-4980-890F-A8D0EAE5A24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3" name="TextBox 572">
          <a:extLst>
            <a:ext uri="{FF2B5EF4-FFF2-40B4-BE49-F238E27FC236}">
              <a16:creationId xmlns:a16="http://schemas.microsoft.com/office/drawing/2014/main" id="{48C88679-3CE0-436E-B681-62354B29989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4" name="TextBox 573">
          <a:extLst>
            <a:ext uri="{FF2B5EF4-FFF2-40B4-BE49-F238E27FC236}">
              <a16:creationId xmlns:a16="http://schemas.microsoft.com/office/drawing/2014/main" id="{557D993D-7C5E-4C71-B88A-B880815E9BE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5" name="TextBox 574">
          <a:extLst>
            <a:ext uri="{FF2B5EF4-FFF2-40B4-BE49-F238E27FC236}">
              <a16:creationId xmlns:a16="http://schemas.microsoft.com/office/drawing/2014/main" id="{D6E9FD68-6F76-4F73-A555-A84EFAC764A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6" name="TextBox 575">
          <a:extLst>
            <a:ext uri="{FF2B5EF4-FFF2-40B4-BE49-F238E27FC236}">
              <a16:creationId xmlns:a16="http://schemas.microsoft.com/office/drawing/2014/main" id="{1FA2EC73-5208-44E9-9535-DA05732F396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7" name="TextBox 576">
          <a:extLst>
            <a:ext uri="{FF2B5EF4-FFF2-40B4-BE49-F238E27FC236}">
              <a16:creationId xmlns:a16="http://schemas.microsoft.com/office/drawing/2014/main" id="{D9166C76-E71A-438F-A4AF-2B3487F09CC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8" name="TextBox 577">
          <a:extLst>
            <a:ext uri="{FF2B5EF4-FFF2-40B4-BE49-F238E27FC236}">
              <a16:creationId xmlns:a16="http://schemas.microsoft.com/office/drawing/2014/main" id="{A6A6A3A1-E9DD-4F3D-8F93-BED305D3D58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9" name="TextBox 578">
          <a:extLst>
            <a:ext uri="{FF2B5EF4-FFF2-40B4-BE49-F238E27FC236}">
              <a16:creationId xmlns:a16="http://schemas.microsoft.com/office/drawing/2014/main" id="{28037AD4-44A2-461B-ACB1-B6104E3E1D5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0" name="TextBox 579">
          <a:extLst>
            <a:ext uri="{FF2B5EF4-FFF2-40B4-BE49-F238E27FC236}">
              <a16:creationId xmlns:a16="http://schemas.microsoft.com/office/drawing/2014/main" id="{CC341F67-5CC5-4376-A1F5-F5CE21911C2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1" name="TextBox 580">
          <a:extLst>
            <a:ext uri="{FF2B5EF4-FFF2-40B4-BE49-F238E27FC236}">
              <a16:creationId xmlns:a16="http://schemas.microsoft.com/office/drawing/2014/main" id="{D788CF84-18CB-438B-91B9-FD5E053FAD1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2" name="TextBox 581">
          <a:extLst>
            <a:ext uri="{FF2B5EF4-FFF2-40B4-BE49-F238E27FC236}">
              <a16:creationId xmlns:a16="http://schemas.microsoft.com/office/drawing/2014/main" id="{5A2D92A1-D51D-4FD2-9E41-6EAA54018DB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3" name="TextBox 582">
          <a:extLst>
            <a:ext uri="{FF2B5EF4-FFF2-40B4-BE49-F238E27FC236}">
              <a16:creationId xmlns:a16="http://schemas.microsoft.com/office/drawing/2014/main" id="{F2E8C002-D600-4D13-BC15-134636B9EA4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4" name="TextBox 583">
          <a:extLst>
            <a:ext uri="{FF2B5EF4-FFF2-40B4-BE49-F238E27FC236}">
              <a16:creationId xmlns:a16="http://schemas.microsoft.com/office/drawing/2014/main" id="{4F396769-505E-4AFA-84F1-D8BA589121E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5" name="TextBox 584">
          <a:extLst>
            <a:ext uri="{FF2B5EF4-FFF2-40B4-BE49-F238E27FC236}">
              <a16:creationId xmlns:a16="http://schemas.microsoft.com/office/drawing/2014/main" id="{C891103D-DB00-492D-81E7-866F238D730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6" name="TextBox 585">
          <a:extLst>
            <a:ext uri="{FF2B5EF4-FFF2-40B4-BE49-F238E27FC236}">
              <a16:creationId xmlns:a16="http://schemas.microsoft.com/office/drawing/2014/main" id="{2DCE8EC0-4939-4B02-81AB-F6D2EA76748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7" name="TextBox 586">
          <a:extLst>
            <a:ext uri="{FF2B5EF4-FFF2-40B4-BE49-F238E27FC236}">
              <a16:creationId xmlns:a16="http://schemas.microsoft.com/office/drawing/2014/main" id="{245B637C-2873-4AA1-A1F1-C079FC3886D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8" name="TextBox 587">
          <a:extLst>
            <a:ext uri="{FF2B5EF4-FFF2-40B4-BE49-F238E27FC236}">
              <a16:creationId xmlns:a16="http://schemas.microsoft.com/office/drawing/2014/main" id="{9132E140-78E3-4FBC-BD3B-E52E35EB0A0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 name="TextBox 588">
          <a:extLst>
            <a:ext uri="{FF2B5EF4-FFF2-40B4-BE49-F238E27FC236}">
              <a16:creationId xmlns:a16="http://schemas.microsoft.com/office/drawing/2014/main" id="{17FA4EE6-71CF-4D16-89D7-15B14A5794F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0" name="TextBox 589">
          <a:extLst>
            <a:ext uri="{FF2B5EF4-FFF2-40B4-BE49-F238E27FC236}">
              <a16:creationId xmlns:a16="http://schemas.microsoft.com/office/drawing/2014/main" id="{1763B301-45CA-42E6-89F7-77A70C6EF06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 name="TextBox 590">
          <a:extLst>
            <a:ext uri="{FF2B5EF4-FFF2-40B4-BE49-F238E27FC236}">
              <a16:creationId xmlns:a16="http://schemas.microsoft.com/office/drawing/2014/main" id="{95349AA1-1DE6-4DA1-B83E-42F66AA1019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2" name="TextBox 591">
          <a:extLst>
            <a:ext uri="{FF2B5EF4-FFF2-40B4-BE49-F238E27FC236}">
              <a16:creationId xmlns:a16="http://schemas.microsoft.com/office/drawing/2014/main" id="{D5E8E259-73C2-47FD-BF1A-7D3207C46B3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 name="TextBox 592">
          <a:extLst>
            <a:ext uri="{FF2B5EF4-FFF2-40B4-BE49-F238E27FC236}">
              <a16:creationId xmlns:a16="http://schemas.microsoft.com/office/drawing/2014/main" id="{066FC067-962D-4A5D-B84C-378369304B6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4" name="TextBox 593">
          <a:extLst>
            <a:ext uri="{FF2B5EF4-FFF2-40B4-BE49-F238E27FC236}">
              <a16:creationId xmlns:a16="http://schemas.microsoft.com/office/drawing/2014/main" id="{A1444740-E7C2-476F-B5B0-4A1FCA92DF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5" name="TextBox 594">
          <a:extLst>
            <a:ext uri="{FF2B5EF4-FFF2-40B4-BE49-F238E27FC236}">
              <a16:creationId xmlns:a16="http://schemas.microsoft.com/office/drawing/2014/main" id="{F592B6F6-663A-4A19-9C64-5C709E6167A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6" name="TextBox 595">
          <a:extLst>
            <a:ext uri="{FF2B5EF4-FFF2-40B4-BE49-F238E27FC236}">
              <a16:creationId xmlns:a16="http://schemas.microsoft.com/office/drawing/2014/main" id="{2F89E651-608E-4CB0-AB64-788D25EB960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7" name="TextBox 596">
          <a:extLst>
            <a:ext uri="{FF2B5EF4-FFF2-40B4-BE49-F238E27FC236}">
              <a16:creationId xmlns:a16="http://schemas.microsoft.com/office/drawing/2014/main" id="{16EAAE64-AD4D-48DC-B97D-95F6377077A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8" name="TextBox 597">
          <a:extLst>
            <a:ext uri="{FF2B5EF4-FFF2-40B4-BE49-F238E27FC236}">
              <a16:creationId xmlns:a16="http://schemas.microsoft.com/office/drawing/2014/main" id="{C3D1F345-FB53-4CF1-B115-7A296BCCF07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9" name="TextBox 598">
          <a:extLst>
            <a:ext uri="{FF2B5EF4-FFF2-40B4-BE49-F238E27FC236}">
              <a16:creationId xmlns:a16="http://schemas.microsoft.com/office/drawing/2014/main" id="{15B9A141-6AFA-484B-AD6A-D8B2C83FD61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0" name="TextBox 599">
          <a:extLst>
            <a:ext uri="{FF2B5EF4-FFF2-40B4-BE49-F238E27FC236}">
              <a16:creationId xmlns:a16="http://schemas.microsoft.com/office/drawing/2014/main" id="{4643D528-F08E-48DD-9943-42AD7CE6E06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1" name="TextBox 600">
          <a:extLst>
            <a:ext uri="{FF2B5EF4-FFF2-40B4-BE49-F238E27FC236}">
              <a16:creationId xmlns:a16="http://schemas.microsoft.com/office/drawing/2014/main" id="{0AB4392E-3CE1-4B05-9612-83A3D248AF4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2" name="TextBox 601">
          <a:extLst>
            <a:ext uri="{FF2B5EF4-FFF2-40B4-BE49-F238E27FC236}">
              <a16:creationId xmlns:a16="http://schemas.microsoft.com/office/drawing/2014/main" id="{E8BADB15-F11A-442F-B3A7-427E2A9CDFE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3" name="TextBox 602">
          <a:extLst>
            <a:ext uri="{FF2B5EF4-FFF2-40B4-BE49-F238E27FC236}">
              <a16:creationId xmlns:a16="http://schemas.microsoft.com/office/drawing/2014/main" id="{E3A776F4-0678-47F0-84F5-833CB05EFEE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4" name="TextBox 603">
          <a:extLst>
            <a:ext uri="{FF2B5EF4-FFF2-40B4-BE49-F238E27FC236}">
              <a16:creationId xmlns:a16="http://schemas.microsoft.com/office/drawing/2014/main" id="{0DE4547F-1211-4482-88F6-E43C36DBFFE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5" name="TextBox 604">
          <a:extLst>
            <a:ext uri="{FF2B5EF4-FFF2-40B4-BE49-F238E27FC236}">
              <a16:creationId xmlns:a16="http://schemas.microsoft.com/office/drawing/2014/main" id="{35E8B627-61AA-44F6-A963-AFEB1FD5E50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6" name="TextBox 605">
          <a:extLst>
            <a:ext uri="{FF2B5EF4-FFF2-40B4-BE49-F238E27FC236}">
              <a16:creationId xmlns:a16="http://schemas.microsoft.com/office/drawing/2014/main" id="{DDEA4AEE-813D-4EC7-B166-C17A6A8F865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7" name="TextBox 606">
          <a:extLst>
            <a:ext uri="{FF2B5EF4-FFF2-40B4-BE49-F238E27FC236}">
              <a16:creationId xmlns:a16="http://schemas.microsoft.com/office/drawing/2014/main" id="{06E11138-D96B-4775-854D-F2C88994C13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8" name="TextBox 607">
          <a:extLst>
            <a:ext uri="{FF2B5EF4-FFF2-40B4-BE49-F238E27FC236}">
              <a16:creationId xmlns:a16="http://schemas.microsoft.com/office/drawing/2014/main" id="{0737E4C5-8D2E-45D6-961B-EE28A767820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09" name="TextBox 608">
          <a:extLst>
            <a:ext uri="{FF2B5EF4-FFF2-40B4-BE49-F238E27FC236}">
              <a16:creationId xmlns:a16="http://schemas.microsoft.com/office/drawing/2014/main" id="{2CC31EFC-35BE-476C-84ED-F0BBA245DFF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10" name="TextBox 609">
          <a:extLst>
            <a:ext uri="{FF2B5EF4-FFF2-40B4-BE49-F238E27FC236}">
              <a16:creationId xmlns:a16="http://schemas.microsoft.com/office/drawing/2014/main" id="{3DA700D7-3BCE-4BB0-A4AC-3F9397ED2E5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11" name="TextBox 610">
          <a:extLst>
            <a:ext uri="{FF2B5EF4-FFF2-40B4-BE49-F238E27FC236}">
              <a16:creationId xmlns:a16="http://schemas.microsoft.com/office/drawing/2014/main" id="{30BFE6CC-6965-46D4-9B23-B089FF8C042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12" name="TextBox 611">
          <a:extLst>
            <a:ext uri="{FF2B5EF4-FFF2-40B4-BE49-F238E27FC236}">
              <a16:creationId xmlns:a16="http://schemas.microsoft.com/office/drawing/2014/main" id="{1FE9001D-D419-4AE5-B92B-AE39EAD06A3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13" name="TextBox 612">
          <a:extLst>
            <a:ext uri="{FF2B5EF4-FFF2-40B4-BE49-F238E27FC236}">
              <a16:creationId xmlns:a16="http://schemas.microsoft.com/office/drawing/2014/main" id="{391B06C0-D9E0-4E4D-B68C-76D9C516385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14" name="TextBox 613">
          <a:extLst>
            <a:ext uri="{FF2B5EF4-FFF2-40B4-BE49-F238E27FC236}">
              <a16:creationId xmlns:a16="http://schemas.microsoft.com/office/drawing/2014/main" id="{62857F92-A38F-46DE-8ECD-22F8AAE3A3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15" name="TextBox 614">
          <a:extLst>
            <a:ext uri="{FF2B5EF4-FFF2-40B4-BE49-F238E27FC236}">
              <a16:creationId xmlns:a16="http://schemas.microsoft.com/office/drawing/2014/main" id="{7EA4A620-AD89-4953-8F0F-D539D63608E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6" name="TextBox 615">
          <a:extLst>
            <a:ext uri="{FF2B5EF4-FFF2-40B4-BE49-F238E27FC236}">
              <a16:creationId xmlns:a16="http://schemas.microsoft.com/office/drawing/2014/main" id="{B1F76DD6-92D5-4D05-AE34-D47D145CD74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7" name="TextBox 616">
          <a:extLst>
            <a:ext uri="{FF2B5EF4-FFF2-40B4-BE49-F238E27FC236}">
              <a16:creationId xmlns:a16="http://schemas.microsoft.com/office/drawing/2014/main" id="{5A4B3A46-625B-40AA-9D96-62404BEE881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8" name="TextBox 617">
          <a:extLst>
            <a:ext uri="{FF2B5EF4-FFF2-40B4-BE49-F238E27FC236}">
              <a16:creationId xmlns:a16="http://schemas.microsoft.com/office/drawing/2014/main" id="{EA12C1B1-E5B8-4100-B8ED-47E82D0BABC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9" name="TextBox 618">
          <a:extLst>
            <a:ext uri="{FF2B5EF4-FFF2-40B4-BE49-F238E27FC236}">
              <a16:creationId xmlns:a16="http://schemas.microsoft.com/office/drawing/2014/main" id="{93D6B060-6DC4-40A1-AE5D-553D5858F56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20" name="TextBox 619">
          <a:extLst>
            <a:ext uri="{FF2B5EF4-FFF2-40B4-BE49-F238E27FC236}">
              <a16:creationId xmlns:a16="http://schemas.microsoft.com/office/drawing/2014/main" id="{4DA80CEC-CA33-4025-B422-6492E62C222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21" name="TextBox 620">
          <a:extLst>
            <a:ext uri="{FF2B5EF4-FFF2-40B4-BE49-F238E27FC236}">
              <a16:creationId xmlns:a16="http://schemas.microsoft.com/office/drawing/2014/main" id="{A0670188-4D60-42A4-890F-9B550E695CE1}"/>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22" name="TextBox 621">
          <a:extLst>
            <a:ext uri="{FF2B5EF4-FFF2-40B4-BE49-F238E27FC236}">
              <a16:creationId xmlns:a16="http://schemas.microsoft.com/office/drawing/2014/main" id="{FE538144-DF19-46C6-9E47-07AA3E9C267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23" name="TextBox 622">
          <a:extLst>
            <a:ext uri="{FF2B5EF4-FFF2-40B4-BE49-F238E27FC236}">
              <a16:creationId xmlns:a16="http://schemas.microsoft.com/office/drawing/2014/main" id="{5033CF6F-A1EA-4EDE-84CE-BB6C5D66728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24" name="TextBox 623">
          <a:extLst>
            <a:ext uri="{FF2B5EF4-FFF2-40B4-BE49-F238E27FC236}">
              <a16:creationId xmlns:a16="http://schemas.microsoft.com/office/drawing/2014/main" id="{FDC2D931-74D5-469D-8A6F-AECAE8C1B962}"/>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25" name="TextBox 624">
          <a:extLst>
            <a:ext uri="{FF2B5EF4-FFF2-40B4-BE49-F238E27FC236}">
              <a16:creationId xmlns:a16="http://schemas.microsoft.com/office/drawing/2014/main" id="{860C1EAC-70AE-4A1B-9A12-228E98D72A7B}"/>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26" name="TextBox 625">
          <a:extLst>
            <a:ext uri="{FF2B5EF4-FFF2-40B4-BE49-F238E27FC236}">
              <a16:creationId xmlns:a16="http://schemas.microsoft.com/office/drawing/2014/main" id="{6DD74C3E-1D98-4DE9-894A-5B7AC4CC9CED}"/>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27" name="TextBox 626">
          <a:extLst>
            <a:ext uri="{FF2B5EF4-FFF2-40B4-BE49-F238E27FC236}">
              <a16:creationId xmlns:a16="http://schemas.microsoft.com/office/drawing/2014/main" id="{8A6EAFFB-50F9-414B-AB92-5AAB3187217C}"/>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28" name="TextBox 627">
          <a:extLst>
            <a:ext uri="{FF2B5EF4-FFF2-40B4-BE49-F238E27FC236}">
              <a16:creationId xmlns:a16="http://schemas.microsoft.com/office/drawing/2014/main" id="{257E8B9E-D5B6-422D-BFCD-5004C39448C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29" name="TextBox 628">
          <a:extLst>
            <a:ext uri="{FF2B5EF4-FFF2-40B4-BE49-F238E27FC236}">
              <a16:creationId xmlns:a16="http://schemas.microsoft.com/office/drawing/2014/main" id="{3361FCAD-33A6-46C3-A176-7D0A72BD7D4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0" name="TextBox 629">
          <a:extLst>
            <a:ext uri="{FF2B5EF4-FFF2-40B4-BE49-F238E27FC236}">
              <a16:creationId xmlns:a16="http://schemas.microsoft.com/office/drawing/2014/main" id="{16A16BD2-E069-41F5-8650-1CCF65D480C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1" name="TextBox 630">
          <a:extLst>
            <a:ext uri="{FF2B5EF4-FFF2-40B4-BE49-F238E27FC236}">
              <a16:creationId xmlns:a16="http://schemas.microsoft.com/office/drawing/2014/main" id="{8C6762BB-94E4-4308-A0B3-A355C4EB805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2" name="TextBox 631">
          <a:extLst>
            <a:ext uri="{FF2B5EF4-FFF2-40B4-BE49-F238E27FC236}">
              <a16:creationId xmlns:a16="http://schemas.microsoft.com/office/drawing/2014/main" id="{37B5BC36-9D4F-4113-BA84-CBB8C2917F5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 name="TextBox 632">
          <a:extLst>
            <a:ext uri="{FF2B5EF4-FFF2-40B4-BE49-F238E27FC236}">
              <a16:creationId xmlns:a16="http://schemas.microsoft.com/office/drawing/2014/main" id="{B76104AB-7D26-460C-BDE4-666F1AA3F1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 name="TextBox 633">
          <a:extLst>
            <a:ext uri="{FF2B5EF4-FFF2-40B4-BE49-F238E27FC236}">
              <a16:creationId xmlns:a16="http://schemas.microsoft.com/office/drawing/2014/main" id="{08A98306-EFDD-4F83-BFFE-1B5BA84BC4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 name="TextBox 634">
          <a:extLst>
            <a:ext uri="{FF2B5EF4-FFF2-40B4-BE49-F238E27FC236}">
              <a16:creationId xmlns:a16="http://schemas.microsoft.com/office/drawing/2014/main" id="{6C93BA83-A385-472C-9790-E7E02B7E39D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6" name="TextBox 635">
          <a:extLst>
            <a:ext uri="{FF2B5EF4-FFF2-40B4-BE49-F238E27FC236}">
              <a16:creationId xmlns:a16="http://schemas.microsoft.com/office/drawing/2014/main" id="{A67C1272-D6CC-4318-8D70-CAB4F4CA56F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7" name="TextBox 636">
          <a:extLst>
            <a:ext uri="{FF2B5EF4-FFF2-40B4-BE49-F238E27FC236}">
              <a16:creationId xmlns:a16="http://schemas.microsoft.com/office/drawing/2014/main" id="{C735EA54-0BA1-43A0-8DB8-55B9D029705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 name="TextBox 637">
          <a:extLst>
            <a:ext uri="{FF2B5EF4-FFF2-40B4-BE49-F238E27FC236}">
              <a16:creationId xmlns:a16="http://schemas.microsoft.com/office/drawing/2014/main" id="{BA873497-6069-4766-9AD5-657ECBC072A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9" name="TextBox 638">
          <a:extLst>
            <a:ext uri="{FF2B5EF4-FFF2-40B4-BE49-F238E27FC236}">
              <a16:creationId xmlns:a16="http://schemas.microsoft.com/office/drawing/2014/main" id="{9E591281-BCDF-40DF-8CCC-F8BB81D788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0" name="TextBox 639">
          <a:extLst>
            <a:ext uri="{FF2B5EF4-FFF2-40B4-BE49-F238E27FC236}">
              <a16:creationId xmlns:a16="http://schemas.microsoft.com/office/drawing/2014/main" id="{C8173177-2C6B-44D8-97BA-267DDF75F87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 name="TextBox 640">
          <a:extLst>
            <a:ext uri="{FF2B5EF4-FFF2-40B4-BE49-F238E27FC236}">
              <a16:creationId xmlns:a16="http://schemas.microsoft.com/office/drawing/2014/main" id="{C2883D99-6561-4F6F-85E9-69213136699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2" name="TextBox 641">
          <a:extLst>
            <a:ext uri="{FF2B5EF4-FFF2-40B4-BE49-F238E27FC236}">
              <a16:creationId xmlns:a16="http://schemas.microsoft.com/office/drawing/2014/main" id="{71787D4A-B8AA-4069-BC0C-CAAC3A87089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3" name="TextBox 642">
          <a:extLst>
            <a:ext uri="{FF2B5EF4-FFF2-40B4-BE49-F238E27FC236}">
              <a16:creationId xmlns:a16="http://schemas.microsoft.com/office/drawing/2014/main" id="{8D3D6BAF-5CF8-4F9A-BE99-04E4EAD51F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4" name="TextBox 643">
          <a:extLst>
            <a:ext uri="{FF2B5EF4-FFF2-40B4-BE49-F238E27FC236}">
              <a16:creationId xmlns:a16="http://schemas.microsoft.com/office/drawing/2014/main" id="{B0B60035-5AFD-4BD7-8E0C-23A6C7AB7E2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5" name="TextBox 644">
          <a:extLst>
            <a:ext uri="{FF2B5EF4-FFF2-40B4-BE49-F238E27FC236}">
              <a16:creationId xmlns:a16="http://schemas.microsoft.com/office/drawing/2014/main" id="{EEA29D3C-D5B1-4133-BACA-38163A3B429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6" name="TextBox 645">
          <a:extLst>
            <a:ext uri="{FF2B5EF4-FFF2-40B4-BE49-F238E27FC236}">
              <a16:creationId xmlns:a16="http://schemas.microsoft.com/office/drawing/2014/main" id="{0F40D09F-1502-44CC-BFD8-8577D850F9F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7" name="TextBox 646">
          <a:extLst>
            <a:ext uri="{FF2B5EF4-FFF2-40B4-BE49-F238E27FC236}">
              <a16:creationId xmlns:a16="http://schemas.microsoft.com/office/drawing/2014/main" id="{229A5C3D-58D1-4AC3-B405-05C8CE38EB4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8" name="TextBox 647">
          <a:extLst>
            <a:ext uri="{FF2B5EF4-FFF2-40B4-BE49-F238E27FC236}">
              <a16:creationId xmlns:a16="http://schemas.microsoft.com/office/drawing/2014/main" id="{74D0FF3C-6A08-4A59-A1CE-452AE2F4D64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9" name="TextBox 648">
          <a:extLst>
            <a:ext uri="{FF2B5EF4-FFF2-40B4-BE49-F238E27FC236}">
              <a16:creationId xmlns:a16="http://schemas.microsoft.com/office/drawing/2014/main" id="{10D3AFDA-25A6-432E-99EF-C3BFCAC0B8C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50" name="TextBox 649">
          <a:extLst>
            <a:ext uri="{FF2B5EF4-FFF2-40B4-BE49-F238E27FC236}">
              <a16:creationId xmlns:a16="http://schemas.microsoft.com/office/drawing/2014/main" id="{DCA60A01-67D1-4AA9-9977-7CB6CF981C9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51" name="TextBox 650">
          <a:extLst>
            <a:ext uri="{FF2B5EF4-FFF2-40B4-BE49-F238E27FC236}">
              <a16:creationId xmlns:a16="http://schemas.microsoft.com/office/drawing/2014/main" id="{490964BA-69EF-434F-9E0A-49AE5FA3F4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52" name="TextBox 651">
          <a:extLst>
            <a:ext uri="{FF2B5EF4-FFF2-40B4-BE49-F238E27FC236}">
              <a16:creationId xmlns:a16="http://schemas.microsoft.com/office/drawing/2014/main" id="{66564557-B73F-4162-B7B5-7313561B00C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53" name="TextBox 652">
          <a:extLst>
            <a:ext uri="{FF2B5EF4-FFF2-40B4-BE49-F238E27FC236}">
              <a16:creationId xmlns:a16="http://schemas.microsoft.com/office/drawing/2014/main" id="{0D82B436-F23A-4C29-B042-E1A1F096437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54" name="TextBox 653">
          <a:extLst>
            <a:ext uri="{FF2B5EF4-FFF2-40B4-BE49-F238E27FC236}">
              <a16:creationId xmlns:a16="http://schemas.microsoft.com/office/drawing/2014/main" id="{F47BDEC3-6DB7-4708-A26E-40D6AC18B42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655" name="TextBox 654">
          <a:extLst>
            <a:ext uri="{FF2B5EF4-FFF2-40B4-BE49-F238E27FC236}">
              <a16:creationId xmlns:a16="http://schemas.microsoft.com/office/drawing/2014/main" id="{41691674-B688-4528-8325-5A9F9675FED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6" name="TextBox 655">
          <a:extLst>
            <a:ext uri="{FF2B5EF4-FFF2-40B4-BE49-F238E27FC236}">
              <a16:creationId xmlns:a16="http://schemas.microsoft.com/office/drawing/2014/main" id="{432B23E2-8EC2-4B87-BC02-BD37AA6D47D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7" name="TextBox 656">
          <a:extLst>
            <a:ext uri="{FF2B5EF4-FFF2-40B4-BE49-F238E27FC236}">
              <a16:creationId xmlns:a16="http://schemas.microsoft.com/office/drawing/2014/main" id="{C584C3DC-D690-461A-B637-3074F2AD3F3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8" name="TextBox 657">
          <a:extLst>
            <a:ext uri="{FF2B5EF4-FFF2-40B4-BE49-F238E27FC236}">
              <a16:creationId xmlns:a16="http://schemas.microsoft.com/office/drawing/2014/main" id="{C1FFF15C-8D5A-45FE-8265-702F64B1936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9" name="TextBox 658">
          <a:extLst>
            <a:ext uri="{FF2B5EF4-FFF2-40B4-BE49-F238E27FC236}">
              <a16:creationId xmlns:a16="http://schemas.microsoft.com/office/drawing/2014/main" id="{3AA73076-E885-482D-82BD-6F5D5375092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0" name="TextBox 659">
          <a:extLst>
            <a:ext uri="{FF2B5EF4-FFF2-40B4-BE49-F238E27FC236}">
              <a16:creationId xmlns:a16="http://schemas.microsoft.com/office/drawing/2014/main" id="{FCD43C1E-F1E5-4748-9C55-8BC32E241FC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1" name="TextBox 660">
          <a:extLst>
            <a:ext uri="{FF2B5EF4-FFF2-40B4-BE49-F238E27FC236}">
              <a16:creationId xmlns:a16="http://schemas.microsoft.com/office/drawing/2014/main" id="{9D22D583-DBD0-45F3-ABC8-644473FA2EA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2" name="TextBox 661">
          <a:extLst>
            <a:ext uri="{FF2B5EF4-FFF2-40B4-BE49-F238E27FC236}">
              <a16:creationId xmlns:a16="http://schemas.microsoft.com/office/drawing/2014/main" id="{1072DCBF-1573-44F3-9DB1-E626CFF0FB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3" name="TextBox 662">
          <a:extLst>
            <a:ext uri="{FF2B5EF4-FFF2-40B4-BE49-F238E27FC236}">
              <a16:creationId xmlns:a16="http://schemas.microsoft.com/office/drawing/2014/main" id="{20581C86-15AD-44E0-8CA0-D1625CEC773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4" name="TextBox 663">
          <a:extLst>
            <a:ext uri="{FF2B5EF4-FFF2-40B4-BE49-F238E27FC236}">
              <a16:creationId xmlns:a16="http://schemas.microsoft.com/office/drawing/2014/main" id="{30421462-C4A7-414F-8408-CFD17CBE5A4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5" name="TextBox 664">
          <a:extLst>
            <a:ext uri="{FF2B5EF4-FFF2-40B4-BE49-F238E27FC236}">
              <a16:creationId xmlns:a16="http://schemas.microsoft.com/office/drawing/2014/main" id="{305A9318-8CD6-494C-9F15-02EF62D7F1E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6" name="TextBox 665">
          <a:extLst>
            <a:ext uri="{FF2B5EF4-FFF2-40B4-BE49-F238E27FC236}">
              <a16:creationId xmlns:a16="http://schemas.microsoft.com/office/drawing/2014/main" id="{C709E637-372E-449A-B08B-64D71FE6A4F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7" name="TextBox 666">
          <a:extLst>
            <a:ext uri="{FF2B5EF4-FFF2-40B4-BE49-F238E27FC236}">
              <a16:creationId xmlns:a16="http://schemas.microsoft.com/office/drawing/2014/main" id="{0B31F227-32CB-434A-98C7-3BA8A49245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8" name="TextBox 667">
          <a:extLst>
            <a:ext uri="{FF2B5EF4-FFF2-40B4-BE49-F238E27FC236}">
              <a16:creationId xmlns:a16="http://schemas.microsoft.com/office/drawing/2014/main" id="{6C9E78E5-1F31-4476-B090-AD1EF982412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69" name="TextBox 668">
          <a:extLst>
            <a:ext uri="{FF2B5EF4-FFF2-40B4-BE49-F238E27FC236}">
              <a16:creationId xmlns:a16="http://schemas.microsoft.com/office/drawing/2014/main" id="{782303AE-FB2A-41F4-9DA9-058110AC293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0" name="TextBox 669">
          <a:extLst>
            <a:ext uri="{FF2B5EF4-FFF2-40B4-BE49-F238E27FC236}">
              <a16:creationId xmlns:a16="http://schemas.microsoft.com/office/drawing/2014/main" id="{64385338-500E-4BFD-9DE2-DFC82E3BF11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1" name="TextBox 670">
          <a:extLst>
            <a:ext uri="{FF2B5EF4-FFF2-40B4-BE49-F238E27FC236}">
              <a16:creationId xmlns:a16="http://schemas.microsoft.com/office/drawing/2014/main" id="{999E2D57-FED2-46B9-9DDC-109C119A8BC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2" name="TextBox 671">
          <a:extLst>
            <a:ext uri="{FF2B5EF4-FFF2-40B4-BE49-F238E27FC236}">
              <a16:creationId xmlns:a16="http://schemas.microsoft.com/office/drawing/2014/main" id="{5633FB3E-2EB5-4F2B-A101-1660509DBE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3" name="TextBox 672">
          <a:extLst>
            <a:ext uri="{FF2B5EF4-FFF2-40B4-BE49-F238E27FC236}">
              <a16:creationId xmlns:a16="http://schemas.microsoft.com/office/drawing/2014/main" id="{37493514-C526-46AB-9805-F698538BBA2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4" name="TextBox 673">
          <a:extLst>
            <a:ext uri="{FF2B5EF4-FFF2-40B4-BE49-F238E27FC236}">
              <a16:creationId xmlns:a16="http://schemas.microsoft.com/office/drawing/2014/main" id="{FE76706F-9052-4D20-9A44-BDF5C6DFC6D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5" name="TextBox 674">
          <a:extLst>
            <a:ext uri="{FF2B5EF4-FFF2-40B4-BE49-F238E27FC236}">
              <a16:creationId xmlns:a16="http://schemas.microsoft.com/office/drawing/2014/main" id="{3100B263-2962-4D5C-BA4D-F5DDA98B48C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6" name="TextBox 675">
          <a:extLst>
            <a:ext uri="{FF2B5EF4-FFF2-40B4-BE49-F238E27FC236}">
              <a16:creationId xmlns:a16="http://schemas.microsoft.com/office/drawing/2014/main" id="{47A137CC-C629-4BBA-B48F-A6F268AF385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7" name="TextBox 676">
          <a:extLst>
            <a:ext uri="{FF2B5EF4-FFF2-40B4-BE49-F238E27FC236}">
              <a16:creationId xmlns:a16="http://schemas.microsoft.com/office/drawing/2014/main" id="{8EDEF6B3-0121-4DDA-93A8-C29831A46DA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8" name="TextBox 677">
          <a:extLst>
            <a:ext uri="{FF2B5EF4-FFF2-40B4-BE49-F238E27FC236}">
              <a16:creationId xmlns:a16="http://schemas.microsoft.com/office/drawing/2014/main" id="{B67590DC-D489-48C4-A144-41BA06601F0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79" name="TextBox 678">
          <a:extLst>
            <a:ext uri="{FF2B5EF4-FFF2-40B4-BE49-F238E27FC236}">
              <a16:creationId xmlns:a16="http://schemas.microsoft.com/office/drawing/2014/main" id="{6BD440B8-C9AF-4EB5-A4DA-C7CA2D778A7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0" name="TextBox 679">
          <a:extLst>
            <a:ext uri="{FF2B5EF4-FFF2-40B4-BE49-F238E27FC236}">
              <a16:creationId xmlns:a16="http://schemas.microsoft.com/office/drawing/2014/main" id="{0ADF9A65-74A7-4F5D-842B-B99FCA78525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1" name="TextBox 680">
          <a:extLst>
            <a:ext uri="{FF2B5EF4-FFF2-40B4-BE49-F238E27FC236}">
              <a16:creationId xmlns:a16="http://schemas.microsoft.com/office/drawing/2014/main" id="{4BE4F261-6A6D-40F6-AF54-C60064FBB25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2" name="TextBox 681">
          <a:extLst>
            <a:ext uri="{FF2B5EF4-FFF2-40B4-BE49-F238E27FC236}">
              <a16:creationId xmlns:a16="http://schemas.microsoft.com/office/drawing/2014/main" id="{A188032C-40BB-44CF-9498-3BF4417ADF3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3" name="TextBox 682">
          <a:extLst>
            <a:ext uri="{FF2B5EF4-FFF2-40B4-BE49-F238E27FC236}">
              <a16:creationId xmlns:a16="http://schemas.microsoft.com/office/drawing/2014/main" id="{AF6CE03F-A2AF-4EDE-9A32-DD6239CA931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84" name="TextBox 683">
          <a:extLst>
            <a:ext uri="{FF2B5EF4-FFF2-40B4-BE49-F238E27FC236}">
              <a16:creationId xmlns:a16="http://schemas.microsoft.com/office/drawing/2014/main" id="{A0779F11-E528-4CE5-9333-A32F0982226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85" name="TextBox 684">
          <a:extLst>
            <a:ext uri="{FF2B5EF4-FFF2-40B4-BE49-F238E27FC236}">
              <a16:creationId xmlns:a16="http://schemas.microsoft.com/office/drawing/2014/main" id="{8D13405E-1407-48C3-96DA-56045B91A07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86" name="TextBox 685">
          <a:extLst>
            <a:ext uri="{FF2B5EF4-FFF2-40B4-BE49-F238E27FC236}">
              <a16:creationId xmlns:a16="http://schemas.microsoft.com/office/drawing/2014/main" id="{8FFDFED4-2400-4B6C-B2F8-445863E1070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87" name="TextBox 686">
          <a:extLst>
            <a:ext uri="{FF2B5EF4-FFF2-40B4-BE49-F238E27FC236}">
              <a16:creationId xmlns:a16="http://schemas.microsoft.com/office/drawing/2014/main" id="{87F685B7-3DB5-488D-9C51-FD1E1CD168D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8" name="TextBox 687">
          <a:extLst>
            <a:ext uri="{FF2B5EF4-FFF2-40B4-BE49-F238E27FC236}">
              <a16:creationId xmlns:a16="http://schemas.microsoft.com/office/drawing/2014/main" id="{7DA3849A-FB4D-435C-A0AD-21438305AAD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89" name="TextBox 688">
          <a:extLst>
            <a:ext uri="{FF2B5EF4-FFF2-40B4-BE49-F238E27FC236}">
              <a16:creationId xmlns:a16="http://schemas.microsoft.com/office/drawing/2014/main" id="{E82E78C2-3F67-4270-AF08-42DE72F71CC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90" name="TextBox 689">
          <a:extLst>
            <a:ext uri="{FF2B5EF4-FFF2-40B4-BE49-F238E27FC236}">
              <a16:creationId xmlns:a16="http://schemas.microsoft.com/office/drawing/2014/main" id="{906A80A3-29ED-4D95-9A77-3136EAB4E63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91" name="TextBox 690">
          <a:extLst>
            <a:ext uri="{FF2B5EF4-FFF2-40B4-BE49-F238E27FC236}">
              <a16:creationId xmlns:a16="http://schemas.microsoft.com/office/drawing/2014/main" id="{D3C9715E-55A9-4757-A1E5-7A176622501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92" name="TextBox 691">
          <a:extLst>
            <a:ext uri="{FF2B5EF4-FFF2-40B4-BE49-F238E27FC236}">
              <a16:creationId xmlns:a16="http://schemas.microsoft.com/office/drawing/2014/main" id="{9A28353E-D629-45DE-AD1E-692AF1DE0D7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93" name="TextBox 692">
          <a:extLst>
            <a:ext uri="{FF2B5EF4-FFF2-40B4-BE49-F238E27FC236}">
              <a16:creationId xmlns:a16="http://schemas.microsoft.com/office/drawing/2014/main" id="{656D880E-E970-4BF4-A4B5-5CDC340B84C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94" name="TextBox 693">
          <a:extLst>
            <a:ext uri="{FF2B5EF4-FFF2-40B4-BE49-F238E27FC236}">
              <a16:creationId xmlns:a16="http://schemas.microsoft.com/office/drawing/2014/main" id="{42AA5A32-6EE3-411F-872D-C671DDC1389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95" name="TextBox 694">
          <a:extLst>
            <a:ext uri="{FF2B5EF4-FFF2-40B4-BE49-F238E27FC236}">
              <a16:creationId xmlns:a16="http://schemas.microsoft.com/office/drawing/2014/main" id="{F7F5F55F-72E5-4E47-9926-65A683DA805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96" name="TextBox 695">
          <a:extLst>
            <a:ext uri="{FF2B5EF4-FFF2-40B4-BE49-F238E27FC236}">
              <a16:creationId xmlns:a16="http://schemas.microsoft.com/office/drawing/2014/main" id="{CAF6BA89-5D44-4D3A-8478-C42B6DE8BA7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97" name="TextBox 696">
          <a:extLst>
            <a:ext uri="{FF2B5EF4-FFF2-40B4-BE49-F238E27FC236}">
              <a16:creationId xmlns:a16="http://schemas.microsoft.com/office/drawing/2014/main" id="{6F6F6232-F83A-403B-A5A8-36BCF54E881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98" name="TextBox 697">
          <a:extLst>
            <a:ext uri="{FF2B5EF4-FFF2-40B4-BE49-F238E27FC236}">
              <a16:creationId xmlns:a16="http://schemas.microsoft.com/office/drawing/2014/main" id="{BFE46EBC-B019-48AF-9A87-6C452A2FD24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99" name="TextBox 698">
          <a:extLst>
            <a:ext uri="{FF2B5EF4-FFF2-40B4-BE49-F238E27FC236}">
              <a16:creationId xmlns:a16="http://schemas.microsoft.com/office/drawing/2014/main" id="{28990C7E-4A13-465E-A32A-FB61B1F80FA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700" name="TextBox 699">
          <a:extLst>
            <a:ext uri="{FF2B5EF4-FFF2-40B4-BE49-F238E27FC236}">
              <a16:creationId xmlns:a16="http://schemas.microsoft.com/office/drawing/2014/main" id="{BBD40A2A-83B0-4FD4-98A7-C46727A3C77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701" name="TextBox 700">
          <a:extLst>
            <a:ext uri="{FF2B5EF4-FFF2-40B4-BE49-F238E27FC236}">
              <a16:creationId xmlns:a16="http://schemas.microsoft.com/office/drawing/2014/main" id="{92BE0D51-1FC5-458F-B3ED-1A57D4FE499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702" name="TextBox 701">
          <a:extLst>
            <a:ext uri="{FF2B5EF4-FFF2-40B4-BE49-F238E27FC236}">
              <a16:creationId xmlns:a16="http://schemas.microsoft.com/office/drawing/2014/main" id="{787183B2-CB31-4BAD-B63A-A876AC447A7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703" name="TextBox 702">
          <a:extLst>
            <a:ext uri="{FF2B5EF4-FFF2-40B4-BE49-F238E27FC236}">
              <a16:creationId xmlns:a16="http://schemas.microsoft.com/office/drawing/2014/main" id="{A6EA22C0-D83D-4EC8-9926-9C70F6A7764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04" name="TextBox 703">
          <a:extLst>
            <a:ext uri="{FF2B5EF4-FFF2-40B4-BE49-F238E27FC236}">
              <a16:creationId xmlns:a16="http://schemas.microsoft.com/office/drawing/2014/main" id="{C0CE862A-D572-419E-96C6-5909332A2E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05" name="TextBox 704">
          <a:extLst>
            <a:ext uri="{FF2B5EF4-FFF2-40B4-BE49-F238E27FC236}">
              <a16:creationId xmlns:a16="http://schemas.microsoft.com/office/drawing/2014/main" id="{3C53BF5F-2220-4897-9B51-96B3A68C3CA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06" name="TextBox 705">
          <a:extLst>
            <a:ext uri="{FF2B5EF4-FFF2-40B4-BE49-F238E27FC236}">
              <a16:creationId xmlns:a16="http://schemas.microsoft.com/office/drawing/2014/main" id="{886C0255-BB0F-4222-AD23-AB556B8AB55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07" name="TextBox 706">
          <a:extLst>
            <a:ext uri="{FF2B5EF4-FFF2-40B4-BE49-F238E27FC236}">
              <a16:creationId xmlns:a16="http://schemas.microsoft.com/office/drawing/2014/main" id="{EB7D9EF0-FB2A-45F4-B4C0-2999346921C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08" name="TextBox 707">
          <a:extLst>
            <a:ext uri="{FF2B5EF4-FFF2-40B4-BE49-F238E27FC236}">
              <a16:creationId xmlns:a16="http://schemas.microsoft.com/office/drawing/2014/main" id="{68C133A6-43F0-4CB8-9F1B-4F7E2C3C271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09" name="TextBox 708">
          <a:extLst>
            <a:ext uri="{FF2B5EF4-FFF2-40B4-BE49-F238E27FC236}">
              <a16:creationId xmlns:a16="http://schemas.microsoft.com/office/drawing/2014/main" id="{C3C86722-8709-4372-A516-F80B150B916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10" name="TextBox 709">
          <a:extLst>
            <a:ext uri="{FF2B5EF4-FFF2-40B4-BE49-F238E27FC236}">
              <a16:creationId xmlns:a16="http://schemas.microsoft.com/office/drawing/2014/main" id="{6E2CD1C1-973C-430E-856D-9F292831FB9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11" name="TextBox 710">
          <a:extLst>
            <a:ext uri="{FF2B5EF4-FFF2-40B4-BE49-F238E27FC236}">
              <a16:creationId xmlns:a16="http://schemas.microsoft.com/office/drawing/2014/main" id="{101A7889-CC5F-4EDB-A976-112A9F8EA0A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12" name="TextBox 711">
          <a:extLst>
            <a:ext uri="{FF2B5EF4-FFF2-40B4-BE49-F238E27FC236}">
              <a16:creationId xmlns:a16="http://schemas.microsoft.com/office/drawing/2014/main" id="{1496C603-4852-41B6-B755-7CD8061CFD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13" name="TextBox 712">
          <a:extLst>
            <a:ext uri="{FF2B5EF4-FFF2-40B4-BE49-F238E27FC236}">
              <a16:creationId xmlns:a16="http://schemas.microsoft.com/office/drawing/2014/main" id="{433CF09A-88C1-4331-9E38-5DB6E239E86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14" name="TextBox 713">
          <a:extLst>
            <a:ext uri="{FF2B5EF4-FFF2-40B4-BE49-F238E27FC236}">
              <a16:creationId xmlns:a16="http://schemas.microsoft.com/office/drawing/2014/main" id="{0B9326AC-6601-4A0E-9C79-B3FBD664A0D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15" name="TextBox 714">
          <a:extLst>
            <a:ext uri="{FF2B5EF4-FFF2-40B4-BE49-F238E27FC236}">
              <a16:creationId xmlns:a16="http://schemas.microsoft.com/office/drawing/2014/main" id="{581AFAFE-46A8-443A-AABE-170E896DEFC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16" name="TextBox 715">
          <a:extLst>
            <a:ext uri="{FF2B5EF4-FFF2-40B4-BE49-F238E27FC236}">
              <a16:creationId xmlns:a16="http://schemas.microsoft.com/office/drawing/2014/main" id="{B919ACC0-D9EE-408B-87D6-A41D2108D34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17" name="TextBox 716">
          <a:extLst>
            <a:ext uri="{FF2B5EF4-FFF2-40B4-BE49-F238E27FC236}">
              <a16:creationId xmlns:a16="http://schemas.microsoft.com/office/drawing/2014/main" id="{1B046F7D-A657-4D20-91B3-946B29A919C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18" name="TextBox 717">
          <a:extLst>
            <a:ext uri="{FF2B5EF4-FFF2-40B4-BE49-F238E27FC236}">
              <a16:creationId xmlns:a16="http://schemas.microsoft.com/office/drawing/2014/main" id="{DB93F711-166B-40E3-AA0B-D098C8758B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719" name="TextBox 718">
          <a:extLst>
            <a:ext uri="{FF2B5EF4-FFF2-40B4-BE49-F238E27FC236}">
              <a16:creationId xmlns:a16="http://schemas.microsoft.com/office/drawing/2014/main" id="{9B7F3E3F-199A-4D9F-B1D8-CF0271C6ED8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0" name="TextBox 719">
          <a:extLst>
            <a:ext uri="{FF2B5EF4-FFF2-40B4-BE49-F238E27FC236}">
              <a16:creationId xmlns:a16="http://schemas.microsoft.com/office/drawing/2014/main" id="{CC5158DF-423D-4933-99E2-BD19B2F7BE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1" name="TextBox 720">
          <a:extLst>
            <a:ext uri="{FF2B5EF4-FFF2-40B4-BE49-F238E27FC236}">
              <a16:creationId xmlns:a16="http://schemas.microsoft.com/office/drawing/2014/main" id="{0A68AFC3-B198-495A-9CAA-04B9F93B95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2" name="TextBox 721">
          <a:extLst>
            <a:ext uri="{FF2B5EF4-FFF2-40B4-BE49-F238E27FC236}">
              <a16:creationId xmlns:a16="http://schemas.microsoft.com/office/drawing/2014/main" id="{A74A449C-4805-4AB1-A2EA-BCC701CD45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3" name="TextBox 722">
          <a:extLst>
            <a:ext uri="{FF2B5EF4-FFF2-40B4-BE49-F238E27FC236}">
              <a16:creationId xmlns:a16="http://schemas.microsoft.com/office/drawing/2014/main" id="{629A66DD-A450-4C49-9697-8803E04BA4A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4" name="TextBox 723">
          <a:extLst>
            <a:ext uri="{FF2B5EF4-FFF2-40B4-BE49-F238E27FC236}">
              <a16:creationId xmlns:a16="http://schemas.microsoft.com/office/drawing/2014/main" id="{E7CFFC99-FA46-4EE6-8F2A-BFF725C4D93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5" name="TextBox 724">
          <a:extLst>
            <a:ext uri="{FF2B5EF4-FFF2-40B4-BE49-F238E27FC236}">
              <a16:creationId xmlns:a16="http://schemas.microsoft.com/office/drawing/2014/main" id="{3DC65150-C8C1-4871-A57E-7C98D8137C0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726" name="TextBox 725">
          <a:extLst>
            <a:ext uri="{FF2B5EF4-FFF2-40B4-BE49-F238E27FC236}">
              <a16:creationId xmlns:a16="http://schemas.microsoft.com/office/drawing/2014/main" id="{F10DE78C-6CC9-4908-B611-6E4E7DC8A93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727" name="TextBox 726">
          <a:extLst>
            <a:ext uri="{FF2B5EF4-FFF2-40B4-BE49-F238E27FC236}">
              <a16:creationId xmlns:a16="http://schemas.microsoft.com/office/drawing/2014/main" id="{A9395038-AB15-4649-9BFB-F4AB2E0A1DB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8" name="TextBox 727">
          <a:extLst>
            <a:ext uri="{FF2B5EF4-FFF2-40B4-BE49-F238E27FC236}">
              <a16:creationId xmlns:a16="http://schemas.microsoft.com/office/drawing/2014/main" id="{5D1322C7-355C-4019-B4C1-5F012E4C355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29" name="TextBox 728">
          <a:extLst>
            <a:ext uri="{FF2B5EF4-FFF2-40B4-BE49-F238E27FC236}">
              <a16:creationId xmlns:a16="http://schemas.microsoft.com/office/drawing/2014/main" id="{F86CADFF-479F-4AE2-86BE-943C0705B5A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0" name="TextBox 729">
          <a:extLst>
            <a:ext uri="{FF2B5EF4-FFF2-40B4-BE49-F238E27FC236}">
              <a16:creationId xmlns:a16="http://schemas.microsoft.com/office/drawing/2014/main" id="{74F3D999-ED76-4CE5-B253-3BA09BBBAF2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1" name="TextBox 730">
          <a:extLst>
            <a:ext uri="{FF2B5EF4-FFF2-40B4-BE49-F238E27FC236}">
              <a16:creationId xmlns:a16="http://schemas.microsoft.com/office/drawing/2014/main" id="{D5A81779-B96B-4C94-A3C0-2A47CFB470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2" name="TextBox 731">
          <a:extLst>
            <a:ext uri="{FF2B5EF4-FFF2-40B4-BE49-F238E27FC236}">
              <a16:creationId xmlns:a16="http://schemas.microsoft.com/office/drawing/2014/main" id="{62E6DCE7-DE99-4873-8B83-F733CFBA025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3" name="TextBox 732">
          <a:extLst>
            <a:ext uri="{FF2B5EF4-FFF2-40B4-BE49-F238E27FC236}">
              <a16:creationId xmlns:a16="http://schemas.microsoft.com/office/drawing/2014/main" id="{48BE8E97-6559-468C-A48C-404B99DAA14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4" name="TextBox 733">
          <a:extLst>
            <a:ext uri="{FF2B5EF4-FFF2-40B4-BE49-F238E27FC236}">
              <a16:creationId xmlns:a16="http://schemas.microsoft.com/office/drawing/2014/main" id="{4439B450-49EB-4EB1-BF29-F96B685FFE8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5" name="TextBox 734">
          <a:extLst>
            <a:ext uri="{FF2B5EF4-FFF2-40B4-BE49-F238E27FC236}">
              <a16:creationId xmlns:a16="http://schemas.microsoft.com/office/drawing/2014/main" id="{52FF5FB2-F493-44A6-B66D-96B27254DEF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6" name="TextBox 735">
          <a:extLst>
            <a:ext uri="{FF2B5EF4-FFF2-40B4-BE49-F238E27FC236}">
              <a16:creationId xmlns:a16="http://schemas.microsoft.com/office/drawing/2014/main" id="{43876FBC-4C9A-4757-8303-74BB8624FA8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7" name="TextBox 736">
          <a:extLst>
            <a:ext uri="{FF2B5EF4-FFF2-40B4-BE49-F238E27FC236}">
              <a16:creationId xmlns:a16="http://schemas.microsoft.com/office/drawing/2014/main" id="{284312CE-8772-4EE3-B1F9-1460513469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8" name="TextBox 737">
          <a:extLst>
            <a:ext uri="{FF2B5EF4-FFF2-40B4-BE49-F238E27FC236}">
              <a16:creationId xmlns:a16="http://schemas.microsoft.com/office/drawing/2014/main" id="{DE6B1D77-85F2-48C3-A003-6C94377204F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39" name="TextBox 738">
          <a:extLst>
            <a:ext uri="{FF2B5EF4-FFF2-40B4-BE49-F238E27FC236}">
              <a16:creationId xmlns:a16="http://schemas.microsoft.com/office/drawing/2014/main" id="{9A8D0C2C-8417-4903-A5C3-F0A7BC924C8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0" name="TextBox 739">
          <a:extLst>
            <a:ext uri="{FF2B5EF4-FFF2-40B4-BE49-F238E27FC236}">
              <a16:creationId xmlns:a16="http://schemas.microsoft.com/office/drawing/2014/main" id="{2FF8BA13-5C2F-4E77-9BDB-57534943293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1" name="TextBox 740">
          <a:extLst>
            <a:ext uri="{FF2B5EF4-FFF2-40B4-BE49-F238E27FC236}">
              <a16:creationId xmlns:a16="http://schemas.microsoft.com/office/drawing/2014/main" id="{3445A7C1-BE14-4CB1-BE14-60C850F434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2" name="TextBox 741">
          <a:extLst>
            <a:ext uri="{FF2B5EF4-FFF2-40B4-BE49-F238E27FC236}">
              <a16:creationId xmlns:a16="http://schemas.microsoft.com/office/drawing/2014/main" id="{0BA0893B-6779-4099-8881-674F5E22B90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3" name="TextBox 742">
          <a:extLst>
            <a:ext uri="{FF2B5EF4-FFF2-40B4-BE49-F238E27FC236}">
              <a16:creationId xmlns:a16="http://schemas.microsoft.com/office/drawing/2014/main" id="{697A84DE-7F61-4261-AEC4-06682846BCF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4" name="TextBox 743">
          <a:extLst>
            <a:ext uri="{FF2B5EF4-FFF2-40B4-BE49-F238E27FC236}">
              <a16:creationId xmlns:a16="http://schemas.microsoft.com/office/drawing/2014/main" id="{9855C2E0-2A6C-4A03-AED9-F22663B442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5" name="TextBox 744">
          <a:extLst>
            <a:ext uri="{FF2B5EF4-FFF2-40B4-BE49-F238E27FC236}">
              <a16:creationId xmlns:a16="http://schemas.microsoft.com/office/drawing/2014/main" id="{F0945733-AAE7-4AF5-8C52-005B8036ED3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6" name="TextBox 745">
          <a:extLst>
            <a:ext uri="{FF2B5EF4-FFF2-40B4-BE49-F238E27FC236}">
              <a16:creationId xmlns:a16="http://schemas.microsoft.com/office/drawing/2014/main" id="{94676211-96FE-4A18-8EDC-B8C1D1CA247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7" name="TextBox 746">
          <a:extLst>
            <a:ext uri="{FF2B5EF4-FFF2-40B4-BE49-F238E27FC236}">
              <a16:creationId xmlns:a16="http://schemas.microsoft.com/office/drawing/2014/main" id="{A17D7A5D-31F9-433B-AE89-D175A429B9E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8" name="TextBox 747">
          <a:extLst>
            <a:ext uri="{FF2B5EF4-FFF2-40B4-BE49-F238E27FC236}">
              <a16:creationId xmlns:a16="http://schemas.microsoft.com/office/drawing/2014/main" id="{403B81A0-16CA-4F50-9CCE-F4D641FF27A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49" name="TextBox 748">
          <a:extLst>
            <a:ext uri="{FF2B5EF4-FFF2-40B4-BE49-F238E27FC236}">
              <a16:creationId xmlns:a16="http://schemas.microsoft.com/office/drawing/2014/main" id="{70694A55-C405-4288-8473-1664B3BE8EF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0" name="TextBox 749">
          <a:extLst>
            <a:ext uri="{FF2B5EF4-FFF2-40B4-BE49-F238E27FC236}">
              <a16:creationId xmlns:a16="http://schemas.microsoft.com/office/drawing/2014/main" id="{95D2EEC9-611F-4B70-A230-5C6D691DB79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1" name="TextBox 750">
          <a:extLst>
            <a:ext uri="{FF2B5EF4-FFF2-40B4-BE49-F238E27FC236}">
              <a16:creationId xmlns:a16="http://schemas.microsoft.com/office/drawing/2014/main" id="{BF2BF8E0-4536-42CB-85F0-44329C479FF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2" name="TextBox 751">
          <a:extLst>
            <a:ext uri="{FF2B5EF4-FFF2-40B4-BE49-F238E27FC236}">
              <a16:creationId xmlns:a16="http://schemas.microsoft.com/office/drawing/2014/main" id="{2242BE9B-53EB-44F6-B02A-BAB43620F55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3" name="TextBox 752">
          <a:extLst>
            <a:ext uri="{FF2B5EF4-FFF2-40B4-BE49-F238E27FC236}">
              <a16:creationId xmlns:a16="http://schemas.microsoft.com/office/drawing/2014/main" id="{496ECDA1-FC27-4D92-A378-CEB1D0ADC50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4" name="TextBox 753">
          <a:extLst>
            <a:ext uri="{FF2B5EF4-FFF2-40B4-BE49-F238E27FC236}">
              <a16:creationId xmlns:a16="http://schemas.microsoft.com/office/drawing/2014/main" id="{1909ADE8-B778-4E68-B00D-582B334763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5" name="TextBox 754">
          <a:extLst>
            <a:ext uri="{FF2B5EF4-FFF2-40B4-BE49-F238E27FC236}">
              <a16:creationId xmlns:a16="http://schemas.microsoft.com/office/drawing/2014/main" id="{BDE4169E-B82C-46BA-9708-C3A1BDD616C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6" name="TextBox 755">
          <a:extLst>
            <a:ext uri="{FF2B5EF4-FFF2-40B4-BE49-F238E27FC236}">
              <a16:creationId xmlns:a16="http://schemas.microsoft.com/office/drawing/2014/main" id="{C132EE4E-5567-478E-A4B7-13926030FD0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7" name="TextBox 756">
          <a:extLst>
            <a:ext uri="{FF2B5EF4-FFF2-40B4-BE49-F238E27FC236}">
              <a16:creationId xmlns:a16="http://schemas.microsoft.com/office/drawing/2014/main" id="{5838F534-1A54-4FA6-AAA0-A1F61DF8466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8" name="TextBox 757">
          <a:extLst>
            <a:ext uri="{FF2B5EF4-FFF2-40B4-BE49-F238E27FC236}">
              <a16:creationId xmlns:a16="http://schemas.microsoft.com/office/drawing/2014/main" id="{C388B0FD-1A0C-4ABC-879B-DEBC3BE2DA8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59" name="TextBox 758">
          <a:extLst>
            <a:ext uri="{FF2B5EF4-FFF2-40B4-BE49-F238E27FC236}">
              <a16:creationId xmlns:a16="http://schemas.microsoft.com/office/drawing/2014/main" id="{2FA2E96F-40EE-46CB-A176-54B414A8F0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0" name="TextBox 759">
          <a:extLst>
            <a:ext uri="{FF2B5EF4-FFF2-40B4-BE49-F238E27FC236}">
              <a16:creationId xmlns:a16="http://schemas.microsoft.com/office/drawing/2014/main" id="{DCB096E8-0F6B-423F-B809-FC5ACF5F812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1" name="TextBox 760">
          <a:extLst>
            <a:ext uri="{FF2B5EF4-FFF2-40B4-BE49-F238E27FC236}">
              <a16:creationId xmlns:a16="http://schemas.microsoft.com/office/drawing/2014/main" id="{9E80D8B2-184A-4B56-A79D-7AFFBEDE6F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2" name="TextBox 761">
          <a:extLst>
            <a:ext uri="{FF2B5EF4-FFF2-40B4-BE49-F238E27FC236}">
              <a16:creationId xmlns:a16="http://schemas.microsoft.com/office/drawing/2014/main" id="{FCC4ABEB-9542-447D-A0C7-47AEDE9A7F9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3" name="TextBox 762">
          <a:extLst>
            <a:ext uri="{FF2B5EF4-FFF2-40B4-BE49-F238E27FC236}">
              <a16:creationId xmlns:a16="http://schemas.microsoft.com/office/drawing/2014/main" id="{0794DD49-8938-413D-A4C3-D64A1EBA679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4" name="TextBox 763">
          <a:extLst>
            <a:ext uri="{FF2B5EF4-FFF2-40B4-BE49-F238E27FC236}">
              <a16:creationId xmlns:a16="http://schemas.microsoft.com/office/drawing/2014/main" id="{522719DD-C7C6-4E6C-B9CA-D1516B3DACF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5" name="TextBox 764">
          <a:extLst>
            <a:ext uri="{FF2B5EF4-FFF2-40B4-BE49-F238E27FC236}">
              <a16:creationId xmlns:a16="http://schemas.microsoft.com/office/drawing/2014/main" id="{6E126CE7-6821-47C7-839C-6C3810EFB35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6" name="TextBox 765">
          <a:extLst>
            <a:ext uri="{FF2B5EF4-FFF2-40B4-BE49-F238E27FC236}">
              <a16:creationId xmlns:a16="http://schemas.microsoft.com/office/drawing/2014/main" id="{6DD00070-8057-46C5-9138-28C0DAEBB8E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7" name="TextBox 766">
          <a:extLst>
            <a:ext uri="{FF2B5EF4-FFF2-40B4-BE49-F238E27FC236}">
              <a16:creationId xmlns:a16="http://schemas.microsoft.com/office/drawing/2014/main" id="{7D751022-035B-4F81-AFFE-123074BC551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8" name="TextBox 767">
          <a:extLst>
            <a:ext uri="{FF2B5EF4-FFF2-40B4-BE49-F238E27FC236}">
              <a16:creationId xmlns:a16="http://schemas.microsoft.com/office/drawing/2014/main" id="{E89BDC94-2EC8-46B9-B5E5-F438DB5611F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69" name="TextBox 768">
          <a:extLst>
            <a:ext uri="{FF2B5EF4-FFF2-40B4-BE49-F238E27FC236}">
              <a16:creationId xmlns:a16="http://schemas.microsoft.com/office/drawing/2014/main" id="{84CADB70-BE01-485C-A06C-462C5B2DE50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0" name="TextBox 769">
          <a:extLst>
            <a:ext uri="{FF2B5EF4-FFF2-40B4-BE49-F238E27FC236}">
              <a16:creationId xmlns:a16="http://schemas.microsoft.com/office/drawing/2014/main" id="{CEDCFDDB-1E9F-4BFB-B918-7F6710ED838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1" name="TextBox 770">
          <a:extLst>
            <a:ext uri="{FF2B5EF4-FFF2-40B4-BE49-F238E27FC236}">
              <a16:creationId xmlns:a16="http://schemas.microsoft.com/office/drawing/2014/main" id="{7CE1497F-8A78-469B-BF48-22853F7A09A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2" name="TextBox 771">
          <a:extLst>
            <a:ext uri="{FF2B5EF4-FFF2-40B4-BE49-F238E27FC236}">
              <a16:creationId xmlns:a16="http://schemas.microsoft.com/office/drawing/2014/main" id="{1F013A5E-37F4-47F7-A959-219E60E3636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3" name="TextBox 772">
          <a:extLst>
            <a:ext uri="{FF2B5EF4-FFF2-40B4-BE49-F238E27FC236}">
              <a16:creationId xmlns:a16="http://schemas.microsoft.com/office/drawing/2014/main" id="{96D99AA3-9755-4441-A4F9-80F74E1395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4" name="TextBox 773">
          <a:extLst>
            <a:ext uri="{FF2B5EF4-FFF2-40B4-BE49-F238E27FC236}">
              <a16:creationId xmlns:a16="http://schemas.microsoft.com/office/drawing/2014/main" id="{CD3A3FEE-1024-4809-B446-6FA9F66C59D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5" name="TextBox 774">
          <a:extLst>
            <a:ext uri="{FF2B5EF4-FFF2-40B4-BE49-F238E27FC236}">
              <a16:creationId xmlns:a16="http://schemas.microsoft.com/office/drawing/2014/main" id="{3184F565-7EED-433C-B498-4EA7CBBB32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6" name="TextBox 775">
          <a:extLst>
            <a:ext uri="{FF2B5EF4-FFF2-40B4-BE49-F238E27FC236}">
              <a16:creationId xmlns:a16="http://schemas.microsoft.com/office/drawing/2014/main" id="{1006C21D-6EE9-4F97-A796-3FF47C029CC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7" name="TextBox 776">
          <a:extLst>
            <a:ext uri="{FF2B5EF4-FFF2-40B4-BE49-F238E27FC236}">
              <a16:creationId xmlns:a16="http://schemas.microsoft.com/office/drawing/2014/main" id="{4B232546-90B8-4E0A-AFAD-AED02574947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8" name="TextBox 777">
          <a:extLst>
            <a:ext uri="{FF2B5EF4-FFF2-40B4-BE49-F238E27FC236}">
              <a16:creationId xmlns:a16="http://schemas.microsoft.com/office/drawing/2014/main" id="{E5A31507-8B28-4683-AE6C-E4C6266365B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79" name="TextBox 778">
          <a:extLst>
            <a:ext uri="{FF2B5EF4-FFF2-40B4-BE49-F238E27FC236}">
              <a16:creationId xmlns:a16="http://schemas.microsoft.com/office/drawing/2014/main" id="{8AB910AC-A936-49C4-B823-506E5214BB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0" name="TextBox 779">
          <a:extLst>
            <a:ext uri="{FF2B5EF4-FFF2-40B4-BE49-F238E27FC236}">
              <a16:creationId xmlns:a16="http://schemas.microsoft.com/office/drawing/2014/main" id="{8A8C08B9-82D8-412D-B560-C7221126E32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1" name="TextBox 780">
          <a:extLst>
            <a:ext uri="{FF2B5EF4-FFF2-40B4-BE49-F238E27FC236}">
              <a16:creationId xmlns:a16="http://schemas.microsoft.com/office/drawing/2014/main" id="{BC614244-6E77-4A9D-A555-F6DAD1B1B5B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2" name="TextBox 781">
          <a:extLst>
            <a:ext uri="{FF2B5EF4-FFF2-40B4-BE49-F238E27FC236}">
              <a16:creationId xmlns:a16="http://schemas.microsoft.com/office/drawing/2014/main" id="{7E799A23-F792-4397-8105-00BFFAA7A2B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3" name="TextBox 782">
          <a:extLst>
            <a:ext uri="{FF2B5EF4-FFF2-40B4-BE49-F238E27FC236}">
              <a16:creationId xmlns:a16="http://schemas.microsoft.com/office/drawing/2014/main" id="{29FA9C7C-17BB-4C92-84E4-81B5F694EE7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4" name="TextBox 783">
          <a:extLst>
            <a:ext uri="{FF2B5EF4-FFF2-40B4-BE49-F238E27FC236}">
              <a16:creationId xmlns:a16="http://schemas.microsoft.com/office/drawing/2014/main" id="{F5D88CF9-C789-4A04-BD6D-D16FFC4DE90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5" name="TextBox 784">
          <a:extLst>
            <a:ext uri="{FF2B5EF4-FFF2-40B4-BE49-F238E27FC236}">
              <a16:creationId xmlns:a16="http://schemas.microsoft.com/office/drawing/2014/main" id="{82DFEE11-2AE7-4752-88A4-5293CF5DD9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6" name="TextBox 785">
          <a:extLst>
            <a:ext uri="{FF2B5EF4-FFF2-40B4-BE49-F238E27FC236}">
              <a16:creationId xmlns:a16="http://schemas.microsoft.com/office/drawing/2014/main" id="{5E754B15-F87D-439F-8D3A-9871CAE46A8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7" name="TextBox 786">
          <a:extLst>
            <a:ext uri="{FF2B5EF4-FFF2-40B4-BE49-F238E27FC236}">
              <a16:creationId xmlns:a16="http://schemas.microsoft.com/office/drawing/2014/main" id="{BA2960D8-BEA8-4A3D-9DF0-F099829222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8" name="TextBox 787">
          <a:extLst>
            <a:ext uri="{FF2B5EF4-FFF2-40B4-BE49-F238E27FC236}">
              <a16:creationId xmlns:a16="http://schemas.microsoft.com/office/drawing/2014/main" id="{72D0E2F2-C423-4A75-B8C4-05641C1AFC8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89" name="TextBox 788">
          <a:extLst>
            <a:ext uri="{FF2B5EF4-FFF2-40B4-BE49-F238E27FC236}">
              <a16:creationId xmlns:a16="http://schemas.microsoft.com/office/drawing/2014/main" id="{B7F68099-CE23-4C7D-92A7-F199C5FC450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0" name="TextBox 789">
          <a:extLst>
            <a:ext uri="{FF2B5EF4-FFF2-40B4-BE49-F238E27FC236}">
              <a16:creationId xmlns:a16="http://schemas.microsoft.com/office/drawing/2014/main" id="{724C1107-D7D6-4F3E-B45D-5615C8F9833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1" name="TextBox 790">
          <a:extLst>
            <a:ext uri="{FF2B5EF4-FFF2-40B4-BE49-F238E27FC236}">
              <a16:creationId xmlns:a16="http://schemas.microsoft.com/office/drawing/2014/main" id="{76B48F37-AA59-429C-9A2C-91E48252C19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2" name="TextBox 791">
          <a:extLst>
            <a:ext uri="{FF2B5EF4-FFF2-40B4-BE49-F238E27FC236}">
              <a16:creationId xmlns:a16="http://schemas.microsoft.com/office/drawing/2014/main" id="{AB58D680-C1D4-404C-BE63-0D2F1554109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3" name="TextBox 792">
          <a:extLst>
            <a:ext uri="{FF2B5EF4-FFF2-40B4-BE49-F238E27FC236}">
              <a16:creationId xmlns:a16="http://schemas.microsoft.com/office/drawing/2014/main" id="{8DDA05D1-5E57-4D01-81E1-01EF159A714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4" name="TextBox 793">
          <a:extLst>
            <a:ext uri="{FF2B5EF4-FFF2-40B4-BE49-F238E27FC236}">
              <a16:creationId xmlns:a16="http://schemas.microsoft.com/office/drawing/2014/main" id="{6511EED1-11FC-4961-BBB8-7750664C7A7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5" name="TextBox 794">
          <a:extLst>
            <a:ext uri="{FF2B5EF4-FFF2-40B4-BE49-F238E27FC236}">
              <a16:creationId xmlns:a16="http://schemas.microsoft.com/office/drawing/2014/main" id="{6AEB57D3-670F-4591-970F-18332131F8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6" name="TextBox 795">
          <a:extLst>
            <a:ext uri="{FF2B5EF4-FFF2-40B4-BE49-F238E27FC236}">
              <a16:creationId xmlns:a16="http://schemas.microsoft.com/office/drawing/2014/main" id="{E7986386-890C-4BA7-85B0-F18F8135B8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7" name="TextBox 796">
          <a:extLst>
            <a:ext uri="{FF2B5EF4-FFF2-40B4-BE49-F238E27FC236}">
              <a16:creationId xmlns:a16="http://schemas.microsoft.com/office/drawing/2014/main" id="{E25E3B3B-3349-4001-A959-EB483DCA62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8" name="TextBox 797">
          <a:extLst>
            <a:ext uri="{FF2B5EF4-FFF2-40B4-BE49-F238E27FC236}">
              <a16:creationId xmlns:a16="http://schemas.microsoft.com/office/drawing/2014/main" id="{C9A87447-D5EA-4292-892B-20F1645F1A3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799" name="TextBox 798">
          <a:extLst>
            <a:ext uri="{FF2B5EF4-FFF2-40B4-BE49-F238E27FC236}">
              <a16:creationId xmlns:a16="http://schemas.microsoft.com/office/drawing/2014/main" id="{573BAD29-1870-4884-9F07-8BBBF22E402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00" name="TextBox 799">
          <a:extLst>
            <a:ext uri="{FF2B5EF4-FFF2-40B4-BE49-F238E27FC236}">
              <a16:creationId xmlns:a16="http://schemas.microsoft.com/office/drawing/2014/main" id="{39DDF802-39C9-48DF-8386-B28E1AB7154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01" name="TextBox 800">
          <a:extLst>
            <a:ext uri="{FF2B5EF4-FFF2-40B4-BE49-F238E27FC236}">
              <a16:creationId xmlns:a16="http://schemas.microsoft.com/office/drawing/2014/main" id="{430BCDDE-DE43-4E07-9992-0E674E31280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02" name="TextBox 801">
          <a:extLst>
            <a:ext uri="{FF2B5EF4-FFF2-40B4-BE49-F238E27FC236}">
              <a16:creationId xmlns:a16="http://schemas.microsoft.com/office/drawing/2014/main" id="{C1E1FAE7-0817-4B3B-906B-27B0016B4A4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03" name="TextBox 802">
          <a:extLst>
            <a:ext uri="{FF2B5EF4-FFF2-40B4-BE49-F238E27FC236}">
              <a16:creationId xmlns:a16="http://schemas.microsoft.com/office/drawing/2014/main" id="{C187FFB0-AB9B-437E-85EF-D479A0F0FBC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04" name="TextBox 803">
          <a:extLst>
            <a:ext uri="{FF2B5EF4-FFF2-40B4-BE49-F238E27FC236}">
              <a16:creationId xmlns:a16="http://schemas.microsoft.com/office/drawing/2014/main" id="{76278C69-71AB-44C3-95D0-54F09416AB5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05" name="TextBox 804">
          <a:extLst>
            <a:ext uri="{FF2B5EF4-FFF2-40B4-BE49-F238E27FC236}">
              <a16:creationId xmlns:a16="http://schemas.microsoft.com/office/drawing/2014/main" id="{27EB8CC6-C402-439D-8477-34AD6453139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06" name="TextBox 805">
          <a:extLst>
            <a:ext uri="{FF2B5EF4-FFF2-40B4-BE49-F238E27FC236}">
              <a16:creationId xmlns:a16="http://schemas.microsoft.com/office/drawing/2014/main" id="{C27F8770-FD50-4AA7-8992-D5B746ABBAC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07" name="TextBox 806">
          <a:extLst>
            <a:ext uri="{FF2B5EF4-FFF2-40B4-BE49-F238E27FC236}">
              <a16:creationId xmlns:a16="http://schemas.microsoft.com/office/drawing/2014/main" id="{F34DE2FA-3BDE-41E9-81CF-DBA808381B9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08" name="TextBox 807">
          <a:extLst>
            <a:ext uri="{FF2B5EF4-FFF2-40B4-BE49-F238E27FC236}">
              <a16:creationId xmlns:a16="http://schemas.microsoft.com/office/drawing/2014/main" id="{A19075FC-3C18-4ADE-ABA8-C2E56E5D47C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09" name="TextBox 808">
          <a:extLst>
            <a:ext uri="{FF2B5EF4-FFF2-40B4-BE49-F238E27FC236}">
              <a16:creationId xmlns:a16="http://schemas.microsoft.com/office/drawing/2014/main" id="{CD4ADBB8-B6E7-49EA-9D2C-1E859D2BA7E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0" name="TextBox 809">
          <a:extLst>
            <a:ext uri="{FF2B5EF4-FFF2-40B4-BE49-F238E27FC236}">
              <a16:creationId xmlns:a16="http://schemas.microsoft.com/office/drawing/2014/main" id="{34BF0262-758E-41A8-8F39-ACA012368D6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1" name="TextBox 810">
          <a:extLst>
            <a:ext uri="{FF2B5EF4-FFF2-40B4-BE49-F238E27FC236}">
              <a16:creationId xmlns:a16="http://schemas.microsoft.com/office/drawing/2014/main" id="{1A311805-CB32-485F-8A69-35E404DFEDB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2" name="TextBox 811">
          <a:extLst>
            <a:ext uri="{FF2B5EF4-FFF2-40B4-BE49-F238E27FC236}">
              <a16:creationId xmlns:a16="http://schemas.microsoft.com/office/drawing/2014/main" id="{6B2C1B56-D0A7-450E-A530-4F05B7E4063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3" name="TextBox 812">
          <a:extLst>
            <a:ext uri="{FF2B5EF4-FFF2-40B4-BE49-F238E27FC236}">
              <a16:creationId xmlns:a16="http://schemas.microsoft.com/office/drawing/2014/main" id="{F8A8044A-0C73-4F93-A7E9-A7119834474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4" name="TextBox 813">
          <a:extLst>
            <a:ext uri="{FF2B5EF4-FFF2-40B4-BE49-F238E27FC236}">
              <a16:creationId xmlns:a16="http://schemas.microsoft.com/office/drawing/2014/main" id="{BA56A759-89C9-4B2F-A53D-4C58F9EF706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5" name="TextBox 814">
          <a:extLst>
            <a:ext uri="{FF2B5EF4-FFF2-40B4-BE49-F238E27FC236}">
              <a16:creationId xmlns:a16="http://schemas.microsoft.com/office/drawing/2014/main" id="{C30E3DB8-BE3A-4231-892E-D7181605112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6" name="TextBox 815">
          <a:extLst>
            <a:ext uri="{FF2B5EF4-FFF2-40B4-BE49-F238E27FC236}">
              <a16:creationId xmlns:a16="http://schemas.microsoft.com/office/drawing/2014/main" id="{ADF38C5B-9F0A-4E8F-92BE-F3FC7494187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7" name="TextBox 816">
          <a:extLst>
            <a:ext uri="{FF2B5EF4-FFF2-40B4-BE49-F238E27FC236}">
              <a16:creationId xmlns:a16="http://schemas.microsoft.com/office/drawing/2014/main" id="{44D921E4-4366-44BB-AFC2-A1BC3EC742D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8" name="TextBox 817">
          <a:extLst>
            <a:ext uri="{FF2B5EF4-FFF2-40B4-BE49-F238E27FC236}">
              <a16:creationId xmlns:a16="http://schemas.microsoft.com/office/drawing/2014/main" id="{3CE96314-912A-411E-980C-0E15D137A40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19" name="TextBox 818">
          <a:extLst>
            <a:ext uri="{FF2B5EF4-FFF2-40B4-BE49-F238E27FC236}">
              <a16:creationId xmlns:a16="http://schemas.microsoft.com/office/drawing/2014/main" id="{370D0059-55E4-49A5-94B5-ED244358283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0" name="TextBox 819">
          <a:extLst>
            <a:ext uri="{FF2B5EF4-FFF2-40B4-BE49-F238E27FC236}">
              <a16:creationId xmlns:a16="http://schemas.microsoft.com/office/drawing/2014/main" id="{AB7B9235-4319-4E6A-BE71-4920652ADF3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1" name="TextBox 820">
          <a:extLst>
            <a:ext uri="{FF2B5EF4-FFF2-40B4-BE49-F238E27FC236}">
              <a16:creationId xmlns:a16="http://schemas.microsoft.com/office/drawing/2014/main" id="{A49A79A6-0A34-42E0-85B8-082D7E95C65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2" name="TextBox 821">
          <a:extLst>
            <a:ext uri="{FF2B5EF4-FFF2-40B4-BE49-F238E27FC236}">
              <a16:creationId xmlns:a16="http://schemas.microsoft.com/office/drawing/2014/main" id="{9EBAF264-168A-40F3-B0EE-71B53BB05A1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3" name="TextBox 822">
          <a:extLst>
            <a:ext uri="{FF2B5EF4-FFF2-40B4-BE49-F238E27FC236}">
              <a16:creationId xmlns:a16="http://schemas.microsoft.com/office/drawing/2014/main" id="{6B2D1156-32E5-4127-BD14-94F64F86B7B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4" name="TextBox 823">
          <a:extLst>
            <a:ext uri="{FF2B5EF4-FFF2-40B4-BE49-F238E27FC236}">
              <a16:creationId xmlns:a16="http://schemas.microsoft.com/office/drawing/2014/main" id="{4C031904-0E25-4815-8967-A331CE71064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5" name="TextBox 824">
          <a:extLst>
            <a:ext uri="{FF2B5EF4-FFF2-40B4-BE49-F238E27FC236}">
              <a16:creationId xmlns:a16="http://schemas.microsoft.com/office/drawing/2014/main" id="{8CA050DF-2739-4C5D-997B-7C7A61FBA7F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6" name="TextBox 825">
          <a:extLst>
            <a:ext uri="{FF2B5EF4-FFF2-40B4-BE49-F238E27FC236}">
              <a16:creationId xmlns:a16="http://schemas.microsoft.com/office/drawing/2014/main" id="{F37B53BA-1640-440B-87A9-CBBE77EAD54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7" name="TextBox 826">
          <a:extLst>
            <a:ext uri="{FF2B5EF4-FFF2-40B4-BE49-F238E27FC236}">
              <a16:creationId xmlns:a16="http://schemas.microsoft.com/office/drawing/2014/main" id="{267D10BF-6C06-4D6C-9071-98EEBA90E5C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8" name="TextBox 827">
          <a:extLst>
            <a:ext uri="{FF2B5EF4-FFF2-40B4-BE49-F238E27FC236}">
              <a16:creationId xmlns:a16="http://schemas.microsoft.com/office/drawing/2014/main" id="{6C128AB5-C9B1-4DAE-B4A7-9BADA6338D8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29" name="TextBox 828">
          <a:extLst>
            <a:ext uri="{FF2B5EF4-FFF2-40B4-BE49-F238E27FC236}">
              <a16:creationId xmlns:a16="http://schemas.microsoft.com/office/drawing/2014/main" id="{AB8E623E-0663-428E-B886-4116C9431EB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0" name="TextBox 829">
          <a:extLst>
            <a:ext uri="{FF2B5EF4-FFF2-40B4-BE49-F238E27FC236}">
              <a16:creationId xmlns:a16="http://schemas.microsoft.com/office/drawing/2014/main" id="{250CA7F1-FF8D-48DC-8373-4181B89EC85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1" name="TextBox 830">
          <a:extLst>
            <a:ext uri="{FF2B5EF4-FFF2-40B4-BE49-F238E27FC236}">
              <a16:creationId xmlns:a16="http://schemas.microsoft.com/office/drawing/2014/main" id="{D3FEBC45-B64B-42EC-BA8A-F0BEF6A48AF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2" name="TextBox 831">
          <a:extLst>
            <a:ext uri="{FF2B5EF4-FFF2-40B4-BE49-F238E27FC236}">
              <a16:creationId xmlns:a16="http://schemas.microsoft.com/office/drawing/2014/main" id="{03A8E33E-6667-422B-9FF9-5DDA2F654C8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3" name="TextBox 832">
          <a:extLst>
            <a:ext uri="{FF2B5EF4-FFF2-40B4-BE49-F238E27FC236}">
              <a16:creationId xmlns:a16="http://schemas.microsoft.com/office/drawing/2014/main" id="{5EB8D170-C4E0-41F8-9765-55BB2B94B1C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4" name="TextBox 833">
          <a:extLst>
            <a:ext uri="{FF2B5EF4-FFF2-40B4-BE49-F238E27FC236}">
              <a16:creationId xmlns:a16="http://schemas.microsoft.com/office/drawing/2014/main" id="{FDF1A875-5031-4A9E-A50C-D6E56ADC14A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5" name="TextBox 834">
          <a:extLst>
            <a:ext uri="{FF2B5EF4-FFF2-40B4-BE49-F238E27FC236}">
              <a16:creationId xmlns:a16="http://schemas.microsoft.com/office/drawing/2014/main" id="{EE37F547-7A1C-4E0A-B38A-2B24C3E74CC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6" name="TextBox 835">
          <a:extLst>
            <a:ext uri="{FF2B5EF4-FFF2-40B4-BE49-F238E27FC236}">
              <a16:creationId xmlns:a16="http://schemas.microsoft.com/office/drawing/2014/main" id="{D5197B86-0E98-49C7-A32E-98CA1EC1A4C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7" name="TextBox 836">
          <a:extLst>
            <a:ext uri="{FF2B5EF4-FFF2-40B4-BE49-F238E27FC236}">
              <a16:creationId xmlns:a16="http://schemas.microsoft.com/office/drawing/2014/main" id="{2D5D027D-C01A-4A83-AF39-9DF017FF65F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8" name="TextBox 837">
          <a:extLst>
            <a:ext uri="{FF2B5EF4-FFF2-40B4-BE49-F238E27FC236}">
              <a16:creationId xmlns:a16="http://schemas.microsoft.com/office/drawing/2014/main" id="{471F95F8-D5D8-4926-A7CD-85BE7F9BABF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39" name="TextBox 838">
          <a:extLst>
            <a:ext uri="{FF2B5EF4-FFF2-40B4-BE49-F238E27FC236}">
              <a16:creationId xmlns:a16="http://schemas.microsoft.com/office/drawing/2014/main" id="{8DF71497-130E-4026-B074-4F0921A9898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0" name="TextBox 839">
          <a:extLst>
            <a:ext uri="{FF2B5EF4-FFF2-40B4-BE49-F238E27FC236}">
              <a16:creationId xmlns:a16="http://schemas.microsoft.com/office/drawing/2014/main" id="{4204CB7C-1FF6-423D-A9A0-EC5EB3B9713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1" name="TextBox 840">
          <a:extLst>
            <a:ext uri="{FF2B5EF4-FFF2-40B4-BE49-F238E27FC236}">
              <a16:creationId xmlns:a16="http://schemas.microsoft.com/office/drawing/2014/main" id="{7AEF3272-4E9A-4A07-B1A2-4D4F78A2652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2" name="TextBox 841">
          <a:extLst>
            <a:ext uri="{FF2B5EF4-FFF2-40B4-BE49-F238E27FC236}">
              <a16:creationId xmlns:a16="http://schemas.microsoft.com/office/drawing/2014/main" id="{68DE33A7-CEDF-464B-84B4-9C29B60B7DC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3" name="TextBox 842">
          <a:extLst>
            <a:ext uri="{FF2B5EF4-FFF2-40B4-BE49-F238E27FC236}">
              <a16:creationId xmlns:a16="http://schemas.microsoft.com/office/drawing/2014/main" id="{9D3543C8-9AF5-46B3-9841-647CB582A26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4" name="TextBox 843">
          <a:extLst>
            <a:ext uri="{FF2B5EF4-FFF2-40B4-BE49-F238E27FC236}">
              <a16:creationId xmlns:a16="http://schemas.microsoft.com/office/drawing/2014/main" id="{A9DA58DE-BC16-4EEC-96DE-F84692F5F7F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5" name="TextBox 844">
          <a:extLst>
            <a:ext uri="{FF2B5EF4-FFF2-40B4-BE49-F238E27FC236}">
              <a16:creationId xmlns:a16="http://schemas.microsoft.com/office/drawing/2014/main" id="{F0973FE2-A19C-47FA-B45C-55689ED16EE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6" name="TextBox 845">
          <a:extLst>
            <a:ext uri="{FF2B5EF4-FFF2-40B4-BE49-F238E27FC236}">
              <a16:creationId xmlns:a16="http://schemas.microsoft.com/office/drawing/2014/main" id="{0AEE6CF4-47B3-4CB6-BFB0-35ACE4481D9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7" name="TextBox 846">
          <a:extLst>
            <a:ext uri="{FF2B5EF4-FFF2-40B4-BE49-F238E27FC236}">
              <a16:creationId xmlns:a16="http://schemas.microsoft.com/office/drawing/2014/main" id="{349CCF1C-32AF-41D0-83A9-A3CDEB15A46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8" name="TextBox 847">
          <a:extLst>
            <a:ext uri="{FF2B5EF4-FFF2-40B4-BE49-F238E27FC236}">
              <a16:creationId xmlns:a16="http://schemas.microsoft.com/office/drawing/2014/main" id="{E1DFD1C4-44EA-4D1E-8D09-3EE25BA39AC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49" name="TextBox 848">
          <a:extLst>
            <a:ext uri="{FF2B5EF4-FFF2-40B4-BE49-F238E27FC236}">
              <a16:creationId xmlns:a16="http://schemas.microsoft.com/office/drawing/2014/main" id="{E9A61567-0217-4DB8-B070-1381B780E34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0" name="TextBox 849">
          <a:extLst>
            <a:ext uri="{FF2B5EF4-FFF2-40B4-BE49-F238E27FC236}">
              <a16:creationId xmlns:a16="http://schemas.microsoft.com/office/drawing/2014/main" id="{48502E17-636A-41D5-AE33-72B7F5DA48C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1" name="TextBox 850">
          <a:extLst>
            <a:ext uri="{FF2B5EF4-FFF2-40B4-BE49-F238E27FC236}">
              <a16:creationId xmlns:a16="http://schemas.microsoft.com/office/drawing/2014/main" id="{ECBFF297-8C18-4816-BBB1-BD074DD61FA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2" name="TextBox 851">
          <a:extLst>
            <a:ext uri="{FF2B5EF4-FFF2-40B4-BE49-F238E27FC236}">
              <a16:creationId xmlns:a16="http://schemas.microsoft.com/office/drawing/2014/main" id="{92068A23-AC89-4D74-BA17-C0367C887F2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3" name="TextBox 852">
          <a:extLst>
            <a:ext uri="{FF2B5EF4-FFF2-40B4-BE49-F238E27FC236}">
              <a16:creationId xmlns:a16="http://schemas.microsoft.com/office/drawing/2014/main" id="{E8448486-4011-4321-83EB-8BF5229AC31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4" name="TextBox 853">
          <a:extLst>
            <a:ext uri="{FF2B5EF4-FFF2-40B4-BE49-F238E27FC236}">
              <a16:creationId xmlns:a16="http://schemas.microsoft.com/office/drawing/2014/main" id="{7ED38FEE-AFB5-486B-9951-082653A3BDB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5" name="TextBox 854">
          <a:extLst>
            <a:ext uri="{FF2B5EF4-FFF2-40B4-BE49-F238E27FC236}">
              <a16:creationId xmlns:a16="http://schemas.microsoft.com/office/drawing/2014/main" id="{15C96D00-B775-47E2-B98D-2A6608E7138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6" name="TextBox 855">
          <a:extLst>
            <a:ext uri="{FF2B5EF4-FFF2-40B4-BE49-F238E27FC236}">
              <a16:creationId xmlns:a16="http://schemas.microsoft.com/office/drawing/2014/main" id="{456BB6FE-B2FE-4B2B-B637-E0B8CFB1328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7" name="TextBox 856">
          <a:extLst>
            <a:ext uri="{FF2B5EF4-FFF2-40B4-BE49-F238E27FC236}">
              <a16:creationId xmlns:a16="http://schemas.microsoft.com/office/drawing/2014/main" id="{4CB0D247-96E9-42AF-9EB3-B6328145CE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8" name="TextBox 857">
          <a:extLst>
            <a:ext uri="{FF2B5EF4-FFF2-40B4-BE49-F238E27FC236}">
              <a16:creationId xmlns:a16="http://schemas.microsoft.com/office/drawing/2014/main" id="{74ECB075-789A-4BAF-9D80-AB1D32402EF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59" name="TextBox 858">
          <a:extLst>
            <a:ext uri="{FF2B5EF4-FFF2-40B4-BE49-F238E27FC236}">
              <a16:creationId xmlns:a16="http://schemas.microsoft.com/office/drawing/2014/main" id="{91CAA0BD-0166-4E9A-A6C2-7FAE1BD3F7B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0" name="TextBox 859">
          <a:extLst>
            <a:ext uri="{FF2B5EF4-FFF2-40B4-BE49-F238E27FC236}">
              <a16:creationId xmlns:a16="http://schemas.microsoft.com/office/drawing/2014/main" id="{CC4DF4C1-2AF0-445F-B04D-A60BACB42FB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1" name="TextBox 860">
          <a:extLst>
            <a:ext uri="{FF2B5EF4-FFF2-40B4-BE49-F238E27FC236}">
              <a16:creationId xmlns:a16="http://schemas.microsoft.com/office/drawing/2014/main" id="{934D11F6-40B8-49CA-AA78-65FD2D1BFE2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2" name="TextBox 861">
          <a:extLst>
            <a:ext uri="{FF2B5EF4-FFF2-40B4-BE49-F238E27FC236}">
              <a16:creationId xmlns:a16="http://schemas.microsoft.com/office/drawing/2014/main" id="{7B447F67-4F6F-450F-BA8D-34DBA703D0A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3" name="TextBox 862">
          <a:extLst>
            <a:ext uri="{FF2B5EF4-FFF2-40B4-BE49-F238E27FC236}">
              <a16:creationId xmlns:a16="http://schemas.microsoft.com/office/drawing/2014/main" id="{909E49A2-177E-46A2-B756-1802FB99456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4" name="TextBox 863">
          <a:extLst>
            <a:ext uri="{FF2B5EF4-FFF2-40B4-BE49-F238E27FC236}">
              <a16:creationId xmlns:a16="http://schemas.microsoft.com/office/drawing/2014/main" id="{F95ED292-5AA6-4EC6-BA79-1C87CBEDD91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5" name="TextBox 864">
          <a:extLst>
            <a:ext uri="{FF2B5EF4-FFF2-40B4-BE49-F238E27FC236}">
              <a16:creationId xmlns:a16="http://schemas.microsoft.com/office/drawing/2014/main" id="{18831470-14BC-4104-9803-9E91300E0B3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6" name="TextBox 865">
          <a:extLst>
            <a:ext uri="{FF2B5EF4-FFF2-40B4-BE49-F238E27FC236}">
              <a16:creationId xmlns:a16="http://schemas.microsoft.com/office/drawing/2014/main" id="{D5F4148C-6DAB-4345-A895-9B31E6E1CC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7" name="TextBox 866">
          <a:extLst>
            <a:ext uri="{FF2B5EF4-FFF2-40B4-BE49-F238E27FC236}">
              <a16:creationId xmlns:a16="http://schemas.microsoft.com/office/drawing/2014/main" id="{8A950CA1-A57B-451E-9FA0-E608EACADF4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8" name="TextBox 867">
          <a:extLst>
            <a:ext uri="{FF2B5EF4-FFF2-40B4-BE49-F238E27FC236}">
              <a16:creationId xmlns:a16="http://schemas.microsoft.com/office/drawing/2014/main" id="{048F96A7-F8FB-46A6-A1EC-AAFDDB1E613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69" name="TextBox 868">
          <a:extLst>
            <a:ext uri="{FF2B5EF4-FFF2-40B4-BE49-F238E27FC236}">
              <a16:creationId xmlns:a16="http://schemas.microsoft.com/office/drawing/2014/main" id="{A2DD1AC9-5C07-41ED-9C45-B46BE3EC05F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0" name="TextBox 869">
          <a:extLst>
            <a:ext uri="{FF2B5EF4-FFF2-40B4-BE49-F238E27FC236}">
              <a16:creationId xmlns:a16="http://schemas.microsoft.com/office/drawing/2014/main" id="{9E521EE5-B9A1-46BF-A722-47A55AF022B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1" name="TextBox 870">
          <a:extLst>
            <a:ext uri="{FF2B5EF4-FFF2-40B4-BE49-F238E27FC236}">
              <a16:creationId xmlns:a16="http://schemas.microsoft.com/office/drawing/2014/main" id="{FDCE7F58-3AE5-4D11-92A8-2CE6C7D5F29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2" name="TextBox 871">
          <a:extLst>
            <a:ext uri="{FF2B5EF4-FFF2-40B4-BE49-F238E27FC236}">
              <a16:creationId xmlns:a16="http://schemas.microsoft.com/office/drawing/2014/main" id="{AEE4AC30-4007-47BE-9BBC-E3E4BBDAF32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3" name="TextBox 872">
          <a:extLst>
            <a:ext uri="{FF2B5EF4-FFF2-40B4-BE49-F238E27FC236}">
              <a16:creationId xmlns:a16="http://schemas.microsoft.com/office/drawing/2014/main" id="{83EA5D9C-9B4B-479C-AE7F-61FB658F093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4" name="TextBox 873">
          <a:extLst>
            <a:ext uri="{FF2B5EF4-FFF2-40B4-BE49-F238E27FC236}">
              <a16:creationId xmlns:a16="http://schemas.microsoft.com/office/drawing/2014/main" id="{3160B6BD-AE0D-4EDB-83AD-52C8D6D98CC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5" name="TextBox 874">
          <a:extLst>
            <a:ext uri="{FF2B5EF4-FFF2-40B4-BE49-F238E27FC236}">
              <a16:creationId xmlns:a16="http://schemas.microsoft.com/office/drawing/2014/main" id="{91EA449C-882E-47FF-9CF5-2E375A7FC42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6" name="TextBox 875">
          <a:extLst>
            <a:ext uri="{FF2B5EF4-FFF2-40B4-BE49-F238E27FC236}">
              <a16:creationId xmlns:a16="http://schemas.microsoft.com/office/drawing/2014/main" id="{A9D84FCA-6C81-44EA-AB95-7CC5E77E3D8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7" name="TextBox 876">
          <a:extLst>
            <a:ext uri="{FF2B5EF4-FFF2-40B4-BE49-F238E27FC236}">
              <a16:creationId xmlns:a16="http://schemas.microsoft.com/office/drawing/2014/main" id="{96991609-7B7B-40A4-AA53-B77B8C2A579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8" name="TextBox 877">
          <a:extLst>
            <a:ext uri="{FF2B5EF4-FFF2-40B4-BE49-F238E27FC236}">
              <a16:creationId xmlns:a16="http://schemas.microsoft.com/office/drawing/2014/main" id="{9F164D19-1E8E-416A-AA4F-37922A1C534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79" name="TextBox 878">
          <a:extLst>
            <a:ext uri="{FF2B5EF4-FFF2-40B4-BE49-F238E27FC236}">
              <a16:creationId xmlns:a16="http://schemas.microsoft.com/office/drawing/2014/main" id="{3F8ABE65-99CD-45E5-BD13-1E96DE4F8DE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80" name="TextBox 879">
          <a:extLst>
            <a:ext uri="{FF2B5EF4-FFF2-40B4-BE49-F238E27FC236}">
              <a16:creationId xmlns:a16="http://schemas.microsoft.com/office/drawing/2014/main" id="{51F44A0E-EE23-470E-9ACC-661317B7B27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81" name="TextBox 880">
          <a:extLst>
            <a:ext uri="{FF2B5EF4-FFF2-40B4-BE49-F238E27FC236}">
              <a16:creationId xmlns:a16="http://schemas.microsoft.com/office/drawing/2014/main" id="{87A7024E-809B-43E7-83CB-99687C47579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82" name="TextBox 881">
          <a:extLst>
            <a:ext uri="{FF2B5EF4-FFF2-40B4-BE49-F238E27FC236}">
              <a16:creationId xmlns:a16="http://schemas.microsoft.com/office/drawing/2014/main" id="{D1AAA315-7426-4951-93A1-B4D73E3C96C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883" name="TextBox 882">
          <a:extLst>
            <a:ext uri="{FF2B5EF4-FFF2-40B4-BE49-F238E27FC236}">
              <a16:creationId xmlns:a16="http://schemas.microsoft.com/office/drawing/2014/main" id="{1FFAD119-5F7E-4F3A-BB8E-C5F006BF002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84" name="TextBox 883">
          <a:extLst>
            <a:ext uri="{FF2B5EF4-FFF2-40B4-BE49-F238E27FC236}">
              <a16:creationId xmlns:a16="http://schemas.microsoft.com/office/drawing/2014/main" id="{B5731A15-BBE9-45A8-B8BD-2692658CE21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885" name="TextBox 884">
          <a:extLst>
            <a:ext uri="{FF2B5EF4-FFF2-40B4-BE49-F238E27FC236}">
              <a16:creationId xmlns:a16="http://schemas.microsoft.com/office/drawing/2014/main" id="{F1DC852E-B469-48CB-9A83-12E1469BA70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886" name="TextBox 885">
          <a:extLst>
            <a:ext uri="{FF2B5EF4-FFF2-40B4-BE49-F238E27FC236}">
              <a16:creationId xmlns:a16="http://schemas.microsoft.com/office/drawing/2014/main" id="{E315B3E4-9FE0-498F-9A3B-E566DA3BA80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887" name="TextBox 886">
          <a:extLst>
            <a:ext uri="{FF2B5EF4-FFF2-40B4-BE49-F238E27FC236}">
              <a16:creationId xmlns:a16="http://schemas.microsoft.com/office/drawing/2014/main" id="{8461D6B5-923B-4F5D-8BCD-840CB310B8F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888" name="TextBox 887">
          <a:extLst>
            <a:ext uri="{FF2B5EF4-FFF2-40B4-BE49-F238E27FC236}">
              <a16:creationId xmlns:a16="http://schemas.microsoft.com/office/drawing/2014/main" id="{199EDAFB-F972-4E25-B034-0393C10E31E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889" name="TextBox 888">
          <a:extLst>
            <a:ext uri="{FF2B5EF4-FFF2-40B4-BE49-F238E27FC236}">
              <a16:creationId xmlns:a16="http://schemas.microsoft.com/office/drawing/2014/main" id="{388A8F80-7E69-445E-A1AE-7C90B8BC4F1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0" name="TextBox 889">
          <a:extLst>
            <a:ext uri="{FF2B5EF4-FFF2-40B4-BE49-F238E27FC236}">
              <a16:creationId xmlns:a16="http://schemas.microsoft.com/office/drawing/2014/main" id="{5F0AB0FF-5B95-4DFB-9E5A-963664BB080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1" name="TextBox 890">
          <a:extLst>
            <a:ext uri="{FF2B5EF4-FFF2-40B4-BE49-F238E27FC236}">
              <a16:creationId xmlns:a16="http://schemas.microsoft.com/office/drawing/2014/main" id="{85D7579B-ED0F-46DB-AEF2-F44E1B8A354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2" name="TextBox 891">
          <a:extLst>
            <a:ext uri="{FF2B5EF4-FFF2-40B4-BE49-F238E27FC236}">
              <a16:creationId xmlns:a16="http://schemas.microsoft.com/office/drawing/2014/main" id="{57637589-3D41-4B10-A80C-936E5C86B5EB}"/>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3" name="TextBox 892">
          <a:extLst>
            <a:ext uri="{FF2B5EF4-FFF2-40B4-BE49-F238E27FC236}">
              <a16:creationId xmlns:a16="http://schemas.microsoft.com/office/drawing/2014/main" id="{1E11877A-3D69-4FEA-B244-28D5C9F21BC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4" name="TextBox 893">
          <a:extLst>
            <a:ext uri="{FF2B5EF4-FFF2-40B4-BE49-F238E27FC236}">
              <a16:creationId xmlns:a16="http://schemas.microsoft.com/office/drawing/2014/main" id="{59141308-9AE2-4321-B95A-DD1D3B2AA0D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5" name="TextBox 894">
          <a:extLst>
            <a:ext uri="{FF2B5EF4-FFF2-40B4-BE49-F238E27FC236}">
              <a16:creationId xmlns:a16="http://schemas.microsoft.com/office/drawing/2014/main" id="{060112BB-5A72-4A05-9CC7-A97737521E6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6" name="TextBox 895">
          <a:extLst>
            <a:ext uri="{FF2B5EF4-FFF2-40B4-BE49-F238E27FC236}">
              <a16:creationId xmlns:a16="http://schemas.microsoft.com/office/drawing/2014/main" id="{17A17441-05BC-43BF-934C-2E9040D3327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897" name="TextBox 896">
          <a:extLst>
            <a:ext uri="{FF2B5EF4-FFF2-40B4-BE49-F238E27FC236}">
              <a16:creationId xmlns:a16="http://schemas.microsoft.com/office/drawing/2014/main" id="{A48E3EB9-6C5D-4BA7-BFF3-FF73D4AC8B6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898" name="TextBox 897">
          <a:extLst>
            <a:ext uri="{FF2B5EF4-FFF2-40B4-BE49-F238E27FC236}">
              <a16:creationId xmlns:a16="http://schemas.microsoft.com/office/drawing/2014/main" id="{623A0CF2-7B1A-4383-BABF-7BA23F10C56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899" name="TextBox 898">
          <a:extLst>
            <a:ext uri="{FF2B5EF4-FFF2-40B4-BE49-F238E27FC236}">
              <a16:creationId xmlns:a16="http://schemas.microsoft.com/office/drawing/2014/main" id="{B486CDED-3639-45A2-820E-F811EA1AF97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00" name="TextBox 899">
          <a:extLst>
            <a:ext uri="{FF2B5EF4-FFF2-40B4-BE49-F238E27FC236}">
              <a16:creationId xmlns:a16="http://schemas.microsoft.com/office/drawing/2014/main" id="{F7F5F4E1-6B36-4EAB-BAC9-CCD7E4451A9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01" name="TextBox 900">
          <a:extLst>
            <a:ext uri="{FF2B5EF4-FFF2-40B4-BE49-F238E27FC236}">
              <a16:creationId xmlns:a16="http://schemas.microsoft.com/office/drawing/2014/main" id="{EBF6BDA5-E51A-4962-B1AB-2A2E672E011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2" name="TextBox 901">
          <a:extLst>
            <a:ext uri="{FF2B5EF4-FFF2-40B4-BE49-F238E27FC236}">
              <a16:creationId xmlns:a16="http://schemas.microsoft.com/office/drawing/2014/main" id="{A24BB4F8-1D13-4BCC-9761-F06C269407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3" name="TextBox 902">
          <a:extLst>
            <a:ext uri="{FF2B5EF4-FFF2-40B4-BE49-F238E27FC236}">
              <a16:creationId xmlns:a16="http://schemas.microsoft.com/office/drawing/2014/main" id="{D91C7435-4B7F-45E7-BCC9-61D556BC49D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4" name="TextBox 903">
          <a:extLst>
            <a:ext uri="{FF2B5EF4-FFF2-40B4-BE49-F238E27FC236}">
              <a16:creationId xmlns:a16="http://schemas.microsoft.com/office/drawing/2014/main" id="{79AC1D8B-96EF-45A1-9A68-A533B480C49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5" name="TextBox 904">
          <a:extLst>
            <a:ext uri="{FF2B5EF4-FFF2-40B4-BE49-F238E27FC236}">
              <a16:creationId xmlns:a16="http://schemas.microsoft.com/office/drawing/2014/main" id="{E5955D6B-6D48-413A-BC07-5C6A84EFB7D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6" name="TextBox 905">
          <a:extLst>
            <a:ext uri="{FF2B5EF4-FFF2-40B4-BE49-F238E27FC236}">
              <a16:creationId xmlns:a16="http://schemas.microsoft.com/office/drawing/2014/main" id="{65A571D2-599A-428B-9574-034FEB0B144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7" name="TextBox 906">
          <a:extLst>
            <a:ext uri="{FF2B5EF4-FFF2-40B4-BE49-F238E27FC236}">
              <a16:creationId xmlns:a16="http://schemas.microsoft.com/office/drawing/2014/main" id="{3052487D-9BBC-4D80-BB6D-7017281FA49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8" name="TextBox 907">
          <a:extLst>
            <a:ext uri="{FF2B5EF4-FFF2-40B4-BE49-F238E27FC236}">
              <a16:creationId xmlns:a16="http://schemas.microsoft.com/office/drawing/2014/main" id="{79A40DEE-AF5A-49BF-9192-47DD7243609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09" name="TextBox 908">
          <a:extLst>
            <a:ext uri="{FF2B5EF4-FFF2-40B4-BE49-F238E27FC236}">
              <a16:creationId xmlns:a16="http://schemas.microsoft.com/office/drawing/2014/main" id="{813CA051-A332-48AC-87B1-25F6D4BEDAF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10" name="TextBox 909">
          <a:extLst>
            <a:ext uri="{FF2B5EF4-FFF2-40B4-BE49-F238E27FC236}">
              <a16:creationId xmlns:a16="http://schemas.microsoft.com/office/drawing/2014/main" id="{4842E646-6471-4994-84A7-4732E364FA4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11" name="TextBox 910">
          <a:extLst>
            <a:ext uri="{FF2B5EF4-FFF2-40B4-BE49-F238E27FC236}">
              <a16:creationId xmlns:a16="http://schemas.microsoft.com/office/drawing/2014/main" id="{9D2DA62F-C123-4AE8-974B-689AD4B2CB9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2" name="TextBox 911">
          <a:extLst>
            <a:ext uri="{FF2B5EF4-FFF2-40B4-BE49-F238E27FC236}">
              <a16:creationId xmlns:a16="http://schemas.microsoft.com/office/drawing/2014/main" id="{03D2F88A-D412-4B96-9FD0-8605B23E962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3" name="TextBox 912">
          <a:extLst>
            <a:ext uri="{FF2B5EF4-FFF2-40B4-BE49-F238E27FC236}">
              <a16:creationId xmlns:a16="http://schemas.microsoft.com/office/drawing/2014/main" id="{06F170CB-6345-4958-8B25-570274546C1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4" name="TextBox 913">
          <a:extLst>
            <a:ext uri="{FF2B5EF4-FFF2-40B4-BE49-F238E27FC236}">
              <a16:creationId xmlns:a16="http://schemas.microsoft.com/office/drawing/2014/main" id="{4960D4A2-55F7-4983-BE13-B3784B6E023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5" name="TextBox 914">
          <a:extLst>
            <a:ext uri="{FF2B5EF4-FFF2-40B4-BE49-F238E27FC236}">
              <a16:creationId xmlns:a16="http://schemas.microsoft.com/office/drawing/2014/main" id="{1D7BFEC3-B519-43D4-99DC-B7EFB67DABB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6" name="TextBox 915">
          <a:extLst>
            <a:ext uri="{FF2B5EF4-FFF2-40B4-BE49-F238E27FC236}">
              <a16:creationId xmlns:a16="http://schemas.microsoft.com/office/drawing/2014/main" id="{1394521D-A598-4118-87AE-808A03B36FC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7" name="TextBox 916">
          <a:extLst>
            <a:ext uri="{FF2B5EF4-FFF2-40B4-BE49-F238E27FC236}">
              <a16:creationId xmlns:a16="http://schemas.microsoft.com/office/drawing/2014/main" id="{7DC7FD5B-3E9E-41E9-8D9F-44D094D6E4E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8" name="TextBox 917">
          <a:extLst>
            <a:ext uri="{FF2B5EF4-FFF2-40B4-BE49-F238E27FC236}">
              <a16:creationId xmlns:a16="http://schemas.microsoft.com/office/drawing/2014/main" id="{34742828-DF77-4C74-86B8-47E7A51A57E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19" name="TextBox 918">
          <a:extLst>
            <a:ext uri="{FF2B5EF4-FFF2-40B4-BE49-F238E27FC236}">
              <a16:creationId xmlns:a16="http://schemas.microsoft.com/office/drawing/2014/main" id="{D52D261B-9A91-4D73-B041-BBE262ABE89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20" name="TextBox 919">
          <a:extLst>
            <a:ext uri="{FF2B5EF4-FFF2-40B4-BE49-F238E27FC236}">
              <a16:creationId xmlns:a16="http://schemas.microsoft.com/office/drawing/2014/main" id="{C19B7F10-CD32-4D87-BF05-F23CC6564B7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21" name="TextBox 920">
          <a:extLst>
            <a:ext uri="{FF2B5EF4-FFF2-40B4-BE49-F238E27FC236}">
              <a16:creationId xmlns:a16="http://schemas.microsoft.com/office/drawing/2014/main" id="{43D2D7F0-0A7E-4CFF-B755-797D38C383D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922" name="TextBox 921">
          <a:extLst>
            <a:ext uri="{FF2B5EF4-FFF2-40B4-BE49-F238E27FC236}">
              <a16:creationId xmlns:a16="http://schemas.microsoft.com/office/drawing/2014/main" id="{7B213235-41C0-46E0-BC7F-CF80AD14771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923" name="TextBox 922">
          <a:extLst>
            <a:ext uri="{FF2B5EF4-FFF2-40B4-BE49-F238E27FC236}">
              <a16:creationId xmlns:a16="http://schemas.microsoft.com/office/drawing/2014/main" id="{0E528003-0D59-461A-97C1-860043CD06C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924" name="TextBox 923">
          <a:extLst>
            <a:ext uri="{FF2B5EF4-FFF2-40B4-BE49-F238E27FC236}">
              <a16:creationId xmlns:a16="http://schemas.microsoft.com/office/drawing/2014/main" id="{080AE506-512D-4411-9535-8250C7C8DD8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925" name="TextBox 924">
          <a:extLst>
            <a:ext uri="{FF2B5EF4-FFF2-40B4-BE49-F238E27FC236}">
              <a16:creationId xmlns:a16="http://schemas.microsoft.com/office/drawing/2014/main" id="{503D9AE0-6DC4-4F87-9679-15C3B668CA9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26" name="TextBox 925">
          <a:extLst>
            <a:ext uri="{FF2B5EF4-FFF2-40B4-BE49-F238E27FC236}">
              <a16:creationId xmlns:a16="http://schemas.microsoft.com/office/drawing/2014/main" id="{D96D9E5D-D9D2-4648-A08D-23AE207B62C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27" name="TextBox 926">
          <a:extLst>
            <a:ext uri="{FF2B5EF4-FFF2-40B4-BE49-F238E27FC236}">
              <a16:creationId xmlns:a16="http://schemas.microsoft.com/office/drawing/2014/main" id="{E27FC7B1-4FD0-4342-B723-FA7AA1A7E31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28" name="TextBox 927">
          <a:extLst>
            <a:ext uri="{FF2B5EF4-FFF2-40B4-BE49-F238E27FC236}">
              <a16:creationId xmlns:a16="http://schemas.microsoft.com/office/drawing/2014/main" id="{4707AA57-8088-4E8B-BCBB-8297FDBA903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29" name="TextBox 928">
          <a:extLst>
            <a:ext uri="{FF2B5EF4-FFF2-40B4-BE49-F238E27FC236}">
              <a16:creationId xmlns:a16="http://schemas.microsoft.com/office/drawing/2014/main" id="{03249FFC-C3CF-4485-89E1-67CECB4F925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0" name="TextBox 929">
          <a:extLst>
            <a:ext uri="{FF2B5EF4-FFF2-40B4-BE49-F238E27FC236}">
              <a16:creationId xmlns:a16="http://schemas.microsoft.com/office/drawing/2014/main" id="{1A9797B4-E698-42D3-A057-6E153B61AF2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1" name="TextBox 930">
          <a:extLst>
            <a:ext uri="{FF2B5EF4-FFF2-40B4-BE49-F238E27FC236}">
              <a16:creationId xmlns:a16="http://schemas.microsoft.com/office/drawing/2014/main" id="{E620C9E8-4302-42B3-99D9-8EC66491711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2" name="TextBox 931">
          <a:extLst>
            <a:ext uri="{FF2B5EF4-FFF2-40B4-BE49-F238E27FC236}">
              <a16:creationId xmlns:a16="http://schemas.microsoft.com/office/drawing/2014/main" id="{67DFADFC-93C4-4666-91F0-66E6995F5AA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3" name="TextBox 932">
          <a:extLst>
            <a:ext uri="{FF2B5EF4-FFF2-40B4-BE49-F238E27FC236}">
              <a16:creationId xmlns:a16="http://schemas.microsoft.com/office/drawing/2014/main" id="{FA1047FA-A4D4-4FC6-99B8-BB7F278399C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4" name="TextBox 933">
          <a:extLst>
            <a:ext uri="{FF2B5EF4-FFF2-40B4-BE49-F238E27FC236}">
              <a16:creationId xmlns:a16="http://schemas.microsoft.com/office/drawing/2014/main" id="{671280A5-4294-42D3-91A4-3F1ED943971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5" name="TextBox 934">
          <a:extLst>
            <a:ext uri="{FF2B5EF4-FFF2-40B4-BE49-F238E27FC236}">
              <a16:creationId xmlns:a16="http://schemas.microsoft.com/office/drawing/2014/main" id="{EFD6CB52-7015-4587-95E3-575F122948F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6" name="TextBox 935">
          <a:extLst>
            <a:ext uri="{FF2B5EF4-FFF2-40B4-BE49-F238E27FC236}">
              <a16:creationId xmlns:a16="http://schemas.microsoft.com/office/drawing/2014/main" id="{6F6AE955-345F-43D1-A3FD-951CD0CF485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7" name="TextBox 936">
          <a:extLst>
            <a:ext uri="{FF2B5EF4-FFF2-40B4-BE49-F238E27FC236}">
              <a16:creationId xmlns:a16="http://schemas.microsoft.com/office/drawing/2014/main" id="{CE6CA429-65AA-4C1E-850F-B1146195529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8" name="TextBox 937">
          <a:extLst>
            <a:ext uri="{FF2B5EF4-FFF2-40B4-BE49-F238E27FC236}">
              <a16:creationId xmlns:a16="http://schemas.microsoft.com/office/drawing/2014/main" id="{41B7911D-B4B9-44F3-ABA9-9373C2A2321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39" name="TextBox 938">
          <a:extLst>
            <a:ext uri="{FF2B5EF4-FFF2-40B4-BE49-F238E27FC236}">
              <a16:creationId xmlns:a16="http://schemas.microsoft.com/office/drawing/2014/main" id="{C8D8ED08-EEA9-48E3-9C80-9D6BCE6398C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0" name="TextBox 939">
          <a:extLst>
            <a:ext uri="{FF2B5EF4-FFF2-40B4-BE49-F238E27FC236}">
              <a16:creationId xmlns:a16="http://schemas.microsoft.com/office/drawing/2014/main" id="{7DDBB69F-1D0E-47C4-BCF9-D0D606F53F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1" name="TextBox 940">
          <a:extLst>
            <a:ext uri="{FF2B5EF4-FFF2-40B4-BE49-F238E27FC236}">
              <a16:creationId xmlns:a16="http://schemas.microsoft.com/office/drawing/2014/main" id="{AE454C37-1BA7-43E1-BCEE-B5E6EA42349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2" name="TextBox 941">
          <a:extLst>
            <a:ext uri="{FF2B5EF4-FFF2-40B4-BE49-F238E27FC236}">
              <a16:creationId xmlns:a16="http://schemas.microsoft.com/office/drawing/2014/main" id="{525623B7-CA0F-44CF-924C-6E12D381BC2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3" name="TextBox 942">
          <a:extLst>
            <a:ext uri="{FF2B5EF4-FFF2-40B4-BE49-F238E27FC236}">
              <a16:creationId xmlns:a16="http://schemas.microsoft.com/office/drawing/2014/main" id="{D9A91DB7-6C14-4AFA-8740-8AD48B38CE7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4" name="TextBox 943">
          <a:extLst>
            <a:ext uri="{FF2B5EF4-FFF2-40B4-BE49-F238E27FC236}">
              <a16:creationId xmlns:a16="http://schemas.microsoft.com/office/drawing/2014/main" id="{489BBAF1-81BF-4F9A-842C-FF56814023E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5" name="TextBox 944">
          <a:extLst>
            <a:ext uri="{FF2B5EF4-FFF2-40B4-BE49-F238E27FC236}">
              <a16:creationId xmlns:a16="http://schemas.microsoft.com/office/drawing/2014/main" id="{DC25FF4E-7340-4E3A-83A6-4E22469F770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6" name="TextBox 945">
          <a:extLst>
            <a:ext uri="{FF2B5EF4-FFF2-40B4-BE49-F238E27FC236}">
              <a16:creationId xmlns:a16="http://schemas.microsoft.com/office/drawing/2014/main" id="{44947957-C4DC-4E34-A020-1EF3921A8ED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7" name="TextBox 946">
          <a:extLst>
            <a:ext uri="{FF2B5EF4-FFF2-40B4-BE49-F238E27FC236}">
              <a16:creationId xmlns:a16="http://schemas.microsoft.com/office/drawing/2014/main" id="{B6FEF763-40BA-438E-96E5-BB6E863533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8" name="TextBox 947">
          <a:extLst>
            <a:ext uri="{FF2B5EF4-FFF2-40B4-BE49-F238E27FC236}">
              <a16:creationId xmlns:a16="http://schemas.microsoft.com/office/drawing/2014/main" id="{575553CE-CFEC-48D0-A1F3-E6014952DAF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49" name="TextBox 948">
          <a:extLst>
            <a:ext uri="{FF2B5EF4-FFF2-40B4-BE49-F238E27FC236}">
              <a16:creationId xmlns:a16="http://schemas.microsoft.com/office/drawing/2014/main" id="{32DC0736-4800-4D70-82D2-0193BD084A5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50" name="TextBox 949">
          <a:extLst>
            <a:ext uri="{FF2B5EF4-FFF2-40B4-BE49-F238E27FC236}">
              <a16:creationId xmlns:a16="http://schemas.microsoft.com/office/drawing/2014/main" id="{B8A6388B-37FA-46DB-B2C0-7441686C085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51" name="TextBox 950">
          <a:extLst>
            <a:ext uri="{FF2B5EF4-FFF2-40B4-BE49-F238E27FC236}">
              <a16:creationId xmlns:a16="http://schemas.microsoft.com/office/drawing/2014/main" id="{28FAB5A9-1B80-4FE3-A757-A43BA18295E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52" name="TextBox 951">
          <a:extLst>
            <a:ext uri="{FF2B5EF4-FFF2-40B4-BE49-F238E27FC236}">
              <a16:creationId xmlns:a16="http://schemas.microsoft.com/office/drawing/2014/main" id="{AD24C2DB-2475-4B57-8CB2-C078BEADFC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53" name="TextBox 952">
          <a:extLst>
            <a:ext uri="{FF2B5EF4-FFF2-40B4-BE49-F238E27FC236}">
              <a16:creationId xmlns:a16="http://schemas.microsoft.com/office/drawing/2014/main" id="{60F6E096-2E46-4387-9C18-BDE72BCABA3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54" name="TextBox 953">
          <a:extLst>
            <a:ext uri="{FF2B5EF4-FFF2-40B4-BE49-F238E27FC236}">
              <a16:creationId xmlns:a16="http://schemas.microsoft.com/office/drawing/2014/main" id="{BA65D2DE-D9A8-499C-BA1D-06BD1243A98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55" name="TextBox 954">
          <a:extLst>
            <a:ext uri="{FF2B5EF4-FFF2-40B4-BE49-F238E27FC236}">
              <a16:creationId xmlns:a16="http://schemas.microsoft.com/office/drawing/2014/main" id="{DF78EB1E-4AD5-4356-AACD-BB2984FEF74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56" name="TextBox 955">
          <a:extLst>
            <a:ext uri="{FF2B5EF4-FFF2-40B4-BE49-F238E27FC236}">
              <a16:creationId xmlns:a16="http://schemas.microsoft.com/office/drawing/2014/main" id="{B781BB12-EC74-4733-A647-1BD19DB52D9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57" name="TextBox 956">
          <a:extLst>
            <a:ext uri="{FF2B5EF4-FFF2-40B4-BE49-F238E27FC236}">
              <a16:creationId xmlns:a16="http://schemas.microsoft.com/office/drawing/2014/main" id="{7319BCFF-54AE-492D-9F97-3488657F397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58" name="TextBox 957">
          <a:extLst>
            <a:ext uri="{FF2B5EF4-FFF2-40B4-BE49-F238E27FC236}">
              <a16:creationId xmlns:a16="http://schemas.microsoft.com/office/drawing/2014/main" id="{7C2A7A8B-3DDF-42CD-AFF2-28F3E774A7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59" name="TextBox 958">
          <a:extLst>
            <a:ext uri="{FF2B5EF4-FFF2-40B4-BE49-F238E27FC236}">
              <a16:creationId xmlns:a16="http://schemas.microsoft.com/office/drawing/2014/main" id="{60D1B692-C9F7-4B10-8620-1448523C0A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60" name="TextBox 959">
          <a:extLst>
            <a:ext uri="{FF2B5EF4-FFF2-40B4-BE49-F238E27FC236}">
              <a16:creationId xmlns:a16="http://schemas.microsoft.com/office/drawing/2014/main" id="{C6F85DEF-31E2-4E24-AA12-90B3BC44FB7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61" name="TextBox 960">
          <a:extLst>
            <a:ext uri="{FF2B5EF4-FFF2-40B4-BE49-F238E27FC236}">
              <a16:creationId xmlns:a16="http://schemas.microsoft.com/office/drawing/2014/main" id="{964542EF-8CED-40C4-8AB2-79B787F541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62" name="TextBox 961">
          <a:extLst>
            <a:ext uri="{FF2B5EF4-FFF2-40B4-BE49-F238E27FC236}">
              <a16:creationId xmlns:a16="http://schemas.microsoft.com/office/drawing/2014/main" id="{50BF6E84-D8E9-4168-B63B-C8909C0E594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63" name="TextBox 962">
          <a:extLst>
            <a:ext uri="{FF2B5EF4-FFF2-40B4-BE49-F238E27FC236}">
              <a16:creationId xmlns:a16="http://schemas.microsoft.com/office/drawing/2014/main" id="{4BEDC56F-D611-4C04-9A6D-CEC4A92EE0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64" name="TextBox 963">
          <a:extLst>
            <a:ext uri="{FF2B5EF4-FFF2-40B4-BE49-F238E27FC236}">
              <a16:creationId xmlns:a16="http://schemas.microsoft.com/office/drawing/2014/main" id="{366C025E-C171-4228-BB0A-4B45F2B4D5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65" name="TextBox 964">
          <a:extLst>
            <a:ext uri="{FF2B5EF4-FFF2-40B4-BE49-F238E27FC236}">
              <a16:creationId xmlns:a16="http://schemas.microsoft.com/office/drawing/2014/main" id="{2F02A9EC-4694-4226-A3AF-94D6AE44AFC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66" name="TextBox 965">
          <a:extLst>
            <a:ext uri="{FF2B5EF4-FFF2-40B4-BE49-F238E27FC236}">
              <a16:creationId xmlns:a16="http://schemas.microsoft.com/office/drawing/2014/main" id="{0A797DCE-27EB-49F5-971E-9920A3F2C3E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67" name="TextBox 966">
          <a:extLst>
            <a:ext uri="{FF2B5EF4-FFF2-40B4-BE49-F238E27FC236}">
              <a16:creationId xmlns:a16="http://schemas.microsoft.com/office/drawing/2014/main" id="{A350437F-E9BE-4D62-915D-B0682F19055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68" name="TextBox 967">
          <a:extLst>
            <a:ext uri="{FF2B5EF4-FFF2-40B4-BE49-F238E27FC236}">
              <a16:creationId xmlns:a16="http://schemas.microsoft.com/office/drawing/2014/main" id="{42B2BABF-46ED-457E-A622-D3F71E1A6C5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69" name="TextBox 968">
          <a:extLst>
            <a:ext uri="{FF2B5EF4-FFF2-40B4-BE49-F238E27FC236}">
              <a16:creationId xmlns:a16="http://schemas.microsoft.com/office/drawing/2014/main" id="{5FE376DD-5BD0-4F10-8D57-E194C33B1B4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70" name="TextBox 969">
          <a:extLst>
            <a:ext uri="{FF2B5EF4-FFF2-40B4-BE49-F238E27FC236}">
              <a16:creationId xmlns:a16="http://schemas.microsoft.com/office/drawing/2014/main" id="{A2CA4B60-89BE-4956-89CD-B5B0E57B665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71" name="TextBox 970">
          <a:extLst>
            <a:ext uri="{FF2B5EF4-FFF2-40B4-BE49-F238E27FC236}">
              <a16:creationId xmlns:a16="http://schemas.microsoft.com/office/drawing/2014/main" id="{3051F7CB-8954-4E41-A963-9C323745CAA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72" name="TextBox 971">
          <a:extLst>
            <a:ext uri="{FF2B5EF4-FFF2-40B4-BE49-F238E27FC236}">
              <a16:creationId xmlns:a16="http://schemas.microsoft.com/office/drawing/2014/main" id="{D8EFF31C-42E5-4F66-BE27-9E0FBDD618E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73" name="TextBox 972">
          <a:extLst>
            <a:ext uri="{FF2B5EF4-FFF2-40B4-BE49-F238E27FC236}">
              <a16:creationId xmlns:a16="http://schemas.microsoft.com/office/drawing/2014/main" id="{291B3C9A-8F20-4E67-B578-601E03ED0B1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74" name="TextBox 973">
          <a:extLst>
            <a:ext uri="{FF2B5EF4-FFF2-40B4-BE49-F238E27FC236}">
              <a16:creationId xmlns:a16="http://schemas.microsoft.com/office/drawing/2014/main" id="{3D72437D-CDEB-4EEF-897D-B807B7A7F38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975" name="TextBox 974">
          <a:extLst>
            <a:ext uri="{FF2B5EF4-FFF2-40B4-BE49-F238E27FC236}">
              <a16:creationId xmlns:a16="http://schemas.microsoft.com/office/drawing/2014/main" id="{9C856DE6-F42F-42F4-93AF-425142D627B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76" name="TextBox 975">
          <a:extLst>
            <a:ext uri="{FF2B5EF4-FFF2-40B4-BE49-F238E27FC236}">
              <a16:creationId xmlns:a16="http://schemas.microsoft.com/office/drawing/2014/main" id="{D60DC735-7DF2-415B-83CE-BB11DBBB7E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77" name="TextBox 976">
          <a:extLst>
            <a:ext uri="{FF2B5EF4-FFF2-40B4-BE49-F238E27FC236}">
              <a16:creationId xmlns:a16="http://schemas.microsoft.com/office/drawing/2014/main" id="{70E8BE77-D850-4344-B26A-D6AD2928C61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78" name="TextBox 977">
          <a:extLst>
            <a:ext uri="{FF2B5EF4-FFF2-40B4-BE49-F238E27FC236}">
              <a16:creationId xmlns:a16="http://schemas.microsoft.com/office/drawing/2014/main" id="{13AE878B-83C0-4023-8206-2202E8B370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79" name="TextBox 978">
          <a:extLst>
            <a:ext uri="{FF2B5EF4-FFF2-40B4-BE49-F238E27FC236}">
              <a16:creationId xmlns:a16="http://schemas.microsoft.com/office/drawing/2014/main" id="{AC304BE1-370F-443B-BDAC-6AEE9A0F92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0" name="TextBox 979">
          <a:extLst>
            <a:ext uri="{FF2B5EF4-FFF2-40B4-BE49-F238E27FC236}">
              <a16:creationId xmlns:a16="http://schemas.microsoft.com/office/drawing/2014/main" id="{DDD8DC9D-E28A-4911-945A-AB5C27F8699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1" name="TextBox 980">
          <a:extLst>
            <a:ext uri="{FF2B5EF4-FFF2-40B4-BE49-F238E27FC236}">
              <a16:creationId xmlns:a16="http://schemas.microsoft.com/office/drawing/2014/main" id="{13BF7063-5C12-49B4-9B86-5E8547CDE7F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2" name="TextBox 981">
          <a:extLst>
            <a:ext uri="{FF2B5EF4-FFF2-40B4-BE49-F238E27FC236}">
              <a16:creationId xmlns:a16="http://schemas.microsoft.com/office/drawing/2014/main" id="{8D003823-A85C-427A-AE54-F6592397EAB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3" name="TextBox 982">
          <a:extLst>
            <a:ext uri="{FF2B5EF4-FFF2-40B4-BE49-F238E27FC236}">
              <a16:creationId xmlns:a16="http://schemas.microsoft.com/office/drawing/2014/main" id="{A442322E-2B7C-4A78-8924-D0DD81A467D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84" name="TextBox 983">
          <a:extLst>
            <a:ext uri="{FF2B5EF4-FFF2-40B4-BE49-F238E27FC236}">
              <a16:creationId xmlns:a16="http://schemas.microsoft.com/office/drawing/2014/main" id="{CC5F49E7-4C49-4A6D-B2ED-8B22CBF3FB7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85" name="TextBox 984">
          <a:extLst>
            <a:ext uri="{FF2B5EF4-FFF2-40B4-BE49-F238E27FC236}">
              <a16:creationId xmlns:a16="http://schemas.microsoft.com/office/drawing/2014/main" id="{BD741D43-39AB-4436-AA2B-95AAD9D3126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86" name="TextBox 985">
          <a:extLst>
            <a:ext uri="{FF2B5EF4-FFF2-40B4-BE49-F238E27FC236}">
              <a16:creationId xmlns:a16="http://schemas.microsoft.com/office/drawing/2014/main" id="{8832954C-67AF-4261-A019-CF0825F3825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87" name="TextBox 986">
          <a:extLst>
            <a:ext uri="{FF2B5EF4-FFF2-40B4-BE49-F238E27FC236}">
              <a16:creationId xmlns:a16="http://schemas.microsoft.com/office/drawing/2014/main" id="{7D2328CB-82D9-4A06-A81B-CCBA639D5F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8" name="TextBox 987">
          <a:extLst>
            <a:ext uri="{FF2B5EF4-FFF2-40B4-BE49-F238E27FC236}">
              <a16:creationId xmlns:a16="http://schemas.microsoft.com/office/drawing/2014/main" id="{F5D794E3-C50A-4919-9222-9E18F7A0F3C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89" name="TextBox 988">
          <a:extLst>
            <a:ext uri="{FF2B5EF4-FFF2-40B4-BE49-F238E27FC236}">
              <a16:creationId xmlns:a16="http://schemas.microsoft.com/office/drawing/2014/main" id="{FB6642AD-F596-4C88-BAD9-69F4743437A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90" name="TextBox 989">
          <a:extLst>
            <a:ext uri="{FF2B5EF4-FFF2-40B4-BE49-F238E27FC236}">
              <a16:creationId xmlns:a16="http://schemas.microsoft.com/office/drawing/2014/main" id="{2FE6B8A4-2E8F-479C-9611-20A0036A432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91" name="TextBox 990">
          <a:extLst>
            <a:ext uri="{FF2B5EF4-FFF2-40B4-BE49-F238E27FC236}">
              <a16:creationId xmlns:a16="http://schemas.microsoft.com/office/drawing/2014/main" id="{D91BA1A7-6095-488A-9AC2-AD5CDECB877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92" name="TextBox 991">
          <a:extLst>
            <a:ext uri="{FF2B5EF4-FFF2-40B4-BE49-F238E27FC236}">
              <a16:creationId xmlns:a16="http://schemas.microsoft.com/office/drawing/2014/main" id="{4FDCE442-F742-43AC-9047-156DA6E2C11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93" name="TextBox 992">
          <a:extLst>
            <a:ext uri="{FF2B5EF4-FFF2-40B4-BE49-F238E27FC236}">
              <a16:creationId xmlns:a16="http://schemas.microsoft.com/office/drawing/2014/main" id="{52D73627-56D2-49BD-AB75-B188ED1A8DB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94" name="TextBox 993">
          <a:extLst>
            <a:ext uri="{FF2B5EF4-FFF2-40B4-BE49-F238E27FC236}">
              <a16:creationId xmlns:a16="http://schemas.microsoft.com/office/drawing/2014/main" id="{E7D6ADE1-CB32-4134-A0E2-B818EE659F1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95" name="TextBox 994">
          <a:extLst>
            <a:ext uri="{FF2B5EF4-FFF2-40B4-BE49-F238E27FC236}">
              <a16:creationId xmlns:a16="http://schemas.microsoft.com/office/drawing/2014/main" id="{E9050683-5979-46F5-B397-221484120E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96" name="TextBox 995">
          <a:extLst>
            <a:ext uri="{FF2B5EF4-FFF2-40B4-BE49-F238E27FC236}">
              <a16:creationId xmlns:a16="http://schemas.microsoft.com/office/drawing/2014/main" id="{7E84AC61-0123-47DC-B975-865D5159C10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997" name="TextBox 996">
          <a:extLst>
            <a:ext uri="{FF2B5EF4-FFF2-40B4-BE49-F238E27FC236}">
              <a16:creationId xmlns:a16="http://schemas.microsoft.com/office/drawing/2014/main" id="{F5E5718C-3054-45C3-971B-03F1345CD8E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98" name="TextBox 997">
          <a:extLst>
            <a:ext uri="{FF2B5EF4-FFF2-40B4-BE49-F238E27FC236}">
              <a16:creationId xmlns:a16="http://schemas.microsoft.com/office/drawing/2014/main" id="{16945AF4-5275-4DD3-93F7-DAD14DC1BB6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999" name="TextBox 998">
          <a:extLst>
            <a:ext uri="{FF2B5EF4-FFF2-40B4-BE49-F238E27FC236}">
              <a16:creationId xmlns:a16="http://schemas.microsoft.com/office/drawing/2014/main" id="{A1AE746B-3401-4277-A02B-DD0910B35E1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00" name="TextBox 999">
          <a:extLst>
            <a:ext uri="{FF2B5EF4-FFF2-40B4-BE49-F238E27FC236}">
              <a16:creationId xmlns:a16="http://schemas.microsoft.com/office/drawing/2014/main" id="{52F3B5AF-1E23-42E0-8EB9-83DA10E3A4C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01" name="TextBox 1000">
          <a:extLst>
            <a:ext uri="{FF2B5EF4-FFF2-40B4-BE49-F238E27FC236}">
              <a16:creationId xmlns:a16="http://schemas.microsoft.com/office/drawing/2014/main" id="{D80E8598-64FC-4849-A288-0C915847CE0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02" name="TextBox 1001">
          <a:extLst>
            <a:ext uri="{FF2B5EF4-FFF2-40B4-BE49-F238E27FC236}">
              <a16:creationId xmlns:a16="http://schemas.microsoft.com/office/drawing/2014/main" id="{EC9CEF31-0AD8-4E41-A5C8-DCE9A6F7D5E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03" name="TextBox 1002">
          <a:extLst>
            <a:ext uri="{FF2B5EF4-FFF2-40B4-BE49-F238E27FC236}">
              <a16:creationId xmlns:a16="http://schemas.microsoft.com/office/drawing/2014/main" id="{24966907-045E-4128-B301-FE80C0D4D46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004" name="TextBox 1003">
          <a:extLst>
            <a:ext uri="{FF2B5EF4-FFF2-40B4-BE49-F238E27FC236}">
              <a16:creationId xmlns:a16="http://schemas.microsoft.com/office/drawing/2014/main" id="{AE9468A8-8659-4C7D-A1CB-0BECE48700C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005" name="TextBox 1004">
          <a:extLst>
            <a:ext uri="{FF2B5EF4-FFF2-40B4-BE49-F238E27FC236}">
              <a16:creationId xmlns:a16="http://schemas.microsoft.com/office/drawing/2014/main" id="{06EF4F8A-0BA6-4209-AD9F-C576800FFF0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006" name="TextBox 1005">
          <a:extLst>
            <a:ext uri="{FF2B5EF4-FFF2-40B4-BE49-F238E27FC236}">
              <a16:creationId xmlns:a16="http://schemas.microsoft.com/office/drawing/2014/main" id="{5C14223E-3685-43F3-BE06-E0E51242343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007" name="TextBox 1006">
          <a:extLst>
            <a:ext uri="{FF2B5EF4-FFF2-40B4-BE49-F238E27FC236}">
              <a16:creationId xmlns:a16="http://schemas.microsoft.com/office/drawing/2014/main" id="{0E2D55CE-DB40-4056-956E-A060C4D22E4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008" name="TextBox 1007">
          <a:extLst>
            <a:ext uri="{FF2B5EF4-FFF2-40B4-BE49-F238E27FC236}">
              <a16:creationId xmlns:a16="http://schemas.microsoft.com/office/drawing/2014/main" id="{5687504A-5F6A-4153-B4BA-5F263E99D072}"/>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009" name="TextBox 1008">
          <a:extLst>
            <a:ext uri="{FF2B5EF4-FFF2-40B4-BE49-F238E27FC236}">
              <a16:creationId xmlns:a16="http://schemas.microsoft.com/office/drawing/2014/main" id="{68D540FD-8AF5-482D-BDBD-7399D0D74D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010" name="TextBox 1009">
          <a:extLst>
            <a:ext uri="{FF2B5EF4-FFF2-40B4-BE49-F238E27FC236}">
              <a16:creationId xmlns:a16="http://schemas.microsoft.com/office/drawing/2014/main" id="{AD44A0F2-F90D-4EBF-B2FB-B9EB98756864}"/>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011" name="TextBox 1010">
          <a:extLst>
            <a:ext uri="{FF2B5EF4-FFF2-40B4-BE49-F238E27FC236}">
              <a16:creationId xmlns:a16="http://schemas.microsoft.com/office/drawing/2014/main" id="{539FEE23-92B8-4B22-94C7-7B8E916D8AFC}"/>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2" name="TextBox 1011">
          <a:extLst>
            <a:ext uri="{FF2B5EF4-FFF2-40B4-BE49-F238E27FC236}">
              <a16:creationId xmlns:a16="http://schemas.microsoft.com/office/drawing/2014/main" id="{5042D8B4-F50A-469E-B0C7-1ED28D7B2DC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3" name="TextBox 1012">
          <a:extLst>
            <a:ext uri="{FF2B5EF4-FFF2-40B4-BE49-F238E27FC236}">
              <a16:creationId xmlns:a16="http://schemas.microsoft.com/office/drawing/2014/main" id="{DC445019-A4AA-4B8A-8632-C927482992B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4" name="TextBox 1013">
          <a:extLst>
            <a:ext uri="{FF2B5EF4-FFF2-40B4-BE49-F238E27FC236}">
              <a16:creationId xmlns:a16="http://schemas.microsoft.com/office/drawing/2014/main" id="{7B8957B5-0FC3-46CF-959C-6C1883FCCC97}"/>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5" name="TextBox 1014">
          <a:extLst>
            <a:ext uri="{FF2B5EF4-FFF2-40B4-BE49-F238E27FC236}">
              <a16:creationId xmlns:a16="http://schemas.microsoft.com/office/drawing/2014/main" id="{BCF70C06-97A1-4E25-AD4C-523ABFD1A2DD}"/>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6" name="TextBox 1015">
          <a:extLst>
            <a:ext uri="{FF2B5EF4-FFF2-40B4-BE49-F238E27FC236}">
              <a16:creationId xmlns:a16="http://schemas.microsoft.com/office/drawing/2014/main" id="{A54DD9FD-268C-41EB-9D67-4A7C0D60FD97}"/>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7" name="TextBox 1016">
          <a:extLst>
            <a:ext uri="{FF2B5EF4-FFF2-40B4-BE49-F238E27FC236}">
              <a16:creationId xmlns:a16="http://schemas.microsoft.com/office/drawing/2014/main" id="{74CB1993-EE04-4196-BCAD-973076878CD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8" name="TextBox 1017">
          <a:extLst>
            <a:ext uri="{FF2B5EF4-FFF2-40B4-BE49-F238E27FC236}">
              <a16:creationId xmlns:a16="http://schemas.microsoft.com/office/drawing/2014/main" id="{51195AB6-0139-4827-80E5-708F5BCBC00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19" name="TextBox 1018">
          <a:extLst>
            <a:ext uri="{FF2B5EF4-FFF2-40B4-BE49-F238E27FC236}">
              <a16:creationId xmlns:a16="http://schemas.microsoft.com/office/drawing/2014/main" id="{882ABD38-3E8F-44E7-8F70-776DD9B74ABD}"/>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20" name="TextBox 1019">
          <a:extLst>
            <a:ext uri="{FF2B5EF4-FFF2-40B4-BE49-F238E27FC236}">
              <a16:creationId xmlns:a16="http://schemas.microsoft.com/office/drawing/2014/main" id="{871F4644-4D00-456D-947E-63B70EEB548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21" name="TextBox 1020">
          <a:extLst>
            <a:ext uri="{FF2B5EF4-FFF2-40B4-BE49-F238E27FC236}">
              <a16:creationId xmlns:a16="http://schemas.microsoft.com/office/drawing/2014/main" id="{B3FFEB05-AD66-4855-82D9-3F959D52829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22" name="TextBox 1021">
          <a:extLst>
            <a:ext uri="{FF2B5EF4-FFF2-40B4-BE49-F238E27FC236}">
              <a16:creationId xmlns:a16="http://schemas.microsoft.com/office/drawing/2014/main" id="{9B68B5AF-060A-45E7-9BBE-79BB1C50B788}"/>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023" name="TextBox 1022">
          <a:extLst>
            <a:ext uri="{FF2B5EF4-FFF2-40B4-BE49-F238E27FC236}">
              <a16:creationId xmlns:a16="http://schemas.microsoft.com/office/drawing/2014/main" id="{B0FA627A-D4C1-47B7-A2DC-AE9690C704A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24" name="TextBox 1023">
          <a:extLst>
            <a:ext uri="{FF2B5EF4-FFF2-40B4-BE49-F238E27FC236}">
              <a16:creationId xmlns:a16="http://schemas.microsoft.com/office/drawing/2014/main" id="{65BBE1C2-5F65-4AE9-8AB5-C13A9C6D486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25" name="TextBox 1024">
          <a:extLst>
            <a:ext uri="{FF2B5EF4-FFF2-40B4-BE49-F238E27FC236}">
              <a16:creationId xmlns:a16="http://schemas.microsoft.com/office/drawing/2014/main" id="{5DF5DF2A-93CB-49EA-9406-B42D27C430F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26" name="TextBox 1025">
          <a:extLst>
            <a:ext uri="{FF2B5EF4-FFF2-40B4-BE49-F238E27FC236}">
              <a16:creationId xmlns:a16="http://schemas.microsoft.com/office/drawing/2014/main" id="{5DE42E25-896E-4DC5-804D-49DA1A2572E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27" name="TextBox 1026">
          <a:extLst>
            <a:ext uri="{FF2B5EF4-FFF2-40B4-BE49-F238E27FC236}">
              <a16:creationId xmlns:a16="http://schemas.microsoft.com/office/drawing/2014/main" id="{39971F58-35AC-4E6E-A2A2-2F6F9485F72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28" name="TextBox 1027">
          <a:extLst>
            <a:ext uri="{FF2B5EF4-FFF2-40B4-BE49-F238E27FC236}">
              <a16:creationId xmlns:a16="http://schemas.microsoft.com/office/drawing/2014/main" id="{D683CCC0-F7AD-46F1-B03C-F48C955CB3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29" name="TextBox 1028">
          <a:extLst>
            <a:ext uri="{FF2B5EF4-FFF2-40B4-BE49-F238E27FC236}">
              <a16:creationId xmlns:a16="http://schemas.microsoft.com/office/drawing/2014/main" id="{6E772E1A-4863-409B-BE62-1BA66377CC6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30" name="TextBox 1029">
          <a:extLst>
            <a:ext uri="{FF2B5EF4-FFF2-40B4-BE49-F238E27FC236}">
              <a16:creationId xmlns:a16="http://schemas.microsoft.com/office/drawing/2014/main" id="{AC468F13-C0D3-4A98-9767-793BDB66A63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31" name="TextBox 1030">
          <a:extLst>
            <a:ext uri="{FF2B5EF4-FFF2-40B4-BE49-F238E27FC236}">
              <a16:creationId xmlns:a16="http://schemas.microsoft.com/office/drawing/2014/main" id="{B2927950-DEF0-4A0A-92EF-7A095FC06D1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32" name="TextBox 1031">
          <a:extLst>
            <a:ext uri="{FF2B5EF4-FFF2-40B4-BE49-F238E27FC236}">
              <a16:creationId xmlns:a16="http://schemas.microsoft.com/office/drawing/2014/main" id="{8504BEC3-8868-4D9D-AA68-0B4BFDD0189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033" name="TextBox 1032">
          <a:extLst>
            <a:ext uri="{FF2B5EF4-FFF2-40B4-BE49-F238E27FC236}">
              <a16:creationId xmlns:a16="http://schemas.microsoft.com/office/drawing/2014/main" id="{DB198E03-0DB7-4788-A0F5-A2D9294CCEF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34" name="TextBox 1033">
          <a:extLst>
            <a:ext uri="{FF2B5EF4-FFF2-40B4-BE49-F238E27FC236}">
              <a16:creationId xmlns:a16="http://schemas.microsoft.com/office/drawing/2014/main" id="{C5C0BDFC-E221-45DF-8A38-46C754F8ECE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035" name="TextBox 1034">
          <a:extLst>
            <a:ext uri="{FF2B5EF4-FFF2-40B4-BE49-F238E27FC236}">
              <a16:creationId xmlns:a16="http://schemas.microsoft.com/office/drawing/2014/main" id="{389BEFAB-3446-4A5D-A11D-2E709506A5D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36" name="TextBox 1035">
          <a:extLst>
            <a:ext uri="{FF2B5EF4-FFF2-40B4-BE49-F238E27FC236}">
              <a16:creationId xmlns:a16="http://schemas.microsoft.com/office/drawing/2014/main" id="{7C1B62A7-A9F2-40DE-8E99-003F4F81206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37" name="TextBox 1036">
          <a:extLst>
            <a:ext uri="{FF2B5EF4-FFF2-40B4-BE49-F238E27FC236}">
              <a16:creationId xmlns:a16="http://schemas.microsoft.com/office/drawing/2014/main" id="{9071DBA4-31F3-4658-8966-9D8D6A38B86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38" name="TextBox 1037">
          <a:extLst>
            <a:ext uri="{FF2B5EF4-FFF2-40B4-BE49-F238E27FC236}">
              <a16:creationId xmlns:a16="http://schemas.microsoft.com/office/drawing/2014/main" id="{A28F7E07-3BC6-43C4-A537-F25F407E867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39" name="TextBox 1038">
          <a:extLst>
            <a:ext uri="{FF2B5EF4-FFF2-40B4-BE49-F238E27FC236}">
              <a16:creationId xmlns:a16="http://schemas.microsoft.com/office/drawing/2014/main" id="{9A26AAE5-15AC-4C2D-B236-CF4EA9A6727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0" name="TextBox 1039">
          <a:extLst>
            <a:ext uri="{FF2B5EF4-FFF2-40B4-BE49-F238E27FC236}">
              <a16:creationId xmlns:a16="http://schemas.microsoft.com/office/drawing/2014/main" id="{80A43431-C3D1-4FA1-AAB3-B8F32AD946D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1" name="TextBox 1040">
          <a:extLst>
            <a:ext uri="{FF2B5EF4-FFF2-40B4-BE49-F238E27FC236}">
              <a16:creationId xmlns:a16="http://schemas.microsoft.com/office/drawing/2014/main" id="{138B269F-7D05-4748-BF49-9301C1DD6CD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2" name="TextBox 1041">
          <a:extLst>
            <a:ext uri="{FF2B5EF4-FFF2-40B4-BE49-F238E27FC236}">
              <a16:creationId xmlns:a16="http://schemas.microsoft.com/office/drawing/2014/main" id="{24EF51CF-E68D-4919-B97F-50F42FA314FC}"/>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3" name="TextBox 1042">
          <a:extLst>
            <a:ext uri="{FF2B5EF4-FFF2-40B4-BE49-F238E27FC236}">
              <a16:creationId xmlns:a16="http://schemas.microsoft.com/office/drawing/2014/main" id="{2BC6D73D-8687-4AC9-A50F-A469223A2AE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4" name="TextBox 1043">
          <a:extLst>
            <a:ext uri="{FF2B5EF4-FFF2-40B4-BE49-F238E27FC236}">
              <a16:creationId xmlns:a16="http://schemas.microsoft.com/office/drawing/2014/main" id="{029538B9-7F7F-48A5-9507-095D03A2AFD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5" name="TextBox 1044">
          <a:extLst>
            <a:ext uri="{FF2B5EF4-FFF2-40B4-BE49-F238E27FC236}">
              <a16:creationId xmlns:a16="http://schemas.microsoft.com/office/drawing/2014/main" id="{5C9A7092-4F44-4ECE-ACFD-2097A548456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6" name="TextBox 1045">
          <a:extLst>
            <a:ext uri="{FF2B5EF4-FFF2-40B4-BE49-F238E27FC236}">
              <a16:creationId xmlns:a16="http://schemas.microsoft.com/office/drawing/2014/main" id="{B439F012-E51D-4B46-AAC2-065957645CB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47" name="TextBox 1046">
          <a:extLst>
            <a:ext uri="{FF2B5EF4-FFF2-40B4-BE49-F238E27FC236}">
              <a16:creationId xmlns:a16="http://schemas.microsoft.com/office/drawing/2014/main" id="{7F895B4D-5C5B-4AB2-9BA1-AEA6C2107962}"/>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48" name="TextBox 1047">
          <a:extLst>
            <a:ext uri="{FF2B5EF4-FFF2-40B4-BE49-F238E27FC236}">
              <a16:creationId xmlns:a16="http://schemas.microsoft.com/office/drawing/2014/main" id="{07267149-3613-4A7D-96E2-5E1943488AA8}"/>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49" name="TextBox 1048">
          <a:extLst>
            <a:ext uri="{FF2B5EF4-FFF2-40B4-BE49-F238E27FC236}">
              <a16:creationId xmlns:a16="http://schemas.microsoft.com/office/drawing/2014/main" id="{5D55CC80-45D5-45A9-8811-BBEC13A47B84}"/>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50" name="TextBox 1049">
          <a:extLst>
            <a:ext uri="{FF2B5EF4-FFF2-40B4-BE49-F238E27FC236}">
              <a16:creationId xmlns:a16="http://schemas.microsoft.com/office/drawing/2014/main" id="{09932DEC-E8F6-4FA0-A6E8-0D6FDAB11F6A}"/>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51" name="TextBox 1050">
          <a:extLst>
            <a:ext uri="{FF2B5EF4-FFF2-40B4-BE49-F238E27FC236}">
              <a16:creationId xmlns:a16="http://schemas.microsoft.com/office/drawing/2014/main" id="{DD961A02-8ADF-4A3F-9EDD-438E04505967}"/>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2" name="TextBox 1051">
          <a:extLst>
            <a:ext uri="{FF2B5EF4-FFF2-40B4-BE49-F238E27FC236}">
              <a16:creationId xmlns:a16="http://schemas.microsoft.com/office/drawing/2014/main" id="{7F6D0D8E-1A7F-467A-96CF-0BF482073BA7}"/>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3" name="TextBox 1052">
          <a:extLst>
            <a:ext uri="{FF2B5EF4-FFF2-40B4-BE49-F238E27FC236}">
              <a16:creationId xmlns:a16="http://schemas.microsoft.com/office/drawing/2014/main" id="{44E92FB9-713A-4D8E-8F94-0AEFF627E5E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4" name="TextBox 1053">
          <a:extLst>
            <a:ext uri="{FF2B5EF4-FFF2-40B4-BE49-F238E27FC236}">
              <a16:creationId xmlns:a16="http://schemas.microsoft.com/office/drawing/2014/main" id="{DF556D59-9C27-471E-ADD1-6E6B86F897B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5" name="TextBox 1054">
          <a:extLst>
            <a:ext uri="{FF2B5EF4-FFF2-40B4-BE49-F238E27FC236}">
              <a16:creationId xmlns:a16="http://schemas.microsoft.com/office/drawing/2014/main" id="{4D194A56-CD84-4781-A65E-D9D08EE2B4A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6" name="TextBox 1055">
          <a:extLst>
            <a:ext uri="{FF2B5EF4-FFF2-40B4-BE49-F238E27FC236}">
              <a16:creationId xmlns:a16="http://schemas.microsoft.com/office/drawing/2014/main" id="{8E3B714F-646A-4CD5-A972-46A56FFA9C1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7" name="TextBox 1056">
          <a:extLst>
            <a:ext uri="{FF2B5EF4-FFF2-40B4-BE49-F238E27FC236}">
              <a16:creationId xmlns:a16="http://schemas.microsoft.com/office/drawing/2014/main" id="{639D2922-0E89-49A3-8297-A786A77E4262}"/>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8" name="TextBox 1057">
          <a:extLst>
            <a:ext uri="{FF2B5EF4-FFF2-40B4-BE49-F238E27FC236}">
              <a16:creationId xmlns:a16="http://schemas.microsoft.com/office/drawing/2014/main" id="{D3F69216-4D2F-4F0D-B4CC-D054685D1C2C}"/>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59" name="TextBox 1058">
          <a:extLst>
            <a:ext uri="{FF2B5EF4-FFF2-40B4-BE49-F238E27FC236}">
              <a16:creationId xmlns:a16="http://schemas.microsoft.com/office/drawing/2014/main" id="{914F158F-2A3D-48EA-B1A2-ED148BC3256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60" name="TextBox 1059">
          <a:extLst>
            <a:ext uri="{FF2B5EF4-FFF2-40B4-BE49-F238E27FC236}">
              <a16:creationId xmlns:a16="http://schemas.microsoft.com/office/drawing/2014/main" id="{5CE8539B-18A8-4340-A652-27A837E392C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61" name="TextBox 1060">
          <a:extLst>
            <a:ext uri="{FF2B5EF4-FFF2-40B4-BE49-F238E27FC236}">
              <a16:creationId xmlns:a16="http://schemas.microsoft.com/office/drawing/2014/main" id="{67C39E78-62C6-4516-BBA0-87057F5D216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62" name="TextBox 1061">
          <a:extLst>
            <a:ext uri="{FF2B5EF4-FFF2-40B4-BE49-F238E27FC236}">
              <a16:creationId xmlns:a16="http://schemas.microsoft.com/office/drawing/2014/main" id="{12129E39-89BB-4525-A847-3F3A0B00CC4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63" name="TextBox 1062">
          <a:extLst>
            <a:ext uri="{FF2B5EF4-FFF2-40B4-BE49-F238E27FC236}">
              <a16:creationId xmlns:a16="http://schemas.microsoft.com/office/drawing/2014/main" id="{E668687D-0515-4135-8E07-AB07011C557A}"/>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64" name="TextBox 1063">
          <a:extLst>
            <a:ext uri="{FF2B5EF4-FFF2-40B4-BE49-F238E27FC236}">
              <a16:creationId xmlns:a16="http://schemas.microsoft.com/office/drawing/2014/main" id="{A100C2E6-988F-4591-94CD-E66B9296F9CC}"/>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65" name="TextBox 1064">
          <a:extLst>
            <a:ext uri="{FF2B5EF4-FFF2-40B4-BE49-F238E27FC236}">
              <a16:creationId xmlns:a16="http://schemas.microsoft.com/office/drawing/2014/main" id="{31E43FC9-9D17-486B-9B9A-D25BF4ADC84D}"/>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66" name="TextBox 1065">
          <a:extLst>
            <a:ext uri="{FF2B5EF4-FFF2-40B4-BE49-F238E27FC236}">
              <a16:creationId xmlns:a16="http://schemas.microsoft.com/office/drawing/2014/main" id="{2C776FE6-37DE-433F-9EF2-81A295DC2A32}"/>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067" name="TextBox 1066">
          <a:extLst>
            <a:ext uri="{FF2B5EF4-FFF2-40B4-BE49-F238E27FC236}">
              <a16:creationId xmlns:a16="http://schemas.microsoft.com/office/drawing/2014/main" id="{BD32E65D-AAEF-4314-937F-481010509A3D}"/>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68" name="TextBox 1067">
          <a:extLst>
            <a:ext uri="{FF2B5EF4-FFF2-40B4-BE49-F238E27FC236}">
              <a16:creationId xmlns:a16="http://schemas.microsoft.com/office/drawing/2014/main" id="{A12E41B4-8E66-4C38-95AB-9EC4BAF20C32}"/>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69" name="TextBox 1068">
          <a:extLst>
            <a:ext uri="{FF2B5EF4-FFF2-40B4-BE49-F238E27FC236}">
              <a16:creationId xmlns:a16="http://schemas.microsoft.com/office/drawing/2014/main" id="{4BBDD55B-AF55-45BD-960A-94B96F4565C1}"/>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0" name="TextBox 1069">
          <a:extLst>
            <a:ext uri="{FF2B5EF4-FFF2-40B4-BE49-F238E27FC236}">
              <a16:creationId xmlns:a16="http://schemas.microsoft.com/office/drawing/2014/main" id="{8A889FF9-1923-4023-B296-9A4C2B50307C}"/>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1" name="TextBox 1070">
          <a:extLst>
            <a:ext uri="{FF2B5EF4-FFF2-40B4-BE49-F238E27FC236}">
              <a16:creationId xmlns:a16="http://schemas.microsoft.com/office/drawing/2014/main" id="{2DAEF3D2-7AA1-423C-9BB6-7095012D53A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2" name="TextBox 1071">
          <a:extLst>
            <a:ext uri="{FF2B5EF4-FFF2-40B4-BE49-F238E27FC236}">
              <a16:creationId xmlns:a16="http://schemas.microsoft.com/office/drawing/2014/main" id="{D64DA23D-B8CB-407A-BF7C-3459AEE0FCF7}"/>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3" name="TextBox 1072">
          <a:extLst>
            <a:ext uri="{FF2B5EF4-FFF2-40B4-BE49-F238E27FC236}">
              <a16:creationId xmlns:a16="http://schemas.microsoft.com/office/drawing/2014/main" id="{1232BE52-E695-4AE6-8DA2-20F8D49558C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4" name="TextBox 1073">
          <a:extLst>
            <a:ext uri="{FF2B5EF4-FFF2-40B4-BE49-F238E27FC236}">
              <a16:creationId xmlns:a16="http://schemas.microsoft.com/office/drawing/2014/main" id="{F83D6520-C1DD-4EB8-830E-F21C5CE916A7}"/>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5" name="TextBox 1074">
          <a:extLst>
            <a:ext uri="{FF2B5EF4-FFF2-40B4-BE49-F238E27FC236}">
              <a16:creationId xmlns:a16="http://schemas.microsoft.com/office/drawing/2014/main" id="{EDBC9BA6-6CEB-4EEA-9284-B4273FB0877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6" name="TextBox 1075">
          <a:extLst>
            <a:ext uri="{FF2B5EF4-FFF2-40B4-BE49-F238E27FC236}">
              <a16:creationId xmlns:a16="http://schemas.microsoft.com/office/drawing/2014/main" id="{6816237E-C416-4EC3-AD77-94628A16AD62}"/>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7" name="TextBox 1076">
          <a:extLst>
            <a:ext uri="{FF2B5EF4-FFF2-40B4-BE49-F238E27FC236}">
              <a16:creationId xmlns:a16="http://schemas.microsoft.com/office/drawing/2014/main" id="{7EC0FBA6-3492-450F-91BB-200B52B561DE}"/>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8" name="TextBox 1077">
          <a:extLst>
            <a:ext uri="{FF2B5EF4-FFF2-40B4-BE49-F238E27FC236}">
              <a16:creationId xmlns:a16="http://schemas.microsoft.com/office/drawing/2014/main" id="{47B50A50-7AA8-4CFE-9B6F-2502A80E108A}"/>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079" name="TextBox 1078">
          <a:extLst>
            <a:ext uri="{FF2B5EF4-FFF2-40B4-BE49-F238E27FC236}">
              <a16:creationId xmlns:a16="http://schemas.microsoft.com/office/drawing/2014/main" id="{EF576A5B-D31C-43CD-ACA3-14714B49459A}"/>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0" name="TextBox 1079">
          <a:extLst>
            <a:ext uri="{FF2B5EF4-FFF2-40B4-BE49-F238E27FC236}">
              <a16:creationId xmlns:a16="http://schemas.microsoft.com/office/drawing/2014/main" id="{E51E398F-A3DC-4E45-AC82-AF224B432B9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1" name="TextBox 1080">
          <a:extLst>
            <a:ext uri="{FF2B5EF4-FFF2-40B4-BE49-F238E27FC236}">
              <a16:creationId xmlns:a16="http://schemas.microsoft.com/office/drawing/2014/main" id="{B786E1FB-77D6-4370-92F2-9540207D981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2" name="TextBox 1081">
          <a:extLst>
            <a:ext uri="{FF2B5EF4-FFF2-40B4-BE49-F238E27FC236}">
              <a16:creationId xmlns:a16="http://schemas.microsoft.com/office/drawing/2014/main" id="{356ACF3E-A16B-4AD4-A374-51EE2DD385A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3" name="TextBox 1082">
          <a:extLst>
            <a:ext uri="{FF2B5EF4-FFF2-40B4-BE49-F238E27FC236}">
              <a16:creationId xmlns:a16="http://schemas.microsoft.com/office/drawing/2014/main" id="{8A218EED-04C4-42E3-B48C-3E5C80186255}"/>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4" name="TextBox 1083">
          <a:extLst>
            <a:ext uri="{FF2B5EF4-FFF2-40B4-BE49-F238E27FC236}">
              <a16:creationId xmlns:a16="http://schemas.microsoft.com/office/drawing/2014/main" id="{655216CB-6D92-46F7-AE19-062BF2F3D23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5" name="TextBox 1084">
          <a:extLst>
            <a:ext uri="{FF2B5EF4-FFF2-40B4-BE49-F238E27FC236}">
              <a16:creationId xmlns:a16="http://schemas.microsoft.com/office/drawing/2014/main" id="{A02377B9-2F3A-4A07-94DF-A3962690076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6" name="TextBox 1085">
          <a:extLst>
            <a:ext uri="{FF2B5EF4-FFF2-40B4-BE49-F238E27FC236}">
              <a16:creationId xmlns:a16="http://schemas.microsoft.com/office/drawing/2014/main" id="{8BC8E031-E8B6-410E-BF6F-3BBF2EB8025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7" name="TextBox 1086">
          <a:extLst>
            <a:ext uri="{FF2B5EF4-FFF2-40B4-BE49-F238E27FC236}">
              <a16:creationId xmlns:a16="http://schemas.microsoft.com/office/drawing/2014/main" id="{BDE267A3-A75D-4AB5-8FF7-117E5F3E666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8" name="TextBox 1087">
          <a:extLst>
            <a:ext uri="{FF2B5EF4-FFF2-40B4-BE49-F238E27FC236}">
              <a16:creationId xmlns:a16="http://schemas.microsoft.com/office/drawing/2014/main" id="{867BEBDE-BF25-4834-AA9D-5054217A24D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89" name="TextBox 1088">
          <a:extLst>
            <a:ext uri="{FF2B5EF4-FFF2-40B4-BE49-F238E27FC236}">
              <a16:creationId xmlns:a16="http://schemas.microsoft.com/office/drawing/2014/main" id="{2BA05DCA-E4B1-4EC2-8432-34D1ECFBBD4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0" name="TextBox 1089">
          <a:extLst>
            <a:ext uri="{FF2B5EF4-FFF2-40B4-BE49-F238E27FC236}">
              <a16:creationId xmlns:a16="http://schemas.microsoft.com/office/drawing/2014/main" id="{CBBB785E-C7D5-42CD-9035-EB072418C57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1" name="TextBox 1090">
          <a:extLst>
            <a:ext uri="{FF2B5EF4-FFF2-40B4-BE49-F238E27FC236}">
              <a16:creationId xmlns:a16="http://schemas.microsoft.com/office/drawing/2014/main" id="{4CA906F4-EB39-485C-837D-3DE239B0A31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2" name="TextBox 1091">
          <a:extLst>
            <a:ext uri="{FF2B5EF4-FFF2-40B4-BE49-F238E27FC236}">
              <a16:creationId xmlns:a16="http://schemas.microsoft.com/office/drawing/2014/main" id="{65C96547-68C3-4494-8E82-3A102C18998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3" name="TextBox 1092">
          <a:extLst>
            <a:ext uri="{FF2B5EF4-FFF2-40B4-BE49-F238E27FC236}">
              <a16:creationId xmlns:a16="http://schemas.microsoft.com/office/drawing/2014/main" id="{575D2F75-4163-4704-B417-5373161C727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4" name="TextBox 1093">
          <a:extLst>
            <a:ext uri="{FF2B5EF4-FFF2-40B4-BE49-F238E27FC236}">
              <a16:creationId xmlns:a16="http://schemas.microsoft.com/office/drawing/2014/main" id="{1465E7B8-E9BD-4D0D-8D2D-64F50CC5BEC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5" name="TextBox 1094">
          <a:extLst>
            <a:ext uri="{FF2B5EF4-FFF2-40B4-BE49-F238E27FC236}">
              <a16:creationId xmlns:a16="http://schemas.microsoft.com/office/drawing/2014/main" id="{7BE56932-A345-465E-A9F0-99154084689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6" name="TextBox 1095">
          <a:extLst>
            <a:ext uri="{FF2B5EF4-FFF2-40B4-BE49-F238E27FC236}">
              <a16:creationId xmlns:a16="http://schemas.microsoft.com/office/drawing/2014/main" id="{B4FF7A77-35FA-4633-9073-0FAD7FD4A095}"/>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7" name="TextBox 1096">
          <a:extLst>
            <a:ext uri="{FF2B5EF4-FFF2-40B4-BE49-F238E27FC236}">
              <a16:creationId xmlns:a16="http://schemas.microsoft.com/office/drawing/2014/main" id="{2EE2B3E4-B3F3-4375-B819-D1571A1BDA1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8" name="TextBox 1097">
          <a:extLst>
            <a:ext uri="{FF2B5EF4-FFF2-40B4-BE49-F238E27FC236}">
              <a16:creationId xmlns:a16="http://schemas.microsoft.com/office/drawing/2014/main" id="{D9280002-9CDF-4313-8F72-6D09BC1299A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099" name="TextBox 1098">
          <a:extLst>
            <a:ext uri="{FF2B5EF4-FFF2-40B4-BE49-F238E27FC236}">
              <a16:creationId xmlns:a16="http://schemas.microsoft.com/office/drawing/2014/main" id="{17D303DB-EDC1-4F3D-AB92-B74129A7EDC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0" name="TextBox 1099">
          <a:extLst>
            <a:ext uri="{FF2B5EF4-FFF2-40B4-BE49-F238E27FC236}">
              <a16:creationId xmlns:a16="http://schemas.microsoft.com/office/drawing/2014/main" id="{7A88C12F-5F34-44D6-A293-2D74FFB1B26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1" name="TextBox 1100">
          <a:extLst>
            <a:ext uri="{FF2B5EF4-FFF2-40B4-BE49-F238E27FC236}">
              <a16:creationId xmlns:a16="http://schemas.microsoft.com/office/drawing/2014/main" id="{29161E68-63F6-4042-A90A-4F9DFBA7A71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2" name="TextBox 1101">
          <a:extLst>
            <a:ext uri="{FF2B5EF4-FFF2-40B4-BE49-F238E27FC236}">
              <a16:creationId xmlns:a16="http://schemas.microsoft.com/office/drawing/2014/main" id="{4849AF59-5963-4BFD-8470-65710D66DAA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3" name="TextBox 1102">
          <a:extLst>
            <a:ext uri="{FF2B5EF4-FFF2-40B4-BE49-F238E27FC236}">
              <a16:creationId xmlns:a16="http://schemas.microsoft.com/office/drawing/2014/main" id="{ED43C893-7175-434E-857F-55FD83AD978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4" name="TextBox 1103">
          <a:extLst>
            <a:ext uri="{FF2B5EF4-FFF2-40B4-BE49-F238E27FC236}">
              <a16:creationId xmlns:a16="http://schemas.microsoft.com/office/drawing/2014/main" id="{E7A45E2F-FFE5-4260-82AB-BB34351810A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5" name="TextBox 1104">
          <a:extLst>
            <a:ext uri="{FF2B5EF4-FFF2-40B4-BE49-F238E27FC236}">
              <a16:creationId xmlns:a16="http://schemas.microsoft.com/office/drawing/2014/main" id="{8FE04CE3-324C-417B-B814-0D678EE59DF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6" name="TextBox 1105">
          <a:extLst>
            <a:ext uri="{FF2B5EF4-FFF2-40B4-BE49-F238E27FC236}">
              <a16:creationId xmlns:a16="http://schemas.microsoft.com/office/drawing/2014/main" id="{4197CED8-BC25-4BF5-A657-E8748DEC9B9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7" name="TextBox 1106">
          <a:extLst>
            <a:ext uri="{FF2B5EF4-FFF2-40B4-BE49-F238E27FC236}">
              <a16:creationId xmlns:a16="http://schemas.microsoft.com/office/drawing/2014/main" id="{02E33A4C-69ED-4EED-8134-DB75F256315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8" name="TextBox 1107">
          <a:extLst>
            <a:ext uri="{FF2B5EF4-FFF2-40B4-BE49-F238E27FC236}">
              <a16:creationId xmlns:a16="http://schemas.microsoft.com/office/drawing/2014/main" id="{AD7C79B1-F0C6-4BF4-A375-3A8A8D056AF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09" name="TextBox 1108">
          <a:extLst>
            <a:ext uri="{FF2B5EF4-FFF2-40B4-BE49-F238E27FC236}">
              <a16:creationId xmlns:a16="http://schemas.microsoft.com/office/drawing/2014/main" id="{15035D48-1E16-48BE-8212-526F78B9385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10" name="TextBox 1109">
          <a:extLst>
            <a:ext uri="{FF2B5EF4-FFF2-40B4-BE49-F238E27FC236}">
              <a16:creationId xmlns:a16="http://schemas.microsoft.com/office/drawing/2014/main" id="{FF6395E5-B159-416E-A86B-F1AA0277A5E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11" name="TextBox 1110">
          <a:extLst>
            <a:ext uri="{FF2B5EF4-FFF2-40B4-BE49-F238E27FC236}">
              <a16:creationId xmlns:a16="http://schemas.microsoft.com/office/drawing/2014/main" id="{AD5ACE6C-5364-42C7-9E0A-AACADB2E76B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12" name="TextBox 1111">
          <a:extLst>
            <a:ext uri="{FF2B5EF4-FFF2-40B4-BE49-F238E27FC236}">
              <a16:creationId xmlns:a16="http://schemas.microsoft.com/office/drawing/2014/main" id="{86FF1226-E8A5-4770-B8C9-3FCFAB608AA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13" name="TextBox 1112">
          <a:extLst>
            <a:ext uri="{FF2B5EF4-FFF2-40B4-BE49-F238E27FC236}">
              <a16:creationId xmlns:a16="http://schemas.microsoft.com/office/drawing/2014/main" id="{534F7388-7502-439A-8583-19B702172BA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14" name="TextBox 1113">
          <a:extLst>
            <a:ext uri="{FF2B5EF4-FFF2-40B4-BE49-F238E27FC236}">
              <a16:creationId xmlns:a16="http://schemas.microsoft.com/office/drawing/2014/main" id="{8354A0E0-BE04-4A15-A440-5530DCC749B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115" name="TextBox 1114">
          <a:extLst>
            <a:ext uri="{FF2B5EF4-FFF2-40B4-BE49-F238E27FC236}">
              <a16:creationId xmlns:a16="http://schemas.microsoft.com/office/drawing/2014/main" id="{9E1CFC46-2089-49CA-B44C-661E91F0AA4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16" name="TextBox 1115">
          <a:extLst>
            <a:ext uri="{FF2B5EF4-FFF2-40B4-BE49-F238E27FC236}">
              <a16:creationId xmlns:a16="http://schemas.microsoft.com/office/drawing/2014/main" id="{619496B5-40DB-432C-8407-EFCC248B477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17" name="TextBox 1116">
          <a:extLst>
            <a:ext uri="{FF2B5EF4-FFF2-40B4-BE49-F238E27FC236}">
              <a16:creationId xmlns:a16="http://schemas.microsoft.com/office/drawing/2014/main" id="{9CDF8D0B-D839-4C99-A9EC-84E562373BD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18" name="TextBox 1117">
          <a:extLst>
            <a:ext uri="{FF2B5EF4-FFF2-40B4-BE49-F238E27FC236}">
              <a16:creationId xmlns:a16="http://schemas.microsoft.com/office/drawing/2014/main" id="{D787CC49-F0F0-4C11-97BD-95AFC5229B6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19" name="TextBox 1118">
          <a:extLst>
            <a:ext uri="{FF2B5EF4-FFF2-40B4-BE49-F238E27FC236}">
              <a16:creationId xmlns:a16="http://schemas.microsoft.com/office/drawing/2014/main" id="{E1DC5D84-B31B-47C6-82DA-AC8D844E1CA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0" name="TextBox 1119">
          <a:extLst>
            <a:ext uri="{FF2B5EF4-FFF2-40B4-BE49-F238E27FC236}">
              <a16:creationId xmlns:a16="http://schemas.microsoft.com/office/drawing/2014/main" id="{D7B8DBDA-B340-445E-99EC-04ED7011D69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1" name="TextBox 1120">
          <a:extLst>
            <a:ext uri="{FF2B5EF4-FFF2-40B4-BE49-F238E27FC236}">
              <a16:creationId xmlns:a16="http://schemas.microsoft.com/office/drawing/2014/main" id="{D2AEBCAE-597B-4AB5-9354-AF7EEAB4873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2" name="TextBox 1121">
          <a:extLst>
            <a:ext uri="{FF2B5EF4-FFF2-40B4-BE49-F238E27FC236}">
              <a16:creationId xmlns:a16="http://schemas.microsoft.com/office/drawing/2014/main" id="{FE6AAE46-A792-4145-A0AE-96E107B04FE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3" name="TextBox 1122">
          <a:extLst>
            <a:ext uri="{FF2B5EF4-FFF2-40B4-BE49-F238E27FC236}">
              <a16:creationId xmlns:a16="http://schemas.microsoft.com/office/drawing/2014/main" id="{E5525187-E581-4C02-9F7B-7C3B70D0740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4" name="TextBox 1123">
          <a:extLst>
            <a:ext uri="{FF2B5EF4-FFF2-40B4-BE49-F238E27FC236}">
              <a16:creationId xmlns:a16="http://schemas.microsoft.com/office/drawing/2014/main" id="{C1D61E4E-6E3A-402B-A38A-7C3CD63C3A0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5" name="TextBox 1124">
          <a:extLst>
            <a:ext uri="{FF2B5EF4-FFF2-40B4-BE49-F238E27FC236}">
              <a16:creationId xmlns:a16="http://schemas.microsoft.com/office/drawing/2014/main" id="{6107964D-61A8-4130-B6E1-13DB158429E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6" name="TextBox 1125">
          <a:extLst>
            <a:ext uri="{FF2B5EF4-FFF2-40B4-BE49-F238E27FC236}">
              <a16:creationId xmlns:a16="http://schemas.microsoft.com/office/drawing/2014/main" id="{A106ECC0-7FCE-4D36-9F39-CED6959A9D3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27" name="TextBox 1126">
          <a:extLst>
            <a:ext uri="{FF2B5EF4-FFF2-40B4-BE49-F238E27FC236}">
              <a16:creationId xmlns:a16="http://schemas.microsoft.com/office/drawing/2014/main" id="{0FEE56C4-A1DC-4640-B858-EDCFA609816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28" name="TextBox 1127">
          <a:extLst>
            <a:ext uri="{FF2B5EF4-FFF2-40B4-BE49-F238E27FC236}">
              <a16:creationId xmlns:a16="http://schemas.microsoft.com/office/drawing/2014/main" id="{56BCD085-850E-435A-ABF4-BFC9D158E5A8}"/>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29" name="TextBox 1128">
          <a:extLst>
            <a:ext uri="{FF2B5EF4-FFF2-40B4-BE49-F238E27FC236}">
              <a16:creationId xmlns:a16="http://schemas.microsoft.com/office/drawing/2014/main" id="{1182E5D8-BC4C-4B6C-913A-A40DFFB233F9}"/>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30" name="TextBox 1129">
          <a:extLst>
            <a:ext uri="{FF2B5EF4-FFF2-40B4-BE49-F238E27FC236}">
              <a16:creationId xmlns:a16="http://schemas.microsoft.com/office/drawing/2014/main" id="{4564EB93-8A72-47FF-B9D7-8FCE23488854}"/>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31" name="TextBox 1130">
          <a:extLst>
            <a:ext uri="{FF2B5EF4-FFF2-40B4-BE49-F238E27FC236}">
              <a16:creationId xmlns:a16="http://schemas.microsoft.com/office/drawing/2014/main" id="{596BC203-C27F-4711-AA68-4ADC9BE11F9E}"/>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2" name="TextBox 1131">
          <a:extLst>
            <a:ext uri="{FF2B5EF4-FFF2-40B4-BE49-F238E27FC236}">
              <a16:creationId xmlns:a16="http://schemas.microsoft.com/office/drawing/2014/main" id="{D6AC2403-1D40-49F4-9EA8-688168984D2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3" name="TextBox 1132">
          <a:extLst>
            <a:ext uri="{FF2B5EF4-FFF2-40B4-BE49-F238E27FC236}">
              <a16:creationId xmlns:a16="http://schemas.microsoft.com/office/drawing/2014/main" id="{296ECC91-E141-4E7D-949B-FD23E909E33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4" name="TextBox 1133">
          <a:extLst>
            <a:ext uri="{FF2B5EF4-FFF2-40B4-BE49-F238E27FC236}">
              <a16:creationId xmlns:a16="http://schemas.microsoft.com/office/drawing/2014/main" id="{AC5FCEEB-F2C4-49E1-BCFC-1152BF15EAD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5" name="TextBox 1134">
          <a:extLst>
            <a:ext uri="{FF2B5EF4-FFF2-40B4-BE49-F238E27FC236}">
              <a16:creationId xmlns:a16="http://schemas.microsoft.com/office/drawing/2014/main" id="{288ACB3B-E0AE-4C68-AACA-3CD75EC2015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6" name="TextBox 1135">
          <a:extLst>
            <a:ext uri="{FF2B5EF4-FFF2-40B4-BE49-F238E27FC236}">
              <a16:creationId xmlns:a16="http://schemas.microsoft.com/office/drawing/2014/main" id="{F94439FD-C7BE-41DA-96B4-31F0A80FDF1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7" name="TextBox 1136">
          <a:extLst>
            <a:ext uri="{FF2B5EF4-FFF2-40B4-BE49-F238E27FC236}">
              <a16:creationId xmlns:a16="http://schemas.microsoft.com/office/drawing/2014/main" id="{09C74AB6-7E43-4F9C-BB87-15CFBC3D17A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8" name="TextBox 1137">
          <a:extLst>
            <a:ext uri="{FF2B5EF4-FFF2-40B4-BE49-F238E27FC236}">
              <a16:creationId xmlns:a16="http://schemas.microsoft.com/office/drawing/2014/main" id="{441370F6-3C80-4F42-9BDA-4F31F93EB95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39" name="TextBox 1138">
          <a:extLst>
            <a:ext uri="{FF2B5EF4-FFF2-40B4-BE49-F238E27FC236}">
              <a16:creationId xmlns:a16="http://schemas.microsoft.com/office/drawing/2014/main" id="{81E82487-615F-4D8B-AD60-B9C127C371C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40" name="TextBox 1139">
          <a:extLst>
            <a:ext uri="{FF2B5EF4-FFF2-40B4-BE49-F238E27FC236}">
              <a16:creationId xmlns:a16="http://schemas.microsoft.com/office/drawing/2014/main" id="{4D7547D9-CEC8-48C3-A025-A1EA3F8D1EC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41" name="TextBox 1140">
          <a:extLst>
            <a:ext uri="{FF2B5EF4-FFF2-40B4-BE49-F238E27FC236}">
              <a16:creationId xmlns:a16="http://schemas.microsoft.com/office/drawing/2014/main" id="{41C78349-FCD8-4737-A88A-8BC869C91C3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42" name="TextBox 1141">
          <a:extLst>
            <a:ext uri="{FF2B5EF4-FFF2-40B4-BE49-F238E27FC236}">
              <a16:creationId xmlns:a16="http://schemas.microsoft.com/office/drawing/2014/main" id="{E58BECC8-6923-49EE-8E43-E3D47AF1130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43" name="TextBox 1142">
          <a:extLst>
            <a:ext uri="{FF2B5EF4-FFF2-40B4-BE49-F238E27FC236}">
              <a16:creationId xmlns:a16="http://schemas.microsoft.com/office/drawing/2014/main" id="{92212379-022B-4E09-AD8C-BD92116804A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44" name="TextBox 1143">
          <a:extLst>
            <a:ext uri="{FF2B5EF4-FFF2-40B4-BE49-F238E27FC236}">
              <a16:creationId xmlns:a16="http://schemas.microsoft.com/office/drawing/2014/main" id="{EB3478C7-7F2F-47B1-A972-534E605A5836}"/>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45" name="TextBox 1144">
          <a:extLst>
            <a:ext uri="{FF2B5EF4-FFF2-40B4-BE49-F238E27FC236}">
              <a16:creationId xmlns:a16="http://schemas.microsoft.com/office/drawing/2014/main" id="{C228039C-4BC0-4827-8E20-4560F5F34E11}"/>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46" name="TextBox 1145">
          <a:extLst>
            <a:ext uri="{FF2B5EF4-FFF2-40B4-BE49-F238E27FC236}">
              <a16:creationId xmlns:a16="http://schemas.microsoft.com/office/drawing/2014/main" id="{054AF17A-530E-4D3E-B33C-BAF1C573165A}"/>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147" name="TextBox 1146">
          <a:extLst>
            <a:ext uri="{FF2B5EF4-FFF2-40B4-BE49-F238E27FC236}">
              <a16:creationId xmlns:a16="http://schemas.microsoft.com/office/drawing/2014/main" id="{7752D4D3-B47C-4897-AE9E-D35A83AC2C3C}"/>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48" name="TextBox 1147">
          <a:extLst>
            <a:ext uri="{FF2B5EF4-FFF2-40B4-BE49-F238E27FC236}">
              <a16:creationId xmlns:a16="http://schemas.microsoft.com/office/drawing/2014/main" id="{39E6EBC5-460B-42DE-8368-9C813138B68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49" name="TextBox 1148">
          <a:extLst>
            <a:ext uri="{FF2B5EF4-FFF2-40B4-BE49-F238E27FC236}">
              <a16:creationId xmlns:a16="http://schemas.microsoft.com/office/drawing/2014/main" id="{93ACA783-AF22-41FA-93A5-68013E8EBF8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0" name="TextBox 1149">
          <a:extLst>
            <a:ext uri="{FF2B5EF4-FFF2-40B4-BE49-F238E27FC236}">
              <a16:creationId xmlns:a16="http://schemas.microsoft.com/office/drawing/2014/main" id="{7483C452-CA28-474C-A9FE-D94A5EBE313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1" name="TextBox 1150">
          <a:extLst>
            <a:ext uri="{FF2B5EF4-FFF2-40B4-BE49-F238E27FC236}">
              <a16:creationId xmlns:a16="http://schemas.microsoft.com/office/drawing/2014/main" id="{B64FD986-9630-4696-B946-DCAA589F4F0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2" name="TextBox 1151">
          <a:extLst>
            <a:ext uri="{FF2B5EF4-FFF2-40B4-BE49-F238E27FC236}">
              <a16:creationId xmlns:a16="http://schemas.microsoft.com/office/drawing/2014/main" id="{CF4ACBA1-8FC8-4BFD-B682-D559279C655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3" name="TextBox 1152">
          <a:extLst>
            <a:ext uri="{FF2B5EF4-FFF2-40B4-BE49-F238E27FC236}">
              <a16:creationId xmlns:a16="http://schemas.microsoft.com/office/drawing/2014/main" id="{378F246A-A185-4E34-8705-EC3ED60F0D7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4" name="TextBox 1153">
          <a:extLst>
            <a:ext uri="{FF2B5EF4-FFF2-40B4-BE49-F238E27FC236}">
              <a16:creationId xmlns:a16="http://schemas.microsoft.com/office/drawing/2014/main" id="{96EE9FDF-B05B-4C14-B710-E7F707405B4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5" name="TextBox 1154">
          <a:extLst>
            <a:ext uri="{FF2B5EF4-FFF2-40B4-BE49-F238E27FC236}">
              <a16:creationId xmlns:a16="http://schemas.microsoft.com/office/drawing/2014/main" id="{837C4B34-CFE9-4C28-BF3B-DB09D756DB0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6" name="TextBox 1155">
          <a:extLst>
            <a:ext uri="{FF2B5EF4-FFF2-40B4-BE49-F238E27FC236}">
              <a16:creationId xmlns:a16="http://schemas.microsoft.com/office/drawing/2014/main" id="{7E1412BC-AF15-4122-8CF4-1722D8B7776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7" name="TextBox 1156">
          <a:extLst>
            <a:ext uri="{FF2B5EF4-FFF2-40B4-BE49-F238E27FC236}">
              <a16:creationId xmlns:a16="http://schemas.microsoft.com/office/drawing/2014/main" id="{46EE7C25-5C4B-4B39-BE8D-CD052A6501A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8" name="TextBox 1157">
          <a:extLst>
            <a:ext uri="{FF2B5EF4-FFF2-40B4-BE49-F238E27FC236}">
              <a16:creationId xmlns:a16="http://schemas.microsoft.com/office/drawing/2014/main" id="{5077BB39-43A2-46C9-9FE4-BCE0A382AFE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59" name="TextBox 1158">
          <a:extLst>
            <a:ext uri="{FF2B5EF4-FFF2-40B4-BE49-F238E27FC236}">
              <a16:creationId xmlns:a16="http://schemas.microsoft.com/office/drawing/2014/main" id="{66A2AB41-4AC2-4DA5-8B8B-9D3E2DE4AA5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60" name="TextBox 1159">
          <a:extLst>
            <a:ext uri="{FF2B5EF4-FFF2-40B4-BE49-F238E27FC236}">
              <a16:creationId xmlns:a16="http://schemas.microsoft.com/office/drawing/2014/main" id="{B3D56E29-EB7A-4977-A005-3C7439D328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61" name="TextBox 1160">
          <a:extLst>
            <a:ext uri="{FF2B5EF4-FFF2-40B4-BE49-F238E27FC236}">
              <a16:creationId xmlns:a16="http://schemas.microsoft.com/office/drawing/2014/main" id="{035BAC28-6592-44D4-9CF3-60007F929D5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62" name="TextBox 1161">
          <a:extLst>
            <a:ext uri="{FF2B5EF4-FFF2-40B4-BE49-F238E27FC236}">
              <a16:creationId xmlns:a16="http://schemas.microsoft.com/office/drawing/2014/main" id="{34E2BC52-A726-45A4-8E86-32EA42CF478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63" name="TextBox 1162">
          <a:extLst>
            <a:ext uri="{FF2B5EF4-FFF2-40B4-BE49-F238E27FC236}">
              <a16:creationId xmlns:a16="http://schemas.microsoft.com/office/drawing/2014/main" id="{E8DF30F7-BF39-49A2-868C-4D9E1EF0C3A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64" name="TextBox 1163">
          <a:extLst>
            <a:ext uri="{FF2B5EF4-FFF2-40B4-BE49-F238E27FC236}">
              <a16:creationId xmlns:a16="http://schemas.microsoft.com/office/drawing/2014/main" id="{6FD5D94B-9B1A-4822-8DAC-F89107C74C7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65" name="TextBox 1164">
          <a:extLst>
            <a:ext uri="{FF2B5EF4-FFF2-40B4-BE49-F238E27FC236}">
              <a16:creationId xmlns:a16="http://schemas.microsoft.com/office/drawing/2014/main" id="{5D5B375B-3E70-4A4B-A07E-98C8711CE6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66" name="TextBox 1165">
          <a:extLst>
            <a:ext uri="{FF2B5EF4-FFF2-40B4-BE49-F238E27FC236}">
              <a16:creationId xmlns:a16="http://schemas.microsoft.com/office/drawing/2014/main" id="{8EF65671-6A79-4B22-B1B5-38819C1D882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67" name="TextBox 1166">
          <a:extLst>
            <a:ext uri="{FF2B5EF4-FFF2-40B4-BE49-F238E27FC236}">
              <a16:creationId xmlns:a16="http://schemas.microsoft.com/office/drawing/2014/main" id="{D3AF16CF-D2AA-449E-9A7F-93D0068B5B1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68" name="TextBox 1167">
          <a:extLst>
            <a:ext uri="{FF2B5EF4-FFF2-40B4-BE49-F238E27FC236}">
              <a16:creationId xmlns:a16="http://schemas.microsoft.com/office/drawing/2014/main" id="{9B25283A-1A09-437D-A310-F7515C96B87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69" name="TextBox 1168">
          <a:extLst>
            <a:ext uri="{FF2B5EF4-FFF2-40B4-BE49-F238E27FC236}">
              <a16:creationId xmlns:a16="http://schemas.microsoft.com/office/drawing/2014/main" id="{21E370BA-D4CD-4DB2-95A3-974153599E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70" name="TextBox 1169">
          <a:extLst>
            <a:ext uri="{FF2B5EF4-FFF2-40B4-BE49-F238E27FC236}">
              <a16:creationId xmlns:a16="http://schemas.microsoft.com/office/drawing/2014/main" id="{298679BA-0564-4FB1-BDC1-3E827CAC74C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71" name="TextBox 1170">
          <a:extLst>
            <a:ext uri="{FF2B5EF4-FFF2-40B4-BE49-F238E27FC236}">
              <a16:creationId xmlns:a16="http://schemas.microsoft.com/office/drawing/2014/main" id="{918D21F9-5EC4-4ABF-BE6E-5D817507DA4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72" name="TextBox 1171">
          <a:extLst>
            <a:ext uri="{FF2B5EF4-FFF2-40B4-BE49-F238E27FC236}">
              <a16:creationId xmlns:a16="http://schemas.microsoft.com/office/drawing/2014/main" id="{3BA05858-BD6B-41EA-ACEA-253EADD68CA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73" name="TextBox 1172">
          <a:extLst>
            <a:ext uri="{FF2B5EF4-FFF2-40B4-BE49-F238E27FC236}">
              <a16:creationId xmlns:a16="http://schemas.microsoft.com/office/drawing/2014/main" id="{29275080-174F-40A2-87BB-D17CB902040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74" name="TextBox 1173">
          <a:extLst>
            <a:ext uri="{FF2B5EF4-FFF2-40B4-BE49-F238E27FC236}">
              <a16:creationId xmlns:a16="http://schemas.microsoft.com/office/drawing/2014/main" id="{B5741EDC-0BE0-4BA5-B33B-F704917AD85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75" name="TextBox 1174">
          <a:extLst>
            <a:ext uri="{FF2B5EF4-FFF2-40B4-BE49-F238E27FC236}">
              <a16:creationId xmlns:a16="http://schemas.microsoft.com/office/drawing/2014/main" id="{52EF0E6F-819C-4D53-9EDE-9DB0C618E46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76" name="TextBox 1175">
          <a:extLst>
            <a:ext uri="{FF2B5EF4-FFF2-40B4-BE49-F238E27FC236}">
              <a16:creationId xmlns:a16="http://schemas.microsoft.com/office/drawing/2014/main" id="{1E9021CD-C960-4AEB-8D16-AB05AB3ACD9A}"/>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77" name="TextBox 1176">
          <a:extLst>
            <a:ext uri="{FF2B5EF4-FFF2-40B4-BE49-F238E27FC236}">
              <a16:creationId xmlns:a16="http://schemas.microsoft.com/office/drawing/2014/main" id="{89DDA369-0930-491F-99A4-E8D2D642939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78" name="TextBox 1177">
          <a:extLst>
            <a:ext uri="{FF2B5EF4-FFF2-40B4-BE49-F238E27FC236}">
              <a16:creationId xmlns:a16="http://schemas.microsoft.com/office/drawing/2014/main" id="{18ABD19E-96D2-4AAE-BE59-486D88EB7BE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79" name="TextBox 1178">
          <a:extLst>
            <a:ext uri="{FF2B5EF4-FFF2-40B4-BE49-F238E27FC236}">
              <a16:creationId xmlns:a16="http://schemas.microsoft.com/office/drawing/2014/main" id="{B146EFF3-29CA-4004-8D2A-05EDBA9950F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0" name="TextBox 1179">
          <a:extLst>
            <a:ext uri="{FF2B5EF4-FFF2-40B4-BE49-F238E27FC236}">
              <a16:creationId xmlns:a16="http://schemas.microsoft.com/office/drawing/2014/main" id="{A752935B-4874-4884-B59D-A124B0A8899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1" name="TextBox 1180">
          <a:extLst>
            <a:ext uri="{FF2B5EF4-FFF2-40B4-BE49-F238E27FC236}">
              <a16:creationId xmlns:a16="http://schemas.microsoft.com/office/drawing/2014/main" id="{BD3B9A6F-ACEB-47BD-ABCF-CAB15684528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2" name="TextBox 1181">
          <a:extLst>
            <a:ext uri="{FF2B5EF4-FFF2-40B4-BE49-F238E27FC236}">
              <a16:creationId xmlns:a16="http://schemas.microsoft.com/office/drawing/2014/main" id="{E9228D81-528D-4D6D-BA87-79D1C7D1D0C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3" name="TextBox 1182">
          <a:extLst>
            <a:ext uri="{FF2B5EF4-FFF2-40B4-BE49-F238E27FC236}">
              <a16:creationId xmlns:a16="http://schemas.microsoft.com/office/drawing/2014/main" id="{57C31783-C769-4619-9C7D-5ACE4B33747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4" name="TextBox 1183">
          <a:extLst>
            <a:ext uri="{FF2B5EF4-FFF2-40B4-BE49-F238E27FC236}">
              <a16:creationId xmlns:a16="http://schemas.microsoft.com/office/drawing/2014/main" id="{07775FE7-1650-429F-8506-4AB89AF2260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5" name="TextBox 1184">
          <a:extLst>
            <a:ext uri="{FF2B5EF4-FFF2-40B4-BE49-F238E27FC236}">
              <a16:creationId xmlns:a16="http://schemas.microsoft.com/office/drawing/2014/main" id="{BE4F2C6A-FA59-463A-A56C-F3CEC1E2D41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6" name="TextBox 1185">
          <a:extLst>
            <a:ext uri="{FF2B5EF4-FFF2-40B4-BE49-F238E27FC236}">
              <a16:creationId xmlns:a16="http://schemas.microsoft.com/office/drawing/2014/main" id="{61618AD1-90FC-431E-A967-01F04B3DB3E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87" name="TextBox 1186">
          <a:extLst>
            <a:ext uri="{FF2B5EF4-FFF2-40B4-BE49-F238E27FC236}">
              <a16:creationId xmlns:a16="http://schemas.microsoft.com/office/drawing/2014/main" id="{A0030666-DAAE-4424-A0B6-257CE69911B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88" name="TextBox 1187">
          <a:extLst>
            <a:ext uri="{FF2B5EF4-FFF2-40B4-BE49-F238E27FC236}">
              <a16:creationId xmlns:a16="http://schemas.microsoft.com/office/drawing/2014/main" id="{FE5728CF-EC41-4EAE-BC76-834E4B4DB9D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89" name="TextBox 1188">
          <a:extLst>
            <a:ext uri="{FF2B5EF4-FFF2-40B4-BE49-F238E27FC236}">
              <a16:creationId xmlns:a16="http://schemas.microsoft.com/office/drawing/2014/main" id="{A20B0C48-5EDC-47C6-B783-84C83CFA081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90" name="TextBox 1189">
          <a:extLst>
            <a:ext uri="{FF2B5EF4-FFF2-40B4-BE49-F238E27FC236}">
              <a16:creationId xmlns:a16="http://schemas.microsoft.com/office/drawing/2014/main" id="{337289E3-CCBA-49DC-A80C-A6113F3DB2C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91" name="TextBox 1190">
          <a:extLst>
            <a:ext uri="{FF2B5EF4-FFF2-40B4-BE49-F238E27FC236}">
              <a16:creationId xmlns:a16="http://schemas.microsoft.com/office/drawing/2014/main" id="{32F81FF0-0B45-41A8-AE97-8F55D3CFC81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92" name="TextBox 1191">
          <a:extLst>
            <a:ext uri="{FF2B5EF4-FFF2-40B4-BE49-F238E27FC236}">
              <a16:creationId xmlns:a16="http://schemas.microsoft.com/office/drawing/2014/main" id="{B06BB6AD-D58D-4A34-A8DC-0FA015D158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193" name="TextBox 1192">
          <a:extLst>
            <a:ext uri="{FF2B5EF4-FFF2-40B4-BE49-F238E27FC236}">
              <a16:creationId xmlns:a16="http://schemas.microsoft.com/office/drawing/2014/main" id="{03454733-81DE-4A9A-B0F8-0163A45A1E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94" name="TextBox 1193">
          <a:extLst>
            <a:ext uri="{FF2B5EF4-FFF2-40B4-BE49-F238E27FC236}">
              <a16:creationId xmlns:a16="http://schemas.microsoft.com/office/drawing/2014/main" id="{1B8A0579-4EAC-4967-9DE9-A7803BF32B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195" name="TextBox 1194">
          <a:extLst>
            <a:ext uri="{FF2B5EF4-FFF2-40B4-BE49-F238E27FC236}">
              <a16:creationId xmlns:a16="http://schemas.microsoft.com/office/drawing/2014/main" id="{661B7617-DED3-4434-ACC8-8FBA78C12D3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96" name="TextBox 1195">
          <a:extLst>
            <a:ext uri="{FF2B5EF4-FFF2-40B4-BE49-F238E27FC236}">
              <a16:creationId xmlns:a16="http://schemas.microsoft.com/office/drawing/2014/main" id="{C3A1203A-6345-4968-AEC9-86E273C0EF96}"/>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97" name="TextBox 1196">
          <a:extLst>
            <a:ext uri="{FF2B5EF4-FFF2-40B4-BE49-F238E27FC236}">
              <a16:creationId xmlns:a16="http://schemas.microsoft.com/office/drawing/2014/main" id="{682083ED-125E-4254-BEC1-79D5E7ED114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98" name="TextBox 1197">
          <a:extLst>
            <a:ext uri="{FF2B5EF4-FFF2-40B4-BE49-F238E27FC236}">
              <a16:creationId xmlns:a16="http://schemas.microsoft.com/office/drawing/2014/main" id="{A8F42CA0-5ED0-4E32-B3A2-5D5B08779E8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199" name="TextBox 1198">
          <a:extLst>
            <a:ext uri="{FF2B5EF4-FFF2-40B4-BE49-F238E27FC236}">
              <a16:creationId xmlns:a16="http://schemas.microsoft.com/office/drawing/2014/main" id="{6DD02C41-A226-4B4C-AEE5-DD2D6CA2951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0" name="TextBox 1199">
          <a:extLst>
            <a:ext uri="{FF2B5EF4-FFF2-40B4-BE49-F238E27FC236}">
              <a16:creationId xmlns:a16="http://schemas.microsoft.com/office/drawing/2014/main" id="{7B71F00A-A447-4E2F-A556-5540CC41821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1" name="TextBox 1200">
          <a:extLst>
            <a:ext uri="{FF2B5EF4-FFF2-40B4-BE49-F238E27FC236}">
              <a16:creationId xmlns:a16="http://schemas.microsoft.com/office/drawing/2014/main" id="{BC3E8A7E-1F15-44D6-8082-3D38B03B7D9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2" name="TextBox 1201">
          <a:extLst>
            <a:ext uri="{FF2B5EF4-FFF2-40B4-BE49-F238E27FC236}">
              <a16:creationId xmlns:a16="http://schemas.microsoft.com/office/drawing/2014/main" id="{1878BA5E-B8E2-4086-B58F-8DA92BFEF5D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3" name="TextBox 1202">
          <a:extLst>
            <a:ext uri="{FF2B5EF4-FFF2-40B4-BE49-F238E27FC236}">
              <a16:creationId xmlns:a16="http://schemas.microsoft.com/office/drawing/2014/main" id="{6CD0A519-B439-413C-877A-7F31612C361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4" name="TextBox 1203">
          <a:extLst>
            <a:ext uri="{FF2B5EF4-FFF2-40B4-BE49-F238E27FC236}">
              <a16:creationId xmlns:a16="http://schemas.microsoft.com/office/drawing/2014/main" id="{240DE900-432B-4251-A51E-A2AC6AFF914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5" name="TextBox 1204">
          <a:extLst>
            <a:ext uri="{FF2B5EF4-FFF2-40B4-BE49-F238E27FC236}">
              <a16:creationId xmlns:a16="http://schemas.microsoft.com/office/drawing/2014/main" id="{D25E40F6-0C5A-4F0A-A85A-4F5B6CA257F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6" name="TextBox 1205">
          <a:extLst>
            <a:ext uri="{FF2B5EF4-FFF2-40B4-BE49-F238E27FC236}">
              <a16:creationId xmlns:a16="http://schemas.microsoft.com/office/drawing/2014/main" id="{5E77C428-7D11-470D-B837-5431A6842F7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207" name="TextBox 1206">
          <a:extLst>
            <a:ext uri="{FF2B5EF4-FFF2-40B4-BE49-F238E27FC236}">
              <a16:creationId xmlns:a16="http://schemas.microsoft.com/office/drawing/2014/main" id="{DB757BC6-963A-438A-B9BD-C24D186FD89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08" name="TextBox 1207">
          <a:extLst>
            <a:ext uri="{FF2B5EF4-FFF2-40B4-BE49-F238E27FC236}">
              <a16:creationId xmlns:a16="http://schemas.microsoft.com/office/drawing/2014/main" id="{ABE2C348-79E2-4CDB-B1E6-19A9D6A97F0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09" name="TextBox 1208">
          <a:extLst>
            <a:ext uri="{FF2B5EF4-FFF2-40B4-BE49-F238E27FC236}">
              <a16:creationId xmlns:a16="http://schemas.microsoft.com/office/drawing/2014/main" id="{059DD407-AAB1-4303-A7A9-D57CBF39AA7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0" name="TextBox 1209">
          <a:extLst>
            <a:ext uri="{FF2B5EF4-FFF2-40B4-BE49-F238E27FC236}">
              <a16:creationId xmlns:a16="http://schemas.microsoft.com/office/drawing/2014/main" id="{F00FBE3D-14B9-426B-A755-769BD55452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1" name="TextBox 1210">
          <a:extLst>
            <a:ext uri="{FF2B5EF4-FFF2-40B4-BE49-F238E27FC236}">
              <a16:creationId xmlns:a16="http://schemas.microsoft.com/office/drawing/2014/main" id="{D7A771B4-6B89-4DC8-A745-2ECA6798348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12" name="TextBox 1211">
          <a:extLst>
            <a:ext uri="{FF2B5EF4-FFF2-40B4-BE49-F238E27FC236}">
              <a16:creationId xmlns:a16="http://schemas.microsoft.com/office/drawing/2014/main" id="{E0D237FB-F513-41C4-BDDA-4598B722C86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13" name="TextBox 1212">
          <a:extLst>
            <a:ext uri="{FF2B5EF4-FFF2-40B4-BE49-F238E27FC236}">
              <a16:creationId xmlns:a16="http://schemas.microsoft.com/office/drawing/2014/main" id="{6A7472D8-0BAD-4033-A1B5-06FF71DB062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4" name="TextBox 1213">
          <a:extLst>
            <a:ext uri="{FF2B5EF4-FFF2-40B4-BE49-F238E27FC236}">
              <a16:creationId xmlns:a16="http://schemas.microsoft.com/office/drawing/2014/main" id="{E1E1BC6C-165B-4FED-96E6-900EFAE23A2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5" name="TextBox 1214">
          <a:extLst>
            <a:ext uri="{FF2B5EF4-FFF2-40B4-BE49-F238E27FC236}">
              <a16:creationId xmlns:a16="http://schemas.microsoft.com/office/drawing/2014/main" id="{E473F2E5-7AC0-4CDD-B8C6-8AA48CE81B9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16" name="TextBox 1215">
          <a:extLst>
            <a:ext uri="{FF2B5EF4-FFF2-40B4-BE49-F238E27FC236}">
              <a16:creationId xmlns:a16="http://schemas.microsoft.com/office/drawing/2014/main" id="{E41804DC-281B-423B-BF10-11C98A83E97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17" name="TextBox 1216">
          <a:extLst>
            <a:ext uri="{FF2B5EF4-FFF2-40B4-BE49-F238E27FC236}">
              <a16:creationId xmlns:a16="http://schemas.microsoft.com/office/drawing/2014/main" id="{51C1121A-9887-46B4-BD3A-A96BE1EA8D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8" name="TextBox 1217">
          <a:extLst>
            <a:ext uri="{FF2B5EF4-FFF2-40B4-BE49-F238E27FC236}">
              <a16:creationId xmlns:a16="http://schemas.microsoft.com/office/drawing/2014/main" id="{6CD5EE03-7223-4088-8BB5-098DCE4D54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19" name="TextBox 1218">
          <a:extLst>
            <a:ext uri="{FF2B5EF4-FFF2-40B4-BE49-F238E27FC236}">
              <a16:creationId xmlns:a16="http://schemas.microsoft.com/office/drawing/2014/main" id="{29BF7C13-3744-4DBB-BA18-2BB0D8A0AEE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20" name="TextBox 1219">
          <a:extLst>
            <a:ext uri="{FF2B5EF4-FFF2-40B4-BE49-F238E27FC236}">
              <a16:creationId xmlns:a16="http://schemas.microsoft.com/office/drawing/2014/main" id="{CA7DBB6D-9514-4F01-90FB-3BE1C144A92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21" name="TextBox 1220">
          <a:extLst>
            <a:ext uri="{FF2B5EF4-FFF2-40B4-BE49-F238E27FC236}">
              <a16:creationId xmlns:a16="http://schemas.microsoft.com/office/drawing/2014/main" id="{BFDEC364-40ED-44E4-A48A-E036C1E365E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22" name="TextBox 1221">
          <a:extLst>
            <a:ext uri="{FF2B5EF4-FFF2-40B4-BE49-F238E27FC236}">
              <a16:creationId xmlns:a16="http://schemas.microsoft.com/office/drawing/2014/main" id="{4A448F6D-F4BB-4B8A-BB0E-E5BCCE93B40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23" name="TextBox 1222">
          <a:extLst>
            <a:ext uri="{FF2B5EF4-FFF2-40B4-BE49-F238E27FC236}">
              <a16:creationId xmlns:a16="http://schemas.microsoft.com/office/drawing/2014/main" id="{0EB3D8C9-FB8E-4766-B3DC-A592C5E05A5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24" name="TextBox 1223">
          <a:extLst>
            <a:ext uri="{FF2B5EF4-FFF2-40B4-BE49-F238E27FC236}">
              <a16:creationId xmlns:a16="http://schemas.microsoft.com/office/drawing/2014/main" id="{B314F60C-37B6-4750-9818-6A9D4DED645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25" name="TextBox 1224">
          <a:extLst>
            <a:ext uri="{FF2B5EF4-FFF2-40B4-BE49-F238E27FC236}">
              <a16:creationId xmlns:a16="http://schemas.microsoft.com/office/drawing/2014/main" id="{B196D9B7-B8B9-45B9-8E18-B9C527D0E48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26" name="TextBox 1225">
          <a:extLst>
            <a:ext uri="{FF2B5EF4-FFF2-40B4-BE49-F238E27FC236}">
              <a16:creationId xmlns:a16="http://schemas.microsoft.com/office/drawing/2014/main" id="{97EA1D90-B5CF-40DB-9B88-758971827C7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27" name="TextBox 1226">
          <a:extLst>
            <a:ext uri="{FF2B5EF4-FFF2-40B4-BE49-F238E27FC236}">
              <a16:creationId xmlns:a16="http://schemas.microsoft.com/office/drawing/2014/main" id="{4E3A24AE-8960-4ABB-8A45-2444050C719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28" name="TextBox 1227">
          <a:extLst>
            <a:ext uri="{FF2B5EF4-FFF2-40B4-BE49-F238E27FC236}">
              <a16:creationId xmlns:a16="http://schemas.microsoft.com/office/drawing/2014/main" id="{2F248C7F-271C-423B-BD46-A7C2BDD83EF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29" name="TextBox 1228">
          <a:extLst>
            <a:ext uri="{FF2B5EF4-FFF2-40B4-BE49-F238E27FC236}">
              <a16:creationId xmlns:a16="http://schemas.microsoft.com/office/drawing/2014/main" id="{D85DF1D6-7BD2-4F52-AC7A-DDA9871435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0" name="TextBox 1229">
          <a:extLst>
            <a:ext uri="{FF2B5EF4-FFF2-40B4-BE49-F238E27FC236}">
              <a16:creationId xmlns:a16="http://schemas.microsoft.com/office/drawing/2014/main" id="{89C1BEFF-47E8-461A-A4BF-8438C3A40A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1" name="TextBox 1230">
          <a:extLst>
            <a:ext uri="{FF2B5EF4-FFF2-40B4-BE49-F238E27FC236}">
              <a16:creationId xmlns:a16="http://schemas.microsoft.com/office/drawing/2014/main" id="{93CA879B-5B78-4CBA-A90B-00F9314228C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2" name="TextBox 1231">
          <a:extLst>
            <a:ext uri="{FF2B5EF4-FFF2-40B4-BE49-F238E27FC236}">
              <a16:creationId xmlns:a16="http://schemas.microsoft.com/office/drawing/2014/main" id="{167B79EF-7605-49BE-B3B5-F5F3A462E3B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3" name="TextBox 1232">
          <a:extLst>
            <a:ext uri="{FF2B5EF4-FFF2-40B4-BE49-F238E27FC236}">
              <a16:creationId xmlns:a16="http://schemas.microsoft.com/office/drawing/2014/main" id="{40516FB7-3036-42DA-AB17-701D0B3D6F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4" name="TextBox 1233">
          <a:extLst>
            <a:ext uri="{FF2B5EF4-FFF2-40B4-BE49-F238E27FC236}">
              <a16:creationId xmlns:a16="http://schemas.microsoft.com/office/drawing/2014/main" id="{24FF1E60-D7CA-40B3-95FB-EE86553F63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5" name="TextBox 1234">
          <a:extLst>
            <a:ext uri="{FF2B5EF4-FFF2-40B4-BE49-F238E27FC236}">
              <a16:creationId xmlns:a16="http://schemas.microsoft.com/office/drawing/2014/main" id="{CFEC986F-1768-449F-B8D0-83554045EC1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6" name="TextBox 1235">
          <a:extLst>
            <a:ext uri="{FF2B5EF4-FFF2-40B4-BE49-F238E27FC236}">
              <a16:creationId xmlns:a16="http://schemas.microsoft.com/office/drawing/2014/main" id="{B7FBCF40-29F7-4F27-95E4-D76E64B9E41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37" name="TextBox 1236">
          <a:extLst>
            <a:ext uri="{FF2B5EF4-FFF2-40B4-BE49-F238E27FC236}">
              <a16:creationId xmlns:a16="http://schemas.microsoft.com/office/drawing/2014/main" id="{08B81B5F-EF04-4BCD-A4F7-7D6E24A2B93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38" name="TextBox 1237">
          <a:extLst>
            <a:ext uri="{FF2B5EF4-FFF2-40B4-BE49-F238E27FC236}">
              <a16:creationId xmlns:a16="http://schemas.microsoft.com/office/drawing/2014/main" id="{32616BD4-D2CE-49DB-8DBC-DCDC5A365E5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39" name="TextBox 1238">
          <a:extLst>
            <a:ext uri="{FF2B5EF4-FFF2-40B4-BE49-F238E27FC236}">
              <a16:creationId xmlns:a16="http://schemas.microsoft.com/office/drawing/2014/main" id="{82D4069F-0DF9-4101-854A-6A1368769F0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40" name="TextBox 1239">
          <a:extLst>
            <a:ext uri="{FF2B5EF4-FFF2-40B4-BE49-F238E27FC236}">
              <a16:creationId xmlns:a16="http://schemas.microsoft.com/office/drawing/2014/main" id="{7587B9AB-B63A-41BE-AAAC-1038B4ADCA8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41" name="TextBox 1240">
          <a:extLst>
            <a:ext uri="{FF2B5EF4-FFF2-40B4-BE49-F238E27FC236}">
              <a16:creationId xmlns:a16="http://schemas.microsoft.com/office/drawing/2014/main" id="{D9E5A725-78E3-4243-8A72-16DC4A070B3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42" name="TextBox 1241">
          <a:extLst>
            <a:ext uri="{FF2B5EF4-FFF2-40B4-BE49-F238E27FC236}">
              <a16:creationId xmlns:a16="http://schemas.microsoft.com/office/drawing/2014/main" id="{C5B69B3C-4036-416E-A21C-2AD50F15CD8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43" name="TextBox 1242">
          <a:extLst>
            <a:ext uri="{FF2B5EF4-FFF2-40B4-BE49-F238E27FC236}">
              <a16:creationId xmlns:a16="http://schemas.microsoft.com/office/drawing/2014/main" id="{30E190D9-5F8E-43A5-A377-B2F4B1E2F0A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44" name="TextBox 1243">
          <a:extLst>
            <a:ext uri="{FF2B5EF4-FFF2-40B4-BE49-F238E27FC236}">
              <a16:creationId xmlns:a16="http://schemas.microsoft.com/office/drawing/2014/main" id="{BCD68E86-9788-4D2A-9306-34058027A3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45" name="TextBox 1244">
          <a:extLst>
            <a:ext uri="{FF2B5EF4-FFF2-40B4-BE49-F238E27FC236}">
              <a16:creationId xmlns:a16="http://schemas.microsoft.com/office/drawing/2014/main" id="{C37998CF-972D-4A01-8F3C-C1846AC11C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46" name="TextBox 1245">
          <a:extLst>
            <a:ext uri="{FF2B5EF4-FFF2-40B4-BE49-F238E27FC236}">
              <a16:creationId xmlns:a16="http://schemas.microsoft.com/office/drawing/2014/main" id="{0BCF7D4F-F95B-4047-93B3-F4717670DF4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47" name="TextBox 1246">
          <a:extLst>
            <a:ext uri="{FF2B5EF4-FFF2-40B4-BE49-F238E27FC236}">
              <a16:creationId xmlns:a16="http://schemas.microsoft.com/office/drawing/2014/main" id="{3D047D22-86AB-4636-A006-7CBD2319C40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48" name="TextBox 1247">
          <a:extLst>
            <a:ext uri="{FF2B5EF4-FFF2-40B4-BE49-F238E27FC236}">
              <a16:creationId xmlns:a16="http://schemas.microsoft.com/office/drawing/2014/main" id="{D53B12CE-ECCE-44C1-AFB2-D94DA905A25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49" name="TextBox 1248">
          <a:extLst>
            <a:ext uri="{FF2B5EF4-FFF2-40B4-BE49-F238E27FC236}">
              <a16:creationId xmlns:a16="http://schemas.microsoft.com/office/drawing/2014/main" id="{E6C03B85-9E48-4CB2-8609-81E54A3767F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0" name="TextBox 1249">
          <a:extLst>
            <a:ext uri="{FF2B5EF4-FFF2-40B4-BE49-F238E27FC236}">
              <a16:creationId xmlns:a16="http://schemas.microsoft.com/office/drawing/2014/main" id="{8A4ECE81-0B5F-4F79-BB9D-83BC443927A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1" name="TextBox 1250">
          <a:extLst>
            <a:ext uri="{FF2B5EF4-FFF2-40B4-BE49-F238E27FC236}">
              <a16:creationId xmlns:a16="http://schemas.microsoft.com/office/drawing/2014/main" id="{BEF41BFB-D609-47DC-BBFE-4A7DC78C1DC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52" name="TextBox 1251">
          <a:extLst>
            <a:ext uri="{FF2B5EF4-FFF2-40B4-BE49-F238E27FC236}">
              <a16:creationId xmlns:a16="http://schemas.microsoft.com/office/drawing/2014/main" id="{CE3154C5-659D-4A74-B0C7-4F9874DC76B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53" name="TextBox 1252">
          <a:extLst>
            <a:ext uri="{FF2B5EF4-FFF2-40B4-BE49-F238E27FC236}">
              <a16:creationId xmlns:a16="http://schemas.microsoft.com/office/drawing/2014/main" id="{10BF4DB3-E39D-4F6E-899C-E146A9258C8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4" name="TextBox 1253">
          <a:extLst>
            <a:ext uri="{FF2B5EF4-FFF2-40B4-BE49-F238E27FC236}">
              <a16:creationId xmlns:a16="http://schemas.microsoft.com/office/drawing/2014/main" id="{1AC4951D-E036-403E-88E0-2A43E017D41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5" name="TextBox 1254">
          <a:extLst>
            <a:ext uri="{FF2B5EF4-FFF2-40B4-BE49-F238E27FC236}">
              <a16:creationId xmlns:a16="http://schemas.microsoft.com/office/drawing/2014/main" id="{7D5F923C-4BB4-4643-A739-653906E6A19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56" name="TextBox 1255">
          <a:extLst>
            <a:ext uri="{FF2B5EF4-FFF2-40B4-BE49-F238E27FC236}">
              <a16:creationId xmlns:a16="http://schemas.microsoft.com/office/drawing/2014/main" id="{2F617BE1-C146-4586-8DB2-50F3BD1F9D0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57" name="TextBox 1256">
          <a:extLst>
            <a:ext uri="{FF2B5EF4-FFF2-40B4-BE49-F238E27FC236}">
              <a16:creationId xmlns:a16="http://schemas.microsoft.com/office/drawing/2014/main" id="{2A233E71-33C4-4E20-BB0F-AA4DE7CF63C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8" name="TextBox 1257">
          <a:extLst>
            <a:ext uri="{FF2B5EF4-FFF2-40B4-BE49-F238E27FC236}">
              <a16:creationId xmlns:a16="http://schemas.microsoft.com/office/drawing/2014/main" id="{59D48042-3154-40E2-8809-89ADEACFBF0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59" name="TextBox 1258">
          <a:extLst>
            <a:ext uri="{FF2B5EF4-FFF2-40B4-BE49-F238E27FC236}">
              <a16:creationId xmlns:a16="http://schemas.microsoft.com/office/drawing/2014/main" id="{F929D952-6B3E-4795-AFCB-12E526F69CA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60" name="TextBox 1259">
          <a:extLst>
            <a:ext uri="{FF2B5EF4-FFF2-40B4-BE49-F238E27FC236}">
              <a16:creationId xmlns:a16="http://schemas.microsoft.com/office/drawing/2014/main" id="{ABF3F000-947A-404E-94D9-EA6FF9E728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61" name="TextBox 1260">
          <a:extLst>
            <a:ext uri="{FF2B5EF4-FFF2-40B4-BE49-F238E27FC236}">
              <a16:creationId xmlns:a16="http://schemas.microsoft.com/office/drawing/2014/main" id="{6C81B265-319D-410A-86F9-4F14149B18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62" name="TextBox 1261">
          <a:extLst>
            <a:ext uri="{FF2B5EF4-FFF2-40B4-BE49-F238E27FC236}">
              <a16:creationId xmlns:a16="http://schemas.microsoft.com/office/drawing/2014/main" id="{626E4DC3-4D0E-4221-AD9E-6105F25703D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63" name="TextBox 1262">
          <a:extLst>
            <a:ext uri="{FF2B5EF4-FFF2-40B4-BE49-F238E27FC236}">
              <a16:creationId xmlns:a16="http://schemas.microsoft.com/office/drawing/2014/main" id="{4479EF5C-2C07-460E-BE7E-100820B8FBE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64" name="TextBox 1263">
          <a:extLst>
            <a:ext uri="{FF2B5EF4-FFF2-40B4-BE49-F238E27FC236}">
              <a16:creationId xmlns:a16="http://schemas.microsoft.com/office/drawing/2014/main" id="{74D20725-DDA6-4A74-9237-B163715A5CD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65" name="TextBox 1264">
          <a:extLst>
            <a:ext uri="{FF2B5EF4-FFF2-40B4-BE49-F238E27FC236}">
              <a16:creationId xmlns:a16="http://schemas.microsoft.com/office/drawing/2014/main" id="{0545349F-0A51-4A17-8815-3BF844C827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66" name="TextBox 1265">
          <a:extLst>
            <a:ext uri="{FF2B5EF4-FFF2-40B4-BE49-F238E27FC236}">
              <a16:creationId xmlns:a16="http://schemas.microsoft.com/office/drawing/2014/main" id="{5AF39C1B-F211-4841-88F2-769155FC245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67" name="TextBox 1266">
          <a:extLst>
            <a:ext uri="{FF2B5EF4-FFF2-40B4-BE49-F238E27FC236}">
              <a16:creationId xmlns:a16="http://schemas.microsoft.com/office/drawing/2014/main" id="{4AB3FC3F-EE98-426E-861A-9F6469AE1CF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68" name="TextBox 1267">
          <a:extLst>
            <a:ext uri="{FF2B5EF4-FFF2-40B4-BE49-F238E27FC236}">
              <a16:creationId xmlns:a16="http://schemas.microsoft.com/office/drawing/2014/main" id="{8D689D6A-40B8-408B-A02A-0B9AE951C4F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69" name="TextBox 1268">
          <a:extLst>
            <a:ext uri="{FF2B5EF4-FFF2-40B4-BE49-F238E27FC236}">
              <a16:creationId xmlns:a16="http://schemas.microsoft.com/office/drawing/2014/main" id="{FAF8813C-EAA9-4ED9-B074-60B21EF2677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70" name="TextBox 1269">
          <a:extLst>
            <a:ext uri="{FF2B5EF4-FFF2-40B4-BE49-F238E27FC236}">
              <a16:creationId xmlns:a16="http://schemas.microsoft.com/office/drawing/2014/main" id="{EBFA7E4A-4BF1-4209-BC99-AAC1BEF0B60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71" name="TextBox 1270">
          <a:extLst>
            <a:ext uri="{FF2B5EF4-FFF2-40B4-BE49-F238E27FC236}">
              <a16:creationId xmlns:a16="http://schemas.microsoft.com/office/drawing/2014/main" id="{DE897327-1D3C-46DB-8B18-FA22F1664B3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72" name="TextBox 1271">
          <a:extLst>
            <a:ext uri="{FF2B5EF4-FFF2-40B4-BE49-F238E27FC236}">
              <a16:creationId xmlns:a16="http://schemas.microsoft.com/office/drawing/2014/main" id="{0EA24B26-7816-4408-B294-476749C040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273" name="TextBox 1272">
          <a:extLst>
            <a:ext uri="{FF2B5EF4-FFF2-40B4-BE49-F238E27FC236}">
              <a16:creationId xmlns:a16="http://schemas.microsoft.com/office/drawing/2014/main" id="{FFDB0C07-52E4-4E3F-B095-9ABE5D517D9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74" name="TextBox 1273">
          <a:extLst>
            <a:ext uri="{FF2B5EF4-FFF2-40B4-BE49-F238E27FC236}">
              <a16:creationId xmlns:a16="http://schemas.microsoft.com/office/drawing/2014/main" id="{0C9F07B1-3AB9-4D54-9FF4-21635E0F54D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275" name="TextBox 1274">
          <a:extLst>
            <a:ext uri="{FF2B5EF4-FFF2-40B4-BE49-F238E27FC236}">
              <a16:creationId xmlns:a16="http://schemas.microsoft.com/office/drawing/2014/main" id="{DB5F2A55-E567-4172-AD21-34C2CEE0518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76" name="TextBox 1275">
          <a:extLst>
            <a:ext uri="{FF2B5EF4-FFF2-40B4-BE49-F238E27FC236}">
              <a16:creationId xmlns:a16="http://schemas.microsoft.com/office/drawing/2014/main" id="{E1D9C518-9EC7-4FEE-909B-0991CE9F8E6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77" name="TextBox 1276">
          <a:extLst>
            <a:ext uri="{FF2B5EF4-FFF2-40B4-BE49-F238E27FC236}">
              <a16:creationId xmlns:a16="http://schemas.microsoft.com/office/drawing/2014/main" id="{60EFEFC0-4401-4C9C-B253-A8F700DD940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78" name="TextBox 1277">
          <a:extLst>
            <a:ext uri="{FF2B5EF4-FFF2-40B4-BE49-F238E27FC236}">
              <a16:creationId xmlns:a16="http://schemas.microsoft.com/office/drawing/2014/main" id="{E3A67767-3099-4EF8-8EBF-7BEF09343D0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79" name="TextBox 1278">
          <a:extLst>
            <a:ext uri="{FF2B5EF4-FFF2-40B4-BE49-F238E27FC236}">
              <a16:creationId xmlns:a16="http://schemas.microsoft.com/office/drawing/2014/main" id="{2FCB7733-0333-4F8B-A127-C541E9D3329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0" name="TextBox 1279">
          <a:extLst>
            <a:ext uri="{FF2B5EF4-FFF2-40B4-BE49-F238E27FC236}">
              <a16:creationId xmlns:a16="http://schemas.microsoft.com/office/drawing/2014/main" id="{12716FDC-D708-4BBF-8F47-8B3515ABBF2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1" name="TextBox 1280">
          <a:extLst>
            <a:ext uri="{FF2B5EF4-FFF2-40B4-BE49-F238E27FC236}">
              <a16:creationId xmlns:a16="http://schemas.microsoft.com/office/drawing/2014/main" id="{FB90160E-BF71-41D0-94A5-DA65647D1CA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2" name="TextBox 1281">
          <a:extLst>
            <a:ext uri="{FF2B5EF4-FFF2-40B4-BE49-F238E27FC236}">
              <a16:creationId xmlns:a16="http://schemas.microsoft.com/office/drawing/2014/main" id="{C8F6296C-7072-4736-9191-337326D629F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3" name="TextBox 1282">
          <a:extLst>
            <a:ext uri="{FF2B5EF4-FFF2-40B4-BE49-F238E27FC236}">
              <a16:creationId xmlns:a16="http://schemas.microsoft.com/office/drawing/2014/main" id="{F5947E4B-311C-42F1-AF33-CA74E86294C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4" name="TextBox 1283">
          <a:extLst>
            <a:ext uri="{FF2B5EF4-FFF2-40B4-BE49-F238E27FC236}">
              <a16:creationId xmlns:a16="http://schemas.microsoft.com/office/drawing/2014/main" id="{BD7B5EFA-0E5D-4662-95C8-655D91AFD14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5" name="TextBox 1284">
          <a:extLst>
            <a:ext uri="{FF2B5EF4-FFF2-40B4-BE49-F238E27FC236}">
              <a16:creationId xmlns:a16="http://schemas.microsoft.com/office/drawing/2014/main" id="{8FA2ED84-052F-4701-A27E-69A5C240126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6" name="TextBox 1285">
          <a:extLst>
            <a:ext uri="{FF2B5EF4-FFF2-40B4-BE49-F238E27FC236}">
              <a16:creationId xmlns:a16="http://schemas.microsoft.com/office/drawing/2014/main" id="{1452B5B2-0871-4C66-98DA-DFFD54B9F43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7" name="TextBox 1286">
          <a:extLst>
            <a:ext uri="{FF2B5EF4-FFF2-40B4-BE49-F238E27FC236}">
              <a16:creationId xmlns:a16="http://schemas.microsoft.com/office/drawing/2014/main" id="{D2665F50-3829-464B-87ED-65472B5413B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8" name="TextBox 1287">
          <a:extLst>
            <a:ext uri="{FF2B5EF4-FFF2-40B4-BE49-F238E27FC236}">
              <a16:creationId xmlns:a16="http://schemas.microsoft.com/office/drawing/2014/main" id="{00507408-292D-4B2C-B566-3DA615A48B4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89" name="TextBox 1288">
          <a:extLst>
            <a:ext uri="{FF2B5EF4-FFF2-40B4-BE49-F238E27FC236}">
              <a16:creationId xmlns:a16="http://schemas.microsoft.com/office/drawing/2014/main" id="{9DCB0B64-1E5E-481B-981E-E22344BCC7E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0" name="TextBox 1289">
          <a:extLst>
            <a:ext uri="{FF2B5EF4-FFF2-40B4-BE49-F238E27FC236}">
              <a16:creationId xmlns:a16="http://schemas.microsoft.com/office/drawing/2014/main" id="{04F7D1CF-5120-45E3-9671-A6F41BA278D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1" name="TextBox 1290">
          <a:extLst>
            <a:ext uri="{FF2B5EF4-FFF2-40B4-BE49-F238E27FC236}">
              <a16:creationId xmlns:a16="http://schemas.microsoft.com/office/drawing/2014/main" id="{A048F3A4-6D86-44E5-8E44-9E435346029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2" name="TextBox 1291">
          <a:extLst>
            <a:ext uri="{FF2B5EF4-FFF2-40B4-BE49-F238E27FC236}">
              <a16:creationId xmlns:a16="http://schemas.microsoft.com/office/drawing/2014/main" id="{9F7E8D78-933E-4318-B93D-5C1E2B41BB5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3" name="TextBox 1292">
          <a:extLst>
            <a:ext uri="{FF2B5EF4-FFF2-40B4-BE49-F238E27FC236}">
              <a16:creationId xmlns:a16="http://schemas.microsoft.com/office/drawing/2014/main" id="{EB976FE5-C550-47BA-AA5D-DF05BC6E4AD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4" name="TextBox 1293">
          <a:extLst>
            <a:ext uri="{FF2B5EF4-FFF2-40B4-BE49-F238E27FC236}">
              <a16:creationId xmlns:a16="http://schemas.microsoft.com/office/drawing/2014/main" id="{4975BB2D-EA15-4F0F-93FA-911E22E1886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5" name="TextBox 1294">
          <a:extLst>
            <a:ext uri="{FF2B5EF4-FFF2-40B4-BE49-F238E27FC236}">
              <a16:creationId xmlns:a16="http://schemas.microsoft.com/office/drawing/2014/main" id="{B8B51C8D-A03F-413F-99E0-B48B8AD6352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6" name="TextBox 1295">
          <a:extLst>
            <a:ext uri="{FF2B5EF4-FFF2-40B4-BE49-F238E27FC236}">
              <a16:creationId xmlns:a16="http://schemas.microsoft.com/office/drawing/2014/main" id="{005335BC-F120-4CA3-BAD7-10437550C86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7" name="TextBox 1296">
          <a:extLst>
            <a:ext uri="{FF2B5EF4-FFF2-40B4-BE49-F238E27FC236}">
              <a16:creationId xmlns:a16="http://schemas.microsoft.com/office/drawing/2014/main" id="{BCCDEB97-3366-4BDC-8244-F8FEF405B91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8" name="TextBox 1297">
          <a:extLst>
            <a:ext uri="{FF2B5EF4-FFF2-40B4-BE49-F238E27FC236}">
              <a16:creationId xmlns:a16="http://schemas.microsoft.com/office/drawing/2014/main" id="{78DE9CEA-3D19-43F2-B5B9-0F892BCAC02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299" name="TextBox 1298">
          <a:extLst>
            <a:ext uri="{FF2B5EF4-FFF2-40B4-BE49-F238E27FC236}">
              <a16:creationId xmlns:a16="http://schemas.microsoft.com/office/drawing/2014/main" id="{72F1C83C-D80B-46CE-869D-A3DE584112B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300" name="TextBox 1299">
          <a:extLst>
            <a:ext uri="{FF2B5EF4-FFF2-40B4-BE49-F238E27FC236}">
              <a16:creationId xmlns:a16="http://schemas.microsoft.com/office/drawing/2014/main" id="{D4C04270-D411-4A2C-9B6E-59E27819FB9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301" name="TextBox 1300">
          <a:extLst>
            <a:ext uri="{FF2B5EF4-FFF2-40B4-BE49-F238E27FC236}">
              <a16:creationId xmlns:a16="http://schemas.microsoft.com/office/drawing/2014/main" id="{70426701-E46D-41E6-BDA2-CA57C03214F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302" name="TextBox 1301">
          <a:extLst>
            <a:ext uri="{FF2B5EF4-FFF2-40B4-BE49-F238E27FC236}">
              <a16:creationId xmlns:a16="http://schemas.microsoft.com/office/drawing/2014/main" id="{6DB44734-EBC8-4F7E-BE2A-03C6AD3BE8F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303" name="TextBox 1302">
          <a:extLst>
            <a:ext uri="{FF2B5EF4-FFF2-40B4-BE49-F238E27FC236}">
              <a16:creationId xmlns:a16="http://schemas.microsoft.com/office/drawing/2014/main" id="{67631482-4C49-4960-8F7A-427FD89992C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04" name="TextBox 1303">
          <a:extLst>
            <a:ext uri="{FF2B5EF4-FFF2-40B4-BE49-F238E27FC236}">
              <a16:creationId xmlns:a16="http://schemas.microsoft.com/office/drawing/2014/main" id="{3AC85864-0BBF-47B8-8D3B-5F974F66E83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05" name="TextBox 1304">
          <a:extLst>
            <a:ext uri="{FF2B5EF4-FFF2-40B4-BE49-F238E27FC236}">
              <a16:creationId xmlns:a16="http://schemas.microsoft.com/office/drawing/2014/main" id="{88E5ACE7-342C-4642-AE71-66B0AE62BED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06" name="TextBox 1305">
          <a:extLst>
            <a:ext uri="{FF2B5EF4-FFF2-40B4-BE49-F238E27FC236}">
              <a16:creationId xmlns:a16="http://schemas.microsoft.com/office/drawing/2014/main" id="{34D2624A-4891-41B9-AFEE-246389B0ECC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07" name="TextBox 1306">
          <a:extLst>
            <a:ext uri="{FF2B5EF4-FFF2-40B4-BE49-F238E27FC236}">
              <a16:creationId xmlns:a16="http://schemas.microsoft.com/office/drawing/2014/main" id="{26D06A5B-46D4-44D4-B8A5-1678A79E20E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08" name="TextBox 1307">
          <a:extLst>
            <a:ext uri="{FF2B5EF4-FFF2-40B4-BE49-F238E27FC236}">
              <a16:creationId xmlns:a16="http://schemas.microsoft.com/office/drawing/2014/main" id="{3D8EB55C-6545-4F89-B193-1CC9DD20875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09" name="TextBox 1308">
          <a:extLst>
            <a:ext uri="{FF2B5EF4-FFF2-40B4-BE49-F238E27FC236}">
              <a16:creationId xmlns:a16="http://schemas.microsoft.com/office/drawing/2014/main" id="{384C846E-4E94-48E6-945F-1FD33B358EC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0" name="TextBox 1309">
          <a:extLst>
            <a:ext uri="{FF2B5EF4-FFF2-40B4-BE49-F238E27FC236}">
              <a16:creationId xmlns:a16="http://schemas.microsoft.com/office/drawing/2014/main" id="{AE5466E7-BA9E-4EA9-A09A-D8A48A537EE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1" name="TextBox 1310">
          <a:extLst>
            <a:ext uri="{FF2B5EF4-FFF2-40B4-BE49-F238E27FC236}">
              <a16:creationId xmlns:a16="http://schemas.microsoft.com/office/drawing/2014/main" id="{61063247-F74F-45D3-A853-7F927722E6E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2" name="TextBox 1311">
          <a:extLst>
            <a:ext uri="{FF2B5EF4-FFF2-40B4-BE49-F238E27FC236}">
              <a16:creationId xmlns:a16="http://schemas.microsoft.com/office/drawing/2014/main" id="{A55425B4-5CB8-4ACA-9B5F-B7419AAFA3E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3" name="TextBox 1312">
          <a:extLst>
            <a:ext uri="{FF2B5EF4-FFF2-40B4-BE49-F238E27FC236}">
              <a16:creationId xmlns:a16="http://schemas.microsoft.com/office/drawing/2014/main" id="{20B76709-BCD2-46D2-8A6F-52CA1A697FD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4" name="TextBox 1313">
          <a:extLst>
            <a:ext uri="{FF2B5EF4-FFF2-40B4-BE49-F238E27FC236}">
              <a16:creationId xmlns:a16="http://schemas.microsoft.com/office/drawing/2014/main" id="{C8AD4FB2-AF5C-4BF5-995D-A87CFE1D4D4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5" name="TextBox 1314">
          <a:extLst>
            <a:ext uri="{FF2B5EF4-FFF2-40B4-BE49-F238E27FC236}">
              <a16:creationId xmlns:a16="http://schemas.microsoft.com/office/drawing/2014/main" id="{58AABAE8-9054-4131-B9F0-A59208036BB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6" name="TextBox 1315">
          <a:extLst>
            <a:ext uri="{FF2B5EF4-FFF2-40B4-BE49-F238E27FC236}">
              <a16:creationId xmlns:a16="http://schemas.microsoft.com/office/drawing/2014/main" id="{8CCF2110-AA94-4D7E-B232-C6265D207FD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7" name="TextBox 1316">
          <a:extLst>
            <a:ext uri="{FF2B5EF4-FFF2-40B4-BE49-F238E27FC236}">
              <a16:creationId xmlns:a16="http://schemas.microsoft.com/office/drawing/2014/main" id="{68921A08-6BA4-4194-B88F-3EC7247BA73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8" name="TextBox 1317">
          <a:extLst>
            <a:ext uri="{FF2B5EF4-FFF2-40B4-BE49-F238E27FC236}">
              <a16:creationId xmlns:a16="http://schemas.microsoft.com/office/drawing/2014/main" id="{1ED2E11A-D2B3-4CA1-B492-5ED71876933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19" name="TextBox 1318">
          <a:extLst>
            <a:ext uri="{FF2B5EF4-FFF2-40B4-BE49-F238E27FC236}">
              <a16:creationId xmlns:a16="http://schemas.microsoft.com/office/drawing/2014/main" id="{6D07E2A1-1AAE-4704-83F1-781AFF44D8A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0" name="TextBox 1319">
          <a:extLst>
            <a:ext uri="{FF2B5EF4-FFF2-40B4-BE49-F238E27FC236}">
              <a16:creationId xmlns:a16="http://schemas.microsoft.com/office/drawing/2014/main" id="{AB0887C9-911A-4B49-BCFF-01DEA609D3F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1" name="TextBox 1320">
          <a:extLst>
            <a:ext uri="{FF2B5EF4-FFF2-40B4-BE49-F238E27FC236}">
              <a16:creationId xmlns:a16="http://schemas.microsoft.com/office/drawing/2014/main" id="{810E38E9-2BFD-4707-B8B3-865222BE820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2" name="TextBox 1321">
          <a:extLst>
            <a:ext uri="{FF2B5EF4-FFF2-40B4-BE49-F238E27FC236}">
              <a16:creationId xmlns:a16="http://schemas.microsoft.com/office/drawing/2014/main" id="{F1D7330B-C2B2-4A4B-9E77-D5D9873CB78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3" name="TextBox 1322">
          <a:extLst>
            <a:ext uri="{FF2B5EF4-FFF2-40B4-BE49-F238E27FC236}">
              <a16:creationId xmlns:a16="http://schemas.microsoft.com/office/drawing/2014/main" id="{D0487866-5DC7-455B-B752-0F55BA66214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4" name="TextBox 1323">
          <a:extLst>
            <a:ext uri="{FF2B5EF4-FFF2-40B4-BE49-F238E27FC236}">
              <a16:creationId xmlns:a16="http://schemas.microsoft.com/office/drawing/2014/main" id="{30B196D8-035B-45C2-97F1-B3998259CC0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5" name="TextBox 1324">
          <a:extLst>
            <a:ext uri="{FF2B5EF4-FFF2-40B4-BE49-F238E27FC236}">
              <a16:creationId xmlns:a16="http://schemas.microsoft.com/office/drawing/2014/main" id="{B0CB53F4-E9A8-47EC-ABDB-A8ED351807C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6" name="TextBox 1325">
          <a:extLst>
            <a:ext uri="{FF2B5EF4-FFF2-40B4-BE49-F238E27FC236}">
              <a16:creationId xmlns:a16="http://schemas.microsoft.com/office/drawing/2014/main" id="{F42D86DA-3D2C-41DB-8C39-24211D27556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7" name="TextBox 1326">
          <a:extLst>
            <a:ext uri="{FF2B5EF4-FFF2-40B4-BE49-F238E27FC236}">
              <a16:creationId xmlns:a16="http://schemas.microsoft.com/office/drawing/2014/main" id="{6EAD528C-557D-41E4-92DF-877418BA6DB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8" name="TextBox 1327">
          <a:extLst>
            <a:ext uri="{FF2B5EF4-FFF2-40B4-BE49-F238E27FC236}">
              <a16:creationId xmlns:a16="http://schemas.microsoft.com/office/drawing/2014/main" id="{94F34330-5D39-4CFD-88A2-BE5F04DB0B3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29" name="TextBox 1328">
          <a:extLst>
            <a:ext uri="{FF2B5EF4-FFF2-40B4-BE49-F238E27FC236}">
              <a16:creationId xmlns:a16="http://schemas.microsoft.com/office/drawing/2014/main" id="{4B50F1A3-701B-42B3-A7E6-6503C0BE653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0" name="TextBox 1329">
          <a:extLst>
            <a:ext uri="{FF2B5EF4-FFF2-40B4-BE49-F238E27FC236}">
              <a16:creationId xmlns:a16="http://schemas.microsoft.com/office/drawing/2014/main" id="{66D32E19-6FDE-44BC-BD4A-21A68A51B68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1" name="TextBox 1330">
          <a:extLst>
            <a:ext uri="{FF2B5EF4-FFF2-40B4-BE49-F238E27FC236}">
              <a16:creationId xmlns:a16="http://schemas.microsoft.com/office/drawing/2014/main" id="{95991CE9-59B2-4DAE-B980-298732D9AB4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2" name="TextBox 1331">
          <a:extLst>
            <a:ext uri="{FF2B5EF4-FFF2-40B4-BE49-F238E27FC236}">
              <a16:creationId xmlns:a16="http://schemas.microsoft.com/office/drawing/2014/main" id="{10E06BE0-2AAA-405B-8783-0131439E26A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3" name="TextBox 1332">
          <a:extLst>
            <a:ext uri="{FF2B5EF4-FFF2-40B4-BE49-F238E27FC236}">
              <a16:creationId xmlns:a16="http://schemas.microsoft.com/office/drawing/2014/main" id="{3F1975E8-3579-4B08-8B6A-678AAA49857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4" name="TextBox 1333">
          <a:extLst>
            <a:ext uri="{FF2B5EF4-FFF2-40B4-BE49-F238E27FC236}">
              <a16:creationId xmlns:a16="http://schemas.microsoft.com/office/drawing/2014/main" id="{162F463C-EB08-4924-AB47-A5E56764CE1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5" name="TextBox 1334">
          <a:extLst>
            <a:ext uri="{FF2B5EF4-FFF2-40B4-BE49-F238E27FC236}">
              <a16:creationId xmlns:a16="http://schemas.microsoft.com/office/drawing/2014/main" id="{4D8956C8-90D2-475B-9B39-076069BB344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6" name="TextBox 1335">
          <a:extLst>
            <a:ext uri="{FF2B5EF4-FFF2-40B4-BE49-F238E27FC236}">
              <a16:creationId xmlns:a16="http://schemas.microsoft.com/office/drawing/2014/main" id="{CA3D96FC-FE0A-4C56-9832-DDEF5432C2D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7" name="TextBox 1336">
          <a:extLst>
            <a:ext uri="{FF2B5EF4-FFF2-40B4-BE49-F238E27FC236}">
              <a16:creationId xmlns:a16="http://schemas.microsoft.com/office/drawing/2014/main" id="{396CA527-BDAE-4DF5-A170-53AAB86DE4E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8" name="TextBox 1337">
          <a:extLst>
            <a:ext uri="{FF2B5EF4-FFF2-40B4-BE49-F238E27FC236}">
              <a16:creationId xmlns:a16="http://schemas.microsoft.com/office/drawing/2014/main" id="{03F14F2E-FBC7-4C0B-AFB9-88517F5D1FF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39" name="TextBox 1338">
          <a:extLst>
            <a:ext uri="{FF2B5EF4-FFF2-40B4-BE49-F238E27FC236}">
              <a16:creationId xmlns:a16="http://schemas.microsoft.com/office/drawing/2014/main" id="{093A9032-F5BF-4E88-84B9-493B7629DE7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0" name="TextBox 1339">
          <a:extLst>
            <a:ext uri="{FF2B5EF4-FFF2-40B4-BE49-F238E27FC236}">
              <a16:creationId xmlns:a16="http://schemas.microsoft.com/office/drawing/2014/main" id="{C6EBFF57-2465-430D-8573-12CA8BD5DB1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1" name="TextBox 1340">
          <a:extLst>
            <a:ext uri="{FF2B5EF4-FFF2-40B4-BE49-F238E27FC236}">
              <a16:creationId xmlns:a16="http://schemas.microsoft.com/office/drawing/2014/main" id="{8FB48C73-648A-402E-8F08-D3E28CDBB89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2" name="TextBox 1341">
          <a:extLst>
            <a:ext uri="{FF2B5EF4-FFF2-40B4-BE49-F238E27FC236}">
              <a16:creationId xmlns:a16="http://schemas.microsoft.com/office/drawing/2014/main" id="{4DDD0886-9B7E-4C2F-A15F-2172B9CE380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3" name="TextBox 1342">
          <a:extLst>
            <a:ext uri="{FF2B5EF4-FFF2-40B4-BE49-F238E27FC236}">
              <a16:creationId xmlns:a16="http://schemas.microsoft.com/office/drawing/2014/main" id="{901D0266-8123-444F-B055-FA10B3CD9DC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4" name="TextBox 1343">
          <a:extLst>
            <a:ext uri="{FF2B5EF4-FFF2-40B4-BE49-F238E27FC236}">
              <a16:creationId xmlns:a16="http://schemas.microsoft.com/office/drawing/2014/main" id="{55F3AD92-91F8-400C-BF4E-C46DBE9AC12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5" name="TextBox 1344">
          <a:extLst>
            <a:ext uri="{FF2B5EF4-FFF2-40B4-BE49-F238E27FC236}">
              <a16:creationId xmlns:a16="http://schemas.microsoft.com/office/drawing/2014/main" id="{023839E9-5172-495B-A942-8BD32FD43A2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6" name="TextBox 1345">
          <a:extLst>
            <a:ext uri="{FF2B5EF4-FFF2-40B4-BE49-F238E27FC236}">
              <a16:creationId xmlns:a16="http://schemas.microsoft.com/office/drawing/2014/main" id="{6869DC47-2C13-4D7C-9CE2-A35EC950A15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7" name="TextBox 1346">
          <a:extLst>
            <a:ext uri="{FF2B5EF4-FFF2-40B4-BE49-F238E27FC236}">
              <a16:creationId xmlns:a16="http://schemas.microsoft.com/office/drawing/2014/main" id="{5C67B606-B31B-4CDD-95DB-6BB5DE560B9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8" name="TextBox 1347">
          <a:extLst>
            <a:ext uri="{FF2B5EF4-FFF2-40B4-BE49-F238E27FC236}">
              <a16:creationId xmlns:a16="http://schemas.microsoft.com/office/drawing/2014/main" id="{3D624D6F-17BB-4257-9D24-E4C51D5583B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49" name="TextBox 1348">
          <a:extLst>
            <a:ext uri="{FF2B5EF4-FFF2-40B4-BE49-F238E27FC236}">
              <a16:creationId xmlns:a16="http://schemas.microsoft.com/office/drawing/2014/main" id="{21B4058F-290B-4CBE-A74C-3AD6154365C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0" name="TextBox 1349">
          <a:extLst>
            <a:ext uri="{FF2B5EF4-FFF2-40B4-BE49-F238E27FC236}">
              <a16:creationId xmlns:a16="http://schemas.microsoft.com/office/drawing/2014/main" id="{2F6D6EEB-FD33-4B98-90A9-490BD273707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1" name="TextBox 1350">
          <a:extLst>
            <a:ext uri="{FF2B5EF4-FFF2-40B4-BE49-F238E27FC236}">
              <a16:creationId xmlns:a16="http://schemas.microsoft.com/office/drawing/2014/main" id="{9F359954-C59B-44E9-801C-DED195961BA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2" name="TextBox 1351">
          <a:extLst>
            <a:ext uri="{FF2B5EF4-FFF2-40B4-BE49-F238E27FC236}">
              <a16:creationId xmlns:a16="http://schemas.microsoft.com/office/drawing/2014/main" id="{34A4CFC6-C5BA-4455-B920-6237F6CAAF5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3" name="TextBox 1352">
          <a:extLst>
            <a:ext uri="{FF2B5EF4-FFF2-40B4-BE49-F238E27FC236}">
              <a16:creationId xmlns:a16="http://schemas.microsoft.com/office/drawing/2014/main" id="{A409F907-9E8D-42A8-A63C-9846A33273A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4" name="TextBox 1353">
          <a:extLst>
            <a:ext uri="{FF2B5EF4-FFF2-40B4-BE49-F238E27FC236}">
              <a16:creationId xmlns:a16="http://schemas.microsoft.com/office/drawing/2014/main" id="{7175753B-1188-4356-B435-B54FE873709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5" name="TextBox 1354">
          <a:extLst>
            <a:ext uri="{FF2B5EF4-FFF2-40B4-BE49-F238E27FC236}">
              <a16:creationId xmlns:a16="http://schemas.microsoft.com/office/drawing/2014/main" id="{A1044FF1-7B32-4B87-829C-94A65AA3BC6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6" name="TextBox 1355">
          <a:extLst>
            <a:ext uri="{FF2B5EF4-FFF2-40B4-BE49-F238E27FC236}">
              <a16:creationId xmlns:a16="http://schemas.microsoft.com/office/drawing/2014/main" id="{775F4DB3-133D-4DA4-B5F2-9DE196D732A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7" name="TextBox 1356">
          <a:extLst>
            <a:ext uri="{FF2B5EF4-FFF2-40B4-BE49-F238E27FC236}">
              <a16:creationId xmlns:a16="http://schemas.microsoft.com/office/drawing/2014/main" id="{BBF17753-91D1-4735-93CB-075D18854D9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8" name="TextBox 1357">
          <a:extLst>
            <a:ext uri="{FF2B5EF4-FFF2-40B4-BE49-F238E27FC236}">
              <a16:creationId xmlns:a16="http://schemas.microsoft.com/office/drawing/2014/main" id="{0ED59143-00F5-4B42-A72F-DE2D36EB01E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59" name="TextBox 1358">
          <a:extLst>
            <a:ext uri="{FF2B5EF4-FFF2-40B4-BE49-F238E27FC236}">
              <a16:creationId xmlns:a16="http://schemas.microsoft.com/office/drawing/2014/main" id="{F889A9FA-FBA4-439F-9238-A6240108906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0" name="TextBox 1359">
          <a:extLst>
            <a:ext uri="{FF2B5EF4-FFF2-40B4-BE49-F238E27FC236}">
              <a16:creationId xmlns:a16="http://schemas.microsoft.com/office/drawing/2014/main" id="{2612E0C3-5335-4326-A666-2E43F30ADE3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1" name="TextBox 1360">
          <a:extLst>
            <a:ext uri="{FF2B5EF4-FFF2-40B4-BE49-F238E27FC236}">
              <a16:creationId xmlns:a16="http://schemas.microsoft.com/office/drawing/2014/main" id="{D7D36D0C-63A3-427E-A01F-359C7D3BF71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2" name="TextBox 1361">
          <a:extLst>
            <a:ext uri="{FF2B5EF4-FFF2-40B4-BE49-F238E27FC236}">
              <a16:creationId xmlns:a16="http://schemas.microsoft.com/office/drawing/2014/main" id="{1FDB8FE3-C0B0-402E-9493-D09ED8A785E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3" name="TextBox 1362">
          <a:extLst>
            <a:ext uri="{FF2B5EF4-FFF2-40B4-BE49-F238E27FC236}">
              <a16:creationId xmlns:a16="http://schemas.microsoft.com/office/drawing/2014/main" id="{D06257CB-9C6E-4ECA-88DA-D4FBBBF5E00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4" name="TextBox 1363">
          <a:extLst>
            <a:ext uri="{FF2B5EF4-FFF2-40B4-BE49-F238E27FC236}">
              <a16:creationId xmlns:a16="http://schemas.microsoft.com/office/drawing/2014/main" id="{31E1F416-D667-4364-8431-959EB35B234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5" name="TextBox 1364">
          <a:extLst>
            <a:ext uri="{FF2B5EF4-FFF2-40B4-BE49-F238E27FC236}">
              <a16:creationId xmlns:a16="http://schemas.microsoft.com/office/drawing/2014/main" id="{AF8D817C-2DD8-4B78-9F32-2913BD7DAB3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6" name="TextBox 1365">
          <a:extLst>
            <a:ext uri="{FF2B5EF4-FFF2-40B4-BE49-F238E27FC236}">
              <a16:creationId xmlns:a16="http://schemas.microsoft.com/office/drawing/2014/main" id="{34DC7B31-E9BD-4167-96E5-C07EEE73E0E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7" name="TextBox 1366">
          <a:extLst>
            <a:ext uri="{FF2B5EF4-FFF2-40B4-BE49-F238E27FC236}">
              <a16:creationId xmlns:a16="http://schemas.microsoft.com/office/drawing/2014/main" id="{150FB54D-2544-4B89-9CEB-9F8E396C18F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8" name="TextBox 1367">
          <a:extLst>
            <a:ext uri="{FF2B5EF4-FFF2-40B4-BE49-F238E27FC236}">
              <a16:creationId xmlns:a16="http://schemas.microsoft.com/office/drawing/2014/main" id="{FDC167BD-5267-4780-9EB2-302A991E448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69" name="TextBox 1368">
          <a:extLst>
            <a:ext uri="{FF2B5EF4-FFF2-40B4-BE49-F238E27FC236}">
              <a16:creationId xmlns:a16="http://schemas.microsoft.com/office/drawing/2014/main" id="{1151AC86-1C67-400B-8B73-7E951D6207E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0" name="TextBox 1369">
          <a:extLst>
            <a:ext uri="{FF2B5EF4-FFF2-40B4-BE49-F238E27FC236}">
              <a16:creationId xmlns:a16="http://schemas.microsoft.com/office/drawing/2014/main" id="{2E416896-58AB-4CBE-8AB3-8EF56440C9B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1" name="TextBox 1370">
          <a:extLst>
            <a:ext uri="{FF2B5EF4-FFF2-40B4-BE49-F238E27FC236}">
              <a16:creationId xmlns:a16="http://schemas.microsoft.com/office/drawing/2014/main" id="{7E06E7F9-5D5A-475E-89AF-90FD79CDE77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2" name="TextBox 1371">
          <a:extLst>
            <a:ext uri="{FF2B5EF4-FFF2-40B4-BE49-F238E27FC236}">
              <a16:creationId xmlns:a16="http://schemas.microsoft.com/office/drawing/2014/main" id="{A1E42677-2853-46FB-82B1-B336FC48178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3" name="TextBox 1372">
          <a:extLst>
            <a:ext uri="{FF2B5EF4-FFF2-40B4-BE49-F238E27FC236}">
              <a16:creationId xmlns:a16="http://schemas.microsoft.com/office/drawing/2014/main" id="{A2AD381B-FD4D-4009-A222-CE3B3917C1C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4" name="TextBox 1373">
          <a:extLst>
            <a:ext uri="{FF2B5EF4-FFF2-40B4-BE49-F238E27FC236}">
              <a16:creationId xmlns:a16="http://schemas.microsoft.com/office/drawing/2014/main" id="{30E06E9D-D271-4755-AFE4-D8F65AB695C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5" name="TextBox 1374">
          <a:extLst>
            <a:ext uri="{FF2B5EF4-FFF2-40B4-BE49-F238E27FC236}">
              <a16:creationId xmlns:a16="http://schemas.microsoft.com/office/drawing/2014/main" id="{4F53B647-F0F5-43CA-980D-6357F4D48AC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6" name="TextBox 1375">
          <a:extLst>
            <a:ext uri="{FF2B5EF4-FFF2-40B4-BE49-F238E27FC236}">
              <a16:creationId xmlns:a16="http://schemas.microsoft.com/office/drawing/2014/main" id="{C88EA1C0-1E45-44C4-A1BB-1AB73BAABFF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7" name="TextBox 1376">
          <a:extLst>
            <a:ext uri="{FF2B5EF4-FFF2-40B4-BE49-F238E27FC236}">
              <a16:creationId xmlns:a16="http://schemas.microsoft.com/office/drawing/2014/main" id="{78F6288D-2121-418D-8951-F45F53C6E8F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8" name="TextBox 1377">
          <a:extLst>
            <a:ext uri="{FF2B5EF4-FFF2-40B4-BE49-F238E27FC236}">
              <a16:creationId xmlns:a16="http://schemas.microsoft.com/office/drawing/2014/main" id="{7E34F8EF-D22C-4A73-9291-ED0E4B51DEE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79" name="TextBox 1378">
          <a:extLst>
            <a:ext uri="{FF2B5EF4-FFF2-40B4-BE49-F238E27FC236}">
              <a16:creationId xmlns:a16="http://schemas.microsoft.com/office/drawing/2014/main" id="{96382D81-F02A-49C3-87FA-DBE05B43A27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0" name="TextBox 1379">
          <a:extLst>
            <a:ext uri="{FF2B5EF4-FFF2-40B4-BE49-F238E27FC236}">
              <a16:creationId xmlns:a16="http://schemas.microsoft.com/office/drawing/2014/main" id="{8ED4F668-5587-47EB-BFD5-556ED968189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1" name="TextBox 1380">
          <a:extLst>
            <a:ext uri="{FF2B5EF4-FFF2-40B4-BE49-F238E27FC236}">
              <a16:creationId xmlns:a16="http://schemas.microsoft.com/office/drawing/2014/main" id="{C76880CA-270F-4EBE-8165-69E06A5F969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2" name="TextBox 1381">
          <a:extLst>
            <a:ext uri="{FF2B5EF4-FFF2-40B4-BE49-F238E27FC236}">
              <a16:creationId xmlns:a16="http://schemas.microsoft.com/office/drawing/2014/main" id="{335F6EB3-11BE-4611-AEE1-9A5BC86E046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3" name="TextBox 1382">
          <a:extLst>
            <a:ext uri="{FF2B5EF4-FFF2-40B4-BE49-F238E27FC236}">
              <a16:creationId xmlns:a16="http://schemas.microsoft.com/office/drawing/2014/main" id="{3C516AFA-58A2-4F93-818E-6F8B218056B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4" name="TextBox 1383">
          <a:extLst>
            <a:ext uri="{FF2B5EF4-FFF2-40B4-BE49-F238E27FC236}">
              <a16:creationId xmlns:a16="http://schemas.microsoft.com/office/drawing/2014/main" id="{1D9A3C12-56D6-4590-9578-12F1E28536C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5" name="TextBox 1384">
          <a:extLst>
            <a:ext uri="{FF2B5EF4-FFF2-40B4-BE49-F238E27FC236}">
              <a16:creationId xmlns:a16="http://schemas.microsoft.com/office/drawing/2014/main" id="{46E7D275-BF7D-49B9-AF2B-E99BC95C5BC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6" name="TextBox 1385">
          <a:extLst>
            <a:ext uri="{FF2B5EF4-FFF2-40B4-BE49-F238E27FC236}">
              <a16:creationId xmlns:a16="http://schemas.microsoft.com/office/drawing/2014/main" id="{53862DC2-1D57-45AA-8B00-7F793EF8A1E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7" name="TextBox 1386">
          <a:extLst>
            <a:ext uri="{FF2B5EF4-FFF2-40B4-BE49-F238E27FC236}">
              <a16:creationId xmlns:a16="http://schemas.microsoft.com/office/drawing/2014/main" id="{BA895687-F291-4FEA-B00E-D7C3519CB3C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8" name="TextBox 1387">
          <a:extLst>
            <a:ext uri="{FF2B5EF4-FFF2-40B4-BE49-F238E27FC236}">
              <a16:creationId xmlns:a16="http://schemas.microsoft.com/office/drawing/2014/main" id="{1B06443A-2645-42EC-8315-A2745F3F263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89" name="TextBox 1388">
          <a:extLst>
            <a:ext uri="{FF2B5EF4-FFF2-40B4-BE49-F238E27FC236}">
              <a16:creationId xmlns:a16="http://schemas.microsoft.com/office/drawing/2014/main" id="{E4E1B1BD-A35F-405B-BFF1-907601DE4E8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0" name="TextBox 1389">
          <a:extLst>
            <a:ext uri="{FF2B5EF4-FFF2-40B4-BE49-F238E27FC236}">
              <a16:creationId xmlns:a16="http://schemas.microsoft.com/office/drawing/2014/main" id="{9D80C5AC-29EF-4B20-B6BB-1E24533661D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1" name="TextBox 1390">
          <a:extLst>
            <a:ext uri="{FF2B5EF4-FFF2-40B4-BE49-F238E27FC236}">
              <a16:creationId xmlns:a16="http://schemas.microsoft.com/office/drawing/2014/main" id="{CAFE43EC-C6FD-4A4A-B7BF-F456512ED53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2" name="TextBox 1391">
          <a:extLst>
            <a:ext uri="{FF2B5EF4-FFF2-40B4-BE49-F238E27FC236}">
              <a16:creationId xmlns:a16="http://schemas.microsoft.com/office/drawing/2014/main" id="{977843C5-FB99-4B68-B2B2-2A0B7329DA1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3" name="TextBox 1392">
          <a:extLst>
            <a:ext uri="{FF2B5EF4-FFF2-40B4-BE49-F238E27FC236}">
              <a16:creationId xmlns:a16="http://schemas.microsoft.com/office/drawing/2014/main" id="{91139AC2-8FBE-4533-8B06-9F6C0F7181D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4" name="TextBox 1393">
          <a:extLst>
            <a:ext uri="{FF2B5EF4-FFF2-40B4-BE49-F238E27FC236}">
              <a16:creationId xmlns:a16="http://schemas.microsoft.com/office/drawing/2014/main" id="{8CCE2329-B2E9-4CF0-BE44-DEBC598A913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5" name="TextBox 1394">
          <a:extLst>
            <a:ext uri="{FF2B5EF4-FFF2-40B4-BE49-F238E27FC236}">
              <a16:creationId xmlns:a16="http://schemas.microsoft.com/office/drawing/2014/main" id="{7FCB3AC1-3901-4A9A-A2D8-780D376501A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6" name="TextBox 1395">
          <a:extLst>
            <a:ext uri="{FF2B5EF4-FFF2-40B4-BE49-F238E27FC236}">
              <a16:creationId xmlns:a16="http://schemas.microsoft.com/office/drawing/2014/main" id="{63B379CA-1A53-404B-A7DE-71441088421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7" name="TextBox 1396">
          <a:extLst>
            <a:ext uri="{FF2B5EF4-FFF2-40B4-BE49-F238E27FC236}">
              <a16:creationId xmlns:a16="http://schemas.microsoft.com/office/drawing/2014/main" id="{CCEB3086-0D3D-4BE3-952A-10472C03368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8" name="TextBox 1397">
          <a:extLst>
            <a:ext uri="{FF2B5EF4-FFF2-40B4-BE49-F238E27FC236}">
              <a16:creationId xmlns:a16="http://schemas.microsoft.com/office/drawing/2014/main" id="{F73847D1-7046-4100-9028-98B91064532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399" name="TextBox 1398">
          <a:extLst>
            <a:ext uri="{FF2B5EF4-FFF2-40B4-BE49-F238E27FC236}">
              <a16:creationId xmlns:a16="http://schemas.microsoft.com/office/drawing/2014/main" id="{A063BC2F-1332-4344-B88F-C7DBAF87012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0" name="TextBox 1399">
          <a:extLst>
            <a:ext uri="{FF2B5EF4-FFF2-40B4-BE49-F238E27FC236}">
              <a16:creationId xmlns:a16="http://schemas.microsoft.com/office/drawing/2014/main" id="{74865182-044F-43FF-AA1F-2C9FD408F5E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1" name="TextBox 1400">
          <a:extLst>
            <a:ext uri="{FF2B5EF4-FFF2-40B4-BE49-F238E27FC236}">
              <a16:creationId xmlns:a16="http://schemas.microsoft.com/office/drawing/2014/main" id="{D7B593FA-0074-41EC-B14B-60263AB405E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2" name="TextBox 1401">
          <a:extLst>
            <a:ext uri="{FF2B5EF4-FFF2-40B4-BE49-F238E27FC236}">
              <a16:creationId xmlns:a16="http://schemas.microsoft.com/office/drawing/2014/main" id="{FF153004-6A3A-44B0-BCB9-C1BF67E2FDD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3" name="TextBox 1402">
          <a:extLst>
            <a:ext uri="{FF2B5EF4-FFF2-40B4-BE49-F238E27FC236}">
              <a16:creationId xmlns:a16="http://schemas.microsoft.com/office/drawing/2014/main" id="{E215EC32-E300-489B-9425-A371EEC1221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4" name="TextBox 1403">
          <a:extLst>
            <a:ext uri="{FF2B5EF4-FFF2-40B4-BE49-F238E27FC236}">
              <a16:creationId xmlns:a16="http://schemas.microsoft.com/office/drawing/2014/main" id="{912E6B01-97F6-4DC6-AD0C-17573327522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5" name="TextBox 1404">
          <a:extLst>
            <a:ext uri="{FF2B5EF4-FFF2-40B4-BE49-F238E27FC236}">
              <a16:creationId xmlns:a16="http://schemas.microsoft.com/office/drawing/2014/main" id="{0CB6E774-A8FE-4B7B-BBC5-C0DFFC3B9B3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6" name="TextBox 1405">
          <a:extLst>
            <a:ext uri="{FF2B5EF4-FFF2-40B4-BE49-F238E27FC236}">
              <a16:creationId xmlns:a16="http://schemas.microsoft.com/office/drawing/2014/main" id="{1B58FC1D-CE18-4619-A892-5243FA3CE1D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407" name="TextBox 1406">
          <a:extLst>
            <a:ext uri="{FF2B5EF4-FFF2-40B4-BE49-F238E27FC236}">
              <a16:creationId xmlns:a16="http://schemas.microsoft.com/office/drawing/2014/main" id="{0FDEF4F0-E998-45A6-A728-062CF96BF69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08" name="TextBox 1407">
          <a:extLst>
            <a:ext uri="{FF2B5EF4-FFF2-40B4-BE49-F238E27FC236}">
              <a16:creationId xmlns:a16="http://schemas.microsoft.com/office/drawing/2014/main" id="{DCD50DD8-9C06-45D7-838C-116DA92D88F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09" name="TextBox 1408">
          <a:extLst>
            <a:ext uri="{FF2B5EF4-FFF2-40B4-BE49-F238E27FC236}">
              <a16:creationId xmlns:a16="http://schemas.microsoft.com/office/drawing/2014/main" id="{AA98B8D6-A621-4F32-836F-0BE6D94AEFE7}"/>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0" name="TextBox 1409">
          <a:extLst>
            <a:ext uri="{FF2B5EF4-FFF2-40B4-BE49-F238E27FC236}">
              <a16:creationId xmlns:a16="http://schemas.microsoft.com/office/drawing/2014/main" id="{21047E6C-CD58-4BD2-AC95-78D8ECB6DA5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1" name="TextBox 1410">
          <a:extLst>
            <a:ext uri="{FF2B5EF4-FFF2-40B4-BE49-F238E27FC236}">
              <a16:creationId xmlns:a16="http://schemas.microsoft.com/office/drawing/2014/main" id="{D923BFC2-A519-405E-B7C7-5B699FBEFCAF}"/>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2" name="TextBox 1411">
          <a:extLst>
            <a:ext uri="{FF2B5EF4-FFF2-40B4-BE49-F238E27FC236}">
              <a16:creationId xmlns:a16="http://schemas.microsoft.com/office/drawing/2014/main" id="{9B123455-9F5D-4DC3-9CAF-5140E120E8C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3" name="TextBox 1412">
          <a:extLst>
            <a:ext uri="{FF2B5EF4-FFF2-40B4-BE49-F238E27FC236}">
              <a16:creationId xmlns:a16="http://schemas.microsoft.com/office/drawing/2014/main" id="{72C438BC-0B67-431D-95B3-24EDA676652D}"/>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4" name="TextBox 1413">
          <a:extLst>
            <a:ext uri="{FF2B5EF4-FFF2-40B4-BE49-F238E27FC236}">
              <a16:creationId xmlns:a16="http://schemas.microsoft.com/office/drawing/2014/main" id="{69C6E565-78A0-4741-A189-1AF514FA48E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5" name="TextBox 1414">
          <a:extLst>
            <a:ext uri="{FF2B5EF4-FFF2-40B4-BE49-F238E27FC236}">
              <a16:creationId xmlns:a16="http://schemas.microsoft.com/office/drawing/2014/main" id="{95AC16B0-A3CA-44FC-BB03-99D0F361D0AF}"/>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6" name="TextBox 1415">
          <a:extLst>
            <a:ext uri="{FF2B5EF4-FFF2-40B4-BE49-F238E27FC236}">
              <a16:creationId xmlns:a16="http://schemas.microsoft.com/office/drawing/2014/main" id="{B353B915-E90B-4048-82CE-A2F895392CC8}"/>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7" name="TextBox 1416">
          <a:extLst>
            <a:ext uri="{FF2B5EF4-FFF2-40B4-BE49-F238E27FC236}">
              <a16:creationId xmlns:a16="http://schemas.microsoft.com/office/drawing/2014/main" id="{FF729EC3-7479-4C98-A67F-012448F7AA4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8" name="TextBox 1417">
          <a:extLst>
            <a:ext uri="{FF2B5EF4-FFF2-40B4-BE49-F238E27FC236}">
              <a16:creationId xmlns:a16="http://schemas.microsoft.com/office/drawing/2014/main" id="{D2ED2211-0821-44A7-B378-ECE357E68D23}"/>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419" name="TextBox 1418">
          <a:extLst>
            <a:ext uri="{FF2B5EF4-FFF2-40B4-BE49-F238E27FC236}">
              <a16:creationId xmlns:a16="http://schemas.microsoft.com/office/drawing/2014/main" id="{0E35EA9B-B09C-4253-B9CF-60D29928A12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1420" name="TextBox 1419">
          <a:extLst>
            <a:ext uri="{FF2B5EF4-FFF2-40B4-BE49-F238E27FC236}">
              <a16:creationId xmlns:a16="http://schemas.microsoft.com/office/drawing/2014/main" id="{11C8A0EC-42F3-4C08-8B09-1A97CD631151}"/>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1421" name="TextBox 1420">
          <a:extLst>
            <a:ext uri="{FF2B5EF4-FFF2-40B4-BE49-F238E27FC236}">
              <a16:creationId xmlns:a16="http://schemas.microsoft.com/office/drawing/2014/main" id="{E10D248E-2BCE-4B25-9105-143D35A1A98B}"/>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1422" name="TextBox 1421">
          <a:extLst>
            <a:ext uri="{FF2B5EF4-FFF2-40B4-BE49-F238E27FC236}">
              <a16:creationId xmlns:a16="http://schemas.microsoft.com/office/drawing/2014/main" id="{02A62553-604E-4B0F-8DB2-65B72D4EDCD9}"/>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1423" name="TextBox 1422">
          <a:extLst>
            <a:ext uri="{FF2B5EF4-FFF2-40B4-BE49-F238E27FC236}">
              <a16:creationId xmlns:a16="http://schemas.microsoft.com/office/drawing/2014/main" id="{FA37152E-B414-4D1E-B846-0DFD305CEF48}"/>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424" name="TextBox 1423">
          <a:extLst>
            <a:ext uri="{FF2B5EF4-FFF2-40B4-BE49-F238E27FC236}">
              <a16:creationId xmlns:a16="http://schemas.microsoft.com/office/drawing/2014/main" id="{CBD3D9D6-51A4-47CA-AEE9-2716DD130DF8}"/>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425" name="TextBox 1424">
          <a:extLst>
            <a:ext uri="{FF2B5EF4-FFF2-40B4-BE49-F238E27FC236}">
              <a16:creationId xmlns:a16="http://schemas.microsoft.com/office/drawing/2014/main" id="{F6116470-0619-43F5-ABEF-E966F1C0905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426" name="TextBox 1425">
          <a:extLst>
            <a:ext uri="{FF2B5EF4-FFF2-40B4-BE49-F238E27FC236}">
              <a16:creationId xmlns:a16="http://schemas.microsoft.com/office/drawing/2014/main" id="{4580B7F6-8068-42DB-9637-6167FBF691FF}"/>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427" name="TextBox 1426">
          <a:extLst>
            <a:ext uri="{FF2B5EF4-FFF2-40B4-BE49-F238E27FC236}">
              <a16:creationId xmlns:a16="http://schemas.microsoft.com/office/drawing/2014/main" id="{3190FF17-FC04-4710-8415-D0DA8388D0A5}"/>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28" name="TextBox 1427">
          <a:extLst>
            <a:ext uri="{FF2B5EF4-FFF2-40B4-BE49-F238E27FC236}">
              <a16:creationId xmlns:a16="http://schemas.microsoft.com/office/drawing/2014/main" id="{F39D42BC-4598-402A-962B-8E804EEA723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29" name="TextBox 1428">
          <a:extLst>
            <a:ext uri="{FF2B5EF4-FFF2-40B4-BE49-F238E27FC236}">
              <a16:creationId xmlns:a16="http://schemas.microsoft.com/office/drawing/2014/main" id="{F0CAF851-3885-44B4-8D92-3A86B536112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30" name="TextBox 1429">
          <a:extLst>
            <a:ext uri="{FF2B5EF4-FFF2-40B4-BE49-F238E27FC236}">
              <a16:creationId xmlns:a16="http://schemas.microsoft.com/office/drawing/2014/main" id="{1E1AD701-009C-42A6-9D88-BF86F4A88C0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31" name="TextBox 1430">
          <a:extLst>
            <a:ext uri="{FF2B5EF4-FFF2-40B4-BE49-F238E27FC236}">
              <a16:creationId xmlns:a16="http://schemas.microsoft.com/office/drawing/2014/main" id="{D561126E-369A-4260-B14A-41FB736DBDD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32" name="TextBox 1431">
          <a:extLst>
            <a:ext uri="{FF2B5EF4-FFF2-40B4-BE49-F238E27FC236}">
              <a16:creationId xmlns:a16="http://schemas.microsoft.com/office/drawing/2014/main" id="{42862384-9F44-4BBA-A326-AC07C11B859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33" name="TextBox 1432">
          <a:extLst>
            <a:ext uri="{FF2B5EF4-FFF2-40B4-BE49-F238E27FC236}">
              <a16:creationId xmlns:a16="http://schemas.microsoft.com/office/drawing/2014/main" id="{7EB1CA26-2127-46ED-A6F3-F3DB7AF2041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34" name="TextBox 1433">
          <a:extLst>
            <a:ext uri="{FF2B5EF4-FFF2-40B4-BE49-F238E27FC236}">
              <a16:creationId xmlns:a16="http://schemas.microsoft.com/office/drawing/2014/main" id="{999A904B-76C2-4299-8E1E-E406A702020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35" name="TextBox 1434">
          <a:extLst>
            <a:ext uri="{FF2B5EF4-FFF2-40B4-BE49-F238E27FC236}">
              <a16:creationId xmlns:a16="http://schemas.microsoft.com/office/drawing/2014/main" id="{BF488522-8829-4349-82D0-E67CE99F3E7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36" name="TextBox 1435">
          <a:extLst>
            <a:ext uri="{FF2B5EF4-FFF2-40B4-BE49-F238E27FC236}">
              <a16:creationId xmlns:a16="http://schemas.microsoft.com/office/drawing/2014/main" id="{344A08A4-5FCC-4F80-95E2-8FFC35ED463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37" name="TextBox 1436">
          <a:extLst>
            <a:ext uri="{FF2B5EF4-FFF2-40B4-BE49-F238E27FC236}">
              <a16:creationId xmlns:a16="http://schemas.microsoft.com/office/drawing/2014/main" id="{15BCA950-871A-415C-9B5C-3553727F918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38" name="TextBox 1437">
          <a:extLst>
            <a:ext uri="{FF2B5EF4-FFF2-40B4-BE49-F238E27FC236}">
              <a16:creationId xmlns:a16="http://schemas.microsoft.com/office/drawing/2014/main" id="{00C0882D-885E-4B02-B1F1-C970D3948B4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1439" name="TextBox 1438">
          <a:extLst>
            <a:ext uri="{FF2B5EF4-FFF2-40B4-BE49-F238E27FC236}">
              <a16:creationId xmlns:a16="http://schemas.microsoft.com/office/drawing/2014/main" id="{722B92BC-D16D-4CC5-B354-04270AA8AC2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40" name="TextBox 1439">
          <a:extLst>
            <a:ext uri="{FF2B5EF4-FFF2-40B4-BE49-F238E27FC236}">
              <a16:creationId xmlns:a16="http://schemas.microsoft.com/office/drawing/2014/main" id="{DCF88905-306B-451A-8053-6A23BC7F400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41" name="TextBox 1440">
          <a:extLst>
            <a:ext uri="{FF2B5EF4-FFF2-40B4-BE49-F238E27FC236}">
              <a16:creationId xmlns:a16="http://schemas.microsoft.com/office/drawing/2014/main" id="{8BCE5526-154E-437C-8AD9-8446107B54B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42" name="TextBox 1441">
          <a:extLst>
            <a:ext uri="{FF2B5EF4-FFF2-40B4-BE49-F238E27FC236}">
              <a16:creationId xmlns:a16="http://schemas.microsoft.com/office/drawing/2014/main" id="{BA312E18-FCFA-465D-88E2-4D8457A3993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443" name="TextBox 1442">
          <a:extLst>
            <a:ext uri="{FF2B5EF4-FFF2-40B4-BE49-F238E27FC236}">
              <a16:creationId xmlns:a16="http://schemas.microsoft.com/office/drawing/2014/main" id="{A1B6F15C-9D8D-403C-B3C0-AB3B9C79E6C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44" name="TextBox 1443">
          <a:extLst>
            <a:ext uri="{FF2B5EF4-FFF2-40B4-BE49-F238E27FC236}">
              <a16:creationId xmlns:a16="http://schemas.microsoft.com/office/drawing/2014/main" id="{598EF038-D12E-48D3-9A9D-F2DBE8BD9BD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45" name="TextBox 1444">
          <a:extLst>
            <a:ext uri="{FF2B5EF4-FFF2-40B4-BE49-F238E27FC236}">
              <a16:creationId xmlns:a16="http://schemas.microsoft.com/office/drawing/2014/main" id="{826B9988-C6EF-4ED6-AF22-5BEBE80C283F}"/>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46" name="TextBox 1445">
          <a:extLst>
            <a:ext uri="{FF2B5EF4-FFF2-40B4-BE49-F238E27FC236}">
              <a16:creationId xmlns:a16="http://schemas.microsoft.com/office/drawing/2014/main" id="{5AAB8487-46B7-468D-8CD0-3B2A15C785C8}"/>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47" name="TextBox 1446">
          <a:extLst>
            <a:ext uri="{FF2B5EF4-FFF2-40B4-BE49-F238E27FC236}">
              <a16:creationId xmlns:a16="http://schemas.microsoft.com/office/drawing/2014/main" id="{48FFAD17-2068-4376-8F8A-F3101F581F5C}"/>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48" name="TextBox 1447">
          <a:extLst>
            <a:ext uri="{FF2B5EF4-FFF2-40B4-BE49-F238E27FC236}">
              <a16:creationId xmlns:a16="http://schemas.microsoft.com/office/drawing/2014/main" id="{DD5C10D8-98C2-4D76-B7AE-56D5434B6517}"/>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49" name="TextBox 1448">
          <a:extLst>
            <a:ext uri="{FF2B5EF4-FFF2-40B4-BE49-F238E27FC236}">
              <a16:creationId xmlns:a16="http://schemas.microsoft.com/office/drawing/2014/main" id="{56784E3E-C431-44CF-8EDC-C3DA0DB2A07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0" name="TextBox 1449">
          <a:extLst>
            <a:ext uri="{FF2B5EF4-FFF2-40B4-BE49-F238E27FC236}">
              <a16:creationId xmlns:a16="http://schemas.microsoft.com/office/drawing/2014/main" id="{DAD124AB-44B6-406C-B28E-E83DEE0A0A48}"/>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1" name="TextBox 1450">
          <a:extLst>
            <a:ext uri="{FF2B5EF4-FFF2-40B4-BE49-F238E27FC236}">
              <a16:creationId xmlns:a16="http://schemas.microsoft.com/office/drawing/2014/main" id="{4B25EAFE-86E0-4BE0-8D53-427C2AE2962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2" name="TextBox 1451">
          <a:extLst>
            <a:ext uri="{FF2B5EF4-FFF2-40B4-BE49-F238E27FC236}">
              <a16:creationId xmlns:a16="http://schemas.microsoft.com/office/drawing/2014/main" id="{DD732CE1-72F3-41C2-B38A-4FAAB30B5E73}"/>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3" name="TextBox 1452">
          <a:extLst>
            <a:ext uri="{FF2B5EF4-FFF2-40B4-BE49-F238E27FC236}">
              <a16:creationId xmlns:a16="http://schemas.microsoft.com/office/drawing/2014/main" id="{241B7C53-B2B1-467D-AC23-B8836162FD94}"/>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4" name="TextBox 1453">
          <a:extLst>
            <a:ext uri="{FF2B5EF4-FFF2-40B4-BE49-F238E27FC236}">
              <a16:creationId xmlns:a16="http://schemas.microsoft.com/office/drawing/2014/main" id="{B8891DF8-D493-4F76-BCF5-4DC32DD57482}"/>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5" name="TextBox 1454">
          <a:extLst>
            <a:ext uri="{FF2B5EF4-FFF2-40B4-BE49-F238E27FC236}">
              <a16:creationId xmlns:a16="http://schemas.microsoft.com/office/drawing/2014/main" id="{24D23BCE-D964-426F-82C4-9D3E5BF80173}"/>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6" name="TextBox 1455">
          <a:extLst>
            <a:ext uri="{FF2B5EF4-FFF2-40B4-BE49-F238E27FC236}">
              <a16:creationId xmlns:a16="http://schemas.microsoft.com/office/drawing/2014/main" id="{A22B9E57-5D13-49E1-A5E4-1D1CC7ED94C8}"/>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7" name="TextBox 1456">
          <a:extLst>
            <a:ext uri="{FF2B5EF4-FFF2-40B4-BE49-F238E27FC236}">
              <a16:creationId xmlns:a16="http://schemas.microsoft.com/office/drawing/2014/main" id="{7574AB20-2F09-4BF5-A1CF-23BE5BE83A81}"/>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8" name="TextBox 1457">
          <a:extLst>
            <a:ext uri="{FF2B5EF4-FFF2-40B4-BE49-F238E27FC236}">
              <a16:creationId xmlns:a16="http://schemas.microsoft.com/office/drawing/2014/main" id="{00F75FFE-012F-45FF-B0A8-4732DFF7BA6D}"/>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59" name="TextBox 1458">
          <a:extLst>
            <a:ext uri="{FF2B5EF4-FFF2-40B4-BE49-F238E27FC236}">
              <a16:creationId xmlns:a16="http://schemas.microsoft.com/office/drawing/2014/main" id="{FED26F19-9243-4547-82F8-5A71905AAE43}"/>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0" name="TextBox 1459">
          <a:extLst>
            <a:ext uri="{FF2B5EF4-FFF2-40B4-BE49-F238E27FC236}">
              <a16:creationId xmlns:a16="http://schemas.microsoft.com/office/drawing/2014/main" id="{722C9B2C-76C3-4E0A-BE5F-EFB2713475BF}"/>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1" name="TextBox 1460">
          <a:extLst>
            <a:ext uri="{FF2B5EF4-FFF2-40B4-BE49-F238E27FC236}">
              <a16:creationId xmlns:a16="http://schemas.microsoft.com/office/drawing/2014/main" id="{1A402E86-3424-42D1-AD91-B696FB057D91}"/>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2" name="TextBox 1461">
          <a:extLst>
            <a:ext uri="{FF2B5EF4-FFF2-40B4-BE49-F238E27FC236}">
              <a16:creationId xmlns:a16="http://schemas.microsoft.com/office/drawing/2014/main" id="{3C01D6A1-BF7C-4B42-867A-27362CBEB8DC}"/>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3" name="TextBox 1462">
          <a:extLst>
            <a:ext uri="{FF2B5EF4-FFF2-40B4-BE49-F238E27FC236}">
              <a16:creationId xmlns:a16="http://schemas.microsoft.com/office/drawing/2014/main" id="{BC258201-52DC-4A08-BCB0-B4914681FBEF}"/>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4" name="TextBox 1463">
          <a:extLst>
            <a:ext uri="{FF2B5EF4-FFF2-40B4-BE49-F238E27FC236}">
              <a16:creationId xmlns:a16="http://schemas.microsoft.com/office/drawing/2014/main" id="{8B34A2D7-C648-4785-879F-251A1501D03F}"/>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5" name="TextBox 1464">
          <a:extLst>
            <a:ext uri="{FF2B5EF4-FFF2-40B4-BE49-F238E27FC236}">
              <a16:creationId xmlns:a16="http://schemas.microsoft.com/office/drawing/2014/main" id="{1EE382AA-DC12-4CDB-B8F0-472672B7D80E}"/>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6" name="TextBox 1465">
          <a:extLst>
            <a:ext uri="{FF2B5EF4-FFF2-40B4-BE49-F238E27FC236}">
              <a16:creationId xmlns:a16="http://schemas.microsoft.com/office/drawing/2014/main" id="{125E4F02-78F2-4F5B-96B3-5C873D2FDC36}"/>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7" name="TextBox 1466">
          <a:extLst>
            <a:ext uri="{FF2B5EF4-FFF2-40B4-BE49-F238E27FC236}">
              <a16:creationId xmlns:a16="http://schemas.microsoft.com/office/drawing/2014/main" id="{9AA8E87D-5F32-4FC1-ABC6-D2872411136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8" name="TextBox 1467">
          <a:extLst>
            <a:ext uri="{FF2B5EF4-FFF2-40B4-BE49-F238E27FC236}">
              <a16:creationId xmlns:a16="http://schemas.microsoft.com/office/drawing/2014/main" id="{862D7027-D058-4CC3-BB4A-5C860CD567F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69" name="TextBox 1468">
          <a:extLst>
            <a:ext uri="{FF2B5EF4-FFF2-40B4-BE49-F238E27FC236}">
              <a16:creationId xmlns:a16="http://schemas.microsoft.com/office/drawing/2014/main" id="{3FE01240-543C-484C-B843-2DBCAF600A82}"/>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70" name="TextBox 1469">
          <a:extLst>
            <a:ext uri="{FF2B5EF4-FFF2-40B4-BE49-F238E27FC236}">
              <a16:creationId xmlns:a16="http://schemas.microsoft.com/office/drawing/2014/main" id="{01766A5A-9DDC-4837-8239-CDD722BC59C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71" name="TextBox 1470">
          <a:extLst>
            <a:ext uri="{FF2B5EF4-FFF2-40B4-BE49-F238E27FC236}">
              <a16:creationId xmlns:a16="http://schemas.microsoft.com/office/drawing/2014/main" id="{45E32E7B-57C4-44C5-B4C9-4AD9E188128B}"/>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72" name="TextBox 1471">
          <a:extLst>
            <a:ext uri="{FF2B5EF4-FFF2-40B4-BE49-F238E27FC236}">
              <a16:creationId xmlns:a16="http://schemas.microsoft.com/office/drawing/2014/main" id="{CDDD82B1-9ED0-47AC-8721-58BF3AF5D49B}"/>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73" name="TextBox 1472">
          <a:extLst>
            <a:ext uri="{FF2B5EF4-FFF2-40B4-BE49-F238E27FC236}">
              <a16:creationId xmlns:a16="http://schemas.microsoft.com/office/drawing/2014/main" id="{DD2E6FDB-97C2-4AF4-AFDD-45E0404518D8}"/>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74" name="TextBox 1473">
          <a:extLst>
            <a:ext uri="{FF2B5EF4-FFF2-40B4-BE49-F238E27FC236}">
              <a16:creationId xmlns:a16="http://schemas.microsoft.com/office/drawing/2014/main" id="{50F6D18A-C000-4A59-9CC9-7D916B472EE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1475" name="TextBox 1474">
          <a:extLst>
            <a:ext uri="{FF2B5EF4-FFF2-40B4-BE49-F238E27FC236}">
              <a16:creationId xmlns:a16="http://schemas.microsoft.com/office/drawing/2014/main" id="{46EE1D3F-772B-4D17-8280-52022C56449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76" name="TextBox 1475">
          <a:extLst>
            <a:ext uri="{FF2B5EF4-FFF2-40B4-BE49-F238E27FC236}">
              <a16:creationId xmlns:a16="http://schemas.microsoft.com/office/drawing/2014/main" id="{8A016087-4B13-4483-8E14-D151945BA53E}"/>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77" name="TextBox 1476">
          <a:extLst>
            <a:ext uri="{FF2B5EF4-FFF2-40B4-BE49-F238E27FC236}">
              <a16:creationId xmlns:a16="http://schemas.microsoft.com/office/drawing/2014/main" id="{9F27D605-256A-4AA9-90D2-9018EF9145A1}"/>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78" name="TextBox 1477">
          <a:extLst>
            <a:ext uri="{FF2B5EF4-FFF2-40B4-BE49-F238E27FC236}">
              <a16:creationId xmlns:a16="http://schemas.microsoft.com/office/drawing/2014/main" id="{09FAAA0C-19EA-434C-8410-BA49ABE5968E}"/>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79" name="TextBox 1478">
          <a:extLst>
            <a:ext uri="{FF2B5EF4-FFF2-40B4-BE49-F238E27FC236}">
              <a16:creationId xmlns:a16="http://schemas.microsoft.com/office/drawing/2014/main" id="{2106C135-8EE8-4AFB-99AC-04BAFD708175}"/>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0" name="TextBox 1479">
          <a:extLst>
            <a:ext uri="{FF2B5EF4-FFF2-40B4-BE49-F238E27FC236}">
              <a16:creationId xmlns:a16="http://schemas.microsoft.com/office/drawing/2014/main" id="{1B959FE3-FB68-4887-8B72-7B60A5D828A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1" name="TextBox 1480">
          <a:extLst>
            <a:ext uri="{FF2B5EF4-FFF2-40B4-BE49-F238E27FC236}">
              <a16:creationId xmlns:a16="http://schemas.microsoft.com/office/drawing/2014/main" id="{6B19A7AB-2724-4E5C-BD63-481EDCB2305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2" name="TextBox 1481">
          <a:extLst>
            <a:ext uri="{FF2B5EF4-FFF2-40B4-BE49-F238E27FC236}">
              <a16:creationId xmlns:a16="http://schemas.microsoft.com/office/drawing/2014/main" id="{FC2B45BF-69E4-4E9B-846E-DC4A919F6FC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3" name="TextBox 1482">
          <a:extLst>
            <a:ext uri="{FF2B5EF4-FFF2-40B4-BE49-F238E27FC236}">
              <a16:creationId xmlns:a16="http://schemas.microsoft.com/office/drawing/2014/main" id="{7C774A9C-9012-4A7D-975C-C1EC2C61F58F}"/>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4" name="TextBox 1483">
          <a:extLst>
            <a:ext uri="{FF2B5EF4-FFF2-40B4-BE49-F238E27FC236}">
              <a16:creationId xmlns:a16="http://schemas.microsoft.com/office/drawing/2014/main" id="{F1296334-01CA-4FE8-8C89-7963F2078CD7}"/>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5" name="TextBox 1484">
          <a:extLst>
            <a:ext uri="{FF2B5EF4-FFF2-40B4-BE49-F238E27FC236}">
              <a16:creationId xmlns:a16="http://schemas.microsoft.com/office/drawing/2014/main" id="{47BC360E-BB9F-4746-8EC4-12F3277FDE3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6" name="TextBox 1485">
          <a:extLst>
            <a:ext uri="{FF2B5EF4-FFF2-40B4-BE49-F238E27FC236}">
              <a16:creationId xmlns:a16="http://schemas.microsoft.com/office/drawing/2014/main" id="{48637AEF-5E2F-4028-BDDF-3C0FDAA9199F}"/>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7" name="TextBox 1486">
          <a:extLst>
            <a:ext uri="{FF2B5EF4-FFF2-40B4-BE49-F238E27FC236}">
              <a16:creationId xmlns:a16="http://schemas.microsoft.com/office/drawing/2014/main" id="{0ABC2B16-44D4-41A2-9F7F-83CACDFC922E}"/>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8" name="TextBox 1487">
          <a:extLst>
            <a:ext uri="{FF2B5EF4-FFF2-40B4-BE49-F238E27FC236}">
              <a16:creationId xmlns:a16="http://schemas.microsoft.com/office/drawing/2014/main" id="{4811B48D-D380-4A98-A1C2-8879283035E8}"/>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89" name="TextBox 1488">
          <a:extLst>
            <a:ext uri="{FF2B5EF4-FFF2-40B4-BE49-F238E27FC236}">
              <a16:creationId xmlns:a16="http://schemas.microsoft.com/office/drawing/2014/main" id="{4C0ABB1F-AAAE-4A59-B1E3-28EE51E9B406}"/>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0" name="TextBox 1489">
          <a:extLst>
            <a:ext uri="{FF2B5EF4-FFF2-40B4-BE49-F238E27FC236}">
              <a16:creationId xmlns:a16="http://schemas.microsoft.com/office/drawing/2014/main" id="{81B58653-FADE-4C1D-BACB-A15620FE144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1" name="TextBox 1490">
          <a:extLst>
            <a:ext uri="{FF2B5EF4-FFF2-40B4-BE49-F238E27FC236}">
              <a16:creationId xmlns:a16="http://schemas.microsoft.com/office/drawing/2014/main" id="{CF40C744-04B2-40AC-BE0B-AC6CC51C5A86}"/>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2" name="TextBox 1491">
          <a:extLst>
            <a:ext uri="{FF2B5EF4-FFF2-40B4-BE49-F238E27FC236}">
              <a16:creationId xmlns:a16="http://schemas.microsoft.com/office/drawing/2014/main" id="{ECDAD266-AF2C-4E57-B9A8-5E54365B5639}"/>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3" name="TextBox 1492">
          <a:extLst>
            <a:ext uri="{FF2B5EF4-FFF2-40B4-BE49-F238E27FC236}">
              <a16:creationId xmlns:a16="http://schemas.microsoft.com/office/drawing/2014/main" id="{15538F8F-1981-475A-9C0E-EAA33301453A}"/>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4" name="TextBox 1493">
          <a:extLst>
            <a:ext uri="{FF2B5EF4-FFF2-40B4-BE49-F238E27FC236}">
              <a16:creationId xmlns:a16="http://schemas.microsoft.com/office/drawing/2014/main" id="{23EDAE97-5B10-4EEE-AA7D-64385829478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5" name="TextBox 1494">
          <a:extLst>
            <a:ext uri="{FF2B5EF4-FFF2-40B4-BE49-F238E27FC236}">
              <a16:creationId xmlns:a16="http://schemas.microsoft.com/office/drawing/2014/main" id="{47AF9DD4-0AA3-414E-9EE2-0F0F62460D5B}"/>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6" name="TextBox 1495">
          <a:extLst>
            <a:ext uri="{FF2B5EF4-FFF2-40B4-BE49-F238E27FC236}">
              <a16:creationId xmlns:a16="http://schemas.microsoft.com/office/drawing/2014/main" id="{81A2558A-62B4-4D98-97D0-ACB2F1C4B2BB}"/>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7" name="TextBox 1496">
          <a:extLst>
            <a:ext uri="{FF2B5EF4-FFF2-40B4-BE49-F238E27FC236}">
              <a16:creationId xmlns:a16="http://schemas.microsoft.com/office/drawing/2014/main" id="{C87C83F6-B698-4931-890F-07EC2CF815B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8" name="TextBox 1497">
          <a:extLst>
            <a:ext uri="{FF2B5EF4-FFF2-40B4-BE49-F238E27FC236}">
              <a16:creationId xmlns:a16="http://schemas.microsoft.com/office/drawing/2014/main" id="{5D95BDB8-59CC-4FF5-ABFB-EB89953F428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499" name="TextBox 1498">
          <a:extLst>
            <a:ext uri="{FF2B5EF4-FFF2-40B4-BE49-F238E27FC236}">
              <a16:creationId xmlns:a16="http://schemas.microsoft.com/office/drawing/2014/main" id="{05DEFAFD-0FF5-4A88-AC59-FFDAA702304B}"/>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0" name="TextBox 1499">
          <a:extLst>
            <a:ext uri="{FF2B5EF4-FFF2-40B4-BE49-F238E27FC236}">
              <a16:creationId xmlns:a16="http://schemas.microsoft.com/office/drawing/2014/main" id="{BEC85FEA-86F2-4E04-9F44-FB113C6B913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1" name="TextBox 1500">
          <a:extLst>
            <a:ext uri="{FF2B5EF4-FFF2-40B4-BE49-F238E27FC236}">
              <a16:creationId xmlns:a16="http://schemas.microsoft.com/office/drawing/2014/main" id="{134990AE-1DCA-4F30-9963-760D93C39C73}"/>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2" name="TextBox 1501">
          <a:extLst>
            <a:ext uri="{FF2B5EF4-FFF2-40B4-BE49-F238E27FC236}">
              <a16:creationId xmlns:a16="http://schemas.microsoft.com/office/drawing/2014/main" id="{2E0557A4-5ABA-4A10-9570-199BEE3912DC}"/>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3" name="TextBox 1502">
          <a:extLst>
            <a:ext uri="{FF2B5EF4-FFF2-40B4-BE49-F238E27FC236}">
              <a16:creationId xmlns:a16="http://schemas.microsoft.com/office/drawing/2014/main" id="{EE398260-DCBC-47D9-84FB-9FFB0AD2D1E7}"/>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4" name="TextBox 1503">
          <a:extLst>
            <a:ext uri="{FF2B5EF4-FFF2-40B4-BE49-F238E27FC236}">
              <a16:creationId xmlns:a16="http://schemas.microsoft.com/office/drawing/2014/main" id="{B7012909-492B-4EA6-9410-6AA2D0B82D97}"/>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5" name="TextBox 1504">
          <a:extLst>
            <a:ext uri="{FF2B5EF4-FFF2-40B4-BE49-F238E27FC236}">
              <a16:creationId xmlns:a16="http://schemas.microsoft.com/office/drawing/2014/main" id="{6CA7B514-2225-4C75-B0CE-7E27185BCC76}"/>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6" name="TextBox 1505">
          <a:extLst>
            <a:ext uri="{FF2B5EF4-FFF2-40B4-BE49-F238E27FC236}">
              <a16:creationId xmlns:a16="http://schemas.microsoft.com/office/drawing/2014/main" id="{F3CB7660-2922-4FEB-9C27-37A334181FA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7" name="TextBox 1506">
          <a:extLst>
            <a:ext uri="{FF2B5EF4-FFF2-40B4-BE49-F238E27FC236}">
              <a16:creationId xmlns:a16="http://schemas.microsoft.com/office/drawing/2014/main" id="{65DD1E5C-9300-4A02-BA35-C998DC399709}"/>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8" name="TextBox 1507">
          <a:extLst>
            <a:ext uri="{FF2B5EF4-FFF2-40B4-BE49-F238E27FC236}">
              <a16:creationId xmlns:a16="http://schemas.microsoft.com/office/drawing/2014/main" id="{B276E755-6EA9-4754-A6AE-459A54823A33}"/>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1509" name="TextBox 1508">
          <a:extLst>
            <a:ext uri="{FF2B5EF4-FFF2-40B4-BE49-F238E27FC236}">
              <a16:creationId xmlns:a16="http://schemas.microsoft.com/office/drawing/2014/main" id="{31EAC8F4-FBAE-466E-B9FF-A8C64A99E43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0" name="TextBox 1509">
          <a:extLst>
            <a:ext uri="{FF2B5EF4-FFF2-40B4-BE49-F238E27FC236}">
              <a16:creationId xmlns:a16="http://schemas.microsoft.com/office/drawing/2014/main" id="{FBBB379E-E5B8-4FCC-99A3-D08FEFDF71D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1" name="TextBox 1510">
          <a:extLst>
            <a:ext uri="{FF2B5EF4-FFF2-40B4-BE49-F238E27FC236}">
              <a16:creationId xmlns:a16="http://schemas.microsoft.com/office/drawing/2014/main" id="{AC8512E5-604D-476F-9E81-90934905EF2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512" name="TextBox 1511">
          <a:extLst>
            <a:ext uri="{FF2B5EF4-FFF2-40B4-BE49-F238E27FC236}">
              <a16:creationId xmlns:a16="http://schemas.microsoft.com/office/drawing/2014/main" id="{210D232C-2802-4C54-9161-B23AF9818F0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513" name="TextBox 1512">
          <a:extLst>
            <a:ext uri="{FF2B5EF4-FFF2-40B4-BE49-F238E27FC236}">
              <a16:creationId xmlns:a16="http://schemas.microsoft.com/office/drawing/2014/main" id="{90A912B6-963F-4924-B08F-FA4E90D38B7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4" name="TextBox 1513">
          <a:extLst>
            <a:ext uri="{FF2B5EF4-FFF2-40B4-BE49-F238E27FC236}">
              <a16:creationId xmlns:a16="http://schemas.microsoft.com/office/drawing/2014/main" id="{CB39C0A6-1D0B-4F9A-AAE8-3B903D9131D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5" name="TextBox 1514">
          <a:extLst>
            <a:ext uri="{FF2B5EF4-FFF2-40B4-BE49-F238E27FC236}">
              <a16:creationId xmlns:a16="http://schemas.microsoft.com/office/drawing/2014/main" id="{B9A6BFD9-107D-4322-B7F5-7E8415E534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6" name="TextBox 1515">
          <a:extLst>
            <a:ext uri="{FF2B5EF4-FFF2-40B4-BE49-F238E27FC236}">
              <a16:creationId xmlns:a16="http://schemas.microsoft.com/office/drawing/2014/main" id="{70DC2027-0B8F-4AF1-96DD-931FE3A42EB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7" name="TextBox 1516">
          <a:extLst>
            <a:ext uri="{FF2B5EF4-FFF2-40B4-BE49-F238E27FC236}">
              <a16:creationId xmlns:a16="http://schemas.microsoft.com/office/drawing/2014/main" id="{0069EB0E-5A9D-4ECD-AB36-9E41FC61E64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8" name="TextBox 1517">
          <a:extLst>
            <a:ext uri="{FF2B5EF4-FFF2-40B4-BE49-F238E27FC236}">
              <a16:creationId xmlns:a16="http://schemas.microsoft.com/office/drawing/2014/main" id="{B96CC61C-CDF4-4501-9997-D648A9AC134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19" name="TextBox 1518">
          <a:extLst>
            <a:ext uri="{FF2B5EF4-FFF2-40B4-BE49-F238E27FC236}">
              <a16:creationId xmlns:a16="http://schemas.microsoft.com/office/drawing/2014/main" id="{9B744BAB-9F91-44DE-9324-578F0A33E59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0" name="TextBox 1519">
          <a:extLst>
            <a:ext uri="{FF2B5EF4-FFF2-40B4-BE49-F238E27FC236}">
              <a16:creationId xmlns:a16="http://schemas.microsoft.com/office/drawing/2014/main" id="{ECBDCC6E-B97E-420B-8F0D-D7876B7F4FA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1" name="TextBox 1520">
          <a:extLst>
            <a:ext uri="{FF2B5EF4-FFF2-40B4-BE49-F238E27FC236}">
              <a16:creationId xmlns:a16="http://schemas.microsoft.com/office/drawing/2014/main" id="{72B9E575-3025-4967-826B-2C16D0A8A7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2" name="TextBox 1521">
          <a:extLst>
            <a:ext uri="{FF2B5EF4-FFF2-40B4-BE49-F238E27FC236}">
              <a16:creationId xmlns:a16="http://schemas.microsoft.com/office/drawing/2014/main" id="{237327A9-2DF1-4900-BBDC-1CE516EE380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3" name="TextBox 1522">
          <a:extLst>
            <a:ext uri="{FF2B5EF4-FFF2-40B4-BE49-F238E27FC236}">
              <a16:creationId xmlns:a16="http://schemas.microsoft.com/office/drawing/2014/main" id="{FC0B68E6-5769-4B6D-8565-83DF7FE143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4" name="TextBox 1523">
          <a:extLst>
            <a:ext uri="{FF2B5EF4-FFF2-40B4-BE49-F238E27FC236}">
              <a16:creationId xmlns:a16="http://schemas.microsoft.com/office/drawing/2014/main" id="{C071C183-ACD1-49B5-9528-C8D8FA791FC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5" name="TextBox 1524">
          <a:extLst>
            <a:ext uri="{FF2B5EF4-FFF2-40B4-BE49-F238E27FC236}">
              <a16:creationId xmlns:a16="http://schemas.microsoft.com/office/drawing/2014/main" id="{250B8025-7B83-40B5-82AC-3A1F77D51ED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6" name="TextBox 1525">
          <a:extLst>
            <a:ext uri="{FF2B5EF4-FFF2-40B4-BE49-F238E27FC236}">
              <a16:creationId xmlns:a16="http://schemas.microsoft.com/office/drawing/2014/main" id="{D3E8BAF5-F330-4260-BA52-D9F482E2D80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7" name="TextBox 1526">
          <a:extLst>
            <a:ext uri="{FF2B5EF4-FFF2-40B4-BE49-F238E27FC236}">
              <a16:creationId xmlns:a16="http://schemas.microsoft.com/office/drawing/2014/main" id="{A7E3A979-F12C-430E-9CB2-FB2E7369B4A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8" name="TextBox 1527">
          <a:extLst>
            <a:ext uri="{FF2B5EF4-FFF2-40B4-BE49-F238E27FC236}">
              <a16:creationId xmlns:a16="http://schemas.microsoft.com/office/drawing/2014/main" id="{DAFF79C3-33AD-4E27-B635-C707E3C78FA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29" name="TextBox 1528">
          <a:extLst>
            <a:ext uri="{FF2B5EF4-FFF2-40B4-BE49-F238E27FC236}">
              <a16:creationId xmlns:a16="http://schemas.microsoft.com/office/drawing/2014/main" id="{F9BFA74D-25A2-4CB5-B915-67A52F5D2F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0" name="TextBox 1529">
          <a:extLst>
            <a:ext uri="{FF2B5EF4-FFF2-40B4-BE49-F238E27FC236}">
              <a16:creationId xmlns:a16="http://schemas.microsoft.com/office/drawing/2014/main" id="{4FDC74A2-9ECC-42F0-8096-5FB451B555F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1" name="TextBox 1530">
          <a:extLst>
            <a:ext uri="{FF2B5EF4-FFF2-40B4-BE49-F238E27FC236}">
              <a16:creationId xmlns:a16="http://schemas.microsoft.com/office/drawing/2014/main" id="{5499F62E-16B4-4D75-B3CA-2A1A323AE15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2" name="TextBox 1531">
          <a:extLst>
            <a:ext uri="{FF2B5EF4-FFF2-40B4-BE49-F238E27FC236}">
              <a16:creationId xmlns:a16="http://schemas.microsoft.com/office/drawing/2014/main" id="{A0E42089-3B11-43D9-A335-B7D50C2DAB5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3" name="TextBox 1532">
          <a:extLst>
            <a:ext uri="{FF2B5EF4-FFF2-40B4-BE49-F238E27FC236}">
              <a16:creationId xmlns:a16="http://schemas.microsoft.com/office/drawing/2014/main" id="{629CC6DD-DB2B-4CF9-A77F-3D01DC6BAD7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4" name="TextBox 1533">
          <a:extLst>
            <a:ext uri="{FF2B5EF4-FFF2-40B4-BE49-F238E27FC236}">
              <a16:creationId xmlns:a16="http://schemas.microsoft.com/office/drawing/2014/main" id="{43900F0F-4F65-4805-B93E-BB2EBD6CCBC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5" name="TextBox 1534">
          <a:extLst>
            <a:ext uri="{FF2B5EF4-FFF2-40B4-BE49-F238E27FC236}">
              <a16:creationId xmlns:a16="http://schemas.microsoft.com/office/drawing/2014/main" id="{62667C64-1B7C-4317-8248-5D8A5193A7F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6" name="TextBox 1535">
          <a:extLst>
            <a:ext uri="{FF2B5EF4-FFF2-40B4-BE49-F238E27FC236}">
              <a16:creationId xmlns:a16="http://schemas.microsoft.com/office/drawing/2014/main" id="{19EDA9C0-15D1-4C03-B856-8E2BA47D6C9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7" name="TextBox 1536">
          <a:extLst>
            <a:ext uri="{FF2B5EF4-FFF2-40B4-BE49-F238E27FC236}">
              <a16:creationId xmlns:a16="http://schemas.microsoft.com/office/drawing/2014/main" id="{8890A07D-21E4-428D-BB9D-45CA0BA2AD2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8" name="TextBox 1537">
          <a:extLst>
            <a:ext uri="{FF2B5EF4-FFF2-40B4-BE49-F238E27FC236}">
              <a16:creationId xmlns:a16="http://schemas.microsoft.com/office/drawing/2014/main" id="{3A52F351-5A23-478C-887E-AF950F6E3C8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39" name="TextBox 1538">
          <a:extLst>
            <a:ext uri="{FF2B5EF4-FFF2-40B4-BE49-F238E27FC236}">
              <a16:creationId xmlns:a16="http://schemas.microsoft.com/office/drawing/2014/main" id="{7DC3AA4D-0509-4F57-B8EE-E46F2A04FD0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0" name="TextBox 1539">
          <a:extLst>
            <a:ext uri="{FF2B5EF4-FFF2-40B4-BE49-F238E27FC236}">
              <a16:creationId xmlns:a16="http://schemas.microsoft.com/office/drawing/2014/main" id="{5E1931AA-F177-4C9D-9EDF-D136411E5C7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1" name="TextBox 1540">
          <a:extLst>
            <a:ext uri="{FF2B5EF4-FFF2-40B4-BE49-F238E27FC236}">
              <a16:creationId xmlns:a16="http://schemas.microsoft.com/office/drawing/2014/main" id="{CBE07D35-83BF-4EE0-BA3F-7B8CEFA41A5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2" name="TextBox 1541">
          <a:extLst>
            <a:ext uri="{FF2B5EF4-FFF2-40B4-BE49-F238E27FC236}">
              <a16:creationId xmlns:a16="http://schemas.microsoft.com/office/drawing/2014/main" id="{0F913B54-E195-41CA-81AF-A19DB248159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3" name="TextBox 1542">
          <a:extLst>
            <a:ext uri="{FF2B5EF4-FFF2-40B4-BE49-F238E27FC236}">
              <a16:creationId xmlns:a16="http://schemas.microsoft.com/office/drawing/2014/main" id="{A3DE21C2-3CEA-466F-A073-F64602BCB7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4" name="TextBox 1543">
          <a:extLst>
            <a:ext uri="{FF2B5EF4-FFF2-40B4-BE49-F238E27FC236}">
              <a16:creationId xmlns:a16="http://schemas.microsoft.com/office/drawing/2014/main" id="{95C63613-9CF9-4822-8F7F-933A58737BC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5" name="TextBox 1544">
          <a:extLst>
            <a:ext uri="{FF2B5EF4-FFF2-40B4-BE49-F238E27FC236}">
              <a16:creationId xmlns:a16="http://schemas.microsoft.com/office/drawing/2014/main" id="{16AFF305-5B41-4420-86CB-85EFA5E0AE5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6" name="TextBox 1545">
          <a:extLst>
            <a:ext uri="{FF2B5EF4-FFF2-40B4-BE49-F238E27FC236}">
              <a16:creationId xmlns:a16="http://schemas.microsoft.com/office/drawing/2014/main" id="{9CC01725-4545-4F3C-B9E8-253D64BEEB9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7" name="TextBox 1546">
          <a:extLst>
            <a:ext uri="{FF2B5EF4-FFF2-40B4-BE49-F238E27FC236}">
              <a16:creationId xmlns:a16="http://schemas.microsoft.com/office/drawing/2014/main" id="{CB2D4D77-742B-4D13-AD9F-88FCC5D571D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8" name="TextBox 1547">
          <a:extLst>
            <a:ext uri="{FF2B5EF4-FFF2-40B4-BE49-F238E27FC236}">
              <a16:creationId xmlns:a16="http://schemas.microsoft.com/office/drawing/2014/main" id="{2ED9206D-9959-42F6-9390-A857EB21E5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49" name="TextBox 1548">
          <a:extLst>
            <a:ext uri="{FF2B5EF4-FFF2-40B4-BE49-F238E27FC236}">
              <a16:creationId xmlns:a16="http://schemas.microsoft.com/office/drawing/2014/main" id="{1078FAAE-C9A8-42FE-A50F-768FC02562B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0" name="TextBox 1549">
          <a:extLst>
            <a:ext uri="{FF2B5EF4-FFF2-40B4-BE49-F238E27FC236}">
              <a16:creationId xmlns:a16="http://schemas.microsoft.com/office/drawing/2014/main" id="{2D2A9076-8171-48F0-A4FE-369FB2501A0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1" name="TextBox 1550">
          <a:extLst>
            <a:ext uri="{FF2B5EF4-FFF2-40B4-BE49-F238E27FC236}">
              <a16:creationId xmlns:a16="http://schemas.microsoft.com/office/drawing/2014/main" id="{879949B1-B457-4866-9059-8B1E42AF4F8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2" name="TextBox 1551">
          <a:extLst>
            <a:ext uri="{FF2B5EF4-FFF2-40B4-BE49-F238E27FC236}">
              <a16:creationId xmlns:a16="http://schemas.microsoft.com/office/drawing/2014/main" id="{5F34568A-8917-404D-AA25-20C45B2EC16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3" name="TextBox 1552">
          <a:extLst>
            <a:ext uri="{FF2B5EF4-FFF2-40B4-BE49-F238E27FC236}">
              <a16:creationId xmlns:a16="http://schemas.microsoft.com/office/drawing/2014/main" id="{97B475A3-3170-4F4A-A04F-9E273E29F8D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4" name="TextBox 1553">
          <a:extLst>
            <a:ext uri="{FF2B5EF4-FFF2-40B4-BE49-F238E27FC236}">
              <a16:creationId xmlns:a16="http://schemas.microsoft.com/office/drawing/2014/main" id="{6A82229F-A682-4426-A9CD-2E971F6DCE1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5" name="TextBox 1554">
          <a:extLst>
            <a:ext uri="{FF2B5EF4-FFF2-40B4-BE49-F238E27FC236}">
              <a16:creationId xmlns:a16="http://schemas.microsoft.com/office/drawing/2014/main" id="{ACC10372-3147-4535-99D3-35545CAC2E3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6" name="TextBox 1555">
          <a:extLst>
            <a:ext uri="{FF2B5EF4-FFF2-40B4-BE49-F238E27FC236}">
              <a16:creationId xmlns:a16="http://schemas.microsoft.com/office/drawing/2014/main" id="{CE09A3A9-4767-4270-9B9F-90AD12E5C9B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7" name="TextBox 1556">
          <a:extLst>
            <a:ext uri="{FF2B5EF4-FFF2-40B4-BE49-F238E27FC236}">
              <a16:creationId xmlns:a16="http://schemas.microsoft.com/office/drawing/2014/main" id="{BCB53909-7B3F-4B07-8C45-AE6A2BCEF27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8" name="TextBox 1557">
          <a:extLst>
            <a:ext uri="{FF2B5EF4-FFF2-40B4-BE49-F238E27FC236}">
              <a16:creationId xmlns:a16="http://schemas.microsoft.com/office/drawing/2014/main" id="{0EB40A00-2E4D-453F-ACD1-7CFBF4F496F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59" name="TextBox 1558">
          <a:extLst>
            <a:ext uri="{FF2B5EF4-FFF2-40B4-BE49-F238E27FC236}">
              <a16:creationId xmlns:a16="http://schemas.microsoft.com/office/drawing/2014/main" id="{E2FD04D6-6038-4994-AF92-0AF57AE0CBA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0" name="TextBox 1559">
          <a:extLst>
            <a:ext uri="{FF2B5EF4-FFF2-40B4-BE49-F238E27FC236}">
              <a16:creationId xmlns:a16="http://schemas.microsoft.com/office/drawing/2014/main" id="{E604F4E0-3603-42CD-A323-9D7FE0F28D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1" name="TextBox 1560">
          <a:extLst>
            <a:ext uri="{FF2B5EF4-FFF2-40B4-BE49-F238E27FC236}">
              <a16:creationId xmlns:a16="http://schemas.microsoft.com/office/drawing/2014/main" id="{E89D1936-D63A-48BF-AED3-817B16263A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2" name="TextBox 1561">
          <a:extLst>
            <a:ext uri="{FF2B5EF4-FFF2-40B4-BE49-F238E27FC236}">
              <a16:creationId xmlns:a16="http://schemas.microsoft.com/office/drawing/2014/main" id="{BA935AD3-DD76-4647-BA33-E9A103BB42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3" name="TextBox 1562">
          <a:extLst>
            <a:ext uri="{FF2B5EF4-FFF2-40B4-BE49-F238E27FC236}">
              <a16:creationId xmlns:a16="http://schemas.microsoft.com/office/drawing/2014/main" id="{625EE844-DAC6-41B6-93DB-6D6D3D95E0B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4" name="TextBox 1563">
          <a:extLst>
            <a:ext uri="{FF2B5EF4-FFF2-40B4-BE49-F238E27FC236}">
              <a16:creationId xmlns:a16="http://schemas.microsoft.com/office/drawing/2014/main" id="{2E3451BB-1D89-4F4E-B6ED-FE730F13848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5" name="TextBox 1564">
          <a:extLst>
            <a:ext uri="{FF2B5EF4-FFF2-40B4-BE49-F238E27FC236}">
              <a16:creationId xmlns:a16="http://schemas.microsoft.com/office/drawing/2014/main" id="{97D8CC0D-BE57-495E-A7AD-0B7449E6F1C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6" name="TextBox 1565">
          <a:extLst>
            <a:ext uri="{FF2B5EF4-FFF2-40B4-BE49-F238E27FC236}">
              <a16:creationId xmlns:a16="http://schemas.microsoft.com/office/drawing/2014/main" id="{C29DBD53-81DD-4609-BC11-574B106FE9E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7" name="TextBox 1566">
          <a:extLst>
            <a:ext uri="{FF2B5EF4-FFF2-40B4-BE49-F238E27FC236}">
              <a16:creationId xmlns:a16="http://schemas.microsoft.com/office/drawing/2014/main" id="{D4A098C3-587D-4438-8BC4-ED53ACD7FCA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8" name="TextBox 1567">
          <a:extLst>
            <a:ext uri="{FF2B5EF4-FFF2-40B4-BE49-F238E27FC236}">
              <a16:creationId xmlns:a16="http://schemas.microsoft.com/office/drawing/2014/main" id="{118B932A-8790-46C6-A5B8-45CC587ADDA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69" name="TextBox 1568">
          <a:extLst>
            <a:ext uri="{FF2B5EF4-FFF2-40B4-BE49-F238E27FC236}">
              <a16:creationId xmlns:a16="http://schemas.microsoft.com/office/drawing/2014/main" id="{9B987275-3C53-41E8-BD68-00206725DD7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0" name="TextBox 1569">
          <a:extLst>
            <a:ext uri="{FF2B5EF4-FFF2-40B4-BE49-F238E27FC236}">
              <a16:creationId xmlns:a16="http://schemas.microsoft.com/office/drawing/2014/main" id="{95AD4A14-4566-4E3D-96AE-2A8FBA363DC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1" name="TextBox 1570">
          <a:extLst>
            <a:ext uri="{FF2B5EF4-FFF2-40B4-BE49-F238E27FC236}">
              <a16:creationId xmlns:a16="http://schemas.microsoft.com/office/drawing/2014/main" id="{243050F9-F8E3-4CC6-8170-6BFB1A6BB80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2" name="TextBox 1571">
          <a:extLst>
            <a:ext uri="{FF2B5EF4-FFF2-40B4-BE49-F238E27FC236}">
              <a16:creationId xmlns:a16="http://schemas.microsoft.com/office/drawing/2014/main" id="{846BC050-AB82-49F4-BD46-C8649B6B21D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3" name="TextBox 1572">
          <a:extLst>
            <a:ext uri="{FF2B5EF4-FFF2-40B4-BE49-F238E27FC236}">
              <a16:creationId xmlns:a16="http://schemas.microsoft.com/office/drawing/2014/main" id="{656A1FE3-E6BD-4703-A0E2-B230C8318E1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4" name="TextBox 1573">
          <a:extLst>
            <a:ext uri="{FF2B5EF4-FFF2-40B4-BE49-F238E27FC236}">
              <a16:creationId xmlns:a16="http://schemas.microsoft.com/office/drawing/2014/main" id="{971C1256-E411-4B9F-A4E4-C7F54BD1E52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5" name="TextBox 1574">
          <a:extLst>
            <a:ext uri="{FF2B5EF4-FFF2-40B4-BE49-F238E27FC236}">
              <a16:creationId xmlns:a16="http://schemas.microsoft.com/office/drawing/2014/main" id="{A6B9408C-E081-4050-A6D6-96C71F1B9FF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6" name="TextBox 1575">
          <a:extLst>
            <a:ext uri="{FF2B5EF4-FFF2-40B4-BE49-F238E27FC236}">
              <a16:creationId xmlns:a16="http://schemas.microsoft.com/office/drawing/2014/main" id="{6AF27A93-76EE-43B2-AE76-1EAE954F323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7" name="TextBox 1576">
          <a:extLst>
            <a:ext uri="{FF2B5EF4-FFF2-40B4-BE49-F238E27FC236}">
              <a16:creationId xmlns:a16="http://schemas.microsoft.com/office/drawing/2014/main" id="{4824F265-8A1B-446F-91C9-95BCF82AF2B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8" name="TextBox 1577">
          <a:extLst>
            <a:ext uri="{FF2B5EF4-FFF2-40B4-BE49-F238E27FC236}">
              <a16:creationId xmlns:a16="http://schemas.microsoft.com/office/drawing/2014/main" id="{AADB4B77-B5BD-49A6-A57C-AD9AB7CFAD3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79" name="TextBox 1578">
          <a:extLst>
            <a:ext uri="{FF2B5EF4-FFF2-40B4-BE49-F238E27FC236}">
              <a16:creationId xmlns:a16="http://schemas.microsoft.com/office/drawing/2014/main" id="{AE884ED2-D9DD-47F9-B2A3-D8C50B233F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0" name="TextBox 1579">
          <a:extLst>
            <a:ext uri="{FF2B5EF4-FFF2-40B4-BE49-F238E27FC236}">
              <a16:creationId xmlns:a16="http://schemas.microsoft.com/office/drawing/2014/main" id="{51576DE1-D6D6-4643-AA3C-88F91F84375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1" name="TextBox 1580">
          <a:extLst>
            <a:ext uri="{FF2B5EF4-FFF2-40B4-BE49-F238E27FC236}">
              <a16:creationId xmlns:a16="http://schemas.microsoft.com/office/drawing/2014/main" id="{5F4BFCD6-FE33-4197-928F-C575D68F43B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2" name="TextBox 1581">
          <a:extLst>
            <a:ext uri="{FF2B5EF4-FFF2-40B4-BE49-F238E27FC236}">
              <a16:creationId xmlns:a16="http://schemas.microsoft.com/office/drawing/2014/main" id="{844B2F3F-BF29-45BA-BABF-99158981A2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3" name="TextBox 1582">
          <a:extLst>
            <a:ext uri="{FF2B5EF4-FFF2-40B4-BE49-F238E27FC236}">
              <a16:creationId xmlns:a16="http://schemas.microsoft.com/office/drawing/2014/main" id="{DEFAE5F9-5658-4F15-A913-CF2BF23AA1C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4" name="TextBox 1583">
          <a:extLst>
            <a:ext uri="{FF2B5EF4-FFF2-40B4-BE49-F238E27FC236}">
              <a16:creationId xmlns:a16="http://schemas.microsoft.com/office/drawing/2014/main" id="{54025513-44DF-4AF7-8A4F-65AAD3C23F9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5" name="TextBox 1584">
          <a:extLst>
            <a:ext uri="{FF2B5EF4-FFF2-40B4-BE49-F238E27FC236}">
              <a16:creationId xmlns:a16="http://schemas.microsoft.com/office/drawing/2014/main" id="{851FFA86-5C9F-410A-A5A0-0B9F9CCD9CE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6" name="TextBox 1585">
          <a:extLst>
            <a:ext uri="{FF2B5EF4-FFF2-40B4-BE49-F238E27FC236}">
              <a16:creationId xmlns:a16="http://schemas.microsoft.com/office/drawing/2014/main" id="{EB779839-03A2-4235-A794-2BA12A8FA5C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7" name="TextBox 1586">
          <a:extLst>
            <a:ext uri="{FF2B5EF4-FFF2-40B4-BE49-F238E27FC236}">
              <a16:creationId xmlns:a16="http://schemas.microsoft.com/office/drawing/2014/main" id="{220F4294-0E33-4D5D-B87A-E6C81BAC59B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8" name="TextBox 1587">
          <a:extLst>
            <a:ext uri="{FF2B5EF4-FFF2-40B4-BE49-F238E27FC236}">
              <a16:creationId xmlns:a16="http://schemas.microsoft.com/office/drawing/2014/main" id="{0DC701BE-3E12-4CD8-AF26-D6CBA6B12BA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589" name="TextBox 1588">
          <a:extLst>
            <a:ext uri="{FF2B5EF4-FFF2-40B4-BE49-F238E27FC236}">
              <a16:creationId xmlns:a16="http://schemas.microsoft.com/office/drawing/2014/main" id="{7DB79240-2BF8-4EE5-A2B5-F6D5EF1630A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0" name="TextBox 1589">
          <a:extLst>
            <a:ext uri="{FF2B5EF4-FFF2-40B4-BE49-F238E27FC236}">
              <a16:creationId xmlns:a16="http://schemas.microsoft.com/office/drawing/2014/main" id="{968659FB-5BE1-40DA-A6D3-FDCCDAB9892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1" name="TextBox 1590">
          <a:extLst>
            <a:ext uri="{FF2B5EF4-FFF2-40B4-BE49-F238E27FC236}">
              <a16:creationId xmlns:a16="http://schemas.microsoft.com/office/drawing/2014/main" id="{61F1048B-620A-4AA8-820D-775117FB29F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2" name="TextBox 1591">
          <a:extLst>
            <a:ext uri="{FF2B5EF4-FFF2-40B4-BE49-F238E27FC236}">
              <a16:creationId xmlns:a16="http://schemas.microsoft.com/office/drawing/2014/main" id="{A73C0B20-29CB-4B02-83AF-7601D72FF74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3" name="TextBox 1592">
          <a:extLst>
            <a:ext uri="{FF2B5EF4-FFF2-40B4-BE49-F238E27FC236}">
              <a16:creationId xmlns:a16="http://schemas.microsoft.com/office/drawing/2014/main" id="{44AA296F-2211-4938-8B6E-E89A2C6BC31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4" name="TextBox 1593">
          <a:extLst>
            <a:ext uri="{FF2B5EF4-FFF2-40B4-BE49-F238E27FC236}">
              <a16:creationId xmlns:a16="http://schemas.microsoft.com/office/drawing/2014/main" id="{FDE3C417-4715-4F60-9ECA-02F40555ADB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5" name="TextBox 1594">
          <a:extLst>
            <a:ext uri="{FF2B5EF4-FFF2-40B4-BE49-F238E27FC236}">
              <a16:creationId xmlns:a16="http://schemas.microsoft.com/office/drawing/2014/main" id="{FC41B82F-60A6-4099-A8C2-4B81BCE35F3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6" name="TextBox 1595">
          <a:extLst>
            <a:ext uri="{FF2B5EF4-FFF2-40B4-BE49-F238E27FC236}">
              <a16:creationId xmlns:a16="http://schemas.microsoft.com/office/drawing/2014/main" id="{E845688D-CA2D-4C6B-8F56-E82CC47572B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7" name="TextBox 1596">
          <a:extLst>
            <a:ext uri="{FF2B5EF4-FFF2-40B4-BE49-F238E27FC236}">
              <a16:creationId xmlns:a16="http://schemas.microsoft.com/office/drawing/2014/main" id="{A196CA77-F62D-4BEC-A447-9FA1C8419D5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8" name="TextBox 1597">
          <a:extLst>
            <a:ext uri="{FF2B5EF4-FFF2-40B4-BE49-F238E27FC236}">
              <a16:creationId xmlns:a16="http://schemas.microsoft.com/office/drawing/2014/main" id="{20D3EF4B-5124-42A2-88F3-5CE7FD9F48A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599" name="TextBox 1598">
          <a:extLst>
            <a:ext uri="{FF2B5EF4-FFF2-40B4-BE49-F238E27FC236}">
              <a16:creationId xmlns:a16="http://schemas.microsoft.com/office/drawing/2014/main" id="{F706C57E-F6EA-4937-89BA-B0FA24F2651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0" name="TextBox 1599">
          <a:extLst>
            <a:ext uri="{FF2B5EF4-FFF2-40B4-BE49-F238E27FC236}">
              <a16:creationId xmlns:a16="http://schemas.microsoft.com/office/drawing/2014/main" id="{49D12408-011E-4A3F-A3CC-FAACFED4435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1" name="TextBox 1600">
          <a:extLst>
            <a:ext uri="{FF2B5EF4-FFF2-40B4-BE49-F238E27FC236}">
              <a16:creationId xmlns:a16="http://schemas.microsoft.com/office/drawing/2014/main" id="{FFA10C56-B70D-43CB-BD36-B2672768A35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2" name="TextBox 1601">
          <a:extLst>
            <a:ext uri="{FF2B5EF4-FFF2-40B4-BE49-F238E27FC236}">
              <a16:creationId xmlns:a16="http://schemas.microsoft.com/office/drawing/2014/main" id="{3F722E5F-594E-4AF5-B8F8-D90F5EDB43D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3" name="TextBox 1602">
          <a:extLst>
            <a:ext uri="{FF2B5EF4-FFF2-40B4-BE49-F238E27FC236}">
              <a16:creationId xmlns:a16="http://schemas.microsoft.com/office/drawing/2014/main" id="{299532B0-F455-4C54-93EC-BCCC64CC51E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4" name="TextBox 1603">
          <a:extLst>
            <a:ext uri="{FF2B5EF4-FFF2-40B4-BE49-F238E27FC236}">
              <a16:creationId xmlns:a16="http://schemas.microsoft.com/office/drawing/2014/main" id="{D28F9D1D-CE32-4FBB-BBB7-8217810F582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5" name="TextBox 1604">
          <a:extLst>
            <a:ext uri="{FF2B5EF4-FFF2-40B4-BE49-F238E27FC236}">
              <a16:creationId xmlns:a16="http://schemas.microsoft.com/office/drawing/2014/main" id="{2AF7D180-5504-4DE9-858F-7C1F24114BC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6" name="TextBox 1605">
          <a:extLst>
            <a:ext uri="{FF2B5EF4-FFF2-40B4-BE49-F238E27FC236}">
              <a16:creationId xmlns:a16="http://schemas.microsoft.com/office/drawing/2014/main" id="{671AC419-88FB-453F-9DD3-E385C4BC2CE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7" name="TextBox 1606">
          <a:extLst>
            <a:ext uri="{FF2B5EF4-FFF2-40B4-BE49-F238E27FC236}">
              <a16:creationId xmlns:a16="http://schemas.microsoft.com/office/drawing/2014/main" id="{90AB106C-3EA4-4805-850B-645232E2FA9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8" name="TextBox 1607">
          <a:extLst>
            <a:ext uri="{FF2B5EF4-FFF2-40B4-BE49-F238E27FC236}">
              <a16:creationId xmlns:a16="http://schemas.microsoft.com/office/drawing/2014/main" id="{4D2FD863-BC05-4BE0-9E84-2F4EA4188E9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09" name="TextBox 1608">
          <a:extLst>
            <a:ext uri="{FF2B5EF4-FFF2-40B4-BE49-F238E27FC236}">
              <a16:creationId xmlns:a16="http://schemas.microsoft.com/office/drawing/2014/main" id="{522A7042-CF34-4F2C-A3AC-523421D5365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0" name="TextBox 1609">
          <a:extLst>
            <a:ext uri="{FF2B5EF4-FFF2-40B4-BE49-F238E27FC236}">
              <a16:creationId xmlns:a16="http://schemas.microsoft.com/office/drawing/2014/main" id="{EEDD0805-C483-4558-907D-C1ABF11697A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1" name="TextBox 1610">
          <a:extLst>
            <a:ext uri="{FF2B5EF4-FFF2-40B4-BE49-F238E27FC236}">
              <a16:creationId xmlns:a16="http://schemas.microsoft.com/office/drawing/2014/main" id="{394F743D-6530-4227-8EBD-6A859C47C72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2" name="TextBox 1611">
          <a:extLst>
            <a:ext uri="{FF2B5EF4-FFF2-40B4-BE49-F238E27FC236}">
              <a16:creationId xmlns:a16="http://schemas.microsoft.com/office/drawing/2014/main" id="{4F04442E-0B6C-4ABF-B20E-2871E0A22DE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3" name="TextBox 1612">
          <a:extLst>
            <a:ext uri="{FF2B5EF4-FFF2-40B4-BE49-F238E27FC236}">
              <a16:creationId xmlns:a16="http://schemas.microsoft.com/office/drawing/2014/main" id="{079FC7DE-E2E7-44E3-B334-827AAE526FE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4" name="TextBox 1613">
          <a:extLst>
            <a:ext uri="{FF2B5EF4-FFF2-40B4-BE49-F238E27FC236}">
              <a16:creationId xmlns:a16="http://schemas.microsoft.com/office/drawing/2014/main" id="{C772B6EB-BCF2-41F3-8282-BAEDCDAAF7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5" name="TextBox 1614">
          <a:extLst>
            <a:ext uri="{FF2B5EF4-FFF2-40B4-BE49-F238E27FC236}">
              <a16:creationId xmlns:a16="http://schemas.microsoft.com/office/drawing/2014/main" id="{FA389F6D-F4CF-46FC-AF2F-ABFB03D979F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6" name="TextBox 1615">
          <a:extLst>
            <a:ext uri="{FF2B5EF4-FFF2-40B4-BE49-F238E27FC236}">
              <a16:creationId xmlns:a16="http://schemas.microsoft.com/office/drawing/2014/main" id="{AE36717C-1EF7-4890-9626-C20C4B3370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7" name="TextBox 1616">
          <a:extLst>
            <a:ext uri="{FF2B5EF4-FFF2-40B4-BE49-F238E27FC236}">
              <a16:creationId xmlns:a16="http://schemas.microsoft.com/office/drawing/2014/main" id="{9DCE3F0C-0F1C-4D63-AE94-A37CC7D0618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8" name="TextBox 1617">
          <a:extLst>
            <a:ext uri="{FF2B5EF4-FFF2-40B4-BE49-F238E27FC236}">
              <a16:creationId xmlns:a16="http://schemas.microsoft.com/office/drawing/2014/main" id="{3E635CDE-5218-43F5-A1B8-C62E711D19C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19" name="TextBox 1618">
          <a:extLst>
            <a:ext uri="{FF2B5EF4-FFF2-40B4-BE49-F238E27FC236}">
              <a16:creationId xmlns:a16="http://schemas.microsoft.com/office/drawing/2014/main" id="{4031417D-B929-4D20-892E-9C58C5D752E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0" name="TextBox 1619">
          <a:extLst>
            <a:ext uri="{FF2B5EF4-FFF2-40B4-BE49-F238E27FC236}">
              <a16:creationId xmlns:a16="http://schemas.microsoft.com/office/drawing/2014/main" id="{70901974-A3FC-4B06-AF1B-A1BD137E789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1" name="TextBox 1620">
          <a:extLst>
            <a:ext uri="{FF2B5EF4-FFF2-40B4-BE49-F238E27FC236}">
              <a16:creationId xmlns:a16="http://schemas.microsoft.com/office/drawing/2014/main" id="{62DA94BE-356A-4FF2-8EA6-56D42EA25D8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2" name="TextBox 1621">
          <a:extLst>
            <a:ext uri="{FF2B5EF4-FFF2-40B4-BE49-F238E27FC236}">
              <a16:creationId xmlns:a16="http://schemas.microsoft.com/office/drawing/2014/main" id="{3861A096-C5B9-4EA6-A8BC-E687DAE4E71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3" name="TextBox 1622">
          <a:extLst>
            <a:ext uri="{FF2B5EF4-FFF2-40B4-BE49-F238E27FC236}">
              <a16:creationId xmlns:a16="http://schemas.microsoft.com/office/drawing/2014/main" id="{7F4D8F06-057A-4E6A-9EF9-E6CEBADCADA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4" name="TextBox 1623">
          <a:extLst>
            <a:ext uri="{FF2B5EF4-FFF2-40B4-BE49-F238E27FC236}">
              <a16:creationId xmlns:a16="http://schemas.microsoft.com/office/drawing/2014/main" id="{C8BD58F1-CD9F-4661-9A84-84149F44582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5" name="TextBox 1624">
          <a:extLst>
            <a:ext uri="{FF2B5EF4-FFF2-40B4-BE49-F238E27FC236}">
              <a16:creationId xmlns:a16="http://schemas.microsoft.com/office/drawing/2014/main" id="{2A6DD86E-8E0A-452D-BF9E-9C797A51C8F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6" name="TextBox 1625">
          <a:extLst>
            <a:ext uri="{FF2B5EF4-FFF2-40B4-BE49-F238E27FC236}">
              <a16:creationId xmlns:a16="http://schemas.microsoft.com/office/drawing/2014/main" id="{571E4F40-D0DD-4B74-80B1-E86F52D03DD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7" name="TextBox 1626">
          <a:extLst>
            <a:ext uri="{FF2B5EF4-FFF2-40B4-BE49-F238E27FC236}">
              <a16:creationId xmlns:a16="http://schemas.microsoft.com/office/drawing/2014/main" id="{8E201F63-5771-4CBC-99DF-C039CDDC858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8" name="TextBox 1627">
          <a:extLst>
            <a:ext uri="{FF2B5EF4-FFF2-40B4-BE49-F238E27FC236}">
              <a16:creationId xmlns:a16="http://schemas.microsoft.com/office/drawing/2014/main" id="{177DA91D-8B04-4EE1-AA38-1D0BA9C4A7F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29" name="TextBox 1628">
          <a:extLst>
            <a:ext uri="{FF2B5EF4-FFF2-40B4-BE49-F238E27FC236}">
              <a16:creationId xmlns:a16="http://schemas.microsoft.com/office/drawing/2014/main" id="{7F007761-BEB5-43B8-B3F7-F3281B83187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0" name="TextBox 1629">
          <a:extLst>
            <a:ext uri="{FF2B5EF4-FFF2-40B4-BE49-F238E27FC236}">
              <a16:creationId xmlns:a16="http://schemas.microsoft.com/office/drawing/2014/main" id="{854FAB29-A7BC-4EA1-B522-EF8EF3FF7A3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1" name="TextBox 1630">
          <a:extLst>
            <a:ext uri="{FF2B5EF4-FFF2-40B4-BE49-F238E27FC236}">
              <a16:creationId xmlns:a16="http://schemas.microsoft.com/office/drawing/2014/main" id="{6D1B07AF-AA1F-43A9-91FE-0E278673E00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2" name="TextBox 1631">
          <a:extLst>
            <a:ext uri="{FF2B5EF4-FFF2-40B4-BE49-F238E27FC236}">
              <a16:creationId xmlns:a16="http://schemas.microsoft.com/office/drawing/2014/main" id="{66185214-B899-4FD8-A0CB-5F3990D37F3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3" name="TextBox 1632">
          <a:extLst>
            <a:ext uri="{FF2B5EF4-FFF2-40B4-BE49-F238E27FC236}">
              <a16:creationId xmlns:a16="http://schemas.microsoft.com/office/drawing/2014/main" id="{A75F4289-3475-4280-B7FC-5D6EC39535E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4" name="TextBox 1633">
          <a:extLst>
            <a:ext uri="{FF2B5EF4-FFF2-40B4-BE49-F238E27FC236}">
              <a16:creationId xmlns:a16="http://schemas.microsoft.com/office/drawing/2014/main" id="{B0B78E65-917F-4AAD-8EFF-AD16F3000F7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5" name="TextBox 1634">
          <a:extLst>
            <a:ext uri="{FF2B5EF4-FFF2-40B4-BE49-F238E27FC236}">
              <a16:creationId xmlns:a16="http://schemas.microsoft.com/office/drawing/2014/main" id="{3F6E2238-65B6-4D0D-8796-8B39BE897DF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6" name="TextBox 1635">
          <a:extLst>
            <a:ext uri="{FF2B5EF4-FFF2-40B4-BE49-F238E27FC236}">
              <a16:creationId xmlns:a16="http://schemas.microsoft.com/office/drawing/2014/main" id="{ED6EEDC7-BC36-4179-AE3F-F3D9BF24F8A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7" name="TextBox 1636">
          <a:extLst>
            <a:ext uri="{FF2B5EF4-FFF2-40B4-BE49-F238E27FC236}">
              <a16:creationId xmlns:a16="http://schemas.microsoft.com/office/drawing/2014/main" id="{EF82A56A-1FD3-4C5C-BD2F-981EB309A46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8" name="TextBox 1637">
          <a:extLst>
            <a:ext uri="{FF2B5EF4-FFF2-40B4-BE49-F238E27FC236}">
              <a16:creationId xmlns:a16="http://schemas.microsoft.com/office/drawing/2014/main" id="{963E0DB9-D215-4988-BD6E-DA169D2C708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39" name="TextBox 1638">
          <a:extLst>
            <a:ext uri="{FF2B5EF4-FFF2-40B4-BE49-F238E27FC236}">
              <a16:creationId xmlns:a16="http://schemas.microsoft.com/office/drawing/2014/main" id="{117C3BC0-B131-4145-983E-74FF794B4E5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0" name="TextBox 1639">
          <a:extLst>
            <a:ext uri="{FF2B5EF4-FFF2-40B4-BE49-F238E27FC236}">
              <a16:creationId xmlns:a16="http://schemas.microsoft.com/office/drawing/2014/main" id="{BF5ABF74-871C-433C-929F-88358293A71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1" name="TextBox 1640">
          <a:extLst>
            <a:ext uri="{FF2B5EF4-FFF2-40B4-BE49-F238E27FC236}">
              <a16:creationId xmlns:a16="http://schemas.microsoft.com/office/drawing/2014/main" id="{405B9F75-CC9E-4441-8794-5CC8DAF3290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2" name="TextBox 1641">
          <a:extLst>
            <a:ext uri="{FF2B5EF4-FFF2-40B4-BE49-F238E27FC236}">
              <a16:creationId xmlns:a16="http://schemas.microsoft.com/office/drawing/2014/main" id="{6376BB8A-6AE5-4DC3-BD19-E60D5D91520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3" name="TextBox 1642">
          <a:extLst>
            <a:ext uri="{FF2B5EF4-FFF2-40B4-BE49-F238E27FC236}">
              <a16:creationId xmlns:a16="http://schemas.microsoft.com/office/drawing/2014/main" id="{B9A393F0-7D40-4D64-B3F7-113427F11A0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4" name="TextBox 1643">
          <a:extLst>
            <a:ext uri="{FF2B5EF4-FFF2-40B4-BE49-F238E27FC236}">
              <a16:creationId xmlns:a16="http://schemas.microsoft.com/office/drawing/2014/main" id="{DB784400-7C78-47AD-A69B-613C68A68AB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5" name="TextBox 1644">
          <a:extLst>
            <a:ext uri="{FF2B5EF4-FFF2-40B4-BE49-F238E27FC236}">
              <a16:creationId xmlns:a16="http://schemas.microsoft.com/office/drawing/2014/main" id="{A76EA42E-A7F1-4B34-877C-64E874C5D6C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6" name="TextBox 1645">
          <a:extLst>
            <a:ext uri="{FF2B5EF4-FFF2-40B4-BE49-F238E27FC236}">
              <a16:creationId xmlns:a16="http://schemas.microsoft.com/office/drawing/2014/main" id="{AE69A531-55FD-45AA-B64C-9C62E409F83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7" name="TextBox 1646">
          <a:extLst>
            <a:ext uri="{FF2B5EF4-FFF2-40B4-BE49-F238E27FC236}">
              <a16:creationId xmlns:a16="http://schemas.microsoft.com/office/drawing/2014/main" id="{C9953DE5-FCC5-4FE9-9D5E-88356E1451A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8" name="TextBox 1647">
          <a:extLst>
            <a:ext uri="{FF2B5EF4-FFF2-40B4-BE49-F238E27FC236}">
              <a16:creationId xmlns:a16="http://schemas.microsoft.com/office/drawing/2014/main" id="{963BEAB5-F6D7-4B34-BA98-DAFC4A2225F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49" name="TextBox 1648">
          <a:extLst>
            <a:ext uri="{FF2B5EF4-FFF2-40B4-BE49-F238E27FC236}">
              <a16:creationId xmlns:a16="http://schemas.microsoft.com/office/drawing/2014/main" id="{6E92363A-5A05-4998-B8AD-E931D65BB14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0" name="TextBox 1649">
          <a:extLst>
            <a:ext uri="{FF2B5EF4-FFF2-40B4-BE49-F238E27FC236}">
              <a16:creationId xmlns:a16="http://schemas.microsoft.com/office/drawing/2014/main" id="{EE7BDBF0-A9AB-4CB2-A36F-B816E868F2A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1" name="TextBox 1650">
          <a:extLst>
            <a:ext uri="{FF2B5EF4-FFF2-40B4-BE49-F238E27FC236}">
              <a16:creationId xmlns:a16="http://schemas.microsoft.com/office/drawing/2014/main" id="{8902B407-B95F-4E12-9030-CE36207D779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2" name="TextBox 1651">
          <a:extLst>
            <a:ext uri="{FF2B5EF4-FFF2-40B4-BE49-F238E27FC236}">
              <a16:creationId xmlns:a16="http://schemas.microsoft.com/office/drawing/2014/main" id="{8B3213A2-117A-4E5D-A480-FA6C8FD5503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3" name="TextBox 1652">
          <a:extLst>
            <a:ext uri="{FF2B5EF4-FFF2-40B4-BE49-F238E27FC236}">
              <a16:creationId xmlns:a16="http://schemas.microsoft.com/office/drawing/2014/main" id="{A2AA8BA7-5C47-4194-B7A4-40A7D395AD7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4" name="TextBox 1653">
          <a:extLst>
            <a:ext uri="{FF2B5EF4-FFF2-40B4-BE49-F238E27FC236}">
              <a16:creationId xmlns:a16="http://schemas.microsoft.com/office/drawing/2014/main" id="{07DA7CBE-ADD8-4A19-AA54-CFC816C21B0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5" name="TextBox 1654">
          <a:extLst>
            <a:ext uri="{FF2B5EF4-FFF2-40B4-BE49-F238E27FC236}">
              <a16:creationId xmlns:a16="http://schemas.microsoft.com/office/drawing/2014/main" id="{78A00215-4E85-486F-9CCE-0299D84EDA0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6" name="TextBox 1655">
          <a:extLst>
            <a:ext uri="{FF2B5EF4-FFF2-40B4-BE49-F238E27FC236}">
              <a16:creationId xmlns:a16="http://schemas.microsoft.com/office/drawing/2014/main" id="{AE2034FF-479F-492B-81CC-34F6F0314AD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7" name="TextBox 1656">
          <a:extLst>
            <a:ext uri="{FF2B5EF4-FFF2-40B4-BE49-F238E27FC236}">
              <a16:creationId xmlns:a16="http://schemas.microsoft.com/office/drawing/2014/main" id="{6CE41EE2-87B4-402B-8EE4-7BB12832E08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8" name="TextBox 1657">
          <a:extLst>
            <a:ext uri="{FF2B5EF4-FFF2-40B4-BE49-F238E27FC236}">
              <a16:creationId xmlns:a16="http://schemas.microsoft.com/office/drawing/2014/main" id="{3902F1F1-C932-4CA4-BD76-9BF1B30002F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59" name="TextBox 1658">
          <a:extLst>
            <a:ext uri="{FF2B5EF4-FFF2-40B4-BE49-F238E27FC236}">
              <a16:creationId xmlns:a16="http://schemas.microsoft.com/office/drawing/2014/main" id="{445B140C-2B78-43FF-ADE6-47C79B77C9C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0" name="TextBox 1659">
          <a:extLst>
            <a:ext uri="{FF2B5EF4-FFF2-40B4-BE49-F238E27FC236}">
              <a16:creationId xmlns:a16="http://schemas.microsoft.com/office/drawing/2014/main" id="{F1AB9D03-5436-415D-9A09-26C58C4DBCF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1" name="TextBox 1660">
          <a:extLst>
            <a:ext uri="{FF2B5EF4-FFF2-40B4-BE49-F238E27FC236}">
              <a16:creationId xmlns:a16="http://schemas.microsoft.com/office/drawing/2014/main" id="{1BE3259E-5891-43C5-8A69-81DBCF0F2A0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2" name="TextBox 1661">
          <a:extLst>
            <a:ext uri="{FF2B5EF4-FFF2-40B4-BE49-F238E27FC236}">
              <a16:creationId xmlns:a16="http://schemas.microsoft.com/office/drawing/2014/main" id="{F473031F-3E7D-4C27-96F7-3EDA0076FA0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3" name="TextBox 1662">
          <a:extLst>
            <a:ext uri="{FF2B5EF4-FFF2-40B4-BE49-F238E27FC236}">
              <a16:creationId xmlns:a16="http://schemas.microsoft.com/office/drawing/2014/main" id="{87750AD5-5E7E-4F1A-95CF-29C41CDC58A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4" name="TextBox 1663">
          <a:extLst>
            <a:ext uri="{FF2B5EF4-FFF2-40B4-BE49-F238E27FC236}">
              <a16:creationId xmlns:a16="http://schemas.microsoft.com/office/drawing/2014/main" id="{07969222-5902-4028-A98C-72D78BE9266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5" name="TextBox 1664">
          <a:extLst>
            <a:ext uri="{FF2B5EF4-FFF2-40B4-BE49-F238E27FC236}">
              <a16:creationId xmlns:a16="http://schemas.microsoft.com/office/drawing/2014/main" id="{B83AF462-EED3-46BD-BD53-0EC7BE2139E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6" name="TextBox 1665">
          <a:extLst>
            <a:ext uri="{FF2B5EF4-FFF2-40B4-BE49-F238E27FC236}">
              <a16:creationId xmlns:a16="http://schemas.microsoft.com/office/drawing/2014/main" id="{D98600D7-42DB-4245-84CC-BDBC4C6A19B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7" name="TextBox 1666">
          <a:extLst>
            <a:ext uri="{FF2B5EF4-FFF2-40B4-BE49-F238E27FC236}">
              <a16:creationId xmlns:a16="http://schemas.microsoft.com/office/drawing/2014/main" id="{470E4647-F937-4C15-83B3-1FD115FB46E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8" name="TextBox 1667">
          <a:extLst>
            <a:ext uri="{FF2B5EF4-FFF2-40B4-BE49-F238E27FC236}">
              <a16:creationId xmlns:a16="http://schemas.microsoft.com/office/drawing/2014/main" id="{AE5CF4A5-E732-4192-B184-25BA83F0668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69" name="TextBox 1668">
          <a:extLst>
            <a:ext uri="{FF2B5EF4-FFF2-40B4-BE49-F238E27FC236}">
              <a16:creationId xmlns:a16="http://schemas.microsoft.com/office/drawing/2014/main" id="{5463EF16-779A-4DAB-9A3F-113FFAD78F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70" name="TextBox 1669">
          <a:extLst>
            <a:ext uri="{FF2B5EF4-FFF2-40B4-BE49-F238E27FC236}">
              <a16:creationId xmlns:a16="http://schemas.microsoft.com/office/drawing/2014/main" id="{99140438-7CAD-4897-BE76-65746F9DD8F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71" name="TextBox 1670">
          <a:extLst>
            <a:ext uri="{FF2B5EF4-FFF2-40B4-BE49-F238E27FC236}">
              <a16:creationId xmlns:a16="http://schemas.microsoft.com/office/drawing/2014/main" id="{43DEB4E6-1AF5-4860-9702-5876E4F1CA7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72" name="TextBox 1671">
          <a:extLst>
            <a:ext uri="{FF2B5EF4-FFF2-40B4-BE49-F238E27FC236}">
              <a16:creationId xmlns:a16="http://schemas.microsoft.com/office/drawing/2014/main" id="{D97679D6-EA8D-42A4-8B7E-326E02D771C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73" name="TextBox 1672">
          <a:extLst>
            <a:ext uri="{FF2B5EF4-FFF2-40B4-BE49-F238E27FC236}">
              <a16:creationId xmlns:a16="http://schemas.microsoft.com/office/drawing/2014/main" id="{77482464-0F26-443E-B534-2F41377C9C3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74" name="TextBox 1673">
          <a:extLst>
            <a:ext uri="{FF2B5EF4-FFF2-40B4-BE49-F238E27FC236}">
              <a16:creationId xmlns:a16="http://schemas.microsoft.com/office/drawing/2014/main" id="{C99295F2-6988-4E42-A4CD-1DE60271210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675" name="TextBox 1674">
          <a:extLst>
            <a:ext uri="{FF2B5EF4-FFF2-40B4-BE49-F238E27FC236}">
              <a16:creationId xmlns:a16="http://schemas.microsoft.com/office/drawing/2014/main" id="{10C47950-1DB0-419A-9D4B-132637A356A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676" name="TextBox 1675">
          <a:extLst>
            <a:ext uri="{FF2B5EF4-FFF2-40B4-BE49-F238E27FC236}">
              <a16:creationId xmlns:a16="http://schemas.microsoft.com/office/drawing/2014/main" id="{7163A705-E98C-4F2F-8018-776929DA4411}"/>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677" name="TextBox 1676">
          <a:extLst>
            <a:ext uri="{FF2B5EF4-FFF2-40B4-BE49-F238E27FC236}">
              <a16:creationId xmlns:a16="http://schemas.microsoft.com/office/drawing/2014/main" id="{7DC9B5A3-D062-4D02-A003-557CA33F2945}"/>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678" name="TextBox 1677">
          <a:extLst>
            <a:ext uri="{FF2B5EF4-FFF2-40B4-BE49-F238E27FC236}">
              <a16:creationId xmlns:a16="http://schemas.microsoft.com/office/drawing/2014/main" id="{1CD1D513-EBB0-43FF-9697-760386F2BE41}"/>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1679" name="TextBox 1678">
          <a:extLst>
            <a:ext uri="{FF2B5EF4-FFF2-40B4-BE49-F238E27FC236}">
              <a16:creationId xmlns:a16="http://schemas.microsoft.com/office/drawing/2014/main" id="{04FF4413-8806-4AC5-A894-0A51F6B3E2DD}"/>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680" name="TextBox 1679">
          <a:extLst>
            <a:ext uri="{FF2B5EF4-FFF2-40B4-BE49-F238E27FC236}">
              <a16:creationId xmlns:a16="http://schemas.microsoft.com/office/drawing/2014/main" id="{7B6F4698-CE20-40C2-897A-99D0EB33D0D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681" name="TextBox 1680">
          <a:extLst>
            <a:ext uri="{FF2B5EF4-FFF2-40B4-BE49-F238E27FC236}">
              <a16:creationId xmlns:a16="http://schemas.microsoft.com/office/drawing/2014/main" id="{04C94EBD-2255-4349-A7B3-C24BBA5E983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82" name="TextBox 1681">
          <a:extLst>
            <a:ext uri="{FF2B5EF4-FFF2-40B4-BE49-F238E27FC236}">
              <a16:creationId xmlns:a16="http://schemas.microsoft.com/office/drawing/2014/main" id="{86E4AFE5-6E03-4853-8823-979CFD183C2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683" name="TextBox 1682">
          <a:extLst>
            <a:ext uri="{FF2B5EF4-FFF2-40B4-BE49-F238E27FC236}">
              <a16:creationId xmlns:a16="http://schemas.microsoft.com/office/drawing/2014/main" id="{0478F393-CDAF-4E46-976D-1DE9F68B2C6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84" name="TextBox 1683">
          <a:extLst>
            <a:ext uri="{FF2B5EF4-FFF2-40B4-BE49-F238E27FC236}">
              <a16:creationId xmlns:a16="http://schemas.microsoft.com/office/drawing/2014/main" id="{BB2C57EF-41B8-4A1A-BDF9-EA999E601E2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85" name="TextBox 1684">
          <a:extLst>
            <a:ext uri="{FF2B5EF4-FFF2-40B4-BE49-F238E27FC236}">
              <a16:creationId xmlns:a16="http://schemas.microsoft.com/office/drawing/2014/main" id="{9F5E780A-F571-498F-9E4D-DA99FF01F3D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86" name="TextBox 1685">
          <a:extLst>
            <a:ext uri="{FF2B5EF4-FFF2-40B4-BE49-F238E27FC236}">
              <a16:creationId xmlns:a16="http://schemas.microsoft.com/office/drawing/2014/main" id="{AC31940C-C247-476B-9FB7-B3F9E790E21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87" name="TextBox 1686">
          <a:extLst>
            <a:ext uri="{FF2B5EF4-FFF2-40B4-BE49-F238E27FC236}">
              <a16:creationId xmlns:a16="http://schemas.microsoft.com/office/drawing/2014/main" id="{2FF20A63-AED8-41A1-AFE3-2123DDC671B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88" name="TextBox 1687">
          <a:extLst>
            <a:ext uri="{FF2B5EF4-FFF2-40B4-BE49-F238E27FC236}">
              <a16:creationId xmlns:a16="http://schemas.microsoft.com/office/drawing/2014/main" id="{2CE66352-B90E-44F5-ABBD-F8836C094CA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89" name="TextBox 1688">
          <a:extLst>
            <a:ext uri="{FF2B5EF4-FFF2-40B4-BE49-F238E27FC236}">
              <a16:creationId xmlns:a16="http://schemas.microsoft.com/office/drawing/2014/main" id="{DA679971-CB82-4AC9-A651-FF2037ADA21D}"/>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0" name="TextBox 1689">
          <a:extLst>
            <a:ext uri="{FF2B5EF4-FFF2-40B4-BE49-F238E27FC236}">
              <a16:creationId xmlns:a16="http://schemas.microsoft.com/office/drawing/2014/main" id="{F7BABC22-5373-4DD6-9476-A766ABF8859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1" name="TextBox 1690">
          <a:extLst>
            <a:ext uri="{FF2B5EF4-FFF2-40B4-BE49-F238E27FC236}">
              <a16:creationId xmlns:a16="http://schemas.microsoft.com/office/drawing/2014/main" id="{0C3147F2-C0EA-44FD-ABAA-41F4A70E6DC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2" name="TextBox 1691">
          <a:extLst>
            <a:ext uri="{FF2B5EF4-FFF2-40B4-BE49-F238E27FC236}">
              <a16:creationId xmlns:a16="http://schemas.microsoft.com/office/drawing/2014/main" id="{8E73B60D-3BE5-4DE9-B487-7DCB41B5395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3" name="TextBox 1692">
          <a:extLst>
            <a:ext uri="{FF2B5EF4-FFF2-40B4-BE49-F238E27FC236}">
              <a16:creationId xmlns:a16="http://schemas.microsoft.com/office/drawing/2014/main" id="{3AFFEA1C-10E8-417A-942B-FD721CA3820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4" name="TextBox 1693">
          <a:extLst>
            <a:ext uri="{FF2B5EF4-FFF2-40B4-BE49-F238E27FC236}">
              <a16:creationId xmlns:a16="http://schemas.microsoft.com/office/drawing/2014/main" id="{32867C47-5279-4A81-A5C7-1332B76B0B2F}"/>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5" name="TextBox 1694">
          <a:extLst>
            <a:ext uri="{FF2B5EF4-FFF2-40B4-BE49-F238E27FC236}">
              <a16:creationId xmlns:a16="http://schemas.microsoft.com/office/drawing/2014/main" id="{7C35C30C-B0F4-4C4F-B172-A1CF946F8AA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6" name="TextBox 1695">
          <a:extLst>
            <a:ext uri="{FF2B5EF4-FFF2-40B4-BE49-F238E27FC236}">
              <a16:creationId xmlns:a16="http://schemas.microsoft.com/office/drawing/2014/main" id="{7EB56700-E1F7-4032-94F5-51A36A9B249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7" name="TextBox 1696">
          <a:extLst>
            <a:ext uri="{FF2B5EF4-FFF2-40B4-BE49-F238E27FC236}">
              <a16:creationId xmlns:a16="http://schemas.microsoft.com/office/drawing/2014/main" id="{2F1D3147-A41E-43DD-92A3-EA48D2E7EB4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8" name="TextBox 1697">
          <a:extLst>
            <a:ext uri="{FF2B5EF4-FFF2-40B4-BE49-F238E27FC236}">
              <a16:creationId xmlns:a16="http://schemas.microsoft.com/office/drawing/2014/main" id="{982F0B0B-D9AB-4329-BD24-59E487CB6188}"/>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699" name="TextBox 1698">
          <a:extLst>
            <a:ext uri="{FF2B5EF4-FFF2-40B4-BE49-F238E27FC236}">
              <a16:creationId xmlns:a16="http://schemas.microsoft.com/office/drawing/2014/main" id="{A01EC3B0-CD19-4EA4-84F6-C3DE4A125F2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0" name="TextBox 1699">
          <a:extLst>
            <a:ext uri="{FF2B5EF4-FFF2-40B4-BE49-F238E27FC236}">
              <a16:creationId xmlns:a16="http://schemas.microsoft.com/office/drawing/2014/main" id="{337D1BF1-F774-41C7-9C35-33D3420E780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1" name="TextBox 1700">
          <a:extLst>
            <a:ext uri="{FF2B5EF4-FFF2-40B4-BE49-F238E27FC236}">
              <a16:creationId xmlns:a16="http://schemas.microsoft.com/office/drawing/2014/main" id="{C8CC1913-C98A-4F37-8369-6E5FCE28B1D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2" name="TextBox 1701">
          <a:extLst>
            <a:ext uri="{FF2B5EF4-FFF2-40B4-BE49-F238E27FC236}">
              <a16:creationId xmlns:a16="http://schemas.microsoft.com/office/drawing/2014/main" id="{BDCE4A07-24D7-4F26-95C8-38D4FF991F87}"/>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3" name="TextBox 1702">
          <a:extLst>
            <a:ext uri="{FF2B5EF4-FFF2-40B4-BE49-F238E27FC236}">
              <a16:creationId xmlns:a16="http://schemas.microsoft.com/office/drawing/2014/main" id="{F7E8AE5E-EF99-4123-928F-27773AAB791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4" name="TextBox 1703">
          <a:extLst>
            <a:ext uri="{FF2B5EF4-FFF2-40B4-BE49-F238E27FC236}">
              <a16:creationId xmlns:a16="http://schemas.microsoft.com/office/drawing/2014/main" id="{71E70AF4-CA93-42BB-AC9A-48C75C005AD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5" name="TextBox 1704">
          <a:extLst>
            <a:ext uri="{FF2B5EF4-FFF2-40B4-BE49-F238E27FC236}">
              <a16:creationId xmlns:a16="http://schemas.microsoft.com/office/drawing/2014/main" id="{9A978389-2C95-4E95-AE15-A3F44AF3F967}"/>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6" name="TextBox 1705">
          <a:extLst>
            <a:ext uri="{FF2B5EF4-FFF2-40B4-BE49-F238E27FC236}">
              <a16:creationId xmlns:a16="http://schemas.microsoft.com/office/drawing/2014/main" id="{D2EDD773-EA42-48C3-9C94-8EF9E34C9EAF}"/>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7" name="TextBox 1706">
          <a:extLst>
            <a:ext uri="{FF2B5EF4-FFF2-40B4-BE49-F238E27FC236}">
              <a16:creationId xmlns:a16="http://schemas.microsoft.com/office/drawing/2014/main" id="{D4F275D2-4C87-4FFE-81AD-CB40AC6F338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8" name="TextBox 1707">
          <a:extLst>
            <a:ext uri="{FF2B5EF4-FFF2-40B4-BE49-F238E27FC236}">
              <a16:creationId xmlns:a16="http://schemas.microsoft.com/office/drawing/2014/main" id="{FC65993A-BF7B-44D0-B28A-B1D2624FC2A1}"/>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09" name="TextBox 1708">
          <a:extLst>
            <a:ext uri="{FF2B5EF4-FFF2-40B4-BE49-F238E27FC236}">
              <a16:creationId xmlns:a16="http://schemas.microsoft.com/office/drawing/2014/main" id="{2818E02B-A64F-4026-8A92-F736261CC27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0" name="TextBox 1709">
          <a:extLst>
            <a:ext uri="{FF2B5EF4-FFF2-40B4-BE49-F238E27FC236}">
              <a16:creationId xmlns:a16="http://schemas.microsoft.com/office/drawing/2014/main" id="{DC38D1CE-9ECE-480F-92BC-D671EAC81F0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1" name="TextBox 1710">
          <a:extLst>
            <a:ext uri="{FF2B5EF4-FFF2-40B4-BE49-F238E27FC236}">
              <a16:creationId xmlns:a16="http://schemas.microsoft.com/office/drawing/2014/main" id="{9CFEB67A-DE97-469A-889E-8D54B0F0855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2" name="TextBox 1711">
          <a:extLst>
            <a:ext uri="{FF2B5EF4-FFF2-40B4-BE49-F238E27FC236}">
              <a16:creationId xmlns:a16="http://schemas.microsoft.com/office/drawing/2014/main" id="{7CC1341F-2EED-4440-A578-89C44AFF01FF}"/>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3" name="TextBox 1712">
          <a:extLst>
            <a:ext uri="{FF2B5EF4-FFF2-40B4-BE49-F238E27FC236}">
              <a16:creationId xmlns:a16="http://schemas.microsoft.com/office/drawing/2014/main" id="{717D1F4E-3F53-4CA5-98BA-5AA79BB00375}"/>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4" name="TextBox 1713">
          <a:extLst>
            <a:ext uri="{FF2B5EF4-FFF2-40B4-BE49-F238E27FC236}">
              <a16:creationId xmlns:a16="http://schemas.microsoft.com/office/drawing/2014/main" id="{ED2A5BF5-F2B0-41FE-8F68-7A957C350D4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5" name="TextBox 1714">
          <a:extLst>
            <a:ext uri="{FF2B5EF4-FFF2-40B4-BE49-F238E27FC236}">
              <a16:creationId xmlns:a16="http://schemas.microsoft.com/office/drawing/2014/main" id="{8634F4B5-B898-4A0A-B07A-090D648ECA6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6" name="TextBox 1715">
          <a:extLst>
            <a:ext uri="{FF2B5EF4-FFF2-40B4-BE49-F238E27FC236}">
              <a16:creationId xmlns:a16="http://schemas.microsoft.com/office/drawing/2014/main" id="{D7E9207C-BA0E-44D9-8C0F-3D7E16B9A62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7" name="TextBox 1716">
          <a:extLst>
            <a:ext uri="{FF2B5EF4-FFF2-40B4-BE49-F238E27FC236}">
              <a16:creationId xmlns:a16="http://schemas.microsoft.com/office/drawing/2014/main" id="{DACDCD4F-E8EC-471E-82C2-5F3CBE4CB273}"/>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8" name="TextBox 1717">
          <a:extLst>
            <a:ext uri="{FF2B5EF4-FFF2-40B4-BE49-F238E27FC236}">
              <a16:creationId xmlns:a16="http://schemas.microsoft.com/office/drawing/2014/main" id="{50EF8C22-9AE3-48A8-9BB8-723B2A32E066}"/>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1719" name="TextBox 1718">
          <a:extLst>
            <a:ext uri="{FF2B5EF4-FFF2-40B4-BE49-F238E27FC236}">
              <a16:creationId xmlns:a16="http://schemas.microsoft.com/office/drawing/2014/main" id="{32916C4D-5985-4FE5-BC39-DA368645A0A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0" name="TextBox 1719">
          <a:extLst>
            <a:ext uri="{FF2B5EF4-FFF2-40B4-BE49-F238E27FC236}">
              <a16:creationId xmlns:a16="http://schemas.microsoft.com/office/drawing/2014/main" id="{C6B2CF65-DEC5-40F4-B44E-2109E169B32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1" name="TextBox 1720">
          <a:extLst>
            <a:ext uri="{FF2B5EF4-FFF2-40B4-BE49-F238E27FC236}">
              <a16:creationId xmlns:a16="http://schemas.microsoft.com/office/drawing/2014/main" id="{47E0C2A0-62A0-4253-92A8-3B58BE8049A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2" name="TextBox 1721">
          <a:extLst>
            <a:ext uri="{FF2B5EF4-FFF2-40B4-BE49-F238E27FC236}">
              <a16:creationId xmlns:a16="http://schemas.microsoft.com/office/drawing/2014/main" id="{34B480BE-C554-4549-BF53-F59DFE033AE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3" name="TextBox 1722">
          <a:extLst>
            <a:ext uri="{FF2B5EF4-FFF2-40B4-BE49-F238E27FC236}">
              <a16:creationId xmlns:a16="http://schemas.microsoft.com/office/drawing/2014/main" id="{966E711A-06E4-496F-830F-4B85238118DF}"/>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4" name="TextBox 1723">
          <a:extLst>
            <a:ext uri="{FF2B5EF4-FFF2-40B4-BE49-F238E27FC236}">
              <a16:creationId xmlns:a16="http://schemas.microsoft.com/office/drawing/2014/main" id="{B1160493-5E14-4E6D-A342-2C0226BDFE9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5" name="TextBox 1724">
          <a:extLst>
            <a:ext uri="{FF2B5EF4-FFF2-40B4-BE49-F238E27FC236}">
              <a16:creationId xmlns:a16="http://schemas.microsoft.com/office/drawing/2014/main" id="{AED21379-4B46-4800-986D-9B3DDD969FF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6" name="TextBox 1725">
          <a:extLst>
            <a:ext uri="{FF2B5EF4-FFF2-40B4-BE49-F238E27FC236}">
              <a16:creationId xmlns:a16="http://schemas.microsoft.com/office/drawing/2014/main" id="{1F335BCE-ADBC-43A9-9EF6-C241CD686B1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7" name="TextBox 1726">
          <a:extLst>
            <a:ext uri="{FF2B5EF4-FFF2-40B4-BE49-F238E27FC236}">
              <a16:creationId xmlns:a16="http://schemas.microsoft.com/office/drawing/2014/main" id="{47073E01-E311-4DA3-B595-4DF955F03C6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8" name="TextBox 1727">
          <a:extLst>
            <a:ext uri="{FF2B5EF4-FFF2-40B4-BE49-F238E27FC236}">
              <a16:creationId xmlns:a16="http://schemas.microsoft.com/office/drawing/2014/main" id="{0620B192-54E3-451C-B3AC-3D96755EA6F2}"/>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29" name="TextBox 1728">
          <a:extLst>
            <a:ext uri="{FF2B5EF4-FFF2-40B4-BE49-F238E27FC236}">
              <a16:creationId xmlns:a16="http://schemas.microsoft.com/office/drawing/2014/main" id="{9ACC89CB-5D10-40F7-AEF1-7E0459C815F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30" name="TextBox 1729">
          <a:extLst>
            <a:ext uri="{FF2B5EF4-FFF2-40B4-BE49-F238E27FC236}">
              <a16:creationId xmlns:a16="http://schemas.microsoft.com/office/drawing/2014/main" id="{BABCF7F4-4BB1-4069-82C2-DB401B3C183D}"/>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31" name="TextBox 1730">
          <a:extLst>
            <a:ext uri="{FF2B5EF4-FFF2-40B4-BE49-F238E27FC236}">
              <a16:creationId xmlns:a16="http://schemas.microsoft.com/office/drawing/2014/main" id="{1B407E9F-90DF-449E-94F0-C628E0E921C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32" name="TextBox 1731">
          <a:extLst>
            <a:ext uri="{FF2B5EF4-FFF2-40B4-BE49-F238E27FC236}">
              <a16:creationId xmlns:a16="http://schemas.microsoft.com/office/drawing/2014/main" id="{BF865113-732C-413A-910F-9D2D5E971D96}"/>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33" name="TextBox 1732">
          <a:extLst>
            <a:ext uri="{FF2B5EF4-FFF2-40B4-BE49-F238E27FC236}">
              <a16:creationId xmlns:a16="http://schemas.microsoft.com/office/drawing/2014/main" id="{25582255-9CB5-40BE-AF5E-69E02C8F5AE2}"/>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34" name="TextBox 1733">
          <a:extLst>
            <a:ext uri="{FF2B5EF4-FFF2-40B4-BE49-F238E27FC236}">
              <a16:creationId xmlns:a16="http://schemas.microsoft.com/office/drawing/2014/main" id="{B9EAE8B4-ACEB-4842-BFAB-EE058BE26E6E}"/>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35" name="TextBox 1734">
          <a:extLst>
            <a:ext uri="{FF2B5EF4-FFF2-40B4-BE49-F238E27FC236}">
              <a16:creationId xmlns:a16="http://schemas.microsoft.com/office/drawing/2014/main" id="{FBB1D81B-9F7E-49DF-BF2A-47B71CF0FF85}"/>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36" name="TextBox 1735">
          <a:extLst>
            <a:ext uri="{FF2B5EF4-FFF2-40B4-BE49-F238E27FC236}">
              <a16:creationId xmlns:a16="http://schemas.microsoft.com/office/drawing/2014/main" id="{3A57167A-DE5D-458B-B06D-27C9727FB8C2}"/>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37" name="TextBox 1736">
          <a:extLst>
            <a:ext uri="{FF2B5EF4-FFF2-40B4-BE49-F238E27FC236}">
              <a16:creationId xmlns:a16="http://schemas.microsoft.com/office/drawing/2014/main" id="{54679ABB-12BA-4698-A690-803344967FC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38" name="TextBox 1737">
          <a:extLst>
            <a:ext uri="{FF2B5EF4-FFF2-40B4-BE49-F238E27FC236}">
              <a16:creationId xmlns:a16="http://schemas.microsoft.com/office/drawing/2014/main" id="{BAFA1F93-EF6E-4B8D-A945-413AA1CFA4C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39" name="TextBox 1738">
          <a:extLst>
            <a:ext uri="{FF2B5EF4-FFF2-40B4-BE49-F238E27FC236}">
              <a16:creationId xmlns:a16="http://schemas.microsoft.com/office/drawing/2014/main" id="{D9B44754-3A82-4126-AC06-6775022ECB4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0" name="TextBox 1739">
          <a:extLst>
            <a:ext uri="{FF2B5EF4-FFF2-40B4-BE49-F238E27FC236}">
              <a16:creationId xmlns:a16="http://schemas.microsoft.com/office/drawing/2014/main" id="{9471DB73-636B-474C-97D8-5C5A2A93C39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1" name="TextBox 1740">
          <a:extLst>
            <a:ext uri="{FF2B5EF4-FFF2-40B4-BE49-F238E27FC236}">
              <a16:creationId xmlns:a16="http://schemas.microsoft.com/office/drawing/2014/main" id="{59A7EED1-BE5B-4F14-8BB3-D8C9BE0DB4B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2" name="TextBox 1741">
          <a:extLst>
            <a:ext uri="{FF2B5EF4-FFF2-40B4-BE49-F238E27FC236}">
              <a16:creationId xmlns:a16="http://schemas.microsoft.com/office/drawing/2014/main" id="{0EDDEF9B-878E-410C-86F3-0D122311A51F}"/>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3" name="TextBox 1742">
          <a:extLst>
            <a:ext uri="{FF2B5EF4-FFF2-40B4-BE49-F238E27FC236}">
              <a16:creationId xmlns:a16="http://schemas.microsoft.com/office/drawing/2014/main" id="{09840DA8-44FB-4F20-A582-234A60F1025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4" name="TextBox 1743">
          <a:extLst>
            <a:ext uri="{FF2B5EF4-FFF2-40B4-BE49-F238E27FC236}">
              <a16:creationId xmlns:a16="http://schemas.microsoft.com/office/drawing/2014/main" id="{4DBEF3C5-3A6E-45CC-BB8F-A7D2D85CC5A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5" name="TextBox 1744">
          <a:extLst>
            <a:ext uri="{FF2B5EF4-FFF2-40B4-BE49-F238E27FC236}">
              <a16:creationId xmlns:a16="http://schemas.microsoft.com/office/drawing/2014/main" id="{EC156344-4F91-4F79-8BDB-178473FE001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6" name="TextBox 1745">
          <a:extLst>
            <a:ext uri="{FF2B5EF4-FFF2-40B4-BE49-F238E27FC236}">
              <a16:creationId xmlns:a16="http://schemas.microsoft.com/office/drawing/2014/main" id="{E7B6DD01-C568-4A1C-8EA7-928D54D49645}"/>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47" name="TextBox 1746">
          <a:extLst>
            <a:ext uri="{FF2B5EF4-FFF2-40B4-BE49-F238E27FC236}">
              <a16:creationId xmlns:a16="http://schemas.microsoft.com/office/drawing/2014/main" id="{D8E29AE4-1B42-46C2-91EA-699E3459CB0A}"/>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48" name="TextBox 1747">
          <a:extLst>
            <a:ext uri="{FF2B5EF4-FFF2-40B4-BE49-F238E27FC236}">
              <a16:creationId xmlns:a16="http://schemas.microsoft.com/office/drawing/2014/main" id="{09661184-FD31-4B74-BF57-68C254D01E6A}"/>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49" name="TextBox 1748">
          <a:extLst>
            <a:ext uri="{FF2B5EF4-FFF2-40B4-BE49-F238E27FC236}">
              <a16:creationId xmlns:a16="http://schemas.microsoft.com/office/drawing/2014/main" id="{E3181625-CDB8-481E-9CF5-B2665FE4E98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50" name="TextBox 1749">
          <a:extLst>
            <a:ext uri="{FF2B5EF4-FFF2-40B4-BE49-F238E27FC236}">
              <a16:creationId xmlns:a16="http://schemas.microsoft.com/office/drawing/2014/main" id="{99770B8A-F382-4426-9A0C-6E971084CC96}"/>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1751" name="TextBox 1750">
          <a:extLst>
            <a:ext uri="{FF2B5EF4-FFF2-40B4-BE49-F238E27FC236}">
              <a16:creationId xmlns:a16="http://schemas.microsoft.com/office/drawing/2014/main" id="{5805CC41-517F-40F0-B876-72EA9FD7291F}"/>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2" name="TextBox 1751">
          <a:extLst>
            <a:ext uri="{FF2B5EF4-FFF2-40B4-BE49-F238E27FC236}">
              <a16:creationId xmlns:a16="http://schemas.microsoft.com/office/drawing/2014/main" id="{442EAF14-C7CA-4596-8E22-FB4E6EB3654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3" name="TextBox 1752">
          <a:extLst>
            <a:ext uri="{FF2B5EF4-FFF2-40B4-BE49-F238E27FC236}">
              <a16:creationId xmlns:a16="http://schemas.microsoft.com/office/drawing/2014/main" id="{049AE1B6-8898-4254-A1C6-815B9D2E6674}"/>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4" name="TextBox 1753">
          <a:extLst>
            <a:ext uri="{FF2B5EF4-FFF2-40B4-BE49-F238E27FC236}">
              <a16:creationId xmlns:a16="http://schemas.microsoft.com/office/drawing/2014/main" id="{5341637F-C017-486E-A543-9DEA4F4F4BF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5" name="TextBox 1754">
          <a:extLst>
            <a:ext uri="{FF2B5EF4-FFF2-40B4-BE49-F238E27FC236}">
              <a16:creationId xmlns:a16="http://schemas.microsoft.com/office/drawing/2014/main" id="{C51D4CD3-70C7-417F-BA90-5AAFD3E5A65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6" name="TextBox 1755">
          <a:extLst>
            <a:ext uri="{FF2B5EF4-FFF2-40B4-BE49-F238E27FC236}">
              <a16:creationId xmlns:a16="http://schemas.microsoft.com/office/drawing/2014/main" id="{AE9C8C3C-5173-4039-B716-CCFCB48DFC6B}"/>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7" name="TextBox 1756">
          <a:extLst>
            <a:ext uri="{FF2B5EF4-FFF2-40B4-BE49-F238E27FC236}">
              <a16:creationId xmlns:a16="http://schemas.microsoft.com/office/drawing/2014/main" id="{3A36225E-AD81-4D38-A8F4-9A842A43FC3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8" name="TextBox 1757">
          <a:extLst>
            <a:ext uri="{FF2B5EF4-FFF2-40B4-BE49-F238E27FC236}">
              <a16:creationId xmlns:a16="http://schemas.microsoft.com/office/drawing/2014/main" id="{06FE877F-F43D-4A37-B762-DFA04AC9568F}"/>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59" name="TextBox 1758">
          <a:extLst>
            <a:ext uri="{FF2B5EF4-FFF2-40B4-BE49-F238E27FC236}">
              <a16:creationId xmlns:a16="http://schemas.microsoft.com/office/drawing/2014/main" id="{2C01DB7C-8A5A-4F00-B602-8F6839624F83}"/>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60" name="TextBox 1759">
          <a:extLst>
            <a:ext uri="{FF2B5EF4-FFF2-40B4-BE49-F238E27FC236}">
              <a16:creationId xmlns:a16="http://schemas.microsoft.com/office/drawing/2014/main" id="{9E6C22D7-64C6-4ECF-BCCA-CB58E6DEC416}"/>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61" name="TextBox 1760">
          <a:extLst>
            <a:ext uri="{FF2B5EF4-FFF2-40B4-BE49-F238E27FC236}">
              <a16:creationId xmlns:a16="http://schemas.microsoft.com/office/drawing/2014/main" id="{3C2303DE-6E66-41A8-9A78-B02CB763B668}"/>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62" name="TextBox 1761">
          <a:extLst>
            <a:ext uri="{FF2B5EF4-FFF2-40B4-BE49-F238E27FC236}">
              <a16:creationId xmlns:a16="http://schemas.microsoft.com/office/drawing/2014/main" id="{BC6CFE80-E32C-418D-8150-D35C43C5E529}"/>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1763" name="TextBox 1762">
          <a:extLst>
            <a:ext uri="{FF2B5EF4-FFF2-40B4-BE49-F238E27FC236}">
              <a16:creationId xmlns:a16="http://schemas.microsoft.com/office/drawing/2014/main" id="{D27AE5AB-77EC-4763-88CD-4C39F487E68C}"/>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64" name="TextBox 1763">
          <a:extLst>
            <a:ext uri="{FF2B5EF4-FFF2-40B4-BE49-F238E27FC236}">
              <a16:creationId xmlns:a16="http://schemas.microsoft.com/office/drawing/2014/main" id="{F6F29CE4-5DAD-45C7-BE00-345C6B95460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65" name="TextBox 1764">
          <a:extLst>
            <a:ext uri="{FF2B5EF4-FFF2-40B4-BE49-F238E27FC236}">
              <a16:creationId xmlns:a16="http://schemas.microsoft.com/office/drawing/2014/main" id="{E2D0EDCD-0E8E-446E-8AD8-C58FD15EDF6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66" name="TextBox 1765">
          <a:extLst>
            <a:ext uri="{FF2B5EF4-FFF2-40B4-BE49-F238E27FC236}">
              <a16:creationId xmlns:a16="http://schemas.microsoft.com/office/drawing/2014/main" id="{A3F91952-94C5-4B85-890C-640927616B1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67" name="TextBox 1766">
          <a:extLst>
            <a:ext uri="{FF2B5EF4-FFF2-40B4-BE49-F238E27FC236}">
              <a16:creationId xmlns:a16="http://schemas.microsoft.com/office/drawing/2014/main" id="{9B2512C3-403A-471A-9621-7648976AAEE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68" name="TextBox 1767">
          <a:extLst>
            <a:ext uri="{FF2B5EF4-FFF2-40B4-BE49-F238E27FC236}">
              <a16:creationId xmlns:a16="http://schemas.microsoft.com/office/drawing/2014/main" id="{EC2B0D22-46FE-4C98-92C1-9DFF31ADAA2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69" name="TextBox 1768">
          <a:extLst>
            <a:ext uri="{FF2B5EF4-FFF2-40B4-BE49-F238E27FC236}">
              <a16:creationId xmlns:a16="http://schemas.microsoft.com/office/drawing/2014/main" id="{272DC9FB-DFF2-4CC0-9FB8-B1A770E0862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0" name="TextBox 1769">
          <a:extLst>
            <a:ext uri="{FF2B5EF4-FFF2-40B4-BE49-F238E27FC236}">
              <a16:creationId xmlns:a16="http://schemas.microsoft.com/office/drawing/2014/main" id="{1ABF8D7B-CDF5-4519-B39E-A388ABD4EAF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1" name="TextBox 1770">
          <a:extLst>
            <a:ext uri="{FF2B5EF4-FFF2-40B4-BE49-F238E27FC236}">
              <a16:creationId xmlns:a16="http://schemas.microsoft.com/office/drawing/2014/main" id="{E829D872-9E12-44EF-944B-B611EDA911B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2" name="TextBox 1771">
          <a:extLst>
            <a:ext uri="{FF2B5EF4-FFF2-40B4-BE49-F238E27FC236}">
              <a16:creationId xmlns:a16="http://schemas.microsoft.com/office/drawing/2014/main" id="{9182BEEF-06CA-4437-9D99-A78C73693D2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3" name="TextBox 1772">
          <a:extLst>
            <a:ext uri="{FF2B5EF4-FFF2-40B4-BE49-F238E27FC236}">
              <a16:creationId xmlns:a16="http://schemas.microsoft.com/office/drawing/2014/main" id="{759D814C-5729-4D9D-BE9E-8F7D777C9C5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4" name="TextBox 1773">
          <a:extLst>
            <a:ext uri="{FF2B5EF4-FFF2-40B4-BE49-F238E27FC236}">
              <a16:creationId xmlns:a16="http://schemas.microsoft.com/office/drawing/2014/main" id="{78EBF001-6B68-42A3-843D-B9BDE360AEF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5" name="TextBox 1774">
          <a:extLst>
            <a:ext uri="{FF2B5EF4-FFF2-40B4-BE49-F238E27FC236}">
              <a16:creationId xmlns:a16="http://schemas.microsoft.com/office/drawing/2014/main" id="{188750D6-3400-46FB-A32D-D5F48D8F1A2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6" name="TextBox 1775">
          <a:extLst>
            <a:ext uri="{FF2B5EF4-FFF2-40B4-BE49-F238E27FC236}">
              <a16:creationId xmlns:a16="http://schemas.microsoft.com/office/drawing/2014/main" id="{D0BC4460-2B51-4198-8A28-364573845B6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7" name="TextBox 1776">
          <a:extLst>
            <a:ext uri="{FF2B5EF4-FFF2-40B4-BE49-F238E27FC236}">
              <a16:creationId xmlns:a16="http://schemas.microsoft.com/office/drawing/2014/main" id="{B0602F3B-EDD5-4FF3-84A4-019DE94C7A6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8" name="TextBox 1777">
          <a:extLst>
            <a:ext uri="{FF2B5EF4-FFF2-40B4-BE49-F238E27FC236}">
              <a16:creationId xmlns:a16="http://schemas.microsoft.com/office/drawing/2014/main" id="{57A5DDB3-EF23-4BFB-837F-E55A49BBAA4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79" name="TextBox 1778">
          <a:extLst>
            <a:ext uri="{FF2B5EF4-FFF2-40B4-BE49-F238E27FC236}">
              <a16:creationId xmlns:a16="http://schemas.microsoft.com/office/drawing/2014/main" id="{3257634C-D26A-4DCA-8255-90ABE71E2715}"/>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0" name="TextBox 1779">
          <a:extLst>
            <a:ext uri="{FF2B5EF4-FFF2-40B4-BE49-F238E27FC236}">
              <a16:creationId xmlns:a16="http://schemas.microsoft.com/office/drawing/2014/main" id="{91E2844D-603B-40E8-81ED-20FC459B73E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1" name="TextBox 1780">
          <a:extLst>
            <a:ext uri="{FF2B5EF4-FFF2-40B4-BE49-F238E27FC236}">
              <a16:creationId xmlns:a16="http://schemas.microsoft.com/office/drawing/2014/main" id="{6E634FA9-7AC9-469A-8AE5-4326AF8875F5}"/>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2" name="TextBox 1781">
          <a:extLst>
            <a:ext uri="{FF2B5EF4-FFF2-40B4-BE49-F238E27FC236}">
              <a16:creationId xmlns:a16="http://schemas.microsoft.com/office/drawing/2014/main" id="{8AD06D64-B6B3-4B81-ABEB-BA5007B660A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3" name="TextBox 1782">
          <a:extLst>
            <a:ext uri="{FF2B5EF4-FFF2-40B4-BE49-F238E27FC236}">
              <a16:creationId xmlns:a16="http://schemas.microsoft.com/office/drawing/2014/main" id="{42490AB6-6FEA-45FE-AA7D-3C2FF9D102D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4" name="TextBox 1783">
          <a:extLst>
            <a:ext uri="{FF2B5EF4-FFF2-40B4-BE49-F238E27FC236}">
              <a16:creationId xmlns:a16="http://schemas.microsoft.com/office/drawing/2014/main" id="{CC3BCE70-48DF-43D0-84F7-F7BFD9BF15F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5" name="TextBox 1784">
          <a:extLst>
            <a:ext uri="{FF2B5EF4-FFF2-40B4-BE49-F238E27FC236}">
              <a16:creationId xmlns:a16="http://schemas.microsoft.com/office/drawing/2014/main" id="{8CEFF38A-25E8-4CCB-8841-0CE59540877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6" name="TextBox 1785">
          <a:extLst>
            <a:ext uri="{FF2B5EF4-FFF2-40B4-BE49-F238E27FC236}">
              <a16:creationId xmlns:a16="http://schemas.microsoft.com/office/drawing/2014/main" id="{D698591C-EB1E-4142-8724-12226765AB8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7" name="TextBox 1786">
          <a:extLst>
            <a:ext uri="{FF2B5EF4-FFF2-40B4-BE49-F238E27FC236}">
              <a16:creationId xmlns:a16="http://schemas.microsoft.com/office/drawing/2014/main" id="{0BD7F092-42FF-4291-A809-6F74C50DB1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8" name="TextBox 1787">
          <a:extLst>
            <a:ext uri="{FF2B5EF4-FFF2-40B4-BE49-F238E27FC236}">
              <a16:creationId xmlns:a16="http://schemas.microsoft.com/office/drawing/2014/main" id="{68C5BE43-ABDD-42E6-8C0D-B4844FEB0D1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89" name="TextBox 1788">
          <a:extLst>
            <a:ext uri="{FF2B5EF4-FFF2-40B4-BE49-F238E27FC236}">
              <a16:creationId xmlns:a16="http://schemas.microsoft.com/office/drawing/2014/main" id="{106C1A6F-68AD-4FDF-BFAE-5BF9EEE3ADA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0" name="TextBox 1789">
          <a:extLst>
            <a:ext uri="{FF2B5EF4-FFF2-40B4-BE49-F238E27FC236}">
              <a16:creationId xmlns:a16="http://schemas.microsoft.com/office/drawing/2014/main" id="{A3E8063D-7302-4B42-953F-165722D92E15}"/>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1" name="TextBox 1790">
          <a:extLst>
            <a:ext uri="{FF2B5EF4-FFF2-40B4-BE49-F238E27FC236}">
              <a16:creationId xmlns:a16="http://schemas.microsoft.com/office/drawing/2014/main" id="{B04588EB-0B67-4742-A193-2501E8C7991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2" name="TextBox 1791">
          <a:extLst>
            <a:ext uri="{FF2B5EF4-FFF2-40B4-BE49-F238E27FC236}">
              <a16:creationId xmlns:a16="http://schemas.microsoft.com/office/drawing/2014/main" id="{19D1BB03-09CC-402C-A98C-E1BE96B2CF0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3" name="TextBox 1792">
          <a:extLst>
            <a:ext uri="{FF2B5EF4-FFF2-40B4-BE49-F238E27FC236}">
              <a16:creationId xmlns:a16="http://schemas.microsoft.com/office/drawing/2014/main" id="{1DBE6ACB-7CFD-44EC-BCC0-DDE4513E527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4" name="TextBox 1793">
          <a:extLst>
            <a:ext uri="{FF2B5EF4-FFF2-40B4-BE49-F238E27FC236}">
              <a16:creationId xmlns:a16="http://schemas.microsoft.com/office/drawing/2014/main" id="{D9A02898-8258-4AD4-B8E7-909BEE7612D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5" name="TextBox 1794">
          <a:extLst>
            <a:ext uri="{FF2B5EF4-FFF2-40B4-BE49-F238E27FC236}">
              <a16:creationId xmlns:a16="http://schemas.microsoft.com/office/drawing/2014/main" id="{4B0F4627-9DCC-495D-BB03-84D45D00B3D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6" name="TextBox 1795">
          <a:extLst>
            <a:ext uri="{FF2B5EF4-FFF2-40B4-BE49-F238E27FC236}">
              <a16:creationId xmlns:a16="http://schemas.microsoft.com/office/drawing/2014/main" id="{ECAAE5CE-6764-4E99-A493-255F0E4DFFAB}"/>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7" name="TextBox 1796">
          <a:extLst>
            <a:ext uri="{FF2B5EF4-FFF2-40B4-BE49-F238E27FC236}">
              <a16:creationId xmlns:a16="http://schemas.microsoft.com/office/drawing/2014/main" id="{E231A787-20F5-4491-B6CD-33B8E089597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8" name="TextBox 1797">
          <a:extLst>
            <a:ext uri="{FF2B5EF4-FFF2-40B4-BE49-F238E27FC236}">
              <a16:creationId xmlns:a16="http://schemas.microsoft.com/office/drawing/2014/main" id="{FD8F8486-AF8E-471D-BA7C-C5EBDDDA3B3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1799" name="TextBox 1798">
          <a:extLst>
            <a:ext uri="{FF2B5EF4-FFF2-40B4-BE49-F238E27FC236}">
              <a16:creationId xmlns:a16="http://schemas.microsoft.com/office/drawing/2014/main" id="{D497E2AE-F099-4049-98BB-BFBC3212063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0" name="TextBox 1799">
          <a:extLst>
            <a:ext uri="{FF2B5EF4-FFF2-40B4-BE49-F238E27FC236}">
              <a16:creationId xmlns:a16="http://schemas.microsoft.com/office/drawing/2014/main" id="{C1C30EBF-1B95-4593-BFC3-356B7302D18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1" name="TextBox 1800">
          <a:extLst>
            <a:ext uri="{FF2B5EF4-FFF2-40B4-BE49-F238E27FC236}">
              <a16:creationId xmlns:a16="http://schemas.microsoft.com/office/drawing/2014/main" id="{76C93AE6-6411-407D-B7CC-BA940A892C3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2" name="TextBox 1801">
          <a:extLst>
            <a:ext uri="{FF2B5EF4-FFF2-40B4-BE49-F238E27FC236}">
              <a16:creationId xmlns:a16="http://schemas.microsoft.com/office/drawing/2014/main" id="{1A674317-78C6-4344-B3C9-55378F57AF1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3" name="TextBox 1802">
          <a:extLst>
            <a:ext uri="{FF2B5EF4-FFF2-40B4-BE49-F238E27FC236}">
              <a16:creationId xmlns:a16="http://schemas.microsoft.com/office/drawing/2014/main" id="{7C0DB9E9-40F6-47F1-9281-685894349A7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4" name="TextBox 1803">
          <a:extLst>
            <a:ext uri="{FF2B5EF4-FFF2-40B4-BE49-F238E27FC236}">
              <a16:creationId xmlns:a16="http://schemas.microsoft.com/office/drawing/2014/main" id="{652A4FD0-0F93-48BC-A5EB-B2F15511785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5" name="TextBox 1804">
          <a:extLst>
            <a:ext uri="{FF2B5EF4-FFF2-40B4-BE49-F238E27FC236}">
              <a16:creationId xmlns:a16="http://schemas.microsoft.com/office/drawing/2014/main" id="{D3E55765-B3F1-4E29-BB6A-FD130C58C59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6" name="TextBox 1805">
          <a:extLst>
            <a:ext uri="{FF2B5EF4-FFF2-40B4-BE49-F238E27FC236}">
              <a16:creationId xmlns:a16="http://schemas.microsoft.com/office/drawing/2014/main" id="{E647DE04-63ED-497A-B34A-B584EB94E3F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7" name="TextBox 1806">
          <a:extLst>
            <a:ext uri="{FF2B5EF4-FFF2-40B4-BE49-F238E27FC236}">
              <a16:creationId xmlns:a16="http://schemas.microsoft.com/office/drawing/2014/main" id="{470F8721-6EEC-4AB9-AF9B-3C4A3E78C3A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8" name="TextBox 1807">
          <a:extLst>
            <a:ext uri="{FF2B5EF4-FFF2-40B4-BE49-F238E27FC236}">
              <a16:creationId xmlns:a16="http://schemas.microsoft.com/office/drawing/2014/main" id="{73253E92-F3F2-4A52-A374-D352B4026E9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09" name="TextBox 1808">
          <a:extLst>
            <a:ext uri="{FF2B5EF4-FFF2-40B4-BE49-F238E27FC236}">
              <a16:creationId xmlns:a16="http://schemas.microsoft.com/office/drawing/2014/main" id="{654654F5-A8C0-4001-9271-6E090E7CBE3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10" name="TextBox 1809">
          <a:extLst>
            <a:ext uri="{FF2B5EF4-FFF2-40B4-BE49-F238E27FC236}">
              <a16:creationId xmlns:a16="http://schemas.microsoft.com/office/drawing/2014/main" id="{24BD442A-001E-456B-9A61-B0AD44066FC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11" name="TextBox 1810">
          <a:extLst>
            <a:ext uri="{FF2B5EF4-FFF2-40B4-BE49-F238E27FC236}">
              <a16:creationId xmlns:a16="http://schemas.microsoft.com/office/drawing/2014/main" id="{F2DF74E7-9155-4284-A481-CAB1859A8D0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12" name="TextBox 1811">
          <a:extLst>
            <a:ext uri="{FF2B5EF4-FFF2-40B4-BE49-F238E27FC236}">
              <a16:creationId xmlns:a16="http://schemas.microsoft.com/office/drawing/2014/main" id="{BF3C2BE9-22B4-403A-B6FA-2A6749941914}"/>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13" name="TextBox 1812">
          <a:extLst>
            <a:ext uri="{FF2B5EF4-FFF2-40B4-BE49-F238E27FC236}">
              <a16:creationId xmlns:a16="http://schemas.microsoft.com/office/drawing/2014/main" id="{A86375E3-32D7-4432-A25C-2C54D072A489}"/>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14" name="TextBox 1813">
          <a:extLst>
            <a:ext uri="{FF2B5EF4-FFF2-40B4-BE49-F238E27FC236}">
              <a16:creationId xmlns:a16="http://schemas.microsoft.com/office/drawing/2014/main" id="{4CB11EB4-4DBF-443A-BB77-0352E589E6E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15" name="TextBox 1814">
          <a:extLst>
            <a:ext uri="{FF2B5EF4-FFF2-40B4-BE49-F238E27FC236}">
              <a16:creationId xmlns:a16="http://schemas.microsoft.com/office/drawing/2014/main" id="{1F3B004B-B7C0-4FE9-AAC4-2718938C13F1}"/>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16" name="TextBox 1815">
          <a:extLst>
            <a:ext uri="{FF2B5EF4-FFF2-40B4-BE49-F238E27FC236}">
              <a16:creationId xmlns:a16="http://schemas.microsoft.com/office/drawing/2014/main" id="{1D5CD789-1312-4E49-BA86-3BDE22F7C51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17" name="TextBox 1816">
          <a:extLst>
            <a:ext uri="{FF2B5EF4-FFF2-40B4-BE49-F238E27FC236}">
              <a16:creationId xmlns:a16="http://schemas.microsoft.com/office/drawing/2014/main" id="{4D1D48AC-AD47-42A4-9367-20DFA0BC17B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18" name="TextBox 1817">
          <a:extLst>
            <a:ext uri="{FF2B5EF4-FFF2-40B4-BE49-F238E27FC236}">
              <a16:creationId xmlns:a16="http://schemas.microsoft.com/office/drawing/2014/main" id="{7196201C-24F7-48A9-8125-785B4161FA4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19" name="TextBox 1818">
          <a:extLst>
            <a:ext uri="{FF2B5EF4-FFF2-40B4-BE49-F238E27FC236}">
              <a16:creationId xmlns:a16="http://schemas.microsoft.com/office/drawing/2014/main" id="{0E232D6C-683E-4EB2-A360-48EA3995F81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0" name="TextBox 1819">
          <a:extLst>
            <a:ext uri="{FF2B5EF4-FFF2-40B4-BE49-F238E27FC236}">
              <a16:creationId xmlns:a16="http://schemas.microsoft.com/office/drawing/2014/main" id="{A670E5B8-1BFF-4BE7-BD57-73E5495E50D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1" name="TextBox 1820">
          <a:extLst>
            <a:ext uri="{FF2B5EF4-FFF2-40B4-BE49-F238E27FC236}">
              <a16:creationId xmlns:a16="http://schemas.microsoft.com/office/drawing/2014/main" id="{54D9A518-98AC-4A0B-9848-AB50010FBB1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2" name="TextBox 1821">
          <a:extLst>
            <a:ext uri="{FF2B5EF4-FFF2-40B4-BE49-F238E27FC236}">
              <a16:creationId xmlns:a16="http://schemas.microsoft.com/office/drawing/2014/main" id="{B6784C68-DF9D-487D-898C-45227A8280B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3" name="TextBox 1822">
          <a:extLst>
            <a:ext uri="{FF2B5EF4-FFF2-40B4-BE49-F238E27FC236}">
              <a16:creationId xmlns:a16="http://schemas.microsoft.com/office/drawing/2014/main" id="{0C24EC52-BA40-467D-8555-2B162BFD3E6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4" name="TextBox 1823">
          <a:extLst>
            <a:ext uri="{FF2B5EF4-FFF2-40B4-BE49-F238E27FC236}">
              <a16:creationId xmlns:a16="http://schemas.microsoft.com/office/drawing/2014/main" id="{FC2CEA54-BB08-4BA7-9231-9541DC48389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5" name="TextBox 1824">
          <a:extLst>
            <a:ext uri="{FF2B5EF4-FFF2-40B4-BE49-F238E27FC236}">
              <a16:creationId xmlns:a16="http://schemas.microsoft.com/office/drawing/2014/main" id="{3F889A1E-40F2-406C-AA35-46287469606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6" name="TextBox 1825">
          <a:extLst>
            <a:ext uri="{FF2B5EF4-FFF2-40B4-BE49-F238E27FC236}">
              <a16:creationId xmlns:a16="http://schemas.microsoft.com/office/drawing/2014/main" id="{67DF2378-B371-45AA-9491-71E27D582DD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27" name="TextBox 1826">
          <a:extLst>
            <a:ext uri="{FF2B5EF4-FFF2-40B4-BE49-F238E27FC236}">
              <a16:creationId xmlns:a16="http://schemas.microsoft.com/office/drawing/2014/main" id="{6E9DC6A2-C9B9-46BC-B5B4-FE0C7534310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28" name="TextBox 1827">
          <a:extLst>
            <a:ext uri="{FF2B5EF4-FFF2-40B4-BE49-F238E27FC236}">
              <a16:creationId xmlns:a16="http://schemas.microsoft.com/office/drawing/2014/main" id="{7A2F27B7-41FC-4711-B048-E6C4348B4FA4}"/>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29" name="TextBox 1828">
          <a:extLst>
            <a:ext uri="{FF2B5EF4-FFF2-40B4-BE49-F238E27FC236}">
              <a16:creationId xmlns:a16="http://schemas.microsoft.com/office/drawing/2014/main" id="{EF344A38-F0E6-4125-A1EC-521A590CEAA9}"/>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30" name="TextBox 1829">
          <a:extLst>
            <a:ext uri="{FF2B5EF4-FFF2-40B4-BE49-F238E27FC236}">
              <a16:creationId xmlns:a16="http://schemas.microsoft.com/office/drawing/2014/main" id="{3DE5FDD9-75BD-4D5C-8247-F5F06BBDE863}"/>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1831" name="TextBox 1830">
          <a:extLst>
            <a:ext uri="{FF2B5EF4-FFF2-40B4-BE49-F238E27FC236}">
              <a16:creationId xmlns:a16="http://schemas.microsoft.com/office/drawing/2014/main" id="{1BC807C0-E2E4-4CD4-9FB7-C35453642166}"/>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2" name="TextBox 1831">
          <a:extLst>
            <a:ext uri="{FF2B5EF4-FFF2-40B4-BE49-F238E27FC236}">
              <a16:creationId xmlns:a16="http://schemas.microsoft.com/office/drawing/2014/main" id="{076D2D66-8506-4F5F-8052-F0CCF789080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3" name="TextBox 1832">
          <a:extLst>
            <a:ext uri="{FF2B5EF4-FFF2-40B4-BE49-F238E27FC236}">
              <a16:creationId xmlns:a16="http://schemas.microsoft.com/office/drawing/2014/main" id="{600ED2E7-853E-49C7-B726-8BD96A26B17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4" name="TextBox 1833">
          <a:extLst>
            <a:ext uri="{FF2B5EF4-FFF2-40B4-BE49-F238E27FC236}">
              <a16:creationId xmlns:a16="http://schemas.microsoft.com/office/drawing/2014/main" id="{329B7EAA-E530-4BDC-910D-50BD39526AB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5" name="TextBox 1834">
          <a:extLst>
            <a:ext uri="{FF2B5EF4-FFF2-40B4-BE49-F238E27FC236}">
              <a16:creationId xmlns:a16="http://schemas.microsoft.com/office/drawing/2014/main" id="{5FF1501E-7754-4B21-9333-A1343AAA0BF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6" name="TextBox 1835">
          <a:extLst>
            <a:ext uri="{FF2B5EF4-FFF2-40B4-BE49-F238E27FC236}">
              <a16:creationId xmlns:a16="http://schemas.microsoft.com/office/drawing/2014/main" id="{79D00558-AD85-4219-847B-C77D224031B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7" name="TextBox 1836">
          <a:extLst>
            <a:ext uri="{FF2B5EF4-FFF2-40B4-BE49-F238E27FC236}">
              <a16:creationId xmlns:a16="http://schemas.microsoft.com/office/drawing/2014/main" id="{3696C585-431B-4D61-8BF0-5BF336102C7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8" name="TextBox 1837">
          <a:extLst>
            <a:ext uri="{FF2B5EF4-FFF2-40B4-BE49-F238E27FC236}">
              <a16:creationId xmlns:a16="http://schemas.microsoft.com/office/drawing/2014/main" id="{248F106D-224D-4226-955A-1E2DF551E02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39" name="TextBox 1838">
          <a:extLst>
            <a:ext uri="{FF2B5EF4-FFF2-40B4-BE49-F238E27FC236}">
              <a16:creationId xmlns:a16="http://schemas.microsoft.com/office/drawing/2014/main" id="{5F1B4E7E-AF41-41E5-BA05-122DA6684B5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0" name="TextBox 1839">
          <a:extLst>
            <a:ext uri="{FF2B5EF4-FFF2-40B4-BE49-F238E27FC236}">
              <a16:creationId xmlns:a16="http://schemas.microsoft.com/office/drawing/2014/main" id="{60269D46-66BC-44FA-8636-1959D40C91B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1" name="TextBox 1840">
          <a:extLst>
            <a:ext uri="{FF2B5EF4-FFF2-40B4-BE49-F238E27FC236}">
              <a16:creationId xmlns:a16="http://schemas.microsoft.com/office/drawing/2014/main" id="{24016C4A-FDCF-43CE-B296-FB7FA934C88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2" name="TextBox 1841">
          <a:extLst>
            <a:ext uri="{FF2B5EF4-FFF2-40B4-BE49-F238E27FC236}">
              <a16:creationId xmlns:a16="http://schemas.microsoft.com/office/drawing/2014/main" id="{BDF5D227-E1E0-4BDA-A8A2-5EEE7DD0795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3" name="TextBox 1842">
          <a:extLst>
            <a:ext uri="{FF2B5EF4-FFF2-40B4-BE49-F238E27FC236}">
              <a16:creationId xmlns:a16="http://schemas.microsoft.com/office/drawing/2014/main" id="{730BB213-7E12-4FB5-84C5-0AA889777B4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4" name="TextBox 1843">
          <a:extLst>
            <a:ext uri="{FF2B5EF4-FFF2-40B4-BE49-F238E27FC236}">
              <a16:creationId xmlns:a16="http://schemas.microsoft.com/office/drawing/2014/main" id="{4ED5AF97-B517-4C98-A544-DE81A15C18D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5" name="TextBox 1844">
          <a:extLst>
            <a:ext uri="{FF2B5EF4-FFF2-40B4-BE49-F238E27FC236}">
              <a16:creationId xmlns:a16="http://schemas.microsoft.com/office/drawing/2014/main" id="{C4C11F5E-4680-4CBB-81CB-8F9F6685237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6" name="TextBox 1845">
          <a:extLst>
            <a:ext uri="{FF2B5EF4-FFF2-40B4-BE49-F238E27FC236}">
              <a16:creationId xmlns:a16="http://schemas.microsoft.com/office/drawing/2014/main" id="{4A19B9C5-506A-4B6F-9F82-5A3191C1AB6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7" name="TextBox 1846">
          <a:extLst>
            <a:ext uri="{FF2B5EF4-FFF2-40B4-BE49-F238E27FC236}">
              <a16:creationId xmlns:a16="http://schemas.microsoft.com/office/drawing/2014/main" id="{B7670D47-9842-4F81-96C0-8724A15F11B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8" name="TextBox 1847">
          <a:extLst>
            <a:ext uri="{FF2B5EF4-FFF2-40B4-BE49-F238E27FC236}">
              <a16:creationId xmlns:a16="http://schemas.microsoft.com/office/drawing/2014/main" id="{79C25EA0-CED1-4F54-BB98-61B692C88B2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49" name="TextBox 1848">
          <a:extLst>
            <a:ext uri="{FF2B5EF4-FFF2-40B4-BE49-F238E27FC236}">
              <a16:creationId xmlns:a16="http://schemas.microsoft.com/office/drawing/2014/main" id="{832CFA3D-FB8F-4687-BEE2-6DB3EFB5B5F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50" name="TextBox 1849">
          <a:extLst>
            <a:ext uri="{FF2B5EF4-FFF2-40B4-BE49-F238E27FC236}">
              <a16:creationId xmlns:a16="http://schemas.microsoft.com/office/drawing/2014/main" id="{2063D936-BC36-4760-87C2-E82449B66F4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51" name="TextBox 1850">
          <a:extLst>
            <a:ext uri="{FF2B5EF4-FFF2-40B4-BE49-F238E27FC236}">
              <a16:creationId xmlns:a16="http://schemas.microsoft.com/office/drawing/2014/main" id="{FBE7BB40-503E-4CBB-A848-6173F4C710C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52" name="TextBox 1851">
          <a:extLst>
            <a:ext uri="{FF2B5EF4-FFF2-40B4-BE49-F238E27FC236}">
              <a16:creationId xmlns:a16="http://schemas.microsoft.com/office/drawing/2014/main" id="{F926CBF3-7CA5-455C-AB0D-B21B31845D7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53" name="TextBox 1852">
          <a:extLst>
            <a:ext uri="{FF2B5EF4-FFF2-40B4-BE49-F238E27FC236}">
              <a16:creationId xmlns:a16="http://schemas.microsoft.com/office/drawing/2014/main" id="{4BB836CA-A553-4BE1-BA0E-0BD56BF1C27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54" name="TextBox 1853">
          <a:extLst>
            <a:ext uri="{FF2B5EF4-FFF2-40B4-BE49-F238E27FC236}">
              <a16:creationId xmlns:a16="http://schemas.microsoft.com/office/drawing/2014/main" id="{731F3825-D626-4541-9179-094700DDA46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1855" name="TextBox 1854">
          <a:extLst>
            <a:ext uri="{FF2B5EF4-FFF2-40B4-BE49-F238E27FC236}">
              <a16:creationId xmlns:a16="http://schemas.microsoft.com/office/drawing/2014/main" id="{0B9E6E12-B9AE-4A5C-AB53-AACFF1CEEEC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56" name="TextBox 1855">
          <a:extLst>
            <a:ext uri="{FF2B5EF4-FFF2-40B4-BE49-F238E27FC236}">
              <a16:creationId xmlns:a16="http://schemas.microsoft.com/office/drawing/2014/main" id="{972EF99E-A2A3-4EB1-A9CE-5F5E0151F7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57" name="TextBox 1856">
          <a:extLst>
            <a:ext uri="{FF2B5EF4-FFF2-40B4-BE49-F238E27FC236}">
              <a16:creationId xmlns:a16="http://schemas.microsoft.com/office/drawing/2014/main" id="{F17652F9-112A-419D-BA49-3A6E948E8F7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58" name="TextBox 1857">
          <a:extLst>
            <a:ext uri="{FF2B5EF4-FFF2-40B4-BE49-F238E27FC236}">
              <a16:creationId xmlns:a16="http://schemas.microsoft.com/office/drawing/2014/main" id="{8CE18EB6-2311-4A13-BEE2-71BDDC92FC1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59" name="TextBox 1858">
          <a:extLst>
            <a:ext uri="{FF2B5EF4-FFF2-40B4-BE49-F238E27FC236}">
              <a16:creationId xmlns:a16="http://schemas.microsoft.com/office/drawing/2014/main" id="{2ABE0C70-87F3-40D9-984F-3C80428446D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0" name="TextBox 1859">
          <a:extLst>
            <a:ext uri="{FF2B5EF4-FFF2-40B4-BE49-F238E27FC236}">
              <a16:creationId xmlns:a16="http://schemas.microsoft.com/office/drawing/2014/main" id="{EBBF4114-0F30-44A5-8F5D-DFD12B301B7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1" name="TextBox 1860">
          <a:extLst>
            <a:ext uri="{FF2B5EF4-FFF2-40B4-BE49-F238E27FC236}">
              <a16:creationId xmlns:a16="http://schemas.microsoft.com/office/drawing/2014/main" id="{81B2B08E-65F8-415F-805C-AF53DAC20C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2" name="TextBox 1861">
          <a:extLst>
            <a:ext uri="{FF2B5EF4-FFF2-40B4-BE49-F238E27FC236}">
              <a16:creationId xmlns:a16="http://schemas.microsoft.com/office/drawing/2014/main" id="{EF388E2B-47A8-4736-9C09-39EFF10E8CE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3" name="TextBox 1862">
          <a:extLst>
            <a:ext uri="{FF2B5EF4-FFF2-40B4-BE49-F238E27FC236}">
              <a16:creationId xmlns:a16="http://schemas.microsoft.com/office/drawing/2014/main" id="{4CE006B2-D810-4420-A867-F130BBFAE0C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4" name="TextBox 1863">
          <a:extLst>
            <a:ext uri="{FF2B5EF4-FFF2-40B4-BE49-F238E27FC236}">
              <a16:creationId xmlns:a16="http://schemas.microsoft.com/office/drawing/2014/main" id="{C59EA11A-26CD-4E0D-BBA1-C1FC48210D5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5" name="TextBox 1864">
          <a:extLst>
            <a:ext uri="{FF2B5EF4-FFF2-40B4-BE49-F238E27FC236}">
              <a16:creationId xmlns:a16="http://schemas.microsoft.com/office/drawing/2014/main" id="{53F6BB6E-691D-4BE5-AE3C-6ACDDE9B0BD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6" name="TextBox 1865">
          <a:extLst>
            <a:ext uri="{FF2B5EF4-FFF2-40B4-BE49-F238E27FC236}">
              <a16:creationId xmlns:a16="http://schemas.microsoft.com/office/drawing/2014/main" id="{2D5F56C8-5CC3-4D43-B156-0FB27A7354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7" name="TextBox 1866">
          <a:extLst>
            <a:ext uri="{FF2B5EF4-FFF2-40B4-BE49-F238E27FC236}">
              <a16:creationId xmlns:a16="http://schemas.microsoft.com/office/drawing/2014/main" id="{41867CCE-34B3-4EF5-BCB8-48946D91503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8" name="TextBox 1867">
          <a:extLst>
            <a:ext uri="{FF2B5EF4-FFF2-40B4-BE49-F238E27FC236}">
              <a16:creationId xmlns:a16="http://schemas.microsoft.com/office/drawing/2014/main" id="{D6E51404-C039-4713-890C-A8896451B36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69" name="TextBox 1868">
          <a:extLst>
            <a:ext uri="{FF2B5EF4-FFF2-40B4-BE49-F238E27FC236}">
              <a16:creationId xmlns:a16="http://schemas.microsoft.com/office/drawing/2014/main" id="{C3A21767-A057-47EC-BEFA-862DDB2484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0" name="TextBox 1869">
          <a:extLst>
            <a:ext uri="{FF2B5EF4-FFF2-40B4-BE49-F238E27FC236}">
              <a16:creationId xmlns:a16="http://schemas.microsoft.com/office/drawing/2014/main" id="{269CDDBE-264A-4869-8B4A-F1F45CFC306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1" name="TextBox 1870">
          <a:extLst>
            <a:ext uri="{FF2B5EF4-FFF2-40B4-BE49-F238E27FC236}">
              <a16:creationId xmlns:a16="http://schemas.microsoft.com/office/drawing/2014/main" id="{4AC8E69D-2ECB-4EFE-BB6A-9CE239BD4A1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2" name="TextBox 1871">
          <a:extLst>
            <a:ext uri="{FF2B5EF4-FFF2-40B4-BE49-F238E27FC236}">
              <a16:creationId xmlns:a16="http://schemas.microsoft.com/office/drawing/2014/main" id="{BE2B90AC-56B7-4C72-8C4A-82CCDC22C59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3" name="TextBox 1872">
          <a:extLst>
            <a:ext uri="{FF2B5EF4-FFF2-40B4-BE49-F238E27FC236}">
              <a16:creationId xmlns:a16="http://schemas.microsoft.com/office/drawing/2014/main" id="{5797F59B-78B0-435D-A1BA-37CFD8957E1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4" name="TextBox 1873">
          <a:extLst>
            <a:ext uri="{FF2B5EF4-FFF2-40B4-BE49-F238E27FC236}">
              <a16:creationId xmlns:a16="http://schemas.microsoft.com/office/drawing/2014/main" id="{3E604704-31AE-49E3-8E57-BF0467FD3E2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5" name="TextBox 1874">
          <a:extLst>
            <a:ext uri="{FF2B5EF4-FFF2-40B4-BE49-F238E27FC236}">
              <a16:creationId xmlns:a16="http://schemas.microsoft.com/office/drawing/2014/main" id="{F0279A22-4C8C-461C-B8A7-402C60AF388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6" name="TextBox 1875">
          <a:extLst>
            <a:ext uri="{FF2B5EF4-FFF2-40B4-BE49-F238E27FC236}">
              <a16:creationId xmlns:a16="http://schemas.microsoft.com/office/drawing/2014/main" id="{22034D29-E80D-45CA-9493-FD1B42BF210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7" name="TextBox 1876">
          <a:extLst>
            <a:ext uri="{FF2B5EF4-FFF2-40B4-BE49-F238E27FC236}">
              <a16:creationId xmlns:a16="http://schemas.microsoft.com/office/drawing/2014/main" id="{2E82E59E-CCC4-41FD-880B-E299A3EFF11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8" name="TextBox 1877">
          <a:extLst>
            <a:ext uri="{FF2B5EF4-FFF2-40B4-BE49-F238E27FC236}">
              <a16:creationId xmlns:a16="http://schemas.microsoft.com/office/drawing/2014/main" id="{03A179EE-724F-449F-A600-82EA7D09ADE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79" name="TextBox 1878">
          <a:extLst>
            <a:ext uri="{FF2B5EF4-FFF2-40B4-BE49-F238E27FC236}">
              <a16:creationId xmlns:a16="http://schemas.microsoft.com/office/drawing/2014/main" id="{2757A2C4-3729-4CF5-83A4-56A13EF379F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0" name="TextBox 1879">
          <a:extLst>
            <a:ext uri="{FF2B5EF4-FFF2-40B4-BE49-F238E27FC236}">
              <a16:creationId xmlns:a16="http://schemas.microsoft.com/office/drawing/2014/main" id="{B55BBCEA-C5D4-49DA-86F3-E7FD61897B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1" name="TextBox 1880">
          <a:extLst>
            <a:ext uri="{FF2B5EF4-FFF2-40B4-BE49-F238E27FC236}">
              <a16:creationId xmlns:a16="http://schemas.microsoft.com/office/drawing/2014/main" id="{5D1DC2D1-723B-4EA5-9473-DA8680A0B58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2" name="TextBox 1881">
          <a:extLst>
            <a:ext uri="{FF2B5EF4-FFF2-40B4-BE49-F238E27FC236}">
              <a16:creationId xmlns:a16="http://schemas.microsoft.com/office/drawing/2014/main" id="{83BBCD47-3C3F-430E-802B-02FC632EC41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3" name="TextBox 1882">
          <a:extLst>
            <a:ext uri="{FF2B5EF4-FFF2-40B4-BE49-F238E27FC236}">
              <a16:creationId xmlns:a16="http://schemas.microsoft.com/office/drawing/2014/main" id="{A989AE60-0DFB-4EEF-BB26-C9E095206C7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4" name="TextBox 1883">
          <a:extLst>
            <a:ext uri="{FF2B5EF4-FFF2-40B4-BE49-F238E27FC236}">
              <a16:creationId xmlns:a16="http://schemas.microsoft.com/office/drawing/2014/main" id="{7732946A-EDF6-472C-BC5F-D3AB535DB8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5" name="TextBox 1884">
          <a:extLst>
            <a:ext uri="{FF2B5EF4-FFF2-40B4-BE49-F238E27FC236}">
              <a16:creationId xmlns:a16="http://schemas.microsoft.com/office/drawing/2014/main" id="{A8DEE849-BEAC-4EB5-95A8-19868E3C727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6" name="TextBox 1885">
          <a:extLst>
            <a:ext uri="{FF2B5EF4-FFF2-40B4-BE49-F238E27FC236}">
              <a16:creationId xmlns:a16="http://schemas.microsoft.com/office/drawing/2014/main" id="{8D9BC33F-A6A5-4A47-918C-B9F10AC0478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7" name="TextBox 1886">
          <a:extLst>
            <a:ext uri="{FF2B5EF4-FFF2-40B4-BE49-F238E27FC236}">
              <a16:creationId xmlns:a16="http://schemas.microsoft.com/office/drawing/2014/main" id="{33F06BDB-3A6A-49B5-94CF-36FA0FD617F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8" name="TextBox 1887">
          <a:extLst>
            <a:ext uri="{FF2B5EF4-FFF2-40B4-BE49-F238E27FC236}">
              <a16:creationId xmlns:a16="http://schemas.microsoft.com/office/drawing/2014/main" id="{B1C46F5B-26DE-4779-9F9A-5D84684A978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89" name="TextBox 1888">
          <a:extLst>
            <a:ext uri="{FF2B5EF4-FFF2-40B4-BE49-F238E27FC236}">
              <a16:creationId xmlns:a16="http://schemas.microsoft.com/office/drawing/2014/main" id="{43D27F01-C9E1-424C-A731-0283A0EA859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0" name="TextBox 1889">
          <a:extLst>
            <a:ext uri="{FF2B5EF4-FFF2-40B4-BE49-F238E27FC236}">
              <a16:creationId xmlns:a16="http://schemas.microsoft.com/office/drawing/2014/main" id="{9CC32EF1-877F-4380-BAF8-29E43BE960C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1" name="TextBox 1890">
          <a:extLst>
            <a:ext uri="{FF2B5EF4-FFF2-40B4-BE49-F238E27FC236}">
              <a16:creationId xmlns:a16="http://schemas.microsoft.com/office/drawing/2014/main" id="{DACA9134-25D0-40F1-AD90-CB477A2773C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2" name="TextBox 1891">
          <a:extLst>
            <a:ext uri="{FF2B5EF4-FFF2-40B4-BE49-F238E27FC236}">
              <a16:creationId xmlns:a16="http://schemas.microsoft.com/office/drawing/2014/main" id="{908104EF-6B88-49E0-8374-1D38796CBE2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3" name="TextBox 1892">
          <a:extLst>
            <a:ext uri="{FF2B5EF4-FFF2-40B4-BE49-F238E27FC236}">
              <a16:creationId xmlns:a16="http://schemas.microsoft.com/office/drawing/2014/main" id="{12A6D81E-CDB7-4C7B-885F-8E75F85F194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4" name="TextBox 1893">
          <a:extLst>
            <a:ext uri="{FF2B5EF4-FFF2-40B4-BE49-F238E27FC236}">
              <a16:creationId xmlns:a16="http://schemas.microsoft.com/office/drawing/2014/main" id="{2091AB03-CF31-42A1-B61B-320765DBF5E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5" name="TextBox 1894">
          <a:extLst>
            <a:ext uri="{FF2B5EF4-FFF2-40B4-BE49-F238E27FC236}">
              <a16:creationId xmlns:a16="http://schemas.microsoft.com/office/drawing/2014/main" id="{718442C9-7E77-4E38-8694-3F0706E53BF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6" name="TextBox 1895">
          <a:extLst>
            <a:ext uri="{FF2B5EF4-FFF2-40B4-BE49-F238E27FC236}">
              <a16:creationId xmlns:a16="http://schemas.microsoft.com/office/drawing/2014/main" id="{B23DF344-2B31-4942-A069-BC542739B4C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7" name="TextBox 1896">
          <a:extLst>
            <a:ext uri="{FF2B5EF4-FFF2-40B4-BE49-F238E27FC236}">
              <a16:creationId xmlns:a16="http://schemas.microsoft.com/office/drawing/2014/main" id="{EF1618AB-96A1-48A4-9EED-079F714FDF2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8" name="TextBox 1897">
          <a:extLst>
            <a:ext uri="{FF2B5EF4-FFF2-40B4-BE49-F238E27FC236}">
              <a16:creationId xmlns:a16="http://schemas.microsoft.com/office/drawing/2014/main" id="{34CEE703-C3FB-4FAD-9B44-2B46853ABC5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899" name="TextBox 1898">
          <a:extLst>
            <a:ext uri="{FF2B5EF4-FFF2-40B4-BE49-F238E27FC236}">
              <a16:creationId xmlns:a16="http://schemas.microsoft.com/office/drawing/2014/main" id="{0D62CF43-60D0-4196-AC3E-E8D1DF9E162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0" name="TextBox 1899">
          <a:extLst>
            <a:ext uri="{FF2B5EF4-FFF2-40B4-BE49-F238E27FC236}">
              <a16:creationId xmlns:a16="http://schemas.microsoft.com/office/drawing/2014/main" id="{639CDAAA-E3A8-4BB9-B70A-9484191CB9B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1" name="TextBox 1900">
          <a:extLst>
            <a:ext uri="{FF2B5EF4-FFF2-40B4-BE49-F238E27FC236}">
              <a16:creationId xmlns:a16="http://schemas.microsoft.com/office/drawing/2014/main" id="{C177B004-7D70-4A37-B173-E3002662A79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2" name="TextBox 1901">
          <a:extLst>
            <a:ext uri="{FF2B5EF4-FFF2-40B4-BE49-F238E27FC236}">
              <a16:creationId xmlns:a16="http://schemas.microsoft.com/office/drawing/2014/main" id="{A54ED769-A1C0-48DD-9801-297A798EE05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3" name="TextBox 1902">
          <a:extLst>
            <a:ext uri="{FF2B5EF4-FFF2-40B4-BE49-F238E27FC236}">
              <a16:creationId xmlns:a16="http://schemas.microsoft.com/office/drawing/2014/main" id="{A5B6D4DB-6EF4-4C71-A7C7-C2F8C699269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4" name="TextBox 1903">
          <a:extLst>
            <a:ext uri="{FF2B5EF4-FFF2-40B4-BE49-F238E27FC236}">
              <a16:creationId xmlns:a16="http://schemas.microsoft.com/office/drawing/2014/main" id="{3CB06F22-BE03-4B5E-A932-4AC347FC85E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5" name="TextBox 1904">
          <a:extLst>
            <a:ext uri="{FF2B5EF4-FFF2-40B4-BE49-F238E27FC236}">
              <a16:creationId xmlns:a16="http://schemas.microsoft.com/office/drawing/2014/main" id="{90B6F2A3-FCBF-45B0-8571-D1F370330D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6" name="TextBox 1905">
          <a:extLst>
            <a:ext uri="{FF2B5EF4-FFF2-40B4-BE49-F238E27FC236}">
              <a16:creationId xmlns:a16="http://schemas.microsoft.com/office/drawing/2014/main" id="{8D0C7E2C-A2B4-44B4-B59D-6EB3725FB1E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7" name="TextBox 1906">
          <a:extLst>
            <a:ext uri="{FF2B5EF4-FFF2-40B4-BE49-F238E27FC236}">
              <a16:creationId xmlns:a16="http://schemas.microsoft.com/office/drawing/2014/main" id="{BF539930-5C39-4604-A8E0-B0900F0784B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8" name="TextBox 1907">
          <a:extLst>
            <a:ext uri="{FF2B5EF4-FFF2-40B4-BE49-F238E27FC236}">
              <a16:creationId xmlns:a16="http://schemas.microsoft.com/office/drawing/2014/main" id="{3FF2D7EF-3544-4490-AF1D-68812769459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09" name="TextBox 1908">
          <a:extLst>
            <a:ext uri="{FF2B5EF4-FFF2-40B4-BE49-F238E27FC236}">
              <a16:creationId xmlns:a16="http://schemas.microsoft.com/office/drawing/2014/main" id="{57300A5A-5572-4A58-8B80-145F290AC1C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0" name="TextBox 1909">
          <a:extLst>
            <a:ext uri="{FF2B5EF4-FFF2-40B4-BE49-F238E27FC236}">
              <a16:creationId xmlns:a16="http://schemas.microsoft.com/office/drawing/2014/main" id="{7FBEC1D0-6C6A-48F2-8689-AC53C0E023E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1" name="TextBox 1910">
          <a:extLst>
            <a:ext uri="{FF2B5EF4-FFF2-40B4-BE49-F238E27FC236}">
              <a16:creationId xmlns:a16="http://schemas.microsoft.com/office/drawing/2014/main" id="{B3E03357-B571-4665-852B-AAD162570D6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2" name="TextBox 1911">
          <a:extLst>
            <a:ext uri="{FF2B5EF4-FFF2-40B4-BE49-F238E27FC236}">
              <a16:creationId xmlns:a16="http://schemas.microsoft.com/office/drawing/2014/main" id="{FFB20508-244C-42B5-BC39-68166DD600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3" name="TextBox 1912">
          <a:extLst>
            <a:ext uri="{FF2B5EF4-FFF2-40B4-BE49-F238E27FC236}">
              <a16:creationId xmlns:a16="http://schemas.microsoft.com/office/drawing/2014/main" id="{8A2C8C63-B1F6-40C7-BCB0-23E4CB7BCEB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4" name="TextBox 1913">
          <a:extLst>
            <a:ext uri="{FF2B5EF4-FFF2-40B4-BE49-F238E27FC236}">
              <a16:creationId xmlns:a16="http://schemas.microsoft.com/office/drawing/2014/main" id="{DAAC649B-382D-4587-AC69-4D59BD415CB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5" name="TextBox 1914">
          <a:extLst>
            <a:ext uri="{FF2B5EF4-FFF2-40B4-BE49-F238E27FC236}">
              <a16:creationId xmlns:a16="http://schemas.microsoft.com/office/drawing/2014/main" id="{81EC1437-935D-4528-A7D6-EA10CCC43B3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6" name="TextBox 1915">
          <a:extLst>
            <a:ext uri="{FF2B5EF4-FFF2-40B4-BE49-F238E27FC236}">
              <a16:creationId xmlns:a16="http://schemas.microsoft.com/office/drawing/2014/main" id="{C2FB6635-63EE-4E77-938A-2FA7D8540AB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7" name="TextBox 1916">
          <a:extLst>
            <a:ext uri="{FF2B5EF4-FFF2-40B4-BE49-F238E27FC236}">
              <a16:creationId xmlns:a16="http://schemas.microsoft.com/office/drawing/2014/main" id="{95D8A8A7-E900-4342-8791-AC4A16E1095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8" name="TextBox 1917">
          <a:extLst>
            <a:ext uri="{FF2B5EF4-FFF2-40B4-BE49-F238E27FC236}">
              <a16:creationId xmlns:a16="http://schemas.microsoft.com/office/drawing/2014/main" id="{58082108-2E0B-41A7-9161-CB6EB1C779B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19" name="TextBox 1918">
          <a:extLst>
            <a:ext uri="{FF2B5EF4-FFF2-40B4-BE49-F238E27FC236}">
              <a16:creationId xmlns:a16="http://schemas.microsoft.com/office/drawing/2014/main" id="{91E09BDD-3964-4EA3-9DCD-5FB00680A01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0" name="TextBox 1919">
          <a:extLst>
            <a:ext uri="{FF2B5EF4-FFF2-40B4-BE49-F238E27FC236}">
              <a16:creationId xmlns:a16="http://schemas.microsoft.com/office/drawing/2014/main" id="{B96B24E2-4E02-443C-BDF2-EE2E50FBC50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1" name="TextBox 1920">
          <a:extLst>
            <a:ext uri="{FF2B5EF4-FFF2-40B4-BE49-F238E27FC236}">
              <a16:creationId xmlns:a16="http://schemas.microsoft.com/office/drawing/2014/main" id="{812C71C5-D143-4D1E-96A9-7B42FBD8BF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2" name="TextBox 1921">
          <a:extLst>
            <a:ext uri="{FF2B5EF4-FFF2-40B4-BE49-F238E27FC236}">
              <a16:creationId xmlns:a16="http://schemas.microsoft.com/office/drawing/2014/main" id="{339CF22E-DA9B-4ADE-A4BF-29919C1D436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3" name="TextBox 1922">
          <a:extLst>
            <a:ext uri="{FF2B5EF4-FFF2-40B4-BE49-F238E27FC236}">
              <a16:creationId xmlns:a16="http://schemas.microsoft.com/office/drawing/2014/main" id="{E5103A4C-E061-4E60-9CB9-BFBED592C40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4" name="TextBox 1923">
          <a:extLst>
            <a:ext uri="{FF2B5EF4-FFF2-40B4-BE49-F238E27FC236}">
              <a16:creationId xmlns:a16="http://schemas.microsoft.com/office/drawing/2014/main" id="{5743474F-A896-4D14-B660-390B20DB66F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5" name="TextBox 1924">
          <a:extLst>
            <a:ext uri="{FF2B5EF4-FFF2-40B4-BE49-F238E27FC236}">
              <a16:creationId xmlns:a16="http://schemas.microsoft.com/office/drawing/2014/main" id="{1D257744-73DF-40A1-9920-75CE2A1E8DC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6" name="TextBox 1925">
          <a:extLst>
            <a:ext uri="{FF2B5EF4-FFF2-40B4-BE49-F238E27FC236}">
              <a16:creationId xmlns:a16="http://schemas.microsoft.com/office/drawing/2014/main" id="{31D653A5-2F64-4C19-906D-3D0B7F52C7C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1927" name="TextBox 1926">
          <a:extLst>
            <a:ext uri="{FF2B5EF4-FFF2-40B4-BE49-F238E27FC236}">
              <a16:creationId xmlns:a16="http://schemas.microsoft.com/office/drawing/2014/main" id="{702C62A2-8938-4182-83C2-8B6F44815B7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28" name="TextBox 1927">
          <a:extLst>
            <a:ext uri="{FF2B5EF4-FFF2-40B4-BE49-F238E27FC236}">
              <a16:creationId xmlns:a16="http://schemas.microsoft.com/office/drawing/2014/main" id="{4FD5761F-80C7-4665-88A6-2736FEE78E4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29" name="TextBox 1928">
          <a:extLst>
            <a:ext uri="{FF2B5EF4-FFF2-40B4-BE49-F238E27FC236}">
              <a16:creationId xmlns:a16="http://schemas.microsoft.com/office/drawing/2014/main" id="{8ACBE2EB-D20F-4C4A-91E5-8F3837FB3BD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0" name="TextBox 1929">
          <a:extLst>
            <a:ext uri="{FF2B5EF4-FFF2-40B4-BE49-F238E27FC236}">
              <a16:creationId xmlns:a16="http://schemas.microsoft.com/office/drawing/2014/main" id="{A1BC9AC7-0710-400D-BC86-1B3E0023270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1" name="TextBox 1930">
          <a:extLst>
            <a:ext uri="{FF2B5EF4-FFF2-40B4-BE49-F238E27FC236}">
              <a16:creationId xmlns:a16="http://schemas.microsoft.com/office/drawing/2014/main" id="{01CB1789-7DD8-4712-8C03-268915459FE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2" name="TextBox 1931">
          <a:extLst>
            <a:ext uri="{FF2B5EF4-FFF2-40B4-BE49-F238E27FC236}">
              <a16:creationId xmlns:a16="http://schemas.microsoft.com/office/drawing/2014/main" id="{DE5BA8D7-4708-4E31-B2C2-B8F87FB8768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3" name="TextBox 1932">
          <a:extLst>
            <a:ext uri="{FF2B5EF4-FFF2-40B4-BE49-F238E27FC236}">
              <a16:creationId xmlns:a16="http://schemas.microsoft.com/office/drawing/2014/main" id="{5EE7DB45-1B6D-4DF1-952C-E4F37864029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4" name="TextBox 1933">
          <a:extLst>
            <a:ext uri="{FF2B5EF4-FFF2-40B4-BE49-F238E27FC236}">
              <a16:creationId xmlns:a16="http://schemas.microsoft.com/office/drawing/2014/main" id="{BCA2DB7D-A668-4CA8-8A60-60927FE4AFC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5" name="TextBox 1934">
          <a:extLst>
            <a:ext uri="{FF2B5EF4-FFF2-40B4-BE49-F238E27FC236}">
              <a16:creationId xmlns:a16="http://schemas.microsoft.com/office/drawing/2014/main" id="{E04BEB2E-A3A8-434F-B5BD-315D5216D34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6" name="TextBox 1935">
          <a:extLst>
            <a:ext uri="{FF2B5EF4-FFF2-40B4-BE49-F238E27FC236}">
              <a16:creationId xmlns:a16="http://schemas.microsoft.com/office/drawing/2014/main" id="{341F274E-C1A1-403B-A49D-B0A2EBBEF1B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7" name="TextBox 1936">
          <a:extLst>
            <a:ext uri="{FF2B5EF4-FFF2-40B4-BE49-F238E27FC236}">
              <a16:creationId xmlns:a16="http://schemas.microsoft.com/office/drawing/2014/main" id="{44560985-A6F0-47EB-86D1-558469F38BF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8" name="TextBox 1937">
          <a:extLst>
            <a:ext uri="{FF2B5EF4-FFF2-40B4-BE49-F238E27FC236}">
              <a16:creationId xmlns:a16="http://schemas.microsoft.com/office/drawing/2014/main" id="{8F7D060D-ACFB-4E91-974F-FE2FDA2A42E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39" name="TextBox 1938">
          <a:extLst>
            <a:ext uri="{FF2B5EF4-FFF2-40B4-BE49-F238E27FC236}">
              <a16:creationId xmlns:a16="http://schemas.microsoft.com/office/drawing/2014/main" id="{C1255084-E45D-49AB-A062-D758ABFF822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0" name="TextBox 1939">
          <a:extLst>
            <a:ext uri="{FF2B5EF4-FFF2-40B4-BE49-F238E27FC236}">
              <a16:creationId xmlns:a16="http://schemas.microsoft.com/office/drawing/2014/main" id="{B8DDD55E-9735-40E3-A112-72FC4069966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1" name="TextBox 1940">
          <a:extLst>
            <a:ext uri="{FF2B5EF4-FFF2-40B4-BE49-F238E27FC236}">
              <a16:creationId xmlns:a16="http://schemas.microsoft.com/office/drawing/2014/main" id="{35853614-744F-4386-80AD-CB0001D602D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2" name="TextBox 1941">
          <a:extLst>
            <a:ext uri="{FF2B5EF4-FFF2-40B4-BE49-F238E27FC236}">
              <a16:creationId xmlns:a16="http://schemas.microsoft.com/office/drawing/2014/main" id="{1D1A894E-DBB7-44F5-92B0-D91E7F19CDB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3" name="TextBox 1942">
          <a:extLst>
            <a:ext uri="{FF2B5EF4-FFF2-40B4-BE49-F238E27FC236}">
              <a16:creationId xmlns:a16="http://schemas.microsoft.com/office/drawing/2014/main" id="{D38D0BEC-4D00-4964-B444-9533E7CF239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4" name="TextBox 1943">
          <a:extLst>
            <a:ext uri="{FF2B5EF4-FFF2-40B4-BE49-F238E27FC236}">
              <a16:creationId xmlns:a16="http://schemas.microsoft.com/office/drawing/2014/main" id="{13C78EC8-0620-42AF-BAFE-210C6B0C6A6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5" name="TextBox 1944">
          <a:extLst>
            <a:ext uri="{FF2B5EF4-FFF2-40B4-BE49-F238E27FC236}">
              <a16:creationId xmlns:a16="http://schemas.microsoft.com/office/drawing/2014/main" id="{F68CADD4-CD78-4D32-B3DC-FFA7E5581A3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6" name="TextBox 1945">
          <a:extLst>
            <a:ext uri="{FF2B5EF4-FFF2-40B4-BE49-F238E27FC236}">
              <a16:creationId xmlns:a16="http://schemas.microsoft.com/office/drawing/2014/main" id="{E79264A1-302A-490B-9CD5-ECB15E81E55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7" name="TextBox 1946">
          <a:extLst>
            <a:ext uri="{FF2B5EF4-FFF2-40B4-BE49-F238E27FC236}">
              <a16:creationId xmlns:a16="http://schemas.microsoft.com/office/drawing/2014/main" id="{AC5C549B-D31E-43D3-B405-33770773CF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8" name="TextBox 1947">
          <a:extLst>
            <a:ext uri="{FF2B5EF4-FFF2-40B4-BE49-F238E27FC236}">
              <a16:creationId xmlns:a16="http://schemas.microsoft.com/office/drawing/2014/main" id="{638284D5-1A4D-49B4-8410-565F30DA8ED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49" name="TextBox 1948">
          <a:extLst>
            <a:ext uri="{FF2B5EF4-FFF2-40B4-BE49-F238E27FC236}">
              <a16:creationId xmlns:a16="http://schemas.microsoft.com/office/drawing/2014/main" id="{F9D67B08-74E0-4D0E-A74E-210B390425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0" name="TextBox 1949">
          <a:extLst>
            <a:ext uri="{FF2B5EF4-FFF2-40B4-BE49-F238E27FC236}">
              <a16:creationId xmlns:a16="http://schemas.microsoft.com/office/drawing/2014/main" id="{F00A119F-60C8-46D4-8E66-678B357E2C4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1" name="TextBox 1950">
          <a:extLst>
            <a:ext uri="{FF2B5EF4-FFF2-40B4-BE49-F238E27FC236}">
              <a16:creationId xmlns:a16="http://schemas.microsoft.com/office/drawing/2014/main" id="{85C6052D-8F75-4860-AFE4-48DB70E6DB1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2" name="TextBox 1951">
          <a:extLst>
            <a:ext uri="{FF2B5EF4-FFF2-40B4-BE49-F238E27FC236}">
              <a16:creationId xmlns:a16="http://schemas.microsoft.com/office/drawing/2014/main" id="{3F470DAB-6F4A-4D91-991B-B3BA727FBC3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3" name="TextBox 1952">
          <a:extLst>
            <a:ext uri="{FF2B5EF4-FFF2-40B4-BE49-F238E27FC236}">
              <a16:creationId xmlns:a16="http://schemas.microsoft.com/office/drawing/2014/main" id="{C2E097B1-4B62-4B86-92C1-AAB52F38609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4" name="TextBox 1953">
          <a:extLst>
            <a:ext uri="{FF2B5EF4-FFF2-40B4-BE49-F238E27FC236}">
              <a16:creationId xmlns:a16="http://schemas.microsoft.com/office/drawing/2014/main" id="{9634BFE6-F172-4D21-B2A4-18356946C9D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5" name="TextBox 1954">
          <a:extLst>
            <a:ext uri="{FF2B5EF4-FFF2-40B4-BE49-F238E27FC236}">
              <a16:creationId xmlns:a16="http://schemas.microsoft.com/office/drawing/2014/main" id="{FA25FB92-5F03-459D-82B0-C71C1416A83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6" name="TextBox 1955">
          <a:extLst>
            <a:ext uri="{FF2B5EF4-FFF2-40B4-BE49-F238E27FC236}">
              <a16:creationId xmlns:a16="http://schemas.microsoft.com/office/drawing/2014/main" id="{3BA31E83-781C-4CC7-834E-38E7A6BE0EF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7" name="TextBox 1956">
          <a:extLst>
            <a:ext uri="{FF2B5EF4-FFF2-40B4-BE49-F238E27FC236}">
              <a16:creationId xmlns:a16="http://schemas.microsoft.com/office/drawing/2014/main" id="{2FBAFC24-189A-45F9-9275-33267C3266E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8" name="TextBox 1957">
          <a:extLst>
            <a:ext uri="{FF2B5EF4-FFF2-40B4-BE49-F238E27FC236}">
              <a16:creationId xmlns:a16="http://schemas.microsoft.com/office/drawing/2014/main" id="{43CE7C04-C663-4A2D-938D-955AFE54FA9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59" name="TextBox 1958">
          <a:extLst>
            <a:ext uri="{FF2B5EF4-FFF2-40B4-BE49-F238E27FC236}">
              <a16:creationId xmlns:a16="http://schemas.microsoft.com/office/drawing/2014/main" id="{2855A1ED-B406-4A29-9C00-BC3A749B5CF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0" name="TextBox 1959">
          <a:extLst>
            <a:ext uri="{FF2B5EF4-FFF2-40B4-BE49-F238E27FC236}">
              <a16:creationId xmlns:a16="http://schemas.microsoft.com/office/drawing/2014/main" id="{79438054-6789-4CFF-B251-A6D1113599C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1" name="TextBox 1960">
          <a:extLst>
            <a:ext uri="{FF2B5EF4-FFF2-40B4-BE49-F238E27FC236}">
              <a16:creationId xmlns:a16="http://schemas.microsoft.com/office/drawing/2014/main" id="{67F22AF6-9CEA-4773-A65F-4FFEC3C00F4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2" name="TextBox 1961">
          <a:extLst>
            <a:ext uri="{FF2B5EF4-FFF2-40B4-BE49-F238E27FC236}">
              <a16:creationId xmlns:a16="http://schemas.microsoft.com/office/drawing/2014/main" id="{7C2FA6CC-06B0-49A0-B861-A048B839343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3" name="TextBox 1962">
          <a:extLst>
            <a:ext uri="{FF2B5EF4-FFF2-40B4-BE49-F238E27FC236}">
              <a16:creationId xmlns:a16="http://schemas.microsoft.com/office/drawing/2014/main" id="{C08BC8E2-48B6-4C68-A5F3-C4124301240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4" name="TextBox 1963">
          <a:extLst>
            <a:ext uri="{FF2B5EF4-FFF2-40B4-BE49-F238E27FC236}">
              <a16:creationId xmlns:a16="http://schemas.microsoft.com/office/drawing/2014/main" id="{1A6982AB-35E7-4759-8EBB-D2A35180F74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5" name="TextBox 1964">
          <a:extLst>
            <a:ext uri="{FF2B5EF4-FFF2-40B4-BE49-F238E27FC236}">
              <a16:creationId xmlns:a16="http://schemas.microsoft.com/office/drawing/2014/main" id="{54FD923C-6C00-4DA0-8B7B-E1BEA00BA2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6" name="TextBox 1965">
          <a:extLst>
            <a:ext uri="{FF2B5EF4-FFF2-40B4-BE49-F238E27FC236}">
              <a16:creationId xmlns:a16="http://schemas.microsoft.com/office/drawing/2014/main" id="{4BFBE694-13F7-40EE-8E0F-2545825EDCD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7" name="TextBox 1966">
          <a:extLst>
            <a:ext uri="{FF2B5EF4-FFF2-40B4-BE49-F238E27FC236}">
              <a16:creationId xmlns:a16="http://schemas.microsoft.com/office/drawing/2014/main" id="{9CD268DE-0B93-4E57-AB60-68EA4F41832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8" name="TextBox 1967">
          <a:extLst>
            <a:ext uri="{FF2B5EF4-FFF2-40B4-BE49-F238E27FC236}">
              <a16:creationId xmlns:a16="http://schemas.microsoft.com/office/drawing/2014/main" id="{2A075F70-E1C7-4623-A29F-1D9FE3A2567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69" name="TextBox 1968">
          <a:extLst>
            <a:ext uri="{FF2B5EF4-FFF2-40B4-BE49-F238E27FC236}">
              <a16:creationId xmlns:a16="http://schemas.microsoft.com/office/drawing/2014/main" id="{346D8DC2-8F41-4B76-8FF9-927D4E238C2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0" name="TextBox 1969">
          <a:extLst>
            <a:ext uri="{FF2B5EF4-FFF2-40B4-BE49-F238E27FC236}">
              <a16:creationId xmlns:a16="http://schemas.microsoft.com/office/drawing/2014/main" id="{41CA9A9F-F502-4189-B915-A0E98A99E9A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1" name="TextBox 1970">
          <a:extLst>
            <a:ext uri="{FF2B5EF4-FFF2-40B4-BE49-F238E27FC236}">
              <a16:creationId xmlns:a16="http://schemas.microsoft.com/office/drawing/2014/main" id="{3A8C2E14-10B0-48EC-B82E-7FD93E1BB28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2" name="TextBox 1971">
          <a:extLst>
            <a:ext uri="{FF2B5EF4-FFF2-40B4-BE49-F238E27FC236}">
              <a16:creationId xmlns:a16="http://schemas.microsoft.com/office/drawing/2014/main" id="{4F65F90E-5FC0-4F61-B8ED-F8E6F3EF7E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3" name="TextBox 1972">
          <a:extLst>
            <a:ext uri="{FF2B5EF4-FFF2-40B4-BE49-F238E27FC236}">
              <a16:creationId xmlns:a16="http://schemas.microsoft.com/office/drawing/2014/main" id="{A2BE248C-65B0-427F-A68F-25C836303E3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4" name="TextBox 1973">
          <a:extLst>
            <a:ext uri="{FF2B5EF4-FFF2-40B4-BE49-F238E27FC236}">
              <a16:creationId xmlns:a16="http://schemas.microsoft.com/office/drawing/2014/main" id="{2B72F492-6752-4EAD-9EBB-486D55013BF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5" name="TextBox 1974">
          <a:extLst>
            <a:ext uri="{FF2B5EF4-FFF2-40B4-BE49-F238E27FC236}">
              <a16:creationId xmlns:a16="http://schemas.microsoft.com/office/drawing/2014/main" id="{926E7CFC-1C97-45CA-B1A9-059017863D7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6" name="TextBox 1975">
          <a:extLst>
            <a:ext uri="{FF2B5EF4-FFF2-40B4-BE49-F238E27FC236}">
              <a16:creationId xmlns:a16="http://schemas.microsoft.com/office/drawing/2014/main" id="{E02FE8C1-3648-44AA-A1A7-FADE4BAE53A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7" name="TextBox 1976">
          <a:extLst>
            <a:ext uri="{FF2B5EF4-FFF2-40B4-BE49-F238E27FC236}">
              <a16:creationId xmlns:a16="http://schemas.microsoft.com/office/drawing/2014/main" id="{27873FEA-6E5C-4703-B8E7-E5537F6386A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8" name="TextBox 1977">
          <a:extLst>
            <a:ext uri="{FF2B5EF4-FFF2-40B4-BE49-F238E27FC236}">
              <a16:creationId xmlns:a16="http://schemas.microsoft.com/office/drawing/2014/main" id="{0C4F0898-6F51-4CD6-AC7E-4E1257C0CCB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79" name="TextBox 1978">
          <a:extLst>
            <a:ext uri="{FF2B5EF4-FFF2-40B4-BE49-F238E27FC236}">
              <a16:creationId xmlns:a16="http://schemas.microsoft.com/office/drawing/2014/main" id="{170D8112-DB86-4603-A89E-64B4663303A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0" name="TextBox 1979">
          <a:extLst>
            <a:ext uri="{FF2B5EF4-FFF2-40B4-BE49-F238E27FC236}">
              <a16:creationId xmlns:a16="http://schemas.microsoft.com/office/drawing/2014/main" id="{BA949BA7-F997-4ECC-BD56-F3CB3831CC8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1" name="TextBox 1980">
          <a:extLst>
            <a:ext uri="{FF2B5EF4-FFF2-40B4-BE49-F238E27FC236}">
              <a16:creationId xmlns:a16="http://schemas.microsoft.com/office/drawing/2014/main" id="{E8841044-452E-4E2B-BA84-9AB07225057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2" name="TextBox 1981">
          <a:extLst>
            <a:ext uri="{FF2B5EF4-FFF2-40B4-BE49-F238E27FC236}">
              <a16:creationId xmlns:a16="http://schemas.microsoft.com/office/drawing/2014/main" id="{E59CA172-C70A-43D4-9FF8-091E4AC97B0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3" name="TextBox 1982">
          <a:extLst>
            <a:ext uri="{FF2B5EF4-FFF2-40B4-BE49-F238E27FC236}">
              <a16:creationId xmlns:a16="http://schemas.microsoft.com/office/drawing/2014/main" id="{33FB3AE8-BBF5-44F1-84B0-75151D53961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4" name="TextBox 1983">
          <a:extLst>
            <a:ext uri="{FF2B5EF4-FFF2-40B4-BE49-F238E27FC236}">
              <a16:creationId xmlns:a16="http://schemas.microsoft.com/office/drawing/2014/main" id="{F79E3170-13F8-45E3-A13C-7683974F17C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5" name="TextBox 1984">
          <a:extLst>
            <a:ext uri="{FF2B5EF4-FFF2-40B4-BE49-F238E27FC236}">
              <a16:creationId xmlns:a16="http://schemas.microsoft.com/office/drawing/2014/main" id="{47298286-3FF3-430C-B67F-E7B1595EEAB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6" name="TextBox 1985">
          <a:extLst>
            <a:ext uri="{FF2B5EF4-FFF2-40B4-BE49-F238E27FC236}">
              <a16:creationId xmlns:a16="http://schemas.microsoft.com/office/drawing/2014/main" id="{846EC518-C584-4C65-9293-3D3DC955226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7" name="TextBox 1986">
          <a:extLst>
            <a:ext uri="{FF2B5EF4-FFF2-40B4-BE49-F238E27FC236}">
              <a16:creationId xmlns:a16="http://schemas.microsoft.com/office/drawing/2014/main" id="{F64754D4-27EE-4DB8-907C-EA0C2DF0FD5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8" name="TextBox 1987">
          <a:extLst>
            <a:ext uri="{FF2B5EF4-FFF2-40B4-BE49-F238E27FC236}">
              <a16:creationId xmlns:a16="http://schemas.microsoft.com/office/drawing/2014/main" id="{EBA00100-EB25-4320-AD78-6DF1F72B77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89" name="TextBox 1988">
          <a:extLst>
            <a:ext uri="{FF2B5EF4-FFF2-40B4-BE49-F238E27FC236}">
              <a16:creationId xmlns:a16="http://schemas.microsoft.com/office/drawing/2014/main" id="{323621C9-32D7-4260-8FA0-B2E49D6EFBC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0" name="TextBox 1989">
          <a:extLst>
            <a:ext uri="{FF2B5EF4-FFF2-40B4-BE49-F238E27FC236}">
              <a16:creationId xmlns:a16="http://schemas.microsoft.com/office/drawing/2014/main" id="{47777264-9B57-429B-ADDE-725B051BEFC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1" name="TextBox 1990">
          <a:extLst>
            <a:ext uri="{FF2B5EF4-FFF2-40B4-BE49-F238E27FC236}">
              <a16:creationId xmlns:a16="http://schemas.microsoft.com/office/drawing/2014/main" id="{5218685C-F414-41C0-92A5-758A5BA9A4D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2" name="TextBox 1991">
          <a:extLst>
            <a:ext uri="{FF2B5EF4-FFF2-40B4-BE49-F238E27FC236}">
              <a16:creationId xmlns:a16="http://schemas.microsoft.com/office/drawing/2014/main" id="{6413A29E-8751-4D95-A839-1DD89A62F19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3" name="TextBox 1992">
          <a:extLst>
            <a:ext uri="{FF2B5EF4-FFF2-40B4-BE49-F238E27FC236}">
              <a16:creationId xmlns:a16="http://schemas.microsoft.com/office/drawing/2014/main" id="{D041740E-2D01-4D05-AB7D-F633311D5F6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4" name="TextBox 1993">
          <a:extLst>
            <a:ext uri="{FF2B5EF4-FFF2-40B4-BE49-F238E27FC236}">
              <a16:creationId xmlns:a16="http://schemas.microsoft.com/office/drawing/2014/main" id="{80C6C22D-7C82-4E0C-8EEA-5B24B5F4F64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5" name="TextBox 1994">
          <a:extLst>
            <a:ext uri="{FF2B5EF4-FFF2-40B4-BE49-F238E27FC236}">
              <a16:creationId xmlns:a16="http://schemas.microsoft.com/office/drawing/2014/main" id="{4AC31E93-EE33-42F4-9E20-6B018D4A5EE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6" name="TextBox 1995">
          <a:extLst>
            <a:ext uri="{FF2B5EF4-FFF2-40B4-BE49-F238E27FC236}">
              <a16:creationId xmlns:a16="http://schemas.microsoft.com/office/drawing/2014/main" id="{7108DB83-6D4B-4E2F-AECB-D51A44B2728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7" name="TextBox 1996">
          <a:extLst>
            <a:ext uri="{FF2B5EF4-FFF2-40B4-BE49-F238E27FC236}">
              <a16:creationId xmlns:a16="http://schemas.microsoft.com/office/drawing/2014/main" id="{DAD20A6A-263F-47DE-84C0-055D5C962D5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8" name="TextBox 1997">
          <a:extLst>
            <a:ext uri="{FF2B5EF4-FFF2-40B4-BE49-F238E27FC236}">
              <a16:creationId xmlns:a16="http://schemas.microsoft.com/office/drawing/2014/main" id="{61B19D2A-5ED8-49AA-A025-B2A5A061315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1999" name="TextBox 1998">
          <a:extLst>
            <a:ext uri="{FF2B5EF4-FFF2-40B4-BE49-F238E27FC236}">
              <a16:creationId xmlns:a16="http://schemas.microsoft.com/office/drawing/2014/main" id="{DAF88737-B4F1-462C-A5B3-6773E5FC87E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00" name="TextBox 1999">
          <a:extLst>
            <a:ext uri="{FF2B5EF4-FFF2-40B4-BE49-F238E27FC236}">
              <a16:creationId xmlns:a16="http://schemas.microsoft.com/office/drawing/2014/main" id="{66CB0279-E2AB-48E5-9B94-15AD9F837E9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01" name="TextBox 2000">
          <a:extLst>
            <a:ext uri="{FF2B5EF4-FFF2-40B4-BE49-F238E27FC236}">
              <a16:creationId xmlns:a16="http://schemas.microsoft.com/office/drawing/2014/main" id="{9FF0D9B3-37EB-4F7B-863F-639CF215C29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02" name="TextBox 2001">
          <a:extLst>
            <a:ext uri="{FF2B5EF4-FFF2-40B4-BE49-F238E27FC236}">
              <a16:creationId xmlns:a16="http://schemas.microsoft.com/office/drawing/2014/main" id="{3A64F1BF-B3C3-4ED5-BF1C-AE8D8B833A5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03" name="TextBox 2002">
          <a:extLst>
            <a:ext uri="{FF2B5EF4-FFF2-40B4-BE49-F238E27FC236}">
              <a16:creationId xmlns:a16="http://schemas.microsoft.com/office/drawing/2014/main" id="{B722FC46-713B-4837-A38B-EF6C4C92E7C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04" name="TextBox 2003">
          <a:extLst>
            <a:ext uri="{FF2B5EF4-FFF2-40B4-BE49-F238E27FC236}">
              <a16:creationId xmlns:a16="http://schemas.microsoft.com/office/drawing/2014/main" id="{A31D1BFB-A716-4A90-9CD3-F088D754F91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05" name="TextBox 2004">
          <a:extLst>
            <a:ext uri="{FF2B5EF4-FFF2-40B4-BE49-F238E27FC236}">
              <a16:creationId xmlns:a16="http://schemas.microsoft.com/office/drawing/2014/main" id="{1C945299-05FD-4B3E-94A7-293B1CC0494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06" name="TextBox 2005">
          <a:extLst>
            <a:ext uri="{FF2B5EF4-FFF2-40B4-BE49-F238E27FC236}">
              <a16:creationId xmlns:a16="http://schemas.microsoft.com/office/drawing/2014/main" id="{CC71CC20-A8BB-4602-A950-CB005A71401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07" name="TextBox 2006">
          <a:extLst>
            <a:ext uri="{FF2B5EF4-FFF2-40B4-BE49-F238E27FC236}">
              <a16:creationId xmlns:a16="http://schemas.microsoft.com/office/drawing/2014/main" id="{45C04064-DF38-40D5-A97E-4C008572702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008" name="TextBox 2007">
          <a:extLst>
            <a:ext uri="{FF2B5EF4-FFF2-40B4-BE49-F238E27FC236}">
              <a16:creationId xmlns:a16="http://schemas.microsoft.com/office/drawing/2014/main" id="{8DBC650D-546E-4DC4-BD8A-63F58085C719}"/>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009" name="TextBox 2008">
          <a:extLst>
            <a:ext uri="{FF2B5EF4-FFF2-40B4-BE49-F238E27FC236}">
              <a16:creationId xmlns:a16="http://schemas.microsoft.com/office/drawing/2014/main" id="{26CF8680-27D5-4758-8E5A-7AB843EEF711}"/>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010" name="TextBox 2009">
          <a:extLst>
            <a:ext uri="{FF2B5EF4-FFF2-40B4-BE49-F238E27FC236}">
              <a16:creationId xmlns:a16="http://schemas.microsoft.com/office/drawing/2014/main" id="{12B602B2-E421-4D48-8A99-3C13B4CE54E2}"/>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011" name="TextBox 2010">
          <a:extLst>
            <a:ext uri="{FF2B5EF4-FFF2-40B4-BE49-F238E27FC236}">
              <a16:creationId xmlns:a16="http://schemas.microsoft.com/office/drawing/2014/main" id="{1BCA7EC9-E62C-40FF-8497-41826ABA9B95}"/>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12" name="TextBox 2011">
          <a:extLst>
            <a:ext uri="{FF2B5EF4-FFF2-40B4-BE49-F238E27FC236}">
              <a16:creationId xmlns:a16="http://schemas.microsoft.com/office/drawing/2014/main" id="{0194061D-7C3F-4547-BD61-A337AEA2AD8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13" name="TextBox 2012">
          <a:extLst>
            <a:ext uri="{FF2B5EF4-FFF2-40B4-BE49-F238E27FC236}">
              <a16:creationId xmlns:a16="http://schemas.microsoft.com/office/drawing/2014/main" id="{D890AFFE-1EC0-43E0-B9CD-B3F0CF2C8A4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14" name="TextBox 2013">
          <a:extLst>
            <a:ext uri="{FF2B5EF4-FFF2-40B4-BE49-F238E27FC236}">
              <a16:creationId xmlns:a16="http://schemas.microsoft.com/office/drawing/2014/main" id="{6D238C95-6001-4060-9BC1-C9D24FCA3C6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15" name="TextBox 2014">
          <a:extLst>
            <a:ext uri="{FF2B5EF4-FFF2-40B4-BE49-F238E27FC236}">
              <a16:creationId xmlns:a16="http://schemas.microsoft.com/office/drawing/2014/main" id="{760371D4-05F4-4724-A6D6-DD2C002DF7F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16" name="TextBox 2015">
          <a:extLst>
            <a:ext uri="{FF2B5EF4-FFF2-40B4-BE49-F238E27FC236}">
              <a16:creationId xmlns:a16="http://schemas.microsoft.com/office/drawing/2014/main" id="{D059BC3E-4396-4CA8-B030-012EE4531EB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17" name="TextBox 2016">
          <a:extLst>
            <a:ext uri="{FF2B5EF4-FFF2-40B4-BE49-F238E27FC236}">
              <a16:creationId xmlns:a16="http://schemas.microsoft.com/office/drawing/2014/main" id="{16E910EB-B4BE-4922-BEFC-722D7C0FC31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18" name="TextBox 2017">
          <a:extLst>
            <a:ext uri="{FF2B5EF4-FFF2-40B4-BE49-F238E27FC236}">
              <a16:creationId xmlns:a16="http://schemas.microsoft.com/office/drawing/2014/main" id="{DE707EEE-0395-4D52-AB58-7D3CADBAB69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19" name="TextBox 2018">
          <a:extLst>
            <a:ext uri="{FF2B5EF4-FFF2-40B4-BE49-F238E27FC236}">
              <a16:creationId xmlns:a16="http://schemas.microsoft.com/office/drawing/2014/main" id="{54FB056B-D5D9-4FAF-9416-492C9549A00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20" name="TextBox 2019">
          <a:extLst>
            <a:ext uri="{FF2B5EF4-FFF2-40B4-BE49-F238E27FC236}">
              <a16:creationId xmlns:a16="http://schemas.microsoft.com/office/drawing/2014/main" id="{2B02C006-4C22-4B5C-9063-CF1D039D62B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21" name="TextBox 2020">
          <a:extLst>
            <a:ext uri="{FF2B5EF4-FFF2-40B4-BE49-F238E27FC236}">
              <a16:creationId xmlns:a16="http://schemas.microsoft.com/office/drawing/2014/main" id="{A8427AFB-606C-40A6-AA56-E844CC07853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22" name="TextBox 2021">
          <a:extLst>
            <a:ext uri="{FF2B5EF4-FFF2-40B4-BE49-F238E27FC236}">
              <a16:creationId xmlns:a16="http://schemas.microsoft.com/office/drawing/2014/main" id="{B8C6DF58-0E8B-421F-B73B-CF467184038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23" name="TextBox 2022">
          <a:extLst>
            <a:ext uri="{FF2B5EF4-FFF2-40B4-BE49-F238E27FC236}">
              <a16:creationId xmlns:a16="http://schemas.microsoft.com/office/drawing/2014/main" id="{888DB9E3-6070-4FAA-90D3-F87FA8928FE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24" name="TextBox 2023">
          <a:extLst>
            <a:ext uri="{FF2B5EF4-FFF2-40B4-BE49-F238E27FC236}">
              <a16:creationId xmlns:a16="http://schemas.microsoft.com/office/drawing/2014/main" id="{5683F38C-00E0-400F-8C27-79A2B78C16F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25" name="TextBox 2024">
          <a:extLst>
            <a:ext uri="{FF2B5EF4-FFF2-40B4-BE49-F238E27FC236}">
              <a16:creationId xmlns:a16="http://schemas.microsoft.com/office/drawing/2014/main" id="{35F871B7-7634-46B6-B045-69FABA2253E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26" name="TextBox 2025">
          <a:extLst>
            <a:ext uri="{FF2B5EF4-FFF2-40B4-BE49-F238E27FC236}">
              <a16:creationId xmlns:a16="http://schemas.microsoft.com/office/drawing/2014/main" id="{17F3A166-F059-4C20-A65E-4B4CFE293B7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27" name="TextBox 2026">
          <a:extLst>
            <a:ext uri="{FF2B5EF4-FFF2-40B4-BE49-F238E27FC236}">
              <a16:creationId xmlns:a16="http://schemas.microsoft.com/office/drawing/2014/main" id="{AC0232DF-E1D7-4E26-BA35-85D2270027B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28" name="TextBox 2027">
          <a:extLst>
            <a:ext uri="{FF2B5EF4-FFF2-40B4-BE49-F238E27FC236}">
              <a16:creationId xmlns:a16="http://schemas.microsoft.com/office/drawing/2014/main" id="{4354BDCD-E3A7-47F2-B90D-E047368093D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29" name="TextBox 2028">
          <a:extLst>
            <a:ext uri="{FF2B5EF4-FFF2-40B4-BE49-F238E27FC236}">
              <a16:creationId xmlns:a16="http://schemas.microsoft.com/office/drawing/2014/main" id="{5D7F630B-586A-443C-AC74-3A6653E53FA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30" name="TextBox 2029">
          <a:extLst>
            <a:ext uri="{FF2B5EF4-FFF2-40B4-BE49-F238E27FC236}">
              <a16:creationId xmlns:a16="http://schemas.microsoft.com/office/drawing/2014/main" id="{C1962B67-4CD6-4A00-93F4-7B5AB195AC6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31" name="TextBox 2030">
          <a:extLst>
            <a:ext uri="{FF2B5EF4-FFF2-40B4-BE49-F238E27FC236}">
              <a16:creationId xmlns:a16="http://schemas.microsoft.com/office/drawing/2014/main" id="{4094BF41-D66D-4D1D-9AED-3F279AB476F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32" name="TextBox 2031">
          <a:extLst>
            <a:ext uri="{FF2B5EF4-FFF2-40B4-BE49-F238E27FC236}">
              <a16:creationId xmlns:a16="http://schemas.microsoft.com/office/drawing/2014/main" id="{E77DB2D9-B4A0-4EE5-891D-D1A8854C0B0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33" name="TextBox 2032">
          <a:extLst>
            <a:ext uri="{FF2B5EF4-FFF2-40B4-BE49-F238E27FC236}">
              <a16:creationId xmlns:a16="http://schemas.microsoft.com/office/drawing/2014/main" id="{E736C550-734C-42FB-8AD2-255BA8C2BDF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34" name="TextBox 2033">
          <a:extLst>
            <a:ext uri="{FF2B5EF4-FFF2-40B4-BE49-F238E27FC236}">
              <a16:creationId xmlns:a16="http://schemas.microsoft.com/office/drawing/2014/main" id="{ABB925B0-2A02-4643-9B0A-13E8856111D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35" name="TextBox 2034">
          <a:extLst>
            <a:ext uri="{FF2B5EF4-FFF2-40B4-BE49-F238E27FC236}">
              <a16:creationId xmlns:a16="http://schemas.microsoft.com/office/drawing/2014/main" id="{7E2EE109-5474-49F3-A836-51D9BF7A3D4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36" name="TextBox 2035">
          <a:extLst>
            <a:ext uri="{FF2B5EF4-FFF2-40B4-BE49-F238E27FC236}">
              <a16:creationId xmlns:a16="http://schemas.microsoft.com/office/drawing/2014/main" id="{8785D348-C441-4B7B-B174-8731ED3469E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37" name="TextBox 2036">
          <a:extLst>
            <a:ext uri="{FF2B5EF4-FFF2-40B4-BE49-F238E27FC236}">
              <a16:creationId xmlns:a16="http://schemas.microsoft.com/office/drawing/2014/main" id="{D15B7D83-9FC5-4888-AA9C-BBA38CA1DDF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38" name="TextBox 2037">
          <a:extLst>
            <a:ext uri="{FF2B5EF4-FFF2-40B4-BE49-F238E27FC236}">
              <a16:creationId xmlns:a16="http://schemas.microsoft.com/office/drawing/2014/main" id="{5FD26026-B176-419F-A694-5C1E82B580B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039" name="TextBox 2038">
          <a:extLst>
            <a:ext uri="{FF2B5EF4-FFF2-40B4-BE49-F238E27FC236}">
              <a16:creationId xmlns:a16="http://schemas.microsoft.com/office/drawing/2014/main" id="{193E9861-B556-42C6-BEBC-6D7F7DB9442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40" name="TextBox 2039">
          <a:extLst>
            <a:ext uri="{FF2B5EF4-FFF2-40B4-BE49-F238E27FC236}">
              <a16:creationId xmlns:a16="http://schemas.microsoft.com/office/drawing/2014/main" id="{A4AF5F11-1C9A-4853-849B-F22700B3571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41" name="TextBox 2040">
          <a:extLst>
            <a:ext uri="{FF2B5EF4-FFF2-40B4-BE49-F238E27FC236}">
              <a16:creationId xmlns:a16="http://schemas.microsoft.com/office/drawing/2014/main" id="{D5170D57-6C74-48CA-922C-4E0A042611E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42" name="TextBox 2041">
          <a:extLst>
            <a:ext uri="{FF2B5EF4-FFF2-40B4-BE49-F238E27FC236}">
              <a16:creationId xmlns:a16="http://schemas.microsoft.com/office/drawing/2014/main" id="{2CCFA216-09B6-4BB1-BEF7-4FBA9CC481C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43" name="TextBox 2042">
          <a:extLst>
            <a:ext uri="{FF2B5EF4-FFF2-40B4-BE49-F238E27FC236}">
              <a16:creationId xmlns:a16="http://schemas.microsoft.com/office/drawing/2014/main" id="{D020F55B-261E-477C-B4A9-8941D381B97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44" name="TextBox 2043">
          <a:extLst>
            <a:ext uri="{FF2B5EF4-FFF2-40B4-BE49-F238E27FC236}">
              <a16:creationId xmlns:a16="http://schemas.microsoft.com/office/drawing/2014/main" id="{B31EBCC1-2DBB-4CAE-94F6-9FD2069C096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45" name="TextBox 2044">
          <a:extLst>
            <a:ext uri="{FF2B5EF4-FFF2-40B4-BE49-F238E27FC236}">
              <a16:creationId xmlns:a16="http://schemas.microsoft.com/office/drawing/2014/main" id="{5AC3D5F3-E070-4D54-ACA6-04123A3B89A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46" name="TextBox 2045">
          <a:extLst>
            <a:ext uri="{FF2B5EF4-FFF2-40B4-BE49-F238E27FC236}">
              <a16:creationId xmlns:a16="http://schemas.microsoft.com/office/drawing/2014/main" id="{6E97F871-7462-4443-910F-2F4FA094412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47" name="TextBox 2046">
          <a:extLst>
            <a:ext uri="{FF2B5EF4-FFF2-40B4-BE49-F238E27FC236}">
              <a16:creationId xmlns:a16="http://schemas.microsoft.com/office/drawing/2014/main" id="{706BACD7-2419-4FD9-817D-99D2AB7BF57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48" name="TextBox 2047">
          <a:extLst>
            <a:ext uri="{FF2B5EF4-FFF2-40B4-BE49-F238E27FC236}">
              <a16:creationId xmlns:a16="http://schemas.microsoft.com/office/drawing/2014/main" id="{E2083848-37A1-403A-BC4B-B0CE790F38C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49" name="TextBox 2048">
          <a:extLst>
            <a:ext uri="{FF2B5EF4-FFF2-40B4-BE49-F238E27FC236}">
              <a16:creationId xmlns:a16="http://schemas.microsoft.com/office/drawing/2014/main" id="{62AAC7A3-138E-4C26-BDB9-BDF9CB58E4F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0" name="TextBox 2049">
          <a:extLst>
            <a:ext uri="{FF2B5EF4-FFF2-40B4-BE49-F238E27FC236}">
              <a16:creationId xmlns:a16="http://schemas.microsoft.com/office/drawing/2014/main" id="{62331B32-C8A1-40BA-80FE-2E2DFDD8FB5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1" name="TextBox 2050">
          <a:extLst>
            <a:ext uri="{FF2B5EF4-FFF2-40B4-BE49-F238E27FC236}">
              <a16:creationId xmlns:a16="http://schemas.microsoft.com/office/drawing/2014/main" id="{C7518EDA-D887-4740-8260-1718020EBDD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2" name="TextBox 2051">
          <a:extLst>
            <a:ext uri="{FF2B5EF4-FFF2-40B4-BE49-F238E27FC236}">
              <a16:creationId xmlns:a16="http://schemas.microsoft.com/office/drawing/2014/main" id="{7EE819BA-229C-4C53-B2C5-D81F6D0A77D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3" name="TextBox 2052">
          <a:extLst>
            <a:ext uri="{FF2B5EF4-FFF2-40B4-BE49-F238E27FC236}">
              <a16:creationId xmlns:a16="http://schemas.microsoft.com/office/drawing/2014/main" id="{FDB0A150-5F72-4676-A96D-929D7F81421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4" name="TextBox 2053">
          <a:extLst>
            <a:ext uri="{FF2B5EF4-FFF2-40B4-BE49-F238E27FC236}">
              <a16:creationId xmlns:a16="http://schemas.microsoft.com/office/drawing/2014/main" id="{015C315B-7C63-4F4E-99E2-A3455789677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5" name="TextBox 2054">
          <a:extLst>
            <a:ext uri="{FF2B5EF4-FFF2-40B4-BE49-F238E27FC236}">
              <a16:creationId xmlns:a16="http://schemas.microsoft.com/office/drawing/2014/main" id="{EF6D61F3-0680-417A-A11E-2A5218ECDEE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6" name="TextBox 2055">
          <a:extLst>
            <a:ext uri="{FF2B5EF4-FFF2-40B4-BE49-F238E27FC236}">
              <a16:creationId xmlns:a16="http://schemas.microsoft.com/office/drawing/2014/main" id="{A09E5979-BB4D-4966-A9FE-F991838F9AE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7" name="TextBox 2056">
          <a:extLst>
            <a:ext uri="{FF2B5EF4-FFF2-40B4-BE49-F238E27FC236}">
              <a16:creationId xmlns:a16="http://schemas.microsoft.com/office/drawing/2014/main" id="{CCAB4B7D-9F26-4AE3-8EBE-F7BB7676BA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8" name="TextBox 2057">
          <a:extLst>
            <a:ext uri="{FF2B5EF4-FFF2-40B4-BE49-F238E27FC236}">
              <a16:creationId xmlns:a16="http://schemas.microsoft.com/office/drawing/2014/main" id="{1E2A6300-E2BF-4F23-B6E2-43BF384100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59" name="TextBox 2058">
          <a:extLst>
            <a:ext uri="{FF2B5EF4-FFF2-40B4-BE49-F238E27FC236}">
              <a16:creationId xmlns:a16="http://schemas.microsoft.com/office/drawing/2014/main" id="{66C242A3-D26D-4AD6-99A3-82413729B22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0" name="TextBox 2059">
          <a:extLst>
            <a:ext uri="{FF2B5EF4-FFF2-40B4-BE49-F238E27FC236}">
              <a16:creationId xmlns:a16="http://schemas.microsoft.com/office/drawing/2014/main" id="{D1799376-A30B-41A3-8130-927C7FBE27E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1" name="TextBox 2060">
          <a:extLst>
            <a:ext uri="{FF2B5EF4-FFF2-40B4-BE49-F238E27FC236}">
              <a16:creationId xmlns:a16="http://schemas.microsoft.com/office/drawing/2014/main" id="{70C233CF-ADE2-4B8B-B87E-1B5B341CEC5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2" name="TextBox 2061">
          <a:extLst>
            <a:ext uri="{FF2B5EF4-FFF2-40B4-BE49-F238E27FC236}">
              <a16:creationId xmlns:a16="http://schemas.microsoft.com/office/drawing/2014/main" id="{AF680F39-1999-4F39-9EA2-541240D1FF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3" name="TextBox 2062">
          <a:extLst>
            <a:ext uri="{FF2B5EF4-FFF2-40B4-BE49-F238E27FC236}">
              <a16:creationId xmlns:a16="http://schemas.microsoft.com/office/drawing/2014/main" id="{48F0C017-340B-468C-8E9C-809AD8BB279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4" name="TextBox 2063">
          <a:extLst>
            <a:ext uri="{FF2B5EF4-FFF2-40B4-BE49-F238E27FC236}">
              <a16:creationId xmlns:a16="http://schemas.microsoft.com/office/drawing/2014/main" id="{D64606FF-C806-4DB6-B428-3106AA64697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5" name="TextBox 2064">
          <a:extLst>
            <a:ext uri="{FF2B5EF4-FFF2-40B4-BE49-F238E27FC236}">
              <a16:creationId xmlns:a16="http://schemas.microsoft.com/office/drawing/2014/main" id="{E4F1DF76-A8F7-4875-8DF4-E6B2B776595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6" name="TextBox 2065">
          <a:extLst>
            <a:ext uri="{FF2B5EF4-FFF2-40B4-BE49-F238E27FC236}">
              <a16:creationId xmlns:a16="http://schemas.microsoft.com/office/drawing/2014/main" id="{32135BB7-9F23-48F7-A9B6-64886EE80B0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67" name="TextBox 2066">
          <a:extLst>
            <a:ext uri="{FF2B5EF4-FFF2-40B4-BE49-F238E27FC236}">
              <a16:creationId xmlns:a16="http://schemas.microsoft.com/office/drawing/2014/main" id="{FEDDD0E4-C9D2-40CF-9C99-03C04AF800A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68" name="TextBox 2067">
          <a:extLst>
            <a:ext uri="{FF2B5EF4-FFF2-40B4-BE49-F238E27FC236}">
              <a16:creationId xmlns:a16="http://schemas.microsoft.com/office/drawing/2014/main" id="{1DE1FC99-A968-4184-B023-82FB7E74331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69" name="TextBox 2068">
          <a:extLst>
            <a:ext uri="{FF2B5EF4-FFF2-40B4-BE49-F238E27FC236}">
              <a16:creationId xmlns:a16="http://schemas.microsoft.com/office/drawing/2014/main" id="{9FABA97F-25EE-4BF8-8179-CA1CC6F76C7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70" name="TextBox 2069">
          <a:extLst>
            <a:ext uri="{FF2B5EF4-FFF2-40B4-BE49-F238E27FC236}">
              <a16:creationId xmlns:a16="http://schemas.microsoft.com/office/drawing/2014/main" id="{D1D12507-E7CF-4F83-AE13-71E95A74D6D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71" name="TextBox 2070">
          <a:extLst>
            <a:ext uri="{FF2B5EF4-FFF2-40B4-BE49-F238E27FC236}">
              <a16:creationId xmlns:a16="http://schemas.microsoft.com/office/drawing/2014/main" id="{E95FA3FC-D62F-4125-98DF-567A012B540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72" name="TextBox 2071">
          <a:extLst>
            <a:ext uri="{FF2B5EF4-FFF2-40B4-BE49-F238E27FC236}">
              <a16:creationId xmlns:a16="http://schemas.microsoft.com/office/drawing/2014/main" id="{C75578A6-67BB-450B-A57B-DBD4CFFF748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73" name="TextBox 2072">
          <a:extLst>
            <a:ext uri="{FF2B5EF4-FFF2-40B4-BE49-F238E27FC236}">
              <a16:creationId xmlns:a16="http://schemas.microsoft.com/office/drawing/2014/main" id="{628925AD-FB59-46C3-A227-F9D70F0298D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74" name="TextBox 2073">
          <a:extLst>
            <a:ext uri="{FF2B5EF4-FFF2-40B4-BE49-F238E27FC236}">
              <a16:creationId xmlns:a16="http://schemas.microsoft.com/office/drawing/2014/main" id="{4EC782F4-E418-4C34-AAB0-86781FF7240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75" name="TextBox 2074">
          <a:extLst>
            <a:ext uri="{FF2B5EF4-FFF2-40B4-BE49-F238E27FC236}">
              <a16:creationId xmlns:a16="http://schemas.microsoft.com/office/drawing/2014/main" id="{4AFF15EC-BA08-4AF5-91AA-50EF33350E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76" name="TextBox 2075">
          <a:extLst>
            <a:ext uri="{FF2B5EF4-FFF2-40B4-BE49-F238E27FC236}">
              <a16:creationId xmlns:a16="http://schemas.microsoft.com/office/drawing/2014/main" id="{9622D5BA-1D1C-4585-90D2-04285E18AC7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77" name="TextBox 2076">
          <a:extLst>
            <a:ext uri="{FF2B5EF4-FFF2-40B4-BE49-F238E27FC236}">
              <a16:creationId xmlns:a16="http://schemas.microsoft.com/office/drawing/2014/main" id="{3CA07E0D-7607-45D7-997C-C25FE137C53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78" name="TextBox 2077">
          <a:extLst>
            <a:ext uri="{FF2B5EF4-FFF2-40B4-BE49-F238E27FC236}">
              <a16:creationId xmlns:a16="http://schemas.microsoft.com/office/drawing/2014/main" id="{D1E91D04-9023-411E-B874-912281BE7BC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79" name="TextBox 2078">
          <a:extLst>
            <a:ext uri="{FF2B5EF4-FFF2-40B4-BE49-F238E27FC236}">
              <a16:creationId xmlns:a16="http://schemas.microsoft.com/office/drawing/2014/main" id="{FAC66558-E1CD-417E-A0A1-8185C45DC14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0" name="TextBox 2079">
          <a:extLst>
            <a:ext uri="{FF2B5EF4-FFF2-40B4-BE49-F238E27FC236}">
              <a16:creationId xmlns:a16="http://schemas.microsoft.com/office/drawing/2014/main" id="{77E598E2-732E-410F-9BEC-F2FF9A3FA3F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1" name="TextBox 2080">
          <a:extLst>
            <a:ext uri="{FF2B5EF4-FFF2-40B4-BE49-F238E27FC236}">
              <a16:creationId xmlns:a16="http://schemas.microsoft.com/office/drawing/2014/main" id="{73CE4067-47B1-47C4-A7C4-D830F2C5CC3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2" name="TextBox 2081">
          <a:extLst>
            <a:ext uri="{FF2B5EF4-FFF2-40B4-BE49-F238E27FC236}">
              <a16:creationId xmlns:a16="http://schemas.microsoft.com/office/drawing/2014/main" id="{97B1AD43-39F6-4B66-B162-FDAE1660719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3" name="TextBox 2082">
          <a:extLst>
            <a:ext uri="{FF2B5EF4-FFF2-40B4-BE49-F238E27FC236}">
              <a16:creationId xmlns:a16="http://schemas.microsoft.com/office/drawing/2014/main" id="{90E6AE03-0C2C-45F1-B1CA-C9B9CE9CB32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4" name="TextBox 2083">
          <a:extLst>
            <a:ext uri="{FF2B5EF4-FFF2-40B4-BE49-F238E27FC236}">
              <a16:creationId xmlns:a16="http://schemas.microsoft.com/office/drawing/2014/main" id="{2BF9B121-F57F-4F9E-A827-C0009ADED16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5" name="TextBox 2084">
          <a:extLst>
            <a:ext uri="{FF2B5EF4-FFF2-40B4-BE49-F238E27FC236}">
              <a16:creationId xmlns:a16="http://schemas.microsoft.com/office/drawing/2014/main" id="{4D3E3367-CDEA-4EA7-9ECC-47AF1FDD448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6" name="TextBox 2085">
          <a:extLst>
            <a:ext uri="{FF2B5EF4-FFF2-40B4-BE49-F238E27FC236}">
              <a16:creationId xmlns:a16="http://schemas.microsoft.com/office/drawing/2014/main" id="{9DAC9814-2AD9-4F8D-B45D-28C6CA7301F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087" name="TextBox 2086">
          <a:extLst>
            <a:ext uri="{FF2B5EF4-FFF2-40B4-BE49-F238E27FC236}">
              <a16:creationId xmlns:a16="http://schemas.microsoft.com/office/drawing/2014/main" id="{EA623F24-E567-4461-BAD4-67226E8CF55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88" name="TextBox 2087">
          <a:extLst>
            <a:ext uri="{FF2B5EF4-FFF2-40B4-BE49-F238E27FC236}">
              <a16:creationId xmlns:a16="http://schemas.microsoft.com/office/drawing/2014/main" id="{F7BA0D4C-B231-48A6-9D8E-98409C012C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89" name="TextBox 2088">
          <a:extLst>
            <a:ext uri="{FF2B5EF4-FFF2-40B4-BE49-F238E27FC236}">
              <a16:creationId xmlns:a16="http://schemas.microsoft.com/office/drawing/2014/main" id="{45CD9CC0-8697-482E-9B56-AE20A3A289B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90" name="TextBox 2089">
          <a:extLst>
            <a:ext uri="{FF2B5EF4-FFF2-40B4-BE49-F238E27FC236}">
              <a16:creationId xmlns:a16="http://schemas.microsoft.com/office/drawing/2014/main" id="{3817DA87-12CD-4F42-99C1-4A0FF89B791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91" name="TextBox 2090">
          <a:extLst>
            <a:ext uri="{FF2B5EF4-FFF2-40B4-BE49-F238E27FC236}">
              <a16:creationId xmlns:a16="http://schemas.microsoft.com/office/drawing/2014/main" id="{25AA2809-AF6E-409E-9F36-7804E84F9CB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92" name="TextBox 2091">
          <a:extLst>
            <a:ext uri="{FF2B5EF4-FFF2-40B4-BE49-F238E27FC236}">
              <a16:creationId xmlns:a16="http://schemas.microsoft.com/office/drawing/2014/main" id="{BBCAAFEE-7E2D-4D1E-A091-2EEB4858069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93" name="TextBox 2092">
          <a:extLst>
            <a:ext uri="{FF2B5EF4-FFF2-40B4-BE49-F238E27FC236}">
              <a16:creationId xmlns:a16="http://schemas.microsoft.com/office/drawing/2014/main" id="{9E749D92-ACB9-471E-910E-432F684DD6F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94" name="TextBox 2093">
          <a:extLst>
            <a:ext uri="{FF2B5EF4-FFF2-40B4-BE49-F238E27FC236}">
              <a16:creationId xmlns:a16="http://schemas.microsoft.com/office/drawing/2014/main" id="{D6FD1333-DBFA-4E4F-98FD-4D2002E77FA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095" name="TextBox 2094">
          <a:extLst>
            <a:ext uri="{FF2B5EF4-FFF2-40B4-BE49-F238E27FC236}">
              <a16:creationId xmlns:a16="http://schemas.microsoft.com/office/drawing/2014/main" id="{FD0FCEAE-EA92-4F84-AACD-55F420B230A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96" name="TextBox 2095">
          <a:extLst>
            <a:ext uri="{FF2B5EF4-FFF2-40B4-BE49-F238E27FC236}">
              <a16:creationId xmlns:a16="http://schemas.microsoft.com/office/drawing/2014/main" id="{E02916FF-308A-4858-AFF8-A60C84EDAFA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97" name="TextBox 2096">
          <a:extLst>
            <a:ext uri="{FF2B5EF4-FFF2-40B4-BE49-F238E27FC236}">
              <a16:creationId xmlns:a16="http://schemas.microsoft.com/office/drawing/2014/main" id="{D279E4E4-51D9-4121-BBAD-C4FE91D1513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98" name="TextBox 2097">
          <a:extLst>
            <a:ext uri="{FF2B5EF4-FFF2-40B4-BE49-F238E27FC236}">
              <a16:creationId xmlns:a16="http://schemas.microsoft.com/office/drawing/2014/main" id="{D6C6B9BC-9E44-4F76-AE3A-C7318670C5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099" name="TextBox 2098">
          <a:extLst>
            <a:ext uri="{FF2B5EF4-FFF2-40B4-BE49-F238E27FC236}">
              <a16:creationId xmlns:a16="http://schemas.microsoft.com/office/drawing/2014/main" id="{079073BB-6BCD-4EC0-AE21-2A6C71A84F9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00" name="TextBox 2099">
          <a:extLst>
            <a:ext uri="{FF2B5EF4-FFF2-40B4-BE49-F238E27FC236}">
              <a16:creationId xmlns:a16="http://schemas.microsoft.com/office/drawing/2014/main" id="{B914D8BE-ED82-4EBD-8142-D5E5D98EBFB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01" name="TextBox 2100">
          <a:extLst>
            <a:ext uri="{FF2B5EF4-FFF2-40B4-BE49-F238E27FC236}">
              <a16:creationId xmlns:a16="http://schemas.microsoft.com/office/drawing/2014/main" id="{520B94F7-FCB4-4FDA-A012-615B76C1976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02" name="TextBox 2101">
          <a:extLst>
            <a:ext uri="{FF2B5EF4-FFF2-40B4-BE49-F238E27FC236}">
              <a16:creationId xmlns:a16="http://schemas.microsoft.com/office/drawing/2014/main" id="{918AF4F0-8048-491D-B965-5CFC36896AA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03" name="TextBox 2102">
          <a:extLst>
            <a:ext uri="{FF2B5EF4-FFF2-40B4-BE49-F238E27FC236}">
              <a16:creationId xmlns:a16="http://schemas.microsoft.com/office/drawing/2014/main" id="{FEC782D5-749E-48FA-8FF6-E1FB9741C8F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04" name="TextBox 2103">
          <a:extLst>
            <a:ext uri="{FF2B5EF4-FFF2-40B4-BE49-F238E27FC236}">
              <a16:creationId xmlns:a16="http://schemas.microsoft.com/office/drawing/2014/main" id="{63F2D04D-DF8F-4D04-8467-AE4655776E4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05" name="TextBox 2104">
          <a:extLst>
            <a:ext uri="{FF2B5EF4-FFF2-40B4-BE49-F238E27FC236}">
              <a16:creationId xmlns:a16="http://schemas.microsoft.com/office/drawing/2014/main" id="{F808EC5C-7269-40B3-8A32-A4CD114597B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06" name="TextBox 2105">
          <a:extLst>
            <a:ext uri="{FF2B5EF4-FFF2-40B4-BE49-F238E27FC236}">
              <a16:creationId xmlns:a16="http://schemas.microsoft.com/office/drawing/2014/main" id="{51C69DA9-E15C-4848-8B1B-341C51A001E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07" name="TextBox 2106">
          <a:extLst>
            <a:ext uri="{FF2B5EF4-FFF2-40B4-BE49-F238E27FC236}">
              <a16:creationId xmlns:a16="http://schemas.microsoft.com/office/drawing/2014/main" id="{3EDC903E-AECC-44D6-83B1-4B196F4684D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08" name="TextBox 2107">
          <a:extLst>
            <a:ext uri="{FF2B5EF4-FFF2-40B4-BE49-F238E27FC236}">
              <a16:creationId xmlns:a16="http://schemas.microsoft.com/office/drawing/2014/main" id="{B03ECEEC-A857-4923-8941-73318DB9ACF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09" name="TextBox 2108">
          <a:extLst>
            <a:ext uri="{FF2B5EF4-FFF2-40B4-BE49-F238E27FC236}">
              <a16:creationId xmlns:a16="http://schemas.microsoft.com/office/drawing/2014/main" id="{D1D394C9-E343-46F1-8B27-301CE65F673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110" name="TextBox 2109">
          <a:extLst>
            <a:ext uri="{FF2B5EF4-FFF2-40B4-BE49-F238E27FC236}">
              <a16:creationId xmlns:a16="http://schemas.microsoft.com/office/drawing/2014/main" id="{5A755700-4846-410F-941A-BEF9EDF6D3A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111" name="TextBox 2110">
          <a:extLst>
            <a:ext uri="{FF2B5EF4-FFF2-40B4-BE49-F238E27FC236}">
              <a16:creationId xmlns:a16="http://schemas.microsoft.com/office/drawing/2014/main" id="{66F16F9B-2A0F-4F49-AD14-1CA09635E45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2" name="TextBox 2111">
          <a:extLst>
            <a:ext uri="{FF2B5EF4-FFF2-40B4-BE49-F238E27FC236}">
              <a16:creationId xmlns:a16="http://schemas.microsoft.com/office/drawing/2014/main" id="{8CA43315-F84E-42C0-9A6D-7A98BDE8AD7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3" name="TextBox 2112">
          <a:extLst>
            <a:ext uri="{FF2B5EF4-FFF2-40B4-BE49-F238E27FC236}">
              <a16:creationId xmlns:a16="http://schemas.microsoft.com/office/drawing/2014/main" id="{BF885F74-4EC4-4ACA-B749-351BC992F82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4" name="TextBox 2113">
          <a:extLst>
            <a:ext uri="{FF2B5EF4-FFF2-40B4-BE49-F238E27FC236}">
              <a16:creationId xmlns:a16="http://schemas.microsoft.com/office/drawing/2014/main" id="{977873CD-FE8E-4395-A432-475748B41B1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5" name="TextBox 2114">
          <a:extLst>
            <a:ext uri="{FF2B5EF4-FFF2-40B4-BE49-F238E27FC236}">
              <a16:creationId xmlns:a16="http://schemas.microsoft.com/office/drawing/2014/main" id="{5F359AA2-6127-4EC2-B04A-192272E31FB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6" name="TextBox 2115">
          <a:extLst>
            <a:ext uri="{FF2B5EF4-FFF2-40B4-BE49-F238E27FC236}">
              <a16:creationId xmlns:a16="http://schemas.microsoft.com/office/drawing/2014/main" id="{63A05F62-D2A3-451D-8A73-17CF46B83AA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7" name="TextBox 2116">
          <a:extLst>
            <a:ext uri="{FF2B5EF4-FFF2-40B4-BE49-F238E27FC236}">
              <a16:creationId xmlns:a16="http://schemas.microsoft.com/office/drawing/2014/main" id="{9BC91F56-EB22-44BB-AD8B-16AEBEBAD6E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8" name="TextBox 2117">
          <a:extLst>
            <a:ext uri="{FF2B5EF4-FFF2-40B4-BE49-F238E27FC236}">
              <a16:creationId xmlns:a16="http://schemas.microsoft.com/office/drawing/2014/main" id="{180CE381-485C-4966-B398-E607AD38A4A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19" name="TextBox 2118">
          <a:extLst>
            <a:ext uri="{FF2B5EF4-FFF2-40B4-BE49-F238E27FC236}">
              <a16:creationId xmlns:a16="http://schemas.microsoft.com/office/drawing/2014/main" id="{F8EF83BB-64D3-47B9-827D-17A906AAB1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0" name="TextBox 2119">
          <a:extLst>
            <a:ext uri="{FF2B5EF4-FFF2-40B4-BE49-F238E27FC236}">
              <a16:creationId xmlns:a16="http://schemas.microsoft.com/office/drawing/2014/main" id="{CBFCAF73-6B8D-4B84-A280-2D998A81081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1" name="TextBox 2120">
          <a:extLst>
            <a:ext uri="{FF2B5EF4-FFF2-40B4-BE49-F238E27FC236}">
              <a16:creationId xmlns:a16="http://schemas.microsoft.com/office/drawing/2014/main" id="{C7E82D88-6CFB-45FE-98DB-889C3F4FB87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2" name="TextBox 2121">
          <a:extLst>
            <a:ext uri="{FF2B5EF4-FFF2-40B4-BE49-F238E27FC236}">
              <a16:creationId xmlns:a16="http://schemas.microsoft.com/office/drawing/2014/main" id="{49F35CF9-D33D-4B40-AF08-5742F3BE435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3" name="TextBox 2122">
          <a:extLst>
            <a:ext uri="{FF2B5EF4-FFF2-40B4-BE49-F238E27FC236}">
              <a16:creationId xmlns:a16="http://schemas.microsoft.com/office/drawing/2014/main" id="{F769E7F6-1276-427A-803D-7CEF4B81D9A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4" name="TextBox 2123">
          <a:extLst>
            <a:ext uri="{FF2B5EF4-FFF2-40B4-BE49-F238E27FC236}">
              <a16:creationId xmlns:a16="http://schemas.microsoft.com/office/drawing/2014/main" id="{E7C0E7DC-77E0-4D9D-ABA9-ADC33FBBE99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5" name="TextBox 2124">
          <a:extLst>
            <a:ext uri="{FF2B5EF4-FFF2-40B4-BE49-F238E27FC236}">
              <a16:creationId xmlns:a16="http://schemas.microsoft.com/office/drawing/2014/main" id="{CA7A2708-7D54-4ECE-8855-2DED03E4C25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6" name="TextBox 2125">
          <a:extLst>
            <a:ext uri="{FF2B5EF4-FFF2-40B4-BE49-F238E27FC236}">
              <a16:creationId xmlns:a16="http://schemas.microsoft.com/office/drawing/2014/main" id="{1D9290C9-9138-493A-A004-235A60A413A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7" name="TextBox 2126">
          <a:extLst>
            <a:ext uri="{FF2B5EF4-FFF2-40B4-BE49-F238E27FC236}">
              <a16:creationId xmlns:a16="http://schemas.microsoft.com/office/drawing/2014/main" id="{276121A7-94C2-478D-97C8-6D14793FBF1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8" name="TextBox 2127">
          <a:extLst>
            <a:ext uri="{FF2B5EF4-FFF2-40B4-BE49-F238E27FC236}">
              <a16:creationId xmlns:a16="http://schemas.microsoft.com/office/drawing/2014/main" id="{F5CE8CFE-E643-434E-A75F-65466AED510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29" name="TextBox 2128">
          <a:extLst>
            <a:ext uri="{FF2B5EF4-FFF2-40B4-BE49-F238E27FC236}">
              <a16:creationId xmlns:a16="http://schemas.microsoft.com/office/drawing/2014/main" id="{F8D89776-46FE-4606-8DC0-1743510923A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0" name="TextBox 2129">
          <a:extLst>
            <a:ext uri="{FF2B5EF4-FFF2-40B4-BE49-F238E27FC236}">
              <a16:creationId xmlns:a16="http://schemas.microsoft.com/office/drawing/2014/main" id="{745E4EB6-6B67-43DB-93FC-D18211635C6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1" name="TextBox 2130">
          <a:extLst>
            <a:ext uri="{FF2B5EF4-FFF2-40B4-BE49-F238E27FC236}">
              <a16:creationId xmlns:a16="http://schemas.microsoft.com/office/drawing/2014/main" id="{FBCB5ECC-1C55-4DED-8DAE-E7FAFC9E662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2" name="TextBox 2131">
          <a:extLst>
            <a:ext uri="{FF2B5EF4-FFF2-40B4-BE49-F238E27FC236}">
              <a16:creationId xmlns:a16="http://schemas.microsoft.com/office/drawing/2014/main" id="{6985640F-F3E3-4751-9C85-201234C2236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3" name="TextBox 2132">
          <a:extLst>
            <a:ext uri="{FF2B5EF4-FFF2-40B4-BE49-F238E27FC236}">
              <a16:creationId xmlns:a16="http://schemas.microsoft.com/office/drawing/2014/main" id="{421695AB-4427-43F4-AF0D-3314DE8AA5D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4" name="TextBox 2133">
          <a:extLst>
            <a:ext uri="{FF2B5EF4-FFF2-40B4-BE49-F238E27FC236}">
              <a16:creationId xmlns:a16="http://schemas.microsoft.com/office/drawing/2014/main" id="{FA85B57B-5400-489C-BD28-4FD3D3C89C9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5" name="TextBox 2134">
          <a:extLst>
            <a:ext uri="{FF2B5EF4-FFF2-40B4-BE49-F238E27FC236}">
              <a16:creationId xmlns:a16="http://schemas.microsoft.com/office/drawing/2014/main" id="{89EB1DCA-6563-4D75-B76D-FD40E4CB515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6" name="TextBox 2135">
          <a:extLst>
            <a:ext uri="{FF2B5EF4-FFF2-40B4-BE49-F238E27FC236}">
              <a16:creationId xmlns:a16="http://schemas.microsoft.com/office/drawing/2014/main" id="{37FDD9B4-7108-408A-A743-2D26DF912D7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7" name="TextBox 2136">
          <a:extLst>
            <a:ext uri="{FF2B5EF4-FFF2-40B4-BE49-F238E27FC236}">
              <a16:creationId xmlns:a16="http://schemas.microsoft.com/office/drawing/2014/main" id="{B0E75762-1A85-4D59-B37F-0756F260F6C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8" name="TextBox 2137">
          <a:extLst>
            <a:ext uri="{FF2B5EF4-FFF2-40B4-BE49-F238E27FC236}">
              <a16:creationId xmlns:a16="http://schemas.microsoft.com/office/drawing/2014/main" id="{7AA6AA25-89A9-4652-9C21-CDA22D4A194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39" name="TextBox 2138">
          <a:extLst>
            <a:ext uri="{FF2B5EF4-FFF2-40B4-BE49-F238E27FC236}">
              <a16:creationId xmlns:a16="http://schemas.microsoft.com/office/drawing/2014/main" id="{E10E16E5-00A5-4191-B2FE-EB09C1E1862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0" name="TextBox 2139">
          <a:extLst>
            <a:ext uri="{FF2B5EF4-FFF2-40B4-BE49-F238E27FC236}">
              <a16:creationId xmlns:a16="http://schemas.microsoft.com/office/drawing/2014/main" id="{D56CA88C-2C84-4F59-B02F-42339FBAC43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1" name="TextBox 2140">
          <a:extLst>
            <a:ext uri="{FF2B5EF4-FFF2-40B4-BE49-F238E27FC236}">
              <a16:creationId xmlns:a16="http://schemas.microsoft.com/office/drawing/2014/main" id="{F46DE331-6906-4848-A7DE-11588C5E950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2" name="TextBox 2141">
          <a:extLst>
            <a:ext uri="{FF2B5EF4-FFF2-40B4-BE49-F238E27FC236}">
              <a16:creationId xmlns:a16="http://schemas.microsoft.com/office/drawing/2014/main" id="{93C4CDE0-0829-403A-829E-5107E46E8AD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3" name="TextBox 2142">
          <a:extLst>
            <a:ext uri="{FF2B5EF4-FFF2-40B4-BE49-F238E27FC236}">
              <a16:creationId xmlns:a16="http://schemas.microsoft.com/office/drawing/2014/main" id="{48429045-0D92-4232-BE98-56E142A990B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4" name="TextBox 2143">
          <a:extLst>
            <a:ext uri="{FF2B5EF4-FFF2-40B4-BE49-F238E27FC236}">
              <a16:creationId xmlns:a16="http://schemas.microsoft.com/office/drawing/2014/main" id="{5B45E214-C113-46D7-BA00-26E8DA71F7B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5" name="TextBox 2144">
          <a:extLst>
            <a:ext uri="{FF2B5EF4-FFF2-40B4-BE49-F238E27FC236}">
              <a16:creationId xmlns:a16="http://schemas.microsoft.com/office/drawing/2014/main" id="{9B2F91A8-05FB-457D-8243-536E6A23C83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6" name="TextBox 2145">
          <a:extLst>
            <a:ext uri="{FF2B5EF4-FFF2-40B4-BE49-F238E27FC236}">
              <a16:creationId xmlns:a16="http://schemas.microsoft.com/office/drawing/2014/main" id="{3E5F118F-5A3A-40E5-A0BE-0170FD62A09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7" name="TextBox 2146">
          <a:extLst>
            <a:ext uri="{FF2B5EF4-FFF2-40B4-BE49-F238E27FC236}">
              <a16:creationId xmlns:a16="http://schemas.microsoft.com/office/drawing/2014/main" id="{BBC9B106-9636-4087-A639-8653016E789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8" name="TextBox 2147">
          <a:extLst>
            <a:ext uri="{FF2B5EF4-FFF2-40B4-BE49-F238E27FC236}">
              <a16:creationId xmlns:a16="http://schemas.microsoft.com/office/drawing/2014/main" id="{462FE358-8EE4-4F47-B46E-8831DC38092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49" name="TextBox 2148">
          <a:extLst>
            <a:ext uri="{FF2B5EF4-FFF2-40B4-BE49-F238E27FC236}">
              <a16:creationId xmlns:a16="http://schemas.microsoft.com/office/drawing/2014/main" id="{969106CB-D04F-4E93-A4CE-D5C2F731D8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0" name="TextBox 2149">
          <a:extLst>
            <a:ext uri="{FF2B5EF4-FFF2-40B4-BE49-F238E27FC236}">
              <a16:creationId xmlns:a16="http://schemas.microsoft.com/office/drawing/2014/main" id="{1E19BB83-CF87-482E-A2D4-8F17D90FAF9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1" name="TextBox 2150">
          <a:extLst>
            <a:ext uri="{FF2B5EF4-FFF2-40B4-BE49-F238E27FC236}">
              <a16:creationId xmlns:a16="http://schemas.microsoft.com/office/drawing/2014/main" id="{DCFBC21E-36A8-4B39-BA34-4CF8E57C39B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2" name="TextBox 2151">
          <a:extLst>
            <a:ext uri="{FF2B5EF4-FFF2-40B4-BE49-F238E27FC236}">
              <a16:creationId xmlns:a16="http://schemas.microsoft.com/office/drawing/2014/main" id="{B9381A95-6D16-4952-98C2-3026E7FA2A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3" name="TextBox 2152">
          <a:extLst>
            <a:ext uri="{FF2B5EF4-FFF2-40B4-BE49-F238E27FC236}">
              <a16:creationId xmlns:a16="http://schemas.microsoft.com/office/drawing/2014/main" id="{0C4C32A8-4584-458D-B48B-70D00918801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4" name="TextBox 2153">
          <a:extLst>
            <a:ext uri="{FF2B5EF4-FFF2-40B4-BE49-F238E27FC236}">
              <a16:creationId xmlns:a16="http://schemas.microsoft.com/office/drawing/2014/main" id="{DE053E01-BA93-4200-B0DD-3ED2B4D5CEE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5" name="TextBox 2154">
          <a:extLst>
            <a:ext uri="{FF2B5EF4-FFF2-40B4-BE49-F238E27FC236}">
              <a16:creationId xmlns:a16="http://schemas.microsoft.com/office/drawing/2014/main" id="{A96BD57A-5FF8-428E-A0AC-BE91C90E4DC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6" name="TextBox 2155">
          <a:extLst>
            <a:ext uri="{FF2B5EF4-FFF2-40B4-BE49-F238E27FC236}">
              <a16:creationId xmlns:a16="http://schemas.microsoft.com/office/drawing/2014/main" id="{6C510D07-DD8D-4E29-A63C-EFE4C93C37E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7" name="TextBox 2156">
          <a:extLst>
            <a:ext uri="{FF2B5EF4-FFF2-40B4-BE49-F238E27FC236}">
              <a16:creationId xmlns:a16="http://schemas.microsoft.com/office/drawing/2014/main" id="{48C2B8CF-95DF-4102-9663-8C88E8D6C06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8" name="TextBox 2157">
          <a:extLst>
            <a:ext uri="{FF2B5EF4-FFF2-40B4-BE49-F238E27FC236}">
              <a16:creationId xmlns:a16="http://schemas.microsoft.com/office/drawing/2014/main" id="{F4EFD722-C622-4548-B16B-E6983F18501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59" name="TextBox 2158">
          <a:extLst>
            <a:ext uri="{FF2B5EF4-FFF2-40B4-BE49-F238E27FC236}">
              <a16:creationId xmlns:a16="http://schemas.microsoft.com/office/drawing/2014/main" id="{1A44187E-C20E-462B-B744-9D375A47552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0" name="TextBox 2159">
          <a:extLst>
            <a:ext uri="{FF2B5EF4-FFF2-40B4-BE49-F238E27FC236}">
              <a16:creationId xmlns:a16="http://schemas.microsoft.com/office/drawing/2014/main" id="{76691666-C0C5-42A7-9D0A-C73F82F31F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1" name="TextBox 2160">
          <a:extLst>
            <a:ext uri="{FF2B5EF4-FFF2-40B4-BE49-F238E27FC236}">
              <a16:creationId xmlns:a16="http://schemas.microsoft.com/office/drawing/2014/main" id="{31C2333A-1911-4FC8-A3B2-C160106C70E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2" name="TextBox 2161">
          <a:extLst>
            <a:ext uri="{FF2B5EF4-FFF2-40B4-BE49-F238E27FC236}">
              <a16:creationId xmlns:a16="http://schemas.microsoft.com/office/drawing/2014/main" id="{20773F1B-FF14-44DC-A7B7-922134CDF25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3" name="TextBox 2162">
          <a:extLst>
            <a:ext uri="{FF2B5EF4-FFF2-40B4-BE49-F238E27FC236}">
              <a16:creationId xmlns:a16="http://schemas.microsoft.com/office/drawing/2014/main" id="{0C44ADCF-3A7B-4C8E-944F-279DFB33364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4" name="TextBox 2163">
          <a:extLst>
            <a:ext uri="{FF2B5EF4-FFF2-40B4-BE49-F238E27FC236}">
              <a16:creationId xmlns:a16="http://schemas.microsoft.com/office/drawing/2014/main" id="{AEFC523E-9196-4889-8B92-82BB99615B5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5" name="TextBox 2164">
          <a:extLst>
            <a:ext uri="{FF2B5EF4-FFF2-40B4-BE49-F238E27FC236}">
              <a16:creationId xmlns:a16="http://schemas.microsoft.com/office/drawing/2014/main" id="{E1415A8C-BADC-4D0A-9BAE-F2E8CA043A4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6" name="TextBox 2165">
          <a:extLst>
            <a:ext uri="{FF2B5EF4-FFF2-40B4-BE49-F238E27FC236}">
              <a16:creationId xmlns:a16="http://schemas.microsoft.com/office/drawing/2014/main" id="{14EA42F8-E3F6-4686-9C68-83AB479424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7" name="TextBox 2166">
          <a:extLst>
            <a:ext uri="{FF2B5EF4-FFF2-40B4-BE49-F238E27FC236}">
              <a16:creationId xmlns:a16="http://schemas.microsoft.com/office/drawing/2014/main" id="{7EEDA49A-048B-4955-8076-44EC9D9C969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8" name="TextBox 2167">
          <a:extLst>
            <a:ext uri="{FF2B5EF4-FFF2-40B4-BE49-F238E27FC236}">
              <a16:creationId xmlns:a16="http://schemas.microsoft.com/office/drawing/2014/main" id="{9364A4EE-C7D1-42A4-B148-D5DF4E8E795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69" name="TextBox 2168">
          <a:extLst>
            <a:ext uri="{FF2B5EF4-FFF2-40B4-BE49-F238E27FC236}">
              <a16:creationId xmlns:a16="http://schemas.microsoft.com/office/drawing/2014/main" id="{BDDE6D30-E788-4942-B966-6E28AA5919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0" name="TextBox 2169">
          <a:extLst>
            <a:ext uri="{FF2B5EF4-FFF2-40B4-BE49-F238E27FC236}">
              <a16:creationId xmlns:a16="http://schemas.microsoft.com/office/drawing/2014/main" id="{8997E30F-435D-4E7E-AF9F-E7AC5207E4C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1" name="TextBox 2170">
          <a:extLst>
            <a:ext uri="{FF2B5EF4-FFF2-40B4-BE49-F238E27FC236}">
              <a16:creationId xmlns:a16="http://schemas.microsoft.com/office/drawing/2014/main" id="{1A199CE8-46EE-484F-A223-883476C8128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2" name="TextBox 2171">
          <a:extLst>
            <a:ext uri="{FF2B5EF4-FFF2-40B4-BE49-F238E27FC236}">
              <a16:creationId xmlns:a16="http://schemas.microsoft.com/office/drawing/2014/main" id="{7AB55C64-5A85-4284-B09B-E0D142BEB56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3" name="TextBox 2172">
          <a:extLst>
            <a:ext uri="{FF2B5EF4-FFF2-40B4-BE49-F238E27FC236}">
              <a16:creationId xmlns:a16="http://schemas.microsoft.com/office/drawing/2014/main" id="{11C75194-01CC-4F3B-9D0E-46E6AFBA787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4" name="TextBox 2173">
          <a:extLst>
            <a:ext uri="{FF2B5EF4-FFF2-40B4-BE49-F238E27FC236}">
              <a16:creationId xmlns:a16="http://schemas.microsoft.com/office/drawing/2014/main" id="{1507921E-C2CA-406A-9AAE-7A02F817572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5" name="TextBox 2174">
          <a:extLst>
            <a:ext uri="{FF2B5EF4-FFF2-40B4-BE49-F238E27FC236}">
              <a16:creationId xmlns:a16="http://schemas.microsoft.com/office/drawing/2014/main" id="{34702C97-4CA9-4EBF-95A3-365889C16CF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6" name="TextBox 2175">
          <a:extLst>
            <a:ext uri="{FF2B5EF4-FFF2-40B4-BE49-F238E27FC236}">
              <a16:creationId xmlns:a16="http://schemas.microsoft.com/office/drawing/2014/main" id="{CC460029-B0E1-4CF5-ACC2-82CBA870042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7" name="TextBox 2176">
          <a:extLst>
            <a:ext uri="{FF2B5EF4-FFF2-40B4-BE49-F238E27FC236}">
              <a16:creationId xmlns:a16="http://schemas.microsoft.com/office/drawing/2014/main" id="{5602118E-6D80-4A76-9EBF-8930333B693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8" name="TextBox 2177">
          <a:extLst>
            <a:ext uri="{FF2B5EF4-FFF2-40B4-BE49-F238E27FC236}">
              <a16:creationId xmlns:a16="http://schemas.microsoft.com/office/drawing/2014/main" id="{356F23D4-31C2-47B9-A479-92D233A0E54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79" name="TextBox 2178">
          <a:extLst>
            <a:ext uri="{FF2B5EF4-FFF2-40B4-BE49-F238E27FC236}">
              <a16:creationId xmlns:a16="http://schemas.microsoft.com/office/drawing/2014/main" id="{F66D6F99-D502-4973-82D5-AA57FA39145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0" name="TextBox 2179">
          <a:extLst>
            <a:ext uri="{FF2B5EF4-FFF2-40B4-BE49-F238E27FC236}">
              <a16:creationId xmlns:a16="http://schemas.microsoft.com/office/drawing/2014/main" id="{4EE3FABF-6E2E-4D1E-A5AC-880DCB4244E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1" name="TextBox 2180">
          <a:extLst>
            <a:ext uri="{FF2B5EF4-FFF2-40B4-BE49-F238E27FC236}">
              <a16:creationId xmlns:a16="http://schemas.microsoft.com/office/drawing/2014/main" id="{6962FB2F-57C5-449E-8C30-1165EE215D9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2" name="TextBox 2181">
          <a:extLst>
            <a:ext uri="{FF2B5EF4-FFF2-40B4-BE49-F238E27FC236}">
              <a16:creationId xmlns:a16="http://schemas.microsoft.com/office/drawing/2014/main" id="{5009A884-A387-4105-9756-8AD2E20081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3" name="TextBox 2182">
          <a:extLst>
            <a:ext uri="{FF2B5EF4-FFF2-40B4-BE49-F238E27FC236}">
              <a16:creationId xmlns:a16="http://schemas.microsoft.com/office/drawing/2014/main" id="{51F19F7E-250A-4544-B315-651104FB1BE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4" name="TextBox 2183">
          <a:extLst>
            <a:ext uri="{FF2B5EF4-FFF2-40B4-BE49-F238E27FC236}">
              <a16:creationId xmlns:a16="http://schemas.microsoft.com/office/drawing/2014/main" id="{3E802BAF-251F-45DB-BFC9-3CD9C7992AC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5" name="TextBox 2184">
          <a:extLst>
            <a:ext uri="{FF2B5EF4-FFF2-40B4-BE49-F238E27FC236}">
              <a16:creationId xmlns:a16="http://schemas.microsoft.com/office/drawing/2014/main" id="{37D7E10A-E650-4EB4-A776-B57DB5DE6F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6" name="TextBox 2185">
          <a:extLst>
            <a:ext uri="{FF2B5EF4-FFF2-40B4-BE49-F238E27FC236}">
              <a16:creationId xmlns:a16="http://schemas.microsoft.com/office/drawing/2014/main" id="{3170FB18-03A7-4664-BC79-AC1C6E84A50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187" name="TextBox 2186">
          <a:extLst>
            <a:ext uri="{FF2B5EF4-FFF2-40B4-BE49-F238E27FC236}">
              <a16:creationId xmlns:a16="http://schemas.microsoft.com/office/drawing/2014/main" id="{6C72F647-7503-4EB2-9A2B-66E7392C60F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88" name="TextBox 2187">
          <a:extLst>
            <a:ext uri="{FF2B5EF4-FFF2-40B4-BE49-F238E27FC236}">
              <a16:creationId xmlns:a16="http://schemas.microsoft.com/office/drawing/2014/main" id="{DEB32697-4537-4D7F-B109-36EDDC7A1E6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89" name="TextBox 2188">
          <a:extLst>
            <a:ext uri="{FF2B5EF4-FFF2-40B4-BE49-F238E27FC236}">
              <a16:creationId xmlns:a16="http://schemas.microsoft.com/office/drawing/2014/main" id="{AEBDC055-308C-48C2-A14A-2632114D960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0" name="TextBox 2189">
          <a:extLst>
            <a:ext uri="{FF2B5EF4-FFF2-40B4-BE49-F238E27FC236}">
              <a16:creationId xmlns:a16="http://schemas.microsoft.com/office/drawing/2014/main" id="{27C7F0E2-8E30-4DB1-AE90-D3EF0AD6661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1" name="TextBox 2190">
          <a:extLst>
            <a:ext uri="{FF2B5EF4-FFF2-40B4-BE49-F238E27FC236}">
              <a16:creationId xmlns:a16="http://schemas.microsoft.com/office/drawing/2014/main" id="{88D8C3EB-C0C4-4F8F-A1DF-9FFC4201266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2" name="TextBox 2191">
          <a:extLst>
            <a:ext uri="{FF2B5EF4-FFF2-40B4-BE49-F238E27FC236}">
              <a16:creationId xmlns:a16="http://schemas.microsoft.com/office/drawing/2014/main" id="{CB48751E-1C40-45BE-BDCC-34282BBCB1D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3" name="TextBox 2192">
          <a:extLst>
            <a:ext uri="{FF2B5EF4-FFF2-40B4-BE49-F238E27FC236}">
              <a16:creationId xmlns:a16="http://schemas.microsoft.com/office/drawing/2014/main" id="{9CBEB210-BE5E-413D-9AFC-86D04570A0E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4" name="TextBox 2193">
          <a:extLst>
            <a:ext uri="{FF2B5EF4-FFF2-40B4-BE49-F238E27FC236}">
              <a16:creationId xmlns:a16="http://schemas.microsoft.com/office/drawing/2014/main" id="{A09E2AAF-F886-4BDF-A743-F085B6378A5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5" name="TextBox 2194">
          <a:extLst>
            <a:ext uri="{FF2B5EF4-FFF2-40B4-BE49-F238E27FC236}">
              <a16:creationId xmlns:a16="http://schemas.microsoft.com/office/drawing/2014/main" id="{8E84C978-3A7A-45BC-99DA-393E89E954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6" name="TextBox 2195">
          <a:extLst>
            <a:ext uri="{FF2B5EF4-FFF2-40B4-BE49-F238E27FC236}">
              <a16:creationId xmlns:a16="http://schemas.microsoft.com/office/drawing/2014/main" id="{976524F0-10D7-4569-BE9B-BD980D68E03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7" name="TextBox 2196">
          <a:extLst>
            <a:ext uri="{FF2B5EF4-FFF2-40B4-BE49-F238E27FC236}">
              <a16:creationId xmlns:a16="http://schemas.microsoft.com/office/drawing/2014/main" id="{F1A62DE7-B903-4D20-B647-B033FAC52A2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8" name="TextBox 2197">
          <a:extLst>
            <a:ext uri="{FF2B5EF4-FFF2-40B4-BE49-F238E27FC236}">
              <a16:creationId xmlns:a16="http://schemas.microsoft.com/office/drawing/2014/main" id="{C0A05501-2120-4FC1-A5B8-A397158F71C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199" name="TextBox 2198">
          <a:extLst>
            <a:ext uri="{FF2B5EF4-FFF2-40B4-BE49-F238E27FC236}">
              <a16:creationId xmlns:a16="http://schemas.microsoft.com/office/drawing/2014/main" id="{69F0012A-D252-4D35-89D3-359E75FA55A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0" name="TextBox 2199">
          <a:extLst>
            <a:ext uri="{FF2B5EF4-FFF2-40B4-BE49-F238E27FC236}">
              <a16:creationId xmlns:a16="http://schemas.microsoft.com/office/drawing/2014/main" id="{4641073D-BC40-4801-93AA-76B03B5FF76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1" name="TextBox 2200">
          <a:extLst>
            <a:ext uri="{FF2B5EF4-FFF2-40B4-BE49-F238E27FC236}">
              <a16:creationId xmlns:a16="http://schemas.microsoft.com/office/drawing/2014/main" id="{7DDA2292-67D7-4F3B-8107-324EABA9654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2" name="TextBox 2201">
          <a:extLst>
            <a:ext uri="{FF2B5EF4-FFF2-40B4-BE49-F238E27FC236}">
              <a16:creationId xmlns:a16="http://schemas.microsoft.com/office/drawing/2014/main" id="{9E4BD622-9DFD-48B8-BC4F-E691BDE312F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3" name="TextBox 2202">
          <a:extLst>
            <a:ext uri="{FF2B5EF4-FFF2-40B4-BE49-F238E27FC236}">
              <a16:creationId xmlns:a16="http://schemas.microsoft.com/office/drawing/2014/main" id="{C49116B9-8B15-41FE-A858-3BEB0D834C0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4" name="TextBox 2203">
          <a:extLst>
            <a:ext uri="{FF2B5EF4-FFF2-40B4-BE49-F238E27FC236}">
              <a16:creationId xmlns:a16="http://schemas.microsoft.com/office/drawing/2014/main" id="{993B6047-25E5-45DE-AE1E-10C58ED71BA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5" name="TextBox 2204">
          <a:extLst>
            <a:ext uri="{FF2B5EF4-FFF2-40B4-BE49-F238E27FC236}">
              <a16:creationId xmlns:a16="http://schemas.microsoft.com/office/drawing/2014/main" id="{66D1EA22-DB10-490F-ACC1-4F112138606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6" name="TextBox 2205">
          <a:extLst>
            <a:ext uri="{FF2B5EF4-FFF2-40B4-BE49-F238E27FC236}">
              <a16:creationId xmlns:a16="http://schemas.microsoft.com/office/drawing/2014/main" id="{9F3736FD-A5ED-4032-AC97-7655A5EC280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7" name="TextBox 2206">
          <a:extLst>
            <a:ext uri="{FF2B5EF4-FFF2-40B4-BE49-F238E27FC236}">
              <a16:creationId xmlns:a16="http://schemas.microsoft.com/office/drawing/2014/main" id="{EB835C06-E53B-4AD8-8B5E-B4A0DEFBF5A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8" name="TextBox 2207">
          <a:extLst>
            <a:ext uri="{FF2B5EF4-FFF2-40B4-BE49-F238E27FC236}">
              <a16:creationId xmlns:a16="http://schemas.microsoft.com/office/drawing/2014/main" id="{876611A4-0B9D-46E9-AA60-3C2EF4B7653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09" name="TextBox 2208">
          <a:extLst>
            <a:ext uri="{FF2B5EF4-FFF2-40B4-BE49-F238E27FC236}">
              <a16:creationId xmlns:a16="http://schemas.microsoft.com/office/drawing/2014/main" id="{B9166CB4-5B9E-4FDB-9447-964D0641ED7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0" name="TextBox 2209">
          <a:extLst>
            <a:ext uri="{FF2B5EF4-FFF2-40B4-BE49-F238E27FC236}">
              <a16:creationId xmlns:a16="http://schemas.microsoft.com/office/drawing/2014/main" id="{AADC6043-0B6C-4DE4-9595-3646F71E7C1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1" name="TextBox 2210">
          <a:extLst>
            <a:ext uri="{FF2B5EF4-FFF2-40B4-BE49-F238E27FC236}">
              <a16:creationId xmlns:a16="http://schemas.microsoft.com/office/drawing/2014/main" id="{52336158-FA21-4B3A-B298-5F48E59F351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2" name="TextBox 2211">
          <a:extLst>
            <a:ext uri="{FF2B5EF4-FFF2-40B4-BE49-F238E27FC236}">
              <a16:creationId xmlns:a16="http://schemas.microsoft.com/office/drawing/2014/main" id="{256A1664-2723-423F-B25F-F9253E1CDC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3" name="TextBox 2212">
          <a:extLst>
            <a:ext uri="{FF2B5EF4-FFF2-40B4-BE49-F238E27FC236}">
              <a16:creationId xmlns:a16="http://schemas.microsoft.com/office/drawing/2014/main" id="{D9646427-18A6-4AB6-8529-68501A408C7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4" name="TextBox 2213">
          <a:extLst>
            <a:ext uri="{FF2B5EF4-FFF2-40B4-BE49-F238E27FC236}">
              <a16:creationId xmlns:a16="http://schemas.microsoft.com/office/drawing/2014/main" id="{B81CC39C-0C78-4050-AB13-0DD7E54A08F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5" name="TextBox 2214">
          <a:extLst>
            <a:ext uri="{FF2B5EF4-FFF2-40B4-BE49-F238E27FC236}">
              <a16:creationId xmlns:a16="http://schemas.microsoft.com/office/drawing/2014/main" id="{8B14B694-382E-43C9-B83D-279468B2151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6" name="TextBox 2215">
          <a:extLst>
            <a:ext uri="{FF2B5EF4-FFF2-40B4-BE49-F238E27FC236}">
              <a16:creationId xmlns:a16="http://schemas.microsoft.com/office/drawing/2014/main" id="{4FC4F897-B2A4-4F13-842F-78B16BD834F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7" name="TextBox 2216">
          <a:extLst>
            <a:ext uri="{FF2B5EF4-FFF2-40B4-BE49-F238E27FC236}">
              <a16:creationId xmlns:a16="http://schemas.microsoft.com/office/drawing/2014/main" id="{1A717968-CF65-4AE4-BA07-62F7F40FF82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8" name="TextBox 2217">
          <a:extLst>
            <a:ext uri="{FF2B5EF4-FFF2-40B4-BE49-F238E27FC236}">
              <a16:creationId xmlns:a16="http://schemas.microsoft.com/office/drawing/2014/main" id="{7B1634E6-EE40-4109-8F7E-3725AAC1B0C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19" name="TextBox 2218">
          <a:extLst>
            <a:ext uri="{FF2B5EF4-FFF2-40B4-BE49-F238E27FC236}">
              <a16:creationId xmlns:a16="http://schemas.microsoft.com/office/drawing/2014/main" id="{126BC2E7-CDA9-4C70-B0F1-EAA28CD9312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0" name="TextBox 2219">
          <a:extLst>
            <a:ext uri="{FF2B5EF4-FFF2-40B4-BE49-F238E27FC236}">
              <a16:creationId xmlns:a16="http://schemas.microsoft.com/office/drawing/2014/main" id="{D1AB4EB1-1ED5-4333-8B58-0CE38ED5F43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1" name="TextBox 2220">
          <a:extLst>
            <a:ext uri="{FF2B5EF4-FFF2-40B4-BE49-F238E27FC236}">
              <a16:creationId xmlns:a16="http://schemas.microsoft.com/office/drawing/2014/main" id="{E8AB20F6-C0C9-4818-9C18-E99F31A0259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2" name="TextBox 2221">
          <a:extLst>
            <a:ext uri="{FF2B5EF4-FFF2-40B4-BE49-F238E27FC236}">
              <a16:creationId xmlns:a16="http://schemas.microsoft.com/office/drawing/2014/main" id="{BE557970-A0DA-458A-9535-F26EE1D342F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3" name="TextBox 2222">
          <a:extLst>
            <a:ext uri="{FF2B5EF4-FFF2-40B4-BE49-F238E27FC236}">
              <a16:creationId xmlns:a16="http://schemas.microsoft.com/office/drawing/2014/main" id="{1BC78D31-8E2A-437E-AE66-F8A9636EBDC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4" name="TextBox 2223">
          <a:extLst>
            <a:ext uri="{FF2B5EF4-FFF2-40B4-BE49-F238E27FC236}">
              <a16:creationId xmlns:a16="http://schemas.microsoft.com/office/drawing/2014/main" id="{0D44F408-865C-4B9C-B8C0-CF103D0C5C7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5" name="TextBox 2224">
          <a:extLst>
            <a:ext uri="{FF2B5EF4-FFF2-40B4-BE49-F238E27FC236}">
              <a16:creationId xmlns:a16="http://schemas.microsoft.com/office/drawing/2014/main" id="{80A9B41C-7AC4-40E9-9C8F-17CB712B093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6" name="TextBox 2225">
          <a:extLst>
            <a:ext uri="{FF2B5EF4-FFF2-40B4-BE49-F238E27FC236}">
              <a16:creationId xmlns:a16="http://schemas.microsoft.com/office/drawing/2014/main" id="{72E38284-AD6C-4F42-9626-54410AC21AB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7" name="TextBox 2226">
          <a:extLst>
            <a:ext uri="{FF2B5EF4-FFF2-40B4-BE49-F238E27FC236}">
              <a16:creationId xmlns:a16="http://schemas.microsoft.com/office/drawing/2014/main" id="{A894EF25-C100-4749-B727-259F5F4EDEE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8" name="TextBox 2227">
          <a:extLst>
            <a:ext uri="{FF2B5EF4-FFF2-40B4-BE49-F238E27FC236}">
              <a16:creationId xmlns:a16="http://schemas.microsoft.com/office/drawing/2014/main" id="{8CB91D88-7F14-4B37-8286-04FD034AED8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29" name="TextBox 2228">
          <a:extLst>
            <a:ext uri="{FF2B5EF4-FFF2-40B4-BE49-F238E27FC236}">
              <a16:creationId xmlns:a16="http://schemas.microsoft.com/office/drawing/2014/main" id="{60ED5C63-98C7-4F00-BCF3-7053D3B661E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0" name="TextBox 2229">
          <a:extLst>
            <a:ext uri="{FF2B5EF4-FFF2-40B4-BE49-F238E27FC236}">
              <a16:creationId xmlns:a16="http://schemas.microsoft.com/office/drawing/2014/main" id="{509BCE16-2102-463F-ADDF-50B8EF06D06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1" name="TextBox 2230">
          <a:extLst>
            <a:ext uri="{FF2B5EF4-FFF2-40B4-BE49-F238E27FC236}">
              <a16:creationId xmlns:a16="http://schemas.microsoft.com/office/drawing/2014/main" id="{7FCC41A2-52CD-4FC8-A167-C9F9659C4F6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2" name="TextBox 2231">
          <a:extLst>
            <a:ext uri="{FF2B5EF4-FFF2-40B4-BE49-F238E27FC236}">
              <a16:creationId xmlns:a16="http://schemas.microsoft.com/office/drawing/2014/main" id="{215EF788-3027-45C7-96AF-C8F46D69976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3" name="TextBox 2232">
          <a:extLst>
            <a:ext uri="{FF2B5EF4-FFF2-40B4-BE49-F238E27FC236}">
              <a16:creationId xmlns:a16="http://schemas.microsoft.com/office/drawing/2014/main" id="{7DB17057-FC34-4BF6-BE27-CF048E25E1F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4" name="TextBox 2233">
          <a:extLst>
            <a:ext uri="{FF2B5EF4-FFF2-40B4-BE49-F238E27FC236}">
              <a16:creationId xmlns:a16="http://schemas.microsoft.com/office/drawing/2014/main" id="{866CDF5A-7203-48AD-97AE-1160109F9E2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5" name="TextBox 2234">
          <a:extLst>
            <a:ext uri="{FF2B5EF4-FFF2-40B4-BE49-F238E27FC236}">
              <a16:creationId xmlns:a16="http://schemas.microsoft.com/office/drawing/2014/main" id="{42910BAE-77CC-445A-BD85-A9DEED1373B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6" name="TextBox 2235">
          <a:extLst>
            <a:ext uri="{FF2B5EF4-FFF2-40B4-BE49-F238E27FC236}">
              <a16:creationId xmlns:a16="http://schemas.microsoft.com/office/drawing/2014/main" id="{C80885D5-76A2-4F35-B8A8-8D02F5E0046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7" name="TextBox 2236">
          <a:extLst>
            <a:ext uri="{FF2B5EF4-FFF2-40B4-BE49-F238E27FC236}">
              <a16:creationId xmlns:a16="http://schemas.microsoft.com/office/drawing/2014/main" id="{556A995D-1D28-4475-89D2-0019C530735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8" name="TextBox 2237">
          <a:extLst>
            <a:ext uri="{FF2B5EF4-FFF2-40B4-BE49-F238E27FC236}">
              <a16:creationId xmlns:a16="http://schemas.microsoft.com/office/drawing/2014/main" id="{60DCCDC3-1FAC-4169-B3CE-FF43F8E2274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39" name="TextBox 2238">
          <a:extLst>
            <a:ext uri="{FF2B5EF4-FFF2-40B4-BE49-F238E27FC236}">
              <a16:creationId xmlns:a16="http://schemas.microsoft.com/office/drawing/2014/main" id="{5333AC00-F48F-4AF3-9F43-665087A2903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0" name="TextBox 2239">
          <a:extLst>
            <a:ext uri="{FF2B5EF4-FFF2-40B4-BE49-F238E27FC236}">
              <a16:creationId xmlns:a16="http://schemas.microsoft.com/office/drawing/2014/main" id="{ED93000F-9D4B-4B46-A563-9D4DD9261D1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1" name="TextBox 2240">
          <a:extLst>
            <a:ext uri="{FF2B5EF4-FFF2-40B4-BE49-F238E27FC236}">
              <a16:creationId xmlns:a16="http://schemas.microsoft.com/office/drawing/2014/main" id="{5E82DF26-009F-408A-AA18-FB7B96D935A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2" name="TextBox 2241">
          <a:extLst>
            <a:ext uri="{FF2B5EF4-FFF2-40B4-BE49-F238E27FC236}">
              <a16:creationId xmlns:a16="http://schemas.microsoft.com/office/drawing/2014/main" id="{93FB904B-E5E1-4103-9070-E5C350EF354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3" name="TextBox 2242">
          <a:extLst>
            <a:ext uri="{FF2B5EF4-FFF2-40B4-BE49-F238E27FC236}">
              <a16:creationId xmlns:a16="http://schemas.microsoft.com/office/drawing/2014/main" id="{2A12FE44-4AB8-49F4-A4F9-DAFECB2186F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4" name="TextBox 2243">
          <a:extLst>
            <a:ext uri="{FF2B5EF4-FFF2-40B4-BE49-F238E27FC236}">
              <a16:creationId xmlns:a16="http://schemas.microsoft.com/office/drawing/2014/main" id="{E3616843-3E0E-4B2F-8AE2-91A28635045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5" name="TextBox 2244">
          <a:extLst>
            <a:ext uri="{FF2B5EF4-FFF2-40B4-BE49-F238E27FC236}">
              <a16:creationId xmlns:a16="http://schemas.microsoft.com/office/drawing/2014/main" id="{C26AC5E1-4623-4064-8F4D-6DD9197C5E6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6" name="TextBox 2245">
          <a:extLst>
            <a:ext uri="{FF2B5EF4-FFF2-40B4-BE49-F238E27FC236}">
              <a16:creationId xmlns:a16="http://schemas.microsoft.com/office/drawing/2014/main" id="{BBED9F54-7D07-4685-9193-9AC2DF008FA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7" name="TextBox 2246">
          <a:extLst>
            <a:ext uri="{FF2B5EF4-FFF2-40B4-BE49-F238E27FC236}">
              <a16:creationId xmlns:a16="http://schemas.microsoft.com/office/drawing/2014/main" id="{0008309B-D901-4530-B622-BD10BB88A40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8" name="TextBox 2247">
          <a:extLst>
            <a:ext uri="{FF2B5EF4-FFF2-40B4-BE49-F238E27FC236}">
              <a16:creationId xmlns:a16="http://schemas.microsoft.com/office/drawing/2014/main" id="{32266C31-C877-4E12-A1DA-A879DA31812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49" name="TextBox 2248">
          <a:extLst>
            <a:ext uri="{FF2B5EF4-FFF2-40B4-BE49-F238E27FC236}">
              <a16:creationId xmlns:a16="http://schemas.microsoft.com/office/drawing/2014/main" id="{A4F34853-C117-4DB6-90BD-9BC00FF30BF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0" name="TextBox 2249">
          <a:extLst>
            <a:ext uri="{FF2B5EF4-FFF2-40B4-BE49-F238E27FC236}">
              <a16:creationId xmlns:a16="http://schemas.microsoft.com/office/drawing/2014/main" id="{9C5ADB97-5828-4F0D-ADC1-4D5314C5107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1" name="TextBox 2250">
          <a:extLst>
            <a:ext uri="{FF2B5EF4-FFF2-40B4-BE49-F238E27FC236}">
              <a16:creationId xmlns:a16="http://schemas.microsoft.com/office/drawing/2014/main" id="{D8EAF639-7BA7-4383-B33B-69C41933A38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2" name="TextBox 2251">
          <a:extLst>
            <a:ext uri="{FF2B5EF4-FFF2-40B4-BE49-F238E27FC236}">
              <a16:creationId xmlns:a16="http://schemas.microsoft.com/office/drawing/2014/main" id="{6D07A178-15C4-4315-80E7-DF4F2A34BF2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3" name="TextBox 2252">
          <a:extLst>
            <a:ext uri="{FF2B5EF4-FFF2-40B4-BE49-F238E27FC236}">
              <a16:creationId xmlns:a16="http://schemas.microsoft.com/office/drawing/2014/main" id="{AD8DC854-98D8-4B96-840D-6C6E897AEC8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4" name="TextBox 2253">
          <a:extLst>
            <a:ext uri="{FF2B5EF4-FFF2-40B4-BE49-F238E27FC236}">
              <a16:creationId xmlns:a16="http://schemas.microsoft.com/office/drawing/2014/main" id="{AC8C55F4-4F04-48E8-B2C3-2DF21736BC0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5" name="TextBox 2254">
          <a:extLst>
            <a:ext uri="{FF2B5EF4-FFF2-40B4-BE49-F238E27FC236}">
              <a16:creationId xmlns:a16="http://schemas.microsoft.com/office/drawing/2014/main" id="{19501FC0-8138-4AE6-BD2B-7CF26F3920D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6" name="TextBox 2255">
          <a:extLst>
            <a:ext uri="{FF2B5EF4-FFF2-40B4-BE49-F238E27FC236}">
              <a16:creationId xmlns:a16="http://schemas.microsoft.com/office/drawing/2014/main" id="{7B104C8B-BB0D-4466-861A-3E5E56D0348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7" name="TextBox 2256">
          <a:extLst>
            <a:ext uri="{FF2B5EF4-FFF2-40B4-BE49-F238E27FC236}">
              <a16:creationId xmlns:a16="http://schemas.microsoft.com/office/drawing/2014/main" id="{1C3453B0-D115-4F8E-98AA-3F6B12AFCA6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8" name="TextBox 2257">
          <a:extLst>
            <a:ext uri="{FF2B5EF4-FFF2-40B4-BE49-F238E27FC236}">
              <a16:creationId xmlns:a16="http://schemas.microsoft.com/office/drawing/2014/main" id="{91206F4C-615A-4BA3-AA76-2AD87C92E35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59" name="TextBox 2258">
          <a:extLst>
            <a:ext uri="{FF2B5EF4-FFF2-40B4-BE49-F238E27FC236}">
              <a16:creationId xmlns:a16="http://schemas.microsoft.com/office/drawing/2014/main" id="{76C4F066-89C3-4D39-8A67-0D2D0DB2F7E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0" name="TextBox 2259">
          <a:extLst>
            <a:ext uri="{FF2B5EF4-FFF2-40B4-BE49-F238E27FC236}">
              <a16:creationId xmlns:a16="http://schemas.microsoft.com/office/drawing/2014/main" id="{340D0E50-6F7E-4DD3-AA83-DE6504694A6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1" name="TextBox 2260">
          <a:extLst>
            <a:ext uri="{FF2B5EF4-FFF2-40B4-BE49-F238E27FC236}">
              <a16:creationId xmlns:a16="http://schemas.microsoft.com/office/drawing/2014/main" id="{1CDDCE8A-7B11-49A0-B555-DEB72B13FBF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2" name="TextBox 2261">
          <a:extLst>
            <a:ext uri="{FF2B5EF4-FFF2-40B4-BE49-F238E27FC236}">
              <a16:creationId xmlns:a16="http://schemas.microsoft.com/office/drawing/2014/main" id="{F5C77EC1-C037-4162-9ED4-EEA7D389F60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3" name="TextBox 2262">
          <a:extLst>
            <a:ext uri="{FF2B5EF4-FFF2-40B4-BE49-F238E27FC236}">
              <a16:creationId xmlns:a16="http://schemas.microsoft.com/office/drawing/2014/main" id="{7C04830C-1630-4DF4-A13E-149AC0794EE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4" name="TextBox 2263">
          <a:extLst>
            <a:ext uri="{FF2B5EF4-FFF2-40B4-BE49-F238E27FC236}">
              <a16:creationId xmlns:a16="http://schemas.microsoft.com/office/drawing/2014/main" id="{DFFBCC57-7E2D-4E71-8B95-939852F7E44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5" name="TextBox 2264">
          <a:extLst>
            <a:ext uri="{FF2B5EF4-FFF2-40B4-BE49-F238E27FC236}">
              <a16:creationId xmlns:a16="http://schemas.microsoft.com/office/drawing/2014/main" id="{10F2390D-A145-48FD-8C8B-1FEBDC05EB2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66" name="TextBox 2265">
          <a:extLst>
            <a:ext uri="{FF2B5EF4-FFF2-40B4-BE49-F238E27FC236}">
              <a16:creationId xmlns:a16="http://schemas.microsoft.com/office/drawing/2014/main" id="{52A4DFDC-61C7-4107-AFD6-3F51F8F4B5D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67" name="TextBox 2266">
          <a:extLst>
            <a:ext uri="{FF2B5EF4-FFF2-40B4-BE49-F238E27FC236}">
              <a16:creationId xmlns:a16="http://schemas.microsoft.com/office/drawing/2014/main" id="{80805028-F3E3-4D5E-A319-B15D6E2D6F0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8" name="TextBox 2267">
          <a:extLst>
            <a:ext uri="{FF2B5EF4-FFF2-40B4-BE49-F238E27FC236}">
              <a16:creationId xmlns:a16="http://schemas.microsoft.com/office/drawing/2014/main" id="{1A2E8994-BB40-4753-A8CB-59EA2374D42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69" name="TextBox 2268">
          <a:extLst>
            <a:ext uri="{FF2B5EF4-FFF2-40B4-BE49-F238E27FC236}">
              <a16:creationId xmlns:a16="http://schemas.microsoft.com/office/drawing/2014/main" id="{D339E259-8C53-4DD2-905E-5FD4509EE48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70" name="TextBox 2269">
          <a:extLst>
            <a:ext uri="{FF2B5EF4-FFF2-40B4-BE49-F238E27FC236}">
              <a16:creationId xmlns:a16="http://schemas.microsoft.com/office/drawing/2014/main" id="{8C1BF062-3DCA-412B-BB41-F7226AD3579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71" name="TextBox 2270">
          <a:extLst>
            <a:ext uri="{FF2B5EF4-FFF2-40B4-BE49-F238E27FC236}">
              <a16:creationId xmlns:a16="http://schemas.microsoft.com/office/drawing/2014/main" id="{B1DFBB86-B040-483C-AFC7-AD47109F5CF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72" name="TextBox 2271">
          <a:extLst>
            <a:ext uri="{FF2B5EF4-FFF2-40B4-BE49-F238E27FC236}">
              <a16:creationId xmlns:a16="http://schemas.microsoft.com/office/drawing/2014/main" id="{D4501064-07A4-46CE-8BE3-228357FDA84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73" name="TextBox 2272">
          <a:extLst>
            <a:ext uri="{FF2B5EF4-FFF2-40B4-BE49-F238E27FC236}">
              <a16:creationId xmlns:a16="http://schemas.microsoft.com/office/drawing/2014/main" id="{C5BAD321-725B-46CC-8981-5DCCF4D4583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74" name="TextBox 2273">
          <a:extLst>
            <a:ext uri="{FF2B5EF4-FFF2-40B4-BE49-F238E27FC236}">
              <a16:creationId xmlns:a16="http://schemas.microsoft.com/office/drawing/2014/main" id="{5515711C-6B47-4739-985D-B54B6412383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75" name="TextBox 2274">
          <a:extLst>
            <a:ext uri="{FF2B5EF4-FFF2-40B4-BE49-F238E27FC236}">
              <a16:creationId xmlns:a16="http://schemas.microsoft.com/office/drawing/2014/main" id="{5F607633-B669-4CEC-88FB-424969DF523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76" name="TextBox 2275">
          <a:extLst>
            <a:ext uri="{FF2B5EF4-FFF2-40B4-BE49-F238E27FC236}">
              <a16:creationId xmlns:a16="http://schemas.microsoft.com/office/drawing/2014/main" id="{48070B5D-1EBD-4E7F-93F5-9C09BB27762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77" name="TextBox 2276">
          <a:extLst>
            <a:ext uri="{FF2B5EF4-FFF2-40B4-BE49-F238E27FC236}">
              <a16:creationId xmlns:a16="http://schemas.microsoft.com/office/drawing/2014/main" id="{7C6C1FB9-6591-495C-A674-62FE5E91ACA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78" name="TextBox 2277">
          <a:extLst>
            <a:ext uri="{FF2B5EF4-FFF2-40B4-BE49-F238E27FC236}">
              <a16:creationId xmlns:a16="http://schemas.microsoft.com/office/drawing/2014/main" id="{4644F698-5DC0-4191-A0E4-A63E1957A9F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79" name="TextBox 2278">
          <a:extLst>
            <a:ext uri="{FF2B5EF4-FFF2-40B4-BE49-F238E27FC236}">
              <a16:creationId xmlns:a16="http://schemas.microsoft.com/office/drawing/2014/main" id="{BADC8948-6475-47BD-9F35-B21B00CA99E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80" name="TextBox 2279">
          <a:extLst>
            <a:ext uri="{FF2B5EF4-FFF2-40B4-BE49-F238E27FC236}">
              <a16:creationId xmlns:a16="http://schemas.microsoft.com/office/drawing/2014/main" id="{B595C6E5-3E2E-4E52-9D7D-45CBDEE5822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281" name="TextBox 2280">
          <a:extLst>
            <a:ext uri="{FF2B5EF4-FFF2-40B4-BE49-F238E27FC236}">
              <a16:creationId xmlns:a16="http://schemas.microsoft.com/office/drawing/2014/main" id="{3B486E67-A8A7-4CEE-8F5E-50531CCBD87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82" name="TextBox 2281">
          <a:extLst>
            <a:ext uri="{FF2B5EF4-FFF2-40B4-BE49-F238E27FC236}">
              <a16:creationId xmlns:a16="http://schemas.microsoft.com/office/drawing/2014/main" id="{5960B81C-E352-43BD-ADE2-2A807EA5CC2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83" name="TextBox 2282">
          <a:extLst>
            <a:ext uri="{FF2B5EF4-FFF2-40B4-BE49-F238E27FC236}">
              <a16:creationId xmlns:a16="http://schemas.microsoft.com/office/drawing/2014/main" id="{AE1027AB-EB42-4530-9007-70C0E4DD792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84" name="TextBox 2283">
          <a:extLst>
            <a:ext uri="{FF2B5EF4-FFF2-40B4-BE49-F238E27FC236}">
              <a16:creationId xmlns:a16="http://schemas.microsoft.com/office/drawing/2014/main" id="{3579CD39-B78B-490A-BC3D-FC9CCA1D5AC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285" name="TextBox 2284">
          <a:extLst>
            <a:ext uri="{FF2B5EF4-FFF2-40B4-BE49-F238E27FC236}">
              <a16:creationId xmlns:a16="http://schemas.microsoft.com/office/drawing/2014/main" id="{ABED2BBD-EE83-4D72-9390-066951435D6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86" name="TextBox 2285">
          <a:extLst>
            <a:ext uri="{FF2B5EF4-FFF2-40B4-BE49-F238E27FC236}">
              <a16:creationId xmlns:a16="http://schemas.microsoft.com/office/drawing/2014/main" id="{B7D23322-BA72-4C34-9AFD-43A2451089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87" name="TextBox 2286">
          <a:extLst>
            <a:ext uri="{FF2B5EF4-FFF2-40B4-BE49-F238E27FC236}">
              <a16:creationId xmlns:a16="http://schemas.microsoft.com/office/drawing/2014/main" id="{17AB7111-7B0A-4547-BAFE-312C15203C7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88" name="TextBox 2287">
          <a:extLst>
            <a:ext uri="{FF2B5EF4-FFF2-40B4-BE49-F238E27FC236}">
              <a16:creationId xmlns:a16="http://schemas.microsoft.com/office/drawing/2014/main" id="{22A969A7-352A-447C-A4F4-C0D866B747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89" name="TextBox 2288">
          <a:extLst>
            <a:ext uri="{FF2B5EF4-FFF2-40B4-BE49-F238E27FC236}">
              <a16:creationId xmlns:a16="http://schemas.microsoft.com/office/drawing/2014/main" id="{5BCD5DDC-96EB-499E-B3FD-3E564119649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90" name="TextBox 2289">
          <a:extLst>
            <a:ext uri="{FF2B5EF4-FFF2-40B4-BE49-F238E27FC236}">
              <a16:creationId xmlns:a16="http://schemas.microsoft.com/office/drawing/2014/main" id="{AFC075BE-59AB-47D9-8D9E-BFB7D15191F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91" name="TextBox 2290">
          <a:extLst>
            <a:ext uri="{FF2B5EF4-FFF2-40B4-BE49-F238E27FC236}">
              <a16:creationId xmlns:a16="http://schemas.microsoft.com/office/drawing/2014/main" id="{4C4C0F54-4CC4-45E7-8D2A-6C5E9AE04B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92" name="TextBox 2291">
          <a:extLst>
            <a:ext uri="{FF2B5EF4-FFF2-40B4-BE49-F238E27FC236}">
              <a16:creationId xmlns:a16="http://schemas.microsoft.com/office/drawing/2014/main" id="{0D6E40C0-00E2-4DF4-8E9F-B5B29768993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93" name="TextBox 2292">
          <a:extLst>
            <a:ext uri="{FF2B5EF4-FFF2-40B4-BE49-F238E27FC236}">
              <a16:creationId xmlns:a16="http://schemas.microsoft.com/office/drawing/2014/main" id="{46EDCD95-CE55-4C78-8F46-B0C33CFC147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94" name="TextBox 2293">
          <a:extLst>
            <a:ext uri="{FF2B5EF4-FFF2-40B4-BE49-F238E27FC236}">
              <a16:creationId xmlns:a16="http://schemas.microsoft.com/office/drawing/2014/main" id="{A144FC33-C257-4092-91C6-3B91498821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295" name="TextBox 2294">
          <a:extLst>
            <a:ext uri="{FF2B5EF4-FFF2-40B4-BE49-F238E27FC236}">
              <a16:creationId xmlns:a16="http://schemas.microsoft.com/office/drawing/2014/main" id="{5E6C3671-E2E3-46EC-8A0D-4D45AAAB86A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96" name="TextBox 2295">
          <a:extLst>
            <a:ext uri="{FF2B5EF4-FFF2-40B4-BE49-F238E27FC236}">
              <a16:creationId xmlns:a16="http://schemas.microsoft.com/office/drawing/2014/main" id="{7699E52B-8C64-477F-999C-24F6EA2396B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97" name="TextBox 2296">
          <a:extLst>
            <a:ext uri="{FF2B5EF4-FFF2-40B4-BE49-F238E27FC236}">
              <a16:creationId xmlns:a16="http://schemas.microsoft.com/office/drawing/2014/main" id="{E6BDCA7B-6521-4746-9C30-E6CE03A9715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98" name="TextBox 2297">
          <a:extLst>
            <a:ext uri="{FF2B5EF4-FFF2-40B4-BE49-F238E27FC236}">
              <a16:creationId xmlns:a16="http://schemas.microsoft.com/office/drawing/2014/main" id="{ED2A60D8-1520-4056-A487-65141D542BD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299" name="TextBox 2298">
          <a:extLst>
            <a:ext uri="{FF2B5EF4-FFF2-40B4-BE49-F238E27FC236}">
              <a16:creationId xmlns:a16="http://schemas.microsoft.com/office/drawing/2014/main" id="{43385F3C-E475-417D-960D-98DCA8E4B39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00" name="TextBox 2299">
          <a:extLst>
            <a:ext uri="{FF2B5EF4-FFF2-40B4-BE49-F238E27FC236}">
              <a16:creationId xmlns:a16="http://schemas.microsoft.com/office/drawing/2014/main" id="{96070BEE-99D0-4A97-BFE0-253E52A243E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01" name="TextBox 2300">
          <a:extLst>
            <a:ext uri="{FF2B5EF4-FFF2-40B4-BE49-F238E27FC236}">
              <a16:creationId xmlns:a16="http://schemas.microsoft.com/office/drawing/2014/main" id="{DB0558E8-3D5F-4FC7-AC4F-795763C5476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02" name="TextBox 2301">
          <a:extLst>
            <a:ext uri="{FF2B5EF4-FFF2-40B4-BE49-F238E27FC236}">
              <a16:creationId xmlns:a16="http://schemas.microsoft.com/office/drawing/2014/main" id="{E6D26D59-9118-439C-8A96-65900575856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03" name="TextBox 2302">
          <a:extLst>
            <a:ext uri="{FF2B5EF4-FFF2-40B4-BE49-F238E27FC236}">
              <a16:creationId xmlns:a16="http://schemas.microsoft.com/office/drawing/2014/main" id="{B7598450-A61B-4CC9-BB0A-8B7D420C6BE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04" name="TextBox 2303">
          <a:extLst>
            <a:ext uri="{FF2B5EF4-FFF2-40B4-BE49-F238E27FC236}">
              <a16:creationId xmlns:a16="http://schemas.microsoft.com/office/drawing/2014/main" id="{245FE908-FED6-4B1A-A1B5-34666EC2056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05" name="TextBox 2304">
          <a:extLst>
            <a:ext uri="{FF2B5EF4-FFF2-40B4-BE49-F238E27FC236}">
              <a16:creationId xmlns:a16="http://schemas.microsoft.com/office/drawing/2014/main" id="{DCC4E9C0-5342-4C14-B624-DE99D77DB32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306" name="TextBox 2305">
          <a:extLst>
            <a:ext uri="{FF2B5EF4-FFF2-40B4-BE49-F238E27FC236}">
              <a16:creationId xmlns:a16="http://schemas.microsoft.com/office/drawing/2014/main" id="{927BCB92-C2BB-4A11-B16B-EE2E2C347F5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307" name="TextBox 2306">
          <a:extLst>
            <a:ext uri="{FF2B5EF4-FFF2-40B4-BE49-F238E27FC236}">
              <a16:creationId xmlns:a16="http://schemas.microsoft.com/office/drawing/2014/main" id="{95581A7B-26F5-4C59-9A81-2201913F42F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308" name="TextBox 2307">
          <a:extLst>
            <a:ext uri="{FF2B5EF4-FFF2-40B4-BE49-F238E27FC236}">
              <a16:creationId xmlns:a16="http://schemas.microsoft.com/office/drawing/2014/main" id="{0CEB3427-50CC-4B9B-B1CB-51694E4853E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2309" name="TextBox 2308">
          <a:extLst>
            <a:ext uri="{FF2B5EF4-FFF2-40B4-BE49-F238E27FC236}">
              <a16:creationId xmlns:a16="http://schemas.microsoft.com/office/drawing/2014/main" id="{BFCC3268-F0A2-4BEA-8D9D-098E33D9A0D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10" name="TextBox 2309">
          <a:extLst>
            <a:ext uri="{FF2B5EF4-FFF2-40B4-BE49-F238E27FC236}">
              <a16:creationId xmlns:a16="http://schemas.microsoft.com/office/drawing/2014/main" id="{A7BCE6CB-9448-418B-A929-5659ADB5B56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11" name="TextBox 2310">
          <a:extLst>
            <a:ext uri="{FF2B5EF4-FFF2-40B4-BE49-F238E27FC236}">
              <a16:creationId xmlns:a16="http://schemas.microsoft.com/office/drawing/2014/main" id="{04812376-FAE7-4E51-AC9B-6A7C7BAC6D7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12" name="TextBox 2311">
          <a:extLst>
            <a:ext uri="{FF2B5EF4-FFF2-40B4-BE49-F238E27FC236}">
              <a16:creationId xmlns:a16="http://schemas.microsoft.com/office/drawing/2014/main" id="{BEA80EA3-C269-4AFA-92B1-F23451CEEA9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13" name="TextBox 2312">
          <a:extLst>
            <a:ext uri="{FF2B5EF4-FFF2-40B4-BE49-F238E27FC236}">
              <a16:creationId xmlns:a16="http://schemas.microsoft.com/office/drawing/2014/main" id="{14FAA31E-08A5-4D2F-A68D-1268320728E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14" name="TextBox 2313">
          <a:extLst>
            <a:ext uri="{FF2B5EF4-FFF2-40B4-BE49-F238E27FC236}">
              <a16:creationId xmlns:a16="http://schemas.microsoft.com/office/drawing/2014/main" id="{41694709-F14F-488B-BF11-64AB90D4D9E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15" name="TextBox 2314">
          <a:extLst>
            <a:ext uri="{FF2B5EF4-FFF2-40B4-BE49-F238E27FC236}">
              <a16:creationId xmlns:a16="http://schemas.microsoft.com/office/drawing/2014/main" id="{95D98B8D-EE75-4B13-AF46-CF98BB4085B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16" name="TextBox 2315">
          <a:extLst>
            <a:ext uri="{FF2B5EF4-FFF2-40B4-BE49-F238E27FC236}">
              <a16:creationId xmlns:a16="http://schemas.microsoft.com/office/drawing/2014/main" id="{97AABF19-F98E-44E5-913E-06D1A37118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17" name="TextBox 2316">
          <a:extLst>
            <a:ext uri="{FF2B5EF4-FFF2-40B4-BE49-F238E27FC236}">
              <a16:creationId xmlns:a16="http://schemas.microsoft.com/office/drawing/2014/main" id="{5ACFF369-9151-4A8F-B17B-4A8002A430D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18" name="TextBox 2317">
          <a:extLst>
            <a:ext uri="{FF2B5EF4-FFF2-40B4-BE49-F238E27FC236}">
              <a16:creationId xmlns:a16="http://schemas.microsoft.com/office/drawing/2014/main" id="{828E28BC-67AA-499B-AA18-77F93E58C8B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19" name="TextBox 2318">
          <a:extLst>
            <a:ext uri="{FF2B5EF4-FFF2-40B4-BE49-F238E27FC236}">
              <a16:creationId xmlns:a16="http://schemas.microsoft.com/office/drawing/2014/main" id="{AE5761C4-8FA3-4613-A172-7CEA3875504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0" name="TextBox 2319">
          <a:extLst>
            <a:ext uri="{FF2B5EF4-FFF2-40B4-BE49-F238E27FC236}">
              <a16:creationId xmlns:a16="http://schemas.microsoft.com/office/drawing/2014/main" id="{3F1CD514-8C33-44EF-9D2A-F292088D75F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1" name="TextBox 2320">
          <a:extLst>
            <a:ext uri="{FF2B5EF4-FFF2-40B4-BE49-F238E27FC236}">
              <a16:creationId xmlns:a16="http://schemas.microsoft.com/office/drawing/2014/main" id="{B93DB07D-F2CB-4981-A6DC-CA73361803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2" name="TextBox 2321">
          <a:extLst>
            <a:ext uri="{FF2B5EF4-FFF2-40B4-BE49-F238E27FC236}">
              <a16:creationId xmlns:a16="http://schemas.microsoft.com/office/drawing/2014/main" id="{693270C2-1C56-4AD9-97E4-E352AA8740B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3" name="TextBox 2322">
          <a:extLst>
            <a:ext uri="{FF2B5EF4-FFF2-40B4-BE49-F238E27FC236}">
              <a16:creationId xmlns:a16="http://schemas.microsoft.com/office/drawing/2014/main" id="{7A346FA9-7BDC-495E-BCFF-FD56F2567B1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4" name="TextBox 2323">
          <a:extLst>
            <a:ext uri="{FF2B5EF4-FFF2-40B4-BE49-F238E27FC236}">
              <a16:creationId xmlns:a16="http://schemas.microsoft.com/office/drawing/2014/main" id="{55ADE140-9426-4644-BEFE-DF73378AF56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5" name="TextBox 2324">
          <a:extLst>
            <a:ext uri="{FF2B5EF4-FFF2-40B4-BE49-F238E27FC236}">
              <a16:creationId xmlns:a16="http://schemas.microsoft.com/office/drawing/2014/main" id="{32BC1E8B-5DF5-4FF7-8F30-F30A4304739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6" name="TextBox 2325">
          <a:extLst>
            <a:ext uri="{FF2B5EF4-FFF2-40B4-BE49-F238E27FC236}">
              <a16:creationId xmlns:a16="http://schemas.microsoft.com/office/drawing/2014/main" id="{5F4ABF8F-54F5-4F18-A418-C77FFF4FA9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7" name="TextBox 2326">
          <a:extLst>
            <a:ext uri="{FF2B5EF4-FFF2-40B4-BE49-F238E27FC236}">
              <a16:creationId xmlns:a16="http://schemas.microsoft.com/office/drawing/2014/main" id="{D89F63ED-6B27-4353-AEEB-6DFEF6F7D4C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8" name="TextBox 2327">
          <a:extLst>
            <a:ext uri="{FF2B5EF4-FFF2-40B4-BE49-F238E27FC236}">
              <a16:creationId xmlns:a16="http://schemas.microsoft.com/office/drawing/2014/main" id="{C90A476A-0C02-449D-9661-53BEC67A6C4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29" name="TextBox 2328">
          <a:extLst>
            <a:ext uri="{FF2B5EF4-FFF2-40B4-BE49-F238E27FC236}">
              <a16:creationId xmlns:a16="http://schemas.microsoft.com/office/drawing/2014/main" id="{F7BEC3F4-7A31-47FD-A63C-CE96AE7449C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0" name="TextBox 2329">
          <a:extLst>
            <a:ext uri="{FF2B5EF4-FFF2-40B4-BE49-F238E27FC236}">
              <a16:creationId xmlns:a16="http://schemas.microsoft.com/office/drawing/2014/main" id="{5B38A0AC-D9B6-4129-BBD6-650892498C3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1" name="TextBox 2330">
          <a:extLst>
            <a:ext uri="{FF2B5EF4-FFF2-40B4-BE49-F238E27FC236}">
              <a16:creationId xmlns:a16="http://schemas.microsoft.com/office/drawing/2014/main" id="{5EBB9599-2B3F-42ED-AF71-4C6436E58D5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2" name="TextBox 2331">
          <a:extLst>
            <a:ext uri="{FF2B5EF4-FFF2-40B4-BE49-F238E27FC236}">
              <a16:creationId xmlns:a16="http://schemas.microsoft.com/office/drawing/2014/main" id="{E17E4398-6461-4247-ADAD-5448E98D656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3" name="TextBox 2332">
          <a:extLst>
            <a:ext uri="{FF2B5EF4-FFF2-40B4-BE49-F238E27FC236}">
              <a16:creationId xmlns:a16="http://schemas.microsoft.com/office/drawing/2014/main" id="{40BA3F2B-54B3-4D50-B58D-367CF0E08E3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4" name="TextBox 2333">
          <a:extLst>
            <a:ext uri="{FF2B5EF4-FFF2-40B4-BE49-F238E27FC236}">
              <a16:creationId xmlns:a16="http://schemas.microsoft.com/office/drawing/2014/main" id="{35E3CF85-2614-4A6D-9C0F-4034C5BB82E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5" name="TextBox 2334">
          <a:extLst>
            <a:ext uri="{FF2B5EF4-FFF2-40B4-BE49-F238E27FC236}">
              <a16:creationId xmlns:a16="http://schemas.microsoft.com/office/drawing/2014/main" id="{14074A16-5A7B-40CC-B924-40B31FB05EF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6" name="TextBox 2335">
          <a:extLst>
            <a:ext uri="{FF2B5EF4-FFF2-40B4-BE49-F238E27FC236}">
              <a16:creationId xmlns:a16="http://schemas.microsoft.com/office/drawing/2014/main" id="{58F1D938-4C5D-4440-842D-09973E64095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37" name="TextBox 2336">
          <a:extLst>
            <a:ext uri="{FF2B5EF4-FFF2-40B4-BE49-F238E27FC236}">
              <a16:creationId xmlns:a16="http://schemas.microsoft.com/office/drawing/2014/main" id="{86DB32AD-8C71-4A65-8750-6827AD2C1C8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38" name="TextBox 2337">
          <a:extLst>
            <a:ext uri="{FF2B5EF4-FFF2-40B4-BE49-F238E27FC236}">
              <a16:creationId xmlns:a16="http://schemas.microsoft.com/office/drawing/2014/main" id="{B51FC0FD-9681-48BF-8B72-857F317B9C1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39" name="TextBox 2338">
          <a:extLst>
            <a:ext uri="{FF2B5EF4-FFF2-40B4-BE49-F238E27FC236}">
              <a16:creationId xmlns:a16="http://schemas.microsoft.com/office/drawing/2014/main" id="{3635776C-EA90-4F30-8FE5-37D2776B9D6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40" name="TextBox 2339">
          <a:extLst>
            <a:ext uri="{FF2B5EF4-FFF2-40B4-BE49-F238E27FC236}">
              <a16:creationId xmlns:a16="http://schemas.microsoft.com/office/drawing/2014/main" id="{66FE2E9C-818B-458F-A613-F5B8D859986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41" name="TextBox 2340">
          <a:extLst>
            <a:ext uri="{FF2B5EF4-FFF2-40B4-BE49-F238E27FC236}">
              <a16:creationId xmlns:a16="http://schemas.microsoft.com/office/drawing/2014/main" id="{ABA1500E-AA32-4F9F-8C1C-D84B92659A7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2" name="TextBox 2341">
          <a:extLst>
            <a:ext uri="{FF2B5EF4-FFF2-40B4-BE49-F238E27FC236}">
              <a16:creationId xmlns:a16="http://schemas.microsoft.com/office/drawing/2014/main" id="{29BD804A-C0F1-4C22-A458-613840B4B0F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3" name="TextBox 2342">
          <a:extLst>
            <a:ext uri="{FF2B5EF4-FFF2-40B4-BE49-F238E27FC236}">
              <a16:creationId xmlns:a16="http://schemas.microsoft.com/office/drawing/2014/main" id="{13D986CE-E4C2-46B9-ACF2-A0F0EA00187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4" name="TextBox 2343">
          <a:extLst>
            <a:ext uri="{FF2B5EF4-FFF2-40B4-BE49-F238E27FC236}">
              <a16:creationId xmlns:a16="http://schemas.microsoft.com/office/drawing/2014/main" id="{3ECD3895-DCA8-46F3-978D-CEBBE0E8FE7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5" name="TextBox 2344">
          <a:extLst>
            <a:ext uri="{FF2B5EF4-FFF2-40B4-BE49-F238E27FC236}">
              <a16:creationId xmlns:a16="http://schemas.microsoft.com/office/drawing/2014/main" id="{E6C490D7-F497-4F99-B577-AD055481A8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6" name="TextBox 2345">
          <a:extLst>
            <a:ext uri="{FF2B5EF4-FFF2-40B4-BE49-F238E27FC236}">
              <a16:creationId xmlns:a16="http://schemas.microsoft.com/office/drawing/2014/main" id="{A92C6EFE-BB10-419E-B834-DADE8F76FD7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7" name="TextBox 2346">
          <a:extLst>
            <a:ext uri="{FF2B5EF4-FFF2-40B4-BE49-F238E27FC236}">
              <a16:creationId xmlns:a16="http://schemas.microsoft.com/office/drawing/2014/main" id="{6747DA12-04CE-4B22-BBEC-64430E61EE8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8" name="TextBox 2347">
          <a:extLst>
            <a:ext uri="{FF2B5EF4-FFF2-40B4-BE49-F238E27FC236}">
              <a16:creationId xmlns:a16="http://schemas.microsoft.com/office/drawing/2014/main" id="{F9DF0D3A-D107-4925-8C00-B3DBCD0111A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49" name="TextBox 2348">
          <a:extLst>
            <a:ext uri="{FF2B5EF4-FFF2-40B4-BE49-F238E27FC236}">
              <a16:creationId xmlns:a16="http://schemas.microsoft.com/office/drawing/2014/main" id="{F66F3D8E-8C86-423C-B601-792EB18452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0" name="TextBox 2349">
          <a:extLst>
            <a:ext uri="{FF2B5EF4-FFF2-40B4-BE49-F238E27FC236}">
              <a16:creationId xmlns:a16="http://schemas.microsoft.com/office/drawing/2014/main" id="{24739B94-928C-453E-B672-4B1ADD8F354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1" name="TextBox 2350">
          <a:extLst>
            <a:ext uri="{FF2B5EF4-FFF2-40B4-BE49-F238E27FC236}">
              <a16:creationId xmlns:a16="http://schemas.microsoft.com/office/drawing/2014/main" id="{14315FFE-363F-4186-9F8D-016732442D8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2" name="TextBox 2351">
          <a:extLst>
            <a:ext uri="{FF2B5EF4-FFF2-40B4-BE49-F238E27FC236}">
              <a16:creationId xmlns:a16="http://schemas.microsoft.com/office/drawing/2014/main" id="{22F7F261-8BB6-400F-A8F1-3BA56BE11CF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3" name="TextBox 2352">
          <a:extLst>
            <a:ext uri="{FF2B5EF4-FFF2-40B4-BE49-F238E27FC236}">
              <a16:creationId xmlns:a16="http://schemas.microsoft.com/office/drawing/2014/main" id="{8CDACFC0-D5A2-44EA-9B9A-E2913895443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4" name="TextBox 2353">
          <a:extLst>
            <a:ext uri="{FF2B5EF4-FFF2-40B4-BE49-F238E27FC236}">
              <a16:creationId xmlns:a16="http://schemas.microsoft.com/office/drawing/2014/main" id="{0E8347EB-9CD9-4BE1-AC7E-292052DEA27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5" name="TextBox 2354">
          <a:extLst>
            <a:ext uri="{FF2B5EF4-FFF2-40B4-BE49-F238E27FC236}">
              <a16:creationId xmlns:a16="http://schemas.microsoft.com/office/drawing/2014/main" id="{095C5A1A-FDFA-41C8-AC3C-64319A1AC4A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6" name="TextBox 2355">
          <a:extLst>
            <a:ext uri="{FF2B5EF4-FFF2-40B4-BE49-F238E27FC236}">
              <a16:creationId xmlns:a16="http://schemas.microsoft.com/office/drawing/2014/main" id="{DB1874E4-E7F0-4421-8021-0580F116151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7" name="TextBox 2356">
          <a:extLst>
            <a:ext uri="{FF2B5EF4-FFF2-40B4-BE49-F238E27FC236}">
              <a16:creationId xmlns:a16="http://schemas.microsoft.com/office/drawing/2014/main" id="{4DB805D6-FE68-4C34-85C3-1CA5CF16087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8" name="TextBox 2357">
          <a:extLst>
            <a:ext uri="{FF2B5EF4-FFF2-40B4-BE49-F238E27FC236}">
              <a16:creationId xmlns:a16="http://schemas.microsoft.com/office/drawing/2014/main" id="{C62FD544-BF08-4BFD-87FC-E2CCC21F9AA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359" name="TextBox 2358">
          <a:extLst>
            <a:ext uri="{FF2B5EF4-FFF2-40B4-BE49-F238E27FC236}">
              <a16:creationId xmlns:a16="http://schemas.microsoft.com/office/drawing/2014/main" id="{A70B4CA9-3343-4EE9-9451-0A0D056ABA9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60" name="TextBox 2359">
          <a:extLst>
            <a:ext uri="{FF2B5EF4-FFF2-40B4-BE49-F238E27FC236}">
              <a16:creationId xmlns:a16="http://schemas.microsoft.com/office/drawing/2014/main" id="{DA745C81-C891-41F1-B7D1-557B31DCFE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61" name="TextBox 2360">
          <a:extLst>
            <a:ext uri="{FF2B5EF4-FFF2-40B4-BE49-F238E27FC236}">
              <a16:creationId xmlns:a16="http://schemas.microsoft.com/office/drawing/2014/main" id="{9B993C5A-F1D5-450A-A65B-F2B1B2174F9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62" name="TextBox 2361">
          <a:extLst>
            <a:ext uri="{FF2B5EF4-FFF2-40B4-BE49-F238E27FC236}">
              <a16:creationId xmlns:a16="http://schemas.microsoft.com/office/drawing/2014/main" id="{1D708E8F-2E8F-4D66-B746-12AE2952057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63" name="TextBox 2362">
          <a:extLst>
            <a:ext uri="{FF2B5EF4-FFF2-40B4-BE49-F238E27FC236}">
              <a16:creationId xmlns:a16="http://schemas.microsoft.com/office/drawing/2014/main" id="{C5DD53F0-1A39-4BAB-B920-C27AB917005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64" name="TextBox 2363">
          <a:extLst>
            <a:ext uri="{FF2B5EF4-FFF2-40B4-BE49-F238E27FC236}">
              <a16:creationId xmlns:a16="http://schemas.microsoft.com/office/drawing/2014/main" id="{749C7A61-1D79-4DEC-BA32-0E3CDA28EC1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65" name="TextBox 2364">
          <a:extLst>
            <a:ext uri="{FF2B5EF4-FFF2-40B4-BE49-F238E27FC236}">
              <a16:creationId xmlns:a16="http://schemas.microsoft.com/office/drawing/2014/main" id="{A71B749D-5D30-45EF-B077-737E78298D4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66" name="TextBox 2365">
          <a:extLst>
            <a:ext uri="{FF2B5EF4-FFF2-40B4-BE49-F238E27FC236}">
              <a16:creationId xmlns:a16="http://schemas.microsoft.com/office/drawing/2014/main" id="{7F896613-A191-4EC6-B657-73BE78A22D2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67" name="TextBox 2366">
          <a:extLst>
            <a:ext uri="{FF2B5EF4-FFF2-40B4-BE49-F238E27FC236}">
              <a16:creationId xmlns:a16="http://schemas.microsoft.com/office/drawing/2014/main" id="{5DA2268E-AD2C-4C27-9C63-A9C283131B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68" name="TextBox 2367">
          <a:extLst>
            <a:ext uri="{FF2B5EF4-FFF2-40B4-BE49-F238E27FC236}">
              <a16:creationId xmlns:a16="http://schemas.microsoft.com/office/drawing/2014/main" id="{D7D7700C-6D23-4283-BF83-2EC66A4D9E9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69" name="TextBox 2368">
          <a:extLst>
            <a:ext uri="{FF2B5EF4-FFF2-40B4-BE49-F238E27FC236}">
              <a16:creationId xmlns:a16="http://schemas.microsoft.com/office/drawing/2014/main" id="{72213579-2A8C-4CD4-83E4-FD43BE4357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70" name="TextBox 2369">
          <a:extLst>
            <a:ext uri="{FF2B5EF4-FFF2-40B4-BE49-F238E27FC236}">
              <a16:creationId xmlns:a16="http://schemas.microsoft.com/office/drawing/2014/main" id="{2A00CAC1-BF4B-46B1-B083-EDDCC91D8D9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71" name="TextBox 2370">
          <a:extLst>
            <a:ext uri="{FF2B5EF4-FFF2-40B4-BE49-F238E27FC236}">
              <a16:creationId xmlns:a16="http://schemas.microsoft.com/office/drawing/2014/main" id="{5B9C263D-F1E7-44C1-B93A-4971505A809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72" name="TextBox 2371">
          <a:extLst>
            <a:ext uri="{FF2B5EF4-FFF2-40B4-BE49-F238E27FC236}">
              <a16:creationId xmlns:a16="http://schemas.microsoft.com/office/drawing/2014/main" id="{929E5A8D-C034-4023-ABC3-9DC8E9AE068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73" name="TextBox 2372">
          <a:extLst>
            <a:ext uri="{FF2B5EF4-FFF2-40B4-BE49-F238E27FC236}">
              <a16:creationId xmlns:a16="http://schemas.microsoft.com/office/drawing/2014/main" id="{7EDDA189-9226-4D64-8596-999B5FC6304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74" name="TextBox 2373">
          <a:extLst>
            <a:ext uri="{FF2B5EF4-FFF2-40B4-BE49-F238E27FC236}">
              <a16:creationId xmlns:a16="http://schemas.microsoft.com/office/drawing/2014/main" id="{8FB98655-86A8-44DB-87F7-9D85180726A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75" name="TextBox 2374">
          <a:extLst>
            <a:ext uri="{FF2B5EF4-FFF2-40B4-BE49-F238E27FC236}">
              <a16:creationId xmlns:a16="http://schemas.microsoft.com/office/drawing/2014/main" id="{0E392E60-34B3-40F1-95ED-5118F766E1A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76" name="TextBox 2375">
          <a:extLst>
            <a:ext uri="{FF2B5EF4-FFF2-40B4-BE49-F238E27FC236}">
              <a16:creationId xmlns:a16="http://schemas.microsoft.com/office/drawing/2014/main" id="{91DFF4A9-CFD8-4076-BA7D-6662F5902C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77" name="TextBox 2376">
          <a:extLst>
            <a:ext uri="{FF2B5EF4-FFF2-40B4-BE49-F238E27FC236}">
              <a16:creationId xmlns:a16="http://schemas.microsoft.com/office/drawing/2014/main" id="{91D9D332-B484-43B8-A698-BEF0C4DFFDF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78" name="TextBox 2377">
          <a:extLst>
            <a:ext uri="{FF2B5EF4-FFF2-40B4-BE49-F238E27FC236}">
              <a16:creationId xmlns:a16="http://schemas.microsoft.com/office/drawing/2014/main" id="{7C0CB476-6E05-451D-97EE-CB3311C6592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79" name="TextBox 2378">
          <a:extLst>
            <a:ext uri="{FF2B5EF4-FFF2-40B4-BE49-F238E27FC236}">
              <a16:creationId xmlns:a16="http://schemas.microsoft.com/office/drawing/2014/main" id="{E1472122-E287-4411-9444-8B3CA7FBC74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80" name="TextBox 2379">
          <a:extLst>
            <a:ext uri="{FF2B5EF4-FFF2-40B4-BE49-F238E27FC236}">
              <a16:creationId xmlns:a16="http://schemas.microsoft.com/office/drawing/2014/main" id="{65278818-526C-49F2-961F-FFA239D0A4F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381" name="TextBox 2380">
          <a:extLst>
            <a:ext uri="{FF2B5EF4-FFF2-40B4-BE49-F238E27FC236}">
              <a16:creationId xmlns:a16="http://schemas.microsoft.com/office/drawing/2014/main" id="{2DABF20D-208A-471F-BD1C-503460DA686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82" name="TextBox 2381">
          <a:extLst>
            <a:ext uri="{FF2B5EF4-FFF2-40B4-BE49-F238E27FC236}">
              <a16:creationId xmlns:a16="http://schemas.microsoft.com/office/drawing/2014/main" id="{B284F0AA-D2B1-4D87-851B-631F0A214B0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83" name="TextBox 2382">
          <a:extLst>
            <a:ext uri="{FF2B5EF4-FFF2-40B4-BE49-F238E27FC236}">
              <a16:creationId xmlns:a16="http://schemas.microsoft.com/office/drawing/2014/main" id="{5A19E287-C78A-42DA-953A-1F6151B2F24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84" name="TextBox 2383">
          <a:extLst>
            <a:ext uri="{FF2B5EF4-FFF2-40B4-BE49-F238E27FC236}">
              <a16:creationId xmlns:a16="http://schemas.microsoft.com/office/drawing/2014/main" id="{37D90BCF-E6A2-4969-8048-88DEB80A428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85" name="TextBox 2384">
          <a:extLst>
            <a:ext uri="{FF2B5EF4-FFF2-40B4-BE49-F238E27FC236}">
              <a16:creationId xmlns:a16="http://schemas.microsoft.com/office/drawing/2014/main" id="{4B9F704A-1A86-4C70-8E54-A848D768A13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86" name="TextBox 2385">
          <a:extLst>
            <a:ext uri="{FF2B5EF4-FFF2-40B4-BE49-F238E27FC236}">
              <a16:creationId xmlns:a16="http://schemas.microsoft.com/office/drawing/2014/main" id="{32F2A9C2-36A3-47A8-98F6-1132605BBFB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387" name="TextBox 2386">
          <a:extLst>
            <a:ext uri="{FF2B5EF4-FFF2-40B4-BE49-F238E27FC236}">
              <a16:creationId xmlns:a16="http://schemas.microsoft.com/office/drawing/2014/main" id="{3ABFD491-B00C-4F9B-8DED-7F18F4C0BCD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388" name="TextBox 2387">
          <a:extLst>
            <a:ext uri="{FF2B5EF4-FFF2-40B4-BE49-F238E27FC236}">
              <a16:creationId xmlns:a16="http://schemas.microsoft.com/office/drawing/2014/main" id="{2551691E-9D26-4CEF-8C91-8E6A58C2ED5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389" name="TextBox 2388">
          <a:extLst>
            <a:ext uri="{FF2B5EF4-FFF2-40B4-BE49-F238E27FC236}">
              <a16:creationId xmlns:a16="http://schemas.microsoft.com/office/drawing/2014/main" id="{EED8DC17-721E-40C7-A794-9202742CE1F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390" name="TextBox 2389">
          <a:extLst>
            <a:ext uri="{FF2B5EF4-FFF2-40B4-BE49-F238E27FC236}">
              <a16:creationId xmlns:a16="http://schemas.microsoft.com/office/drawing/2014/main" id="{552E10DB-788E-4158-ADA1-366F434CC44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391" name="TextBox 2390">
          <a:extLst>
            <a:ext uri="{FF2B5EF4-FFF2-40B4-BE49-F238E27FC236}">
              <a16:creationId xmlns:a16="http://schemas.microsoft.com/office/drawing/2014/main" id="{96915B2C-EE5A-4FB3-A7CA-2C6CA807E84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2392" name="TextBox 2391">
          <a:extLst>
            <a:ext uri="{FF2B5EF4-FFF2-40B4-BE49-F238E27FC236}">
              <a16:creationId xmlns:a16="http://schemas.microsoft.com/office/drawing/2014/main" id="{01D75C97-2B37-4899-A9E1-FA0B31A24B51}"/>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2393" name="TextBox 2392">
          <a:extLst>
            <a:ext uri="{FF2B5EF4-FFF2-40B4-BE49-F238E27FC236}">
              <a16:creationId xmlns:a16="http://schemas.microsoft.com/office/drawing/2014/main" id="{CEBF3EC2-5EF4-4E3D-BBFA-D9507EA24004}"/>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2394" name="TextBox 2393">
          <a:extLst>
            <a:ext uri="{FF2B5EF4-FFF2-40B4-BE49-F238E27FC236}">
              <a16:creationId xmlns:a16="http://schemas.microsoft.com/office/drawing/2014/main" id="{8F60AB28-A1BD-4E5F-8BBA-D109E3875B9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2395" name="TextBox 2394">
          <a:extLst>
            <a:ext uri="{FF2B5EF4-FFF2-40B4-BE49-F238E27FC236}">
              <a16:creationId xmlns:a16="http://schemas.microsoft.com/office/drawing/2014/main" id="{E94E7D01-FB6A-46A4-B510-96DEFFAF3A2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396" name="TextBox 2395">
          <a:extLst>
            <a:ext uri="{FF2B5EF4-FFF2-40B4-BE49-F238E27FC236}">
              <a16:creationId xmlns:a16="http://schemas.microsoft.com/office/drawing/2014/main" id="{87C49BEF-DB27-4242-93FC-F8CCF9A03F63}"/>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397" name="TextBox 2396">
          <a:extLst>
            <a:ext uri="{FF2B5EF4-FFF2-40B4-BE49-F238E27FC236}">
              <a16:creationId xmlns:a16="http://schemas.microsoft.com/office/drawing/2014/main" id="{EF1BC2C8-19C2-4865-9D1B-F1621A441B3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398" name="TextBox 2397">
          <a:extLst>
            <a:ext uri="{FF2B5EF4-FFF2-40B4-BE49-F238E27FC236}">
              <a16:creationId xmlns:a16="http://schemas.microsoft.com/office/drawing/2014/main" id="{23728DE4-0B78-48CC-B2DD-3448DDDF4710}"/>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399" name="TextBox 2398">
          <a:extLst>
            <a:ext uri="{FF2B5EF4-FFF2-40B4-BE49-F238E27FC236}">
              <a16:creationId xmlns:a16="http://schemas.microsoft.com/office/drawing/2014/main" id="{E03346F5-44BC-494E-85F6-7B706DDFA13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0" name="TextBox 2399">
          <a:extLst>
            <a:ext uri="{FF2B5EF4-FFF2-40B4-BE49-F238E27FC236}">
              <a16:creationId xmlns:a16="http://schemas.microsoft.com/office/drawing/2014/main" id="{2D5F7145-F7E3-4D8C-AB80-726E4F31094E}"/>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1" name="TextBox 2400">
          <a:extLst>
            <a:ext uri="{FF2B5EF4-FFF2-40B4-BE49-F238E27FC236}">
              <a16:creationId xmlns:a16="http://schemas.microsoft.com/office/drawing/2014/main" id="{581BDDE9-D06C-4AFA-95FF-09D877D1AAC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2" name="TextBox 2401">
          <a:extLst>
            <a:ext uri="{FF2B5EF4-FFF2-40B4-BE49-F238E27FC236}">
              <a16:creationId xmlns:a16="http://schemas.microsoft.com/office/drawing/2014/main" id="{5B69B4A4-D499-4617-8F4C-9234A1463FA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3" name="TextBox 2402">
          <a:extLst>
            <a:ext uri="{FF2B5EF4-FFF2-40B4-BE49-F238E27FC236}">
              <a16:creationId xmlns:a16="http://schemas.microsoft.com/office/drawing/2014/main" id="{125827FE-18A1-40AC-86F6-B76EA37F9A0D}"/>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4" name="TextBox 2403">
          <a:extLst>
            <a:ext uri="{FF2B5EF4-FFF2-40B4-BE49-F238E27FC236}">
              <a16:creationId xmlns:a16="http://schemas.microsoft.com/office/drawing/2014/main" id="{0DFCF23C-9A9B-4714-855F-82BEF95617F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5" name="TextBox 2404">
          <a:extLst>
            <a:ext uri="{FF2B5EF4-FFF2-40B4-BE49-F238E27FC236}">
              <a16:creationId xmlns:a16="http://schemas.microsoft.com/office/drawing/2014/main" id="{F2373A18-E7A8-462B-8AEB-301CD3C87943}"/>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6" name="TextBox 2405">
          <a:extLst>
            <a:ext uri="{FF2B5EF4-FFF2-40B4-BE49-F238E27FC236}">
              <a16:creationId xmlns:a16="http://schemas.microsoft.com/office/drawing/2014/main" id="{99CA184B-2219-4F2D-AD6E-C3D50D078EE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407" name="TextBox 2406">
          <a:extLst>
            <a:ext uri="{FF2B5EF4-FFF2-40B4-BE49-F238E27FC236}">
              <a16:creationId xmlns:a16="http://schemas.microsoft.com/office/drawing/2014/main" id="{FACA9F3F-FA86-45D8-970A-2AA28DF47849}"/>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08" name="TextBox 2407">
          <a:extLst>
            <a:ext uri="{FF2B5EF4-FFF2-40B4-BE49-F238E27FC236}">
              <a16:creationId xmlns:a16="http://schemas.microsoft.com/office/drawing/2014/main" id="{B29F11A8-37FF-42F0-AF4B-E5734BCF7CF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09" name="TextBox 2408">
          <a:extLst>
            <a:ext uri="{FF2B5EF4-FFF2-40B4-BE49-F238E27FC236}">
              <a16:creationId xmlns:a16="http://schemas.microsoft.com/office/drawing/2014/main" id="{3DC7707F-E0C4-499E-80D3-B7F6C13036C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410" name="TextBox 2409">
          <a:extLst>
            <a:ext uri="{FF2B5EF4-FFF2-40B4-BE49-F238E27FC236}">
              <a16:creationId xmlns:a16="http://schemas.microsoft.com/office/drawing/2014/main" id="{A4FF032A-A60F-46DF-BEC7-58B26391965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411" name="TextBox 2410">
          <a:extLst>
            <a:ext uri="{FF2B5EF4-FFF2-40B4-BE49-F238E27FC236}">
              <a16:creationId xmlns:a16="http://schemas.microsoft.com/office/drawing/2014/main" id="{D9F31761-D49D-4D30-83FE-AB6F63CAB9E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12" name="TextBox 2411">
          <a:extLst>
            <a:ext uri="{FF2B5EF4-FFF2-40B4-BE49-F238E27FC236}">
              <a16:creationId xmlns:a16="http://schemas.microsoft.com/office/drawing/2014/main" id="{A698F1AF-974A-40CE-A9FE-40E7F5E9D04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13" name="TextBox 2412">
          <a:extLst>
            <a:ext uri="{FF2B5EF4-FFF2-40B4-BE49-F238E27FC236}">
              <a16:creationId xmlns:a16="http://schemas.microsoft.com/office/drawing/2014/main" id="{A624D443-B6D0-440E-B489-9E9946D601C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414" name="TextBox 2413">
          <a:extLst>
            <a:ext uri="{FF2B5EF4-FFF2-40B4-BE49-F238E27FC236}">
              <a16:creationId xmlns:a16="http://schemas.microsoft.com/office/drawing/2014/main" id="{F426D5E3-4AB9-457B-8261-27B3AD334F6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415" name="TextBox 2414">
          <a:extLst>
            <a:ext uri="{FF2B5EF4-FFF2-40B4-BE49-F238E27FC236}">
              <a16:creationId xmlns:a16="http://schemas.microsoft.com/office/drawing/2014/main" id="{C1642615-6397-4BB0-A714-3848C552713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16" name="TextBox 2415">
          <a:extLst>
            <a:ext uri="{FF2B5EF4-FFF2-40B4-BE49-F238E27FC236}">
              <a16:creationId xmlns:a16="http://schemas.microsoft.com/office/drawing/2014/main" id="{A481C042-7492-48FC-B05B-B34E8DE3944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417" name="TextBox 2416">
          <a:extLst>
            <a:ext uri="{FF2B5EF4-FFF2-40B4-BE49-F238E27FC236}">
              <a16:creationId xmlns:a16="http://schemas.microsoft.com/office/drawing/2014/main" id="{DEB5C692-1CB9-47B6-97BE-3CFC317D0C7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418" name="TextBox 2417">
          <a:extLst>
            <a:ext uri="{FF2B5EF4-FFF2-40B4-BE49-F238E27FC236}">
              <a16:creationId xmlns:a16="http://schemas.microsoft.com/office/drawing/2014/main" id="{275E04A6-CCF2-4F74-A74F-C0AE321A768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419" name="TextBox 2418">
          <a:extLst>
            <a:ext uri="{FF2B5EF4-FFF2-40B4-BE49-F238E27FC236}">
              <a16:creationId xmlns:a16="http://schemas.microsoft.com/office/drawing/2014/main" id="{CD3BD220-3C68-4D9B-A0D5-24ED795D032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0" name="TextBox 2419">
          <a:extLst>
            <a:ext uri="{FF2B5EF4-FFF2-40B4-BE49-F238E27FC236}">
              <a16:creationId xmlns:a16="http://schemas.microsoft.com/office/drawing/2014/main" id="{0981C110-31AE-41F9-BFDC-92D2D86EEE0C}"/>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1" name="TextBox 2420">
          <a:extLst>
            <a:ext uri="{FF2B5EF4-FFF2-40B4-BE49-F238E27FC236}">
              <a16:creationId xmlns:a16="http://schemas.microsoft.com/office/drawing/2014/main" id="{17F6F4F8-EF54-446F-9089-897259D508E4}"/>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2" name="TextBox 2421">
          <a:extLst>
            <a:ext uri="{FF2B5EF4-FFF2-40B4-BE49-F238E27FC236}">
              <a16:creationId xmlns:a16="http://schemas.microsoft.com/office/drawing/2014/main" id="{3E535D33-69E8-4F0B-9F1B-22FA4CFA2FA4}"/>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3" name="TextBox 2422">
          <a:extLst>
            <a:ext uri="{FF2B5EF4-FFF2-40B4-BE49-F238E27FC236}">
              <a16:creationId xmlns:a16="http://schemas.microsoft.com/office/drawing/2014/main" id="{C23C3A55-D284-43B0-B47C-B352FA04A6E2}"/>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4" name="TextBox 2423">
          <a:extLst>
            <a:ext uri="{FF2B5EF4-FFF2-40B4-BE49-F238E27FC236}">
              <a16:creationId xmlns:a16="http://schemas.microsoft.com/office/drawing/2014/main" id="{E305F3F5-39EF-42E3-8DBB-BD12BBA67413}"/>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5" name="TextBox 2424">
          <a:extLst>
            <a:ext uri="{FF2B5EF4-FFF2-40B4-BE49-F238E27FC236}">
              <a16:creationId xmlns:a16="http://schemas.microsoft.com/office/drawing/2014/main" id="{97837D54-98F1-46D2-B000-19B92E5BDC67}"/>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6" name="TextBox 2425">
          <a:extLst>
            <a:ext uri="{FF2B5EF4-FFF2-40B4-BE49-F238E27FC236}">
              <a16:creationId xmlns:a16="http://schemas.microsoft.com/office/drawing/2014/main" id="{BB1DDCDB-B1FD-47CF-B033-5E9C223F6461}"/>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7" name="TextBox 2426">
          <a:extLst>
            <a:ext uri="{FF2B5EF4-FFF2-40B4-BE49-F238E27FC236}">
              <a16:creationId xmlns:a16="http://schemas.microsoft.com/office/drawing/2014/main" id="{CBC07AE4-7A2E-469D-BA9D-4BE80D21196A}"/>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8" name="TextBox 2427">
          <a:extLst>
            <a:ext uri="{FF2B5EF4-FFF2-40B4-BE49-F238E27FC236}">
              <a16:creationId xmlns:a16="http://schemas.microsoft.com/office/drawing/2014/main" id="{C9079319-12B2-49AB-BE1F-F5B84606D09C}"/>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29" name="TextBox 2428">
          <a:extLst>
            <a:ext uri="{FF2B5EF4-FFF2-40B4-BE49-F238E27FC236}">
              <a16:creationId xmlns:a16="http://schemas.microsoft.com/office/drawing/2014/main" id="{9149CCDB-15BB-4370-A1A3-9986C2BB059C}"/>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30" name="TextBox 2429">
          <a:extLst>
            <a:ext uri="{FF2B5EF4-FFF2-40B4-BE49-F238E27FC236}">
              <a16:creationId xmlns:a16="http://schemas.microsoft.com/office/drawing/2014/main" id="{0A44553C-3972-4F74-A1B5-4FDDB4F69DE5}"/>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31" name="TextBox 2430">
          <a:extLst>
            <a:ext uri="{FF2B5EF4-FFF2-40B4-BE49-F238E27FC236}">
              <a16:creationId xmlns:a16="http://schemas.microsoft.com/office/drawing/2014/main" id="{902A0318-3DF6-45C2-839A-2C87C75B1E4E}"/>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32" name="TextBox 2431">
          <a:extLst>
            <a:ext uri="{FF2B5EF4-FFF2-40B4-BE49-F238E27FC236}">
              <a16:creationId xmlns:a16="http://schemas.microsoft.com/office/drawing/2014/main" id="{E73263A6-4EBC-4C66-9F92-3D8794D9C899}"/>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33" name="TextBox 2432">
          <a:extLst>
            <a:ext uri="{FF2B5EF4-FFF2-40B4-BE49-F238E27FC236}">
              <a16:creationId xmlns:a16="http://schemas.microsoft.com/office/drawing/2014/main" id="{FA6A93B5-611E-495A-8279-D0CD1C68D57A}"/>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34" name="TextBox 2433">
          <a:extLst>
            <a:ext uri="{FF2B5EF4-FFF2-40B4-BE49-F238E27FC236}">
              <a16:creationId xmlns:a16="http://schemas.microsoft.com/office/drawing/2014/main" id="{EA8CB2E8-77CB-4AE8-AF07-E8D0E40292AA}"/>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35" name="TextBox 2434">
          <a:extLst>
            <a:ext uri="{FF2B5EF4-FFF2-40B4-BE49-F238E27FC236}">
              <a16:creationId xmlns:a16="http://schemas.microsoft.com/office/drawing/2014/main" id="{63A5C0C1-AFB7-4073-B607-0F4C83609976}"/>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36" name="TextBox 2435">
          <a:extLst>
            <a:ext uri="{FF2B5EF4-FFF2-40B4-BE49-F238E27FC236}">
              <a16:creationId xmlns:a16="http://schemas.microsoft.com/office/drawing/2014/main" id="{B2FCE8E7-9B10-41A0-9979-832ECF9A71E3}"/>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37" name="TextBox 2436">
          <a:extLst>
            <a:ext uri="{FF2B5EF4-FFF2-40B4-BE49-F238E27FC236}">
              <a16:creationId xmlns:a16="http://schemas.microsoft.com/office/drawing/2014/main" id="{BC14EBC6-A974-41E3-B0E2-FACB746FEF72}"/>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38" name="TextBox 2437">
          <a:extLst>
            <a:ext uri="{FF2B5EF4-FFF2-40B4-BE49-F238E27FC236}">
              <a16:creationId xmlns:a16="http://schemas.microsoft.com/office/drawing/2014/main" id="{47ADABB9-1B1B-48F9-8D59-440531179E21}"/>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39" name="TextBox 2438">
          <a:extLst>
            <a:ext uri="{FF2B5EF4-FFF2-40B4-BE49-F238E27FC236}">
              <a16:creationId xmlns:a16="http://schemas.microsoft.com/office/drawing/2014/main" id="{B4D6EF42-7366-4383-BF62-B981B20D9EF7}"/>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0" name="TextBox 2439">
          <a:extLst>
            <a:ext uri="{FF2B5EF4-FFF2-40B4-BE49-F238E27FC236}">
              <a16:creationId xmlns:a16="http://schemas.microsoft.com/office/drawing/2014/main" id="{6D4B442A-C3B4-48BA-9CEF-B334357BCD5F}"/>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1" name="TextBox 2440">
          <a:extLst>
            <a:ext uri="{FF2B5EF4-FFF2-40B4-BE49-F238E27FC236}">
              <a16:creationId xmlns:a16="http://schemas.microsoft.com/office/drawing/2014/main" id="{47B03525-15EF-4EE7-9E02-872E0E3795DA}"/>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2" name="TextBox 2441">
          <a:extLst>
            <a:ext uri="{FF2B5EF4-FFF2-40B4-BE49-F238E27FC236}">
              <a16:creationId xmlns:a16="http://schemas.microsoft.com/office/drawing/2014/main" id="{F1A812E0-344F-472A-BDF3-8F1A3D76FF0B}"/>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3" name="TextBox 2442">
          <a:extLst>
            <a:ext uri="{FF2B5EF4-FFF2-40B4-BE49-F238E27FC236}">
              <a16:creationId xmlns:a16="http://schemas.microsoft.com/office/drawing/2014/main" id="{D12E7F3E-9E73-43DE-9D88-777E4571AA0A}"/>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4" name="TextBox 2443">
          <a:extLst>
            <a:ext uri="{FF2B5EF4-FFF2-40B4-BE49-F238E27FC236}">
              <a16:creationId xmlns:a16="http://schemas.microsoft.com/office/drawing/2014/main" id="{29B6279B-A79F-49ED-BDBF-386C2545DF23}"/>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5" name="TextBox 2444">
          <a:extLst>
            <a:ext uri="{FF2B5EF4-FFF2-40B4-BE49-F238E27FC236}">
              <a16:creationId xmlns:a16="http://schemas.microsoft.com/office/drawing/2014/main" id="{2BCA9D54-C89F-4FDF-93F1-96833C337AF5}"/>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6" name="TextBox 2445">
          <a:extLst>
            <a:ext uri="{FF2B5EF4-FFF2-40B4-BE49-F238E27FC236}">
              <a16:creationId xmlns:a16="http://schemas.microsoft.com/office/drawing/2014/main" id="{B71B8AD5-7215-4559-AA29-5E719EE3910F}"/>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47" name="TextBox 2446">
          <a:extLst>
            <a:ext uri="{FF2B5EF4-FFF2-40B4-BE49-F238E27FC236}">
              <a16:creationId xmlns:a16="http://schemas.microsoft.com/office/drawing/2014/main" id="{19FC048F-DE2C-4A84-801C-FA15AE2E112F}"/>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48" name="TextBox 2447">
          <a:extLst>
            <a:ext uri="{FF2B5EF4-FFF2-40B4-BE49-F238E27FC236}">
              <a16:creationId xmlns:a16="http://schemas.microsoft.com/office/drawing/2014/main" id="{751BCCC8-7042-4560-903B-10873BBC6B24}"/>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49" name="TextBox 2448">
          <a:extLst>
            <a:ext uri="{FF2B5EF4-FFF2-40B4-BE49-F238E27FC236}">
              <a16:creationId xmlns:a16="http://schemas.microsoft.com/office/drawing/2014/main" id="{897199FA-DC60-4575-9230-7610C44B5C58}"/>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50" name="TextBox 2449">
          <a:extLst>
            <a:ext uri="{FF2B5EF4-FFF2-40B4-BE49-F238E27FC236}">
              <a16:creationId xmlns:a16="http://schemas.microsoft.com/office/drawing/2014/main" id="{7489ECFA-7DA2-44E2-AC43-87778432CDEF}"/>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451" name="TextBox 2450">
          <a:extLst>
            <a:ext uri="{FF2B5EF4-FFF2-40B4-BE49-F238E27FC236}">
              <a16:creationId xmlns:a16="http://schemas.microsoft.com/office/drawing/2014/main" id="{4CEB4376-FE82-4E5A-9C37-A31D9A8B2093}"/>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2" name="TextBox 2451">
          <a:extLst>
            <a:ext uri="{FF2B5EF4-FFF2-40B4-BE49-F238E27FC236}">
              <a16:creationId xmlns:a16="http://schemas.microsoft.com/office/drawing/2014/main" id="{845333D2-48F1-4D06-9487-B1FA062D7CFE}"/>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3" name="TextBox 2452">
          <a:extLst>
            <a:ext uri="{FF2B5EF4-FFF2-40B4-BE49-F238E27FC236}">
              <a16:creationId xmlns:a16="http://schemas.microsoft.com/office/drawing/2014/main" id="{BE0F5B86-E366-4F7B-BE7F-B6D2D2B90A42}"/>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4" name="TextBox 2453">
          <a:extLst>
            <a:ext uri="{FF2B5EF4-FFF2-40B4-BE49-F238E27FC236}">
              <a16:creationId xmlns:a16="http://schemas.microsoft.com/office/drawing/2014/main" id="{A10510C0-3174-4F5D-A549-C7337BF09EBD}"/>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5" name="TextBox 2454">
          <a:extLst>
            <a:ext uri="{FF2B5EF4-FFF2-40B4-BE49-F238E27FC236}">
              <a16:creationId xmlns:a16="http://schemas.microsoft.com/office/drawing/2014/main" id="{DE6F97AF-4861-4920-BD2F-981629FE3C31}"/>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6" name="TextBox 2455">
          <a:extLst>
            <a:ext uri="{FF2B5EF4-FFF2-40B4-BE49-F238E27FC236}">
              <a16:creationId xmlns:a16="http://schemas.microsoft.com/office/drawing/2014/main" id="{18A6C11F-6C99-4A21-8E37-B101F2A76677}"/>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7" name="TextBox 2456">
          <a:extLst>
            <a:ext uri="{FF2B5EF4-FFF2-40B4-BE49-F238E27FC236}">
              <a16:creationId xmlns:a16="http://schemas.microsoft.com/office/drawing/2014/main" id="{D4063164-6B69-443E-936A-CA4572D1CCE9}"/>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8" name="TextBox 2457">
          <a:extLst>
            <a:ext uri="{FF2B5EF4-FFF2-40B4-BE49-F238E27FC236}">
              <a16:creationId xmlns:a16="http://schemas.microsoft.com/office/drawing/2014/main" id="{23D752A1-8271-4BC6-9EEC-C9829464ED6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59" name="TextBox 2458">
          <a:extLst>
            <a:ext uri="{FF2B5EF4-FFF2-40B4-BE49-F238E27FC236}">
              <a16:creationId xmlns:a16="http://schemas.microsoft.com/office/drawing/2014/main" id="{959F46B9-3A76-4137-AD69-5AA443E4F9CF}"/>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60" name="TextBox 2459">
          <a:extLst>
            <a:ext uri="{FF2B5EF4-FFF2-40B4-BE49-F238E27FC236}">
              <a16:creationId xmlns:a16="http://schemas.microsoft.com/office/drawing/2014/main" id="{24801BF5-35C4-4776-8182-4AF12FE0F253}"/>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61" name="TextBox 2460">
          <a:extLst>
            <a:ext uri="{FF2B5EF4-FFF2-40B4-BE49-F238E27FC236}">
              <a16:creationId xmlns:a16="http://schemas.microsoft.com/office/drawing/2014/main" id="{5055D8EB-BC78-4137-BCA0-180596ADA96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62" name="TextBox 2461">
          <a:extLst>
            <a:ext uri="{FF2B5EF4-FFF2-40B4-BE49-F238E27FC236}">
              <a16:creationId xmlns:a16="http://schemas.microsoft.com/office/drawing/2014/main" id="{14C59555-61A1-4928-81EF-2617D3AC3CE1}"/>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2463" name="TextBox 2462">
          <a:extLst>
            <a:ext uri="{FF2B5EF4-FFF2-40B4-BE49-F238E27FC236}">
              <a16:creationId xmlns:a16="http://schemas.microsoft.com/office/drawing/2014/main" id="{85D2A19C-BDEE-434F-A2F7-489D18FC878D}"/>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64" name="TextBox 2463">
          <a:extLst>
            <a:ext uri="{FF2B5EF4-FFF2-40B4-BE49-F238E27FC236}">
              <a16:creationId xmlns:a16="http://schemas.microsoft.com/office/drawing/2014/main" id="{EE2C5899-C543-4703-8CC4-BA7D46D4074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65" name="TextBox 2464">
          <a:extLst>
            <a:ext uri="{FF2B5EF4-FFF2-40B4-BE49-F238E27FC236}">
              <a16:creationId xmlns:a16="http://schemas.microsoft.com/office/drawing/2014/main" id="{ECA135F4-C5BD-463B-8A01-CE74B62F0EA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66" name="TextBox 2465">
          <a:extLst>
            <a:ext uri="{FF2B5EF4-FFF2-40B4-BE49-F238E27FC236}">
              <a16:creationId xmlns:a16="http://schemas.microsoft.com/office/drawing/2014/main" id="{EFB68116-B573-4CFA-8E20-D3AD119023E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67" name="TextBox 2466">
          <a:extLst>
            <a:ext uri="{FF2B5EF4-FFF2-40B4-BE49-F238E27FC236}">
              <a16:creationId xmlns:a16="http://schemas.microsoft.com/office/drawing/2014/main" id="{40F99E08-42B1-4CCE-9E5D-1822A9B3494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68" name="TextBox 2467">
          <a:extLst>
            <a:ext uri="{FF2B5EF4-FFF2-40B4-BE49-F238E27FC236}">
              <a16:creationId xmlns:a16="http://schemas.microsoft.com/office/drawing/2014/main" id="{C8E21812-B378-4379-8C40-DAE34DB1F2D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69" name="TextBox 2468">
          <a:extLst>
            <a:ext uri="{FF2B5EF4-FFF2-40B4-BE49-F238E27FC236}">
              <a16:creationId xmlns:a16="http://schemas.microsoft.com/office/drawing/2014/main" id="{5317AB7F-FE48-42E2-A49D-24F35F27AB8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0" name="TextBox 2469">
          <a:extLst>
            <a:ext uri="{FF2B5EF4-FFF2-40B4-BE49-F238E27FC236}">
              <a16:creationId xmlns:a16="http://schemas.microsoft.com/office/drawing/2014/main" id="{5CF282F2-C125-46F1-B51F-1B7154C6586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1" name="TextBox 2470">
          <a:extLst>
            <a:ext uri="{FF2B5EF4-FFF2-40B4-BE49-F238E27FC236}">
              <a16:creationId xmlns:a16="http://schemas.microsoft.com/office/drawing/2014/main" id="{C18E9E8C-E40D-48E4-8511-EB23C828139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2" name="TextBox 2471">
          <a:extLst>
            <a:ext uri="{FF2B5EF4-FFF2-40B4-BE49-F238E27FC236}">
              <a16:creationId xmlns:a16="http://schemas.microsoft.com/office/drawing/2014/main" id="{E0AD360C-7E92-4881-8F20-36DDDFCF07F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3" name="TextBox 2472">
          <a:extLst>
            <a:ext uri="{FF2B5EF4-FFF2-40B4-BE49-F238E27FC236}">
              <a16:creationId xmlns:a16="http://schemas.microsoft.com/office/drawing/2014/main" id="{FA607E69-BA0D-40D6-8339-8BC7D443CEE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4" name="TextBox 2473">
          <a:extLst>
            <a:ext uri="{FF2B5EF4-FFF2-40B4-BE49-F238E27FC236}">
              <a16:creationId xmlns:a16="http://schemas.microsoft.com/office/drawing/2014/main" id="{5B872CA5-9FC4-495B-A212-31E52A9A751B}"/>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5" name="TextBox 2474">
          <a:extLst>
            <a:ext uri="{FF2B5EF4-FFF2-40B4-BE49-F238E27FC236}">
              <a16:creationId xmlns:a16="http://schemas.microsoft.com/office/drawing/2014/main" id="{C62C3EA1-832E-4449-9AFD-C697D07A3BB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6" name="TextBox 2475">
          <a:extLst>
            <a:ext uri="{FF2B5EF4-FFF2-40B4-BE49-F238E27FC236}">
              <a16:creationId xmlns:a16="http://schemas.microsoft.com/office/drawing/2014/main" id="{C929F04F-22B3-45EA-B6B7-4AA18FA1891F}"/>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7" name="TextBox 2476">
          <a:extLst>
            <a:ext uri="{FF2B5EF4-FFF2-40B4-BE49-F238E27FC236}">
              <a16:creationId xmlns:a16="http://schemas.microsoft.com/office/drawing/2014/main" id="{99F1FF19-7D76-46F6-AC00-044C09C2443B}"/>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8" name="TextBox 2477">
          <a:extLst>
            <a:ext uri="{FF2B5EF4-FFF2-40B4-BE49-F238E27FC236}">
              <a16:creationId xmlns:a16="http://schemas.microsoft.com/office/drawing/2014/main" id="{3323ECB3-8401-4573-807A-E384335AEF5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79" name="TextBox 2478">
          <a:extLst>
            <a:ext uri="{FF2B5EF4-FFF2-40B4-BE49-F238E27FC236}">
              <a16:creationId xmlns:a16="http://schemas.microsoft.com/office/drawing/2014/main" id="{D39A7A67-C571-4780-ABF3-A01CFC9D9C4E}"/>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0" name="TextBox 2479">
          <a:extLst>
            <a:ext uri="{FF2B5EF4-FFF2-40B4-BE49-F238E27FC236}">
              <a16:creationId xmlns:a16="http://schemas.microsoft.com/office/drawing/2014/main" id="{EC9E360F-ABC7-4AA9-93E0-1127BD03563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1" name="TextBox 2480">
          <a:extLst>
            <a:ext uri="{FF2B5EF4-FFF2-40B4-BE49-F238E27FC236}">
              <a16:creationId xmlns:a16="http://schemas.microsoft.com/office/drawing/2014/main" id="{F91B4B0D-D973-4CDD-959E-A5DEADB6A4B7}"/>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2" name="TextBox 2481">
          <a:extLst>
            <a:ext uri="{FF2B5EF4-FFF2-40B4-BE49-F238E27FC236}">
              <a16:creationId xmlns:a16="http://schemas.microsoft.com/office/drawing/2014/main" id="{4808AECF-F8C3-41C7-99FD-2230D1E9FDA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3" name="TextBox 2482">
          <a:extLst>
            <a:ext uri="{FF2B5EF4-FFF2-40B4-BE49-F238E27FC236}">
              <a16:creationId xmlns:a16="http://schemas.microsoft.com/office/drawing/2014/main" id="{9F997046-4FD7-4E6C-9E79-E1F418768BA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4" name="TextBox 2483">
          <a:extLst>
            <a:ext uri="{FF2B5EF4-FFF2-40B4-BE49-F238E27FC236}">
              <a16:creationId xmlns:a16="http://schemas.microsoft.com/office/drawing/2014/main" id="{1CB185D7-7B87-41BB-BDDC-D804BC70253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5" name="TextBox 2484">
          <a:extLst>
            <a:ext uri="{FF2B5EF4-FFF2-40B4-BE49-F238E27FC236}">
              <a16:creationId xmlns:a16="http://schemas.microsoft.com/office/drawing/2014/main" id="{54E4B11F-D981-4DCA-BB98-47D610D397A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6" name="TextBox 2485">
          <a:extLst>
            <a:ext uri="{FF2B5EF4-FFF2-40B4-BE49-F238E27FC236}">
              <a16:creationId xmlns:a16="http://schemas.microsoft.com/office/drawing/2014/main" id="{B4CA4CDC-D388-4F74-B041-98C1FBD475C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7" name="TextBox 2486">
          <a:extLst>
            <a:ext uri="{FF2B5EF4-FFF2-40B4-BE49-F238E27FC236}">
              <a16:creationId xmlns:a16="http://schemas.microsoft.com/office/drawing/2014/main" id="{8D5CDFE9-387E-452B-B79A-9D8F86FE39AB}"/>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8" name="TextBox 2487">
          <a:extLst>
            <a:ext uri="{FF2B5EF4-FFF2-40B4-BE49-F238E27FC236}">
              <a16:creationId xmlns:a16="http://schemas.microsoft.com/office/drawing/2014/main" id="{A9EDD369-1DF3-4A13-9E6F-C3AC0273E49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89" name="TextBox 2488">
          <a:extLst>
            <a:ext uri="{FF2B5EF4-FFF2-40B4-BE49-F238E27FC236}">
              <a16:creationId xmlns:a16="http://schemas.microsoft.com/office/drawing/2014/main" id="{1EF78ACB-0242-49D8-BBC9-E6848B86435A}"/>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0" name="TextBox 2489">
          <a:extLst>
            <a:ext uri="{FF2B5EF4-FFF2-40B4-BE49-F238E27FC236}">
              <a16:creationId xmlns:a16="http://schemas.microsoft.com/office/drawing/2014/main" id="{C4F07E0C-F330-40A6-841C-A874931F5F0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1" name="TextBox 2490">
          <a:extLst>
            <a:ext uri="{FF2B5EF4-FFF2-40B4-BE49-F238E27FC236}">
              <a16:creationId xmlns:a16="http://schemas.microsoft.com/office/drawing/2014/main" id="{03B34595-93F6-4362-AB09-B2A95AA16AC3}"/>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2" name="TextBox 2491">
          <a:extLst>
            <a:ext uri="{FF2B5EF4-FFF2-40B4-BE49-F238E27FC236}">
              <a16:creationId xmlns:a16="http://schemas.microsoft.com/office/drawing/2014/main" id="{2DFE519E-422B-40C8-9D4A-BEDDC040116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3" name="TextBox 2492">
          <a:extLst>
            <a:ext uri="{FF2B5EF4-FFF2-40B4-BE49-F238E27FC236}">
              <a16:creationId xmlns:a16="http://schemas.microsoft.com/office/drawing/2014/main" id="{64D770C9-F0B3-4EE4-BACE-710977065C1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4" name="TextBox 2493">
          <a:extLst>
            <a:ext uri="{FF2B5EF4-FFF2-40B4-BE49-F238E27FC236}">
              <a16:creationId xmlns:a16="http://schemas.microsoft.com/office/drawing/2014/main" id="{2EC54AAD-002C-406B-AD4F-4E6C86F9AD5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5" name="TextBox 2494">
          <a:extLst>
            <a:ext uri="{FF2B5EF4-FFF2-40B4-BE49-F238E27FC236}">
              <a16:creationId xmlns:a16="http://schemas.microsoft.com/office/drawing/2014/main" id="{70C458C8-87BE-4B03-944E-BEE6809DAAA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6" name="TextBox 2495">
          <a:extLst>
            <a:ext uri="{FF2B5EF4-FFF2-40B4-BE49-F238E27FC236}">
              <a16:creationId xmlns:a16="http://schemas.microsoft.com/office/drawing/2014/main" id="{7201926B-6969-4A09-88FA-A06EAFC26B2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7" name="TextBox 2496">
          <a:extLst>
            <a:ext uri="{FF2B5EF4-FFF2-40B4-BE49-F238E27FC236}">
              <a16:creationId xmlns:a16="http://schemas.microsoft.com/office/drawing/2014/main" id="{6432FC73-7408-4474-9B3F-93FAE3F7EBB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8" name="TextBox 2497">
          <a:extLst>
            <a:ext uri="{FF2B5EF4-FFF2-40B4-BE49-F238E27FC236}">
              <a16:creationId xmlns:a16="http://schemas.microsoft.com/office/drawing/2014/main" id="{1F1ABF1F-E26C-4E12-AFD2-6EE4E6C9DFD4}"/>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499" name="TextBox 2498">
          <a:extLst>
            <a:ext uri="{FF2B5EF4-FFF2-40B4-BE49-F238E27FC236}">
              <a16:creationId xmlns:a16="http://schemas.microsoft.com/office/drawing/2014/main" id="{0B06DBDD-0366-4812-9520-34B7B5D228F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0" name="TextBox 2499">
          <a:extLst>
            <a:ext uri="{FF2B5EF4-FFF2-40B4-BE49-F238E27FC236}">
              <a16:creationId xmlns:a16="http://schemas.microsoft.com/office/drawing/2014/main" id="{FC2EECC7-69F9-4259-B49A-93D8C0F88B7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1" name="TextBox 2500">
          <a:extLst>
            <a:ext uri="{FF2B5EF4-FFF2-40B4-BE49-F238E27FC236}">
              <a16:creationId xmlns:a16="http://schemas.microsoft.com/office/drawing/2014/main" id="{F656E929-9EE6-431F-B8C0-7C08FE373BA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2" name="TextBox 2501">
          <a:extLst>
            <a:ext uri="{FF2B5EF4-FFF2-40B4-BE49-F238E27FC236}">
              <a16:creationId xmlns:a16="http://schemas.microsoft.com/office/drawing/2014/main" id="{EEEDC501-F051-4925-82CF-2BCBFC15234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3" name="TextBox 2502">
          <a:extLst>
            <a:ext uri="{FF2B5EF4-FFF2-40B4-BE49-F238E27FC236}">
              <a16:creationId xmlns:a16="http://schemas.microsoft.com/office/drawing/2014/main" id="{D558493B-5727-4E8C-93F9-EFC879A9635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4" name="TextBox 2503">
          <a:extLst>
            <a:ext uri="{FF2B5EF4-FFF2-40B4-BE49-F238E27FC236}">
              <a16:creationId xmlns:a16="http://schemas.microsoft.com/office/drawing/2014/main" id="{94A90226-4F40-49D6-BA20-B063E18E6B8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5" name="TextBox 2504">
          <a:extLst>
            <a:ext uri="{FF2B5EF4-FFF2-40B4-BE49-F238E27FC236}">
              <a16:creationId xmlns:a16="http://schemas.microsoft.com/office/drawing/2014/main" id="{C1C8CCCE-33E1-42B0-8BC1-316318C524F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6" name="TextBox 2505">
          <a:extLst>
            <a:ext uri="{FF2B5EF4-FFF2-40B4-BE49-F238E27FC236}">
              <a16:creationId xmlns:a16="http://schemas.microsoft.com/office/drawing/2014/main" id="{6C838A9B-1594-4AC9-9A53-5B72094F87E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7" name="TextBox 2506">
          <a:extLst>
            <a:ext uri="{FF2B5EF4-FFF2-40B4-BE49-F238E27FC236}">
              <a16:creationId xmlns:a16="http://schemas.microsoft.com/office/drawing/2014/main" id="{6881AB82-0FFD-48ED-9588-1ACEB2C77BA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8" name="TextBox 2507">
          <a:extLst>
            <a:ext uri="{FF2B5EF4-FFF2-40B4-BE49-F238E27FC236}">
              <a16:creationId xmlns:a16="http://schemas.microsoft.com/office/drawing/2014/main" id="{025F7A87-958A-4EA7-A4EA-8D2AA2C94BC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09" name="TextBox 2508">
          <a:extLst>
            <a:ext uri="{FF2B5EF4-FFF2-40B4-BE49-F238E27FC236}">
              <a16:creationId xmlns:a16="http://schemas.microsoft.com/office/drawing/2014/main" id="{5C13087C-DAA5-41BF-8CC9-1F50E29336E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10" name="TextBox 2509">
          <a:extLst>
            <a:ext uri="{FF2B5EF4-FFF2-40B4-BE49-F238E27FC236}">
              <a16:creationId xmlns:a16="http://schemas.microsoft.com/office/drawing/2014/main" id="{954FA4CE-5EBA-4BA5-9AE0-178E224B0B0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11" name="TextBox 2510">
          <a:extLst>
            <a:ext uri="{FF2B5EF4-FFF2-40B4-BE49-F238E27FC236}">
              <a16:creationId xmlns:a16="http://schemas.microsoft.com/office/drawing/2014/main" id="{164EBE36-DE26-4BFE-A6BE-662325DBB55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12" name="TextBox 2511">
          <a:extLst>
            <a:ext uri="{FF2B5EF4-FFF2-40B4-BE49-F238E27FC236}">
              <a16:creationId xmlns:a16="http://schemas.microsoft.com/office/drawing/2014/main" id="{A1E9627E-127D-4450-9BA8-CEB6A96AFA8C}"/>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13" name="TextBox 2512">
          <a:extLst>
            <a:ext uri="{FF2B5EF4-FFF2-40B4-BE49-F238E27FC236}">
              <a16:creationId xmlns:a16="http://schemas.microsoft.com/office/drawing/2014/main" id="{267E79EF-B2FB-4BC2-ADAE-7A108A17159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14" name="TextBox 2513">
          <a:extLst>
            <a:ext uri="{FF2B5EF4-FFF2-40B4-BE49-F238E27FC236}">
              <a16:creationId xmlns:a16="http://schemas.microsoft.com/office/drawing/2014/main" id="{75CE8EC5-F2E5-47C0-818C-90CAF510919E}"/>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15" name="TextBox 2514">
          <a:extLst>
            <a:ext uri="{FF2B5EF4-FFF2-40B4-BE49-F238E27FC236}">
              <a16:creationId xmlns:a16="http://schemas.microsoft.com/office/drawing/2014/main" id="{0073DEF8-FEE5-41E7-A7DA-66E5923794CA}"/>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16" name="TextBox 2515">
          <a:extLst>
            <a:ext uri="{FF2B5EF4-FFF2-40B4-BE49-F238E27FC236}">
              <a16:creationId xmlns:a16="http://schemas.microsoft.com/office/drawing/2014/main" id="{AB84D1A0-F1B2-4ED5-987A-3B05783489B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17" name="TextBox 2516">
          <a:extLst>
            <a:ext uri="{FF2B5EF4-FFF2-40B4-BE49-F238E27FC236}">
              <a16:creationId xmlns:a16="http://schemas.microsoft.com/office/drawing/2014/main" id="{21819A17-101D-4107-946F-C82A67F396F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18" name="TextBox 2517">
          <a:extLst>
            <a:ext uri="{FF2B5EF4-FFF2-40B4-BE49-F238E27FC236}">
              <a16:creationId xmlns:a16="http://schemas.microsoft.com/office/drawing/2014/main" id="{BFF8968B-9920-4469-A484-62E0F8CEE79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19" name="TextBox 2518">
          <a:extLst>
            <a:ext uri="{FF2B5EF4-FFF2-40B4-BE49-F238E27FC236}">
              <a16:creationId xmlns:a16="http://schemas.microsoft.com/office/drawing/2014/main" id="{6937E79F-5957-4BA0-AB0B-4177A00378E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0" name="TextBox 2519">
          <a:extLst>
            <a:ext uri="{FF2B5EF4-FFF2-40B4-BE49-F238E27FC236}">
              <a16:creationId xmlns:a16="http://schemas.microsoft.com/office/drawing/2014/main" id="{FB2335DF-A658-4B8A-B163-FEFFAC8CAEA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1" name="TextBox 2520">
          <a:extLst>
            <a:ext uri="{FF2B5EF4-FFF2-40B4-BE49-F238E27FC236}">
              <a16:creationId xmlns:a16="http://schemas.microsoft.com/office/drawing/2014/main" id="{F47FB19F-C55A-4DF1-AA8D-4B30E4616BD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2" name="TextBox 2521">
          <a:extLst>
            <a:ext uri="{FF2B5EF4-FFF2-40B4-BE49-F238E27FC236}">
              <a16:creationId xmlns:a16="http://schemas.microsoft.com/office/drawing/2014/main" id="{F39A951A-85F6-4169-AD7D-FF9DD2907D1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3" name="TextBox 2522">
          <a:extLst>
            <a:ext uri="{FF2B5EF4-FFF2-40B4-BE49-F238E27FC236}">
              <a16:creationId xmlns:a16="http://schemas.microsoft.com/office/drawing/2014/main" id="{E4DB4001-B6DF-43DD-BC50-5D0557A54FD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4" name="TextBox 2523">
          <a:extLst>
            <a:ext uri="{FF2B5EF4-FFF2-40B4-BE49-F238E27FC236}">
              <a16:creationId xmlns:a16="http://schemas.microsoft.com/office/drawing/2014/main" id="{B57119AD-88CF-4625-8BE7-9BB2E4D7608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5" name="TextBox 2524">
          <a:extLst>
            <a:ext uri="{FF2B5EF4-FFF2-40B4-BE49-F238E27FC236}">
              <a16:creationId xmlns:a16="http://schemas.microsoft.com/office/drawing/2014/main" id="{68352032-92B6-43CF-9893-D9AA72E942D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6" name="TextBox 2525">
          <a:extLst>
            <a:ext uri="{FF2B5EF4-FFF2-40B4-BE49-F238E27FC236}">
              <a16:creationId xmlns:a16="http://schemas.microsoft.com/office/drawing/2014/main" id="{8AB4AB0D-649F-4BA9-861A-DFD67D41058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27" name="TextBox 2526">
          <a:extLst>
            <a:ext uri="{FF2B5EF4-FFF2-40B4-BE49-F238E27FC236}">
              <a16:creationId xmlns:a16="http://schemas.microsoft.com/office/drawing/2014/main" id="{433C4F94-F2ED-4E3A-9091-D221C5A1FF2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28" name="TextBox 2527">
          <a:extLst>
            <a:ext uri="{FF2B5EF4-FFF2-40B4-BE49-F238E27FC236}">
              <a16:creationId xmlns:a16="http://schemas.microsoft.com/office/drawing/2014/main" id="{BEA23DD8-0762-45FB-8F44-069B876E1DDC}"/>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29" name="TextBox 2528">
          <a:extLst>
            <a:ext uri="{FF2B5EF4-FFF2-40B4-BE49-F238E27FC236}">
              <a16:creationId xmlns:a16="http://schemas.microsoft.com/office/drawing/2014/main" id="{268DE874-35EB-4F1B-87DB-A7AE5BFE2589}"/>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30" name="TextBox 2529">
          <a:extLst>
            <a:ext uri="{FF2B5EF4-FFF2-40B4-BE49-F238E27FC236}">
              <a16:creationId xmlns:a16="http://schemas.microsoft.com/office/drawing/2014/main" id="{C4B3617D-E2C3-43ED-8A90-F22FE64ADBCD}"/>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2531" name="TextBox 2530">
          <a:extLst>
            <a:ext uri="{FF2B5EF4-FFF2-40B4-BE49-F238E27FC236}">
              <a16:creationId xmlns:a16="http://schemas.microsoft.com/office/drawing/2014/main" id="{9014EE41-51E9-4D36-AEAC-85B1C26D3EC8}"/>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2" name="TextBox 2531">
          <a:extLst>
            <a:ext uri="{FF2B5EF4-FFF2-40B4-BE49-F238E27FC236}">
              <a16:creationId xmlns:a16="http://schemas.microsoft.com/office/drawing/2014/main" id="{38562DFC-876D-4530-A229-392CC3D9EBA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3" name="TextBox 2532">
          <a:extLst>
            <a:ext uri="{FF2B5EF4-FFF2-40B4-BE49-F238E27FC236}">
              <a16:creationId xmlns:a16="http://schemas.microsoft.com/office/drawing/2014/main" id="{8F7DF35B-3925-493E-B1AE-D5DA832042D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4" name="TextBox 2533">
          <a:extLst>
            <a:ext uri="{FF2B5EF4-FFF2-40B4-BE49-F238E27FC236}">
              <a16:creationId xmlns:a16="http://schemas.microsoft.com/office/drawing/2014/main" id="{6C0F2D95-B5D5-492A-8343-1379CA4A200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5" name="TextBox 2534">
          <a:extLst>
            <a:ext uri="{FF2B5EF4-FFF2-40B4-BE49-F238E27FC236}">
              <a16:creationId xmlns:a16="http://schemas.microsoft.com/office/drawing/2014/main" id="{247CBA2D-E9A0-435D-8C6E-82A346B01EC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6" name="TextBox 2535">
          <a:extLst>
            <a:ext uri="{FF2B5EF4-FFF2-40B4-BE49-F238E27FC236}">
              <a16:creationId xmlns:a16="http://schemas.microsoft.com/office/drawing/2014/main" id="{6F22CFCC-BA7B-40A2-B1A2-8C9CFA5812C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7" name="TextBox 2536">
          <a:extLst>
            <a:ext uri="{FF2B5EF4-FFF2-40B4-BE49-F238E27FC236}">
              <a16:creationId xmlns:a16="http://schemas.microsoft.com/office/drawing/2014/main" id="{0839CD83-80BC-4A8B-B47E-397D84A57DA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8" name="TextBox 2537">
          <a:extLst>
            <a:ext uri="{FF2B5EF4-FFF2-40B4-BE49-F238E27FC236}">
              <a16:creationId xmlns:a16="http://schemas.microsoft.com/office/drawing/2014/main" id="{D4009410-241B-4F5F-8022-A4CF83AF061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39" name="TextBox 2538">
          <a:extLst>
            <a:ext uri="{FF2B5EF4-FFF2-40B4-BE49-F238E27FC236}">
              <a16:creationId xmlns:a16="http://schemas.microsoft.com/office/drawing/2014/main" id="{9F5844E0-BEF0-432E-889A-F39EC68B2E5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40" name="TextBox 2539">
          <a:extLst>
            <a:ext uri="{FF2B5EF4-FFF2-40B4-BE49-F238E27FC236}">
              <a16:creationId xmlns:a16="http://schemas.microsoft.com/office/drawing/2014/main" id="{C281FD6C-632D-4C2A-94F8-0431A3F16A2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41" name="TextBox 2540">
          <a:extLst>
            <a:ext uri="{FF2B5EF4-FFF2-40B4-BE49-F238E27FC236}">
              <a16:creationId xmlns:a16="http://schemas.microsoft.com/office/drawing/2014/main" id="{27214204-DDDB-4B8F-AD4A-FA81184B3DB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42" name="TextBox 2541">
          <a:extLst>
            <a:ext uri="{FF2B5EF4-FFF2-40B4-BE49-F238E27FC236}">
              <a16:creationId xmlns:a16="http://schemas.microsoft.com/office/drawing/2014/main" id="{C1A2EE2D-4793-44E6-B359-35224988150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43" name="TextBox 2542">
          <a:extLst>
            <a:ext uri="{FF2B5EF4-FFF2-40B4-BE49-F238E27FC236}">
              <a16:creationId xmlns:a16="http://schemas.microsoft.com/office/drawing/2014/main" id="{30B32718-8406-47C0-8DDD-29BE1DB8382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44" name="TextBox 2543">
          <a:extLst>
            <a:ext uri="{FF2B5EF4-FFF2-40B4-BE49-F238E27FC236}">
              <a16:creationId xmlns:a16="http://schemas.microsoft.com/office/drawing/2014/main" id="{7EDB9A92-0B31-406E-9486-7C3257095AF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45" name="TextBox 2544">
          <a:extLst>
            <a:ext uri="{FF2B5EF4-FFF2-40B4-BE49-F238E27FC236}">
              <a16:creationId xmlns:a16="http://schemas.microsoft.com/office/drawing/2014/main" id="{E871B94E-1660-4587-AE96-524999F5DF5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46" name="TextBox 2545">
          <a:extLst>
            <a:ext uri="{FF2B5EF4-FFF2-40B4-BE49-F238E27FC236}">
              <a16:creationId xmlns:a16="http://schemas.microsoft.com/office/drawing/2014/main" id="{3FE3A367-1C5B-472D-A8D1-09146C48A72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47" name="TextBox 2546">
          <a:extLst>
            <a:ext uri="{FF2B5EF4-FFF2-40B4-BE49-F238E27FC236}">
              <a16:creationId xmlns:a16="http://schemas.microsoft.com/office/drawing/2014/main" id="{F05B34E0-F0FC-4BB5-A1E5-C299447C53B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48" name="TextBox 2547">
          <a:extLst>
            <a:ext uri="{FF2B5EF4-FFF2-40B4-BE49-F238E27FC236}">
              <a16:creationId xmlns:a16="http://schemas.microsoft.com/office/drawing/2014/main" id="{1E01CACA-8BAD-4BE3-8D82-2193CFA975C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49" name="TextBox 2548">
          <a:extLst>
            <a:ext uri="{FF2B5EF4-FFF2-40B4-BE49-F238E27FC236}">
              <a16:creationId xmlns:a16="http://schemas.microsoft.com/office/drawing/2014/main" id="{AB2938A0-7A48-4004-A847-20E6158D34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50" name="TextBox 2549">
          <a:extLst>
            <a:ext uri="{FF2B5EF4-FFF2-40B4-BE49-F238E27FC236}">
              <a16:creationId xmlns:a16="http://schemas.microsoft.com/office/drawing/2014/main" id="{7FD5A8CD-66E9-44BA-B164-C71C9263F10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51" name="TextBox 2550">
          <a:extLst>
            <a:ext uri="{FF2B5EF4-FFF2-40B4-BE49-F238E27FC236}">
              <a16:creationId xmlns:a16="http://schemas.microsoft.com/office/drawing/2014/main" id="{AF7E3C55-EB76-41F6-8776-AF4853ED59E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52" name="TextBox 2551">
          <a:extLst>
            <a:ext uri="{FF2B5EF4-FFF2-40B4-BE49-F238E27FC236}">
              <a16:creationId xmlns:a16="http://schemas.microsoft.com/office/drawing/2014/main" id="{61BFE1E1-C45B-4ED3-B059-B6087911A5D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53" name="TextBox 2552">
          <a:extLst>
            <a:ext uri="{FF2B5EF4-FFF2-40B4-BE49-F238E27FC236}">
              <a16:creationId xmlns:a16="http://schemas.microsoft.com/office/drawing/2014/main" id="{F7C25D1B-6B75-41D8-B874-7DD0F4CFF19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54" name="TextBox 2553">
          <a:extLst>
            <a:ext uri="{FF2B5EF4-FFF2-40B4-BE49-F238E27FC236}">
              <a16:creationId xmlns:a16="http://schemas.microsoft.com/office/drawing/2014/main" id="{BF73E89E-5913-449F-BE54-E9C9485E931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55" name="TextBox 2554">
          <a:extLst>
            <a:ext uri="{FF2B5EF4-FFF2-40B4-BE49-F238E27FC236}">
              <a16:creationId xmlns:a16="http://schemas.microsoft.com/office/drawing/2014/main" id="{EE278C0E-921E-4271-AD29-1BAC3D3723C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56" name="TextBox 2555">
          <a:extLst>
            <a:ext uri="{FF2B5EF4-FFF2-40B4-BE49-F238E27FC236}">
              <a16:creationId xmlns:a16="http://schemas.microsoft.com/office/drawing/2014/main" id="{FB2CE025-6F51-4D3C-8E13-B54CC227211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57" name="TextBox 2556">
          <a:extLst>
            <a:ext uri="{FF2B5EF4-FFF2-40B4-BE49-F238E27FC236}">
              <a16:creationId xmlns:a16="http://schemas.microsoft.com/office/drawing/2014/main" id="{0E8146E0-9563-4777-8DC9-F8F2BB27D9B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58" name="TextBox 2557">
          <a:extLst>
            <a:ext uri="{FF2B5EF4-FFF2-40B4-BE49-F238E27FC236}">
              <a16:creationId xmlns:a16="http://schemas.microsoft.com/office/drawing/2014/main" id="{ADEBBEE1-BCD9-4414-AE26-493AD06129B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59" name="TextBox 2558">
          <a:extLst>
            <a:ext uri="{FF2B5EF4-FFF2-40B4-BE49-F238E27FC236}">
              <a16:creationId xmlns:a16="http://schemas.microsoft.com/office/drawing/2014/main" id="{67304E6A-1FA6-4166-B60A-C04F2874607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0" name="TextBox 2559">
          <a:extLst>
            <a:ext uri="{FF2B5EF4-FFF2-40B4-BE49-F238E27FC236}">
              <a16:creationId xmlns:a16="http://schemas.microsoft.com/office/drawing/2014/main" id="{01F475FD-470C-4D30-81C2-E2F6D44EF73B}"/>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1" name="TextBox 2560">
          <a:extLst>
            <a:ext uri="{FF2B5EF4-FFF2-40B4-BE49-F238E27FC236}">
              <a16:creationId xmlns:a16="http://schemas.microsoft.com/office/drawing/2014/main" id="{F3A9F948-F1B1-4F05-82FB-6122D0FF0EB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2" name="TextBox 2561">
          <a:extLst>
            <a:ext uri="{FF2B5EF4-FFF2-40B4-BE49-F238E27FC236}">
              <a16:creationId xmlns:a16="http://schemas.microsoft.com/office/drawing/2014/main" id="{6A7415D7-D837-49E2-9293-A154CA11884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3" name="TextBox 2562">
          <a:extLst>
            <a:ext uri="{FF2B5EF4-FFF2-40B4-BE49-F238E27FC236}">
              <a16:creationId xmlns:a16="http://schemas.microsoft.com/office/drawing/2014/main" id="{8DA974D9-7978-44EB-9A1D-BC54B083BB4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4" name="TextBox 2563">
          <a:extLst>
            <a:ext uri="{FF2B5EF4-FFF2-40B4-BE49-F238E27FC236}">
              <a16:creationId xmlns:a16="http://schemas.microsoft.com/office/drawing/2014/main" id="{D724C44E-C2C6-4F48-8379-33473E41521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5" name="TextBox 2564">
          <a:extLst>
            <a:ext uri="{FF2B5EF4-FFF2-40B4-BE49-F238E27FC236}">
              <a16:creationId xmlns:a16="http://schemas.microsoft.com/office/drawing/2014/main" id="{DF79FA14-016D-4BF2-BE08-0B254911E5B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6" name="TextBox 2565">
          <a:extLst>
            <a:ext uri="{FF2B5EF4-FFF2-40B4-BE49-F238E27FC236}">
              <a16:creationId xmlns:a16="http://schemas.microsoft.com/office/drawing/2014/main" id="{F67ECA69-1F65-4D92-847B-9360A7A7068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7" name="TextBox 2566">
          <a:extLst>
            <a:ext uri="{FF2B5EF4-FFF2-40B4-BE49-F238E27FC236}">
              <a16:creationId xmlns:a16="http://schemas.microsoft.com/office/drawing/2014/main" id="{89DD7F18-2EEC-49C3-B0DD-C8DB243E196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8" name="TextBox 2567">
          <a:extLst>
            <a:ext uri="{FF2B5EF4-FFF2-40B4-BE49-F238E27FC236}">
              <a16:creationId xmlns:a16="http://schemas.microsoft.com/office/drawing/2014/main" id="{2217DEEC-8484-4666-9BBF-29E2B68CB9C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69" name="TextBox 2568">
          <a:extLst>
            <a:ext uri="{FF2B5EF4-FFF2-40B4-BE49-F238E27FC236}">
              <a16:creationId xmlns:a16="http://schemas.microsoft.com/office/drawing/2014/main" id="{0D493B03-E012-4BB7-8338-F11DB04A252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70" name="TextBox 2569">
          <a:extLst>
            <a:ext uri="{FF2B5EF4-FFF2-40B4-BE49-F238E27FC236}">
              <a16:creationId xmlns:a16="http://schemas.microsoft.com/office/drawing/2014/main" id="{6C0F3C86-FBA5-44C2-9FD3-B97AAC85FAE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71" name="TextBox 2570">
          <a:extLst>
            <a:ext uri="{FF2B5EF4-FFF2-40B4-BE49-F238E27FC236}">
              <a16:creationId xmlns:a16="http://schemas.microsoft.com/office/drawing/2014/main" id="{F16C7395-2CCE-4496-A54D-3CB5F359DC4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72" name="TextBox 2571">
          <a:extLst>
            <a:ext uri="{FF2B5EF4-FFF2-40B4-BE49-F238E27FC236}">
              <a16:creationId xmlns:a16="http://schemas.microsoft.com/office/drawing/2014/main" id="{144C1ECD-4665-4185-BB6B-6E579260A2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73" name="TextBox 2572">
          <a:extLst>
            <a:ext uri="{FF2B5EF4-FFF2-40B4-BE49-F238E27FC236}">
              <a16:creationId xmlns:a16="http://schemas.microsoft.com/office/drawing/2014/main" id="{F70E0839-FE55-4334-B3FD-FB1F8F5948E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74" name="TextBox 2573">
          <a:extLst>
            <a:ext uri="{FF2B5EF4-FFF2-40B4-BE49-F238E27FC236}">
              <a16:creationId xmlns:a16="http://schemas.microsoft.com/office/drawing/2014/main" id="{0B7ABF16-5A35-4DFF-8AFB-D3357B47497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75" name="TextBox 2574">
          <a:extLst>
            <a:ext uri="{FF2B5EF4-FFF2-40B4-BE49-F238E27FC236}">
              <a16:creationId xmlns:a16="http://schemas.microsoft.com/office/drawing/2014/main" id="{A2C677E3-3A28-4ECE-8337-05844F6341D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76" name="TextBox 2575">
          <a:extLst>
            <a:ext uri="{FF2B5EF4-FFF2-40B4-BE49-F238E27FC236}">
              <a16:creationId xmlns:a16="http://schemas.microsoft.com/office/drawing/2014/main" id="{EE8E36B4-AC64-4B90-9440-222903FBC3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77" name="TextBox 2576">
          <a:extLst>
            <a:ext uri="{FF2B5EF4-FFF2-40B4-BE49-F238E27FC236}">
              <a16:creationId xmlns:a16="http://schemas.microsoft.com/office/drawing/2014/main" id="{F28055CD-8430-4CBC-BAB6-A8B5207F336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3572</xdr:colOff>
      <xdr:row>0</xdr:row>
      <xdr:rowOff>0</xdr:rowOff>
    </xdr:from>
    <xdr:ext cx="184731" cy="264560"/>
    <xdr:sp macro="" textlink="">
      <xdr:nvSpPr>
        <xdr:cNvPr id="2578" name="TextBox 2577">
          <a:extLst>
            <a:ext uri="{FF2B5EF4-FFF2-40B4-BE49-F238E27FC236}">
              <a16:creationId xmlns:a16="http://schemas.microsoft.com/office/drawing/2014/main" id="{2814E25C-9514-463D-A702-4F4081D10F68}"/>
            </a:ext>
          </a:extLst>
        </xdr:cNvPr>
        <xdr:cNvSpPr txBox="1"/>
      </xdr:nvSpPr>
      <xdr:spPr>
        <a:xfrm>
          <a:off x="5665232"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3572</xdr:colOff>
      <xdr:row>0</xdr:row>
      <xdr:rowOff>0</xdr:rowOff>
    </xdr:from>
    <xdr:ext cx="184731" cy="264560"/>
    <xdr:sp macro="" textlink="">
      <xdr:nvSpPr>
        <xdr:cNvPr id="2579" name="TextBox 2578">
          <a:extLst>
            <a:ext uri="{FF2B5EF4-FFF2-40B4-BE49-F238E27FC236}">
              <a16:creationId xmlns:a16="http://schemas.microsoft.com/office/drawing/2014/main" id="{20BF190F-6AAC-4122-BE4B-1AE88412612C}"/>
            </a:ext>
          </a:extLst>
        </xdr:cNvPr>
        <xdr:cNvSpPr txBox="1"/>
      </xdr:nvSpPr>
      <xdr:spPr>
        <a:xfrm>
          <a:off x="5665232"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0" name="TextBox 2579">
          <a:extLst>
            <a:ext uri="{FF2B5EF4-FFF2-40B4-BE49-F238E27FC236}">
              <a16:creationId xmlns:a16="http://schemas.microsoft.com/office/drawing/2014/main" id="{406CC1EE-952E-48E0-A603-501862634A89}"/>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1" name="TextBox 2580">
          <a:extLst>
            <a:ext uri="{FF2B5EF4-FFF2-40B4-BE49-F238E27FC236}">
              <a16:creationId xmlns:a16="http://schemas.microsoft.com/office/drawing/2014/main" id="{74E527F5-DAA6-408C-B9D1-074B919935B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2" name="TextBox 2581">
          <a:extLst>
            <a:ext uri="{FF2B5EF4-FFF2-40B4-BE49-F238E27FC236}">
              <a16:creationId xmlns:a16="http://schemas.microsoft.com/office/drawing/2014/main" id="{A55C89B6-77B5-46C2-8931-0E64DF06288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3" name="TextBox 2582">
          <a:extLst>
            <a:ext uri="{FF2B5EF4-FFF2-40B4-BE49-F238E27FC236}">
              <a16:creationId xmlns:a16="http://schemas.microsoft.com/office/drawing/2014/main" id="{00912646-242A-49E0-96D0-58E6AE83F1E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4" name="TextBox 2583">
          <a:extLst>
            <a:ext uri="{FF2B5EF4-FFF2-40B4-BE49-F238E27FC236}">
              <a16:creationId xmlns:a16="http://schemas.microsoft.com/office/drawing/2014/main" id="{CD4E45DE-75A9-4CBE-BD9D-24A36403ACD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5" name="TextBox 2584">
          <a:extLst>
            <a:ext uri="{FF2B5EF4-FFF2-40B4-BE49-F238E27FC236}">
              <a16:creationId xmlns:a16="http://schemas.microsoft.com/office/drawing/2014/main" id="{F1DB4B4D-26C7-4587-BE26-BF8970F4795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6" name="TextBox 2585">
          <a:extLst>
            <a:ext uri="{FF2B5EF4-FFF2-40B4-BE49-F238E27FC236}">
              <a16:creationId xmlns:a16="http://schemas.microsoft.com/office/drawing/2014/main" id="{760D3060-88E6-42B8-B88D-EEE4499150E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7" name="TextBox 2586">
          <a:extLst>
            <a:ext uri="{FF2B5EF4-FFF2-40B4-BE49-F238E27FC236}">
              <a16:creationId xmlns:a16="http://schemas.microsoft.com/office/drawing/2014/main" id="{FCAF05FD-DB0D-4C8D-A300-B5E8C89C4A9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8" name="TextBox 2587">
          <a:extLst>
            <a:ext uri="{FF2B5EF4-FFF2-40B4-BE49-F238E27FC236}">
              <a16:creationId xmlns:a16="http://schemas.microsoft.com/office/drawing/2014/main" id="{B29BE91E-AFDB-43F9-93E7-2F71D47991C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89" name="TextBox 2588">
          <a:extLst>
            <a:ext uri="{FF2B5EF4-FFF2-40B4-BE49-F238E27FC236}">
              <a16:creationId xmlns:a16="http://schemas.microsoft.com/office/drawing/2014/main" id="{88F342C4-D8F6-4227-8B3C-3DBE9B12B68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90" name="TextBox 2589">
          <a:extLst>
            <a:ext uri="{FF2B5EF4-FFF2-40B4-BE49-F238E27FC236}">
              <a16:creationId xmlns:a16="http://schemas.microsoft.com/office/drawing/2014/main" id="{C635D5CD-908F-4FE8-8E37-2194E10E5BC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591" name="TextBox 2590">
          <a:extLst>
            <a:ext uri="{FF2B5EF4-FFF2-40B4-BE49-F238E27FC236}">
              <a16:creationId xmlns:a16="http://schemas.microsoft.com/office/drawing/2014/main" id="{7247BBE6-6CD5-4D5B-A807-D378FC94D28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92" name="TextBox 2591">
          <a:extLst>
            <a:ext uri="{FF2B5EF4-FFF2-40B4-BE49-F238E27FC236}">
              <a16:creationId xmlns:a16="http://schemas.microsoft.com/office/drawing/2014/main" id="{53EF946F-4AC6-403A-8D8B-C027CEDB8EF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93" name="TextBox 2592">
          <a:extLst>
            <a:ext uri="{FF2B5EF4-FFF2-40B4-BE49-F238E27FC236}">
              <a16:creationId xmlns:a16="http://schemas.microsoft.com/office/drawing/2014/main" id="{6331F999-D38B-4DEE-BDE6-ECA7281FA3E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94" name="TextBox 2593">
          <a:extLst>
            <a:ext uri="{FF2B5EF4-FFF2-40B4-BE49-F238E27FC236}">
              <a16:creationId xmlns:a16="http://schemas.microsoft.com/office/drawing/2014/main" id="{62D00860-B0CE-4A6A-B008-57065B69CF2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95" name="TextBox 2594">
          <a:extLst>
            <a:ext uri="{FF2B5EF4-FFF2-40B4-BE49-F238E27FC236}">
              <a16:creationId xmlns:a16="http://schemas.microsoft.com/office/drawing/2014/main" id="{CF9D809F-386D-41C4-B7EC-779B3DE6897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96" name="TextBox 2595">
          <a:extLst>
            <a:ext uri="{FF2B5EF4-FFF2-40B4-BE49-F238E27FC236}">
              <a16:creationId xmlns:a16="http://schemas.microsoft.com/office/drawing/2014/main" id="{7596803D-FC8C-4A4A-9F26-FB12B5A1145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597" name="TextBox 2596">
          <a:extLst>
            <a:ext uri="{FF2B5EF4-FFF2-40B4-BE49-F238E27FC236}">
              <a16:creationId xmlns:a16="http://schemas.microsoft.com/office/drawing/2014/main" id="{43E22BB7-F7CD-401E-B718-A61FB8AF4C5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98" name="TextBox 2597">
          <a:extLst>
            <a:ext uri="{FF2B5EF4-FFF2-40B4-BE49-F238E27FC236}">
              <a16:creationId xmlns:a16="http://schemas.microsoft.com/office/drawing/2014/main" id="{3C5AAB28-F66D-4129-9E6B-0097CB64B7A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599" name="TextBox 2598">
          <a:extLst>
            <a:ext uri="{FF2B5EF4-FFF2-40B4-BE49-F238E27FC236}">
              <a16:creationId xmlns:a16="http://schemas.microsoft.com/office/drawing/2014/main" id="{F73A06FB-AECD-4D72-96B0-3FF8012B0EF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00" name="TextBox 2599">
          <a:extLst>
            <a:ext uri="{FF2B5EF4-FFF2-40B4-BE49-F238E27FC236}">
              <a16:creationId xmlns:a16="http://schemas.microsoft.com/office/drawing/2014/main" id="{2871FCF6-54C7-4BC5-A7BD-E4D82C2D76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01" name="TextBox 2600">
          <a:extLst>
            <a:ext uri="{FF2B5EF4-FFF2-40B4-BE49-F238E27FC236}">
              <a16:creationId xmlns:a16="http://schemas.microsoft.com/office/drawing/2014/main" id="{511C3FA0-18EB-4DFE-9E4B-8724E4A8811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02" name="TextBox 2601">
          <a:extLst>
            <a:ext uri="{FF2B5EF4-FFF2-40B4-BE49-F238E27FC236}">
              <a16:creationId xmlns:a16="http://schemas.microsoft.com/office/drawing/2014/main" id="{F3CF4D06-DD36-4DF0-BB4A-8D039FF2555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03" name="TextBox 2602">
          <a:extLst>
            <a:ext uri="{FF2B5EF4-FFF2-40B4-BE49-F238E27FC236}">
              <a16:creationId xmlns:a16="http://schemas.microsoft.com/office/drawing/2014/main" id="{A3A86A97-B193-4364-BEBE-B9AAE9201C7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04" name="TextBox 2603">
          <a:extLst>
            <a:ext uri="{FF2B5EF4-FFF2-40B4-BE49-F238E27FC236}">
              <a16:creationId xmlns:a16="http://schemas.microsoft.com/office/drawing/2014/main" id="{1CCA680E-3A52-4DB0-84CB-DD238BD48C5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05" name="TextBox 2604">
          <a:extLst>
            <a:ext uri="{FF2B5EF4-FFF2-40B4-BE49-F238E27FC236}">
              <a16:creationId xmlns:a16="http://schemas.microsoft.com/office/drawing/2014/main" id="{B010A7EC-D739-41D8-93CA-68E14A428B5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06" name="TextBox 2605">
          <a:extLst>
            <a:ext uri="{FF2B5EF4-FFF2-40B4-BE49-F238E27FC236}">
              <a16:creationId xmlns:a16="http://schemas.microsoft.com/office/drawing/2014/main" id="{3DF0D30B-13E4-42F7-9BFF-F199B080AC9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07" name="TextBox 2606">
          <a:extLst>
            <a:ext uri="{FF2B5EF4-FFF2-40B4-BE49-F238E27FC236}">
              <a16:creationId xmlns:a16="http://schemas.microsoft.com/office/drawing/2014/main" id="{99822BD4-C6D7-4FFB-A0D4-799EEAB1511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08" name="TextBox 2607">
          <a:extLst>
            <a:ext uri="{FF2B5EF4-FFF2-40B4-BE49-F238E27FC236}">
              <a16:creationId xmlns:a16="http://schemas.microsoft.com/office/drawing/2014/main" id="{D3A6BDA9-AF27-4633-837F-1269D95C650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09" name="TextBox 2608">
          <a:extLst>
            <a:ext uri="{FF2B5EF4-FFF2-40B4-BE49-F238E27FC236}">
              <a16:creationId xmlns:a16="http://schemas.microsoft.com/office/drawing/2014/main" id="{E2B612A4-3AAB-4206-895A-5A4F959ADA6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10" name="TextBox 2609">
          <a:extLst>
            <a:ext uri="{FF2B5EF4-FFF2-40B4-BE49-F238E27FC236}">
              <a16:creationId xmlns:a16="http://schemas.microsoft.com/office/drawing/2014/main" id="{108F76DA-EAB2-4FFF-B763-2847839E0F7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11" name="TextBox 2610">
          <a:extLst>
            <a:ext uri="{FF2B5EF4-FFF2-40B4-BE49-F238E27FC236}">
              <a16:creationId xmlns:a16="http://schemas.microsoft.com/office/drawing/2014/main" id="{94BA9D92-43A3-490E-9142-72EDB2D8687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2" name="TextBox 2611">
          <a:extLst>
            <a:ext uri="{FF2B5EF4-FFF2-40B4-BE49-F238E27FC236}">
              <a16:creationId xmlns:a16="http://schemas.microsoft.com/office/drawing/2014/main" id="{FF34BDA1-7377-403B-8048-E44BBD96BE7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3" name="TextBox 2612">
          <a:extLst>
            <a:ext uri="{FF2B5EF4-FFF2-40B4-BE49-F238E27FC236}">
              <a16:creationId xmlns:a16="http://schemas.microsoft.com/office/drawing/2014/main" id="{82EE0D29-7F1F-4708-AEB4-C4DFDFAE9BA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4" name="TextBox 2613">
          <a:extLst>
            <a:ext uri="{FF2B5EF4-FFF2-40B4-BE49-F238E27FC236}">
              <a16:creationId xmlns:a16="http://schemas.microsoft.com/office/drawing/2014/main" id="{2358399C-C7F8-4E6C-9B6E-E43B931CA88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5" name="TextBox 2614">
          <a:extLst>
            <a:ext uri="{FF2B5EF4-FFF2-40B4-BE49-F238E27FC236}">
              <a16:creationId xmlns:a16="http://schemas.microsoft.com/office/drawing/2014/main" id="{43DEB58C-D35E-4B70-A350-8BAED35F3B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6" name="TextBox 2615">
          <a:extLst>
            <a:ext uri="{FF2B5EF4-FFF2-40B4-BE49-F238E27FC236}">
              <a16:creationId xmlns:a16="http://schemas.microsoft.com/office/drawing/2014/main" id="{7CFD089A-A4CE-4436-941A-65866C45CC5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7" name="TextBox 2616">
          <a:extLst>
            <a:ext uri="{FF2B5EF4-FFF2-40B4-BE49-F238E27FC236}">
              <a16:creationId xmlns:a16="http://schemas.microsoft.com/office/drawing/2014/main" id="{D8F94229-9406-4807-8065-0C1A02C1603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8" name="TextBox 2617">
          <a:extLst>
            <a:ext uri="{FF2B5EF4-FFF2-40B4-BE49-F238E27FC236}">
              <a16:creationId xmlns:a16="http://schemas.microsoft.com/office/drawing/2014/main" id="{649A605E-E89D-47B6-9552-60864DF9530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19" name="TextBox 2618">
          <a:extLst>
            <a:ext uri="{FF2B5EF4-FFF2-40B4-BE49-F238E27FC236}">
              <a16:creationId xmlns:a16="http://schemas.microsoft.com/office/drawing/2014/main" id="{9C5A11FA-665C-4B46-8CDC-23C0AAAC699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20" name="TextBox 2619">
          <a:extLst>
            <a:ext uri="{FF2B5EF4-FFF2-40B4-BE49-F238E27FC236}">
              <a16:creationId xmlns:a16="http://schemas.microsoft.com/office/drawing/2014/main" id="{5B7FB5D5-BA64-43FA-86C8-A122C11AA29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21" name="TextBox 2620">
          <a:extLst>
            <a:ext uri="{FF2B5EF4-FFF2-40B4-BE49-F238E27FC236}">
              <a16:creationId xmlns:a16="http://schemas.microsoft.com/office/drawing/2014/main" id="{BD913854-8366-45C2-AB45-BDD8386FCE6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22" name="TextBox 2621">
          <a:extLst>
            <a:ext uri="{FF2B5EF4-FFF2-40B4-BE49-F238E27FC236}">
              <a16:creationId xmlns:a16="http://schemas.microsoft.com/office/drawing/2014/main" id="{B5370C52-5BB4-40CF-B099-5C7428C1FAE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23" name="TextBox 2622">
          <a:extLst>
            <a:ext uri="{FF2B5EF4-FFF2-40B4-BE49-F238E27FC236}">
              <a16:creationId xmlns:a16="http://schemas.microsoft.com/office/drawing/2014/main" id="{F7F0FB80-D0BF-4BB8-A84C-0D95E331469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24" name="TextBox 2623">
          <a:extLst>
            <a:ext uri="{FF2B5EF4-FFF2-40B4-BE49-F238E27FC236}">
              <a16:creationId xmlns:a16="http://schemas.microsoft.com/office/drawing/2014/main" id="{4B3D7EC8-1866-43CC-8216-10CC861ECB4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25" name="TextBox 2624">
          <a:extLst>
            <a:ext uri="{FF2B5EF4-FFF2-40B4-BE49-F238E27FC236}">
              <a16:creationId xmlns:a16="http://schemas.microsoft.com/office/drawing/2014/main" id="{88D00020-F2A5-4EFF-BD24-57F8139CA94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26" name="TextBox 2625">
          <a:extLst>
            <a:ext uri="{FF2B5EF4-FFF2-40B4-BE49-F238E27FC236}">
              <a16:creationId xmlns:a16="http://schemas.microsoft.com/office/drawing/2014/main" id="{DDAE978F-9130-49D7-8F3A-2D5848F676E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27" name="TextBox 2626">
          <a:extLst>
            <a:ext uri="{FF2B5EF4-FFF2-40B4-BE49-F238E27FC236}">
              <a16:creationId xmlns:a16="http://schemas.microsoft.com/office/drawing/2014/main" id="{2486A7DF-3978-4D94-9759-64B69F872F0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28" name="TextBox 2627">
          <a:extLst>
            <a:ext uri="{FF2B5EF4-FFF2-40B4-BE49-F238E27FC236}">
              <a16:creationId xmlns:a16="http://schemas.microsoft.com/office/drawing/2014/main" id="{FBD49D7E-F20D-4D5D-AD04-F6430EF23B2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29" name="TextBox 2628">
          <a:extLst>
            <a:ext uri="{FF2B5EF4-FFF2-40B4-BE49-F238E27FC236}">
              <a16:creationId xmlns:a16="http://schemas.microsoft.com/office/drawing/2014/main" id="{3235A52E-9BF8-42B9-93E1-C289AA5BCB9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30" name="TextBox 2629">
          <a:extLst>
            <a:ext uri="{FF2B5EF4-FFF2-40B4-BE49-F238E27FC236}">
              <a16:creationId xmlns:a16="http://schemas.microsoft.com/office/drawing/2014/main" id="{89DE7A98-7480-4DC3-94D5-EF76A4349D9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31" name="TextBox 2630">
          <a:extLst>
            <a:ext uri="{FF2B5EF4-FFF2-40B4-BE49-F238E27FC236}">
              <a16:creationId xmlns:a16="http://schemas.microsoft.com/office/drawing/2014/main" id="{082A1465-11E9-476E-A233-2FE019252D7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32" name="TextBox 2631">
          <a:extLst>
            <a:ext uri="{FF2B5EF4-FFF2-40B4-BE49-F238E27FC236}">
              <a16:creationId xmlns:a16="http://schemas.microsoft.com/office/drawing/2014/main" id="{06EEC706-904E-4199-AEF7-BB873E12204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33" name="TextBox 2632">
          <a:extLst>
            <a:ext uri="{FF2B5EF4-FFF2-40B4-BE49-F238E27FC236}">
              <a16:creationId xmlns:a16="http://schemas.microsoft.com/office/drawing/2014/main" id="{EB6BB122-0001-4559-BB77-BC74588339A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34" name="TextBox 2633">
          <a:extLst>
            <a:ext uri="{FF2B5EF4-FFF2-40B4-BE49-F238E27FC236}">
              <a16:creationId xmlns:a16="http://schemas.microsoft.com/office/drawing/2014/main" id="{B588A78E-22DB-4D7B-9F47-167D5EDA968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35" name="TextBox 2634">
          <a:extLst>
            <a:ext uri="{FF2B5EF4-FFF2-40B4-BE49-F238E27FC236}">
              <a16:creationId xmlns:a16="http://schemas.microsoft.com/office/drawing/2014/main" id="{C520396A-59B5-4995-B941-97FC6A5A2C1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36" name="TextBox 2635">
          <a:extLst>
            <a:ext uri="{FF2B5EF4-FFF2-40B4-BE49-F238E27FC236}">
              <a16:creationId xmlns:a16="http://schemas.microsoft.com/office/drawing/2014/main" id="{C50F5A92-2710-4A92-9153-83144C8D6D8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37" name="TextBox 2636">
          <a:extLst>
            <a:ext uri="{FF2B5EF4-FFF2-40B4-BE49-F238E27FC236}">
              <a16:creationId xmlns:a16="http://schemas.microsoft.com/office/drawing/2014/main" id="{ADB60B05-35DC-4634-9A54-F85A6670E8C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38" name="TextBox 2637">
          <a:extLst>
            <a:ext uri="{FF2B5EF4-FFF2-40B4-BE49-F238E27FC236}">
              <a16:creationId xmlns:a16="http://schemas.microsoft.com/office/drawing/2014/main" id="{699DD883-89F7-4C20-AB8B-48FC570112C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39" name="TextBox 2638">
          <a:extLst>
            <a:ext uri="{FF2B5EF4-FFF2-40B4-BE49-F238E27FC236}">
              <a16:creationId xmlns:a16="http://schemas.microsoft.com/office/drawing/2014/main" id="{BC3BC92F-E290-4BC0-B1F2-176FACF8687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40" name="TextBox 2639">
          <a:extLst>
            <a:ext uri="{FF2B5EF4-FFF2-40B4-BE49-F238E27FC236}">
              <a16:creationId xmlns:a16="http://schemas.microsoft.com/office/drawing/2014/main" id="{B6A90253-81BA-4764-9E9E-169F6CC1460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41" name="TextBox 2640">
          <a:extLst>
            <a:ext uri="{FF2B5EF4-FFF2-40B4-BE49-F238E27FC236}">
              <a16:creationId xmlns:a16="http://schemas.microsoft.com/office/drawing/2014/main" id="{9BF8A5BF-A6F6-42D6-BBF2-947D542CF6A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42" name="TextBox 2641">
          <a:extLst>
            <a:ext uri="{FF2B5EF4-FFF2-40B4-BE49-F238E27FC236}">
              <a16:creationId xmlns:a16="http://schemas.microsoft.com/office/drawing/2014/main" id="{9FDF7DB7-6151-443D-87B8-CE3E936730D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43" name="TextBox 2642">
          <a:extLst>
            <a:ext uri="{FF2B5EF4-FFF2-40B4-BE49-F238E27FC236}">
              <a16:creationId xmlns:a16="http://schemas.microsoft.com/office/drawing/2014/main" id="{6184921D-DE88-4314-8EDC-BE9607F40F0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44" name="TextBox 2643">
          <a:extLst>
            <a:ext uri="{FF2B5EF4-FFF2-40B4-BE49-F238E27FC236}">
              <a16:creationId xmlns:a16="http://schemas.microsoft.com/office/drawing/2014/main" id="{F3DFDAF7-A36F-495F-9C70-ED99B3874C5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45" name="TextBox 2644">
          <a:extLst>
            <a:ext uri="{FF2B5EF4-FFF2-40B4-BE49-F238E27FC236}">
              <a16:creationId xmlns:a16="http://schemas.microsoft.com/office/drawing/2014/main" id="{8F8224E3-EB03-4A95-AC5C-D14B8B7E359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46" name="TextBox 2645">
          <a:extLst>
            <a:ext uri="{FF2B5EF4-FFF2-40B4-BE49-F238E27FC236}">
              <a16:creationId xmlns:a16="http://schemas.microsoft.com/office/drawing/2014/main" id="{C63FC00A-12C5-41C9-B077-ADAB9855512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47" name="TextBox 2646">
          <a:extLst>
            <a:ext uri="{FF2B5EF4-FFF2-40B4-BE49-F238E27FC236}">
              <a16:creationId xmlns:a16="http://schemas.microsoft.com/office/drawing/2014/main" id="{BF8F68F4-E7CB-4C54-96E9-6E1AD0DA282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48" name="TextBox 2647">
          <a:extLst>
            <a:ext uri="{FF2B5EF4-FFF2-40B4-BE49-F238E27FC236}">
              <a16:creationId xmlns:a16="http://schemas.microsoft.com/office/drawing/2014/main" id="{2B40CF46-5A19-4F01-BC18-F163B8BFA4A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49" name="TextBox 2648">
          <a:extLst>
            <a:ext uri="{FF2B5EF4-FFF2-40B4-BE49-F238E27FC236}">
              <a16:creationId xmlns:a16="http://schemas.microsoft.com/office/drawing/2014/main" id="{FB0A89EE-12B9-4C13-A326-7581AF4726E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50" name="TextBox 2649">
          <a:extLst>
            <a:ext uri="{FF2B5EF4-FFF2-40B4-BE49-F238E27FC236}">
              <a16:creationId xmlns:a16="http://schemas.microsoft.com/office/drawing/2014/main" id="{D72F97EE-A2FD-4BEF-A38E-ADEC7D319A2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51" name="TextBox 2650">
          <a:extLst>
            <a:ext uri="{FF2B5EF4-FFF2-40B4-BE49-F238E27FC236}">
              <a16:creationId xmlns:a16="http://schemas.microsoft.com/office/drawing/2014/main" id="{E7EB3A77-39F4-414D-BFC4-9892D369F10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52" name="TextBox 2651">
          <a:extLst>
            <a:ext uri="{FF2B5EF4-FFF2-40B4-BE49-F238E27FC236}">
              <a16:creationId xmlns:a16="http://schemas.microsoft.com/office/drawing/2014/main" id="{B2A68168-A6AF-4BF6-BC0E-CFEE8F193C0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53" name="TextBox 2652">
          <a:extLst>
            <a:ext uri="{FF2B5EF4-FFF2-40B4-BE49-F238E27FC236}">
              <a16:creationId xmlns:a16="http://schemas.microsoft.com/office/drawing/2014/main" id="{2B988190-3DA3-4F1D-BE0F-A93C886FCE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54" name="TextBox 2653">
          <a:extLst>
            <a:ext uri="{FF2B5EF4-FFF2-40B4-BE49-F238E27FC236}">
              <a16:creationId xmlns:a16="http://schemas.microsoft.com/office/drawing/2014/main" id="{E1E9FEEA-EE01-4B50-9D9B-643C9012AAB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55" name="TextBox 2654">
          <a:extLst>
            <a:ext uri="{FF2B5EF4-FFF2-40B4-BE49-F238E27FC236}">
              <a16:creationId xmlns:a16="http://schemas.microsoft.com/office/drawing/2014/main" id="{C0E2C87D-F611-4417-BB0D-E93B86F6C53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56" name="TextBox 2655">
          <a:extLst>
            <a:ext uri="{FF2B5EF4-FFF2-40B4-BE49-F238E27FC236}">
              <a16:creationId xmlns:a16="http://schemas.microsoft.com/office/drawing/2014/main" id="{2E38A0D8-8D8B-4260-B32C-793EADBCF1D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657" name="TextBox 2656">
          <a:extLst>
            <a:ext uri="{FF2B5EF4-FFF2-40B4-BE49-F238E27FC236}">
              <a16:creationId xmlns:a16="http://schemas.microsoft.com/office/drawing/2014/main" id="{7C87610B-61B7-4DA4-B94C-8268CE6A767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58" name="TextBox 2657">
          <a:extLst>
            <a:ext uri="{FF2B5EF4-FFF2-40B4-BE49-F238E27FC236}">
              <a16:creationId xmlns:a16="http://schemas.microsoft.com/office/drawing/2014/main" id="{FF13CDBC-A84F-4D3C-BA2B-46D3C91B713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2659" name="TextBox 2658">
          <a:extLst>
            <a:ext uri="{FF2B5EF4-FFF2-40B4-BE49-F238E27FC236}">
              <a16:creationId xmlns:a16="http://schemas.microsoft.com/office/drawing/2014/main" id="{BAE5A0CC-39A4-4508-BCB0-49B7AED690C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0" name="TextBox 2659">
          <a:extLst>
            <a:ext uri="{FF2B5EF4-FFF2-40B4-BE49-F238E27FC236}">
              <a16:creationId xmlns:a16="http://schemas.microsoft.com/office/drawing/2014/main" id="{7263026F-7664-4CE2-9EAF-83D2B5AA8E1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1" name="TextBox 2660">
          <a:extLst>
            <a:ext uri="{FF2B5EF4-FFF2-40B4-BE49-F238E27FC236}">
              <a16:creationId xmlns:a16="http://schemas.microsoft.com/office/drawing/2014/main" id="{C25FB5CA-138F-412A-BA32-5AB87B1A29F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2" name="TextBox 2661">
          <a:extLst>
            <a:ext uri="{FF2B5EF4-FFF2-40B4-BE49-F238E27FC236}">
              <a16:creationId xmlns:a16="http://schemas.microsoft.com/office/drawing/2014/main" id="{B166D199-DA38-4C81-8E0A-73B2FBB3481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3" name="TextBox 2662">
          <a:extLst>
            <a:ext uri="{FF2B5EF4-FFF2-40B4-BE49-F238E27FC236}">
              <a16:creationId xmlns:a16="http://schemas.microsoft.com/office/drawing/2014/main" id="{D5C1511A-4EDD-4794-9E9B-6A815E81A4E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4" name="TextBox 2663">
          <a:extLst>
            <a:ext uri="{FF2B5EF4-FFF2-40B4-BE49-F238E27FC236}">
              <a16:creationId xmlns:a16="http://schemas.microsoft.com/office/drawing/2014/main" id="{54EC1AB0-4E5A-4465-B3AD-1A761DD8F04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5" name="TextBox 2664">
          <a:extLst>
            <a:ext uri="{FF2B5EF4-FFF2-40B4-BE49-F238E27FC236}">
              <a16:creationId xmlns:a16="http://schemas.microsoft.com/office/drawing/2014/main" id="{4F46CD3E-80D1-45E9-A8EE-7A8C32FAEDA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6" name="TextBox 2665">
          <a:extLst>
            <a:ext uri="{FF2B5EF4-FFF2-40B4-BE49-F238E27FC236}">
              <a16:creationId xmlns:a16="http://schemas.microsoft.com/office/drawing/2014/main" id="{6B05A989-FB85-4096-B805-CDA47C3E238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7" name="TextBox 2666">
          <a:extLst>
            <a:ext uri="{FF2B5EF4-FFF2-40B4-BE49-F238E27FC236}">
              <a16:creationId xmlns:a16="http://schemas.microsoft.com/office/drawing/2014/main" id="{34DAB238-34A4-40A5-B787-B13D7BB78BE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8" name="TextBox 2667">
          <a:extLst>
            <a:ext uri="{FF2B5EF4-FFF2-40B4-BE49-F238E27FC236}">
              <a16:creationId xmlns:a16="http://schemas.microsoft.com/office/drawing/2014/main" id="{839F1713-EDEF-4B8C-A5FD-EC7A5A689CF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69" name="TextBox 2668">
          <a:extLst>
            <a:ext uri="{FF2B5EF4-FFF2-40B4-BE49-F238E27FC236}">
              <a16:creationId xmlns:a16="http://schemas.microsoft.com/office/drawing/2014/main" id="{C713FBB2-AAF0-45F8-ADCF-B3C6C44EAAC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0" name="TextBox 2669">
          <a:extLst>
            <a:ext uri="{FF2B5EF4-FFF2-40B4-BE49-F238E27FC236}">
              <a16:creationId xmlns:a16="http://schemas.microsoft.com/office/drawing/2014/main" id="{2A3FEBB5-5F46-473F-9616-440F28E23F5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1" name="TextBox 2670">
          <a:extLst>
            <a:ext uri="{FF2B5EF4-FFF2-40B4-BE49-F238E27FC236}">
              <a16:creationId xmlns:a16="http://schemas.microsoft.com/office/drawing/2014/main" id="{9440E038-0E4A-4D7A-BA0F-0E03342568A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2" name="TextBox 2671">
          <a:extLst>
            <a:ext uri="{FF2B5EF4-FFF2-40B4-BE49-F238E27FC236}">
              <a16:creationId xmlns:a16="http://schemas.microsoft.com/office/drawing/2014/main" id="{E804E52C-F053-40FE-AEF3-5112D7BD33F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3" name="TextBox 2672">
          <a:extLst>
            <a:ext uri="{FF2B5EF4-FFF2-40B4-BE49-F238E27FC236}">
              <a16:creationId xmlns:a16="http://schemas.microsoft.com/office/drawing/2014/main" id="{8263F669-88CF-4B91-AFDA-09CA36B29BF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4" name="TextBox 2673">
          <a:extLst>
            <a:ext uri="{FF2B5EF4-FFF2-40B4-BE49-F238E27FC236}">
              <a16:creationId xmlns:a16="http://schemas.microsoft.com/office/drawing/2014/main" id="{EA726333-311F-439B-B989-5119D9024D7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5" name="TextBox 2674">
          <a:extLst>
            <a:ext uri="{FF2B5EF4-FFF2-40B4-BE49-F238E27FC236}">
              <a16:creationId xmlns:a16="http://schemas.microsoft.com/office/drawing/2014/main" id="{0839A4B8-35CB-4C31-BE6A-FD146F52A02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6" name="TextBox 2675">
          <a:extLst>
            <a:ext uri="{FF2B5EF4-FFF2-40B4-BE49-F238E27FC236}">
              <a16:creationId xmlns:a16="http://schemas.microsoft.com/office/drawing/2014/main" id="{A6AB7700-2080-4970-9A5E-A2329973AA9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7" name="TextBox 2676">
          <a:extLst>
            <a:ext uri="{FF2B5EF4-FFF2-40B4-BE49-F238E27FC236}">
              <a16:creationId xmlns:a16="http://schemas.microsoft.com/office/drawing/2014/main" id="{43388249-517B-4DBE-81DF-E92DDBCFC82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8" name="TextBox 2677">
          <a:extLst>
            <a:ext uri="{FF2B5EF4-FFF2-40B4-BE49-F238E27FC236}">
              <a16:creationId xmlns:a16="http://schemas.microsoft.com/office/drawing/2014/main" id="{DD15F284-3023-420E-AE26-0BAD3BB7263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79" name="TextBox 2678">
          <a:extLst>
            <a:ext uri="{FF2B5EF4-FFF2-40B4-BE49-F238E27FC236}">
              <a16:creationId xmlns:a16="http://schemas.microsoft.com/office/drawing/2014/main" id="{213A3226-D320-4F0D-B2F7-19A458FAC49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0" name="TextBox 2679">
          <a:extLst>
            <a:ext uri="{FF2B5EF4-FFF2-40B4-BE49-F238E27FC236}">
              <a16:creationId xmlns:a16="http://schemas.microsoft.com/office/drawing/2014/main" id="{9D317161-8635-4CC2-9397-E53FB1A338B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1" name="TextBox 2680">
          <a:extLst>
            <a:ext uri="{FF2B5EF4-FFF2-40B4-BE49-F238E27FC236}">
              <a16:creationId xmlns:a16="http://schemas.microsoft.com/office/drawing/2014/main" id="{A1345E9F-D259-468E-AA86-7656C4AD524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2" name="TextBox 2681">
          <a:extLst>
            <a:ext uri="{FF2B5EF4-FFF2-40B4-BE49-F238E27FC236}">
              <a16:creationId xmlns:a16="http://schemas.microsoft.com/office/drawing/2014/main" id="{575F400F-FE53-428A-808B-4BD35D5DBB0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3" name="TextBox 2682">
          <a:extLst>
            <a:ext uri="{FF2B5EF4-FFF2-40B4-BE49-F238E27FC236}">
              <a16:creationId xmlns:a16="http://schemas.microsoft.com/office/drawing/2014/main" id="{8763CACD-1E58-4CB6-8760-92E0319E25E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4" name="TextBox 2683">
          <a:extLst>
            <a:ext uri="{FF2B5EF4-FFF2-40B4-BE49-F238E27FC236}">
              <a16:creationId xmlns:a16="http://schemas.microsoft.com/office/drawing/2014/main" id="{3C799756-56CF-41A4-A4A9-DA2562514F0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5" name="TextBox 2684">
          <a:extLst>
            <a:ext uri="{FF2B5EF4-FFF2-40B4-BE49-F238E27FC236}">
              <a16:creationId xmlns:a16="http://schemas.microsoft.com/office/drawing/2014/main" id="{B816C87E-E71D-4B35-B104-9C7268900AC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6" name="TextBox 2685">
          <a:extLst>
            <a:ext uri="{FF2B5EF4-FFF2-40B4-BE49-F238E27FC236}">
              <a16:creationId xmlns:a16="http://schemas.microsoft.com/office/drawing/2014/main" id="{A5A9C5E6-ACDE-46D8-AB1E-3AC81F4CCE3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687" name="TextBox 2686">
          <a:extLst>
            <a:ext uri="{FF2B5EF4-FFF2-40B4-BE49-F238E27FC236}">
              <a16:creationId xmlns:a16="http://schemas.microsoft.com/office/drawing/2014/main" id="{2BA7DCBE-340C-4595-A45C-412E4AC3437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88" name="TextBox 2687">
          <a:extLst>
            <a:ext uri="{FF2B5EF4-FFF2-40B4-BE49-F238E27FC236}">
              <a16:creationId xmlns:a16="http://schemas.microsoft.com/office/drawing/2014/main" id="{205A0AC3-2C4A-4CB2-A190-C6FB7434371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89" name="TextBox 2688">
          <a:extLst>
            <a:ext uri="{FF2B5EF4-FFF2-40B4-BE49-F238E27FC236}">
              <a16:creationId xmlns:a16="http://schemas.microsoft.com/office/drawing/2014/main" id="{0BDD2EB1-11C8-4FE4-9520-ACC43592298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0" name="TextBox 2689">
          <a:extLst>
            <a:ext uri="{FF2B5EF4-FFF2-40B4-BE49-F238E27FC236}">
              <a16:creationId xmlns:a16="http://schemas.microsoft.com/office/drawing/2014/main" id="{619A3951-1DAA-49D1-A469-1DE64D5F422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1" name="TextBox 2690">
          <a:extLst>
            <a:ext uri="{FF2B5EF4-FFF2-40B4-BE49-F238E27FC236}">
              <a16:creationId xmlns:a16="http://schemas.microsoft.com/office/drawing/2014/main" id="{1E6EE014-B8F6-44DB-A3C8-1CAFDD30601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2" name="TextBox 2691">
          <a:extLst>
            <a:ext uri="{FF2B5EF4-FFF2-40B4-BE49-F238E27FC236}">
              <a16:creationId xmlns:a16="http://schemas.microsoft.com/office/drawing/2014/main" id="{14AF10E0-C918-455F-AADD-41BC56899F6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3" name="TextBox 2692">
          <a:extLst>
            <a:ext uri="{FF2B5EF4-FFF2-40B4-BE49-F238E27FC236}">
              <a16:creationId xmlns:a16="http://schemas.microsoft.com/office/drawing/2014/main" id="{7B35FBA5-0B19-41A2-AD0E-129A04FED6D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4" name="TextBox 2693">
          <a:extLst>
            <a:ext uri="{FF2B5EF4-FFF2-40B4-BE49-F238E27FC236}">
              <a16:creationId xmlns:a16="http://schemas.microsoft.com/office/drawing/2014/main" id="{3F0B6BF1-72EE-4DEB-9844-36F07501237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5" name="TextBox 2694">
          <a:extLst>
            <a:ext uri="{FF2B5EF4-FFF2-40B4-BE49-F238E27FC236}">
              <a16:creationId xmlns:a16="http://schemas.microsoft.com/office/drawing/2014/main" id="{2DECFD34-ACD6-473C-AD50-891626C5A04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6" name="TextBox 2695">
          <a:extLst>
            <a:ext uri="{FF2B5EF4-FFF2-40B4-BE49-F238E27FC236}">
              <a16:creationId xmlns:a16="http://schemas.microsoft.com/office/drawing/2014/main" id="{0FD32B16-6695-4BA1-ACD9-6391D20E885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7" name="TextBox 2696">
          <a:extLst>
            <a:ext uri="{FF2B5EF4-FFF2-40B4-BE49-F238E27FC236}">
              <a16:creationId xmlns:a16="http://schemas.microsoft.com/office/drawing/2014/main" id="{2DBBBA4A-F941-42D4-8207-18A96013290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8" name="TextBox 2697">
          <a:extLst>
            <a:ext uri="{FF2B5EF4-FFF2-40B4-BE49-F238E27FC236}">
              <a16:creationId xmlns:a16="http://schemas.microsoft.com/office/drawing/2014/main" id="{BC494FE6-FC94-4C26-BB35-501054A200D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699" name="TextBox 2698">
          <a:extLst>
            <a:ext uri="{FF2B5EF4-FFF2-40B4-BE49-F238E27FC236}">
              <a16:creationId xmlns:a16="http://schemas.microsoft.com/office/drawing/2014/main" id="{E58D2705-D4F7-4D94-93D1-13454720025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0" name="TextBox 2699">
          <a:extLst>
            <a:ext uri="{FF2B5EF4-FFF2-40B4-BE49-F238E27FC236}">
              <a16:creationId xmlns:a16="http://schemas.microsoft.com/office/drawing/2014/main" id="{70384F35-9F56-4BFD-B068-9B93D039874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1" name="TextBox 2700">
          <a:extLst>
            <a:ext uri="{FF2B5EF4-FFF2-40B4-BE49-F238E27FC236}">
              <a16:creationId xmlns:a16="http://schemas.microsoft.com/office/drawing/2014/main" id="{A99EC6EF-D391-4F3C-ACC4-70AE87CF2D0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2" name="TextBox 2701">
          <a:extLst>
            <a:ext uri="{FF2B5EF4-FFF2-40B4-BE49-F238E27FC236}">
              <a16:creationId xmlns:a16="http://schemas.microsoft.com/office/drawing/2014/main" id="{5E634E24-D6CF-4B47-A31F-1562588E9A3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3" name="TextBox 2702">
          <a:extLst>
            <a:ext uri="{FF2B5EF4-FFF2-40B4-BE49-F238E27FC236}">
              <a16:creationId xmlns:a16="http://schemas.microsoft.com/office/drawing/2014/main" id="{91EF486E-C5B7-454C-9F31-8091C8E4739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4" name="TextBox 2703">
          <a:extLst>
            <a:ext uri="{FF2B5EF4-FFF2-40B4-BE49-F238E27FC236}">
              <a16:creationId xmlns:a16="http://schemas.microsoft.com/office/drawing/2014/main" id="{BCDD9E60-0159-42C3-A362-BF58FBAEDF2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5" name="TextBox 2704">
          <a:extLst>
            <a:ext uri="{FF2B5EF4-FFF2-40B4-BE49-F238E27FC236}">
              <a16:creationId xmlns:a16="http://schemas.microsoft.com/office/drawing/2014/main" id="{C9951EFD-4473-4994-A054-5B5471D000D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6" name="TextBox 2705">
          <a:extLst>
            <a:ext uri="{FF2B5EF4-FFF2-40B4-BE49-F238E27FC236}">
              <a16:creationId xmlns:a16="http://schemas.microsoft.com/office/drawing/2014/main" id="{64203D22-D247-4DC0-B5B1-BEE975A9430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7" name="TextBox 2706">
          <a:extLst>
            <a:ext uri="{FF2B5EF4-FFF2-40B4-BE49-F238E27FC236}">
              <a16:creationId xmlns:a16="http://schemas.microsoft.com/office/drawing/2014/main" id="{4787D8F8-8866-4469-9119-9D32E4417F5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8" name="TextBox 2707">
          <a:extLst>
            <a:ext uri="{FF2B5EF4-FFF2-40B4-BE49-F238E27FC236}">
              <a16:creationId xmlns:a16="http://schemas.microsoft.com/office/drawing/2014/main" id="{61BBB7CE-B8F7-4D3A-8000-69FBC9E27C7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09" name="TextBox 2708">
          <a:extLst>
            <a:ext uri="{FF2B5EF4-FFF2-40B4-BE49-F238E27FC236}">
              <a16:creationId xmlns:a16="http://schemas.microsoft.com/office/drawing/2014/main" id="{183C9130-E265-431F-BD38-34CC994D8F1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0" name="TextBox 2709">
          <a:extLst>
            <a:ext uri="{FF2B5EF4-FFF2-40B4-BE49-F238E27FC236}">
              <a16:creationId xmlns:a16="http://schemas.microsoft.com/office/drawing/2014/main" id="{129E2A27-2E4F-4D2D-8705-2870981C7F2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1" name="TextBox 2710">
          <a:extLst>
            <a:ext uri="{FF2B5EF4-FFF2-40B4-BE49-F238E27FC236}">
              <a16:creationId xmlns:a16="http://schemas.microsoft.com/office/drawing/2014/main" id="{1A6D5815-DDDC-4FA4-8F7C-FD60242A147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2" name="TextBox 2711">
          <a:extLst>
            <a:ext uri="{FF2B5EF4-FFF2-40B4-BE49-F238E27FC236}">
              <a16:creationId xmlns:a16="http://schemas.microsoft.com/office/drawing/2014/main" id="{936BE759-D13D-430D-B341-EC2C8949D2A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3" name="TextBox 2712">
          <a:extLst>
            <a:ext uri="{FF2B5EF4-FFF2-40B4-BE49-F238E27FC236}">
              <a16:creationId xmlns:a16="http://schemas.microsoft.com/office/drawing/2014/main" id="{E77AD244-0802-427C-A551-B4B5A095E18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4" name="TextBox 2713">
          <a:extLst>
            <a:ext uri="{FF2B5EF4-FFF2-40B4-BE49-F238E27FC236}">
              <a16:creationId xmlns:a16="http://schemas.microsoft.com/office/drawing/2014/main" id="{3D8D0A41-1270-47D7-AB2E-3A8E3F064DF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5" name="TextBox 2714">
          <a:extLst>
            <a:ext uri="{FF2B5EF4-FFF2-40B4-BE49-F238E27FC236}">
              <a16:creationId xmlns:a16="http://schemas.microsoft.com/office/drawing/2014/main" id="{BD38AAF9-B687-4168-A59D-42968016435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6" name="TextBox 2715">
          <a:extLst>
            <a:ext uri="{FF2B5EF4-FFF2-40B4-BE49-F238E27FC236}">
              <a16:creationId xmlns:a16="http://schemas.microsoft.com/office/drawing/2014/main" id="{849F8AE2-5ABD-4F2B-9271-AC01F5408EB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7" name="TextBox 2716">
          <a:extLst>
            <a:ext uri="{FF2B5EF4-FFF2-40B4-BE49-F238E27FC236}">
              <a16:creationId xmlns:a16="http://schemas.microsoft.com/office/drawing/2014/main" id="{7FD2A6DD-0C3C-408C-86ED-0A298316657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8" name="TextBox 2717">
          <a:extLst>
            <a:ext uri="{FF2B5EF4-FFF2-40B4-BE49-F238E27FC236}">
              <a16:creationId xmlns:a16="http://schemas.microsoft.com/office/drawing/2014/main" id="{8FA5556D-EBA9-4E26-87B8-6924C62BCB8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19" name="TextBox 2718">
          <a:extLst>
            <a:ext uri="{FF2B5EF4-FFF2-40B4-BE49-F238E27FC236}">
              <a16:creationId xmlns:a16="http://schemas.microsoft.com/office/drawing/2014/main" id="{1E8597FA-323E-485A-A7E8-1C6DAAD5679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0" name="TextBox 2719">
          <a:extLst>
            <a:ext uri="{FF2B5EF4-FFF2-40B4-BE49-F238E27FC236}">
              <a16:creationId xmlns:a16="http://schemas.microsoft.com/office/drawing/2014/main" id="{C7292BCC-2A9A-4179-8A36-A8E3A50B661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1" name="TextBox 2720">
          <a:extLst>
            <a:ext uri="{FF2B5EF4-FFF2-40B4-BE49-F238E27FC236}">
              <a16:creationId xmlns:a16="http://schemas.microsoft.com/office/drawing/2014/main" id="{B5F21B8B-62E4-4F1A-A135-85761028771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2" name="TextBox 2721">
          <a:extLst>
            <a:ext uri="{FF2B5EF4-FFF2-40B4-BE49-F238E27FC236}">
              <a16:creationId xmlns:a16="http://schemas.microsoft.com/office/drawing/2014/main" id="{2064AA86-300D-4E40-9B59-25E40EDD075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3" name="TextBox 2722">
          <a:extLst>
            <a:ext uri="{FF2B5EF4-FFF2-40B4-BE49-F238E27FC236}">
              <a16:creationId xmlns:a16="http://schemas.microsoft.com/office/drawing/2014/main" id="{F5F442C2-099C-40F7-865B-368D9D42DEA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4" name="TextBox 2723">
          <a:extLst>
            <a:ext uri="{FF2B5EF4-FFF2-40B4-BE49-F238E27FC236}">
              <a16:creationId xmlns:a16="http://schemas.microsoft.com/office/drawing/2014/main" id="{1922E27A-C050-4661-851F-0517DBB6213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5" name="TextBox 2724">
          <a:extLst>
            <a:ext uri="{FF2B5EF4-FFF2-40B4-BE49-F238E27FC236}">
              <a16:creationId xmlns:a16="http://schemas.microsoft.com/office/drawing/2014/main" id="{576ACC3B-42B5-4185-A044-327076624A1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6" name="TextBox 2725">
          <a:extLst>
            <a:ext uri="{FF2B5EF4-FFF2-40B4-BE49-F238E27FC236}">
              <a16:creationId xmlns:a16="http://schemas.microsoft.com/office/drawing/2014/main" id="{4567FA90-D3CB-4C5C-A723-FEA465E4F74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7" name="TextBox 2726">
          <a:extLst>
            <a:ext uri="{FF2B5EF4-FFF2-40B4-BE49-F238E27FC236}">
              <a16:creationId xmlns:a16="http://schemas.microsoft.com/office/drawing/2014/main" id="{9BAC1F95-02A8-409E-B6C8-909CB59358C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8" name="TextBox 2727">
          <a:extLst>
            <a:ext uri="{FF2B5EF4-FFF2-40B4-BE49-F238E27FC236}">
              <a16:creationId xmlns:a16="http://schemas.microsoft.com/office/drawing/2014/main" id="{474E7C1E-5885-4385-AB11-B94B8C7EEF4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29" name="TextBox 2728">
          <a:extLst>
            <a:ext uri="{FF2B5EF4-FFF2-40B4-BE49-F238E27FC236}">
              <a16:creationId xmlns:a16="http://schemas.microsoft.com/office/drawing/2014/main" id="{34CE18E6-9319-4370-84AA-BD7F80533FA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0" name="TextBox 2729">
          <a:extLst>
            <a:ext uri="{FF2B5EF4-FFF2-40B4-BE49-F238E27FC236}">
              <a16:creationId xmlns:a16="http://schemas.microsoft.com/office/drawing/2014/main" id="{08F1F09B-384A-4F23-82CD-781CEC48A3A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1" name="TextBox 2730">
          <a:extLst>
            <a:ext uri="{FF2B5EF4-FFF2-40B4-BE49-F238E27FC236}">
              <a16:creationId xmlns:a16="http://schemas.microsoft.com/office/drawing/2014/main" id="{BA46E1F4-5DED-490A-AC45-1C9844C2678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2" name="TextBox 2731">
          <a:extLst>
            <a:ext uri="{FF2B5EF4-FFF2-40B4-BE49-F238E27FC236}">
              <a16:creationId xmlns:a16="http://schemas.microsoft.com/office/drawing/2014/main" id="{B2A00EDA-F3C5-418F-8EF7-BDEECE88877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3" name="TextBox 2732">
          <a:extLst>
            <a:ext uri="{FF2B5EF4-FFF2-40B4-BE49-F238E27FC236}">
              <a16:creationId xmlns:a16="http://schemas.microsoft.com/office/drawing/2014/main" id="{817DDC28-0392-4485-B3AE-970CB7029F8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4" name="TextBox 2733">
          <a:extLst>
            <a:ext uri="{FF2B5EF4-FFF2-40B4-BE49-F238E27FC236}">
              <a16:creationId xmlns:a16="http://schemas.microsoft.com/office/drawing/2014/main" id="{42365E86-0BA4-46BB-B4A8-816D672D567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5" name="TextBox 2734">
          <a:extLst>
            <a:ext uri="{FF2B5EF4-FFF2-40B4-BE49-F238E27FC236}">
              <a16:creationId xmlns:a16="http://schemas.microsoft.com/office/drawing/2014/main" id="{978A756E-142E-4F8F-BAF0-9F193730FA1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6" name="TextBox 2735">
          <a:extLst>
            <a:ext uri="{FF2B5EF4-FFF2-40B4-BE49-F238E27FC236}">
              <a16:creationId xmlns:a16="http://schemas.microsoft.com/office/drawing/2014/main" id="{C605EB73-AD88-42ED-BE4E-4078F57AC9A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7" name="TextBox 2736">
          <a:extLst>
            <a:ext uri="{FF2B5EF4-FFF2-40B4-BE49-F238E27FC236}">
              <a16:creationId xmlns:a16="http://schemas.microsoft.com/office/drawing/2014/main" id="{F5F82409-A7F2-4300-9D37-3D4F9751728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8" name="TextBox 2737">
          <a:extLst>
            <a:ext uri="{FF2B5EF4-FFF2-40B4-BE49-F238E27FC236}">
              <a16:creationId xmlns:a16="http://schemas.microsoft.com/office/drawing/2014/main" id="{64C8495B-0AE3-4853-8BA7-64E193A6E0A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39" name="TextBox 2738">
          <a:extLst>
            <a:ext uri="{FF2B5EF4-FFF2-40B4-BE49-F238E27FC236}">
              <a16:creationId xmlns:a16="http://schemas.microsoft.com/office/drawing/2014/main" id="{35054263-91A2-49FA-B4D0-FA59BBE77A4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0" name="TextBox 2739">
          <a:extLst>
            <a:ext uri="{FF2B5EF4-FFF2-40B4-BE49-F238E27FC236}">
              <a16:creationId xmlns:a16="http://schemas.microsoft.com/office/drawing/2014/main" id="{B4A566BE-CD1C-4FBC-96D3-464AE62D374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1" name="TextBox 2740">
          <a:extLst>
            <a:ext uri="{FF2B5EF4-FFF2-40B4-BE49-F238E27FC236}">
              <a16:creationId xmlns:a16="http://schemas.microsoft.com/office/drawing/2014/main" id="{C423778E-2EE5-444C-8A78-894AA812DF3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2" name="TextBox 2741">
          <a:extLst>
            <a:ext uri="{FF2B5EF4-FFF2-40B4-BE49-F238E27FC236}">
              <a16:creationId xmlns:a16="http://schemas.microsoft.com/office/drawing/2014/main" id="{565C3D92-2147-44F8-9904-0AEF8F63A16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3" name="TextBox 2742">
          <a:extLst>
            <a:ext uri="{FF2B5EF4-FFF2-40B4-BE49-F238E27FC236}">
              <a16:creationId xmlns:a16="http://schemas.microsoft.com/office/drawing/2014/main" id="{DB2D1967-1F49-4A38-9B78-F61D5B27FFA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4" name="TextBox 2743">
          <a:extLst>
            <a:ext uri="{FF2B5EF4-FFF2-40B4-BE49-F238E27FC236}">
              <a16:creationId xmlns:a16="http://schemas.microsoft.com/office/drawing/2014/main" id="{839EC370-387C-469D-9736-641618833BB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5" name="TextBox 2744">
          <a:extLst>
            <a:ext uri="{FF2B5EF4-FFF2-40B4-BE49-F238E27FC236}">
              <a16:creationId xmlns:a16="http://schemas.microsoft.com/office/drawing/2014/main" id="{53E084AD-F483-4B5B-AED7-A91725341BB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6" name="TextBox 2745">
          <a:extLst>
            <a:ext uri="{FF2B5EF4-FFF2-40B4-BE49-F238E27FC236}">
              <a16:creationId xmlns:a16="http://schemas.microsoft.com/office/drawing/2014/main" id="{D3AF458E-7851-41B0-899A-65D58430D1E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7" name="TextBox 2746">
          <a:extLst>
            <a:ext uri="{FF2B5EF4-FFF2-40B4-BE49-F238E27FC236}">
              <a16:creationId xmlns:a16="http://schemas.microsoft.com/office/drawing/2014/main" id="{EBDACD79-11B1-493A-8E32-CEE743FAE43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8" name="TextBox 2747">
          <a:extLst>
            <a:ext uri="{FF2B5EF4-FFF2-40B4-BE49-F238E27FC236}">
              <a16:creationId xmlns:a16="http://schemas.microsoft.com/office/drawing/2014/main" id="{4DB21050-B555-4A8D-80D8-57F56C03551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49" name="TextBox 2748">
          <a:extLst>
            <a:ext uri="{FF2B5EF4-FFF2-40B4-BE49-F238E27FC236}">
              <a16:creationId xmlns:a16="http://schemas.microsoft.com/office/drawing/2014/main" id="{D50BA9F0-DDFD-416B-A9E2-468FDD9CA3C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0" name="TextBox 2749">
          <a:extLst>
            <a:ext uri="{FF2B5EF4-FFF2-40B4-BE49-F238E27FC236}">
              <a16:creationId xmlns:a16="http://schemas.microsoft.com/office/drawing/2014/main" id="{46C8D44B-2758-486F-8BF2-CC976BE7C57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1" name="TextBox 2750">
          <a:extLst>
            <a:ext uri="{FF2B5EF4-FFF2-40B4-BE49-F238E27FC236}">
              <a16:creationId xmlns:a16="http://schemas.microsoft.com/office/drawing/2014/main" id="{843CABA6-6FB8-4BF3-897D-4F8C644A39B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2" name="TextBox 2751">
          <a:extLst>
            <a:ext uri="{FF2B5EF4-FFF2-40B4-BE49-F238E27FC236}">
              <a16:creationId xmlns:a16="http://schemas.microsoft.com/office/drawing/2014/main" id="{83129F91-8066-4609-A4C5-A31137F6F15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3" name="TextBox 2752">
          <a:extLst>
            <a:ext uri="{FF2B5EF4-FFF2-40B4-BE49-F238E27FC236}">
              <a16:creationId xmlns:a16="http://schemas.microsoft.com/office/drawing/2014/main" id="{6231F52D-9CD7-4452-8D6D-AC48AF86375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4" name="TextBox 2753">
          <a:extLst>
            <a:ext uri="{FF2B5EF4-FFF2-40B4-BE49-F238E27FC236}">
              <a16:creationId xmlns:a16="http://schemas.microsoft.com/office/drawing/2014/main" id="{79A64F67-5177-442A-B6CD-F1F0856C8A2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5" name="TextBox 2754">
          <a:extLst>
            <a:ext uri="{FF2B5EF4-FFF2-40B4-BE49-F238E27FC236}">
              <a16:creationId xmlns:a16="http://schemas.microsoft.com/office/drawing/2014/main" id="{36A8CBAD-9CCE-4C86-959B-B177376FD74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6" name="TextBox 2755">
          <a:extLst>
            <a:ext uri="{FF2B5EF4-FFF2-40B4-BE49-F238E27FC236}">
              <a16:creationId xmlns:a16="http://schemas.microsoft.com/office/drawing/2014/main" id="{7F2CDDBB-D0D0-45DA-BF5E-434B48CD2F9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7" name="TextBox 2756">
          <a:extLst>
            <a:ext uri="{FF2B5EF4-FFF2-40B4-BE49-F238E27FC236}">
              <a16:creationId xmlns:a16="http://schemas.microsoft.com/office/drawing/2014/main" id="{D5026E30-7922-47C6-B4EF-898A3B00E8A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8" name="TextBox 2757">
          <a:extLst>
            <a:ext uri="{FF2B5EF4-FFF2-40B4-BE49-F238E27FC236}">
              <a16:creationId xmlns:a16="http://schemas.microsoft.com/office/drawing/2014/main" id="{5746CD6D-FD45-4E62-89B5-C0E6B374E00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59" name="TextBox 2758">
          <a:extLst>
            <a:ext uri="{FF2B5EF4-FFF2-40B4-BE49-F238E27FC236}">
              <a16:creationId xmlns:a16="http://schemas.microsoft.com/office/drawing/2014/main" id="{1F706B1E-785A-4489-AF35-8C2A18F15F9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0" name="TextBox 2759">
          <a:extLst>
            <a:ext uri="{FF2B5EF4-FFF2-40B4-BE49-F238E27FC236}">
              <a16:creationId xmlns:a16="http://schemas.microsoft.com/office/drawing/2014/main" id="{D8601B14-98A5-4A1A-86E8-5DA64C25C2C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1" name="TextBox 2760">
          <a:extLst>
            <a:ext uri="{FF2B5EF4-FFF2-40B4-BE49-F238E27FC236}">
              <a16:creationId xmlns:a16="http://schemas.microsoft.com/office/drawing/2014/main" id="{ACCFE3BB-C80B-4210-8B49-9D18340F4E8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2" name="TextBox 2761">
          <a:extLst>
            <a:ext uri="{FF2B5EF4-FFF2-40B4-BE49-F238E27FC236}">
              <a16:creationId xmlns:a16="http://schemas.microsoft.com/office/drawing/2014/main" id="{32E2CFC7-A381-49FE-AE9C-1074F17D1EF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3" name="TextBox 2762">
          <a:extLst>
            <a:ext uri="{FF2B5EF4-FFF2-40B4-BE49-F238E27FC236}">
              <a16:creationId xmlns:a16="http://schemas.microsoft.com/office/drawing/2014/main" id="{41C3D6C5-D48F-4A43-B6B3-DEE9B188B44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4" name="TextBox 2763">
          <a:extLst>
            <a:ext uri="{FF2B5EF4-FFF2-40B4-BE49-F238E27FC236}">
              <a16:creationId xmlns:a16="http://schemas.microsoft.com/office/drawing/2014/main" id="{9450091A-C3E3-4456-A70C-DCBB6DA47FE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5" name="TextBox 2764">
          <a:extLst>
            <a:ext uri="{FF2B5EF4-FFF2-40B4-BE49-F238E27FC236}">
              <a16:creationId xmlns:a16="http://schemas.microsoft.com/office/drawing/2014/main" id="{B0342C93-6E77-4139-847A-C694AEA93DE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6" name="TextBox 2765">
          <a:extLst>
            <a:ext uri="{FF2B5EF4-FFF2-40B4-BE49-F238E27FC236}">
              <a16:creationId xmlns:a16="http://schemas.microsoft.com/office/drawing/2014/main" id="{F37FDE13-F9B5-4E40-BCF3-9C15194959C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7" name="TextBox 2766">
          <a:extLst>
            <a:ext uri="{FF2B5EF4-FFF2-40B4-BE49-F238E27FC236}">
              <a16:creationId xmlns:a16="http://schemas.microsoft.com/office/drawing/2014/main" id="{E8F8A2F3-CC1E-4062-9B99-4040AB99726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8" name="TextBox 2767">
          <a:extLst>
            <a:ext uri="{FF2B5EF4-FFF2-40B4-BE49-F238E27FC236}">
              <a16:creationId xmlns:a16="http://schemas.microsoft.com/office/drawing/2014/main" id="{D59BFD80-6A4F-4C8A-AAED-42DE975F9BB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69" name="TextBox 2768">
          <a:extLst>
            <a:ext uri="{FF2B5EF4-FFF2-40B4-BE49-F238E27FC236}">
              <a16:creationId xmlns:a16="http://schemas.microsoft.com/office/drawing/2014/main" id="{C865BBB7-2446-4430-92B1-A17BDFBDDD3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0" name="TextBox 2769">
          <a:extLst>
            <a:ext uri="{FF2B5EF4-FFF2-40B4-BE49-F238E27FC236}">
              <a16:creationId xmlns:a16="http://schemas.microsoft.com/office/drawing/2014/main" id="{5389A4EB-9A9D-4D2D-B74B-977EFD30B75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1" name="TextBox 2770">
          <a:extLst>
            <a:ext uri="{FF2B5EF4-FFF2-40B4-BE49-F238E27FC236}">
              <a16:creationId xmlns:a16="http://schemas.microsoft.com/office/drawing/2014/main" id="{6023C198-DB83-439D-B00B-9F61B9B7E25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2" name="TextBox 2771">
          <a:extLst>
            <a:ext uri="{FF2B5EF4-FFF2-40B4-BE49-F238E27FC236}">
              <a16:creationId xmlns:a16="http://schemas.microsoft.com/office/drawing/2014/main" id="{8707731B-7162-4E54-BD95-4C5F97FAC8C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3" name="TextBox 2772">
          <a:extLst>
            <a:ext uri="{FF2B5EF4-FFF2-40B4-BE49-F238E27FC236}">
              <a16:creationId xmlns:a16="http://schemas.microsoft.com/office/drawing/2014/main" id="{75897946-1B0D-4A4C-A2AA-84D4BE030C91}"/>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4" name="TextBox 2773">
          <a:extLst>
            <a:ext uri="{FF2B5EF4-FFF2-40B4-BE49-F238E27FC236}">
              <a16:creationId xmlns:a16="http://schemas.microsoft.com/office/drawing/2014/main" id="{8EA4F31F-F1A5-425C-B419-EDB44816300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5" name="TextBox 2774">
          <a:extLst>
            <a:ext uri="{FF2B5EF4-FFF2-40B4-BE49-F238E27FC236}">
              <a16:creationId xmlns:a16="http://schemas.microsoft.com/office/drawing/2014/main" id="{F0046DE7-7A77-46C5-A8F5-DBC0A3D22B9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6" name="TextBox 2775">
          <a:extLst>
            <a:ext uri="{FF2B5EF4-FFF2-40B4-BE49-F238E27FC236}">
              <a16:creationId xmlns:a16="http://schemas.microsoft.com/office/drawing/2014/main" id="{8D84DBB4-1256-49DD-AAD3-A5E6F47A731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7" name="TextBox 2776">
          <a:extLst>
            <a:ext uri="{FF2B5EF4-FFF2-40B4-BE49-F238E27FC236}">
              <a16:creationId xmlns:a16="http://schemas.microsoft.com/office/drawing/2014/main" id="{485E0059-92CD-4C5F-BFB9-B2E8EA0598D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8" name="TextBox 2777">
          <a:extLst>
            <a:ext uri="{FF2B5EF4-FFF2-40B4-BE49-F238E27FC236}">
              <a16:creationId xmlns:a16="http://schemas.microsoft.com/office/drawing/2014/main" id="{12A29764-0672-4AED-8CF0-5D8D2010AA2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79" name="TextBox 2778">
          <a:extLst>
            <a:ext uri="{FF2B5EF4-FFF2-40B4-BE49-F238E27FC236}">
              <a16:creationId xmlns:a16="http://schemas.microsoft.com/office/drawing/2014/main" id="{E6A66035-F79B-4260-BA2A-F5B0326AEB1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0" name="TextBox 2779">
          <a:extLst>
            <a:ext uri="{FF2B5EF4-FFF2-40B4-BE49-F238E27FC236}">
              <a16:creationId xmlns:a16="http://schemas.microsoft.com/office/drawing/2014/main" id="{D3DFB74A-1569-468B-AD80-2E7DB29E3A6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1" name="TextBox 2780">
          <a:extLst>
            <a:ext uri="{FF2B5EF4-FFF2-40B4-BE49-F238E27FC236}">
              <a16:creationId xmlns:a16="http://schemas.microsoft.com/office/drawing/2014/main" id="{F3EADED7-14A3-4A45-9867-B9828B75876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2" name="TextBox 2781">
          <a:extLst>
            <a:ext uri="{FF2B5EF4-FFF2-40B4-BE49-F238E27FC236}">
              <a16:creationId xmlns:a16="http://schemas.microsoft.com/office/drawing/2014/main" id="{446F40CA-7E05-458A-B2D3-A28351CDF77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3" name="TextBox 2782">
          <a:extLst>
            <a:ext uri="{FF2B5EF4-FFF2-40B4-BE49-F238E27FC236}">
              <a16:creationId xmlns:a16="http://schemas.microsoft.com/office/drawing/2014/main" id="{88F8EFC0-AF31-4DB9-9485-9FB96C3141F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4" name="TextBox 2783">
          <a:extLst>
            <a:ext uri="{FF2B5EF4-FFF2-40B4-BE49-F238E27FC236}">
              <a16:creationId xmlns:a16="http://schemas.microsoft.com/office/drawing/2014/main" id="{C3ACE2A4-44E3-4C1A-BBFD-82920ED728E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5" name="TextBox 2784">
          <a:extLst>
            <a:ext uri="{FF2B5EF4-FFF2-40B4-BE49-F238E27FC236}">
              <a16:creationId xmlns:a16="http://schemas.microsoft.com/office/drawing/2014/main" id="{E26F9BC6-A3F0-458E-A01A-2190F4E9F40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6" name="TextBox 2785">
          <a:extLst>
            <a:ext uri="{FF2B5EF4-FFF2-40B4-BE49-F238E27FC236}">
              <a16:creationId xmlns:a16="http://schemas.microsoft.com/office/drawing/2014/main" id="{57869B27-20AA-4E6F-91BD-925236BDC3F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7" name="TextBox 2786">
          <a:extLst>
            <a:ext uri="{FF2B5EF4-FFF2-40B4-BE49-F238E27FC236}">
              <a16:creationId xmlns:a16="http://schemas.microsoft.com/office/drawing/2014/main" id="{16CA08E5-F625-40C1-B92B-4EFA25A24F9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8" name="TextBox 2787">
          <a:extLst>
            <a:ext uri="{FF2B5EF4-FFF2-40B4-BE49-F238E27FC236}">
              <a16:creationId xmlns:a16="http://schemas.microsoft.com/office/drawing/2014/main" id="{05CC0F0D-8856-4749-BB85-6C7DA427939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89" name="TextBox 2788">
          <a:extLst>
            <a:ext uri="{FF2B5EF4-FFF2-40B4-BE49-F238E27FC236}">
              <a16:creationId xmlns:a16="http://schemas.microsoft.com/office/drawing/2014/main" id="{20CA9177-4EF3-47EE-9F0D-07601F5FB33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90" name="TextBox 2789">
          <a:extLst>
            <a:ext uri="{FF2B5EF4-FFF2-40B4-BE49-F238E27FC236}">
              <a16:creationId xmlns:a16="http://schemas.microsoft.com/office/drawing/2014/main" id="{0DF944A6-6866-440B-AA52-926BD73086F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2791" name="TextBox 2790">
          <a:extLst>
            <a:ext uri="{FF2B5EF4-FFF2-40B4-BE49-F238E27FC236}">
              <a16:creationId xmlns:a16="http://schemas.microsoft.com/office/drawing/2014/main" id="{F2004FD8-79C0-496F-A81A-9D3551D66A9B}"/>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2" name="TextBox 2791">
          <a:extLst>
            <a:ext uri="{FF2B5EF4-FFF2-40B4-BE49-F238E27FC236}">
              <a16:creationId xmlns:a16="http://schemas.microsoft.com/office/drawing/2014/main" id="{8205B53A-8F62-4807-B7B7-7D492EEF904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3" name="TextBox 2792">
          <a:extLst>
            <a:ext uri="{FF2B5EF4-FFF2-40B4-BE49-F238E27FC236}">
              <a16:creationId xmlns:a16="http://schemas.microsoft.com/office/drawing/2014/main" id="{83780DEC-B705-4C5F-ADFC-B92519431D30}"/>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4" name="TextBox 2793">
          <a:extLst>
            <a:ext uri="{FF2B5EF4-FFF2-40B4-BE49-F238E27FC236}">
              <a16:creationId xmlns:a16="http://schemas.microsoft.com/office/drawing/2014/main" id="{1D6BA609-CD9C-4DAF-A143-85F9AF36C01B}"/>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5" name="TextBox 2794">
          <a:extLst>
            <a:ext uri="{FF2B5EF4-FFF2-40B4-BE49-F238E27FC236}">
              <a16:creationId xmlns:a16="http://schemas.microsoft.com/office/drawing/2014/main" id="{A7E1ECF3-99B7-4C7B-B3A8-58C7900D216A}"/>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6" name="TextBox 2795">
          <a:extLst>
            <a:ext uri="{FF2B5EF4-FFF2-40B4-BE49-F238E27FC236}">
              <a16:creationId xmlns:a16="http://schemas.microsoft.com/office/drawing/2014/main" id="{844DE3FD-86DB-45A0-A892-C8DD61F088A3}"/>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7" name="TextBox 2796">
          <a:extLst>
            <a:ext uri="{FF2B5EF4-FFF2-40B4-BE49-F238E27FC236}">
              <a16:creationId xmlns:a16="http://schemas.microsoft.com/office/drawing/2014/main" id="{BC7E7CE9-5F87-4971-9E9F-D78834C7313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8" name="TextBox 2797">
          <a:extLst>
            <a:ext uri="{FF2B5EF4-FFF2-40B4-BE49-F238E27FC236}">
              <a16:creationId xmlns:a16="http://schemas.microsoft.com/office/drawing/2014/main" id="{B597FAAC-F45A-452D-81F0-F8FE695CB874}"/>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799" name="TextBox 2798">
          <a:extLst>
            <a:ext uri="{FF2B5EF4-FFF2-40B4-BE49-F238E27FC236}">
              <a16:creationId xmlns:a16="http://schemas.microsoft.com/office/drawing/2014/main" id="{D2002215-B186-4767-9E6A-251D667100FC}"/>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800" name="TextBox 2799">
          <a:extLst>
            <a:ext uri="{FF2B5EF4-FFF2-40B4-BE49-F238E27FC236}">
              <a16:creationId xmlns:a16="http://schemas.microsoft.com/office/drawing/2014/main" id="{95ABB5B9-C63B-4E60-B6F0-D4306153236D}"/>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801" name="TextBox 2800">
          <a:extLst>
            <a:ext uri="{FF2B5EF4-FFF2-40B4-BE49-F238E27FC236}">
              <a16:creationId xmlns:a16="http://schemas.microsoft.com/office/drawing/2014/main" id="{73730D13-B9B4-45E6-BDA6-2246F2032067}"/>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802" name="TextBox 2801">
          <a:extLst>
            <a:ext uri="{FF2B5EF4-FFF2-40B4-BE49-F238E27FC236}">
              <a16:creationId xmlns:a16="http://schemas.microsoft.com/office/drawing/2014/main" id="{71A3580F-1103-4E28-8906-CBFC360EA462}"/>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234315</xdr:colOff>
      <xdr:row>0</xdr:row>
      <xdr:rowOff>0</xdr:rowOff>
    </xdr:from>
    <xdr:ext cx="184731" cy="264560"/>
    <xdr:sp macro="" textlink="">
      <xdr:nvSpPr>
        <xdr:cNvPr id="2803" name="TextBox 2802">
          <a:extLst>
            <a:ext uri="{FF2B5EF4-FFF2-40B4-BE49-F238E27FC236}">
              <a16:creationId xmlns:a16="http://schemas.microsoft.com/office/drawing/2014/main" id="{DEC78C00-0809-40D6-BD5A-6B021B89631F}"/>
            </a:ext>
          </a:extLst>
        </xdr:cNvPr>
        <xdr:cNvSpPr txBox="1"/>
      </xdr:nvSpPr>
      <xdr:spPr>
        <a:xfrm>
          <a:off x="5467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804" name="TextBox 2803">
          <a:extLst>
            <a:ext uri="{FF2B5EF4-FFF2-40B4-BE49-F238E27FC236}">
              <a16:creationId xmlns:a16="http://schemas.microsoft.com/office/drawing/2014/main" id="{3F67E6A3-371F-4D35-B05F-887BD550F753}"/>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805" name="TextBox 2804">
          <a:extLst>
            <a:ext uri="{FF2B5EF4-FFF2-40B4-BE49-F238E27FC236}">
              <a16:creationId xmlns:a16="http://schemas.microsoft.com/office/drawing/2014/main" id="{3E918C87-8B41-4D72-B4AF-512FB8CC3344}"/>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806" name="TextBox 2805">
          <a:extLst>
            <a:ext uri="{FF2B5EF4-FFF2-40B4-BE49-F238E27FC236}">
              <a16:creationId xmlns:a16="http://schemas.microsoft.com/office/drawing/2014/main" id="{CC0B96BE-94D9-4728-8C0A-138C43FAC265}"/>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2807" name="TextBox 2806">
          <a:extLst>
            <a:ext uri="{FF2B5EF4-FFF2-40B4-BE49-F238E27FC236}">
              <a16:creationId xmlns:a16="http://schemas.microsoft.com/office/drawing/2014/main" id="{A47D0420-4FBC-4EF9-9E65-2384B25ADC5F}"/>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808" name="TextBox 2807">
          <a:extLst>
            <a:ext uri="{FF2B5EF4-FFF2-40B4-BE49-F238E27FC236}">
              <a16:creationId xmlns:a16="http://schemas.microsoft.com/office/drawing/2014/main" id="{D197944A-E893-4757-B9FD-37F876851C5B}"/>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809" name="TextBox 2808">
          <a:extLst>
            <a:ext uri="{FF2B5EF4-FFF2-40B4-BE49-F238E27FC236}">
              <a16:creationId xmlns:a16="http://schemas.microsoft.com/office/drawing/2014/main" id="{C58735D6-6780-4F89-8AAE-F1808C5B3216}"/>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810" name="TextBox 2809">
          <a:extLst>
            <a:ext uri="{FF2B5EF4-FFF2-40B4-BE49-F238E27FC236}">
              <a16:creationId xmlns:a16="http://schemas.microsoft.com/office/drawing/2014/main" id="{EB62A6F3-08FC-4217-B480-91B952EC9136}"/>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2811" name="TextBox 2810">
          <a:extLst>
            <a:ext uri="{FF2B5EF4-FFF2-40B4-BE49-F238E27FC236}">
              <a16:creationId xmlns:a16="http://schemas.microsoft.com/office/drawing/2014/main" id="{C5FA55E9-A0F0-4888-87E7-331E2F66C2AF}"/>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12" name="TextBox 2811">
          <a:extLst>
            <a:ext uri="{FF2B5EF4-FFF2-40B4-BE49-F238E27FC236}">
              <a16:creationId xmlns:a16="http://schemas.microsoft.com/office/drawing/2014/main" id="{8BE5D5F3-330A-49C9-94FA-4604B78760F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13" name="TextBox 2812">
          <a:extLst>
            <a:ext uri="{FF2B5EF4-FFF2-40B4-BE49-F238E27FC236}">
              <a16:creationId xmlns:a16="http://schemas.microsoft.com/office/drawing/2014/main" id="{71FB09EE-80E0-4E6A-AB56-D86EDB22D43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14" name="TextBox 2813">
          <a:extLst>
            <a:ext uri="{FF2B5EF4-FFF2-40B4-BE49-F238E27FC236}">
              <a16:creationId xmlns:a16="http://schemas.microsoft.com/office/drawing/2014/main" id="{2769AA59-F0AC-4944-BCFE-A244AF475A1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15" name="TextBox 2814">
          <a:extLst>
            <a:ext uri="{FF2B5EF4-FFF2-40B4-BE49-F238E27FC236}">
              <a16:creationId xmlns:a16="http://schemas.microsoft.com/office/drawing/2014/main" id="{995E3EA8-2BB0-4AEE-9882-6491937819C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16" name="TextBox 2815">
          <a:extLst>
            <a:ext uri="{FF2B5EF4-FFF2-40B4-BE49-F238E27FC236}">
              <a16:creationId xmlns:a16="http://schemas.microsoft.com/office/drawing/2014/main" id="{ECD78BDE-FDE5-44E3-B04C-0FE54E3B326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17" name="TextBox 2816">
          <a:extLst>
            <a:ext uri="{FF2B5EF4-FFF2-40B4-BE49-F238E27FC236}">
              <a16:creationId xmlns:a16="http://schemas.microsoft.com/office/drawing/2014/main" id="{668CAC3E-5B6C-4DE5-84D1-28679AF4DA1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18" name="TextBox 2817">
          <a:extLst>
            <a:ext uri="{FF2B5EF4-FFF2-40B4-BE49-F238E27FC236}">
              <a16:creationId xmlns:a16="http://schemas.microsoft.com/office/drawing/2014/main" id="{1F76E08F-CBD0-4839-B2B0-4ED81845EAF8}"/>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19" name="TextBox 2818">
          <a:extLst>
            <a:ext uri="{FF2B5EF4-FFF2-40B4-BE49-F238E27FC236}">
              <a16:creationId xmlns:a16="http://schemas.microsoft.com/office/drawing/2014/main" id="{B3402D76-2A3C-4118-B551-901204587861}"/>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20" name="TextBox 2819">
          <a:extLst>
            <a:ext uri="{FF2B5EF4-FFF2-40B4-BE49-F238E27FC236}">
              <a16:creationId xmlns:a16="http://schemas.microsoft.com/office/drawing/2014/main" id="{576C93BF-E648-47A1-B9FF-7FBE19B9B67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21" name="TextBox 2820">
          <a:extLst>
            <a:ext uri="{FF2B5EF4-FFF2-40B4-BE49-F238E27FC236}">
              <a16:creationId xmlns:a16="http://schemas.microsoft.com/office/drawing/2014/main" id="{229C5458-6A9D-4328-9041-DC115F41CB1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22" name="TextBox 2821">
          <a:extLst>
            <a:ext uri="{FF2B5EF4-FFF2-40B4-BE49-F238E27FC236}">
              <a16:creationId xmlns:a16="http://schemas.microsoft.com/office/drawing/2014/main" id="{F93FFCCA-9C01-4351-8178-04E1CC00EEC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2823" name="TextBox 2822">
          <a:extLst>
            <a:ext uri="{FF2B5EF4-FFF2-40B4-BE49-F238E27FC236}">
              <a16:creationId xmlns:a16="http://schemas.microsoft.com/office/drawing/2014/main" id="{236395B9-4463-4410-B9CC-A5A9C83FD10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24" name="TextBox 2823">
          <a:extLst>
            <a:ext uri="{FF2B5EF4-FFF2-40B4-BE49-F238E27FC236}">
              <a16:creationId xmlns:a16="http://schemas.microsoft.com/office/drawing/2014/main" id="{FDFDA6A3-DBC3-43AD-BDA7-F33848CBD4A2}"/>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25" name="TextBox 2824">
          <a:extLst>
            <a:ext uri="{FF2B5EF4-FFF2-40B4-BE49-F238E27FC236}">
              <a16:creationId xmlns:a16="http://schemas.microsoft.com/office/drawing/2014/main" id="{42EB1126-2868-46AF-AA9C-49D76003CFE9}"/>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26" name="TextBox 2825">
          <a:extLst>
            <a:ext uri="{FF2B5EF4-FFF2-40B4-BE49-F238E27FC236}">
              <a16:creationId xmlns:a16="http://schemas.microsoft.com/office/drawing/2014/main" id="{850AF545-F706-483B-80F8-AEC97CC7F88D}"/>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2827" name="TextBox 2826">
          <a:extLst>
            <a:ext uri="{FF2B5EF4-FFF2-40B4-BE49-F238E27FC236}">
              <a16:creationId xmlns:a16="http://schemas.microsoft.com/office/drawing/2014/main" id="{401AD2CD-F125-42A0-B8CB-1DEBC347FC26}"/>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28" name="TextBox 2827">
          <a:extLst>
            <a:ext uri="{FF2B5EF4-FFF2-40B4-BE49-F238E27FC236}">
              <a16:creationId xmlns:a16="http://schemas.microsoft.com/office/drawing/2014/main" id="{D944F8DD-BEC8-4E7A-BDD4-A291A51FA5C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29" name="TextBox 2828">
          <a:extLst>
            <a:ext uri="{FF2B5EF4-FFF2-40B4-BE49-F238E27FC236}">
              <a16:creationId xmlns:a16="http://schemas.microsoft.com/office/drawing/2014/main" id="{F1297C7D-4232-4130-83C4-6D0A35E6E896}"/>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0" name="TextBox 2829">
          <a:extLst>
            <a:ext uri="{FF2B5EF4-FFF2-40B4-BE49-F238E27FC236}">
              <a16:creationId xmlns:a16="http://schemas.microsoft.com/office/drawing/2014/main" id="{C5C837C5-3A9D-4DF6-A606-D8755EDFC9C5}"/>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1" name="TextBox 2830">
          <a:extLst>
            <a:ext uri="{FF2B5EF4-FFF2-40B4-BE49-F238E27FC236}">
              <a16:creationId xmlns:a16="http://schemas.microsoft.com/office/drawing/2014/main" id="{E1E5BBDC-411F-47AC-93C0-651E73E65F2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2" name="TextBox 2831">
          <a:extLst>
            <a:ext uri="{FF2B5EF4-FFF2-40B4-BE49-F238E27FC236}">
              <a16:creationId xmlns:a16="http://schemas.microsoft.com/office/drawing/2014/main" id="{D9BA631F-5770-43CB-A3F4-D246BC1A4A74}"/>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3" name="TextBox 2832">
          <a:extLst>
            <a:ext uri="{FF2B5EF4-FFF2-40B4-BE49-F238E27FC236}">
              <a16:creationId xmlns:a16="http://schemas.microsoft.com/office/drawing/2014/main" id="{3551469B-94F7-4F4B-9F2B-9993BFF81B7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4" name="TextBox 2833">
          <a:extLst>
            <a:ext uri="{FF2B5EF4-FFF2-40B4-BE49-F238E27FC236}">
              <a16:creationId xmlns:a16="http://schemas.microsoft.com/office/drawing/2014/main" id="{49BC5392-FE8F-46E5-AA37-662835EA756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5" name="TextBox 2834">
          <a:extLst>
            <a:ext uri="{FF2B5EF4-FFF2-40B4-BE49-F238E27FC236}">
              <a16:creationId xmlns:a16="http://schemas.microsoft.com/office/drawing/2014/main" id="{5E71125E-BC3C-420E-95A7-71198B4E2277}"/>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6" name="TextBox 2835">
          <a:extLst>
            <a:ext uri="{FF2B5EF4-FFF2-40B4-BE49-F238E27FC236}">
              <a16:creationId xmlns:a16="http://schemas.microsoft.com/office/drawing/2014/main" id="{7D9BB6EE-7D3B-420A-A74D-67AFF6FB9A1E}"/>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7" name="TextBox 2836">
          <a:extLst>
            <a:ext uri="{FF2B5EF4-FFF2-40B4-BE49-F238E27FC236}">
              <a16:creationId xmlns:a16="http://schemas.microsoft.com/office/drawing/2014/main" id="{73843AFA-0C3E-47C9-A060-33FCE2A7BE2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8" name="TextBox 2837">
          <a:extLst>
            <a:ext uri="{FF2B5EF4-FFF2-40B4-BE49-F238E27FC236}">
              <a16:creationId xmlns:a16="http://schemas.microsoft.com/office/drawing/2014/main" id="{BF0E9A27-2371-43A2-A29A-C524F53A57C9}"/>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39" name="TextBox 2838">
          <a:extLst>
            <a:ext uri="{FF2B5EF4-FFF2-40B4-BE49-F238E27FC236}">
              <a16:creationId xmlns:a16="http://schemas.microsoft.com/office/drawing/2014/main" id="{36C304F1-446A-469D-A2E1-0F68B36F7A7D}"/>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0" name="TextBox 2839">
          <a:extLst>
            <a:ext uri="{FF2B5EF4-FFF2-40B4-BE49-F238E27FC236}">
              <a16:creationId xmlns:a16="http://schemas.microsoft.com/office/drawing/2014/main" id="{64502751-631F-4E2C-BE09-645842C6858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1" name="TextBox 2840">
          <a:extLst>
            <a:ext uri="{FF2B5EF4-FFF2-40B4-BE49-F238E27FC236}">
              <a16:creationId xmlns:a16="http://schemas.microsoft.com/office/drawing/2014/main" id="{8116974C-F687-4E58-A8C1-8230BB414E6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2" name="TextBox 2841">
          <a:extLst>
            <a:ext uri="{FF2B5EF4-FFF2-40B4-BE49-F238E27FC236}">
              <a16:creationId xmlns:a16="http://schemas.microsoft.com/office/drawing/2014/main" id="{F6FEA7D9-9371-4651-A25E-ABF69B3B4121}"/>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3" name="TextBox 2842">
          <a:extLst>
            <a:ext uri="{FF2B5EF4-FFF2-40B4-BE49-F238E27FC236}">
              <a16:creationId xmlns:a16="http://schemas.microsoft.com/office/drawing/2014/main" id="{89BBCA50-FD38-42A9-9D0F-0D996EEFCBDB}"/>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4" name="TextBox 2843">
          <a:extLst>
            <a:ext uri="{FF2B5EF4-FFF2-40B4-BE49-F238E27FC236}">
              <a16:creationId xmlns:a16="http://schemas.microsoft.com/office/drawing/2014/main" id="{AA26B0CE-272F-468D-922D-913549F17C62}"/>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5" name="TextBox 2844">
          <a:extLst>
            <a:ext uri="{FF2B5EF4-FFF2-40B4-BE49-F238E27FC236}">
              <a16:creationId xmlns:a16="http://schemas.microsoft.com/office/drawing/2014/main" id="{C5E7E083-69CC-4427-BF93-CEA664C9FCE8}"/>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6" name="TextBox 2845">
          <a:extLst>
            <a:ext uri="{FF2B5EF4-FFF2-40B4-BE49-F238E27FC236}">
              <a16:creationId xmlns:a16="http://schemas.microsoft.com/office/drawing/2014/main" id="{C7071389-8058-45A5-AC59-EA50ECA65B0D}"/>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7" name="TextBox 2846">
          <a:extLst>
            <a:ext uri="{FF2B5EF4-FFF2-40B4-BE49-F238E27FC236}">
              <a16:creationId xmlns:a16="http://schemas.microsoft.com/office/drawing/2014/main" id="{CE13A006-05C3-4904-AC76-904B71A1092D}"/>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8" name="TextBox 2847">
          <a:extLst>
            <a:ext uri="{FF2B5EF4-FFF2-40B4-BE49-F238E27FC236}">
              <a16:creationId xmlns:a16="http://schemas.microsoft.com/office/drawing/2014/main" id="{2C68E013-BEEC-4FDA-B57B-B83ECEED5ADC}"/>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49" name="TextBox 2848">
          <a:extLst>
            <a:ext uri="{FF2B5EF4-FFF2-40B4-BE49-F238E27FC236}">
              <a16:creationId xmlns:a16="http://schemas.microsoft.com/office/drawing/2014/main" id="{814E3A3A-9E3B-4F71-B09D-85720FAA2EB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0" name="TextBox 2849">
          <a:extLst>
            <a:ext uri="{FF2B5EF4-FFF2-40B4-BE49-F238E27FC236}">
              <a16:creationId xmlns:a16="http://schemas.microsoft.com/office/drawing/2014/main" id="{DFA780F2-B832-40DD-BC75-11FDA4150381}"/>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1" name="TextBox 2850">
          <a:extLst>
            <a:ext uri="{FF2B5EF4-FFF2-40B4-BE49-F238E27FC236}">
              <a16:creationId xmlns:a16="http://schemas.microsoft.com/office/drawing/2014/main" id="{D574FB69-B3C5-41E8-976E-D1DA5315501C}"/>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2" name="TextBox 2851">
          <a:extLst>
            <a:ext uri="{FF2B5EF4-FFF2-40B4-BE49-F238E27FC236}">
              <a16:creationId xmlns:a16="http://schemas.microsoft.com/office/drawing/2014/main" id="{F45C68E6-BFE3-4B15-BDB4-7719CF5A30E6}"/>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3" name="TextBox 2852">
          <a:extLst>
            <a:ext uri="{FF2B5EF4-FFF2-40B4-BE49-F238E27FC236}">
              <a16:creationId xmlns:a16="http://schemas.microsoft.com/office/drawing/2014/main" id="{B534D6EC-BCF1-44FB-9925-62F07FE7BDBB}"/>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4" name="TextBox 2853">
          <a:extLst>
            <a:ext uri="{FF2B5EF4-FFF2-40B4-BE49-F238E27FC236}">
              <a16:creationId xmlns:a16="http://schemas.microsoft.com/office/drawing/2014/main" id="{8B00E122-C0B6-4BE6-9F92-7874BCF4A536}"/>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5" name="TextBox 2854">
          <a:extLst>
            <a:ext uri="{FF2B5EF4-FFF2-40B4-BE49-F238E27FC236}">
              <a16:creationId xmlns:a16="http://schemas.microsoft.com/office/drawing/2014/main" id="{12DBDE24-FFF7-41A1-AFCA-8E41B610C553}"/>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6" name="TextBox 2855">
          <a:extLst>
            <a:ext uri="{FF2B5EF4-FFF2-40B4-BE49-F238E27FC236}">
              <a16:creationId xmlns:a16="http://schemas.microsoft.com/office/drawing/2014/main" id="{93E5ABDC-350A-428D-8EF8-6521458127A5}"/>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7" name="TextBox 2856">
          <a:extLst>
            <a:ext uri="{FF2B5EF4-FFF2-40B4-BE49-F238E27FC236}">
              <a16:creationId xmlns:a16="http://schemas.microsoft.com/office/drawing/2014/main" id="{38055407-B63D-4643-BC5D-2C26BF5DDBDD}"/>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8" name="TextBox 2857">
          <a:extLst>
            <a:ext uri="{FF2B5EF4-FFF2-40B4-BE49-F238E27FC236}">
              <a16:creationId xmlns:a16="http://schemas.microsoft.com/office/drawing/2014/main" id="{729FFE49-0287-400F-A5C5-C9B6FC4D7A8A}"/>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2859" name="TextBox 2858">
          <a:extLst>
            <a:ext uri="{FF2B5EF4-FFF2-40B4-BE49-F238E27FC236}">
              <a16:creationId xmlns:a16="http://schemas.microsoft.com/office/drawing/2014/main" id="{9ED659EA-FDC6-4AB6-81FB-362252955A28}"/>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0" name="TextBox 2859">
          <a:extLst>
            <a:ext uri="{FF2B5EF4-FFF2-40B4-BE49-F238E27FC236}">
              <a16:creationId xmlns:a16="http://schemas.microsoft.com/office/drawing/2014/main" id="{A86C7B80-DE4D-4BF0-9CAE-FF42C2928F4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1" name="TextBox 2860">
          <a:extLst>
            <a:ext uri="{FF2B5EF4-FFF2-40B4-BE49-F238E27FC236}">
              <a16:creationId xmlns:a16="http://schemas.microsoft.com/office/drawing/2014/main" id="{4CCDC7A8-3168-4789-87CE-13A781381A26}"/>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2" name="TextBox 2861">
          <a:extLst>
            <a:ext uri="{FF2B5EF4-FFF2-40B4-BE49-F238E27FC236}">
              <a16:creationId xmlns:a16="http://schemas.microsoft.com/office/drawing/2014/main" id="{81CCD7A0-6B61-47CD-98F9-00BC777E104E}"/>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3" name="TextBox 2862">
          <a:extLst>
            <a:ext uri="{FF2B5EF4-FFF2-40B4-BE49-F238E27FC236}">
              <a16:creationId xmlns:a16="http://schemas.microsoft.com/office/drawing/2014/main" id="{663CD45A-108C-4128-BF62-76FA348A373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4" name="TextBox 2863">
          <a:extLst>
            <a:ext uri="{FF2B5EF4-FFF2-40B4-BE49-F238E27FC236}">
              <a16:creationId xmlns:a16="http://schemas.microsoft.com/office/drawing/2014/main" id="{68327120-4097-4484-8FD0-DB1633667E8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5" name="TextBox 2864">
          <a:extLst>
            <a:ext uri="{FF2B5EF4-FFF2-40B4-BE49-F238E27FC236}">
              <a16:creationId xmlns:a16="http://schemas.microsoft.com/office/drawing/2014/main" id="{679ADA1D-449C-4E00-ACF3-8D8C2BEDA323}"/>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6" name="TextBox 2865">
          <a:extLst>
            <a:ext uri="{FF2B5EF4-FFF2-40B4-BE49-F238E27FC236}">
              <a16:creationId xmlns:a16="http://schemas.microsoft.com/office/drawing/2014/main" id="{F4CBCFF9-25F1-4082-9BC1-B7E42285ED4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7" name="TextBox 2866">
          <a:extLst>
            <a:ext uri="{FF2B5EF4-FFF2-40B4-BE49-F238E27FC236}">
              <a16:creationId xmlns:a16="http://schemas.microsoft.com/office/drawing/2014/main" id="{D1FD5113-E52E-44D8-A108-AEAF21E0F5D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8" name="TextBox 2867">
          <a:extLst>
            <a:ext uri="{FF2B5EF4-FFF2-40B4-BE49-F238E27FC236}">
              <a16:creationId xmlns:a16="http://schemas.microsoft.com/office/drawing/2014/main" id="{ECDA339E-CBB0-4C1D-B3FD-52DEE4E0CA21}"/>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69" name="TextBox 2868">
          <a:extLst>
            <a:ext uri="{FF2B5EF4-FFF2-40B4-BE49-F238E27FC236}">
              <a16:creationId xmlns:a16="http://schemas.microsoft.com/office/drawing/2014/main" id="{5137309F-65C0-477F-9E1E-E528F4BD0AC7}"/>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0" name="TextBox 2869">
          <a:extLst>
            <a:ext uri="{FF2B5EF4-FFF2-40B4-BE49-F238E27FC236}">
              <a16:creationId xmlns:a16="http://schemas.microsoft.com/office/drawing/2014/main" id="{56BB9078-9A63-423F-B70F-11ABCDFE6EC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1" name="TextBox 2870">
          <a:extLst>
            <a:ext uri="{FF2B5EF4-FFF2-40B4-BE49-F238E27FC236}">
              <a16:creationId xmlns:a16="http://schemas.microsoft.com/office/drawing/2014/main" id="{71582C9F-4EEA-4D6D-B611-5ADB6A157B01}"/>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2" name="TextBox 2871">
          <a:extLst>
            <a:ext uri="{FF2B5EF4-FFF2-40B4-BE49-F238E27FC236}">
              <a16:creationId xmlns:a16="http://schemas.microsoft.com/office/drawing/2014/main" id="{7E409918-1D77-4DF5-8C33-BC237EEF529D}"/>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3" name="TextBox 2872">
          <a:extLst>
            <a:ext uri="{FF2B5EF4-FFF2-40B4-BE49-F238E27FC236}">
              <a16:creationId xmlns:a16="http://schemas.microsoft.com/office/drawing/2014/main" id="{CDF2834E-91D8-4985-9494-782CEFF256D3}"/>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4" name="TextBox 2873">
          <a:extLst>
            <a:ext uri="{FF2B5EF4-FFF2-40B4-BE49-F238E27FC236}">
              <a16:creationId xmlns:a16="http://schemas.microsoft.com/office/drawing/2014/main" id="{ADA4AA0C-BD39-4CD2-AC41-97443E83EBAB}"/>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5" name="TextBox 2874">
          <a:extLst>
            <a:ext uri="{FF2B5EF4-FFF2-40B4-BE49-F238E27FC236}">
              <a16:creationId xmlns:a16="http://schemas.microsoft.com/office/drawing/2014/main" id="{0913BAFB-F197-4A25-B31C-49C3657FC77A}"/>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6" name="TextBox 2875">
          <a:extLst>
            <a:ext uri="{FF2B5EF4-FFF2-40B4-BE49-F238E27FC236}">
              <a16:creationId xmlns:a16="http://schemas.microsoft.com/office/drawing/2014/main" id="{FC4BDF17-D103-49D9-9FCF-B0AC221D47B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7" name="TextBox 2876">
          <a:extLst>
            <a:ext uri="{FF2B5EF4-FFF2-40B4-BE49-F238E27FC236}">
              <a16:creationId xmlns:a16="http://schemas.microsoft.com/office/drawing/2014/main" id="{9F8496A1-6CBE-4128-BCC5-ED06F1DE3209}"/>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8" name="TextBox 2877">
          <a:extLst>
            <a:ext uri="{FF2B5EF4-FFF2-40B4-BE49-F238E27FC236}">
              <a16:creationId xmlns:a16="http://schemas.microsoft.com/office/drawing/2014/main" id="{7FF750F5-70AD-43C9-8B68-1C8EAABA46FD}"/>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79" name="TextBox 2878">
          <a:extLst>
            <a:ext uri="{FF2B5EF4-FFF2-40B4-BE49-F238E27FC236}">
              <a16:creationId xmlns:a16="http://schemas.microsoft.com/office/drawing/2014/main" id="{75273CC3-DD7D-4042-9495-40667E3F86B8}"/>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0" name="TextBox 2879">
          <a:extLst>
            <a:ext uri="{FF2B5EF4-FFF2-40B4-BE49-F238E27FC236}">
              <a16:creationId xmlns:a16="http://schemas.microsoft.com/office/drawing/2014/main" id="{E8D62289-13D0-4F96-A83E-92ED46EB291C}"/>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1" name="TextBox 2880">
          <a:extLst>
            <a:ext uri="{FF2B5EF4-FFF2-40B4-BE49-F238E27FC236}">
              <a16:creationId xmlns:a16="http://schemas.microsoft.com/office/drawing/2014/main" id="{2382BE81-6E18-4C9C-A2DB-1F8DC5CB7325}"/>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2" name="TextBox 2881">
          <a:extLst>
            <a:ext uri="{FF2B5EF4-FFF2-40B4-BE49-F238E27FC236}">
              <a16:creationId xmlns:a16="http://schemas.microsoft.com/office/drawing/2014/main" id="{AE6F973E-9A40-482B-9802-0AB158C818E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3" name="TextBox 2882">
          <a:extLst>
            <a:ext uri="{FF2B5EF4-FFF2-40B4-BE49-F238E27FC236}">
              <a16:creationId xmlns:a16="http://schemas.microsoft.com/office/drawing/2014/main" id="{4BC59212-560D-4455-9973-F5D689F4CC6F}"/>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4" name="TextBox 2883">
          <a:extLst>
            <a:ext uri="{FF2B5EF4-FFF2-40B4-BE49-F238E27FC236}">
              <a16:creationId xmlns:a16="http://schemas.microsoft.com/office/drawing/2014/main" id="{233B4877-A62D-41B1-917D-1E44371AF3D5}"/>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5" name="TextBox 2884">
          <a:extLst>
            <a:ext uri="{FF2B5EF4-FFF2-40B4-BE49-F238E27FC236}">
              <a16:creationId xmlns:a16="http://schemas.microsoft.com/office/drawing/2014/main" id="{031D272D-1C69-47A5-A9BD-B0D3CD4FF1DC}"/>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6" name="TextBox 2885">
          <a:extLst>
            <a:ext uri="{FF2B5EF4-FFF2-40B4-BE49-F238E27FC236}">
              <a16:creationId xmlns:a16="http://schemas.microsoft.com/office/drawing/2014/main" id="{C8DFC247-EC9F-4A18-89ED-711057BC4E86}"/>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7" name="TextBox 2886">
          <a:extLst>
            <a:ext uri="{FF2B5EF4-FFF2-40B4-BE49-F238E27FC236}">
              <a16:creationId xmlns:a16="http://schemas.microsoft.com/office/drawing/2014/main" id="{33961071-AFE5-445C-85F1-CCDB07477454}"/>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8" name="TextBox 2887">
          <a:extLst>
            <a:ext uri="{FF2B5EF4-FFF2-40B4-BE49-F238E27FC236}">
              <a16:creationId xmlns:a16="http://schemas.microsoft.com/office/drawing/2014/main" id="{44D46584-F869-43D8-AD5A-3B68BB827513}"/>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89" name="TextBox 2888">
          <a:extLst>
            <a:ext uri="{FF2B5EF4-FFF2-40B4-BE49-F238E27FC236}">
              <a16:creationId xmlns:a16="http://schemas.microsoft.com/office/drawing/2014/main" id="{8829917D-8EE0-4709-A260-E8B7717F45CF}"/>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90" name="TextBox 2889">
          <a:extLst>
            <a:ext uri="{FF2B5EF4-FFF2-40B4-BE49-F238E27FC236}">
              <a16:creationId xmlns:a16="http://schemas.microsoft.com/office/drawing/2014/main" id="{744AF9AA-C6D7-45D5-8B99-C85113151F9D}"/>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91" name="TextBox 2890">
          <a:extLst>
            <a:ext uri="{FF2B5EF4-FFF2-40B4-BE49-F238E27FC236}">
              <a16:creationId xmlns:a16="http://schemas.microsoft.com/office/drawing/2014/main" id="{D08F8A53-10B3-42C3-9C50-55A333929832}"/>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92" name="TextBox 2891">
          <a:extLst>
            <a:ext uri="{FF2B5EF4-FFF2-40B4-BE49-F238E27FC236}">
              <a16:creationId xmlns:a16="http://schemas.microsoft.com/office/drawing/2014/main" id="{5D829350-0821-48A6-BD17-9749F200A46C}"/>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2893" name="TextBox 2892">
          <a:extLst>
            <a:ext uri="{FF2B5EF4-FFF2-40B4-BE49-F238E27FC236}">
              <a16:creationId xmlns:a16="http://schemas.microsoft.com/office/drawing/2014/main" id="{AC789EF6-7687-4258-B1C4-3338DDF3B698}"/>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94" name="TextBox 2893">
          <a:extLst>
            <a:ext uri="{FF2B5EF4-FFF2-40B4-BE49-F238E27FC236}">
              <a16:creationId xmlns:a16="http://schemas.microsoft.com/office/drawing/2014/main" id="{CA13C01E-63F4-4033-BBC1-5CE4EE4D7CE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95" name="TextBox 2894">
          <a:extLst>
            <a:ext uri="{FF2B5EF4-FFF2-40B4-BE49-F238E27FC236}">
              <a16:creationId xmlns:a16="http://schemas.microsoft.com/office/drawing/2014/main" id="{2E9989A6-05BC-489C-9D35-EDBC5919B2F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96" name="TextBox 2895">
          <a:extLst>
            <a:ext uri="{FF2B5EF4-FFF2-40B4-BE49-F238E27FC236}">
              <a16:creationId xmlns:a16="http://schemas.microsoft.com/office/drawing/2014/main" id="{BD05BB0B-CA7A-4253-8F44-C00CA4ADE05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97" name="TextBox 2896">
          <a:extLst>
            <a:ext uri="{FF2B5EF4-FFF2-40B4-BE49-F238E27FC236}">
              <a16:creationId xmlns:a16="http://schemas.microsoft.com/office/drawing/2014/main" id="{2D887447-487E-4EE6-BEA6-CBDAB44D3BB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98" name="TextBox 2897">
          <a:extLst>
            <a:ext uri="{FF2B5EF4-FFF2-40B4-BE49-F238E27FC236}">
              <a16:creationId xmlns:a16="http://schemas.microsoft.com/office/drawing/2014/main" id="{EF32E5B4-340E-4F64-9FE0-F7E5EA3A49F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899" name="TextBox 2898">
          <a:extLst>
            <a:ext uri="{FF2B5EF4-FFF2-40B4-BE49-F238E27FC236}">
              <a16:creationId xmlns:a16="http://schemas.microsoft.com/office/drawing/2014/main" id="{F4FAE250-1EA7-4154-A38F-B2BC517D359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0" name="TextBox 2899">
          <a:extLst>
            <a:ext uri="{FF2B5EF4-FFF2-40B4-BE49-F238E27FC236}">
              <a16:creationId xmlns:a16="http://schemas.microsoft.com/office/drawing/2014/main" id="{7ECC553B-3129-420E-AB63-78D585BFAAC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1" name="TextBox 2900">
          <a:extLst>
            <a:ext uri="{FF2B5EF4-FFF2-40B4-BE49-F238E27FC236}">
              <a16:creationId xmlns:a16="http://schemas.microsoft.com/office/drawing/2014/main" id="{FE28C096-8B50-46CD-9819-80DB2871BD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2" name="TextBox 2901">
          <a:extLst>
            <a:ext uri="{FF2B5EF4-FFF2-40B4-BE49-F238E27FC236}">
              <a16:creationId xmlns:a16="http://schemas.microsoft.com/office/drawing/2014/main" id="{262C911E-12F0-4A25-BFD2-1F3B648FAA3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3" name="TextBox 2902">
          <a:extLst>
            <a:ext uri="{FF2B5EF4-FFF2-40B4-BE49-F238E27FC236}">
              <a16:creationId xmlns:a16="http://schemas.microsoft.com/office/drawing/2014/main" id="{D0DD9946-90C7-4076-9AE6-7F2C287C87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4" name="TextBox 2903">
          <a:extLst>
            <a:ext uri="{FF2B5EF4-FFF2-40B4-BE49-F238E27FC236}">
              <a16:creationId xmlns:a16="http://schemas.microsoft.com/office/drawing/2014/main" id="{380F8FD0-1DB3-4C21-BEAB-C10F0A211F4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5" name="TextBox 2904">
          <a:extLst>
            <a:ext uri="{FF2B5EF4-FFF2-40B4-BE49-F238E27FC236}">
              <a16:creationId xmlns:a16="http://schemas.microsoft.com/office/drawing/2014/main" id="{B4F3301E-3F90-4A73-8872-DB57D7D7123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6" name="TextBox 2905">
          <a:extLst>
            <a:ext uri="{FF2B5EF4-FFF2-40B4-BE49-F238E27FC236}">
              <a16:creationId xmlns:a16="http://schemas.microsoft.com/office/drawing/2014/main" id="{FA401F9C-6AB9-4897-875A-7E4831EE935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7" name="TextBox 2906">
          <a:extLst>
            <a:ext uri="{FF2B5EF4-FFF2-40B4-BE49-F238E27FC236}">
              <a16:creationId xmlns:a16="http://schemas.microsoft.com/office/drawing/2014/main" id="{58DF6610-0D8B-4CD4-8D82-5EAA8D49548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8" name="TextBox 2907">
          <a:extLst>
            <a:ext uri="{FF2B5EF4-FFF2-40B4-BE49-F238E27FC236}">
              <a16:creationId xmlns:a16="http://schemas.microsoft.com/office/drawing/2014/main" id="{94C24AD9-7ED2-4770-BD7A-22E6E1D2BBD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09" name="TextBox 2908">
          <a:extLst>
            <a:ext uri="{FF2B5EF4-FFF2-40B4-BE49-F238E27FC236}">
              <a16:creationId xmlns:a16="http://schemas.microsoft.com/office/drawing/2014/main" id="{59C9FCA6-E930-4B30-9EEF-85190BBAAE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0" name="TextBox 2909">
          <a:extLst>
            <a:ext uri="{FF2B5EF4-FFF2-40B4-BE49-F238E27FC236}">
              <a16:creationId xmlns:a16="http://schemas.microsoft.com/office/drawing/2014/main" id="{DFB31BE2-CD32-4A06-8386-0CAFA44CF30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1" name="TextBox 2910">
          <a:extLst>
            <a:ext uri="{FF2B5EF4-FFF2-40B4-BE49-F238E27FC236}">
              <a16:creationId xmlns:a16="http://schemas.microsoft.com/office/drawing/2014/main" id="{03784B8C-B98F-49CF-AA35-7BC1B96D8E3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2" name="TextBox 2911">
          <a:extLst>
            <a:ext uri="{FF2B5EF4-FFF2-40B4-BE49-F238E27FC236}">
              <a16:creationId xmlns:a16="http://schemas.microsoft.com/office/drawing/2014/main" id="{DAE387E4-0DA0-4030-A06F-5BCD60ED4FE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3" name="TextBox 2912">
          <a:extLst>
            <a:ext uri="{FF2B5EF4-FFF2-40B4-BE49-F238E27FC236}">
              <a16:creationId xmlns:a16="http://schemas.microsoft.com/office/drawing/2014/main" id="{51A991D5-3730-4EA2-82E0-EB2106DD191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4" name="TextBox 2913">
          <a:extLst>
            <a:ext uri="{FF2B5EF4-FFF2-40B4-BE49-F238E27FC236}">
              <a16:creationId xmlns:a16="http://schemas.microsoft.com/office/drawing/2014/main" id="{11263EE0-4CEA-4BB0-8B42-12C4294A0D6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5" name="TextBox 2914">
          <a:extLst>
            <a:ext uri="{FF2B5EF4-FFF2-40B4-BE49-F238E27FC236}">
              <a16:creationId xmlns:a16="http://schemas.microsoft.com/office/drawing/2014/main" id="{C7961113-1BAD-4CCA-A372-C345CDF68DF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6" name="TextBox 2915">
          <a:extLst>
            <a:ext uri="{FF2B5EF4-FFF2-40B4-BE49-F238E27FC236}">
              <a16:creationId xmlns:a16="http://schemas.microsoft.com/office/drawing/2014/main" id="{CBCD869F-D665-48EE-8077-81A709817BF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7" name="TextBox 2916">
          <a:extLst>
            <a:ext uri="{FF2B5EF4-FFF2-40B4-BE49-F238E27FC236}">
              <a16:creationId xmlns:a16="http://schemas.microsoft.com/office/drawing/2014/main" id="{2E79F6C1-950B-4A40-888C-5DB0C50562A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8" name="TextBox 2917">
          <a:extLst>
            <a:ext uri="{FF2B5EF4-FFF2-40B4-BE49-F238E27FC236}">
              <a16:creationId xmlns:a16="http://schemas.microsoft.com/office/drawing/2014/main" id="{3287840D-F00F-4A0D-8D75-39AE70C2911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19" name="TextBox 2918">
          <a:extLst>
            <a:ext uri="{FF2B5EF4-FFF2-40B4-BE49-F238E27FC236}">
              <a16:creationId xmlns:a16="http://schemas.microsoft.com/office/drawing/2014/main" id="{08432060-1F81-424E-B71B-9296360AD4B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0" name="TextBox 2919">
          <a:extLst>
            <a:ext uri="{FF2B5EF4-FFF2-40B4-BE49-F238E27FC236}">
              <a16:creationId xmlns:a16="http://schemas.microsoft.com/office/drawing/2014/main" id="{2B9F3167-0A4F-46CD-85CE-A9DB242BC96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1" name="TextBox 2920">
          <a:extLst>
            <a:ext uri="{FF2B5EF4-FFF2-40B4-BE49-F238E27FC236}">
              <a16:creationId xmlns:a16="http://schemas.microsoft.com/office/drawing/2014/main" id="{0CE4573D-1E31-4C7E-A0FD-EF56CDFE444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2" name="TextBox 2921">
          <a:extLst>
            <a:ext uri="{FF2B5EF4-FFF2-40B4-BE49-F238E27FC236}">
              <a16:creationId xmlns:a16="http://schemas.microsoft.com/office/drawing/2014/main" id="{20DEDED6-A7A1-4204-9C52-971F7C8D09C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3" name="TextBox 2922">
          <a:extLst>
            <a:ext uri="{FF2B5EF4-FFF2-40B4-BE49-F238E27FC236}">
              <a16:creationId xmlns:a16="http://schemas.microsoft.com/office/drawing/2014/main" id="{684CA0A0-C795-4A07-A884-039198EDC29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4" name="TextBox 2923">
          <a:extLst>
            <a:ext uri="{FF2B5EF4-FFF2-40B4-BE49-F238E27FC236}">
              <a16:creationId xmlns:a16="http://schemas.microsoft.com/office/drawing/2014/main" id="{F222B283-A3D5-419D-884E-D96445766CD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5" name="TextBox 2924">
          <a:extLst>
            <a:ext uri="{FF2B5EF4-FFF2-40B4-BE49-F238E27FC236}">
              <a16:creationId xmlns:a16="http://schemas.microsoft.com/office/drawing/2014/main" id="{D4EFB9F4-C51A-4749-81DF-A1C670895B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6" name="TextBox 2925">
          <a:extLst>
            <a:ext uri="{FF2B5EF4-FFF2-40B4-BE49-F238E27FC236}">
              <a16:creationId xmlns:a16="http://schemas.microsoft.com/office/drawing/2014/main" id="{1D90D06C-8F02-446A-8D8A-FC1866BF410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7" name="TextBox 2926">
          <a:extLst>
            <a:ext uri="{FF2B5EF4-FFF2-40B4-BE49-F238E27FC236}">
              <a16:creationId xmlns:a16="http://schemas.microsoft.com/office/drawing/2014/main" id="{5186B184-38C1-43D6-9AB6-B97E63A6BB8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8" name="TextBox 2927">
          <a:extLst>
            <a:ext uri="{FF2B5EF4-FFF2-40B4-BE49-F238E27FC236}">
              <a16:creationId xmlns:a16="http://schemas.microsoft.com/office/drawing/2014/main" id="{76F9EE77-8D4F-45AF-B971-274023B9180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29" name="TextBox 2928">
          <a:extLst>
            <a:ext uri="{FF2B5EF4-FFF2-40B4-BE49-F238E27FC236}">
              <a16:creationId xmlns:a16="http://schemas.microsoft.com/office/drawing/2014/main" id="{9D1A6CF5-24B1-4CEF-BCCD-C0D4EE86875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0" name="TextBox 2929">
          <a:extLst>
            <a:ext uri="{FF2B5EF4-FFF2-40B4-BE49-F238E27FC236}">
              <a16:creationId xmlns:a16="http://schemas.microsoft.com/office/drawing/2014/main" id="{57D856A0-8091-43D7-99E2-BE85CEE52D5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1" name="TextBox 2930">
          <a:extLst>
            <a:ext uri="{FF2B5EF4-FFF2-40B4-BE49-F238E27FC236}">
              <a16:creationId xmlns:a16="http://schemas.microsoft.com/office/drawing/2014/main" id="{6E0FE273-5D2D-447E-B2E7-5096CAA9E21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2" name="TextBox 2931">
          <a:extLst>
            <a:ext uri="{FF2B5EF4-FFF2-40B4-BE49-F238E27FC236}">
              <a16:creationId xmlns:a16="http://schemas.microsoft.com/office/drawing/2014/main" id="{B539C168-C7E7-44C2-A6B9-67264C3738D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3" name="TextBox 2932">
          <a:extLst>
            <a:ext uri="{FF2B5EF4-FFF2-40B4-BE49-F238E27FC236}">
              <a16:creationId xmlns:a16="http://schemas.microsoft.com/office/drawing/2014/main" id="{6EA9A69E-5850-4D73-B51B-B3669EA6AE1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4" name="TextBox 2933">
          <a:extLst>
            <a:ext uri="{FF2B5EF4-FFF2-40B4-BE49-F238E27FC236}">
              <a16:creationId xmlns:a16="http://schemas.microsoft.com/office/drawing/2014/main" id="{75D582F2-1673-4BD1-81BF-F221B36C8EF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5" name="TextBox 2934">
          <a:extLst>
            <a:ext uri="{FF2B5EF4-FFF2-40B4-BE49-F238E27FC236}">
              <a16:creationId xmlns:a16="http://schemas.microsoft.com/office/drawing/2014/main" id="{150E564E-A3C3-40ED-9375-4CE705C9F20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6" name="TextBox 2935">
          <a:extLst>
            <a:ext uri="{FF2B5EF4-FFF2-40B4-BE49-F238E27FC236}">
              <a16:creationId xmlns:a16="http://schemas.microsoft.com/office/drawing/2014/main" id="{7D92C49B-5DBD-48F9-A35C-E35DBDCA083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7" name="TextBox 2936">
          <a:extLst>
            <a:ext uri="{FF2B5EF4-FFF2-40B4-BE49-F238E27FC236}">
              <a16:creationId xmlns:a16="http://schemas.microsoft.com/office/drawing/2014/main" id="{B951EFA7-B093-40FC-95B0-D4A11B29266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8" name="TextBox 2937">
          <a:extLst>
            <a:ext uri="{FF2B5EF4-FFF2-40B4-BE49-F238E27FC236}">
              <a16:creationId xmlns:a16="http://schemas.microsoft.com/office/drawing/2014/main" id="{49433C84-397E-4170-9DF4-CBB6EE12A73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39" name="TextBox 2938">
          <a:extLst>
            <a:ext uri="{FF2B5EF4-FFF2-40B4-BE49-F238E27FC236}">
              <a16:creationId xmlns:a16="http://schemas.microsoft.com/office/drawing/2014/main" id="{3EE0E630-781D-4EEA-9B47-B408BE32032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0" name="TextBox 2939">
          <a:extLst>
            <a:ext uri="{FF2B5EF4-FFF2-40B4-BE49-F238E27FC236}">
              <a16:creationId xmlns:a16="http://schemas.microsoft.com/office/drawing/2014/main" id="{428323FA-C735-476D-BED5-8279586EAC4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1" name="TextBox 2940">
          <a:extLst>
            <a:ext uri="{FF2B5EF4-FFF2-40B4-BE49-F238E27FC236}">
              <a16:creationId xmlns:a16="http://schemas.microsoft.com/office/drawing/2014/main" id="{1D908945-9535-4B36-BD4A-FA4C2A37DD3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2" name="TextBox 2941">
          <a:extLst>
            <a:ext uri="{FF2B5EF4-FFF2-40B4-BE49-F238E27FC236}">
              <a16:creationId xmlns:a16="http://schemas.microsoft.com/office/drawing/2014/main" id="{3832DF3B-2E1C-47C2-8190-B95AE0B00A7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3" name="TextBox 2942">
          <a:extLst>
            <a:ext uri="{FF2B5EF4-FFF2-40B4-BE49-F238E27FC236}">
              <a16:creationId xmlns:a16="http://schemas.microsoft.com/office/drawing/2014/main" id="{1FD2D4BB-A7C0-41D2-9FC4-72212DE3A97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4" name="TextBox 2943">
          <a:extLst>
            <a:ext uri="{FF2B5EF4-FFF2-40B4-BE49-F238E27FC236}">
              <a16:creationId xmlns:a16="http://schemas.microsoft.com/office/drawing/2014/main" id="{D6AF61A5-64FD-4AEF-9C87-CCC1B1B0FE2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5" name="TextBox 2944">
          <a:extLst>
            <a:ext uri="{FF2B5EF4-FFF2-40B4-BE49-F238E27FC236}">
              <a16:creationId xmlns:a16="http://schemas.microsoft.com/office/drawing/2014/main" id="{457736B2-A23C-44B4-B580-2B5CE538581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6" name="TextBox 2945">
          <a:extLst>
            <a:ext uri="{FF2B5EF4-FFF2-40B4-BE49-F238E27FC236}">
              <a16:creationId xmlns:a16="http://schemas.microsoft.com/office/drawing/2014/main" id="{454EB9E7-75C0-4B60-AB2A-46094E5347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7" name="TextBox 2946">
          <a:extLst>
            <a:ext uri="{FF2B5EF4-FFF2-40B4-BE49-F238E27FC236}">
              <a16:creationId xmlns:a16="http://schemas.microsoft.com/office/drawing/2014/main" id="{A5524309-78A6-41D8-BDE3-97248356161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8" name="TextBox 2947">
          <a:extLst>
            <a:ext uri="{FF2B5EF4-FFF2-40B4-BE49-F238E27FC236}">
              <a16:creationId xmlns:a16="http://schemas.microsoft.com/office/drawing/2014/main" id="{6B2544FF-EE12-4291-963D-5C81AA64D9B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49" name="TextBox 2948">
          <a:extLst>
            <a:ext uri="{FF2B5EF4-FFF2-40B4-BE49-F238E27FC236}">
              <a16:creationId xmlns:a16="http://schemas.microsoft.com/office/drawing/2014/main" id="{EBBD9C03-004B-47C2-9F1D-27923F539DE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0" name="TextBox 2949">
          <a:extLst>
            <a:ext uri="{FF2B5EF4-FFF2-40B4-BE49-F238E27FC236}">
              <a16:creationId xmlns:a16="http://schemas.microsoft.com/office/drawing/2014/main" id="{1EA3A04C-C9D9-4B36-8756-04CB6DD6038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1" name="TextBox 2950">
          <a:extLst>
            <a:ext uri="{FF2B5EF4-FFF2-40B4-BE49-F238E27FC236}">
              <a16:creationId xmlns:a16="http://schemas.microsoft.com/office/drawing/2014/main" id="{409A8861-BA85-4A22-A74C-F452B8C42EF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2" name="TextBox 2951">
          <a:extLst>
            <a:ext uri="{FF2B5EF4-FFF2-40B4-BE49-F238E27FC236}">
              <a16:creationId xmlns:a16="http://schemas.microsoft.com/office/drawing/2014/main" id="{AA78B7F4-2BDA-40D4-9EB4-EC07F51F59F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3" name="TextBox 2952">
          <a:extLst>
            <a:ext uri="{FF2B5EF4-FFF2-40B4-BE49-F238E27FC236}">
              <a16:creationId xmlns:a16="http://schemas.microsoft.com/office/drawing/2014/main" id="{5FD61A8E-E546-4432-8812-2684FFFA8CB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4" name="TextBox 2953">
          <a:extLst>
            <a:ext uri="{FF2B5EF4-FFF2-40B4-BE49-F238E27FC236}">
              <a16:creationId xmlns:a16="http://schemas.microsoft.com/office/drawing/2014/main" id="{62D47BAE-9BD4-41FE-9DEC-DA74255D5F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5" name="TextBox 2954">
          <a:extLst>
            <a:ext uri="{FF2B5EF4-FFF2-40B4-BE49-F238E27FC236}">
              <a16:creationId xmlns:a16="http://schemas.microsoft.com/office/drawing/2014/main" id="{0F12824F-171A-4AF2-A77F-888252711A9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6" name="TextBox 2955">
          <a:extLst>
            <a:ext uri="{FF2B5EF4-FFF2-40B4-BE49-F238E27FC236}">
              <a16:creationId xmlns:a16="http://schemas.microsoft.com/office/drawing/2014/main" id="{777647A0-040C-429B-B679-3FE1F2D95C9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7" name="TextBox 2956">
          <a:extLst>
            <a:ext uri="{FF2B5EF4-FFF2-40B4-BE49-F238E27FC236}">
              <a16:creationId xmlns:a16="http://schemas.microsoft.com/office/drawing/2014/main" id="{0126B457-F716-4F0A-A487-49A4CAAE742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8" name="TextBox 2957">
          <a:extLst>
            <a:ext uri="{FF2B5EF4-FFF2-40B4-BE49-F238E27FC236}">
              <a16:creationId xmlns:a16="http://schemas.microsoft.com/office/drawing/2014/main" id="{6C7CE275-3786-462B-BB8D-7294CD64A4F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59" name="TextBox 2958">
          <a:extLst>
            <a:ext uri="{FF2B5EF4-FFF2-40B4-BE49-F238E27FC236}">
              <a16:creationId xmlns:a16="http://schemas.microsoft.com/office/drawing/2014/main" id="{A134217E-B056-4B5B-8D58-5153191E07C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0" name="TextBox 2959">
          <a:extLst>
            <a:ext uri="{FF2B5EF4-FFF2-40B4-BE49-F238E27FC236}">
              <a16:creationId xmlns:a16="http://schemas.microsoft.com/office/drawing/2014/main" id="{4C6D29F5-4376-4E1C-A37B-BB846E7857F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1" name="TextBox 2960">
          <a:extLst>
            <a:ext uri="{FF2B5EF4-FFF2-40B4-BE49-F238E27FC236}">
              <a16:creationId xmlns:a16="http://schemas.microsoft.com/office/drawing/2014/main" id="{2E3B8EF8-1DD8-42F7-B326-9CA2BEE6AA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2" name="TextBox 2961">
          <a:extLst>
            <a:ext uri="{FF2B5EF4-FFF2-40B4-BE49-F238E27FC236}">
              <a16:creationId xmlns:a16="http://schemas.microsoft.com/office/drawing/2014/main" id="{B8FC21E1-A2A7-412F-B8E4-A474032C5D0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3" name="TextBox 2962">
          <a:extLst>
            <a:ext uri="{FF2B5EF4-FFF2-40B4-BE49-F238E27FC236}">
              <a16:creationId xmlns:a16="http://schemas.microsoft.com/office/drawing/2014/main" id="{9170858F-CCE7-4269-BA44-0C9A9FF8280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4" name="TextBox 2963">
          <a:extLst>
            <a:ext uri="{FF2B5EF4-FFF2-40B4-BE49-F238E27FC236}">
              <a16:creationId xmlns:a16="http://schemas.microsoft.com/office/drawing/2014/main" id="{2E3245A4-A469-4F1D-B5B0-6249A3A3A6B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5" name="TextBox 2964">
          <a:extLst>
            <a:ext uri="{FF2B5EF4-FFF2-40B4-BE49-F238E27FC236}">
              <a16:creationId xmlns:a16="http://schemas.microsoft.com/office/drawing/2014/main" id="{D4830873-0789-44FD-90CA-2982BF02048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6" name="TextBox 2965">
          <a:extLst>
            <a:ext uri="{FF2B5EF4-FFF2-40B4-BE49-F238E27FC236}">
              <a16:creationId xmlns:a16="http://schemas.microsoft.com/office/drawing/2014/main" id="{D27705B3-2E7A-4D14-8C1A-284D02AEAF6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7" name="TextBox 2966">
          <a:extLst>
            <a:ext uri="{FF2B5EF4-FFF2-40B4-BE49-F238E27FC236}">
              <a16:creationId xmlns:a16="http://schemas.microsoft.com/office/drawing/2014/main" id="{8A81D395-54DA-4598-A2D9-22CC7BC36D7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8" name="TextBox 2967">
          <a:extLst>
            <a:ext uri="{FF2B5EF4-FFF2-40B4-BE49-F238E27FC236}">
              <a16:creationId xmlns:a16="http://schemas.microsoft.com/office/drawing/2014/main" id="{335CA6B7-E3EF-457F-8F4C-B27D9F2E5A6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69" name="TextBox 2968">
          <a:extLst>
            <a:ext uri="{FF2B5EF4-FFF2-40B4-BE49-F238E27FC236}">
              <a16:creationId xmlns:a16="http://schemas.microsoft.com/office/drawing/2014/main" id="{5F6122EA-A8D4-4DF4-B49F-5633366445B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0" name="TextBox 2969">
          <a:extLst>
            <a:ext uri="{FF2B5EF4-FFF2-40B4-BE49-F238E27FC236}">
              <a16:creationId xmlns:a16="http://schemas.microsoft.com/office/drawing/2014/main" id="{752FCE18-BA22-4CF2-9048-9C4DC02F9BC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1" name="TextBox 2970">
          <a:extLst>
            <a:ext uri="{FF2B5EF4-FFF2-40B4-BE49-F238E27FC236}">
              <a16:creationId xmlns:a16="http://schemas.microsoft.com/office/drawing/2014/main" id="{274A75E7-FDC6-4ABF-B123-C67F486737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2" name="TextBox 2971">
          <a:extLst>
            <a:ext uri="{FF2B5EF4-FFF2-40B4-BE49-F238E27FC236}">
              <a16:creationId xmlns:a16="http://schemas.microsoft.com/office/drawing/2014/main" id="{0928B52A-BD24-46EF-971A-0B50B41578E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3" name="TextBox 2972">
          <a:extLst>
            <a:ext uri="{FF2B5EF4-FFF2-40B4-BE49-F238E27FC236}">
              <a16:creationId xmlns:a16="http://schemas.microsoft.com/office/drawing/2014/main" id="{4272EF9F-9C00-4DF8-8193-53D14B5A549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4" name="TextBox 2973">
          <a:extLst>
            <a:ext uri="{FF2B5EF4-FFF2-40B4-BE49-F238E27FC236}">
              <a16:creationId xmlns:a16="http://schemas.microsoft.com/office/drawing/2014/main" id="{D28E9420-A558-45D1-BF93-89FDEFAA3D0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5" name="TextBox 2974">
          <a:extLst>
            <a:ext uri="{FF2B5EF4-FFF2-40B4-BE49-F238E27FC236}">
              <a16:creationId xmlns:a16="http://schemas.microsoft.com/office/drawing/2014/main" id="{4EA995CB-FA6A-4500-B704-CC577942C09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6" name="TextBox 2975">
          <a:extLst>
            <a:ext uri="{FF2B5EF4-FFF2-40B4-BE49-F238E27FC236}">
              <a16:creationId xmlns:a16="http://schemas.microsoft.com/office/drawing/2014/main" id="{FF589C0E-8BF2-4CF2-9145-168C19937D5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7" name="TextBox 2976">
          <a:extLst>
            <a:ext uri="{FF2B5EF4-FFF2-40B4-BE49-F238E27FC236}">
              <a16:creationId xmlns:a16="http://schemas.microsoft.com/office/drawing/2014/main" id="{164586B1-ACBF-4202-AD96-0020352F342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8" name="TextBox 2977">
          <a:extLst>
            <a:ext uri="{FF2B5EF4-FFF2-40B4-BE49-F238E27FC236}">
              <a16:creationId xmlns:a16="http://schemas.microsoft.com/office/drawing/2014/main" id="{1C5BDC9E-B456-4F3D-887C-BD3F4C0C491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79" name="TextBox 2978">
          <a:extLst>
            <a:ext uri="{FF2B5EF4-FFF2-40B4-BE49-F238E27FC236}">
              <a16:creationId xmlns:a16="http://schemas.microsoft.com/office/drawing/2014/main" id="{B6F4A8DE-1A0E-4080-99BF-B934BD80ECC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0" name="TextBox 2979">
          <a:extLst>
            <a:ext uri="{FF2B5EF4-FFF2-40B4-BE49-F238E27FC236}">
              <a16:creationId xmlns:a16="http://schemas.microsoft.com/office/drawing/2014/main" id="{0B775DB9-ED74-4577-B049-CADA3103B6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1" name="TextBox 2980">
          <a:extLst>
            <a:ext uri="{FF2B5EF4-FFF2-40B4-BE49-F238E27FC236}">
              <a16:creationId xmlns:a16="http://schemas.microsoft.com/office/drawing/2014/main" id="{D05EEF69-04E2-4A16-87E8-6D95D5D2C62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2" name="TextBox 2981">
          <a:extLst>
            <a:ext uri="{FF2B5EF4-FFF2-40B4-BE49-F238E27FC236}">
              <a16:creationId xmlns:a16="http://schemas.microsoft.com/office/drawing/2014/main" id="{3CE981B1-3C6A-4F3D-8B9B-6C10FE53831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3" name="TextBox 2982">
          <a:extLst>
            <a:ext uri="{FF2B5EF4-FFF2-40B4-BE49-F238E27FC236}">
              <a16:creationId xmlns:a16="http://schemas.microsoft.com/office/drawing/2014/main" id="{8820F77D-1731-490C-89D5-55A3B3EB394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4" name="TextBox 2983">
          <a:extLst>
            <a:ext uri="{FF2B5EF4-FFF2-40B4-BE49-F238E27FC236}">
              <a16:creationId xmlns:a16="http://schemas.microsoft.com/office/drawing/2014/main" id="{61852CD5-19DA-4F64-B699-CD0E3C35575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5" name="TextBox 2984">
          <a:extLst>
            <a:ext uri="{FF2B5EF4-FFF2-40B4-BE49-F238E27FC236}">
              <a16:creationId xmlns:a16="http://schemas.microsoft.com/office/drawing/2014/main" id="{1EA0510E-C0F8-4748-B4CB-8E6B525436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6" name="TextBox 2985">
          <a:extLst>
            <a:ext uri="{FF2B5EF4-FFF2-40B4-BE49-F238E27FC236}">
              <a16:creationId xmlns:a16="http://schemas.microsoft.com/office/drawing/2014/main" id="{25A82E36-385E-4B19-9395-30AE8228BF1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7" name="TextBox 2986">
          <a:extLst>
            <a:ext uri="{FF2B5EF4-FFF2-40B4-BE49-F238E27FC236}">
              <a16:creationId xmlns:a16="http://schemas.microsoft.com/office/drawing/2014/main" id="{36A76BA8-1D56-4E5F-BE88-089739628538}"/>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8" name="TextBox 2987">
          <a:extLst>
            <a:ext uri="{FF2B5EF4-FFF2-40B4-BE49-F238E27FC236}">
              <a16:creationId xmlns:a16="http://schemas.microsoft.com/office/drawing/2014/main" id="{4A15DDAF-94B3-4341-A35C-94EDFCEAC2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89" name="TextBox 2988">
          <a:extLst>
            <a:ext uri="{FF2B5EF4-FFF2-40B4-BE49-F238E27FC236}">
              <a16:creationId xmlns:a16="http://schemas.microsoft.com/office/drawing/2014/main" id="{4BFD41E2-67D7-4FEA-8E32-27C52F4ED1B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0" name="TextBox 2989">
          <a:extLst>
            <a:ext uri="{FF2B5EF4-FFF2-40B4-BE49-F238E27FC236}">
              <a16:creationId xmlns:a16="http://schemas.microsoft.com/office/drawing/2014/main" id="{BFC7AEEC-B87C-4236-89ED-E6483A97C1E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1" name="TextBox 2990">
          <a:extLst>
            <a:ext uri="{FF2B5EF4-FFF2-40B4-BE49-F238E27FC236}">
              <a16:creationId xmlns:a16="http://schemas.microsoft.com/office/drawing/2014/main" id="{A5BA0BBC-8751-47F6-B091-2F2CCA3E3C8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2" name="TextBox 2991">
          <a:extLst>
            <a:ext uri="{FF2B5EF4-FFF2-40B4-BE49-F238E27FC236}">
              <a16:creationId xmlns:a16="http://schemas.microsoft.com/office/drawing/2014/main" id="{A2B4E284-6DF1-44E9-8527-85128ADAB27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3" name="TextBox 2992">
          <a:extLst>
            <a:ext uri="{FF2B5EF4-FFF2-40B4-BE49-F238E27FC236}">
              <a16:creationId xmlns:a16="http://schemas.microsoft.com/office/drawing/2014/main" id="{2C3EBA7B-0C3C-4195-89B6-5DC2BCA1258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4" name="TextBox 2993">
          <a:extLst>
            <a:ext uri="{FF2B5EF4-FFF2-40B4-BE49-F238E27FC236}">
              <a16:creationId xmlns:a16="http://schemas.microsoft.com/office/drawing/2014/main" id="{BAD0B645-588F-40BE-867B-0F088E0572C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5" name="TextBox 2994">
          <a:extLst>
            <a:ext uri="{FF2B5EF4-FFF2-40B4-BE49-F238E27FC236}">
              <a16:creationId xmlns:a16="http://schemas.microsoft.com/office/drawing/2014/main" id="{FDCF28D3-5FA6-43F8-B179-3EA6346944D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6" name="TextBox 2995">
          <a:extLst>
            <a:ext uri="{FF2B5EF4-FFF2-40B4-BE49-F238E27FC236}">
              <a16:creationId xmlns:a16="http://schemas.microsoft.com/office/drawing/2014/main" id="{213E124F-200C-4087-877F-BF69621F006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7" name="TextBox 2996">
          <a:extLst>
            <a:ext uri="{FF2B5EF4-FFF2-40B4-BE49-F238E27FC236}">
              <a16:creationId xmlns:a16="http://schemas.microsoft.com/office/drawing/2014/main" id="{85ADDF09-47BE-4C79-B7F4-C9CB3078CD2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8" name="TextBox 2997">
          <a:extLst>
            <a:ext uri="{FF2B5EF4-FFF2-40B4-BE49-F238E27FC236}">
              <a16:creationId xmlns:a16="http://schemas.microsoft.com/office/drawing/2014/main" id="{2B3BA611-3EAE-43D3-889F-65609640F28F}"/>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2999" name="TextBox 2998">
          <a:extLst>
            <a:ext uri="{FF2B5EF4-FFF2-40B4-BE49-F238E27FC236}">
              <a16:creationId xmlns:a16="http://schemas.microsoft.com/office/drawing/2014/main" id="{17A85600-28AF-43C9-B0D2-5B53A2B796C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00" name="TextBox 2999">
          <a:extLst>
            <a:ext uri="{FF2B5EF4-FFF2-40B4-BE49-F238E27FC236}">
              <a16:creationId xmlns:a16="http://schemas.microsoft.com/office/drawing/2014/main" id="{45848908-6B4D-47DB-8F48-B44F2C948F3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01" name="TextBox 3000">
          <a:extLst>
            <a:ext uri="{FF2B5EF4-FFF2-40B4-BE49-F238E27FC236}">
              <a16:creationId xmlns:a16="http://schemas.microsoft.com/office/drawing/2014/main" id="{A67408E5-C5AA-4EED-8444-14C389733E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02" name="TextBox 3001">
          <a:extLst>
            <a:ext uri="{FF2B5EF4-FFF2-40B4-BE49-F238E27FC236}">
              <a16:creationId xmlns:a16="http://schemas.microsoft.com/office/drawing/2014/main" id="{38D88D7B-64F7-4CFB-81C4-076B24077C7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03" name="TextBox 3002">
          <a:extLst>
            <a:ext uri="{FF2B5EF4-FFF2-40B4-BE49-F238E27FC236}">
              <a16:creationId xmlns:a16="http://schemas.microsoft.com/office/drawing/2014/main" id="{850EB450-0978-4AE8-8C68-3713A46EAC8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04" name="TextBox 3003">
          <a:extLst>
            <a:ext uri="{FF2B5EF4-FFF2-40B4-BE49-F238E27FC236}">
              <a16:creationId xmlns:a16="http://schemas.microsoft.com/office/drawing/2014/main" id="{0D40FA20-3732-4C38-8E24-768E2B70F1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05" name="TextBox 3004">
          <a:extLst>
            <a:ext uri="{FF2B5EF4-FFF2-40B4-BE49-F238E27FC236}">
              <a16:creationId xmlns:a16="http://schemas.microsoft.com/office/drawing/2014/main" id="{32A0BAC9-BCE2-4DE5-BEA5-5C7B44968D4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06" name="TextBox 3005">
          <a:extLst>
            <a:ext uri="{FF2B5EF4-FFF2-40B4-BE49-F238E27FC236}">
              <a16:creationId xmlns:a16="http://schemas.microsoft.com/office/drawing/2014/main" id="{681FCEBF-2895-4C29-8DC8-14659F1AABB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07" name="TextBox 3006">
          <a:extLst>
            <a:ext uri="{FF2B5EF4-FFF2-40B4-BE49-F238E27FC236}">
              <a16:creationId xmlns:a16="http://schemas.microsoft.com/office/drawing/2014/main" id="{D1D5C523-EBDE-4C90-8836-564BB6604AC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08" name="TextBox 3007">
          <a:extLst>
            <a:ext uri="{FF2B5EF4-FFF2-40B4-BE49-F238E27FC236}">
              <a16:creationId xmlns:a16="http://schemas.microsoft.com/office/drawing/2014/main" id="{9FE5000D-EFCB-4B6A-A6FB-A75D0FE76D0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09" name="TextBox 3008">
          <a:extLst>
            <a:ext uri="{FF2B5EF4-FFF2-40B4-BE49-F238E27FC236}">
              <a16:creationId xmlns:a16="http://schemas.microsoft.com/office/drawing/2014/main" id="{431D7385-CB1F-4D8E-897E-5B89D3DDA3C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0" name="TextBox 3009">
          <a:extLst>
            <a:ext uri="{FF2B5EF4-FFF2-40B4-BE49-F238E27FC236}">
              <a16:creationId xmlns:a16="http://schemas.microsoft.com/office/drawing/2014/main" id="{120F3AB7-BDEA-4DA5-AA81-EFEF8E5A870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1" name="TextBox 3010">
          <a:extLst>
            <a:ext uri="{FF2B5EF4-FFF2-40B4-BE49-F238E27FC236}">
              <a16:creationId xmlns:a16="http://schemas.microsoft.com/office/drawing/2014/main" id="{F671F11B-0616-456F-8CBD-1AF1F1ED64A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2" name="TextBox 3011">
          <a:extLst>
            <a:ext uri="{FF2B5EF4-FFF2-40B4-BE49-F238E27FC236}">
              <a16:creationId xmlns:a16="http://schemas.microsoft.com/office/drawing/2014/main" id="{3E2FBBEC-1038-43DD-99D1-F531CCF34A4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3" name="TextBox 3012">
          <a:extLst>
            <a:ext uri="{FF2B5EF4-FFF2-40B4-BE49-F238E27FC236}">
              <a16:creationId xmlns:a16="http://schemas.microsoft.com/office/drawing/2014/main" id="{96B6892C-A6A5-487F-ADBB-04592AB76DD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4" name="TextBox 3013">
          <a:extLst>
            <a:ext uri="{FF2B5EF4-FFF2-40B4-BE49-F238E27FC236}">
              <a16:creationId xmlns:a16="http://schemas.microsoft.com/office/drawing/2014/main" id="{1D7866DC-1789-45BC-8F71-1D3AA337B26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5" name="TextBox 3014">
          <a:extLst>
            <a:ext uri="{FF2B5EF4-FFF2-40B4-BE49-F238E27FC236}">
              <a16:creationId xmlns:a16="http://schemas.microsoft.com/office/drawing/2014/main" id="{C4BECD16-18C7-48DD-AE15-E41BD6699E4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6" name="TextBox 3015">
          <a:extLst>
            <a:ext uri="{FF2B5EF4-FFF2-40B4-BE49-F238E27FC236}">
              <a16:creationId xmlns:a16="http://schemas.microsoft.com/office/drawing/2014/main" id="{ACF49BD3-DC71-4BA4-8456-EAE60CBC39E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7" name="TextBox 3016">
          <a:extLst>
            <a:ext uri="{FF2B5EF4-FFF2-40B4-BE49-F238E27FC236}">
              <a16:creationId xmlns:a16="http://schemas.microsoft.com/office/drawing/2014/main" id="{9F32F17B-4117-45D3-BD80-9355447F221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8" name="TextBox 3017">
          <a:extLst>
            <a:ext uri="{FF2B5EF4-FFF2-40B4-BE49-F238E27FC236}">
              <a16:creationId xmlns:a16="http://schemas.microsoft.com/office/drawing/2014/main" id="{2CB6937A-A729-4D57-8AF9-771BE5D00F9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19" name="TextBox 3018">
          <a:extLst>
            <a:ext uri="{FF2B5EF4-FFF2-40B4-BE49-F238E27FC236}">
              <a16:creationId xmlns:a16="http://schemas.microsoft.com/office/drawing/2014/main" id="{2B431670-85DE-4BC7-8044-863826C87B11}"/>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20" name="TextBox 3019">
          <a:extLst>
            <a:ext uri="{FF2B5EF4-FFF2-40B4-BE49-F238E27FC236}">
              <a16:creationId xmlns:a16="http://schemas.microsoft.com/office/drawing/2014/main" id="{E19C3F5D-C3A1-4C2F-83CD-6401E9CB4E2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21" name="TextBox 3020">
          <a:extLst>
            <a:ext uri="{FF2B5EF4-FFF2-40B4-BE49-F238E27FC236}">
              <a16:creationId xmlns:a16="http://schemas.microsoft.com/office/drawing/2014/main" id="{6CEA9B44-5DBA-4443-BE76-0D625E64BE6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2" name="TextBox 3021">
          <a:extLst>
            <a:ext uri="{FF2B5EF4-FFF2-40B4-BE49-F238E27FC236}">
              <a16:creationId xmlns:a16="http://schemas.microsoft.com/office/drawing/2014/main" id="{389A4B25-F85C-4057-A471-5F6054B8914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3" name="TextBox 3022">
          <a:extLst>
            <a:ext uri="{FF2B5EF4-FFF2-40B4-BE49-F238E27FC236}">
              <a16:creationId xmlns:a16="http://schemas.microsoft.com/office/drawing/2014/main" id="{6E62E110-7C5C-41E1-A482-AE9E93EFECE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4" name="TextBox 3023">
          <a:extLst>
            <a:ext uri="{FF2B5EF4-FFF2-40B4-BE49-F238E27FC236}">
              <a16:creationId xmlns:a16="http://schemas.microsoft.com/office/drawing/2014/main" id="{A8AC27AD-6CE2-47CA-8ED6-C1D3A649351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5" name="TextBox 3024">
          <a:extLst>
            <a:ext uri="{FF2B5EF4-FFF2-40B4-BE49-F238E27FC236}">
              <a16:creationId xmlns:a16="http://schemas.microsoft.com/office/drawing/2014/main" id="{1505A3D4-CB5A-48DA-8280-D5E456D196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6" name="TextBox 3025">
          <a:extLst>
            <a:ext uri="{FF2B5EF4-FFF2-40B4-BE49-F238E27FC236}">
              <a16:creationId xmlns:a16="http://schemas.microsoft.com/office/drawing/2014/main" id="{B6563FDB-E436-48E0-9E36-B2BE324001C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7" name="TextBox 3026">
          <a:extLst>
            <a:ext uri="{FF2B5EF4-FFF2-40B4-BE49-F238E27FC236}">
              <a16:creationId xmlns:a16="http://schemas.microsoft.com/office/drawing/2014/main" id="{2839FC4C-A126-4E53-9202-16FAF2F9BFA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8" name="TextBox 3027">
          <a:extLst>
            <a:ext uri="{FF2B5EF4-FFF2-40B4-BE49-F238E27FC236}">
              <a16:creationId xmlns:a16="http://schemas.microsoft.com/office/drawing/2014/main" id="{69B9CE5A-D7C0-4846-9816-3E0959B8F3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29" name="TextBox 3028">
          <a:extLst>
            <a:ext uri="{FF2B5EF4-FFF2-40B4-BE49-F238E27FC236}">
              <a16:creationId xmlns:a16="http://schemas.microsoft.com/office/drawing/2014/main" id="{D9632902-20AE-4CF6-A280-A60B6BAE76C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30" name="TextBox 3029">
          <a:extLst>
            <a:ext uri="{FF2B5EF4-FFF2-40B4-BE49-F238E27FC236}">
              <a16:creationId xmlns:a16="http://schemas.microsoft.com/office/drawing/2014/main" id="{9C82FF62-65FB-438A-81CB-9C25633272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31" name="TextBox 3030">
          <a:extLst>
            <a:ext uri="{FF2B5EF4-FFF2-40B4-BE49-F238E27FC236}">
              <a16:creationId xmlns:a16="http://schemas.microsoft.com/office/drawing/2014/main" id="{E19174C2-C67A-49FC-A6F8-8D2B8C8F5EB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2" name="TextBox 3031">
          <a:extLst>
            <a:ext uri="{FF2B5EF4-FFF2-40B4-BE49-F238E27FC236}">
              <a16:creationId xmlns:a16="http://schemas.microsoft.com/office/drawing/2014/main" id="{2D148FE5-6B13-4F51-BC84-A066F20BF3B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3" name="TextBox 3032">
          <a:extLst>
            <a:ext uri="{FF2B5EF4-FFF2-40B4-BE49-F238E27FC236}">
              <a16:creationId xmlns:a16="http://schemas.microsoft.com/office/drawing/2014/main" id="{7F5326C1-99B5-4A19-915C-7C6415D9A58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4" name="TextBox 3033">
          <a:extLst>
            <a:ext uri="{FF2B5EF4-FFF2-40B4-BE49-F238E27FC236}">
              <a16:creationId xmlns:a16="http://schemas.microsoft.com/office/drawing/2014/main" id="{DEA351CA-736F-4AD7-8767-9F2B6AE6F22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5" name="TextBox 3034">
          <a:extLst>
            <a:ext uri="{FF2B5EF4-FFF2-40B4-BE49-F238E27FC236}">
              <a16:creationId xmlns:a16="http://schemas.microsoft.com/office/drawing/2014/main" id="{D1546AA4-7DBF-4BF0-91B3-DD49E5E4974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6" name="TextBox 3035">
          <a:extLst>
            <a:ext uri="{FF2B5EF4-FFF2-40B4-BE49-F238E27FC236}">
              <a16:creationId xmlns:a16="http://schemas.microsoft.com/office/drawing/2014/main" id="{44880F35-22E0-455B-B395-CF458FE9036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7" name="TextBox 3036">
          <a:extLst>
            <a:ext uri="{FF2B5EF4-FFF2-40B4-BE49-F238E27FC236}">
              <a16:creationId xmlns:a16="http://schemas.microsoft.com/office/drawing/2014/main" id="{39B58930-13AF-4B18-A520-AACE9DFF9A75}"/>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8" name="TextBox 3037">
          <a:extLst>
            <a:ext uri="{FF2B5EF4-FFF2-40B4-BE49-F238E27FC236}">
              <a16:creationId xmlns:a16="http://schemas.microsoft.com/office/drawing/2014/main" id="{933C5EA9-8F4E-470B-BC1B-A78C4829070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39" name="TextBox 3038">
          <a:extLst>
            <a:ext uri="{FF2B5EF4-FFF2-40B4-BE49-F238E27FC236}">
              <a16:creationId xmlns:a16="http://schemas.microsoft.com/office/drawing/2014/main" id="{922B94F5-1E1E-46C3-B407-268072E93DAD}"/>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40" name="TextBox 3039">
          <a:extLst>
            <a:ext uri="{FF2B5EF4-FFF2-40B4-BE49-F238E27FC236}">
              <a16:creationId xmlns:a16="http://schemas.microsoft.com/office/drawing/2014/main" id="{AA22C061-8708-47B8-92AE-987B23D7DD2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41" name="TextBox 3040">
          <a:extLst>
            <a:ext uri="{FF2B5EF4-FFF2-40B4-BE49-F238E27FC236}">
              <a16:creationId xmlns:a16="http://schemas.microsoft.com/office/drawing/2014/main" id="{CD862168-47BD-472F-B894-5C48B969B7E3}"/>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42" name="TextBox 3041">
          <a:extLst>
            <a:ext uri="{FF2B5EF4-FFF2-40B4-BE49-F238E27FC236}">
              <a16:creationId xmlns:a16="http://schemas.microsoft.com/office/drawing/2014/main" id="{1B2303BC-990D-436B-8498-81B4C9CB684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43" name="TextBox 3042">
          <a:extLst>
            <a:ext uri="{FF2B5EF4-FFF2-40B4-BE49-F238E27FC236}">
              <a16:creationId xmlns:a16="http://schemas.microsoft.com/office/drawing/2014/main" id="{F8B262FD-FEAF-4C85-A831-CE2128F2049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44" name="TextBox 3043">
          <a:extLst>
            <a:ext uri="{FF2B5EF4-FFF2-40B4-BE49-F238E27FC236}">
              <a16:creationId xmlns:a16="http://schemas.microsoft.com/office/drawing/2014/main" id="{CDAF14F8-82CE-45DC-AB1C-1F11263C20F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45" name="TextBox 3044">
          <a:extLst>
            <a:ext uri="{FF2B5EF4-FFF2-40B4-BE49-F238E27FC236}">
              <a16:creationId xmlns:a16="http://schemas.microsoft.com/office/drawing/2014/main" id="{3C704BB3-EA1A-4C67-BB62-7C2716DED71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46" name="TextBox 3045">
          <a:extLst>
            <a:ext uri="{FF2B5EF4-FFF2-40B4-BE49-F238E27FC236}">
              <a16:creationId xmlns:a16="http://schemas.microsoft.com/office/drawing/2014/main" id="{4D7A8562-6FF2-461D-BCE9-E35D9560A12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47" name="TextBox 3046">
          <a:extLst>
            <a:ext uri="{FF2B5EF4-FFF2-40B4-BE49-F238E27FC236}">
              <a16:creationId xmlns:a16="http://schemas.microsoft.com/office/drawing/2014/main" id="{0CC94696-AB7D-4EBD-A36B-1367C127FED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48" name="TextBox 3047">
          <a:extLst>
            <a:ext uri="{FF2B5EF4-FFF2-40B4-BE49-F238E27FC236}">
              <a16:creationId xmlns:a16="http://schemas.microsoft.com/office/drawing/2014/main" id="{76713923-4322-4BC3-B5D9-37A6762E1BBE}"/>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049" name="TextBox 3048">
          <a:extLst>
            <a:ext uri="{FF2B5EF4-FFF2-40B4-BE49-F238E27FC236}">
              <a16:creationId xmlns:a16="http://schemas.microsoft.com/office/drawing/2014/main" id="{321F558C-C39B-4F26-B3B2-6FF6C47647B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0" name="TextBox 3049">
          <a:extLst>
            <a:ext uri="{FF2B5EF4-FFF2-40B4-BE49-F238E27FC236}">
              <a16:creationId xmlns:a16="http://schemas.microsoft.com/office/drawing/2014/main" id="{F6F5A2C5-3C53-4157-BC2B-4E40C7F6B92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1" name="TextBox 3050">
          <a:extLst>
            <a:ext uri="{FF2B5EF4-FFF2-40B4-BE49-F238E27FC236}">
              <a16:creationId xmlns:a16="http://schemas.microsoft.com/office/drawing/2014/main" id="{AFD4BD56-F591-40E3-BEAD-315C251BC64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2" name="TextBox 3051">
          <a:extLst>
            <a:ext uri="{FF2B5EF4-FFF2-40B4-BE49-F238E27FC236}">
              <a16:creationId xmlns:a16="http://schemas.microsoft.com/office/drawing/2014/main" id="{F4B5482F-B3A2-435E-965F-7A520C9D105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3" name="TextBox 3052">
          <a:extLst>
            <a:ext uri="{FF2B5EF4-FFF2-40B4-BE49-F238E27FC236}">
              <a16:creationId xmlns:a16="http://schemas.microsoft.com/office/drawing/2014/main" id="{E7C0D9B8-3220-4F53-B94D-8227BE979E7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4" name="TextBox 3053">
          <a:extLst>
            <a:ext uri="{FF2B5EF4-FFF2-40B4-BE49-F238E27FC236}">
              <a16:creationId xmlns:a16="http://schemas.microsoft.com/office/drawing/2014/main" id="{65517F0C-9E50-4137-89A5-DD654CAEB17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5" name="TextBox 3054">
          <a:extLst>
            <a:ext uri="{FF2B5EF4-FFF2-40B4-BE49-F238E27FC236}">
              <a16:creationId xmlns:a16="http://schemas.microsoft.com/office/drawing/2014/main" id="{8CEBCA87-3B0C-4132-BBFB-34B64D651B7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6" name="TextBox 3055">
          <a:extLst>
            <a:ext uri="{FF2B5EF4-FFF2-40B4-BE49-F238E27FC236}">
              <a16:creationId xmlns:a16="http://schemas.microsoft.com/office/drawing/2014/main" id="{76BE9338-2C07-4509-B096-3DDB2477C99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7" name="TextBox 3056">
          <a:extLst>
            <a:ext uri="{FF2B5EF4-FFF2-40B4-BE49-F238E27FC236}">
              <a16:creationId xmlns:a16="http://schemas.microsoft.com/office/drawing/2014/main" id="{82BF8929-D16D-4AB0-9BA5-04F51C829CC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8" name="TextBox 3057">
          <a:extLst>
            <a:ext uri="{FF2B5EF4-FFF2-40B4-BE49-F238E27FC236}">
              <a16:creationId xmlns:a16="http://schemas.microsoft.com/office/drawing/2014/main" id="{27007732-F5FE-4D13-BD8F-A6AC5A76FCC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59" name="TextBox 3058">
          <a:extLst>
            <a:ext uri="{FF2B5EF4-FFF2-40B4-BE49-F238E27FC236}">
              <a16:creationId xmlns:a16="http://schemas.microsoft.com/office/drawing/2014/main" id="{53272996-A2AD-4DBE-B47B-FA808264B48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0" name="TextBox 3059">
          <a:extLst>
            <a:ext uri="{FF2B5EF4-FFF2-40B4-BE49-F238E27FC236}">
              <a16:creationId xmlns:a16="http://schemas.microsoft.com/office/drawing/2014/main" id="{589001B5-5003-49B0-83CB-A5681F8468A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1" name="TextBox 3060">
          <a:extLst>
            <a:ext uri="{FF2B5EF4-FFF2-40B4-BE49-F238E27FC236}">
              <a16:creationId xmlns:a16="http://schemas.microsoft.com/office/drawing/2014/main" id="{9A983C25-9EB3-4FE5-9A09-B072850E64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2" name="TextBox 3061">
          <a:extLst>
            <a:ext uri="{FF2B5EF4-FFF2-40B4-BE49-F238E27FC236}">
              <a16:creationId xmlns:a16="http://schemas.microsoft.com/office/drawing/2014/main" id="{31B5A69D-6D63-4AE8-8D5D-315154A487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3" name="TextBox 3062">
          <a:extLst>
            <a:ext uri="{FF2B5EF4-FFF2-40B4-BE49-F238E27FC236}">
              <a16:creationId xmlns:a16="http://schemas.microsoft.com/office/drawing/2014/main" id="{E73ECBCE-DF62-4F13-AA6F-9ACF572A41D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4" name="TextBox 3063">
          <a:extLst>
            <a:ext uri="{FF2B5EF4-FFF2-40B4-BE49-F238E27FC236}">
              <a16:creationId xmlns:a16="http://schemas.microsoft.com/office/drawing/2014/main" id="{54408B47-2EA3-41C9-B96D-C8C89EE6DED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5" name="TextBox 3064">
          <a:extLst>
            <a:ext uri="{FF2B5EF4-FFF2-40B4-BE49-F238E27FC236}">
              <a16:creationId xmlns:a16="http://schemas.microsoft.com/office/drawing/2014/main" id="{E7546E1A-F8C8-48D0-B961-0EC4964FC18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6" name="TextBox 3065">
          <a:extLst>
            <a:ext uri="{FF2B5EF4-FFF2-40B4-BE49-F238E27FC236}">
              <a16:creationId xmlns:a16="http://schemas.microsoft.com/office/drawing/2014/main" id="{EB6A445C-60E1-49D3-BD2B-77F254EDA5B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7" name="TextBox 3066">
          <a:extLst>
            <a:ext uri="{FF2B5EF4-FFF2-40B4-BE49-F238E27FC236}">
              <a16:creationId xmlns:a16="http://schemas.microsoft.com/office/drawing/2014/main" id="{796719F0-5FB2-4076-9744-17B8C8D64BA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8" name="TextBox 3067">
          <a:extLst>
            <a:ext uri="{FF2B5EF4-FFF2-40B4-BE49-F238E27FC236}">
              <a16:creationId xmlns:a16="http://schemas.microsoft.com/office/drawing/2014/main" id="{2394FB0B-8B82-4020-ACC7-D407E98E725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69" name="TextBox 3068">
          <a:extLst>
            <a:ext uri="{FF2B5EF4-FFF2-40B4-BE49-F238E27FC236}">
              <a16:creationId xmlns:a16="http://schemas.microsoft.com/office/drawing/2014/main" id="{8729908D-4BEE-4A82-9388-B436958CF20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70" name="TextBox 3069">
          <a:extLst>
            <a:ext uri="{FF2B5EF4-FFF2-40B4-BE49-F238E27FC236}">
              <a16:creationId xmlns:a16="http://schemas.microsoft.com/office/drawing/2014/main" id="{72DB3F2E-7189-498E-8A90-B90030AEBC1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71" name="TextBox 3070">
          <a:extLst>
            <a:ext uri="{FF2B5EF4-FFF2-40B4-BE49-F238E27FC236}">
              <a16:creationId xmlns:a16="http://schemas.microsoft.com/office/drawing/2014/main" id="{6474001A-1802-4CCE-A292-AFF1E2A7007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72" name="TextBox 3071">
          <a:extLst>
            <a:ext uri="{FF2B5EF4-FFF2-40B4-BE49-F238E27FC236}">
              <a16:creationId xmlns:a16="http://schemas.microsoft.com/office/drawing/2014/main" id="{81F2955A-D674-4812-A326-3A26956CBE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73" name="TextBox 3072">
          <a:extLst>
            <a:ext uri="{FF2B5EF4-FFF2-40B4-BE49-F238E27FC236}">
              <a16:creationId xmlns:a16="http://schemas.microsoft.com/office/drawing/2014/main" id="{FECD5987-61B0-4D8E-853C-B943D1A94F62}"/>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74" name="TextBox 3073">
          <a:extLst>
            <a:ext uri="{FF2B5EF4-FFF2-40B4-BE49-F238E27FC236}">
              <a16:creationId xmlns:a16="http://schemas.microsoft.com/office/drawing/2014/main" id="{F4A15252-E91E-423A-9B3F-F7017B7044A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75" name="TextBox 3074">
          <a:extLst>
            <a:ext uri="{FF2B5EF4-FFF2-40B4-BE49-F238E27FC236}">
              <a16:creationId xmlns:a16="http://schemas.microsoft.com/office/drawing/2014/main" id="{A58E103E-7B2A-4C25-8B0D-718D7129A52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76" name="TextBox 3075">
          <a:extLst>
            <a:ext uri="{FF2B5EF4-FFF2-40B4-BE49-F238E27FC236}">
              <a16:creationId xmlns:a16="http://schemas.microsoft.com/office/drawing/2014/main" id="{DFD8E0FE-0FFE-44F9-A028-BDFE7A083E3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77" name="TextBox 3076">
          <a:extLst>
            <a:ext uri="{FF2B5EF4-FFF2-40B4-BE49-F238E27FC236}">
              <a16:creationId xmlns:a16="http://schemas.microsoft.com/office/drawing/2014/main" id="{A2B3007E-EC95-49AB-981E-B02C42F9D07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78" name="TextBox 3077">
          <a:extLst>
            <a:ext uri="{FF2B5EF4-FFF2-40B4-BE49-F238E27FC236}">
              <a16:creationId xmlns:a16="http://schemas.microsoft.com/office/drawing/2014/main" id="{C212CCDB-A612-4A7B-8874-76E957B1836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79" name="TextBox 3078">
          <a:extLst>
            <a:ext uri="{FF2B5EF4-FFF2-40B4-BE49-F238E27FC236}">
              <a16:creationId xmlns:a16="http://schemas.microsoft.com/office/drawing/2014/main" id="{6420E13C-8A97-4158-A319-51ED4A502E4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0" name="TextBox 3079">
          <a:extLst>
            <a:ext uri="{FF2B5EF4-FFF2-40B4-BE49-F238E27FC236}">
              <a16:creationId xmlns:a16="http://schemas.microsoft.com/office/drawing/2014/main" id="{45D185D1-04EA-4100-8134-A5EBF12D010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1" name="TextBox 3080">
          <a:extLst>
            <a:ext uri="{FF2B5EF4-FFF2-40B4-BE49-F238E27FC236}">
              <a16:creationId xmlns:a16="http://schemas.microsoft.com/office/drawing/2014/main" id="{8F9217B7-BE5C-4520-93CC-E175A5E2FC6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2" name="TextBox 3081">
          <a:extLst>
            <a:ext uri="{FF2B5EF4-FFF2-40B4-BE49-F238E27FC236}">
              <a16:creationId xmlns:a16="http://schemas.microsoft.com/office/drawing/2014/main" id="{8DCA1BDA-BF8A-4C95-91E4-4EE08BB9AFA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3" name="TextBox 3082">
          <a:extLst>
            <a:ext uri="{FF2B5EF4-FFF2-40B4-BE49-F238E27FC236}">
              <a16:creationId xmlns:a16="http://schemas.microsoft.com/office/drawing/2014/main" id="{AA8B3660-F717-4A6C-81F3-13363FD734B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4" name="TextBox 3083">
          <a:extLst>
            <a:ext uri="{FF2B5EF4-FFF2-40B4-BE49-F238E27FC236}">
              <a16:creationId xmlns:a16="http://schemas.microsoft.com/office/drawing/2014/main" id="{56A0B80D-1848-4F4E-B790-96E52891217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5" name="TextBox 3084">
          <a:extLst>
            <a:ext uri="{FF2B5EF4-FFF2-40B4-BE49-F238E27FC236}">
              <a16:creationId xmlns:a16="http://schemas.microsoft.com/office/drawing/2014/main" id="{33F0A6E9-7AB9-480A-9A38-08958902DA4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6" name="TextBox 3085">
          <a:extLst>
            <a:ext uri="{FF2B5EF4-FFF2-40B4-BE49-F238E27FC236}">
              <a16:creationId xmlns:a16="http://schemas.microsoft.com/office/drawing/2014/main" id="{EE2F6BBA-63B1-4089-BC64-092D38FB9AB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087" name="TextBox 3086">
          <a:extLst>
            <a:ext uri="{FF2B5EF4-FFF2-40B4-BE49-F238E27FC236}">
              <a16:creationId xmlns:a16="http://schemas.microsoft.com/office/drawing/2014/main" id="{C2C873D4-BD82-4F1C-BF6D-A56A258DCF3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88" name="TextBox 3087">
          <a:extLst>
            <a:ext uri="{FF2B5EF4-FFF2-40B4-BE49-F238E27FC236}">
              <a16:creationId xmlns:a16="http://schemas.microsoft.com/office/drawing/2014/main" id="{F04F0CCA-97B4-400D-9E9C-103F130A412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89" name="TextBox 3088">
          <a:extLst>
            <a:ext uri="{FF2B5EF4-FFF2-40B4-BE49-F238E27FC236}">
              <a16:creationId xmlns:a16="http://schemas.microsoft.com/office/drawing/2014/main" id="{52FE4271-3C2E-402F-8051-6AD6D3148B04}"/>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0" name="TextBox 3089">
          <a:extLst>
            <a:ext uri="{FF2B5EF4-FFF2-40B4-BE49-F238E27FC236}">
              <a16:creationId xmlns:a16="http://schemas.microsoft.com/office/drawing/2014/main" id="{D4A4FEB9-BA6E-4F56-A264-72A7E413C37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1" name="TextBox 3090">
          <a:extLst>
            <a:ext uri="{FF2B5EF4-FFF2-40B4-BE49-F238E27FC236}">
              <a16:creationId xmlns:a16="http://schemas.microsoft.com/office/drawing/2014/main" id="{93476ADF-80A6-4357-BDCC-3223357B13A1}"/>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2" name="TextBox 3091">
          <a:extLst>
            <a:ext uri="{FF2B5EF4-FFF2-40B4-BE49-F238E27FC236}">
              <a16:creationId xmlns:a16="http://schemas.microsoft.com/office/drawing/2014/main" id="{81154C8A-D009-499E-BCCF-453924049C83}"/>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3" name="TextBox 3092">
          <a:extLst>
            <a:ext uri="{FF2B5EF4-FFF2-40B4-BE49-F238E27FC236}">
              <a16:creationId xmlns:a16="http://schemas.microsoft.com/office/drawing/2014/main" id="{F38712A9-5C88-45A7-8DEA-24BA8605B0F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4" name="TextBox 3093">
          <a:extLst>
            <a:ext uri="{FF2B5EF4-FFF2-40B4-BE49-F238E27FC236}">
              <a16:creationId xmlns:a16="http://schemas.microsoft.com/office/drawing/2014/main" id="{1C8BB03C-5B3C-477C-9782-6C20C6FAEE8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5" name="TextBox 3094">
          <a:extLst>
            <a:ext uri="{FF2B5EF4-FFF2-40B4-BE49-F238E27FC236}">
              <a16:creationId xmlns:a16="http://schemas.microsoft.com/office/drawing/2014/main" id="{40637127-DCD6-488E-8910-7957D96B73D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6" name="TextBox 3095">
          <a:extLst>
            <a:ext uri="{FF2B5EF4-FFF2-40B4-BE49-F238E27FC236}">
              <a16:creationId xmlns:a16="http://schemas.microsoft.com/office/drawing/2014/main" id="{1EEB8B1E-68BF-4132-B99E-35166389E24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7" name="TextBox 3096">
          <a:extLst>
            <a:ext uri="{FF2B5EF4-FFF2-40B4-BE49-F238E27FC236}">
              <a16:creationId xmlns:a16="http://schemas.microsoft.com/office/drawing/2014/main" id="{39C53B26-3C17-4E1B-A97B-60E72EAFD05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8" name="TextBox 3097">
          <a:extLst>
            <a:ext uri="{FF2B5EF4-FFF2-40B4-BE49-F238E27FC236}">
              <a16:creationId xmlns:a16="http://schemas.microsoft.com/office/drawing/2014/main" id="{8869517E-8A4B-43E5-B912-D256217E274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099" name="TextBox 3098">
          <a:extLst>
            <a:ext uri="{FF2B5EF4-FFF2-40B4-BE49-F238E27FC236}">
              <a16:creationId xmlns:a16="http://schemas.microsoft.com/office/drawing/2014/main" id="{9CFB8B82-4824-41A8-A45D-B0EE4D5BADB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00" name="TextBox 3099">
          <a:extLst>
            <a:ext uri="{FF2B5EF4-FFF2-40B4-BE49-F238E27FC236}">
              <a16:creationId xmlns:a16="http://schemas.microsoft.com/office/drawing/2014/main" id="{8F74D431-3220-4AEA-BC95-BDBF7B201C9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01" name="TextBox 3100">
          <a:extLst>
            <a:ext uri="{FF2B5EF4-FFF2-40B4-BE49-F238E27FC236}">
              <a16:creationId xmlns:a16="http://schemas.microsoft.com/office/drawing/2014/main" id="{39AFB5DC-C3AE-49EB-B166-E2DB273EA0C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02" name="TextBox 3101">
          <a:extLst>
            <a:ext uri="{FF2B5EF4-FFF2-40B4-BE49-F238E27FC236}">
              <a16:creationId xmlns:a16="http://schemas.microsoft.com/office/drawing/2014/main" id="{BB503E0A-C1BE-48FC-88FF-135A254DFF3C}"/>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03" name="TextBox 3102">
          <a:extLst>
            <a:ext uri="{FF2B5EF4-FFF2-40B4-BE49-F238E27FC236}">
              <a16:creationId xmlns:a16="http://schemas.microsoft.com/office/drawing/2014/main" id="{EDDDEBFD-B0D0-406B-819F-47267E59939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04" name="TextBox 3103">
          <a:extLst>
            <a:ext uri="{FF2B5EF4-FFF2-40B4-BE49-F238E27FC236}">
              <a16:creationId xmlns:a16="http://schemas.microsoft.com/office/drawing/2014/main" id="{3A72FD91-D68A-4DFA-98BD-1DC86494E63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05" name="TextBox 3104">
          <a:extLst>
            <a:ext uri="{FF2B5EF4-FFF2-40B4-BE49-F238E27FC236}">
              <a16:creationId xmlns:a16="http://schemas.microsoft.com/office/drawing/2014/main" id="{4C7BCE7C-D42C-4639-96F4-2F9B452E2692}"/>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06" name="TextBox 3105">
          <a:extLst>
            <a:ext uri="{FF2B5EF4-FFF2-40B4-BE49-F238E27FC236}">
              <a16:creationId xmlns:a16="http://schemas.microsoft.com/office/drawing/2014/main" id="{9708834D-A657-43D0-A420-435D90968BA7}"/>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07" name="TextBox 3106">
          <a:extLst>
            <a:ext uri="{FF2B5EF4-FFF2-40B4-BE49-F238E27FC236}">
              <a16:creationId xmlns:a16="http://schemas.microsoft.com/office/drawing/2014/main" id="{F55DF2D3-D858-42FF-91B7-3746F341CB6B}"/>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08" name="TextBox 3107">
          <a:extLst>
            <a:ext uri="{FF2B5EF4-FFF2-40B4-BE49-F238E27FC236}">
              <a16:creationId xmlns:a16="http://schemas.microsoft.com/office/drawing/2014/main" id="{ED0600F6-9749-4CC3-80AB-498E16A0750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09" name="TextBox 3108">
          <a:extLst>
            <a:ext uri="{FF2B5EF4-FFF2-40B4-BE49-F238E27FC236}">
              <a16:creationId xmlns:a16="http://schemas.microsoft.com/office/drawing/2014/main" id="{AA7D8F3C-2209-451F-A7B6-37557E8B720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0" name="TextBox 3109">
          <a:extLst>
            <a:ext uri="{FF2B5EF4-FFF2-40B4-BE49-F238E27FC236}">
              <a16:creationId xmlns:a16="http://schemas.microsoft.com/office/drawing/2014/main" id="{086B3FA2-EBD5-4C47-9E8D-3E70E2A3CC5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1" name="TextBox 3110">
          <a:extLst>
            <a:ext uri="{FF2B5EF4-FFF2-40B4-BE49-F238E27FC236}">
              <a16:creationId xmlns:a16="http://schemas.microsoft.com/office/drawing/2014/main" id="{3B3DB3C5-9148-4DD1-8F52-20B818E09E2A}"/>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2" name="TextBox 3111">
          <a:extLst>
            <a:ext uri="{FF2B5EF4-FFF2-40B4-BE49-F238E27FC236}">
              <a16:creationId xmlns:a16="http://schemas.microsoft.com/office/drawing/2014/main" id="{BD4CA64D-1C9C-4202-B606-BE00B83132E6}"/>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3" name="TextBox 3112">
          <a:extLst>
            <a:ext uri="{FF2B5EF4-FFF2-40B4-BE49-F238E27FC236}">
              <a16:creationId xmlns:a16="http://schemas.microsoft.com/office/drawing/2014/main" id="{A1FF6F74-C984-4DE1-A476-0BF18FF37FB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4" name="TextBox 3113">
          <a:extLst>
            <a:ext uri="{FF2B5EF4-FFF2-40B4-BE49-F238E27FC236}">
              <a16:creationId xmlns:a16="http://schemas.microsoft.com/office/drawing/2014/main" id="{6A89DBD0-58BE-4DAC-BCB3-0EB09023AE6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5" name="TextBox 3114">
          <a:extLst>
            <a:ext uri="{FF2B5EF4-FFF2-40B4-BE49-F238E27FC236}">
              <a16:creationId xmlns:a16="http://schemas.microsoft.com/office/drawing/2014/main" id="{447AF2B3-0307-4566-B87C-385E24E69F79}"/>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6" name="TextBox 3115">
          <a:extLst>
            <a:ext uri="{FF2B5EF4-FFF2-40B4-BE49-F238E27FC236}">
              <a16:creationId xmlns:a16="http://schemas.microsoft.com/office/drawing/2014/main" id="{A8640120-6D32-48B5-A283-EA9F44260EF4}"/>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7" name="TextBox 3116">
          <a:extLst>
            <a:ext uri="{FF2B5EF4-FFF2-40B4-BE49-F238E27FC236}">
              <a16:creationId xmlns:a16="http://schemas.microsoft.com/office/drawing/2014/main" id="{F4D11B7A-E04D-4B05-882E-46D73EEB91AF}"/>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8" name="TextBox 3117">
          <a:extLst>
            <a:ext uri="{FF2B5EF4-FFF2-40B4-BE49-F238E27FC236}">
              <a16:creationId xmlns:a16="http://schemas.microsoft.com/office/drawing/2014/main" id="{8E3E6125-F27C-4408-9D4B-4FE34C094BC8}"/>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119" name="TextBox 3118">
          <a:extLst>
            <a:ext uri="{FF2B5EF4-FFF2-40B4-BE49-F238E27FC236}">
              <a16:creationId xmlns:a16="http://schemas.microsoft.com/office/drawing/2014/main" id="{EDB4AC1D-5C8C-4643-AA85-1F70A2121F2C}"/>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0" name="TextBox 3119">
          <a:extLst>
            <a:ext uri="{FF2B5EF4-FFF2-40B4-BE49-F238E27FC236}">
              <a16:creationId xmlns:a16="http://schemas.microsoft.com/office/drawing/2014/main" id="{E50D05E8-E6D9-4F2C-B2D8-0AFA209172B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1" name="TextBox 3120">
          <a:extLst>
            <a:ext uri="{FF2B5EF4-FFF2-40B4-BE49-F238E27FC236}">
              <a16:creationId xmlns:a16="http://schemas.microsoft.com/office/drawing/2014/main" id="{8ACB8AFF-9E79-4660-AF22-6CC3E161001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2" name="TextBox 3121">
          <a:extLst>
            <a:ext uri="{FF2B5EF4-FFF2-40B4-BE49-F238E27FC236}">
              <a16:creationId xmlns:a16="http://schemas.microsoft.com/office/drawing/2014/main" id="{FD9F4A7E-445E-4282-A236-6B0C2E361867}"/>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3" name="TextBox 3122">
          <a:extLst>
            <a:ext uri="{FF2B5EF4-FFF2-40B4-BE49-F238E27FC236}">
              <a16:creationId xmlns:a16="http://schemas.microsoft.com/office/drawing/2014/main" id="{8A492E0B-00A2-4BE7-94AA-21E28EA5391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4" name="TextBox 3123">
          <a:extLst>
            <a:ext uri="{FF2B5EF4-FFF2-40B4-BE49-F238E27FC236}">
              <a16:creationId xmlns:a16="http://schemas.microsoft.com/office/drawing/2014/main" id="{0BD3B5CB-EB19-44E5-AB14-2A403AF71E5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5" name="TextBox 3124">
          <a:extLst>
            <a:ext uri="{FF2B5EF4-FFF2-40B4-BE49-F238E27FC236}">
              <a16:creationId xmlns:a16="http://schemas.microsoft.com/office/drawing/2014/main" id="{C9C664A6-4805-493B-A1CE-78C9FF5EA965}"/>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6" name="TextBox 3125">
          <a:extLst>
            <a:ext uri="{FF2B5EF4-FFF2-40B4-BE49-F238E27FC236}">
              <a16:creationId xmlns:a16="http://schemas.microsoft.com/office/drawing/2014/main" id="{C582EAE0-42C5-4054-A34F-8885AF04E1FB}"/>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7" name="TextBox 3126">
          <a:extLst>
            <a:ext uri="{FF2B5EF4-FFF2-40B4-BE49-F238E27FC236}">
              <a16:creationId xmlns:a16="http://schemas.microsoft.com/office/drawing/2014/main" id="{40B82712-0520-490A-B846-ABE50E099EFD}"/>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8" name="TextBox 3127">
          <a:extLst>
            <a:ext uri="{FF2B5EF4-FFF2-40B4-BE49-F238E27FC236}">
              <a16:creationId xmlns:a16="http://schemas.microsoft.com/office/drawing/2014/main" id="{DAB6058A-0FDD-40E0-A405-2A2AC7EDA1DA}"/>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29" name="TextBox 3128">
          <a:extLst>
            <a:ext uri="{FF2B5EF4-FFF2-40B4-BE49-F238E27FC236}">
              <a16:creationId xmlns:a16="http://schemas.microsoft.com/office/drawing/2014/main" id="{1337F0FE-6799-4E18-82DC-7748823196CE}"/>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30" name="TextBox 3129">
          <a:extLst>
            <a:ext uri="{FF2B5EF4-FFF2-40B4-BE49-F238E27FC236}">
              <a16:creationId xmlns:a16="http://schemas.microsoft.com/office/drawing/2014/main" id="{31096F78-4CC6-43CA-A0C3-BDC3EA0A6E16}"/>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131" name="TextBox 3130">
          <a:extLst>
            <a:ext uri="{FF2B5EF4-FFF2-40B4-BE49-F238E27FC236}">
              <a16:creationId xmlns:a16="http://schemas.microsoft.com/office/drawing/2014/main" id="{9FD9133B-3B55-4D48-ABA9-31AACEA4DA19}"/>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132" name="TextBox 3131">
          <a:extLst>
            <a:ext uri="{FF2B5EF4-FFF2-40B4-BE49-F238E27FC236}">
              <a16:creationId xmlns:a16="http://schemas.microsoft.com/office/drawing/2014/main" id="{7FB2F204-E2A0-49C3-893E-F384E2077836}"/>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133" name="TextBox 3132">
          <a:extLst>
            <a:ext uri="{FF2B5EF4-FFF2-40B4-BE49-F238E27FC236}">
              <a16:creationId xmlns:a16="http://schemas.microsoft.com/office/drawing/2014/main" id="{CA581ACA-BAB5-4DA0-91F2-E0B3F3848FF1}"/>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134" name="TextBox 3133">
          <a:extLst>
            <a:ext uri="{FF2B5EF4-FFF2-40B4-BE49-F238E27FC236}">
              <a16:creationId xmlns:a16="http://schemas.microsoft.com/office/drawing/2014/main" id="{41F53B95-378E-455F-838F-2A5B36AF8E8D}"/>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135" name="TextBox 3134">
          <a:extLst>
            <a:ext uri="{FF2B5EF4-FFF2-40B4-BE49-F238E27FC236}">
              <a16:creationId xmlns:a16="http://schemas.microsoft.com/office/drawing/2014/main" id="{39B6062C-929D-4372-8F9A-C5EC04EFEF8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36" name="TextBox 3135">
          <a:extLst>
            <a:ext uri="{FF2B5EF4-FFF2-40B4-BE49-F238E27FC236}">
              <a16:creationId xmlns:a16="http://schemas.microsoft.com/office/drawing/2014/main" id="{C559E031-0884-4A40-891C-65AEF05FDF4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37" name="TextBox 3136">
          <a:extLst>
            <a:ext uri="{FF2B5EF4-FFF2-40B4-BE49-F238E27FC236}">
              <a16:creationId xmlns:a16="http://schemas.microsoft.com/office/drawing/2014/main" id="{534A8EE2-B762-4198-96D8-123EBCAC196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38" name="TextBox 3137">
          <a:extLst>
            <a:ext uri="{FF2B5EF4-FFF2-40B4-BE49-F238E27FC236}">
              <a16:creationId xmlns:a16="http://schemas.microsoft.com/office/drawing/2014/main" id="{08414A21-3E1C-4059-B144-980D28B99AF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39" name="TextBox 3138">
          <a:extLst>
            <a:ext uri="{FF2B5EF4-FFF2-40B4-BE49-F238E27FC236}">
              <a16:creationId xmlns:a16="http://schemas.microsoft.com/office/drawing/2014/main" id="{9C005C07-955B-4332-9E95-21D6C543131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0" name="TextBox 3139">
          <a:extLst>
            <a:ext uri="{FF2B5EF4-FFF2-40B4-BE49-F238E27FC236}">
              <a16:creationId xmlns:a16="http://schemas.microsoft.com/office/drawing/2014/main" id="{87B9F3EA-4469-40A6-89D4-F08C48B3B9C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1" name="TextBox 3140">
          <a:extLst>
            <a:ext uri="{FF2B5EF4-FFF2-40B4-BE49-F238E27FC236}">
              <a16:creationId xmlns:a16="http://schemas.microsoft.com/office/drawing/2014/main" id="{C2796265-AB93-4E7B-9AF9-2708ADD0FAC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2" name="TextBox 3141">
          <a:extLst>
            <a:ext uri="{FF2B5EF4-FFF2-40B4-BE49-F238E27FC236}">
              <a16:creationId xmlns:a16="http://schemas.microsoft.com/office/drawing/2014/main" id="{9FF5CC39-000F-4E2B-983B-12B237A60EF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3" name="TextBox 3142">
          <a:extLst>
            <a:ext uri="{FF2B5EF4-FFF2-40B4-BE49-F238E27FC236}">
              <a16:creationId xmlns:a16="http://schemas.microsoft.com/office/drawing/2014/main" id="{301F5013-9877-45B8-BE25-364F2920CB1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4" name="TextBox 3143">
          <a:extLst>
            <a:ext uri="{FF2B5EF4-FFF2-40B4-BE49-F238E27FC236}">
              <a16:creationId xmlns:a16="http://schemas.microsoft.com/office/drawing/2014/main" id="{1C5AB6D6-7290-4043-86C4-A49C83817D1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5" name="TextBox 3144">
          <a:extLst>
            <a:ext uri="{FF2B5EF4-FFF2-40B4-BE49-F238E27FC236}">
              <a16:creationId xmlns:a16="http://schemas.microsoft.com/office/drawing/2014/main" id="{163F11F3-4728-4373-AE0C-0D0EDF6A419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6" name="TextBox 3145">
          <a:extLst>
            <a:ext uri="{FF2B5EF4-FFF2-40B4-BE49-F238E27FC236}">
              <a16:creationId xmlns:a16="http://schemas.microsoft.com/office/drawing/2014/main" id="{DFF0CBCF-AC58-4026-9B5A-D9EB4FFE7614}"/>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7" name="TextBox 3146">
          <a:extLst>
            <a:ext uri="{FF2B5EF4-FFF2-40B4-BE49-F238E27FC236}">
              <a16:creationId xmlns:a16="http://schemas.microsoft.com/office/drawing/2014/main" id="{CF76C7E0-E192-4DAD-877C-D140FA39C48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8" name="TextBox 3147">
          <a:extLst>
            <a:ext uri="{FF2B5EF4-FFF2-40B4-BE49-F238E27FC236}">
              <a16:creationId xmlns:a16="http://schemas.microsoft.com/office/drawing/2014/main" id="{EA06F16D-4B33-4C5E-8AA9-5B32025E0FE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49" name="TextBox 3148">
          <a:extLst>
            <a:ext uri="{FF2B5EF4-FFF2-40B4-BE49-F238E27FC236}">
              <a16:creationId xmlns:a16="http://schemas.microsoft.com/office/drawing/2014/main" id="{92FBD19A-F84C-46AA-BA9F-4661D79A21B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0" name="TextBox 3149">
          <a:extLst>
            <a:ext uri="{FF2B5EF4-FFF2-40B4-BE49-F238E27FC236}">
              <a16:creationId xmlns:a16="http://schemas.microsoft.com/office/drawing/2014/main" id="{77F0233A-D5C7-4B4B-AC08-7D73741009B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1" name="TextBox 3150">
          <a:extLst>
            <a:ext uri="{FF2B5EF4-FFF2-40B4-BE49-F238E27FC236}">
              <a16:creationId xmlns:a16="http://schemas.microsoft.com/office/drawing/2014/main" id="{09D97B6E-DA24-4255-BD7A-7CFAD1481AE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2" name="TextBox 3151">
          <a:extLst>
            <a:ext uri="{FF2B5EF4-FFF2-40B4-BE49-F238E27FC236}">
              <a16:creationId xmlns:a16="http://schemas.microsoft.com/office/drawing/2014/main" id="{9EEA4B6E-32B8-45E2-B829-4C1889CFF7D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3" name="TextBox 3152">
          <a:extLst>
            <a:ext uri="{FF2B5EF4-FFF2-40B4-BE49-F238E27FC236}">
              <a16:creationId xmlns:a16="http://schemas.microsoft.com/office/drawing/2014/main" id="{C30D0153-B9E5-4DAA-B010-74D1A11ED618}"/>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4" name="TextBox 3153">
          <a:extLst>
            <a:ext uri="{FF2B5EF4-FFF2-40B4-BE49-F238E27FC236}">
              <a16:creationId xmlns:a16="http://schemas.microsoft.com/office/drawing/2014/main" id="{9FE1F604-E86B-4D52-885C-B248983375B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5" name="TextBox 3154">
          <a:extLst>
            <a:ext uri="{FF2B5EF4-FFF2-40B4-BE49-F238E27FC236}">
              <a16:creationId xmlns:a16="http://schemas.microsoft.com/office/drawing/2014/main" id="{FC05F641-C791-48A4-881C-2C43ADB903B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6" name="TextBox 3155">
          <a:extLst>
            <a:ext uri="{FF2B5EF4-FFF2-40B4-BE49-F238E27FC236}">
              <a16:creationId xmlns:a16="http://schemas.microsoft.com/office/drawing/2014/main" id="{1E551C37-4551-4F06-91B1-3AAEC2A0A36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7" name="TextBox 3156">
          <a:extLst>
            <a:ext uri="{FF2B5EF4-FFF2-40B4-BE49-F238E27FC236}">
              <a16:creationId xmlns:a16="http://schemas.microsoft.com/office/drawing/2014/main" id="{63719A9C-0AD0-4ED1-A411-D023C16B9FD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8" name="TextBox 3157">
          <a:extLst>
            <a:ext uri="{FF2B5EF4-FFF2-40B4-BE49-F238E27FC236}">
              <a16:creationId xmlns:a16="http://schemas.microsoft.com/office/drawing/2014/main" id="{1B4DBF8A-563F-4DC0-B401-A09663DB9AFE}"/>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59" name="TextBox 3158">
          <a:extLst>
            <a:ext uri="{FF2B5EF4-FFF2-40B4-BE49-F238E27FC236}">
              <a16:creationId xmlns:a16="http://schemas.microsoft.com/office/drawing/2014/main" id="{39F08F70-5375-4387-A7D3-80DA93854B32}"/>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0" name="TextBox 3159">
          <a:extLst>
            <a:ext uri="{FF2B5EF4-FFF2-40B4-BE49-F238E27FC236}">
              <a16:creationId xmlns:a16="http://schemas.microsoft.com/office/drawing/2014/main" id="{3E8788AC-CD08-4B1C-8BB9-A525EFB9A305}"/>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1" name="TextBox 3160">
          <a:extLst>
            <a:ext uri="{FF2B5EF4-FFF2-40B4-BE49-F238E27FC236}">
              <a16:creationId xmlns:a16="http://schemas.microsoft.com/office/drawing/2014/main" id="{44AB6013-918E-42C7-993B-B6E5B8FC619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2" name="TextBox 3161">
          <a:extLst>
            <a:ext uri="{FF2B5EF4-FFF2-40B4-BE49-F238E27FC236}">
              <a16:creationId xmlns:a16="http://schemas.microsoft.com/office/drawing/2014/main" id="{F8BA4E58-C9AA-46AE-8E1E-F0EF1511FB76}"/>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3" name="TextBox 3162">
          <a:extLst>
            <a:ext uri="{FF2B5EF4-FFF2-40B4-BE49-F238E27FC236}">
              <a16:creationId xmlns:a16="http://schemas.microsoft.com/office/drawing/2014/main" id="{E5143FDE-DB35-4419-9BD0-306197BF56DF}"/>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4" name="TextBox 3163">
          <a:extLst>
            <a:ext uri="{FF2B5EF4-FFF2-40B4-BE49-F238E27FC236}">
              <a16:creationId xmlns:a16="http://schemas.microsoft.com/office/drawing/2014/main" id="{CAF98E60-663E-4E64-BD22-5CFE94691DD3}"/>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5" name="TextBox 3164">
          <a:extLst>
            <a:ext uri="{FF2B5EF4-FFF2-40B4-BE49-F238E27FC236}">
              <a16:creationId xmlns:a16="http://schemas.microsoft.com/office/drawing/2014/main" id="{DC27788E-3104-4532-A060-8FD7F73AE539}"/>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6" name="TextBox 3165">
          <a:extLst>
            <a:ext uri="{FF2B5EF4-FFF2-40B4-BE49-F238E27FC236}">
              <a16:creationId xmlns:a16="http://schemas.microsoft.com/office/drawing/2014/main" id="{76F3BFC7-963F-42A9-B849-C8593E9867E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7" name="TextBox 3166">
          <a:extLst>
            <a:ext uri="{FF2B5EF4-FFF2-40B4-BE49-F238E27FC236}">
              <a16:creationId xmlns:a16="http://schemas.microsoft.com/office/drawing/2014/main" id="{D6BA6392-0AE3-499F-8CA7-F265A7E8B38C}"/>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8" name="TextBox 3167">
          <a:extLst>
            <a:ext uri="{FF2B5EF4-FFF2-40B4-BE49-F238E27FC236}">
              <a16:creationId xmlns:a16="http://schemas.microsoft.com/office/drawing/2014/main" id="{79D6F87E-8B65-42A5-BB31-F12A1635943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69" name="TextBox 3168">
          <a:extLst>
            <a:ext uri="{FF2B5EF4-FFF2-40B4-BE49-F238E27FC236}">
              <a16:creationId xmlns:a16="http://schemas.microsoft.com/office/drawing/2014/main" id="{32AADC61-2206-417B-AC5D-F2B59216BBA7}"/>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70" name="TextBox 3169">
          <a:extLst>
            <a:ext uri="{FF2B5EF4-FFF2-40B4-BE49-F238E27FC236}">
              <a16:creationId xmlns:a16="http://schemas.microsoft.com/office/drawing/2014/main" id="{01B0891B-FDAE-49E4-9EDA-2377EADF23FD}"/>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171" name="TextBox 3170">
          <a:extLst>
            <a:ext uri="{FF2B5EF4-FFF2-40B4-BE49-F238E27FC236}">
              <a16:creationId xmlns:a16="http://schemas.microsoft.com/office/drawing/2014/main" id="{CCDE38D4-DFE9-4027-88B3-ED6ADF337A7A}"/>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2" name="TextBox 3171">
          <a:extLst>
            <a:ext uri="{FF2B5EF4-FFF2-40B4-BE49-F238E27FC236}">
              <a16:creationId xmlns:a16="http://schemas.microsoft.com/office/drawing/2014/main" id="{C0A292A0-75A0-4021-8B4E-2F33E508DE4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3" name="TextBox 3172">
          <a:extLst>
            <a:ext uri="{FF2B5EF4-FFF2-40B4-BE49-F238E27FC236}">
              <a16:creationId xmlns:a16="http://schemas.microsoft.com/office/drawing/2014/main" id="{FE0B3879-C4EE-4971-A432-D1C33ADE48E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4" name="TextBox 3173">
          <a:extLst>
            <a:ext uri="{FF2B5EF4-FFF2-40B4-BE49-F238E27FC236}">
              <a16:creationId xmlns:a16="http://schemas.microsoft.com/office/drawing/2014/main" id="{552D82BA-1DE7-4272-B280-B8EB6154DCB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5" name="TextBox 3174">
          <a:extLst>
            <a:ext uri="{FF2B5EF4-FFF2-40B4-BE49-F238E27FC236}">
              <a16:creationId xmlns:a16="http://schemas.microsoft.com/office/drawing/2014/main" id="{1355F602-4EE7-404E-9CC6-A3F62EC37F1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6" name="TextBox 3175">
          <a:extLst>
            <a:ext uri="{FF2B5EF4-FFF2-40B4-BE49-F238E27FC236}">
              <a16:creationId xmlns:a16="http://schemas.microsoft.com/office/drawing/2014/main" id="{0DE20A9C-9408-46BD-9EFB-F3E6E608C4D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7" name="TextBox 3176">
          <a:extLst>
            <a:ext uri="{FF2B5EF4-FFF2-40B4-BE49-F238E27FC236}">
              <a16:creationId xmlns:a16="http://schemas.microsoft.com/office/drawing/2014/main" id="{B50FB8C1-316D-4AFE-A288-E82A1293356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8" name="TextBox 3177">
          <a:extLst>
            <a:ext uri="{FF2B5EF4-FFF2-40B4-BE49-F238E27FC236}">
              <a16:creationId xmlns:a16="http://schemas.microsoft.com/office/drawing/2014/main" id="{AAC86A26-5617-428B-AAB0-0530CDDB6C8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79" name="TextBox 3178">
          <a:extLst>
            <a:ext uri="{FF2B5EF4-FFF2-40B4-BE49-F238E27FC236}">
              <a16:creationId xmlns:a16="http://schemas.microsoft.com/office/drawing/2014/main" id="{D59EB5E0-2070-4523-9FFC-71030783987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0" name="TextBox 3179">
          <a:extLst>
            <a:ext uri="{FF2B5EF4-FFF2-40B4-BE49-F238E27FC236}">
              <a16:creationId xmlns:a16="http://schemas.microsoft.com/office/drawing/2014/main" id="{CF47E33F-E442-4002-8FFD-EE12A7A89D0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1" name="TextBox 3180">
          <a:extLst>
            <a:ext uri="{FF2B5EF4-FFF2-40B4-BE49-F238E27FC236}">
              <a16:creationId xmlns:a16="http://schemas.microsoft.com/office/drawing/2014/main" id="{3A0653CF-087F-4979-9B98-B4CA799F7B4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2" name="TextBox 3181">
          <a:extLst>
            <a:ext uri="{FF2B5EF4-FFF2-40B4-BE49-F238E27FC236}">
              <a16:creationId xmlns:a16="http://schemas.microsoft.com/office/drawing/2014/main" id="{6680AF67-F6E3-415F-84C7-3EF8B0CE37F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3" name="TextBox 3182">
          <a:extLst>
            <a:ext uri="{FF2B5EF4-FFF2-40B4-BE49-F238E27FC236}">
              <a16:creationId xmlns:a16="http://schemas.microsoft.com/office/drawing/2014/main" id="{DE745A5F-440D-41FC-8B23-AA8B924A517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4" name="TextBox 3183">
          <a:extLst>
            <a:ext uri="{FF2B5EF4-FFF2-40B4-BE49-F238E27FC236}">
              <a16:creationId xmlns:a16="http://schemas.microsoft.com/office/drawing/2014/main" id="{B7688580-3FD1-4253-9D4F-73FEE6A476C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5" name="TextBox 3184">
          <a:extLst>
            <a:ext uri="{FF2B5EF4-FFF2-40B4-BE49-F238E27FC236}">
              <a16:creationId xmlns:a16="http://schemas.microsoft.com/office/drawing/2014/main" id="{F5E4BABD-896D-410A-9808-EC642E35CF1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6" name="TextBox 3185">
          <a:extLst>
            <a:ext uri="{FF2B5EF4-FFF2-40B4-BE49-F238E27FC236}">
              <a16:creationId xmlns:a16="http://schemas.microsoft.com/office/drawing/2014/main" id="{BC77DC3A-ED49-49B6-AB85-667338C8DFF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7" name="TextBox 3186">
          <a:extLst>
            <a:ext uri="{FF2B5EF4-FFF2-40B4-BE49-F238E27FC236}">
              <a16:creationId xmlns:a16="http://schemas.microsoft.com/office/drawing/2014/main" id="{C7D99C32-0B1A-465F-B444-28B9AA6EA5B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8" name="TextBox 3187">
          <a:extLst>
            <a:ext uri="{FF2B5EF4-FFF2-40B4-BE49-F238E27FC236}">
              <a16:creationId xmlns:a16="http://schemas.microsoft.com/office/drawing/2014/main" id="{29ADEA72-2524-44DD-B840-2AEED0D1BC1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89" name="TextBox 3188">
          <a:extLst>
            <a:ext uri="{FF2B5EF4-FFF2-40B4-BE49-F238E27FC236}">
              <a16:creationId xmlns:a16="http://schemas.microsoft.com/office/drawing/2014/main" id="{338D0111-90BC-47C0-9785-4565539B31A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0" name="TextBox 3189">
          <a:extLst>
            <a:ext uri="{FF2B5EF4-FFF2-40B4-BE49-F238E27FC236}">
              <a16:creationId xmlns:a16="http://schemas.microsoft.com/office/drawing/2014/main" id="{A3EA54B7-859C-4A1A-A79B-CB9D78CDC85B}"/>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1" name="TextBox 3190">
          <a:extLst>
            <a:ext uri="{FF2B5EF4-FFF2-40B4-BE49-F238E27FC236}">
              <a16:creationId xmlns:a16="http://schemas.microsoft.com/office/drawing/2014/main" id="{338418FE-85B2-4E72-B627-8098053AFAF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2" name="TextBox 3191">
          <a:extLst>
            <a:ext uri="{FF2B5EF4-FFF2-40B4-BE49-F238E27FC236}">
              <a16:creationId xmlns:a16="http://schemas.microsoft.com/office/drawing/2014/main" id="{374F5DFC-EFC3-43AF-B901-41F94776716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3" name="TextBox 3192">
          <a:extLst>
            <a:ext uri="{FF2B5EF4-FFF2-40B4-BE49-F238E27FC236}">
              <a16:creationId xmlns:a16="http://schemas.microsoft.com/office/drawing/2014/main" id="{FFBF4BDA-6367-4BD2-A169-602D1AFE075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4" name="TextBox 3193">
          <a:extLst>
            <a:ext uri="{FF2B5EF4-FFF2-40B4-BE49-F238E27FC236}">
              <a16:creationId xmlns:a16="http://schemas.microsoft.com/office/drawing/2014/main" id="{CCB54C0C-867F-4B6D-A32C-3D53DF40E87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5" name="TextBox 3194">
          <a:extLst>
            <a:ext uri="{FF2B5EF4-FFF2-40B4-BE49-F238E27FC236}">
              <a16:creationId xmlns:a16="http://schemas.microsoft.com/office/drawing/2014/main" id="{BEB644A4-6C67-41D6-939E-61A0A191797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6" name="TextBox 3195">
          <a:extLst>
            <a:ext uri="{FF2B5EF4-FFF2-40B4-BE49-F238E27FC236}">
              <a16:creationId xmlns:a16="http://schemas.microsoft.com/office/drawing/2014/main" id="{87D090EF-5538-443C-8789-E608568E1834}"/>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7" name="TextBox 3196">
          <a:extLst>
            <a:ext uri="{FF2B5EF4-FFF2-40B4-BE49-F238E27FC236}">
              <a16:creationId xmlns:a16="http://schemas.microsoft.com/office/drawing/2014/main" id="{EBA3797E-5964-4AA1-A552-29D92BB6A48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8" name="TextBox 3197">
          <a:extLst>
            <a:ext uri="{FF2B5EF4-FFF2-40B4-BE49-F238E27FC236}">
              <a16:creationId xmlns:a16="http://schemas.microsoft.com/office/drawing/2014/main" id="{910DC237-7F6A-47F1-94BD-E0AA3203254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199" name="TextBox 3198">
          <a:extLst>
            <a:ext uri="{FF2B5EF4-FFF2-40B4-BE49-F238E27FC236}">
              <a16:creationId xmlns:a16="http://schemas.microsoft.com/office/drawing/2014/main" id="{A5C13611-F2EA-4DB7-A10A-6B1946D9E3A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0" name="TextBox 3199">
          <a:extLst>
            <a:ext uri="{FF2B5EF4-FFF2-40B4-BE49-F238E27FC236}">
              <a16:creationId xmlns:a16="http://schemas.microsoft.com/office/drawing/2014/main" id="{4D0CE8C8-F55B-4282-9DEA-DCCF558D085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1" name="TextBox 3200">
          <a:extLst>
            <a:ext uri="{FF2B5EF4-FFF2-40B4-BE49-F238E27FC236}">
              <a16:creationId xmlns:a16="http://schemas.microsoft.com/office/drawing/2014/main" id="{06D84574-F8F2-47BE-82EC-1595822D0DD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2" name="TextBox 3201">
          <a:extLst>
            <a:ext uri="{FF2B5EF4-FFF2-40B4-BE49-F238E27FC236}">
              <a16:creationId xmlns:a16="http://schemas.microsoft.com/office/drawing/2014/main" id="{229B8C43-F132-46FF-BA9A-FF7A4CDF130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3" name="TextBox 3202">
          <a:extLst>
            <a:ext uri="{FF2B5EF4-FFF2-40B4-BE49-F238E27FC236}">
              <a16:creationId xmlns:a16="http://schemas.microsoft.com/office/drawing/2014/main" id="{2E07EDC5-06CE-442C-8AFD-E58FE3A9903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4" name="TextBox 3203">
          <a:extLst>
            <a:ext uri="{FF2B5EF4-FFF2-40B4-BE49-F238E27FC236}">
              <a16:creationId xmlns:a16="http://schemas.microsoft.com/office/drawing/2014/main" id="{73D55A11-33C5-4C1E-96E9-85877858749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5" name="TextBox 3204">
          <a:extLst>
            <a:ext uri="{FF2B5EF4-FFF2-40B4-BE49-F238E27FC236}">
              <a16:creationId xmlns:a16="http://schemas.microsoft.com/office/drawing/2014/main" id="{BC6F7C9B-2982-4C6C-B553-CFF60B8504F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6" name="TextBox 3205">
          <a:extLst>
            <a:ext uri="{FF2B5EF4-FFF2-40B4-BE49-F238E27FC236}">
              <a16:creationId xmlns:a16="http://schemas.microsoft.com/office/drawing/2014/main" id="{4E4265E5-5567-4A99-BD76-AC364EBE45C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7" name="TextBox 3206">
          <a:extLst>
            <a:ext uri="{FF2B5EF4-FFF2-40B4-BE49-F238E27FC236}">
              <a16:creationId xmlns:a16="http://schemas.microsoft.com/office/drawing/2014/main" id="{055C3C06-BC1D-4C9E-A3C8-6B4848B0B6E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8" name="TextBox 3207">
          <a:extLst>
            <a:ext uri="{FF2B5EF4-FFF2-40B4-BE49-F238E27FC236}">
              <a16:creationId xmlns:a16="http://schemas.microsoft.com/office/drawing/2014/main" id="{FEFE58F4-9C84-4342-A289-6697C4C7132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09" name="TextBox 3208">
          <a:extLst>
            <a:ext uri="{FF2B5EF4-FFF2-40B4-BE49-F238E27FC236}">
              <a16:creationId xmlns:a16="http://schemas.microsoft.com/office/drawing/2014/main" id="{538DC5D8-769A-4B5A-A01A-268AC026C54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10" name="TextBox 3209">
          <a:extLst>
            <a:ext uri="{FF2B5EF4-FFF2-40B4-BE49-F238E27FC236}">
              <a16:creationId xmlns:a16="http://schemas.microsoft.com/office/drawing/2014/main" id="{2980F3E4-284D-42F8-BB89-A44ECC84438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11" name="TextBox 3210">
          <a:extLst>
            <a:ext uri="{FF2B5EF4-FFF2-40B4-BE49-F238E27FC236}">
              <a16:creationId xmlns:a16="http://schemas.microsoft.com/office/drawing/2014/main" id="{57AEF69C-7A7B-4098-9D5D-90369474C351}"/>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12" name="TextBox 3211">
          <a:extLst>
            <a:ext uri="{FF2B5EF4-FFF2-40B4-BE49-F238E27FC236}">
              <a16:creationId xmlns:a16="http://schemas.microsoft.com/office/drawing/2014/main" id="{FEA67C5F-E00B-4CCA-B8FC-EDFD44AD0196}"/>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13" name="TextBox 3212">
          <a:extLst>
            <a:ext uri="{FF2B5EF4-FFF2-40B4-BE49-F238E27FC236}">
              <a16:creationId xmlns:a16="http://schemas.microsoft.com/office/drawing/2014/main" id="{90313553-42A4-4D6F-B405-75F3020E361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214" name="TextBox 3213">
          <a:extLst>
            <a:ext uri="{FF2B5EF4-FFF2-40B4-BE49-F238E27FC236}">
              <a16:creationId xmlns:a16="http://schemas.microsoft.com/office/drawing/2014/main" id="{18238607-D51C-40AB-B996-2CCA65B7EDCB}"/>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215" name="TextBox 3214">
          <a:extLst>
            <a:ext uri="{FF2B5EF4-FFF2-40B4-BE49-F238E27FC236}">
              <a16:creationId xmlns:a16="http://schemas.microsoft.com/office/drawing/2014/main" id="{F2D74A59-0B01-4C20-9146-3F800DD99BCE}"/>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216" name="TextBox 3215">
          <a:extLst>
            <a:ext uri="{FF2B5EF4-FFF2-40B4-BE49-F238E27FC236}">
              <a16:creationId xmlns:a16="http://schemas.microsoft.com/office/drawing/2014/main" id="{61CFD99A-9AB5-4208-936C-87E75B5B7437}"/>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217" name="TextBox 3216">
          <a:extLst>
            <a:ext uri="{FF2B5EF4-FFF2-40B4-BE49-F238E27FC236}">
              <a16:creationId xmlns:a16="http://schemas.microsoft.com/office/drawing/2014/main" id="{0AB46AA2-6FE8-4DD5-913E-09989D748499}"/>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18" name="TextBox 3217">
          <a:extLst>
            <a:ext uri="{FF2B5EF4-FFF2-40B4-BE49-F238E27FC236}">
              <a16:creationId xmlns:a16="http://schemas.microsoft.com/office/drawing/2014/main" id="{4660C23B-531F-46E9-AF39-4B932DB9FA71}"/>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19" name="TextBox 3218">
          <a:extLst>
            <a:ext uri="{FF2B5EF4-FFF2-40B4-BE49-F238E27FC236}">
              <a16:creationId xmlns:a16="http://schemas.microsoft.com/office/drawing/2014/main" id="{E4CAC303-7639-4B9E-8A04-8409ACF7470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0" name="TextBox 3219">
          <a:extLst>
            <a:ext uri="{FF2B5EF4-FFF2-40B4-BE49-F238E27FC236}">
              <a16:creationId xmlns:a16="http://schemas.microsoft.com/office/drawing/2014/main" id="{DFA254C4-3D3B-4484-9B95-35A5375E691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1" name="TextBox 3220">
          <a:extLst>
            <a:ext uri="{FF2B5EF4-FFF2-40B4-BE49-F238E27FC236}">
              <a16:creationId xmlns:a16="http://schemas.microsoft.com/office/drawing/2014/main" id="{80C68503-966C-4E20-B645-C7C56F98916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2" name="TextBox 3221">
          <a:extLst>
            <a:ext uri="{FF2B5EF4-FFF2-40B4-BE49-F238E27FC236}">
              <a16:creationId xmlns:a16="http://schemas.microsoft.com/office/drawing/2014/main" id="{4A855DEC-86EE-4876-A67B-791EFBBEA2F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3" name="TextBox 3222">
          <a:extLst>
            <a:ext uri="{FF2B5EF4-FFF2-40B4-BE49-F238E27FC236}">
              <a16:creationId xmlns:a16="http://schemas.microsoft.com/office/drawing/2014/main" id="{E55657E0-88FC-4423-A102-ED6F2DD2C4F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4" name="TextBox 3223">
          <a:extLst>
            <a:ext uri="{FF2B5EF4-FFF2-40B4-BE49-F238E27FC236}">
              <a16:creationId xmlns:a16="http://schemas.microsoft.com/office/drawing/2014/main" id="{4ADADFCB-775D-4687-9735-E3A1C1991AC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5" name="TextBox 3224">
          <a:extLst>
            <a:ext uri="{FF2B5EF4-FFF2-40B4-BE49-F238E27FC236}">
              <a16:creationId xmlns:a16="http://schemas.microsoft.com/office/drawing/2014/main" id="{50C89200-9B02-4EC2-9B91-97866EBE7ED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6" name="TextBox 3225">
          <a:extLst>
            <a:ext uri="{FF2B5EF4-FFF2-40B4-BE49-F238E27FC236}">
              <a16:creationId xmlns:a16="http://schemas.microsoft.com/office/drawing/2014/main" id="{AB9DDC4B-90B1-4278-AB16-84891E57F081}"/>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7" name="TextBox 3226">
          <a:extLst>
            <a:ext uri="{FF2B5EF4-FFF2-40B4-BE49-F238E27FC236}">
              <a16:creationId xmlns:a16="http://schemas.microsoft.com/office/drawing/2014/main" id="{3D799326-F8CD-4FF1-90E0-07EFA47CE01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8" name="TextBox 3227">
          <a:extLst>
            <a:ext uri="{FF2B5EF4-FFF2-40B4-BE49-F238E27FC236}">
              <a16:creationId xmlns:a16="http://schemas.microsoft.com/office/drawing/2014/main" id="{1D6B0D68-43CC-4648-9799-40F8FF7D2A8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29" name="TextBox 3228">
          <a:extLst>
            <a:ext uri="{FF2B5EF4-FFF2-40B4-BE49-F238E27FC236}">
              <a16:creationId xmlns:a16="http://schemas.microsoft.com/office/drawing/2014/main" id="{526AB58C-BDE9-40A4-9097-4DC2104DA61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0" name="TextBox 3229">
          <a:extLst>
            <a:ext uri="{FF2B5EF4-FFF2-40B4-BE49-F238E27FC236}">
              <a16:creationId xmlns:a16="http://schemas.microsoft.com/office/drawing/2014/main" id="{86078366-E30D-4DBC-BAF2-89C32C0C4DC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1" name="TextBox 3230">
          <a:extLst>
            <a:ext uri="{FF2B5EF4-FFF2-40B4-BE49-F238E27FC236}">
              <a16:creationId xmlns:a16="http://schemas.microsoft.com/office/drawing/2014/main" id="{1F273C85-A14F-4FA5-949F-D21E48295A8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2" name="TextBox 3231">
          <a:extLst>
            <a:ext uri="{FF2B5EF4-FFF2-40B4-BE49-F238E27FC236}">
              <a16:creationId xmlns:a16="http://schemas.microsoft.com/office/drawing/2014/main" id="{7A097CAB-E643-4480-B0D5-2DB3C105CFC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3" name="TextBox 3232">
          <a:extLst>
            <a:ext uri="{FF2B5EF4-FFF2-40B4-BE49-F238E27FC236}">
              <a16:creationId xmlns:a16="http://schemas.microsoft.com/office/drawing/2014/main" id="{C34C0E09-4623-4DE7-B531-65FFD5F321A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4" name="TextBox 3233">
          <a:extLst>
            <a:ext uri="{FF2B5EF4-FFF2-40B4-BE49-F238E27FC236}">
              <a16:creationId xmlns:a16="http://schemas.microsoft.com/office/drawing/2014/main" id="{D8DE3BAA-E728-442D-8970-BE0C3E41549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5" name="TextBox 3234">
          <a:extLst>
            <a:ext uri="{FF2B5EF4-FFF2-40B4-BE49-F238E27FC236}">
              <a16:creationId xmlns:a16="http://schemas.microsoft.com/office/drawing/2014/main" id="{3CD83F87-151D-4435-B107-7A4950BD4A2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6" name="TextBox 3235">
          <a:extLst>
            <a:ext uri="{FF2B5EF4-FFF2-40B4-BE49-F238E27FC236}">
              <a16:creationId xmlns:a16="http://schemas.microsoft.com/office/drawing/2014/main" id="{ACBB5BE0-F61C-4420-A73D-37873508117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37" name="TextBox 3236">
          <a:extLst>
            <a:ext uri="{FF2B5EF4-FFF2-40B4-BE49-F238E27FC236}">
              <a16:creationId xmlns:a16="http://schemas.microsoft.com/office/drawing/2014/main" id="{08DDF1E7-5C13-44B8-B753-DB097C16501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38" name="TextBox 3237">
          <a:extLst>
            <a:ext uri="{FF2B5EF4-FFF2-40B4-BE49-F238E27FC236}">
              <a16:creationId xmlns:a16="http://schemas.microsoft.com/office/drawing/2014/main" id="{E599D63F-1758-4228-9BA2-81862D35EE0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39" name="TextBox 3238">
          <a:extLst>
            <a:ext uri="{FF2B5EF4-FFF2-40B4-BE49-F238E27FC236}">
              <a16:creationId xmlns:a16="http://schemas.microsoft.com/office/drawing/2014/main" id="{4A0A6A05-3968-4CB9-A25F-8672D692391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0" name="TextBox 3239">
          <a:extLst>
            <a:ext uri="{FF2B5EF4-FFF2-40B4-BE49-F238E27FC236}">
              <a16:creationId xmlns:a16="http://schemas.microsoft.com/office/drawing/2014/main" id="{3DBBBF4D-777B-493F-902D-FA0BFDD30B59}"/>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1" name="TextBox 3240">
          <a:extLst>
            <a:ext uri="{FF2B5EF4-FFF2-40B4-BE49-F238E27FC236}">
              <a16:creationId xmlns:a16="http://schemas.microsoft.com/office/drawing/2014/main" id="{5F21E6EB-9746-47A5-B09A-7B5581DF630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2" name="TextBox 3241">
          <a:extLst>
            <a:ext uri="{FF2B5EF4-FFF2-40B4-BE49-F238E27FC236}">
              <a16:creationId xmlns:a16="http://schemas.microsoft.com/office/drawing/2014/main" id="{5E0702AC-55F9-482B-9616-35899EAD379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3" name="TextBox 3242">
          <a:extLst>
            <a:ext uri="{FF2B5EF4-FFF2-40B4-BE49-F238E27FC236}">
              <a16:creationId xmlns:a16="http://schemas.microsoft.com/office/drawing/2014/main" id="{BDDCDAEE-DADC-4200-B4EB-2C79E64037D2}"/>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4" name="TextBox 3243">
          <a:extLst>
            <a:ext uri="{FF2B5EF4-FFF2-40B4-BE49-F238E27FC236}">
              <a16:creationId xmlns:a16="http://schemas.microsoft.com/office/drawing/2014/main" id="{E911D558-2E7A-4E3D-9657-94706AC81ED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5" name="TextBox 3244">
          <a:extLst>
            <a:ext uri="{FF2B5EF4-FFF2-40B4-BE49-F238E27FC236}">
              <a16:creationId xmlns:a16="http://schemas.microsoft.com/office/drawing/2014/main" id="{88169BFF-48B0-40A9-AF5C-85F2B9174BC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6" name="TextBox 3245">
          <a:extLst>
            <a:ext uri="{FF2B5EF4-FFF2-40B4-BE49-F238E27FC236}">
              <a16:creationId xmlns:a16="http://schemas.microsoft.com/office/drawing/2014/main" id="{D09DC6E5-1241-429E-B01B-C9FBF35EA94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7" name="TextBox 3246">
          <a:extLst>
            <a:ext uri="{FF2B5EF4-FFF2-40B4-BE49-F238E27FC236}">
              <a16:creationId xmlns:a16="http://schemas.microsoft.com/office/drawing/2014/main" id="{5AE474FB-D524-497A-A4A7-4952977DD2EC}"/>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8" name="TextBox 3247">
          <a:extLst>
            <a:ext uri="{FF2B5EF4-FFF2-40B4-BE49-F238E27FC236}">
              <a16:creationId xmlns:a16="http://schemas.microsoft.com/office/drawing/2014/main" id="{F18BCB2B-5932-49BF-B703-550AD23D62D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49" name="TextBox 3248">
          <a:extLst>
            <a:ext uri="{FF2B5EF4-FFF2-40B4-BE49-F238E27FC236}">
              <a16:creationId xmlns:a16="http://schemas.microsoft.com/office/drawing/2014/main" id="{79FE6969-4FCD-431E-86EB-E48F845AE4AA}"/>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0" name="TextBox 3249">
          <a:extLst>
            <a:ext uri="{FF2B5EF4-FFF2-40B4-BE49-F238E27FC236}">
              <a16:creationId xmlns:a16="http://schemas.microsoft.com/office/drawing/2014/main" id="{E17A448D-A99D-4F61-8920-731F31709C57}"/>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1" name="TextBox 3250">
          <a:extLst>
            <a:ext uri="{FF2B5EF4-FFF2-40B4-BE49-F238E27FC236}">
              <a16:creationId xmlns:a16="http://schemas.microsoft.com/office/drawing/2014/main" id="{3F2A6A76-96A6-4D8B-9817-5A2447BB1FBD}"/>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2" name="TextBox 3251">
          <a:extLst>
            <a:ext uri="{FF2B5EF4-FFF2-40B4-BE49-F238E27FC236}">
              <a16:creationId xmlns:a16="http://schemas.microsoft.com/office/drawing/2014/main" id="{EE495F16-F4C6-4713-BD2B-1CE5F29B78B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3" name="TextBox 3252">
          <a:extLst>
            <a:ext uri="{FF2B5EF4-FFF2-40B4-BE49-F238E27FC236}">
              <a16:creationId xmlns:a16="http://schemas.microsoft.com/office/drawing/2014/main" id="{AB4DE4B3-F503-4C43-B3B8-66E1F85AEC93}"/>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4" name="TextBox 3253">
          <a:extLst>
            <a:ext uri="{FF2B5EF4-FFF2-40B4-BE49-F238E27FC236}">
              <a16:creationId xmlns:a16="http://schemas.microsoft.com/office/drawing/2014/main" id="{C090135B-EAFB-495C-88D7-DD14628AF5D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5" name="TextBox 3254">
          <a:extLst>
            <a:ext uri="{FF2B5EF4-FFF2-40B4-BE49-F238E27FC236}">
              <a16:creationId xmlns:a16="http://schemas.microsoft.com/office/drawing/2014/main" id="{F0C635C3-A826-469F-BB1A-7CD4DDA5B02E}"/>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6" name="TextBox 3255">
          <a:extLst>
            <a:ext uri="{FF2B5EF4-FFF2-40B4-BE49-F238E27FC236}">
              <a16:creationId xmlns:a16="http://schemas.microsoft.com/office/drawing/2014/main" id="{0DF1776F-3B1D-4478-A936-157ECCE438F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7" name="TextBox 3256">
          <a:extLst>
            <a:ext uri="{FF2B5EF4-FFF2-40B4-BE49-F238E27FC236}">
              <a16:creationId xmlns:a16="http://schemas.microsoft.com/office/drawing/2014/main" id="{F060AEDF-200A-4257-A3A9-5A9CB601E36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8" name="TextBox 3257">
          <a:extLst>
            <a:ext uri="{FF2B5EF4-FFF2-40B4-BE49-F238E27FC236}">
              <a16:creationId xmlns:a16="http://schemas.microsoft.com/office/drawing/2014/main" id="{550B899D-477D-47CB-AC6E-84F2354A03EF}"/>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59" name="TextBox 3258">
          <a:extLst>
            <a:ext uri="{FF2B5EF4-FFF2-40B4-BE49-F238E27FC236}">
              <a16:creationId xmlns:a16="http://schemas.microsoft.com/office/drawing/2014/main" id="{78C8E6BF-5D09-408E-9D31-800E4A6EA3D8}"/>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60" name="TextBox 3259">
          <a:extLst>
            <a:ext uri="{FF2B5EF4-FFF2-40B4-BE49-F238E27FC236}">
              <a16:creationId xmlns:a16="http://schemas.microsoft.com/office/drawing/2014/main" id="{C89C3143-69B5-4B49-B395-4FDAB44ACE4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261" name="TextBox 3260">
          <a:extLst>
            <a:ext uri="{FF2B5EF4-FFF2-40B4-BE49-F238E27FC236}">
              <a16:creationId xmlns:a16="http://schemas.microsoft.com/office/drawing/2014/main" id="{4511DC86-DFAB-40B7-9820-B318C7E45F05}"/>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2" name="TextBox 3261">
          <a:extLst>
            <a:ext uri="{FF2B5EF4-FFF2-40B4-BE49-F238E27FC236}">
              <a16:creationId xmlns:a16="http://schemas.microsoft.com/office/drawing/2014/main" id="{904D5AFD-7B91-47DD-8AA4-710BB68A6B0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3" name="TextBox 3262">
          <a:extLst>
            <a:ext uri="{FF2B5EF4-FFF2-40B4-BE49-F238E27FC236}">
              <a16:creationId xmlns:a16="http://schemas.microsoft.com/office/drawing/2014/main" id="{09ED69D9-A8D6-47C8-95B8-8D92B37BEC0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4" name="TextBox 3263">
          <a:extLst>
            <a:ext uri="{FF2B5EF4-FFF2-40B4-BE49-F238E27FC236}">
              <a16:creationId xmlns:a16="http://schemas.microsoft.com/office/drawing/2014/main" id="{1A276D1F-7254-4C81-88D9-F2AF06C8EFD1}"/>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5" name="TextBox 3264">
          <a:extLst>
            <a:ext uri="{FF2B5EF4-FFF2-40B4-BE49-F238E27FC236}">
              <a16:creationId xmlns:a16="http://schemas.microsoft.com/office/drawing/2014/main" id="{3378A6C7-9BA8-47FB-8EC7-6172ED0B975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6" name="TextBox 3265">
          <a:extLst>
            <a:ext uri="{FF2B5EF4-FFF2-40B4-BE49-F238E27FC236}">
              <a16:creationId xmlns:a16="http://schemas.microsoft.com/office/drawing/2014/main" id="{3DCBFCB5-8F2D-4DD0-A7AF-A4BE975E982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7" name="TextBox 3266">
          <a:extLst>
            <a:ext uri="{FF2B5EF4-FFF2-40B4-BE49-F238E27FC236}">
              <a16:creationId xmlns:a16="http://schemas.microsoft.com/office/drawing/2014/main" id="{1506D526-3D9B-4D52-8F36-EF46404E82C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8" name="TextBox 3267">
          <a:extLst>
            <a:ext uri="{FF2B5EF4-FFF2-40B4-BE49-F238E27FC236}">
              <a16:creationId xmlns:a16="http://schemas.microsoft.com/office/drawing/2014/main" id="{7BB15771-B7B3-4101-94CD-0816D4A95F2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69" name="TextBox 3268">
          <a:extLst>
            <a:ext uri="{FF2B5EF4-FFF2-40B4-BE49-F238E27FC236}">
              <a16:creationId xmlns:a16="http://schemas.microsoft.com/office/drawing/2014/main" id="{9FCF0201-5B46-423E-AB92-CA07CE6FBC7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0" name="TextBox 3269">
          <a:extLst>
            <a:ext uri="{FF2B5EF4-FFF2-40B4-BE49-F238E27FC236}">
              <a16:creationId xmlns:a16="http://schemas.microsoft.com/office/drawing/2014/main" id="{AC0E8CB4-E001-4D83-BF7B-B3B738AEDDA1}"/>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1" name="TextBox 3270">
          <a:extLst>
            <a:ext uri="{FF2B5EF4-FFF2-40B4-BE49-F238E27FC236}">
              <a16:creationId xmlns:a16="http://schemas.microsoft.com/office/drawing/2014/main" id="{3FB0AC50-13EC-42E7-962D-953F41F8BA5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2" name="TextBox 3271">
          <a:extLst>
            <a:ext uri="{FF2B5EF4-FFF2-40B4-BE49-F238E27FC236}">
              <a16:creationId xmlns:a16="http://schemas.microsoft.com/office/drawing/2014/main" id="{43D80C1F-47BB-4A00-97CE-7655C838A76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3" name="TextBox 3272">
          <a:extLst>
            <a:ext uri="{FF2B5EF4-FFF2-40B4-BE49-F238E27FC236}">
              <a16:creationId xmlns:a16="http://schemas.microsoft.com/office/drawing/2014/main" id="{340C3754-BA8C-48E3-A976-17A223696E5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4" name="TextBox 3273">
          <a:extLst>
            <a:ext uri="{FF2B5EF4-FFF2-40B4-BE49-F238E27FC236}">
              <a16:creationId xmlns:a16="http://schemas.microsoft.com/office/drawing/2014/main" id="{88DD6A25-38A1-46C3-88D7-6013EEE278FB}"/>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5" name="TextBox 3274">
          <a:extLst>
            <a:ext uri="{FF2B5EF4-FFF2-40B4-BE49-F238E27FC236}">
              <a16:creationId xmlns:a16="http://schemas.microsoft.com/office/drawing/2014/main" id="{11285219-8272-4789-A1FB-9C4D3603969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6" name="TextBox 3275">
          <a:extLst>
            <a:ext uri="{FF2B5EF4-FFF2-40B4-BE49-F238E27FC236}">
              <a16:creationId xmlns:a16="http://schemas.microsoft.com/office/drawing/2014/main" id="{A287F703-DAE6-49DA-8AE0-8BC2941FAD1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7" name="TextBox 3276">
          <a:extLst>
            <a:ext uri="{FF2B5EF4-FFF2-40B4-BE49-F238E27FC236}">
              <a16:creationId xmlns:a16="http://schemas.microsoft.com/office/drawing/2014/main" id="{8BF915CE-3D79-47F9-AF0F-BCD46759DF3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8" name="TextBox 3277">
          <a:extLst>
            <a:ext uri="{FF2B5EF4-FFF2-40B4-BE49-F238E27FC236}">
              <a16:creationId xmlns:a16="http://schemas.microsoft.com/office/drawing/2014/main" id="{A02B986D-72AD-4C09-B570-678BAD0361B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79" name="TextBox 3278">
          <a:extLst>
            <a:ext uri="{FF2B5EF4-FFF2-40B4-BE49-F238E27FC236}">
              <a16:creationId xmlns:a16="http://schemas.microsoft.com/office/drawing/2014/main" id="{91AEC6FD-2818-4CEC-BB55-58F41325350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0" name="TextBox 3279">
          <a:extLst>
            <a:ext uri="{FF2B5EF4-FFF2-40B4-BE49-F238E27FC236}">
              <a16:creationId xmlns:a16="http://schemas.microsoft.com/office/drawing/2014/main" id="{71785BDA-E9DA-46BC-8FC2-5E3F5F508C3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1" name="TextBox 3280">
          <a:extLst>
            <a:ext uri="{FF2B5EF4-FFF2-40B4-BE49-F238E27FC236}">
              <a16:creationId xmlns:a16="http://schemas.microsoft.com/office/drawing/2014/main" id="{35193128-5FC4-429E-86F8-5B1FF00898B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2" name="TextBox 3281">
          <a:extLst>
            <a:ext uri="{FF2B5EF4-FFF2-40B4-BE49-F238E27FC236}">
              <a16:creationId xmlns:a16="http://schemas.microsoft.com/office/drawing/2014/main" id="{68E078C4-5724-411E-8A32-9A96FDF147D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3" name="TextBox 3282">
          <a:extLst>
            <a:ext uri="{FF2B5EF4-FFF2-40B4-BE49-F238E27FC236}">
              <a16:creationId xmlns:a16="http://schemas.microsoft.com/office/drawing/2014/main" id="{C69CBEE2-D64E-4D41-8FC5-87BC84029E3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4" name="TextBox 3283">
          <a:extLst>
            <a:ext uri="{FF2B5EF4-FFF2-40B4-BE49-F238E27FC236}">
              <a16:creationId xmlns:a16="http://schemas.microsoft.com/office/drawing/2014/main" id="{77D59184-6967-4631-8E4A-30C55753C87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5" name="TextBox 3284">
          <a:extLst>
            <a:ext uri="{FF2B5EF4-FFF2-40B4-BE49-F238E27FC236}">
              <a16:creationId xmlns:a16="http://schemas.microsoft.com/office/drawing/2014/main" id="{D8338E25-4FD5-4BD5-B1AC-428DB301ED6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6" name="TextBox 3285">
          <a:extLst>
            <a:ext uri="{FF2B5EF4-FFF2-40B4-BE49-F238E27FC236}">
              <a16:creationId xmlns:a16="http://schemas.microsoft.com/office/drawing/2014/main" id="{701E936A-3D93-49FB-A1C3-AF510C02BD3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7" name="TextBox 3286">
          <a:extLst>
            <a:ext uri="{FF2B5EF4-FFF2-40B4-BE49-F238E27FC236}">
              <a16:creationId xmlns:a16="http://schemas.microsoft.com/office/drawing/2014/main" id="{63E1C07B-07A3-496D-A5CD-4062E881A891}"/>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8" name="TextBox 3287">
          <a:extLst>
            <a:ext uri="{FF2B5EF4-FFF2-40B4-BE49-F238E27FC236}">
              <a16:creationId xmlns:a16="http://schemas.microsoft.com/office/drawing/2014/main" id="{9BCCF5BF-B111-4A6D-9FBF-8EFD6E507AD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89" name="TextBox 3288">
          <a:extLst>
            <a:ext uri="{FF2B5EF4-FFF2-40B4-BE49-F238E27FC236}">
              <a16:creationId xmlns:a16="http://schemas.microsoft.com/office/drawing/2014/main" id="{6B27ABF5-4D6D-49D4-97D5-A56E5829C07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0" name="TextBox 3289">
          <a:extLst>
            <a:ext uri="{FF2B5EF4-FFF2-40B4-BE49-F238E27FC236}">
              <a16:creationId xmlns:a16="http://schemas.microsoft.com/office/drawing/2014/main" id="{A2AD0E12-4CDA-46E7-8305-EA12A505B10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1" name="TextBox 3290">
          <a:extLst>
            <a:ext uri="{FF2B5EF4-FFF2-40B4-BE49-F238E27FC236}">
              <a16:creationId xmlns:a16="http://schemas.microsoft.com/office/drawing/2014/main" id="{CA835B5B-C155-4013-A055-23BB9C56E54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2" name="TextBox 3291">
          <a:extLst>
            <a:ext uri="{FF2B5EF4-FFF2-40B4-BE49-F238E27FC236}">
              <a16:creationId xmlns:a16="http://schemas.microsoft.com/office/drawing/2014/main" id="{7D1DDFDB-3E43-4BD7-8109-E1FDA19590A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3" name="TextBox 3292">
          <a:extLst>
            <a:ext uri="{FF2B5EF4-FFF2-40B4-BE49-F238E27FC236}">
              <a16:creationId xmlns:a16="http://schemas.microsoft.com/office/drawing/2014/main" id="{789D2D73-31B7-44D3-836B-FF2093FFD74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4" name="TextBox 3293">
          <a:extLst>
            <a:ext uri="{FF2B5EF4-FFF2-40B4-BE49-F238E27FC236}">
              <a16:creationId xmlns:a16="http://schemas.microsoft.com/office/drawing/2014/main" id="{ED24A461-B36F-4787-B76B-E34E589A7F1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5" name="TextBox 3294">
          <a:extLst>
            <a:ext uri="{FF2B5EF4-FFF2-40B4-BE49-F238E27FC236}">
              <a16:creationId xmlns:a16="http://schemas.microsoft.com/office/drawing/2014/main" id="{E179FCD9-05C2-4903-B822-BB70D83D505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6" name="TextBox 3295">
          <a:extLst>
            <a:ext uri="{FF2B5EF4-FFF2-40B4-BE49-F238E27FC236}">
              <a16:creationId xmlns:a16="http://schemas.microsoft.com/office/drawing/2014/main" id="{31E175B7-79C4-4F41-87A3-5963D098CD4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7" name="TextBox 3296">
          <a:extLst>
            <a:ext uri="{FF2B5EF4-FFF2-40B4-BE49-F238E27FC236}">
              <a16:creationId xmlns:a16="http://schemas.microsoft.com/office/drawing/2014/main" id="{40ED7F7F-0B8D-47B8-9BEC-D0CFC303475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8" name="TextBox 3297">
          <a:extLst>
            <a:ext uri="{FF2B5EF4-FFF2-40B4-BE49-F238E27FC236}">
              <a16:creationId xmlns:a16="http://schemas.microsoft.com/office/drawing/2014/main" id="{93A23FD8-74D7-4D97-BB6F-7AF5AF4F585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299" name="TextBox 3298">
          <a:extLst>
            <a:ext uri="{FF2B5EF4-FFF2-40B4-BE49-F238E27FC236}">
              <a16:creationId xmlns:a16="http://schemas.microsoft.com/office/drawing/2014/main" id="{37EBC2E2-7554-489A-B72C-1F8BEE5C2D0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0" name="TextBox 3299">
          <a:extLst>
            <a:ext uri="{FF2B5EF4-FFF2-40B4-BE49-F238E27FC236}">
              <a16:creationId xmlns:a16="http://schemas.microsoft.com/office/drawing/2014/main" id="{95E96E87-E790-459C-B5A2-5ED82084149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1" name="TextBox 3300">
          <a:extLst>
            <a:ext uri="{FF2B5EF4-FFF2-40B4-BE49-F238E27FC236}">
              <a16:creationId xmlns:a16="http://schemas.microsoft.com/office/drawing/2014/main" id="{A5ABEEF8-F676-4C97-8ED2-AC150DD5C40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2" name="TextBox 3301">
          <a:extLst>
            <a:ext uri="{FF2B5EF4-FFF2-40B4-BE49-F238E27FC236}">
              <a16:creationId xmlns:a16="http://schemas.microsoft.com/office/drawing/2014/main" id="{599D9FB4-7F0E-46D1-A7E5-63879DE2BAA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3" name="TextBox 3302">
          <a:extLst>
            <a:ext uri="{FF2B5EF4-FFF2-40B4-BE49-F238E27FC236}">
              <a16:creationId xmlns:a16="http://schemas.microsoft.com/office/drawing/2014/main" id="{1DDF9F6E-EBC1-445D-8E51-58F6BD349F8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4" name="TextBox 3303">
          <a:extLst>
            <a:ext uri="{FF2B5EF4-FFF2-40B4-BE49-F238E27FC236}">
              <a16:creationId xmlns:a16="http://schemas.microsoft.com/office/drawing/2014/main" id="{9A9E601D-C87F-4F5A-AA8C-05A843E0CD7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5" name="TextBox 3304">
          <a:extLst>
            <a:ext uri="{FF2B5EF4-FFF2-40B4-BE49-F238E27FC236}">
              <a16:creationId xmlns:a16="http://schemas.microsoft.com/office/drawing/2014/main" id="{7E980D39-01B3-46D3-871A-13D7631E1EF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6" name="TextBox 3305">
          <a:extLst>
            <a:ext uri="{FF2B5EF4-FFF2-40B4-BE49-F238E27FC236}">
              <a16:creationId xmlns:a16="http://schemas.microsoft.com/office/drawing/2014/main" id="{BB6A069A-FFF7-4650-88FA-EDD7A1944C7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7" name="TextBox 3306">
          <a:extLst>
            <a:ext uri="{FF2B5EF4-FFF2-40B4-BE49-F238E27FC236}">
              <a16:creationId xmlns:a16="http://schemas.microsoft.com/office/drawing/2014/main" id="{2D3BDB6B-DBF7-4050-8410-66F31C8B923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8" name="TextBox 3307">
          <a:extLst>
            <a:ext uri="{FF2B5EF4-FFF2-40B4-BE49-F238E27FC236}">
              <a16:creationId xmlns:a16="http://schemas.microsoft.com/office/drawing/2014/main" id="{AD61B71F-D601-416D-A6D4-58351577773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09" name="TextBox 3308">
          <a:extLst>
            <a:ext uri="{FF2B5EF4-FFF2-40B4-BE49-F238E27FC236}">
              <a16:creationId xmlns:a16="http://schemas.microsoft.com/office/drawing/2014/main" id="{08AE5AD3-2F15-477D-94FB-ABA99756416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0" name="TextBox 3309">
          <a:extLst>
            <a:ext uri="{FF2B5EF4-FFF2-40B4-BE49-F238E27FC236}">
              <a16:creationId xmlns:a16="http://schemas.microsoft.com/office/drawing/2014/main" id="{09596B12-29F7-4A9E-9FEA-EEB9C7462D0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1" name="TextBox 3310">
          <a:extLst>
            <a:ext uri="{FF2B5EF4-FFF2-40B4-BE49-F238E27FC236}">
              <a16:creationId xmlns:a16="http://schemas.microsoft.com/office/drawing/2014/main" id="{9E209617-5E75-421C-B812-02F000803DB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2" name="TextBox 3311">
          <a:extLst>
            <a:ext uri="{FF2B5EF4-FFF2-40B4-BE49-F238E27FC236}">
              <a16:creationId xmlns:a16="http://schemas.microsoft.com/office/drawing/2014/main" id="{20B8FD29-2A65-491E-9D94-FC1ACFDB7D8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3" name="TextBox 3312">
          <a:extLst>
            <a:ext uri="{FF2B5EF4-FFF2-40B4-BE49-F238E27FC236}">
              <a16:creationId xmlns:a16="http://schemas.microsoft.com/office/drawing/2014/main" id="{800D0FD5-9274-42C4-97A9-CD0DD56B5D5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4" name="TextBox 3313">
          <a:extLst>
            <a:ext uri="{FF2B5EF4-FFF2-40B4-BE49-F238E27FC236}">
              <a16:creationId xmlns:a16="http://schemas.microsoft.com/office/drawing/2014/main" id="{6DFBAD68-9E65-439F-BB6C-8FC0BE18FB7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5" name="TextBox 3314">
          <a:extLst>
            <a:ext uri="{FF2B5EF4-FFF2-40B4-BE49-F238E27FC236}">
              <a16:creationId xmlns:a16="http://schemas.microsoft.com/office/drawing/2014/main" id="{5DA7DE05-6D74-45B2-A081-278B3853073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6" name="TextBox 3315">
          <a:extLst>
            <a:ext uri="{FF2B5EF4-FFF2-40B4-BE49-F238E27FC236}">
              <a16:creationId xmlns:a16="http://schemas.microsoft.com/office/drawing/2014/main" id="{F91C404C-755A-47D9-971E-4C281C55DCA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7" name="TextBox 3316">
          <a:extLst>
            <a:ext uri="{FF2B5EF4-FFF2-40B4-BE49-F238E27FC236}">
              <a16:creationId xmlns:a16="http://schemas.microsoft.com/office/drawing/2014/main" id="{370AA641-F5FC-4A22-87C6-7C06730BA8A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8" name="TextBox 3317">
          <a:extLst>
            <a:ext uri="{FF2B5EF4-FFF2-40B4-BE49-F238E27FC236}">
              <a16:creationId xmlns:a16="http://schemas.microsoft.com/office/drawing/2014/main" id="{F4EB8AC8-4A2F-4989-8DF8-9EBB8041FEF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19" name="TextBox 3318">
          <a:extLst>
            <a:ext uri="{FF2B5EF4-FFF2-40B4-BE49-F238E27FC236}">
              <a16:creationId xmlns:a16="http://schemas.microsoft.com/office/drawing/2014/main" id="{1FFC7A00-E026-45BF-A6D0-56E29AF8154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20" name="TextBox 3319">
          <a:extLst>
            <a:ext uri="{FF2B5EF4-FFF2-40B4-BE49-F238E27FC236}">
              <a16:creationId xmlns:a16="http://schemas.microsoft.com/office/drawing/2014/main" id="{4159CC26-6BF3-4ABB-B53F-E79119BFA22B}"/>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21" name="TextBox 3320">
          <a:extLst>
            <a:ext uri="{FF2B5EF4-FFF2-40B4-BE49-F238E27FC236}">
              <a16:creationId xmlns:a16="http://schemas.microsoft.com/office/drawing/2014/main" id="{92060B48-A4C5-45E7-8DDF-2E09B680DAB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2" name="TextBox 3321">
          <a:extLst>
            <a:ext uri="{FF2B5EF4-FFF2-40B4-BE49-F238E27FC236}">
              <a16:creationId xmlns:a16="http://schemas.microsoft.com/office/drawing/2014/main" id="{4B500F13-88B4-4D2E-BC2E-CCA79E1F3829}"/>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3" name="TextBox 3322">
          <a:extLst>
            <a:ext uri="{FF2B5EF4-FFF2-40B4-BE49-F238E27FC236}">
              <a16:creationId xmlns:a16="http://schemas.microsoft.com/office/drawing/2014/main" id="{594AABEC-73E5-4543-97AF-C93E5F2FAF1A}"/>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4" name="TextBox 3323">
          <a:extLst>
            <a:ext uri="{FF2B5EF4-FFF2-40B4-BE49-F238E27FC236}">
              <a16:creationId xmlns:a16="http://schemas.microsoft.com/office/drawing/2014/main" id="{B6F0E74A-8E9A-4A03-9AED-AC861618190C}"/>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5" name="TextBox 3324">
          <a:extLst>
            <a:ext uri="{FF2B5EF4-FFF2-40B4-BE49-F238E27FC236}">
              <a16:creationId xmlns:a16="http://schemas.microsoft.com/office/drawing/2014/main" id="{564B4CFD-EB5C-46E5-9B3D-BFFF63F3879B}"/>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6" name="TextBox 3325">
          <a:extLst>
            <a:ext uri="{FF2B5EF4-FFF2-40B4-BE49-F238E27FC236}">
              <a16:creationId xmlns:a16="http://schemas.microsoft.com/office/drawing/2014/main" id="{2FF2D094-5971-4B4A-826B-5C5A352E190F}"/>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7" name="TextBox 3326">
          <a:extLst>
            <a:ext uri="{FF2B5EF4-FFF2-40B4-BE49-F238E27FC236}">
              <a16:creationId xmlns:a16="http://schemas.microsoft.com/office/drawing/2014/main" id="{B8BCD7F0-C560-4910-9E15-2DE1FA3DD5FD}"/>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8" name="TextBox 3327">
          <a:extLst>
            <a:ext uri="{FF2B5EF4-FFF2-40B4-BE49-F238E27FC236}">
              <a16:creationId xmlns:a16="http://schemas.microsoft.com/office/drawing/2014/main" id="{773638B5-D86B-4971-9A12-059ACBBD420E}"/>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29" name="TextBox 3328">
          <a:extLst>
            <a:ext uri="{FF2B5EF4-FFF2-40B4-BE49-F238E27FC236}">
              <a16:creationId xmlns:a16="http://schemas.microsoft.com/office/drawing/2014/main" id="{415F743C-E0ED-4787-8E0D-A9595E6240AD}"/>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0" name="TextBox 3329">
          <a:extLst>
            <a:ext uri="{FF2B5EF4-FFF2-40B4-BE49-F238E27FC236}">
              <a16:creationId xmlns:a16="http://schemas.microsoft.com/office/drawing/2014/main" id="{F0B563BA-3932-42B3-A9F4-29DE5236C82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1" name="TextBox 3330">
          <a:extLst>
            <a:ext uri="{FF2B5EF4-FFF2-40B4-BE49-F238E27FC236}">
              <a16:creationId xmlns:a16="http://schemas.microsoft.com/office/drawing/2014/main" id="{A2A901E0-4EA4-4C9A-9E6F-EC0CDC22B1B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2" name="TextBox 3331">
          <a:extLst>
            <a:ext uri="{FF2B5EF4-FFF2-40B4-BE49-F238E27FC236}">
              <a16:creationId xmlns:a16="http://schemas.microsoft.com/office/drawing/2014/main" id="{79F84ACA-A734-4BD9-A23A-B8F97EDCDDE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3" name="TextBox 3332">
          <a:extLst>
            <a:ext uri="{FF2B5EF4-FFF2-40B4-BE49-F238E27FC236}">
              <a16:creationId xmlns:a16="http://schemas.microsoft.com/office/drawing/2014/main" id="{2A1BC590-450B-4169-8D95-AA08C7F90F5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4" name="TextBox 3333">
          <a:extLst>
            <a:ext uri="{FF2B5EF4-FFF2-40B4-BE49-F238E27FC236}">
              <a16:creationId xmlns:a16="http://schemas.microsoft.com/office/drawing/2014/main" id="{37AAA32E-217C-4A9B-AE54-D3C0B655A9F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5" name="TextBox 3334">
          <a:extLst>
            <a:ext uri="{FF2B5EF4-FFF2-40B4-BE49-F238E27FC236}">
              <a16:creationId xmlns:a16="http://schemas.microsoft.com/office/drawing/2014/main" id="{4FADF06E-C4F8-4A1A-B9BA-B0ED28712A2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6" name="TextBox 3335">
          <a:extLst>
            <a:ext uri="{FF2B5EF4-FFF2-40B4-BE49-F238E27FC236}">
              <a16:creationId xmlns:a16="http://schemas.microsoft.com/office/drawing/2014/main" id="{3E4951C8-E755-485B-9B2A-6FB3E53223E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7" name="TextBox 3336">
          <a:extLst>
            <a:ext uri="{FF2B5EF4-FFF2-40B4-BE49-F238E27FC236}">
              <a16:creationId xmlns:a16="http://schemas.microsoft.com/office/drawing/2014/main" id="{01539111-4073-4869-B101-779F317A816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8" name="TextBox 3337">
          <a:extLst>
            <a:ext uri="{FF2B5EF4-FFF2-40B4-BE49-F238E27FC236}">
              <a16:creationId xmlns:a16="http://schemas.microsoft.com/office/drawing/2014/main" id="{8D4D2BD3-92B7-4FDE-AFF1-A7D9AF066EA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39" name="TextBox 3338">
          <a:extLst>
            <a:ext uri="{FF2B5EF4-FFF2-40B4-BE49-F238E27FC236}">
              <a16:creationId xmlns:a16="http://schemas.microsoft.com/office/drawing/2014/main" id="{B264F380-60A3-477C-A278-B78FE31BD1AB}"/>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0" name="TextBox 3339">
          <a:extLst>
            <a:ext uri="{FF2B5EF4-FFF2-40B4-BE49-F238E27FC236}">
              <a16:creationId xmlns:a16="http://schemas.microsoft.com/office/drawing/2014/main" id="{3C6ED328-302C-42E8-82DF-047A9E26C34B}"/>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1" name="TextBox 3340">
          <a:extLst>
            <a:ext uri="{FF2B5EF4-FFF2-40B4-BE49-F238E27FC236}">
              <a16:creationId xmlns:a16="http://schemas.microsoft.com/office/drawing/2014/main" id="{42C53950-0937-4492-9840-0AA583F2C27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2" name="TextBox 3341">
          <a:extLst>
            <a:ext uri="{FF2B5EF4-FFF2-40B4-BE49-F238E27FC236}">
              <a16:creationId xmlns:a16="http://schemas.microsoft.com/office/drawing/2014/main" id="{2865D6F6-465C-4D66-A536-243B454F374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3" name="TextBox 3342">
          <a:extLst>
            <a:ext uri="{FF2B5EF4-FFF2-40B4-BE49-F238E27FC236}">
              <a16:creationId xmlns:a16="http://schemas.microsoft.com/office/drawing/2014/main" id="{6F37E067-3E3A-45DD-A31A-861ECE7B2E7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4" name="TextBox 3343">
          <a:extLst>
            <a:ext uri="{FF2B5EF4-FFF2-40B4-BE49-F238E27FC236}">
              <a16:creationId xmlns:a16="http://schemas.microsoft.com/office/drawing/2014/main" id="{DEC091E5-0FED-4654-BFBB-E535E268845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5" name="TextBox 3344">
          <a:extLst>
            <a:ext uri="{FF2B5EF4-FFF2-40B4-BE49-F238E27FC236}">
              <a16:creationId xmlns:a16="http://schemas.microsoft.com/office/drawing/2014/main" id="{CAE92101-1580-4630-AFBE-C3F8E182D80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6" name="TextBox 3345">
          <a:extLst>
            <a:ext uri="{FF2B5EF4-FFF2-40B4-BE49-F238E27FC236}">
              <a16:creationId xmlns:a16="http://schemas.microsoft.com/office/drawing/2014/main" id="{B41DEF31-960E-454F-9BEE-1C246DB0553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7" name="TextBox 3346">
          <a:extLst>
            <a:ext uri="{FF2B5EF4-FFF2-40B4-BE49-F238E27FC236}">
              <a16:creationId xmlns:a16="http://schemas.microsoft.com/office/drawing/2014/main" id="{26C81D04-8AB4-4E2D-AE74-0526B6DE77E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8" name="TextBox 3347">
          <a:extLst>
            <a:ext uri="{FF2B5EF4-FFF2-40B4-BE49-F238E27FC236}">
              <a16:creationId xmlns:a16="http://schemas.microsoft.com/office/drawing/2014/main" id="{F86211F1-877A-4A90-B2EF-2E81B862C07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49" name="TextBox 3348">
          <a:extLst>
            <a:ext uri="{FF2B5EF4-FFF2-40B4-BE49-F238E27FC236}">
              <a16:creationId xmlns:a16="http://schemas.microsoft.com/office/drawing/2014/main" id="{E65CEAB4-EF9D-4374-8605-DDDE17BBF92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0" name="TextBox 3349">
          <a:extLst>
            <a:ext uri="{FF2B5EF4-FFF2-40B4-BE49-F238E27FC236}">
              <a16:creationId xmlns:a16="http://schemas.microsoft.com/office/drawing/2014/main" id="{D9A2A8E3-3E64-433C-990F-2E6899E5662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1" name="TextBox 3350">
          <a:extLst>
            <a:ext uri="{FF2B5EF4-FFF2-40B4-BE49-F238E27FC236}">
              <a16:creationId xmlns:a16="http://schemas.microsoft.com/office/drawing/2014/main" id="{3E112BE8-9894-454A-8B08-C2E50BDB7E6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2" name="TextBox 3351">
          <a:extLst>
            <a:ext uri="{FF2B5EF4-FFF2-40B4-BE49-F238E27FC236}">
              <a16:creationId xmlns:a16="http://schemas.microsoft.com/office/drawing/2014/main" id="{35F38853-6642-4081-926E-EC7B7922BA6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3" name="TextBox 3352">
          <a:extLst>
            <a:ext uri="{FF2B5EF4-FFF2-40B4-BE49-F238E27FC236}">
              <a16:creationId xmlns:a16="http://schemas.microsoft.com/office/drawing/2014/main" id="{88C21A70-68B2-40FC-A6AD-37E278717B1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4" name="TextBox 3353">
          <a:extLst>
            <a:ext uri="{FF2B5EF4-FFF2-40B4-BE49-F238E27FC236}">
              <a16:creationId xmlns:a16="http://schemas.microsoft.com/office/drawing/2014/main" id="{10BBD1AB-DEA0-4F35-818E-DF9E060B201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5" name="TextBox 3354">
          <a:extLst>
            <a:ext uri="{FF2B5EF4-FFF2-40B4-BE49-F238E27FC236}">
              <a16:creationId xmlns:a16="http://schemas.microsoft.com/office/drawing/2014/main" id="{0C345012-8235-457E-8989-81DED19AC53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6" name="TextBox 3355">
          <a:extLst>
            <a:ext uri="{FF2B5EF4-FFF2-40B4-BE49-F238E27FC236}">
              <a16:creationId xmlns:a16="http://schemas.microsoft.com/office/drawing/2014/main" id="{FBC63BC5-B6F2-4044-86DD-9E87C12A6BD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7" name="TextBox 3356">
          <a:extLst>
            <a:ext uri="{FF2B5EF4-FFF2-40B4-BE49-F238E27FC236}">
              <a16:creationId xmlns:a16="http://schemas.microsoft.com/office/drawing/2014/main" id="{B9606747-E095-4AEF-A47C-063F0BD731A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8" name="TextBox 3357">
          <a:extLst>
            <a:ext uri="{FF2B5EF4-FFF2-40B4-BE49-F238E27FC236}">
              <a16:creationId xmlns:a16="http://schemas.microsoft.com/office/drawing/2014/main" id="{87611878-3CE0-464D-9378-37A6F9D6319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59" name="TextBox 3358">
          <a:extLst>
            <a:ext uri="{FF2B5EF4-FFF2-40B4-BE49-F238E27FC236}">
              <a16:creationId xmlns:a16="http://schemas.microsoft.com/office/drawing/2014/main" id="{C2D7E3A0-7CCB-4152-B796-64A94436021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0" name="TextBox 3359">
          <a:extLst>
            <a:ext uri="{FF2B5EF4-FFF2-40B4-BE49-F238E27FC236}">
              <a16:creationId xmlns:a16="http://schemas.microsoft.com/office/drawing/2014/main" id="{88B1EBDC-A05B-47CD-B6C3-ED89D4CA44F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1" name="TextBox 3360">
          <a:extLst>
            <a:ext uri="{FF2B5EF4-FFF2-40B4-BE49-F238E27FC236}">
              <a16:creationId xmlns:a16="http://schemas.microsoft.com/office/drawing/2014/main" id="{2FF2F8D1-26C1-480F-AA95-911CD465702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2" name="TextBox 3361">
          <a:extLst>
            <a:ext uri="{FF2B5EF4-FFF2-40B4-BE49-F238E27FC236}">
              <a16:creationId xmlns:a16="http://schemas.microsoft.com/office/drawing/2014/main" id="{8F5B8B9C-75E2-4D93-B997-19CDCB4461E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3" name="TextBox 3362">
          <a:extLst>
            <a:ext uri="{FF2B5EF4-FFF2-40B4-BE49-F238E27FC236}">
              <a16:creationId xmlns:a16="http://schemas.microsoft.com/office/drawing/2014/main" id="{9C4E09EF-C4AA-4BD9-A692-057A6BE944A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4" name="TextBox 3363">
          <a:extLst>
            <a:ext uri="{FF2B5EF4-FFF2-40B4-BE49-F238E27FC236}">
              <a16:creationId xmlns:a16="http://schemas.microsoft.com/office/drawing/2014/main" id="{F670C0E6-B074-4045-93B4-B4D0E76AF0F2}"/>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5" name="TextBox 3364">
          <a:extLst>
            <a:ext uri="{FF2B5EF4-FFF2-40B4-BE49-F238E27FC236}">
              <a16:creationId xmlns:a16="http://schemas.microsoft.com/office/drawing/2014/main" id="{776C6C38-9A33-46C8-8081-FDC46A5B457B}"/>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6" name="TextBox 3365">
          <a:extLst>
            <a:ext uri="{FF2B5EF4-FFF2-40B4-BE49-F238E27FC236}">
              <a16:creationId xmlns:a16="http://schemas.microsoft.com/office/drawing/2014/main" id="{CE10B320-8139-4F1C-9C84-778271068CA9}"/>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7" name="TextBox 3366">
          <a:extLst>
            <a:ext uri="{FF2B5EF4-FFF2-40B4-BE49-F238E27FC236}">
              <a16:creationId xmlns:a16="http://schemas.microsoft.com/office/drawing/2014/main" id="{8745D66C-C1E7-4B5F-8BB0-089587FB0E3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8" name="TextBox 3367">
          <a:extLst>
            <a:ext uri="{FF2B5EF4-FFF2-40B4-BE49-F238E27FC236}">
              <a16:creationId xmlns:a16="http://schemas.microsoft.com/office/drawing/2014/main" id="{DE1FDC74-AA02-42F2-A84A-C4E54835613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69" name="TextBox 3368">
          <a:extLst>
            <a:ext uri="{FF2B5EF4-FFF2-40B4-BE49-F238E27FC236}">
              <a16:creationId xmlns:a16="http://schemas.microsoft.com/office/drawing/2014/main" id="{0B430A2C-4761-4793-9E7D-AFAB8DB6A6A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0" name="TextBox 3369">
          <a:extLst>
            <a:ext uri="{FF2B5EF4-FFF2-40B4-BE49-F238E27FC236}">
              <a16:creationId xmlns:a16="http://schemas.microsoft.com/office/drawing/2014/main" id="{752B80C8-FD5F-4996-BC90-F911CF91F31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1" name="TextBox 3370">
          <a:extLst>
            <a:ext uri="{FF2B5EF4-FFF2-40B4-BE49-F238E27FC236}">
              <a16:creationId xmlns:a16="http://schemas.microsoft.com/office/drawing/2014/main" id="{0B55E9F2-F872-40AC-9AC1-C8C0D752601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2" name="TextBox 3371">
          <a:extLst>
            <a:ext uri="{FF2B5EF4-FFF2-40B4-BE49-F238E27FC236}">
              <a16:creationId xmlns:a16="http://schemas.microsoft.com/office/drawing/2014/main" id="{A58F5266-BDB9-444D-BE76-2C662F30444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3" name="TextBox 3372">
          <a:extLst>
            <a:ext uri="{FF2B5EF4-FFF2-40B4-BE49-F238E27FC236}">
              <a16:creationId xmlns:a16="http://schemas.microsoft.com/office/drawing/2014/main" id="{81128439-0C3E-456F-AFB1-358D104AB3A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4" name="TextBox 3373">
          <a:extLst>
            <a:ext uri="{FF2B5EF4-FFF2-40B4-BE49-F238E27FC236}">
              <a16:creationId xmlns:a16="http://schemas.microsoft.com/office/drawing/2014/main" id="{D8A8E2CB-9049-4A69-B3BF-7B90FCCF35CC}"/>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5" name="TextBox 3374">
          <a:extLst>
            <a:ext uri="{FF2B5EF4-FFF2-40B4-BE49-F238E27FC236}">
              <a16:creationId xmlns:a16="http://schemas.microsoft.com/office/drawing/2014/main" id="{E6F3B559-5B0B-470A-BC1A-A5329EC44B4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6" name="TextBox 3375">
          <a:extLst>
            <a:ext uri="{FF2B5EF4-FFF2-40B4-BE49-F238E27FC236}">
              <a16:creationId xmlns:a16="http://schemas.microsoft.com/office/drawing/2014/main" id="{CDC88DD6-A5CD-43C9-A77D-D09B37F8AF7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7" name="TextBox 3376">
          <a:extLst>
            <a:ext uri="{FF2B5EF4-FFF2-40B4-BE49-F238E27FC236}">
              <a16:creationId xmlns:a16="http://schemas.microsoft.com/office/drawing/2014/main" id="{E61777A4-B39B-49CB-9EC9-8C505A92A19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8" name="TextBox 3377">
          <a:extLst>
            <a:ext uri="{FF2B5EF4-FFF2-40B4-BE49-F238E27FC236}">
              <a16:creationId xmlns:a16="http://schemas.microsoft.com/office/drawing/2014/main" id="{2D6C503A-74A7-4FEF-A28C-E8E35639D670}"/>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79" name="TextBox 3378">
          <a:extLst>
            <a:ext uri="{FF2B5EF4-FFF2-40B4-BE49-F238E27FC236}">
              <a16:creationId xmlns:a16="http://schemas.microsoft.com/office/drawing/2014/main" id="{EE20B32E-E774-4BB4-AE8B-2C28626F830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0" name="TextBox 3379">
          <a:extLst>
            <a:ext uri="{FF2B5EF4-FFF2-40B4-BE49-F238E27FC236}">
              <a16:creationId xmlns:a16="http://schemas.microsoft.com/office/drawing/2014/main" id="{BB4A4354-FC4B-473B-A65A-F714F9F001F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1" name="TextBox 3380">
          <a:extLst>
            <a:ext uri="{FF2B5EF4-FFF2-40B4-BE49-F238E27FC236}">
              <a16:creationId xmlns:a16="http://schemas.microsoft.com/office/drawing/2014/main" id="{733DC637-B935-47D0-9540-AF70662BAD0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2" name="TextBox 3381">
          <a:extLst>
            <a:ext uri="{FF2B5EF4-FFF2-40B4-BE49-F238E27FC236}">
              <a16:creationId xmlns:a16="http://schemas.microsoft.com/office/drawing/2014/main" id="{204A3AD2-91B2-4C61-BAA4-56C66FD21FAF}"/>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3" name="TextBox 3382">
          <a:extLst>
            <a:ext uri="{FF2B5EF4-FFF2-40B4-BE49-F238E27FC236}">
              <a16:creationId xmlns:a16="http://schemas.microsoft.com/office/drawing/2014/main" id="{E3D0F0AC-AD89-4417-B502-8F25789D67D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4" name="TextBox 3383">
          <a:extLst>
            <a:ext uri="{FF2B5EF4-FFF2-40B4-BE49-F238E27FC236}">
              <a16:creationId xmlns:a16="http://schemas.microsoft.com/office/drawing/2014/main" id="{DE54C42B-D987-4841-AAD8-60FD3455666E}"/>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5" name="TextBox 3384">
          <a:extLst>
            <a:ext uri="{FF2B5EF4-FFF2-40B4-BE49-F238E27FC236}">
              <a16:creationId xmlns:a16="http://schemas.microsoft.com/office/drawing/2014/main" id="{4022AF17-0411-4C51-A1AA-000E498CFB3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6" name="TextBox 3385">
          <a:extLst>
            <a:ext uri="{FF2B5EF4-FFF2-40B4-BE49-F238E27FC236}">
              <a16:creationId xmlns:a16="http://schemas.microsoft.com/office/drawing/2014/main" id="{C1AA259F-2E56-4F78-86FF-6706A4EB22D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7" name="TextBox 3386">
          <a:extLst>
            <a:ext uri="{FF2B5EF4-FFF2-40B4-BE49-F238E27FC236}">
              <a16:creationId xmlns:a16="http://schemas.microsoft.com/office/drawing/2014/main" id="{644972E7-839A-467A-A820-A854A3FAC9A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8" name="TextBox 3387">
          <a:extLst>
            <a:ext uri="{FF2B5EF4-FFF2-40B4-BE49-F238E27FC236}">
              <a16:creationId xmlns:a16="http://schemas.microsoft.com/office/drawing/2014/main" id="{1E9F8116-51CE-47AC-B41A-C61E0D660E47}"/>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89" name="TextBox 3388">
          <a:extLst>
            <a:ext uri="{FF2B5EF4-FFF2-40B4-BE49-F238E27FC236}">
              <a16:creationId xmlns:a16="http://schemas.microsoft.com/office/drawing/2014/main" id="{89F00DE8-7486-4DC4-896D-6CE0225DC7C4}"/>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0" name="TextBox 3389">
          <a:extLst>
            <a:ext uri="{FF2B5EF4-FFF2-40B4-BE49-F238E27FC236}">
              <a16:creationId xmlns:a16="http://schemas.microsoft.com/office/drawing/2014/main" id="{7CF4A6D7-67D5-4A2E-A3BC-9D0F99BC2FEA}"/>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1" name="TextBox 3390">
          <a:extLst>
            <a:ext uri="{FF2B5EF4-FFF2-40B4-BE49-F238E27FC236}">
              <a16:creationId xmlns:a16="http://schemas.microsoft.com/office/drawing/2014/main" id="{3CA88BB1-36A0-4559-80AD-99DA0127863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2" name="TextBox 3391">
          <a:extLst>
            <a:ext uri="{FF2B5EF4-FFF2-40B4-BE49-F238E27FC236}">
              <a16:creationId xmlns:a16="http://schemas.microsoft.com/office/drawing/2014/main" id="{A23FADCF-66F7-42AA-B27C-96A21193A4F5}"/>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3" name="TextBox 3392">
          <a:extLst>
            <a:ext uri="{FF2B5EF4-FFF2-40B4-BE49-F238E27FC236}">
              <a16:creationId xmlns:a16="http://schemas.microsoft.com/office/drawing/2014/main" id="{CF45156E-C7CF-4BCD-8072-E8E72779A12D}"/>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4" name="TextBox 3393">
          <a:extLst>
            <a:ext uri="{FF2B5EF4-FFF2-40B4-BE49-F238E27FC236}">
              <a16:creationId xmlns:a16="http://schemas.microsoft.com/office/drawing/2014/main" id="{E2632BBF-06D4-4ACD-9BE8-49F430D4845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5" name="TextBox 3394">
          <a:extLst>
            <a:ext uri="{FF2B5EF4-FFF2-40B4-BE49-F238E27FC236}">
              <a16:creationId xmlns:a16="http://schemas.microsoft.com/office/drawing/2014/main" id="{666A27FC-E7C4-4418-8C0D-B891153DD328}"/>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6" name="TextBox 3395">
          <a:extLst>
            <a:ext uri="{FF2B5EF4-FFF2-40B4-BE49-F238E27FC236}">
              <a16:creationId xmlns:a16="http://schemas.microsoft.com/office/drawing/2014/main" id="{FD832634-C09B-4BB1-9217-E48789136B73}"/>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676275</xdr:colOff>
      <xdr:row>0</xdr:row>
      <xdr:rowOff>0</xdr:rowOff>
    </xdr:from>
    <xdr:ext cx="184731" cy="264560"/>
    <xdr:sp macro="" textlink="">
      <xdr:nvSpPr>
        <xdr:cNvPr id="3397" name="TextBox 3396">
          <a:extLst>
            <a:ext uri="{FF2B5EF4-FFF2-40B4-BE49-F238E27FC236}">
              <a16:creationId xmlns:a16="http://schemas.microsoft.com/office/drawing/2014/main" id="{CB30117E-8B8A-4356-8655-8807B4C2CED6}"/>
            </a:ext>
          </a:extLst>
        </xdr:cNvPr>
        <xdr:cNvSpPr txBox="1"/>
      </xdr:nvSpPr>
      <xdr:spPr>
        <a:xfrm>
          <a:off x="405193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98" name="TextBox 3397">
          <a:extLst>
            <a:ext uri="{FF2B5EF4-FFF2-40B4-BE49-F238E27FC236}">
              <a16:creationId xmlns:a16="http://schemas.microsoft.com/office/drawing/2014/main" id="{EF33FD11-3E73-404E-A658-C5C4CF9F2172}"/>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399" name="TextBox 3398">
          <a:extLst>
            <a:ext uri="{FF2B5EF4-FFF2-40B4-BE49-F238E27FC236}">
              <a16:creationId xmlns:a16="http://schemas.microsoft.com/office/drawing/2014/main" id="{9B95402A-125C-45E9-85EE-5264D55AB739}"/>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400" name="TextBox 3399">
          <a:extLst>
            <a:ext uri="{FF2B5EF4-FFF2-40B4-BE49-F238E27FC236}">
              <a16:creationId xmlns:a16="http://schemas.microsoft.com/office/drawing/2014/main" id="{781E5746-FB26-4344-BDE6-D27804B5E1E1}"/>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401" name="TextBox 3400">
          <a:extLst>
            <a:ext uri="{FF2B5EF4-FFF2-40B4-BE49-F238E27FC236}">
              <a16:creationId xmlns:a16="http://schemas.microsoft.com/office/drawing/2014/main" id="{3722ADC7-EE4D-4FEE-8149-DB5F0785FF4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02" name="TextBox 3401">
          <a:extLst>
            <a:ext uri="{FF2B5EF4-FFF2-40B4-BE49-F238E27FC236}">
              <a16:creationId xmlns:a16="http://schemas.microsoft.com/office/drawing/2014/main" id="{69DC7D8A-A497-452A-9956-88AED23E5BA5}"/>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03" name="TextBox 3402">
          <a:extLst>
            <a:ext uri="{FF2B5EF4-FFF2-40B4-BE49-F238E27FC236}">
              <a16:creationId xmlns:a16="http://schemas.microsoft.com/office/drawing/2014/main" id="{6FB5B226-2195-4850-B3C0-2FC30DDC5162}"/>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04" name="TextBox 3403">
          <a:extLst>
            <a:ext uri="{FF2B5EF4-FFF2-40B4-BE49-F238E27FC236}">
              <a16:creationId xmlns:a16="http://schemas.microsoft.com/office/drawing/2014/main" id="{78770866-3A95-491C-8EAD-2945D71BCA5B}"/>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05" name="TextBox 3404">
          <a:extLst>
            <a:ext uri="{FF2B5EF4-FFF2-40B4-BE49-F238E27FC236}">
              <a16:creationId xmlns:a16="http://schemas.microsoft.com/office/drawing/2014/main" id="{A45AFF17-4949-4FCD-AA24-3D652C55DC43}"/>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406" name="TextBox 3405">
          <a:extLst>
            <a:ext uri="{FF2B5EF4-FFF2-40B4-BE49-F238E27FC236}">
              <a16:creationId xmlns:a16="http://schemas.microsoft.com/office/drawing/2014/main" id="{729BC1EC-E805-4DF4-90F8-CA4EBC8F6A24}"/>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407" name="TextBox 3406">
          <a:extLst>
            <a:ext uri="{FF2B5EF4-FFF2-40B4-BE49-F238E27FC236}">
              <a16:creationId xmlns:a16="http://schemas.microsoft.com/office/drawing/2014/main" id="{18BDAD22-8EBD-45C1-9475-28EFF4B3FE21}"/>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408" name="TextBox 3407">
          <a:extLst>
            <a:ext uri="{FF2B5EF4-FFF2-40B4-BE49-F238E27FC236}">
              <a16:creationId xmlns:a16="http://schemas.microsoft.com/office/drawing/2014/main" id="{C3370FB1-09CE-4525-888C-80F599CB1035}"/>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409" name="TextBox 3408">
          <a:extLst>
            <a:ext uri="{FF2B5EF4-FFF2-40B4-BE49-F238E27FC236}">
              <a16:creationId xmlns:a16="http://schemas.microsoft.com/office/drawing/2014/main" id="{9A95BC90-EFD5-4E0D-9360-5A99E49F3169}"/>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10" name="TextBox 3409">
          <a:extLst>
            <a:ext uri="{FF2B5EF4-FFF2-40B4-BE49-F238E27FC236}">
              <a16:creationId xmlns:a16="http://schemas.microsoft.com/office/drawing/2014/main" id="{FEEB2AB9-5955-4F70-A564-D8EBB4E5E324}"/>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11" name="TextBox 3410">
          <a:extLst>
            <a:ext uri="{FF2B5EF4-FFF2-40B4-BE49-F238E27FC236}">
              <a16:creationId xmlns:a16="http://schemas.microsoft.com/office/drawing/2014/main" id="{5FC2F97C-3646-4664-98CE-AF419CA730EE}"/>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12" name="TextBox 3411">
          <a:extLst>
            <a:ext uri="{FF2B5EF4-FFF2-40B4-BE49-F238E27FC236}">
              <a16:creationId xmlns:a16="http://schemas.microsoft.com/office/drawing/2014/main" id="{6F0BB2CA-653E-4430-A771-204E87CCC53C}"/>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413" name="TextBox 3412">
          <a:extLst>
            <a:ext uri="{FF2B5EF4-FFF2-40B4-BE49-F238E27FC236}">
              <a16:creationId xmlns:a16="http://schemas.microsoft.com/office/drawing/2014/main" id="{501C249C-AEC2-4659-96AF-8CFF6BA6E0CA}"/>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14" name="TextBox 3413">
          <a:extLst>
            <a:ext uri="{FF2B5EF4-FFF2-40B4-BE49-F238E27FC236}">
              <a16:creationId xmlns:a16="http://schemas.microsoft.com/office/drawing/2014/main" id="{00000000-0008-0000-0000-000002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15" name="TextBox 3414">
          <a:extLst>
            <a:ext uri="{FF2B5EF4-FFF2-40B4-BE49-F238E27FC236}">
              <a16:creationId xmlns:a16="http://schemas.microsoft.com/office/drawing/2014/main" id="{00000000-0008-0000-0000-000003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416" name="TextBox 3415">
          <a:extLst>
            <a:ext uri="{FF2B5EF4-FFF2-40B4-BE49-F238E27FC236}">
              <a16:creationId xmlns:a16="http://schemas.microsoft.com/office/drawing/2014/main" id="{00000000-0008-0000-0000-00000400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417" name="TextBox 3416">
          <a:extLst>
            <a:ext uri="{FF2B5EF4-FFF2-40B4-BE49-F238E27FC236}">
              <a16:creationId xmlns:a16="http://schemas.microsoft.com/office/drawing/2014/main" id="{00000000-0008-0000-0000-00000500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18" name="TextBox 3417">
          <a:extLst>
            <a:ext uri="{FF2B5EF4-FFF2-40B4-BE49-F238E27FC236}">
              <a16:creationId xmlns:a16="http://schemas.microsoft.com/office/drawing/2014/main" id="{00000000-0008-0000-0000-000006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19" name="TextBox 3418">
          <a:extLst>
            <a:ext uri="{FF2B5EF4-FFF2-40B4-BE49-F238E27FC236}">
              <a16:creationId xmlns:a16="http://schemas.microsoft.com/office/drawing/2014/main" id="{00000000-0008-0000-0000-000007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0" name="TextBox 3419">
          <a:extLst>
            <a:ext uri="{FF2B5EF4-FFF2-40B4-BE49-F238E27FC236}">
              <a16:creationId xmlns:a16="http://schemas.microsoft.com/office/drawing/2014/main" id="{00000000-0008-0000-0000-000008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1" name="TextBox 3420">
          <a:extLst>
            <a:ext uri="{FF2B5EF4-FFF2-40B4-BE49-F238E27FC236}">
              <a16:creationId xmlns:a16="http://schemas.microsoft.com/office/drawing/2014/main" id="{00000000-0008-0000-0000-000009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2" name="TextBox 3421">
          <a:extLst>
            <a:ext uri="{FF2B5EF4-FFF2-40B4-BE49-F238E27FC236}">
              <a16:creationId xmlns:a16="http://schemas.microsoft.com/office/drawing/2014/main" id="{00000000-0008-0000-0000-00000A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3" name="TextBox 3422">
          <a:extLst>
            <a:ext uri="{FF2B5EF4-FFF2-40B4-BE49-F238E27FC236}">
              <a16:creationId xmlns:a16="http://schemas.microsoft.com/office/drawing/2014/main" id="{00000000-0008-0000-0000-00000B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4" name="TextBox 3423">
          <a:extLst>
            <a:ext uri="{FF2B5EF4-FFF2-40B4-BE49-F238E27FC236}">
              <a16:creationId xmlns:a16="http://schemas.microsoft.com/office/drawing/2014/main" id="{00000000-0008-0000-0000-00000C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5" name="TextBox 3424">
          <a:extLst>
            <a:ext uri="{FF2B5EF4-FFF2-40B4-BE49-F238E27FC236}">
              <a16:creationId xmlns:a16="http://schemas.microsoft.com/office/drawing/2014/main" id="{00000000-0008-0000-0000-00000D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6" name="TextBox 3425">
          <a:extLst>
            <a:ext uri="{FF2B5EF4-FFF2-40B4-BE49-F238E27FC236}">
              <a16:creationId xmlns:a16="http://schemas.microsoft.com/office/drawing/2014/main" id="{00000000-0008-0000-0000-00000E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7" name="TextBox 3426">
          <a:extLst>
            <a:ext uri="{FF2B5EF4-FFF2-40B4-BE49-F238E27FC236}">
              <a16:creationId xmlns:a16="http://schemas.microsoft.com/office/drawing/2014/main" id="{00000000-0008-0000-0000-00000F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8" name="TextBox 3427">
          <a:extLst>
            <a:ext uri="{FF2B5EF4-FFF2-40B4-BE49-F238E27FC236}">
              <a16:creationId xmlns:a16="http://schemas.microsoft.com/office/drawing/2014/main" id="{00000000-0008-0000-0000-000010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29" name="TextBox 3428">
          <a:extLst>
            <a:ext uri="{FF2B5EF4-FFF2-40B4-BE49-F238E27FC236}">
              <a16:creationId xmlns:a16="http://schemas.microsoft.com/office/drawing/2014/main" id="{00000000-0008-0000-0000-000011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0" name="TextBox 3429">
          <a:extLst>
            <a:ext uri="{FF2B5EF4-FFF2-40B4-BE49-F238E27FC236}">
              <a16:creationId xmlns:a16="http://schemas.microsoft.com/office/drawing/2014/main" id="{00000000-0008-0000-0000-000012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1" name="TextBox 3430">
          <a:extLst>
            <a:ext uri="{FF2B5EF4-FFF2-40B4-BE49-F238E27FC236}">
              <a16:creationId xmlns:a16="http://schemas.microsoft.com/office/drawing/2014/main" id="{00000000-0008-0000-0000-000013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2" name="TextBox 3431">
          <a:extLst>
            <a:ext uri="{FF2B5EF4-FFF2-40B4-BE49-F238E27FC236}">
              <a16:creationId xmlns:a16="http://schemas.microsoft.com/office/drawing/2014/main" id="{00000000-0008-0000-0000-000014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3" name="TextBox 3432">
          <a:extLst>
            <a:ext uri="{FF2B5EF4-FFF2-40B4-BE49-F238E27FC236}">
              <a16:creationId xmlns:a16="http://schemas.microsoft.com/office/drawing/2014/main" id="{00000000-0008-0000-0000-000015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4" name="TextBox 3433">
          <a:extLst>
            <a:ext uri="{FF2B5EF4-FFF2-40B4-BE49-F238E27FC236}">
              <a16:creationId xmlns:a16="http://schemas.microsoft.com/office/drawing/2014/main" id="{00000000-0008-0000-0000-000016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5" name="TextBox 3434">
          <a:extLst>
            <a:ext uri="{FF2B5EF4-FFF2-40B4-BE49-F238E27FC236}">
              <a16:creationId xmlns:a16="http://schemas.microsoft.com/office/drawing/2014/main" id="{00000000-0008-0000-0000-000017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6" name="TextBox 3435">
          <a:extLst>
            <a:ext uri="{FF2B5EF4-FFF2-40B4-BE49-F238E27FC236}">
              <a16:creationId xmlns:a16="http://schemas.microsoft.com/office/drawing/2014/main" id="{00000000-0008-0000-0000-000018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7" name="TextBox 3436">
          <a:extLst>
            <a:ext uri="{FF2B5EF4-FFF2-40B4-BE49-F238E27FC236}">
              <a16:creationId xmlns:a16="http://schemas.microsoft.com/office/drawing/2014/main" id="{00000000-0008-0000-0000-000019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8" name="TextBox 3437">
          <a:extLst>
            <a:ext uri="{FF2B5EF4-FFF2-40B4-BE49-F238E27FC236}">
              <a16:creationId xmlns:a16="http://schemas.microsoft.com/office/drawing/2014/main" id="{00000000-0008-0000-0000-00001A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39" name="TextBox 3438">
          <a:extLst>
            <a:ext uri="{FF2B5EF4-FFF2-40B4-BE49-F238E27FC236}">
              <a16:creationId xmlns:a16="http://schemas.microsoft.com/office/drawing/2014/main" id="{00000000-0008-0000-0000-00001B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0" name="TextBox 3439">
          <a:extLst>
            <a:ext uri="{FF2B5EF4-FFF2-40B4-BE49-F238E27FC236}">
              <a16:creationId xmlns:a16="http://schemas.microsoft.com/office/drawing/2014/main" id="{00000000-0008-0000-0000-00001C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1" name="TextBox 3440">
          <a:extLst>
            <a:ext uri="{FF2B5EF4-FFF2-40B4-BE49-F238E27FC236}">
              <a16:creationId xmlns:a16="http://schemas.microsoft.com/office/drawing/2014/main" id="{00000000-0008-0000-0000-00001D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2" name="TextBox 3441">
          <a:extLst>
            <a:ext uri="{FF2B5EF4-FFF2-40B4-BE49-F238E27FC236}">
              <a16:creationId xmlns:a16="http://schemas.microsoft.com/office/drawing/2014/main" id="{00000000-0008-0000-0000-00001E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3" name="TextBox 3442">
          <a:extLst>
            <a:ext uri="{FF2B5EF4-FFF2-40B4-BE49-F238E27FC236}">
              <a16:creationId xmlns:a16="http://schemas.microsoft.com/office/drawing/2014/main" id="{00000000-0008-0000-0000-00001F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4" name="TextBox 3443">
          <a:extLst>
            <a:ext uri="{FF2B5EF4-FFF2-40B4-BE49-F238E27FC236}">
              <a16:creationId xmlns:a16="http://schemas.microsoft.com/office/drawing/2014/main" id="{00000000-0008-0000-0000-000020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5" name="TextBox 3444">
          <a:extLst>
            <a:ext uri="{FF2B5EF4-FFF2-40B4-BE49-F238E27FC236}">
              <a16:creationId xmlns:a16="http://schemas.microsoft.com/office/drawing/2014/main" id="{00000000-0008-0000-0000-000021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6" name="TextBox 3445">
          <a:extLst>
            <a:ext uri="{FF2B5EF4-FFF2-40B4-BE49-F238E27FC236}">
              <a16:creationId xmlns:a16="http://schemas.microsoft.com/office/drawing/2014/main" id="{00000000-0008-0000-0000-000022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7" name="TextBox 3446">
          <a:extLst>
            <a:ext uri="{FF2B5EF4-FFF2-40B4-BE49-F238E27FC236}">
              <a16:creationId xmlns:a16="http://schemas.microsoft.com/office/drawing/2014/main" id="{00000000-0008-0000-0000-000023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8" name="TextBox 3447">
          <a:extLst>
            <a:ext uri="{FF2B5EF4-FFF2-40B4-BE49-F238E27FC236}">
              <a16:creationId xmlns:a16="http://schemas.microsoft.com/office/drawing/2014/main" id="{00000000-0008-0000-0000-000024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49" name="TextBox 3448">
          <a:extLst>
            <a:ext uri="{FF2B5EF4-FFF2-40B4-BE49-F238E27FC236}">
              <a16:creationId xmlns:a16="http://schemas.microsoft.com/office/drawing/2014/main" id="{00000000-0008-0000-0000-000025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0" name="TextBox 3449">
          <a:extLst>
            <a:ext uri="{FF2B5EF4-FFF2-40B4-BE49-F238E27FC236}">
              <a16:creationId xmlns:a16="http://schemas.microsoft.com/office/drawing/2014/main" id="{00000000-0008-0000-0000-000026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1" name="TextBox 3450">
          <a:extLst>
            <a:ext uri="{FF2B5EF4-FFF2-40B4-BE49-F238E27FC236}">
              <a16:creationId xmlns:a16="http://schemas.microsoft.com/office/drawing/2014/main" id="{00000000-0008-0000-0000-000027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2" name="TextBox 3451">
          <a:extLst>
            <a:ext uri="{FF2B5EF4-FFF2-40B4-BE49-F238E27FC236}">
              <a16:creationId xmlns:a16="http://schemas.microsoft.com/office/drawing/2014/main" id="{00000000-0008-0000-0000-000028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3" name="TextBox 3452">
          <a:extLst>
            <a:ext uri="{FF2B5EF4-FFF2-40B4-BE49-F238E27FC236}">
              <a16:creationId xmlns:a16="http://schemas.microsoft.com/office/drawing/2014/main" id="{00000000-0008-0000-0000-000029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4" name="TextBox 3453">
          <a:extLst>
            <a:ext uri="{FF2B5EF4-FFF2-40B4-BE49-F238E27FC236}">
              <a16:creationId xmlns:a16="http://schemas.microsoft.com/office/drawing/2014/main" id="{00000000-0008-0000-0000-00002A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5" name="TextBox 3454">
          <a:extLst>
            <a:ext uri="{FF2B5EF4-FFF2-40B4-BE49-F238E27FC236}">
              <a16:creationId xmlns:a16="http://schemas.microsoft.com/office/drawing/2014/main" id="{00000000-0008-0000-0000-00002B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6" name="TextBox 3455">
          <a:extLst>
            <a:ext uri="{FF2B5EF4-FFF2-40B4-BE49-F238E27FC236}">
              <a16:creationId xmlns:a16="http://schemas.microsoft.com/office/drawing/2014/main" id="{00000000-0008-0000-0000-00002C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7" name="TextBox 3456">
          <a:extLst>
            <a:ext uri="{FF2B5EF4-FFF2-40B4-BE49-F238E27FC236}">
              <a16:creationId xmlns:a16="http://schemas.microsoft.com/office/drawing/2014/main" id="{00000000-0008-0000-0000-00002D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8" name="TextBox 3457">
          <a:extLst>
            <a:ext uri="{FF2B5EF4-FFF2-40B4-BE49-F238E27FC236}">
              <a16:creationId xmlns:a16="http://schemas.microsoft.com/office/drawing/2014/main" id="{00000000-0008-0000-0000-00002E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59" name="TextBox 3458">
          <a:extLst>
            <a:ext uri="{FF2B5EF4-FFF2-40B4-BE49-F238E27FC236}">
              <a16:creationId xmlns:a16="http://schemas.microsoft.com/office/drawing/2014/main" id="{00000000-0008-0000-0000-00002F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0" name="TextBox 3459">
          <a:extLst>
            <a:ext uri="{FF2B5EF4-FFF2-40B4-BE49-F238E27FC236}">
              <a16:creationId xmlns:a16="http://schemas.microsoft.com/office/drawing/2014/main" id="{00000000-0008-0000-0000-000030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1" name="TextBox 3460">
          <a:extLst>
            <a:ext uri="{FF2B5EF4-FFF2-40B4-BE49-F238E27FC236}">
              <a16:creationId xmlns:a16="http://schemas.microsoft.com/office/drawing/2014/main" id="{00000000-0008-0000-0000-000031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2" name="TextBox 3461">
          <a:extLst>
            <a:ext uri="{FF2B5EF4-FFF2-40B4-BE49-F238E27FC236}">
              <a16:creationId xmlns:a16="http://schemas.microsoft.com/office/drawing/2014/main" id="{00000000-0008-0000-0000-000032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3" name="TextBox 3462">
          <a:extLst>
            <a:ext uri="{FF2B5EF4-FFF2-40B4-BE49-F238E27FC236}">
              <a16:creationId xmlns:a16="http://schemas.microsoft.com/office/drawing/2014/main" id="{00000000-0008-0000-0000-000033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4" name="TextBox 3463">
          <a:extLst>
            <a:ext uri="{FF2B5EF4-FFF2-40B4-BE49-F238E27FC236}">
              <a16:creationId xmlns:a16="http://schemas.microsoft.com/office/drawing/2014/main" id="{00000000-0008-0000-0000-000034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5" name="TextBox 3464">
          <a:extLst>
            <a:ext uri="{FF2B5EF4-FFF2-40B4-BE49-F238E27FC236}">
              <a16:creationId xmlns:a16="http://schemas.microsoft.com/office/drawing/2014/main" id="{00000000-0008-0000-0000-000035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6" name="TextBox 3465">
          <a:extLst>
            <a:ext uri="{FF2B5EF4-FFF2-40B4-BE49-F238E27FC236}">
              <a16:creationId xmlns:a16="http://schemas.microsoft.com/office/drawing/2014/main" id="{00000000-0008-0000-0000-000036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7" name="TextBox 3466">
          <a:extLst>
            <a:ext uri="{FF2B5EF4-FFF2-40B4-BE49-F238E27FC236}">
              <a16:creationId xmlns:a16="http://schemas.microsoft.com/office/drawing/2014/main" id="{00000000-0008-0000-0000-000037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8" name="TextBox 3467">
          <a:extLst>
            <a:ext uri="{FF2B5EF4-FFF2-40B4-BE49-F238E27FC236}">
              <a16:creationId xmlns:a16="http://schemas.microsoft.com/office/drawing/2014/main" id="{00000000-0008-0000-0000-000038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69" name="TextBox 3468">
          <a:extLst>
            <a:ext uri="{FF2B5EF4-FFF2-40B4-BE49-F238E27FC236}">
              <a16:creationId xmlns:a16="http://schemas.microsoft.com/office/drawing/2014/main" id="{00000000-0008-0000-0000-000039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0" name="TextBox 3469">
          <a:extLst>
            <a:ext uri="{FF2B5EF4-FFF2-40B4-BE49-F238E27FC236}">
              <a16:creationId xmlns:a16="http://schemas.microsoft.com/office/drawing/2014/main" id="{00000000-0008-0000-0000-00003A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1" name="TextBox 3470">
          <a:extLst>
            <a:ext uri="{FF2B5EF4-FFF2-40B4-BE49-F238E27FC236}">
              <a16:creationId xmlns:a16="http://schemas.microsoft.com/office/drawing/2014/main" id="{00000000-0008-0000-0000-00003B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2" name="TextBox 3471">
          <a:extLst>
            <a:ext uri="{FF2B5EF4-FFF2-40B4-BE49-F238E27FC236}">
              <a16:creationId xmlns:a16="http://schemas.microsoft.com/office/drawing/2014/main" id="{00000000-0008-0000-0000-00003C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3" name="TextBox 3472">
          <a:extLst>
            <a:ext uri="{FF2B5EF4-FFF2-40B4-BE49-F238E27FC236}">
              <a16:creationId xmlns:a16="http://schemas.microsoft.com/office/drawing/2014/main" id="{00000000-0008-0000-0000-00003D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4" name="TextBox 3473">
          <a:extLst>
            <a:ext uri="{FF2B5EF4-FFF2-40B4-BE49-F238E27FC236}">
              <a16:creationId xmlns:a16="http://schemas.microsoft.com/office/drawing/2014/main" id="{00000000-0008-0000-0000-00003E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5" name="TextBox 3474">
          <a:extLst>
            <a:ext uri="{FF2B5EF4-FFF2-40B4-BE49-F238E27FC236}">
              <a16:creationId xmlns:a16="http://schemas.microsoft.com/office/drawing/2014/main" id="{00000000-0008-0000-0000-00003F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6" name="TextBox 3475">
          <a:extLst>
            <a:ext uri="{FF2B5EF4-FFF2-40B4-BE49-F238E27FC236}">
              <a16:creationId xmlns:a16="http://schemas.microsoft.com/office/drawing/2014/main" id="{00000000-0008-0000-0000-000040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7" name="TextBox 3476">
          <a:extLst>
            <a:ext uri="{FF2B5EF4-FFF2-40B4-BE49-F238E27FC236}">
              <a16:creationId xmlns:a16="http://schemas.microsoft.com/office/drawing/2014/main" id="{00000000-0008-0000-0000-000041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8" name="TextBox 3477">
          <a:extLst>
            <a:ext uri="{FF2B5EF4-FFF2-40B4-BE49-F238E27FC236}">
              <a16:creationId xmlns:a16="http://schemas.microsoft.com/office/drawing/2014/main" id="{00000000-0008-0000-0000-000042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79" name="TextBox 3478">
          <a:extLst>
            <a:ext uri="{FF2B5EF4-FFF2-40B4-BE49-F238E27FC236}">
              <a16:creationId xmlns:a16="http://schemas.microsoft.com/office/drawing/2014/main" id="{00000000-0008-0000-0000-000043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0" name="TextBox 3479">
          <a:extLst>
            <a:ext uri="{FF2B5EF4-FFF2-40B4-BE49-F238E27FC236}">
              <a16:creationId xmlns:a16="http://schemas.microsoft.com/office/drawing/2014/main" id="{00000000-0008-0000-0000-000044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1" name="TextBox 3480">
          <a:extLst>
            <a:ext uri="{FF2B5EF4-FFF2-40B4-BE49-F238E27FC236}">
              <a16:creationId xmlns:a16="http://schemas.microsoft.com/office/drawing/2014/main" id="{00000000-0008-0000-0000-000045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2" name="TextBox 3481">
          <a:extLst>
            <a:ext uri="{FF2B5EF4-FFF2-40B4-BE49-F238E27FC236}">
              <a16:creationId xmlns:a16="http://schemas.microsoft.com/office/drawing/2014/main" id="{00000000-0008-0000-0000-000046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3" name="TextBox 3482">
          <a:extLst>
            <a:ext uri="{FF2B5EF4-FFF2-40B4-BE49-F238E27FC236}">
              <a16:creationId xmlns:a16="http://schemas.microsoft.com/office/drawing/2014/main" id="{00000000-0008-0000-0000-000047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4" name="TextBox 3483">
          <a:extLst>
            <a:ext uri="{FF2B5EF4-FFF2-40B4-BE49-F238E27FC236}">
              <a16:creationId xmlns:a16="http://schemas.microsoft.com/office/drawing/2014/main" id="{00000000-0008-0000-0000-000048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5" name="TextBox 3484">
          <a:extLst>
            <a:ext uri="{FF2B5EF4-FFF2-40B4-BE49-F238E27FC236}">
              <a16:creationId xmlns:a16="http://schemas.microsoft.com/office/drawing/2014/main" id="{00000000-0008-0000-0000-000049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6" name="TextBox 3485">
          <a:extLst>
            <a:ext uri="{FF2B5EF4-FFF2-40B4-BE49-F238E27FC236}">
              <a16:creationId xmlns:a16="http://schemas.microsoft.com/office/drawing/2014/main" id="{00000000-0008-0000-0000-00004A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7" name="TextBox 3486">
          <a:extLst>
            <a:ext uri="{FF2B5EF4-FFF2-40B4-BE49-F238E27FC236}">
              <a16:creationId xmlns:a16="http://schemas.microsoft.com/office/drawing/2014/main" id="{00000000-0008-0000-0000-00004B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8" name="TextBox 3487">
          <a:extLst>
            <a:ext uri="{FF2B5EF4-FFF2-40B4-BE49-F238E27FC236}">
              <a16:creationId xmlns:a16="http://schemas.microsoft.com/office/drawing/2014/main" id="{00000000-0008-0000-0000-00004C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89" name="TextBox 3488">
          <a:extLst>
            <a:ext uri="{FF2B5EF4-FFF2-40B4-BE49-F238E27FC236}">
              <a16:creationId xmlns:a16="http://schemas.microsoft.com/office/drawing/2014/main" id="{00000000-0008-0000-0000-00004D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90" name="TextBox 3489">
          <a:extLst>
            <a:ext uri="{FF2B5EF4-FFF2-40B4-BE49-F238E27FC236}">
              <a16:creationId xmlns:a16="http://schemas.microsoft.com/office/drawing/2014/main" id="{00000000-0008-0000-0000-00004E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91" name="TextBox 3490">
          <a:extLst>
            <a:ext uri="{FF2B5EF4-FFF2-40B4-BE49-F238E27FC236}">
              <a16:creationId xmlns:a16="http://schemas.microsoft.com/office/drawing/2014/main" id="{00000000-0008-0000-0000-00004F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92" name="TextBox 3491">
          <a:extLst>
            <a:ext uri="{FF2B5EF4-FFF2-40B4-BE49-F238E27FC236}">
              <a16:creationId xmlns:a16="http://schemas.microsoft.com/office/drawing/2014/main" id="{00000000-0008-0000-0000-000050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493" name="TextBox 3492">
          <a:extLst>
            <a:ext uri="{FF2B5EF4-FFF2-40B4-BE49-F238E27FC236}">
              <a16:creationId xmlns:a16="http://schemas.microsoft.com/office/drawing/2014/main" id="{00000000-0008-0000-0000-000051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494" name="TextBox 3493">
          <a:extLst>
            <a:ext uri="{FF2B5EF4-FFF2-40B4-BE49-F238E27FC236}">
              <a16:creationId xmlns:a16="http://schemas.microsoft.com/office/drawing/2014/main" id="{00000000-0008-0000-0000-000052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495" name="TextBox 3494">
          <a:extLst>
            <a:ext uri="{FF2B5EF4-FFF2-40B4-BE49-F238E27FC236}">
              <a16:creationId xmlns:a16="http://schemas.microsoft.com/office/drawing/2014/main" id="{00000000-0008-0000-0000-000053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496" name="TextBox 3495">
          <a:extLst>
            <a:ext uri="{FF2B5EF4-FFF2-40B4-BE49-F238E27FC236}">
              <a16:creationId xmlns:a16="http://schemas.microsoft.com/office/drawing/2014/main" id="{00000000-0008-0000-0000-000054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497" name="TextBox 3496">
          <a:extLst>
            <a:ext uri="{FF2B5EF4-FFF2-40B4-BE49-F238E27FC236}">
              <a16:creationId xmlns:a16="http://schemas.microsoft.com/office/drawing/2014/main" id="{00000000-0008-0000-0000-000055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498" name="TextBox 3497">
          <a:extLst>
            <a:ext uri="{FF2B5EF4-FFF2-40B4-BE49-F238E27FC236}">
              <a16:creationId xmlns:a16="http://schemas.microsoft.com/office/drawing/2014/main" id="{00000000-0008-0000-0000-000056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499" name="TextBox 3498">
          <a:extLst>
            <a:ext uri="{FF2B5EF4-FFF2-40B4-BE49-F238E27FC236}">
              <a16:creationId xmlns:a16="http://schemas.microsoft.com/office/drawing/2014/main" id="{00000000-0008-0000-0000-000057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0" name="TextBox 3499">
          <a:extLst>
            <a:ext uri="{FF2B5EF4-FFF2-40B4-BE49-F238E27FC236}">
              <a16:creationId xmlns:a16="http://schemas.microsoft.com/office/drawing/2014/main" id="{00000000-0008-0000-0000-000058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1" name="TextBox 3500">
          <a:extLst>
            <a:ext uri="{FF2B5EF4-FFF2-40B4-BE49-F238E27FC236}">
              <a16:creationId xmlns:a16="http://schemas.microsoft.com/office/drawing/2014/main" id="{00000000-0008-0000-0000-000059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2" name="TextBox 3501">
          <a:extLst>
            <a:ext uri="{FF2B5EF4-FFF2-40B4-BE49-F238E27FC236}">
              <a16:creationId xmlns:a16="http://schemas.microsoft.com/office/drawing/2014/main" id="{00000000-0008-0000-0000-00005A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3" name="TextBox 3502">
          <a:extLst>
            <a:ext uri="{FF2B5EF4-FFF2-40B4-BE49-F238E27FC236}">
              <a16:creationId xmlns:a16="http://schemas.microsoft.com/office/drawing/2014/main" id="{00000000-0008-0000-0000-00005B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4" name="TextBox 3503">
          <a:extLst>
            <a:ext uri="{FF2B5EF4-FFF2-40B4-BE49-F238E27FC236}">
              <a16:creationId xmlns:a16="http://schemas.microsoft.com/office/drawing/2014/main" id="{00000000-0008-0000-0000-00005C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5" name="TextBox 3504">
          <a:extLst>
            <a:ext uri="{FF2B5EF4-FFF2-40B4-BE49-F238E27FC236}">
              <a16:creationId xmlns:a16="http://schemas.microsoft.com/office/drawing/2014/main" id="{00000000-0008-0000-0000-00005D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6" name="TextBox 3505">
          <a:extLst>
            <a:ext uri="{FF2B5EF4-FFF2-40B4-BE49-F238E27FC236}">
              <a16:creationId xmlns:a16="http://schemas.microsoft.com/office/drawing/2014/main" id="{00000000-0008-0000-0000-00005E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7" name="TextBox 3506">
          <a:extLst>
            <a:ext uri="{FF2B5EF4-FFF2-40B4-BE49-F238E27FC236}">
              <a16:creationId xmlns:a16="http://schemas.microsoft.com/office/drawing/2014/main" id="{00000000-0008-0000-0000-00005F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8" name="TextBox 3507">
          <a:extLst>
            <a:ext uri="{FF2B5EF4-FFF2-40B4-BE49-F238E27FC236}">
              <a16:creationId xmlns:a16="http://schemas.microsoft.com/office/drawing/2014/main" id="{00000000-0008-0000-0000-000060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09" name="TextBox 3508">
          <a:extLst>
            <a:ext uri="{FF2B5EF4-FFF2-40B4-BE49-F238E27FC236}">
              <a16:creationId xmlns:a16="http://schemas.microsoft.com/office/drawing/2014/main" id="{00000000-0008-0000-0000-000061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0" name="TextBox 3509">
          <a:extLst>
            <a:ext uri="{FF2B5EF4-FFF2-40B4-BE49-F238E27FC236}">
              <a16:creationId xmlns:a16="http://schemas.microsoft.com/office/drawing/2014/main" id="{00000000-0008-0000-0000-000062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1" name="TextBox 3510">
          <a:extLst>
            <a:ext uri="{FF2B5EF4-FFF2-40B4-BE49-F238E27FC236}">
              <a16:creationId xmlns:a16="http://schemas.microsoft.com/office/drawing/2014/main" id="{00000000-0008-0000-0000-000063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2" name="TextBox 3511">
          <a:extLst>
            <a:ext uri="{FF2B5EF4-FFF2-40B4-BE49-F238E27FC236}">
              <a16:creationId xmlns:a16="http://schemas.microsoft.com/office/drawing/2014/main" id="{00000000-0008-0000-0000-000064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3" name="TextBox 3512">
          <a:extLst>
            <a:ext uri="{FF2B5EF4-FFF2-40B4-BE49-F238E27FC236}">
              <a16:creationId xmlns:a16="http://schemas.microsoft.com/office/drawing/2014/main" id="{00000000-0008-0000-0000-000065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4" name="TextBox 3513">
          <a:extLst>
            <a:ext uri="{FF2B5EF4-FFF2-40B4-BE49-F238E27FC236}">
              <a16:creationId xmlns:a16="http://schemas.microsoft.com/office/drawing/2014/main" id="{00000000-0008-0000-0000-000066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5" name="TextBox 3514">
          <a:extLst>
            <a:ext uri="{FF2B5EF4-FFF2-40B4-BE49-F238E27FC236}">
              <a16:creationId xmlns:a16="http://schemas.microsoft.com/office/drawing/2014/main" id="{00000000-0008-0000-0000-000067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6" name="TextBox 3515">
          <a:extLst>
            <a:ext uri="{FF2B5EF4-FFF2-40B4-BE49-F238E27FC236}">
              <a16:creationId xmlns:a16="http://schemas.microsoft.com/office/drawing/2014/main" id="{00000000-0008-0000-0000-000068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7" name="TextBox 3516">
          <a:extLst>
            <a:ext uri="{FF2B5EF4-FFF2-40B4-BE49-F238E27FC236}">
              <a16:creationId xmlns:a16="http://schemas.microsoft.com/office/drawing/2014/main" id="{00000000-0008-0000-0000-000069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8" name="TextBox 3517">
          <a:extLst>
            <a:ext uri="{FF2B5EF4-FFF2-40B4-BE49-F238E27FC236}">
              <a16:creationId xmlns:a16="http://schemas.microsoft.com/office/drawing/2014/main" id="{00000000-0008-0000-0000-00006A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19" name="TextBox 3518">
          <a:extLst>
            <a:ext uri="{FF2B5EF4-FFF2-40B4-BE49-F238E27FC236}">
              <a16:creationId xmlns:a16="http://schemas.microsoft.com/office/drawing/2014/main" id="{00000000-0008-0000-0000-00006B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0" name="TextBox 3519">
          <a:extLst>
            <a:ext uri="{FF2B5EF4-FFF2-40B4-BE49-F238E27FC236}">
              <a16:creationId xmlns:a16="http://schemas.microsoft.com/office/drawing/2014/main" id="{00000000-0008-0000-0000-00006C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1" name="TextBox 3520">
          <a:extLst>
            <a:ext uri="{FF2B5EF4-FFF2-40B4-BE49-F238E27FC236}">
              <a16:creationId xmlns:a16="http://schemas.microsoft.com/office/drawing/2014/main" id="{00000000-0008-0000-0000-00006D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2" name="TextBox 3521">
          <a:extLst>
            <a:ext uri="{FF2B5EF4-FFF2-40B4-BE49-F238E27FC236}">
              <a16:creationId xmlns:a16="http://schemas.microsoft.com/office/drawing/2014/main" id="{00000000-0008-0000-0000-00006E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3" name="TextBox 3522">
          <a:extLst>
            <a:ext uri="{FF2B5EF4-FFF2-40B4-BE49-F238E27FC236}">
              <a16:creationId xmlns:a16="http://schemas.microsoft.com/office/drawing/2014/main" id="{00000000-0008-0000-0000-00006F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4" name="TextBox 3523">
          <a:extLst>
            <a:ext uri="{FF2B5EF4-FFF2-40B4-BE49-F238E27FC236}">
              <a16:creationId xmlns:a16="http://schemas.microsoft.com/office/drawing/2014/main" id="{00000000-0008-0000-0000-000070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5" name="TextBox 3524">
          <a:extLst>
            <a:ext uri="{FF2B5EF4-FFF2-40B4-BE49-F238E27FC236}">
              <a16:creationId xmlns:a16="http://schemas.microsoft.com/office/drawing/2014/main" id="{00000000-0008-0000-0000-000071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6" name="TextBox 3525">
          <a:extLst>
            <a:ext uri="{FF2B5EF4-FFF2-40B4-BE49-F238E27FC236}">
              <a16:creationId xmlns:a16="http://schemas.microsoft.com/office/drawing/2014/main" id="{00000000-0008-0000-0000-000072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7" name="TextBox 3526">
          <a:extLst>
            <a:ext uri="{FF2B5EF4-FFF2-40B4-BE49-F238E27FC236}">
              <a16:creationId xmlns:a16="http://schemas.microsoft.com/office/drawing/2014/main" id="{00000000-0008-0000-0000-000073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8" name="TextBox 3527">
          <a:extLst>
            <a:ext uri="{FF2B5EF4-FFF2-40B4-BE49-F238E27FC236}">
              <a16:creationId xmlns:a16="http://schemas.microsoft.com/office/drawing/2014/main" id="{00000000-0008-0000-0000-000074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29" name="TextBox 3528">
          <a:extLst>
            <a:ext uri="{FF2B5EF4-FFF2-40B4-BE49-F238E27FC236}">
              <a16:creationId xmlns:a16="http://schemas.microsoft.com/office/drawing/2014/main" id="{00000000-0008-0000-0000-000075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0" name="TextBox 3529">
          <a:extLst>
            <a:ext uri="{FF2B5EF4-FFF2-40B4-BE49-F238E27FC236}">
              <a16:creationId xmlns:a16="http://schemas.microsoft.com/office/drawing/2014/main" id="{00000000-0008-0000-0000-000076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1" name="TextBox 3530">
          <a:extLst>
            <a:ext uri="{FF2B5EF4-FFF2-40B4-BE49-F238E27FC236}">
              <a16:creationId xmlns:a16="http://schemas.microsoft.com/office/drawing/2014/main" id="{00000000-0008-0000-0000-000077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2" name="TextBox 3531">
          <a:extLst>
            <a:ext uri="{FF2B5EF4-FFF2-40B4-BE49-F238E27FC236}">
              <a16:creationId xmlns:a16="http://schemas.microsoft.com/office/drawing/2014/main" id="{00000000-0008-0000-0000-000078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3" name="TextBox 3532">
          <a:extLst>
            <a:ext uri="{FF2B5EF4-FFF2-40B4-BE49-F238E27FC236}">
              <a16:creationId xmlns:a16="http://schemas.microsoft.com/office/drawing/2014/main" id="{00000000-0008-0000-0000-000079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4" name="TextBox 3533">
          <a:extLst>
            <a:ext uri="{FF2B5EF4-FFF2-40B4-BE49-F238E27FC236}">
              <a16:creationId xmlns:a16="http://schemas.microsoft.com/office/drawing/2014/main" id="{00000000-0008-0000-0000-00007A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5" name="TextBox 3534">
          <a:extLst>
            <a:ext uri="{FF2B5EF4-FFF2-40B4-BE49-F238E27FC236}">
              <a16:creationId xmlns:a16="http://schemas.microsoft.com/office/drawing/2014/main" id="{00000000-0008-0000-0000-00007B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6" name="TextBox 3535">
          <a:extLst>
            <a:ext uri="{FF2B5EF4-FFF2-40B4-BE49-F238E27FC236}">
              <a16:creationId xmlns:a16="http://schemas.microsoft.com/office/drawing/2014/main" id="{00000000-0008-0000-0000-00007C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7" name="TextBox 3536">
          <a:extLst>
            <a:ext uri="{FF2B5EF4-FFF2-40B4-BE49-F238E27FC236}">
              <a16:creationId xmlns:a16="http://schemas.microsoft.com/office/drawing/2014/main" id="{00000000-0008-0000-0000-00007D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8" name="TextBox 3537">
          <a:extLst>
            <a:ext uri="{FF2B5EF4-FFF2-40B4-BE49-F238E27FC236}">
              <a16:creationId xmlns:a16="http://schemas.microsoft.com/office/drawing/2014/main" id="{00000000-0008-0000-0000-00007E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39" name="TextBox 3538">
          <a:extLst>
            <a:ext uri="{FF2B5EF4-FFF2-40B4-BE49-F238E27FC236}">
              <a16:creationId xmlns:a16="http://schemas.microsoft.com/office/drawing/2014/main" id="{00000000-0008-0000-0000-00007F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0" name="TextBox 3539">
          <a:extLst>
            <a:ext uri="{FF2B5EF4-FFF2-40B4-BE49-F238E27FC236}">
              <a16:creationId xmlns:a16="http://schemas.microsoft.com/office/drawing/2014/main" id="{00000000-0008-0000-0000-000080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1" name="TextBox 3540">
          <a:extLst>
            <a:ext uri="{FF2B5EF4-FFF2-40B4-BE49-F238E27FC236}">
              <a16:creationId xmlns:a16="http://schemas.microsoft.com/office/drawing/2014/main" id="{00000000-0008-0000-0000-000081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2" name="TextBox 3541">
          <a:extLst>
            <a:ext uri="{FF2B5EF4-FFF2-40B4-BE49-F238E27FC236}">
              <a16:creationId xmlns:a16="http://schemas.microsoft.com/office/drawing/2014/main" id="{00000000-0008-0000-0000-000082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3" name="TextBox 3542">
          <a:extLst>
            <a:ext uri="{FF2B5EF4-FFF2-40B4-BE49-F238E27FC236}">
              <a16:creationId xmlns:a16="http://schemas.microsoft.com/office/drawing/2014/main" id="{00000000-0008-0000-0000-000083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4" name="TextBox 3543">
          <a:extLst>
            <a:ext uri="{FF2B5EF4-FFF2-40B4-BE49-F238E27FC236}">
              <a16:creationId xmlns:a16="http://schemas.microsoft.com/office/drawing/2014/main" id="{00000000-0008-0000-0000-000084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5" name="TextBox 3544">
          <a:extLst>
            <a:ext uri="{FF2B5EF4-FFF2-40B4-BE49-F238E27FC236}">
              <a16:creationId xmlns:a16="http://schemas.microsoft.com/office/drawing/2014/main" id="{00000000-0008-0000-0000-000085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6" name="TextBox 3545">
          <a:extLst>
            <a:ext uri="{FF2B5EF4-FFF2-40B4-BE49-F238E27FC236}">
              <a16:creationId xmlns:a16="http://schemas.microsoft.com/office/drawing/2014/main" id="{00000000-0008-0000-0000-000086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7" name="TextBox 3546">
          <a:extLst>
            <a:ext uri="{FF2B5EF4-FFF2-40B4-BE49-F238E27FC236}">
              <a16:creationId xmlns:a16="http://schemas.microsoft.com/office/drawing/2014/main" id="{00000000-0008-0000-0000-000087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8" name="TextBox 3547">
          <a:extLst>
            <a:ext uri="{FF2B5EF4-FFF2-40B4-BE49-F238E27FC236}">
              <a16:creationId xmlns:a16="http://schemas.microsoft.com/office/drawing/2014/main" id="{00000000-0008-0000-0000-000088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49" name="TextBox 3548">
          <a:extLst>
            <a:ext uri="{FF2B5EF4-FFF2-40B4-BE49-F238E27FC236}">
              <a16:creationId xmlns:a16="http://schemas.microsoft.com/office/drawing/2014/main" id="{00000000-0008-0000-0000-000089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0" name="TextBox 3549">
          <a:extLst>
            <a:ext uri="{FF2B5EF4-FFF2-40B4-BE49-F238E27FC236}">
              <a16:creationId xmlns:a16="http://schemas.microsoft.com/office/drawing/2014/main" id="{00000000-0008-0000-0000-00008A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1" name="TextBox 3550">
          <a:extLst>
            <a:ext uri="{FF2B5EF4-FFF2-40B4-BE49-F238E27FC236}">
              <a16:creationId xmlns:a16="http://schemas.microsoft.com/office/drawing/2014/main" id="{00000000-0008-0000-0000-00008B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2" name="TextBox 3551">
          <a:extLst>
            <a:ext uri="{FF2B5EF4-FFF2-40B4-BE49-F238E27FC236}">
              <a16:creationId xmlns:a16="http://schemas.microsoft.com/office/drawing/2014/main" id="{00000000-0008-0000-0000-00008C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3" name="TextBox 3552">
          <a:extLst>
            <a:ext uri="{FF2B5EF4-FFF2-40B4-BE49-F238E27FC236}">
              <a16:creationId xmlns:a16="http://schemas.microsoft.com/office/drawing/2014/main" id="{00000000-0008-0000-0000-00008D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4" name="TextBox 3553">
          <a:extLst>
            <a:ext uri="{FF2B5EF4-FFF2-40B4-BE49-F238E27FC236}">
              <a16:creationId xmlns:a16="http://schemas.microsoft.com/office/drawing/2014/main" id="{00000000-0008-0000-0000-00008E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5" name="TextBox 3554">
          <a:extLst>
            <a:ext uri="{FF2B5EF4-FFF2-40B4-BE49-F238E27FC236}">
              <a16:creationId xmlns:a16="http://schemas.microsoft.com/office/drawing/2014/main" id="{00000000-0008-0000-0000-00008F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6" name="TextBox 3555">
          <a:extLst>
            <a:ext uri="{FF2B5EF4-FFF2-40B4-BE49-F238E27FC236}">
              <a16:creationId xmlns:a16="http://schemas.microsoft.com/office/drawing/2014/main" id="{00000000-0008-0000-0000-000090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7" name="TextBox 3556">
          <a:extLst>
            <a:ext uri="{FF2B5EF4-FFF2-40B4-BE49-F238E27FC236}">
              <a16:creationId xmlns:a16="http://schemas.microsoft.com/office/drawing/2014/main" id="{00000000-0008-0000-0000-000091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8" name="TextBox 3557">
          <a:extLst>
            <a:ext uri="{FF2B5EF4-FFF2-40B4-BE49-F238E27FC236}">
              <a16:creationId xmlns:a16="http://schemas.microsoft.com/office/drawing/2014/main" id="{00000000-0008-0000-0000-000092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59" name="TextBox 3558">
          <a:extLst>
            <a:ext uri="{FF2B5EF4-FFF2-40B4-BE49-F238E27FC236}">
              <a16:creationId xmlns:a16="http://schemas.microsoft.com/office/drawing/2014/main" id="{00000000-0008-0000-0000-000093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0" name="TextBox 3559">
          <a:extLst>
            <a:ext uri="{FF2B5EF4-FFF2-40B4-BE49-F238E27FC236}">
              <a16:creationId xmlns:a16="http://schemas.microsoft.com/office/drawing/2014/main" id="{00000000-0008-0000-0000-000094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1" name="TextBox 3560">
          <a:extLst>
            <a:ext uri="{FF2B5EF4-FFF2-40B4-BE49-F238E27FC236}">
              <a16:creationId xmlns:a16="http://schemas.microsoft.com/office/drawing/2014/main" id="{00000000-0008-0000-0000-000095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2" name="TextBox 3561">
          <a:extLst>
            <a:ext uri="{FF2B5EF4-FFF2-40B4-BE49-F238E27FC236}">
              <a16:creationId xmlns:a16="http://schemas.microsoft.com/office/drawing/2014/main" id="{00000000-0008-0000-0000-000096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3" name="TextBox 3562">
          <a:extLst>
            <a:ext uri="{FF2B5EF4-FFF2-40B4-BE49-F238E27FC236}">
              <a16:creationId xmlns:a16="http://schemas.microsoft.com/office/drawing/2014/main" id="{00000000-0008-0000-0000-000097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4" name="TextBox 3563">
          <a:extLst>
            <a:ext uri="{FF2B5EF4-FFF2-40B4-BE49-F238E27FC236}">
              <a16:creationId xmlns:a16="http://schemas.microsoft.com/office/drawing/2014/main" id="{00000000-0008-0000-0000-000098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5" name="TextBox 3564">
          <a:extLst>
            <a:ext uri="{FF2B5EF4-FFF2-40B4-BE49-F238E27FC236}">
              <a16:creationId xmlns:a16="http://schemas.microsoft.com/office/drawing/2014/main" id="{00000000-0008-0000-0000-000099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6" name="TextBox 3565">
          <a:extLst>
            <a:ext uri="{FF2B5EF4-FFF2-40B4-BE49-F238E27FC236}">
              <a16:creationId xmlns:a16="http://schemas.microsoft.com/office/drawing/2014/main" id="{00000000-0008-0000-0000-00009A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7" name="TextBox 3566">
          <a:extLst>
            <a:ext uri="{FF2B5EF4-FFF2-40B4-BE49-F238E27FC236}">
              <a16:creationId xmlns:a16="http://schemas.microsoft.com/office/drawing/2014/main" id="{00000000-0008-0000-0000-00009B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8" name="TextBox 3567">
          <a:extLst>
            <a:ext uri="{FF2B5EF4-FFF2-40B4-BE49-F238E27FC236}">
              <a16:creationId xmlns:a16="http://schemas.microsoft.com/office/drawing/2014/main" id="{00000000-0008-0000-0000-00009C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69" name="TextBox 3568">
          <a:extLst>
            <a:ext uri="{FF2B5EF4-FFF2-40B4-BE49-F238E27FC236}">
              <a16:creationId xmlns:a16="http://schemas.microsoft.com/office/drawing/2014/main" id="{00000000-0008-0000-0000-00009D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70" name="TextBox 3569">
          <a:extLst>
            <a:ext uri="{FF2B5EF4-FFF2-40B4-BE49-F238E27FC236}">
              <a16:creationId xmlns:a16="http://schemas.microsoft.com/office/drawing/2014/main" id="{00000000-0008-0000-0000-00009E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71" name="TextBox 3570">
          <a:extLst>
            <a:ext uri="{FF2B5EF4-FFF2-40B4-BE49-F238E27FC236}">
              <a16:creationId xmlns:a16="http://schemas.microsoft.com/office/drawing/2014/main" id="{00000000-0008-0000-0000-00009F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72" name="TextBox 3571">
          <a:extLst>
            <a:ext uri="{FF2B5EF4-FFF2-40B4-BE49-F238E27FC236}">
              <a16:creationId xmlns:a16="http://schemas.microsoft.com/office/drawing/2014/main" id="{00000000-0008-0000-0000-0000A0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73" name="TextBox 3572">
          <a:extLst>
            <a:ext uri="{FF2B5EF4-FFF2-40B4-BE49-F238E27FC236}">
              <a16:creationId xmlns:a16="http://schemas.microsoft.com/office/drawing/2014/main" id="{00000000-0008-0000-0000-0000A1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74" name="TextBox 3573">
          <a:extLst>
            <a:ext uri="{FF2B5EF4-FFF2-40B4-BE49-F238E27FC236}">
              <a16:creationId xmlns:a16="http://schemas.microsoft.com/office/drawing/2014/main" id="{00000000-0008-0000-0000-0000A2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75" name="TextBox 3574">
          <a:extLst>
            <a:ext uri="{FF2B5EF4-FFF2-40B4-BE49-F238E27FC236}">
              <a16:creationId xmlns:a16="http://schemas.microsoft.com/office/drawing/2014/main" id="{00000000-0008-0000-0000-0000A3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576" name="TextBox 3575">
          <a:extLst>
            <a:ext uri="{FF2B5EF4-FFF2-40B4-BE49-F238E27FC236}">
              <a16:creationId xmlns:a16="http://schemas.microsoft.com/office/drawing/2014/main" id="{00000000-0008-0000-0000-0000A400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577" name="TextBox 3576">
          <a:extLst>
            <a:ext uri="{FF2B5EF4-FFF2-40B4-BE49-F238E27FC236}">
              <a16:creationId xmlns:a16="http://schemas.microsoft.com/office/drawing/2014/main" id="{00000000-0008-0000-0000-0000A500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578" name="TextBox 3577">
          <a:extLst>
            <a:ext uri="{FF2B5EF4-FFF2-40B4-BE49-F238E27FC236}">
              <a16:creationId xmlns:a16="http://schemas.microsoft.com/office/drawing/2014/main" id="{00000000-0008-0000-0000-0000A600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579" name="TextBox 3578">
          <a:extLst>
            <a:ext uri="{FF2B5EF4-FFF2-40B4-BE49-F238E27FC236}">
              <a16:creationId xmlns:a16="http://schemas.microsoft.com/office/drawing/2014/main" id="{00000000-0008-0000-0000-0000A700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3580" name="TextBox 3579">
          <a:extLst>
            <a:ext uri="{FF2B5EF4-FFF2-40B4-BE49-F238E27FC236}">
              <a16:creationId xmlns:a16="http://schemas.microsoft.com/office/drawing/2014/main" id="{00000000-0008-0000-0000-0000A800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3581" name="TextBox 3580">
          <a:extLst>
            <a:ext uri="{FF2B5EF4-FFF2-40B4-BE49-F238E27FC236}">
              <a16:creationId xmlns:a16="http://schemas.microsoft.com/office/drawing/2014/main" id="{00000000-0008-0000-0000-0000A900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3582" name="TextBox 3581">
          <a:extLst>
            <a:ext uri="{FF2B5EF4-FFF2-40B4-BE49-F238E27FC236}">
              <a16:creationId xmlns:a16="http://schemas.microsoft.com/office/drawing/2014/main" id="{00000000-0008-0000-0000-0000AA00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3583" name="TextBox 3582">
          <a:extLst>
            <a:ext uri="{FF2B5EF4-FFF2-40B4-BE49-F238E27FC236}">
              <a16:creationId xmlns:a16="http://schemas.microsoft.com/office/drawing/2014/main" id="{00000000-0008-0000-0000-0000AB00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584" name="TextBox 3583">
          <a:extLst>
            <a:ext uri="{FF2B5EF4-FFF2-40B4-BE49-F238E27FC236}">
              <a16:creationId xmlns:a16="http://schemas.microsoft.com/office/drawing/2014/main" id="{00000000-0008-0000-0000-0000AC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585" name="TextBox 3584">
          <a:extLst>
            <a:ext uri="{FF2B5EF4-FFF2-40B4-BE49-F238E27FC236}">
              <a16:creationId xmlns:a16="http://schemas.microsoft.com/office/drawing/2014/main" id="{00000000-0008-0000-0000-0000AD00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86" name="TextBox 3585">
          <a:extLst>
            <a:ext uri="{FF2B5EF4-FFF2-40B4-BE49-F238E27FC236}">
              <a16:creationId xmlns:a16="http://schemas.microsoft.com/office/drawing/2014/main" id="{00000000-0008-0000-0000-0000AE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587" name="TextBox 3586">
          <a:extLst>
            <a:ext uri="{FF2B5EF4-FFF2-40B4-BE49-F238E27FC236}">
              <a16:creationId xmlns:a16="http://schemas.microsoft.com/office/drawing/2014/main" id="{00000000-0008-0000-0000-0000AF00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88" name="TextBox 3587">
          <a:extLst>
            <a:ext uri="{FF2B5EF4-FFF2-40B4-BE49-F238E27FC236}">
              <a16:creationId xmlns:a16="http://schemas.microsoft.com/office/drawing/2014/main" id="{00000000-0008-0000-0000-0000B0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89" name="TextBox 3588">
          <a:extLst>
            <a:ext uri="{FF2B5EF4-FFF2-40B4-BE49-F238E27FC236}">
              <a16:creationId xmlns:a16="http://schemas.microsoft.com/office/drawing/2014/main" id="{00000000-0008-0000-0000-0000B1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0" name="TextBox 3589">
          <a:extLst>
            <a:ext uri="{FF2B5EF4-FFF2-40B4-BE49-F238E27FC236}">
              <a16:creationId xmlns:a16="http://schemas.microsoft.com/office/drawing/2014/main" id="{00000000-0008-0000-0000-0000B2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1" name="TextBox 3590">
          <a:extLst>
            <a:ext uri="{FF2B5EF4-FFF2-40B4-BE49-F238E27FC236}">
              <a16:creationId xmlns:a16="http://schemas.microsoft.com/office/drawing/2014/main" id="{00000000-0008-0000-0000-0000B3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2" name="TextBox 3591">
          <a:extLst>
            <a:ext uri="{FF2B5EF4-FFF2-40B4-BE49-F238E27FC236}">
              <a16:creationId xmlns:a16="http://schemas.microsoft.com/office/drawing/2014/main" id="{00000000-0008-0000-0000-0000B4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3" name="TextBox 3592">
          <a:extLst>
            <a:ext uri="{FF2B5EF4-FFF2-40B4-BE49-F238E27FC236}">
              <a16:creationId xmlns:a16="http://schemas.microsoft.com/office/drawing/2014/main" id="{00000000-0008-0000-0000-0000B5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4" name="TextBox 3593">
          <a:extLst>
            <a:ext uri="{FF2B5EF4-FFF2-40B4-BE49-F238E27FC236}">
              <a16:creationId xmlns:a16="http://schemas.microsoft.com/office/drawing/2014/main" id="{00000000-0008-0000-0000-0000B6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5" name="TextBox 3594">
          <a:extLst>
            <a:ext uri="{FF2B5EF4-FFF2-40B4-BE49-F238E27FC236}">
              <a16:creationId xmlns:a16="http://schemas.microsoft.com/office/drawing/2014/main" id="{00000000-0008-0000-0000-0000B7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6" name="TextBox 3595">
          <a:extLst>
            <a:ext uri="{FF2B5EF4-FFF2-40B4-BE49-F238E27FC236}">
              <a16:creationId xmlns:a16="http://schemas.microsoft.com/office/drawing/2014/main" id="{00000000-0008-0000-0000-0000B8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7" name="TextBox 3596">
          <a:extLst>
            <a:ext uri="{FF2B5EF4-FFF2-40B4-BE49-F238E27FC236}">
              <a16:creationId xmlns:a16="http://schemas.microsoft.com/office/drawing/2014/main" id="{00000000-0008-0000-0000-0000B9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8" name="TextBox 3597">
          <a:extLst>
            <a:ext uri="{FF2B5EF4-FFF2-40B4-BE49-F238E27FC236}">
              <a16:creationId xmlns:a16="http://schemas.microsoft.com/office/drawing/2014/main" id="{00000000-0008-0000-0000-0000BA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599" name="TextBox 3598">
          <a:extLst>
            <a:ext uri="{FF2B5EF4-FFF2-40B4-BE49-F238E27FC236}">
              <a16:creationId xmlns:a16="http://schemas.microsoft.com/office/drawing/2014/main" id="{00000000-0008-0000-0000-0000BB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0" name="TextBox 3599">
          <a:extLst>
            <a:ext uri="{FF2B5EF4-FFF2-40B4-BE49-F238E27FC236}">
              <a16:creationId xmlns:a16="http://schemas.microsoft.com/office/drawing/2014/main" id="{00000000-0008-0000-0000-0000BC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1" name="TextBox 3600">
          <a:extLst>
            <a:ext uri="{FF2B5EF4-FFF2-40B4-BE49-F238E27FC236}">
              <a16:creationId xmlns:a16="http://schemas.microsoft.com/office/drawing/2014/main" id="{00000000-0008-0000-0000-0000BD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2" name="TextBox 3601">
          <a:extLst>
            <a:ext uri="{FF2B5EF4-FFF2-40B4-BE49-F238E27FC236}">
              <a16:creationId xmlns:a16="http://schemas.microsoft.com/office/drawing/2014/main" id="{00000000-0008-0000-0000-0000BE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3" name="TextBox 3602">
          <a:extLst>
            <a:ext uri="{FF2B5EF4-FFF2-40B4-BE49-F238E27FC236}">
              <a16:creationId xmlns:a16="http://schemas.microsoft.com/office/drawing/2014/main" id="{00000000-0008-0000-0000-0000BF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4" name="TextBox 3603">
          <a:extLst>
            <a:ext uri="{FF2B5EF4-FFF2-40B4-BE49-F238E27FC236}">
              <a16:creationId xmlns:a16="http://schemas.microsoft.com/office/drawing/2014/main" id="{00000000-0008-0000-0000-0000C0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5" name="TextBox 3604">
          <a:extLst>
            <a:ext uri="{FF2B5EF4-FFF2-40B4-BE49-F238E27FC236}">
              <a16:creationId xmlns:a16="http://schemas.microsoft.com/office/drawing/2014/main" id="{00000000-0008-0000-0000-0000C1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6" name="TextBox 3605">
          <a:extLst>
            <a:ext uri="{FF2B5EF4-FFF2-40B4-BE49-F238E27FC236}">
              <a16:creationId xmlns:a16="http://schemas.microsoft.com/office/drawing/2014/main" id="{00000000-0008-0000-0000-0000C2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7" name="TextBox 3606">
          <a:extLst>
            <a:ext uri="{FF2B5EF4-FFF2-40B4-BE49-F238E27FC236}">
              <a16:creationId xmlns:a16="http://schemas.microsoft.com/office/drawing/2014/main" id="{00000000-0008-0000-0000-0000C3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8" name="TextBox 3607">
          <a:extLst>
            <a:ext uri="{FF2B5EF4-FFF2-40B4-BE49-F238E27FC236}">
              <a16:creationId xmlns:a16="http://schemas.microsoft.com/office/drawing/2014/main" id="{00000000-0008-0000-0000-0000C4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09" name="TextBox 3608">
          <a:extLst>
            <a:ext uri="{FF2B5EF4-FFF2-40B4-BE49-F238E27FC236}">
              <a16:creationId xmlns:a16="http://schemas.microsoft.com/office/drawing/2014/main" id="{00000000-0008-0000-0000-0000C5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0" name="TextBox 3609">
          <a:extLst>
            <a:ext uri="{FF2B5EF4-FFF2-40B4-BE49-F238E27FC236}">
              <a16:creationId xmlns:a16="http://schemas.microsoft.com/office/drawing/2014/main" id="{00000000-0008-0000-0000-0000C6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1" name="TextBox 3610">
          <a:extLst>
            <a:ext uri="{FF2B5EF4-FFF2-40B4-BE49-F238E27FC236}">
              <a16:creationId xmlns:a16="http://schemas.microsoft.com/office/drawing/2014/main" id="{00000000-0008-0000-0000-0000C7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2" name="TextBox 3611">
          <a:extLst>
            <a:ext uri="{FF2B5EF4-FFF2-40B4-BE49-F238E27FC236}">
              <a16:creationId xmlns:a16="http://schemas.microsoft.com/office/drawing/2014/main" id="{00000000-0008-0000-0000-0000C8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3" name="TextBox 3612">
          <a:extLst>
            <a:ext uri="{FF2B5EF4-FFF2-40B4-BE49-F238E27FC236}">
              <a16:creationId xmlns:a16="http://schemas.microsoft.com/office/drawing/2014/main" id="{00000000-0008-0000-0000-0000C9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4" name="TextBox 3613">
          <a:extLst>
            <a:ext uri="{FF2B5EF4-FFF2-40B4-BE49-F238E27FC236}">
              <a16:creationId xmlns:a16="http://schemas.microsoft.com/office/drawing/2014/main" id="{00000000-0008-0000-0000-0000CA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5" name="TextBox 3614">
          <a:extLst>
            <a:ext uri="{FF2B5EF4-FFF2-40B4-BE49-F238E27FC236}">
              <a16:creationId xmlns:a16="http://schemas.microsoft.com/office/drawing/2014/main" id="{00000000-0008-0000-0000-0000CB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6" name="TextBox 3615">
          <a:extLst>
            <a:ext uri="{FF2B5EF4-FFF2-40B4-BE49-F238E27FC236}">
              <a16:creationId xmlns:a16="http://schemas.microsoft.com/office/drawing/2014/main" id="{00000000-0008-0000-0000-0000CC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7" name="TextBox 3616">
          <a:extLst>
            <a:ext uri="{FF2B5EF4-FFF2-40B4-BE49-F238E27FC236}">
              <a16:creationId xmlns:a16="http://schemas.microsoft.com/office/drawing/2014/main" id="{00000000-0008-0000-0000-0000CD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8" name="TextBox 3617">
          <a:extLst>
            <a:ext uri="{FF2B5EF4-FFF2-40B4-BE49-F238E27FC236}">
              <a16:creationId xmlns:a16="http://schemas.microsoft.com/office/drawing/2014/main" id="{00000000-0008-0000-0000-0000CE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19" name="TextBox 3618">
          <a:extLst>
            <a:ext uri="{FF2B5EF4-FFF2-40B4-BE49-F238E27FC236}">
              <a16:creationId xmlns:a16="http://schemas.microsoft.com/office/drawing/2014/main" id="{00000000-0008-0000-0000-0000CF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20" name="TextBox 3619">
          <a:extLst>
            <a:ext uri="{FF2B5EF4-FFF2-40B4-BE49-F238E27FC236}">
              <a16:creationId xmlns:a16="http://schemas.microsoft.com/office/drawing/2014/main" id="{00000000-0008-0000-0000-0000D0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21" name="TextBox 3620">
          <a:extLst>
            <a:ext uri="{FF2B5EF4-FFF2-40B4-BE49-F238E27FC236}">
              <a16:creationId xmlns:a16="http://schemas.microsoft.com/office/drawing/2014/main" id="{00000000-0008-0000-0000-0000D1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22" name="TextBox 3621">
          <a:extLst>
            <a:ext uri="{FF2B5EF4-FFF2-40B4-BE49-F238E27FC236}">
              <a16:creationId xmlns:a16="http://schemas.microsoft.com/office/drawing/2014/main" id="{00000000-0008-0000-0000-0000D2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3623" name="TextBox 3622">
          <a:extLst>
            <a:ext uri="{FF2B5EF4-FFF2-40B4-BE49-F238E27FC236}">
              <a16:creationId xmlns:a16="http://schemas.microsoft.com/office/drawing/2014/main" id="{00000000-0008-0000-0000-0000D300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4" name="TextBox 3623">
          <a:extLst>
            <a:ext uri="{FF2B5EF4-FFF2-40B4-BE49-F238E27FC236}">
              <a16:creationId xmlns:a16="http://schemas.microsoft.com/office/drawing/2014/main" id="{00000000-0008-0000-0000-0000D4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5" name="TextBox 3624">
          <a:extLst>
            <a:ext uri="{FF2B5EF4-FFF2-40B4-BE49-F238E27FC236}">
              <a16:creationId xmlns:a16="http://schemas.microsoft.com/office/drawing/2014/main" id="{00000000-0008-0000-0000-0000D5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6" name="TextBox 3625">
          <a:extLst>
            <a:ext uri="{FF2B5EF4-FFF2-40B4-BE49-F238E27FC236}">
              <a16:creationId xmlns:a16="http://schemas.microsoft.com/office/drawing/2014/main" id="{00000000-0008-0000-0000-0000D6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7" name="TextBox 3626">
          <a:extLst>
            <a:ext uri="{FF2B5EF4-FFF2-40B4-BE49-F238E27FC236}">
              <a16:creationId xmlns:a16="http://schemas.microsoft.com/office/drawing/2014/main" id="{00000000-0008-0000-0000-0000D7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8" name="TextBox 3627">
          <a:extLst>
            <a:ext uri="{FF2B5EF4-FFF2-40B4-BE49-F238E27FC236}">
              <a16:creationId xmlns:a16="http://schemas.microsoft.com/office/drawing/2014/main" id="{00000000-0008-0000-0000-0000D8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29" name="TextBox 3628">
          <a:extLst>
            <a:ext uri="{FF2B5EF4-FFF2-40B4-BE49-F238E27FC236}">
              <a16:creationId xmlns:a16="http://schemas.microsoft.com/office/drawing/2014/main" id="{00000000-0008-0000-0000-0000D9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0" name="TextBox 3629">
          <a:extLst>
            <a:ext uri="{FF2B5EF4-FFF2-40B4-BE49-F238E27FC236}">
              <a16:creationId xmlns:a16="http://schemas.microsoft.com/office/drawing/2014/main" id="{00000000-0008-0000-0000-0000DA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1" name="TextBox 3630">
          <a:extLst>
            <a:ext uri="{FF2B5EF4-FFF2-40B4-BE49-F238E27FC236}">
              <a16:creationId xmlns:a16="http://schemas.microsoft.com/office/drawing/2014/main" id="{00000000-0008-0000-0000-0000DB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2" name="TextBox 3631">
          <a:extLst>
            <a:ext uri="{FF2B5EF4-FFF2-40B4-BE49-F238E27FC236}">
              <a16:creationId xmlns:a16="http://schemas.microsoft.com/office/drawing/2014/main" id="{00000000-0008-0000-0000-0000DC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3" name="TextBox 3632">
          <a:extLst>
            <a:ext uri="{FF2B5EF4-FFF2-40B4-BE49-F238E27FC236}">
              <a16:creationId xmlns:a16="http://schemas.microsoft.com/office/drawing/2014/main" id="{00000000-0008-0000-0000-0000DD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4" name="TextBox 3633">
          <a:extLst>
            <a:ext uri="{FF2B5EF4-FFF2-40B4-BE49-F238E27FC236}">
              <a16:creationId xmlns:a16="http://schemas.microsoft.com/office/drawing/2014/main" id="{00000000-0008-0000-0000-0000DE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35" name="TextBox 3634">
          <a:extLst>
            <a:ext uri="{FF2B5EF4-FFF2-40B4-BE49-F238E27FC236}">
              <a16:creationId xmlns:a16="http://schemas.microsoft.com/office/drawing/2014/main" id="{00000000-0008-0000-0000-0000DF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36" name="TextBox 3635">
          <a:extLst>
            <a:ext uri="{FF2B5EF4-FFF2-40B4-BE49-F238E27FC236}">
              <a16:creationId xmlns:a16="http://schemas.microsoft.com/office/drawing/2014/main" id="{00000000-0008-0000-0000-0000E0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37" name="TextBox 3636">
          <a:extLst>
            <a:ext uri="{FF2B5EF4-FFF2-40B4-BE49-F238E27FC236}">
              <a16:creationId xmlns:a16="http://schemas.microsoft.com/office/drawing/2014/main" id="{00000000-0008-0000-0000-0000E1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38" name="TextBox 3637">
          <a:extLst>
            <a:ext uri="{FF2B5EF4-FFF2-40B4-BE49-F238E27FC236}">
              <a16:creationId xmlns:a16="http://schemas.microsoft.com/office/drawing/2014/main" id="{00000000-0008-0000-0000-0000E2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39" name="TextBox 3638">
          <a:extLst>
            <a:ext uri="{FF2B5EF4-FFF2-40B4-BE49-F238E27FC236}">
              <a16:creationId xmlns:a16="http://schemas.microsoft.com/office/drawing/2014/main" id="{00000000-0008-0000-0000-0000E3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0" name="TextBox 3639">
          <a:extLst>
            <a:ext uri="{FF2B5EF4-FFF2-40B4-BE49-F238E27FC236}">
              <a16:creationId xmlns:a16="http://schemas.microsoft.com/office/drawing/2014/main" id="{00000000-0008-0000-0000-0000E4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1" name="TextBox 3640">
          <a:extLst>
            <a:ext uri="{FF2B5EF4-FFF2-40B4-BE49-F238E27FC236}">
              <a16:creationId xmlns:a16="http://schemas.microsoft.com/office/drawing/2014/main" id="{00000000-0008-0000-0000-0000E5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2" name="TextBox 3641">
          <a:extLst>
            <a:ext uri="{FF2B5EF4-FFF2-40B4-BE49-F238E27FC236}">
              <a16:creationId xmlns:a16="http://schemas.microsoft.com/office/drawing/2014/main" id="{00000000-0008-0000-0000-0000E6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3" name="TextBox 3642">
          <a:extLst>
            <a:ext uri="{FF2B5EF4-FFF2-40B4-BE49-F238E27FC236}">
              <a16:creationId xmlns:a16="http://schemas.microsoft.com/office/drawing/2014/main" id="{00000000-0008-0000-0000-0000E7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4" name="TextBox 3643">
          <a:extLst>
            <a:ext uri="{FF2B5EF4-FFF2-40B4-BE49-F238E27FC236}">
              <a16:creationId xmlns:a16="http://schemas.microsoft.com/office/drawing/2014/main" id="{00000000-0008-0000-0000-0000E8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5" name="TextBox 3644">
          <a:extLst>
            <a:ext uri="{FF2B5EF4-FFF2-40B4-BE49-F238E27FC236}">
              <a16:creationId xmlns:a16="http://schemas.microsoft.com/office/drawing/2014/main" id="{00000000-0008-0000-0000-0000E9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6" name="TextBox 3645">
          <a:extLst>
            <a:ext uri="{FF2B5EF4-FFF2-40B4-BE49-F238E27FC236}">
              <a16:creationId xmlns:a16="http://schemas.microsoft.com/office/drawing/2014/main" id="{00000000-0008-0000-0000-0000EA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7" name="TextBox 3646">
          <a:extLst>
            <a:ext uri="{FF2B5EF4-FFF2-40B4-BE49-F238E27FC236}">
              <a16:creationId xmlns:a16="http://schemas.microsoft.com/office/drawing/2014/main" id="{00000000-0008-0000-0000-0000EB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8" name="TextBox 3647">
          <a:extLst>
            <a:ext uri="{FF2B5EF4-FFF2-40B4-BE49-F238E27FC236}">
              <a16:creationId xmlns:a16="http://schemas.microsoft.com/office/drawing/2014/main" id="{00000000-0008-0000-0000-0000EC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49" name="TextBox 3648">
          <a:extLst>
            <a:ext uri="{FF2B5EF4-FFF2-40B4-BE49-F238E27FC236}">
              <a16:creationId xmlns:a16="http://schemas.microsoft.com/office/drawing/2014/main" id="{00000000-0008-0000-0000-0000ED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50" name="TextBox 3649">
          <a:extLst>
            <a:ext uri="{FF2B5EF4-FFF2-40B4-BE49-F238E27FC236}">
              <a16:creationId xmlns:a16="http://schemas.microsoft.com/office/drawing/2014/main" id="{00000000-0008-0000-0000-0000EE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51" name="TextBox 3650">
          <a:extLst>
            <a:ext uri="{FF2B5EF4-FFF2-40B4-BE49-F238E27FC236}">
              <a16:creationId xmlns:a16="http://schemas.microsoft.com/office/drawing/2014/main" id="{00000000-0008-0000-0000-0000EF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52" name="TextBox 3651">
          <a:extLst>
            <a:ext uri="{FF2B5EF4-FFF2-40B4-BE49-F238E27FC236}">
              <a16:creationId xmlns:a16="http://schemas.microsoft.com/office/drawing/2014/main" id="{00000000-0008-0000-0000-0000F0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53" name="TextBox 3652">
          <a:extLst>
            <a:ext uri="{FF2B5EF4-FFF2-40B4-BE49-F238E27FC236}">
              <a16:creationId xmlns:a16="http://schemas.microsoft.com/office/drawing/2014/main" id="{00000000-0008-0000-0000-0000F1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54" name="TextBox 3653">
          <a:extLst>
            <a:ext uri="{FF2B5EF4-FFF2-40B4-BE49-F238E27FC236}">
              <a16:creationId xmlns:a16="http://schemas.microsoft.com/office/drawing/2014/main" id="{00000000-0008-0000-0000-0000F2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3655" name="TextBox 3654">
          <a:extLst>
            <a:ext uri="{FF2B5EF4-FFF2-40B4-BE49-F238E27FC236}">
              <a16:creationId xmlns:a16="http://schemas.microsoft.com/office/drawing/2014/main" id="{00000000-0008-0000-0000-0000F300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56" name="TextBox 3655">
          <a:extLst>
            <a:ext uri="{FF2B5EF4-FFF2-40B4-BE49-F238E27FC236}">
              <a16:creationId xmlns:a16="http://schemas.microsoft.com/office/drawing/2014/main" id="{00000000-0008-0000-0000-0000F4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57" name="TextBox 3656">
          <a:extLst>
            <a:ext uri="{FF2B5EF4-FFF2-40B4-BE49-F238E27FC236}">
              <a16:creationId xmlns:a16="http://schemas.microsoft.com/office/drawing/2014/main" id="{00000000-0008-0000-0000-0000F5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58" name="TextBox 3657">
          <a:extLst>
            <a:ext uri="{FF2B5EF4-FFF2-40B4-BE49-F238E27FC236}">
              <a16:creationId xmlns:a16="http://schemas.microsoft.com/office/drawing/2014/main" id="{00000000-0008-0000-0000-0000F6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59" name="TextBox 3658">
          <a:extLst>
            <a:ext uri="{FF2B5EF4-FFF2-40B4-BE49-F238E27FC236}">
              <a16:creationId xmlns:a16="http://schemas.microsoft.com/office/drawing/2014/main" id="{00000000-0008-0000-0000-0000F7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0" name="TextBox 3659">
          <a:extLst>
            <a:ext uri="{FF2B5EF4-FFF2-40B4-BE49-F238E27FC236}">
              <a16:creationId xmlns:a16="http://schemas.microsoft.com/office/drawing/2014/main" id="{00000000-0008-0000-0000-0000F8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1" name="TextBox 3660">
          <a:extLst>
            <a:ext uri="{FF2B5EF4-FFF2-40B4-BE49-F238E27FC236}">
              <a16:creationId xmlns:a16="http://schemas.microsoft.com/office/drawing/2014/main" id="{00000000-0008-0000-0000-0000F9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2" name="TextBox 3661">
          <a:extLst>
            <a:ext uri="{FF2B5EF4-FFF2-40B4-BE49-F238E27FC236}">
              <a16:creationId xmlns:a16="http://schemas.microsoft.com/office/drawing/2014/main" id="{00000000-0008-0000-0000-0000FA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3" name="TextBox 3662">
          <a:extLst>
            <a:ext uri="{FF2B5EF4-FFF2-40B4-BE49-F238E27FC236}">
              <a16:creationId xmlns:a16="http://schemas.microsoft.com/office/drawing/2014/main" id="{00000000-0008-0000-0000-0000FB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4" name="TextBox 3663">
          <a:extLst>
            <a:ext uri="{FF2B5EF4-FFF2-40B4-BE49-F238E27FC236}">
              <a16:creationId xmlns:a16="http://schemas.microsoft.com/office/drawing/2014/main" id="{00000000-0008-0000-0000-0000FC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5" name="TextBox 3664">
          <a:extLst>
            <a:ext uri="{FF2B5EF4-FFF2-40B4-BE49-F238E27FC236}">
              <a16:creationId xmlns:a16="http://schemas.microsoft.com/office/drawing/2014/main" id="{00000000-0008-0000-0000-0000FD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6" name="TextBox 3665">
          <a:extLst>
            <a:ext uri="{FF2B5EF4-FFF2-40B4-BE49-F238E27FC236}">
              <a16:creationId xmlns:a16="http://schemas.microsoft.com/office/drawing/2014/main" id="{00000000-0008-0000-0000-0000FE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3667" name="TextBox 3666">
          <a:extLst>
            <a:ext uri="{FF2B5EF4-FFF2-40B4-BE49-F238E27FC236}">
              <a16:creationId xmlns:a16="http://schemas.microsoft.com/office/drawing/2014/main" id="{00000000-0008-0000-0000-0000FF00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68" name="TextBox 3667">
          <a:extLst>
            <a:ext uri="{FF2B5EF4-FFF2-40B4-BE49-F238E27FC236}">
              <a16:creationId xmlns:a16="http://schemas.microsoft.com/office/drawing/2014/main" id="{00000000-0008-0000-0000-000000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69" name="TextBox 3668">
          <a:extLst>
            <a:ext uri="{FF2B5EF4-FFF2-40B4-BE49-F238E27FC236}">
              <a16:creationId xmlns:a16="http://schemas.microsoft.com/office/drawing/2014/main" id="{00000000-0008-0000-0000-000001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0" name="TextBox 3669">
          <a:extLst>
            <a:ext uri="{FF2B5EF4-FFF2-40B4-BE49-F238E27FC236}">
              <a16:creationId xmlns:a16="http://schemas.microsoft.com/office/drawing/2014/main" id="{00000000-0008-0000-0000-000002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1" name="TextBox 3670">
          <a:extLst>
            <a:ext uri="{FF2B5EF4-FFF2-40B4-BE49-F238E27FC236}">
              <a16:creationId xmlns:a16="http://schemas.microsoft.com/office/drawing/2014/main" id="{00000000-0008-0000-0000-000003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2" name="TextBox 3671">
          <a:extLst>
            <a:ext uri="{FF2B5EF4-FFF2-40B4-BE49-F238E27FC236}">
              <a16:creationId xmlns:a16="http://schemas.microsoft.com/office/drawing/2014/main" id="{00000000-0008-0000-0000-000004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3" name="TextBox 3672">
          <a:extLst>
            <a:ext uri="{FF2B5EF4-FFF2-40B4-BE49-F238E27FC236}">
              <a16:creationId xmlns:a16="http://schemas.microsoft.com/office/drawing/2014/main" id="{00000000-0008-0000-0000-000005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4" name="TextBox 3673">
          <a:extLst>
            <a:ext uri="{FF2B5EF4-FFF2-40B4-BE49-F238E27FC236}">
              <a16:creationId xmlns:a16="http://schemas.microsoft.com/office/drawing/2014/main" id="{00000000-0008-0000-0000-000006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5" name="TextBox 3674">
          <a:extLst>
            <a:ext uri="{FF2B5EF4-FFF2-40B4-BE49-F238E27FC236}">
              <a16:creationId xmlns:a16="http://schemas.microsoft.com/office/drawing/2014/main" id="{00000000-0008-0000-0000-000007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6" name="TextBox 3675">
          <a:extLst>
            <a:ext uri="{FF2B5EF4-FFF2-40B4-BE49-F238E27FC236}">
              <a16:creationId xmlns:a16="http://schemas.microsoft.com/office/drawing/2014/main" id="{00000000-0008-0000-0000-000008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7" name="TextBox 3676">
          <a:extLst>
            <a:ext uri="{FF2B5EF4-FFF2-40B4-BE49-F238E27FC236}">
              <a16:creationId xmlns:a16="http://schemas.microsoft.com/office/drawing/2014/main" id="{00000000-0008-0000-0000-000009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8" name="TextBox 3677">
          <a:extLst>
            <a:ext uri="{FF2B5EF4-FFF2-40B4-BE49-F238E27FC236}">
              <a16:creationId xmlns:a16="http://schemas.microsoft.com/office/drawing/2014/main" id="{00000000-0008-0000-0000-00000A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79" name="TextBox 3678">
          <a:extLst>
            <a:ext uri="{FF2B5EF4-FFF2-40B4-BE49-F238E27FC236}">
              <a16:creationId xmlns:a16="http://schemas.microsoft.com/office/drawing/2014/main" id="{00000000-0008-0000-0000-00000B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0" name="TextBox 3679">
          <a:extLst>
            <a:ext uri="{FF2B5EF4-FFF2-40B4-BE49-F238E27FC236}">
              <a16:creationId xmlns:a16="http://schemas.microsoft.com/office/drawing/2014/main" id="{00000000-0008-0000-0000-00000C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1" name="TextBox 3680">
          <a:extLst>
            <a:ext uri="{FF2B5EF4-FFF2-40B4-BE49-F238E27FC236}">
              <a16:creationId xmlns:a16="http://schemas.microsoft.com/office/drawing/2014/main" id="{00000000-0008-0000-0000-00000D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2" name="TextBox 3681">
          <a:extLst>
            <a:ext uri="{FF2B5EF4-FFF2-40B4-BE49-F238E27FC236}">
              <a16:creationId xmlns:a16="http://schemas.microsoft.com/office/drawing/2014/main" id="{00000000-0008-0000-0000-00000E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3" name="TextBox 3682">
          <a:extLst>
            <a:ext uri="{FF2B5EF4-FFF2-40B4-BE49-F238E27FC236}">
              <a16:creationId xmlns:a16="http://schemas.microsoft.com/office/drawing/2014/main" id="{00000000-0008-0000-0000-00000F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4" name="TextBox 3683">
          <a:extLst>
            <a:ext uri="{FF2B5EF4-FFF2-40B4-BE49-F238E27FC236}">
              <a16:creationId xmlns:a16="http://schemas.microsoft.com/office/drawing/2014/main" id="{00000000-0008-0000-0000-000010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5" name="TextBox 3684">
          <a:extLst>
            <a:ext uri="{FF2B5EF4-FFF2-40B4-BE49-F238E27FC236}">
              <a16:creationId xmlns:a16="http://schemas.microsoft.com/office/drawing/2014/main" id="{00000000-0008-0000-0000-000011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6" name="TextBox 3685">
          <a:extLst>
            <a:ext uri="{FF2B5EF4-FFF2-40B4-BE49-F238E27FC236}">
              <a16:creationId xmlns:a16="http://schemas.microsoft.com/office/drawing/2014/main" id="{00000000-0008-0000-0000-000012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7" name="TextBox 3686">
          <a:extLst>
            <a:ext uri="{FF2B5EF4-FFF2-40B4-BE49-F238E27FC236}">
              <a16:creationId xmlns:a16="http://schemas.microsoft.com/office/drawing/2014/main" id="{00000000-0008-0000-0000-000013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8" name="TextBox 3687">
          <a:extLst>
            <a:ext uri="{FF2B5EF4-FFF2-40B4-BE49-F238E27FC236}">
              <a16:creationId xmlns:a16="http://schemas.microsoft.com/office/drawing/2014/main" id="{00000000-0008-0000-0000-000014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89" name="TextBox 3688">
          <a:extLst>
            <a:ext uri="{FF2B5EF4-FFF2-40B4-BE49-F238E27FC236}">
              <a16:creationId xmlns:a16="http://schemas.microsoft.com/office/drawing/2014/main" id="{00000000-0008-0000-0000-000015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0" name="TextBox 3689">
          <a:extLst>
            <a:ext uri="{FF2B5EF4-FFF2-40B4-BE49-F238E27FC236}">
              <a16:creationId xmlns:a16="http://schemas.microsoft.com/office/drawing/2014/main" id="{00000000-0008-0000-0000-000016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1" name="TextBox 3690">
          <a:extLst>
            <a:ext uri="{FF2B5EF4-FFF2-40B4-BE49-F238E27FC236}">
              <a16:creationId xmlns:a16="http://schemas.microsoft.com/office/drawing/2014/main" id="{00000000-0008-0000-0000-000017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2" name="TextBox 3691">
          <a:extLst>
            <a:ext uri="{FF2B5EF4-FFF2-40B4-BE49-F238E27FC236}">
              <a16:creationId xmlns:a16="http://schemas.microsoft.com/office/drawing/2014/main" id="{00000000-0008-0000-0000-000018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3" name="TextBox 3692">
          <a:extLst>
            <a:ext uri="{FF2B5EF4-FFF2-40B4-BE49-F238E27FC236}">
              <a16:creationId xmlns:a16="http://schemas.microsoft.com/office/drawing/2014/main" id="{00000000-0008-0000-0000-000019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4" name="TextBox 3693">
          <a:extLst>
            <a:ext uri="{FF2B5EF4-FFF2-40B4-BE49-F238E27FC236}">
              <a16:creationId xmlns:a16="http://schemas.microsoft.com/office/drawing/2014/main" id="{00000000-0008-0000-0000-00001A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5" name="TextBox 3694">
          <a:extLst>
            <a:ext uri="{FF2B5EF4-FFF2-40B4-BE49-F238E27FC236}">
              <a16:creationId xmlns:a16="http://schemas.microsoft.com/office/drawing/2014/main" id="{00000000-0008-0000-0000-00001B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6" name="TextBox 3695">
          <a:extLst>
            <a:ext uri="{FF2B5EF4-FFF2-40B4-BE49-F238E27FC236}">
              <a16:creationId xmlns:a16="http://schemas.microsoft.com/office/drawing/2014/main" id="{00000000-0008-0000-0000-00001C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7" name="TextBox 3696">
          <a:extLst>
            <a:ext uri="{FF2B5EF4-FFF2-40B4-BE49-F238E27FC236}">
              <a16:creationId xmlns:a16="http://schemas.microsoft.com/office/drawing/2014/main" id="{00000000-0008-0000-0000-00001D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8" name="TextBox 3697">
          <a:extLst>
            <a:ext uri="{FF2B5EF4-FFF2-40B4-BE49-F238E27FC236}">
              <a16:creationId xmlns:a16="http://schemas.microsoft.com/office/drawing/2014/main" id="{00000000-0008-0000-0000-00001E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699" name="TextBox 3698">
          <a:extLst>
            <a:ext uri="{FF2B5EF4-FFF2-40B4-BE49-F238E27FC236}">
              <a16:creationId xmlns:a16="http://schemas.microsoft.com/office/drawing/2014/main" id="{00000000-0008-0000-0000-00001F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700" name="TextBox 3699">
          <a:extLst>
            <a:ext uri="{FF2B5EF4-FFF2-40B4-BE49-F238E27FC236}">
              <a16:creationId xmlns:a16="http://schemas.microsoft.com/office/drawing/2014/main" id="{00000000-0008-0000-0000-000020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701" name="TextBox 3700">
          <a:extLst>
            <a:ext uri="{FF2B5EF4-FFF2-40B4-BE49-F238E27FC236}">
              <a16:creationId xmlns:a16="http://schemas.microsoft.com/office/drawing/2014/main" id="{00000000-0008-0000-0000-000021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702" name="TextBox 3701">
          <a:extLst>
            <a:ext uri="{FF2B5EF4-FFF2-40B4-BE49-F238E27FC236}">
              <a16:creationId xmlns:a16="http://schemas.microsoft.com/office/drawing/2014/main" id="{00000000-0008-0000-0000-000022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3703" name="TextBox 3702">
          <a:extLst>
            <a:ext uri="{FF2B5EF4-FFF2-40B4-BE49-F238E27FC236}">
              <a16:creationId xmlns:a16="http://schemas.microsoft.com/office/drawing/2014/main" id="{00000000-0008-0000-0000-00002301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04" name="TextBox 3703">
          <a:extLst>
            <a:ext uri="{FF2B5EF4-FFF2-40B4-BE49-F238E27FC236}">
              <a16:creationId xmlns:a16="http://schemas.microsoft.com/office/drawing/2014/main" id="{00000000-0008-0000-0000-000024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05" name="TextBox 3704">
          <a:extLst>
            <a:ext uri="{FF2B5EF4-FFF2-40B4-BE49-F238E27FC236}">
              <a16:creationId xmlns:a16="http://schemas.microsoft.com/office/drawing/2014/main" id="{00000000-0008-0000-0000-000025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06" name="TextBox 3705">
          <a:extLst>
            <a:ext uri="{FF2B5EF4-FFF2-40B4-BE49-F238E27FC236}">
              <a16:creationId xmlns:a16="http://schemas.microsoft.com/office/drawing/2014/main" id="{00000000-0008-0000-0000-000026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07" name="TextBox 3706">
          <a:extLst>
            <a:ext uri="{FF2B5EF4-FFF2-40B4-BE49-F238E27FC236}">
              <a16:creationId xmlns:a16="http://schemas.microsoft.com/office/drawing/2014/main" id="{00000000-0008-0000-0000-000027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08" name="TextBox 3707">
          <a:extLst>
            <a:ext uri="{FF2B5EF4-FFF2-40B4-BE49-F238E27FC236}">
              <a16:creationId xmlns:a16="http://schemas.microsoft.com/office/drawing/2014/main" id="{00000000-0008-0000-0000-000028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09" name="TextBox 3708">
          <a:extLst>
            <a:ext uri="{FF2B5EF4-FFF2-40B4-BE49-F238E27FC236}">
              <a16:creationId xmlns:a16="http://schemas.microsoft.com/office/drawing/2014/main" id="{00000000-0008-0000-0000-000029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10" name="TextBox 3709">
          <a:extLst>
            <a:ext uri="{FF2B5EF4-FFF2-40B4-BE49-F238E27FC236}">
              <a16:creationId xmlns:a16="http://schemas.microsoft.com/office/drawing/2014/main" id="{00000000-0008-0000-0000-00002A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11" name="TextBox 3710">
          <a:extLst>
            <a:ext uri="{FF2B5EF4-FFF2-40B4-BE49-F238E27FC236}">
              <a16:creationId xmlns:a16="http://schemas.microsoft.com/office/drawing/2014/main" id="{00000000-0008-0000-0000-00002B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12" name="TextBox 3711">
          <a:extLst>
            <a:ext uri="{FF2B5EF4-FFF2-40B4-BE49-F238E27FC236}">
              <a16:creationId xmlns:a16="http://schemas.microsoft.com/office/drawing/2014/main" id="{00000000-0008-0000-0000-00002C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13" name="TextBox 3712">
          <a:extLst>
            <a:ext uri="{FF2B5EF4-FFF2-40B4-BE49-F238E27FC236}">
              <a16:creationId xmlns:a16="http://schemas.microsoft.com/office/drawing/2014/main" id="{00000000-0008-0000-0000-00002D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14" name="TextBox 3713">
          <a:extLst>
            <a:ext uri="{FF2B5EF4-FFF2-40B4-BE49-F238E27FC236}">
              <a16:creationId xmlns:a16="http://schemas.microsoft.com/office/drawing/2014/main" id="{00000000-0008-0000-0000-00002E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15" name="TextBox 3714">
          <a:extLst>
            <a:ext uri="{FF2B5EF4-FFF2-40B4-BE49-F238E27FC236}">
              <a16:creationId xmlns:a16="http://schemas.microsoft.com/office/drawing/2014/main" id="{00000000-0008-0000-0000-00002F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16" name="TextBox 3715">
          <a:extLst>
            <a:ext uri="{FF2B5EF4-FFF2-40B4-BE49-F238E27FC236}">
              <a16:creationId xmlns:a16="http://schemas.microsoft.com/office/drawing/2014/main" id="{00000000-0008-0000-0000-000030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17" name="TextBox 3716">
          <a:extLst>
            <a:ext uri="{FF2B5EF4-FFF2-40B4-BE49-F238E27FC236}">
              <a16:creationId xmlns:a16="http://schemas.microsoft.com/office/drawing/2014/main" id="{00000000-0008-0000-0000-000031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18" name="TextBox 3717">
          <a:extLst>
            <a:ext uri="{FF2B5EF4-FFF2-40B4-BE49-F238E27FC236}">
              <a16:creationId xmlns:a16="http://schemas.microsoft.com/office/drawing/2014/main" id="{00000000-0008-0000-0000-000032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19" name="TextBox 3718">
          <a:extLst>
            <a:ext uri="{FF2B5EF4-FFF2-40B4-BE49-F238E27FC236}">
              <a16:creationId xmlns:a16="http://schemas.microsoft.com/office/drawing/2014/main" id="{00000000-0008-0000-0000-000033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0" name="TextBox 3719">
          <a:extLst>
            <a:ext uri="{FF2B5EF4-FFF2-40B4-BE49-F238E27FC236}">
              <a16:creationId xmlns:a16="http://schemas.microsoft.com/office/drawing/2014/main" id="{00000000-0008-0000-0000-000034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1" name="TextBox 3720">
          <a:extLst>
            <a:ext uri="{FF2B5EF4-FFF2-40B4-BE49-F238E27FC236}">
              <a16:creationId xmlns:a16="http://schemas.microsoft.com/office/drawing/2014/main" id="{00000000-0008-0000-0000-000035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2" name="TextBox 3721">
          <a:extLst>
            <a:ext uri="{FF2B5EF4-FFF2-40B4-BE49-F238E27FC236}">
              <a16:creationId xmlns:a16="http://schemas.microsoft.com/office/drawing/2014/main" id="{00000000-0008-0000-0000-000036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3" name="TextBox 3722">
          <a:extLst>
            <a:ext uri="{FF2B5EF4-FFF2-40B4-BE49-F238E27FC236}">
              <a16:creationId xmlns:a16="http://schemas.microsoft.com/office/drawing/2014/main" id="{00000000-0008-0000-0000-000037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4" name="TextBox 3723">
          <a:extLst>
            <a:ext uri="{FF2B5EF4-FFF2-40B4-BE49-F238E27FC236}">
              <a16:creationId xmlns:a16="http://schemas.microsoft.com/office/drawing/2014/main" id="{00000000-0008-0000-0000-000038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5" name="TextBox 3724">
          <a:extLst>
            <a:ext uri="{FF2B5EF4-FFF2-40B4-BE49-F238E27FC236}">
              <a16:creationId xmlns:a16="http://schemas.microsoft.com/office/drawing/2014/main" id="{00000000-0008-0000-0000-000039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6" name="TextBox 3725">
          <a:extLst>
            <a:ext uri="{FF2B5EF4-FFF2-40B4-BE49-F238E27FC236}">
              <a16:creationId xmlns:a16="http://schemas.microsoft.com/office/drawing/2014/main" id="{00000000-0008-0000-0000-00003A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7" name="TextBox 3726">
          <a:extLst>
            <a:ext uri="{FF2B5EF4-FFF2-40B4-BE49-F238E27FC236}">
              <a16:creationId xmlns:a16="http://schemas.microsoft.com/office/drawing/2014/main" id="{00000000-0008-0000-0000-00003B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8" name="TextBox 3727">
          <a:extLst>
            <a:ext uri="{FF2B5EF4-FFF2-40B4-BE49-F238E27FC236}">
              <a16:creationId xmlns:a16="http://schemas.microsoft.com/office/drawing/2014/main" id="{00000000-0008-0000-0000-00003C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29" name="TextBox 3728">
          <a:extLst>
            <a:ext uri="{FF2B5EF4-FFF2-40B4-BE49-F238E27FC236}">
              <a16:creationId xmlns:a16="http://schemas.microsoft.com/office/drawing/2014/main" id="{00000000-0008-0000-0000-00003D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30" name="TextBox 3729">
          <a:extLst>
            <a:ext uri="{FF2B5EF4-FFF2-40B4-BE49-F238E27FC236}">
              <a16:creationId xmlns:a16="http://schemas.microsoft.com/office/drawing/2014/main" id="{00000000-0008-0000-0000-00003E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31" name="TextBox 3730">
          <a:extLst>
            <a:ext uri="{FF2B5EF4-FFF2-40B4-BE49-F238E27FC236}">
              <a16:creationId xmlns:a16="http://schemas.microsoft.com/office/drawing/2014/main" id="{00000000-0008-0000-0000-00003F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32" name="TextBox 3731">
          <a:extLst>
            <a:ext uri="{FF2B5EF4-FFF2-40B4-BE49-F238E27FC236}">
              <a16:creationId xmlns:a16="http://schemas.microsoft.com/office/drawing/2014/main" id="{00000000-0008-0000-0000-000040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33" name="TextBox 3732">
          <a:extLst>
            <a:ext uri="{FF2B5EF4-FFF2-40B4-BE49-F238E27FC236}">
              <a16:creationId xmlns:a16="http://schemas.microsoft.com/office/drawing/2014/main" id="{00000000-0008-0000-0000-000041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34" name="TextBox 3733">
          <a:extLst>
            <a:ext uri="{FF2B5EF4-FFF2-40B4-BE49-F238E27FC236}">
              <a16:creationId xmlns:a16="http://schemas.microsoft.com/office/drawing/2014/main" id="{00000000-0008-0000-0000-000042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3735" name="TextBox 3734">
          <a:extLst>
            <a:ext uri="{FF2B5EF4-FFF2-40B4-BE49-F238E27FC236}">
              <a16:creationId xmlns:a16="http://schemas.microsoft.com/office/drawing/2014/main" id="{00000000-0008-0000-0000-00004301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36" name="TextBox 3735">
          <a:extLst>
            <a:ext uri="{FF2B5EF4-FFF2-40B4-BE49-F238E27FC236}">
              <a16:creationId xmlns:a16="http://schemas.microsoft.com/office/drawing/2014/main" id="{00000000-0008-0000-0000-000044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37" name="TextBox 3736">
          <a:extLst>
            <a:ext uri="{FF2B5EF4-FFF2-40B4-BE49-F238E27FC236}">
              <a16:creationId xmlns:a16="http://schemas.microsoft.com/office/drawing/2014/main" id="{00000000-0008-0000-0000-000045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38" name="TextBox 3737">
          <a:extLst>
            <a:ext uri="{FF2B5EF4-FFF2-40B4-BE49-F238E27FC236}">
              <a16:creationId xmlns:a16="http://schemas.microsoft.com/office/drawing/2014/main" id="{00000000-0008-0000-0000-000046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39" name="TextBox 3738">
          <a:extLst>
            <a:ext uri="{FF2B5EF4-FFF2-40B4-BE49-F238E27FC236}">
              <a16:creationId xmlns:a16="http://schemas.microsoft.com/office/drawing/2014/main" id="{00000000-0008-0000-0000-000047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0" name="TextBox 3739">
          <a:extLst>
            <a:ext uri="{FF2B5EF4-FFF2-40B4-BE49-F238E27FC236}">
              <a16:creationId xmlns:a16="http://schemas.microsoft.com/office/drawing/2014/main" id="{00000000-0008-0000-0000-000048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1" name="TextBox 3740">
          <a:extLst>
            <a:ext uri="{FF2B5EF4-FFF2-40B4-BE49-F238E27FC236}">
              <a16:creationId xmlns:a16="http://schemas.microsoft.com/office/drawing/2014/main" id="{00000000-0008-0000-0000-000049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2" name="TextBox 3741">
          <a:extLst>
            <a:ext uri="{FF2B5EF4-FFF2-40B4-BE49-F238E27FC236}">
              <a16:creationId xmlns:a16="http://schemas.microsoft.com/office/drawing/2014/main" id="{00000000-0008-0000-0000-00004A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3" name="TextBox 3742">
          <a:extLst>
            <a:ext uri="{FF2B5EF4-FFF2-40B4-BE49-F238E27FC236}">
              <a16:creationId xmlns:a16="http://schemas.microsoft.com/office/drawing/2014/main" id="{00000000-0008-0000-0000-00004B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4" name="TextBox 3743">
          <a:extLst>
            <a:ext uri="{FF2B5EF4-FFF2-40B4-BE49-F238E27FC236}">
              <a16:creationId xmlns:a16="http://schemas.microsoft.com/office/drawing/2014/main" id="{00000000-0008-0000-0000-00004C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5" name="TextBox 3744">
          <a:extLst>
            <a:ext uri="{FF2B5EF4-FFF2-40B4-BE49-F238E27FC236}">
              <a16:creationId xmlns:a16="http://schemas.microsoft.com/office/drawing/2014/main" id="{00000000-0008-0000-0000-00004D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6" name="TextBox 3745">
          <a:extLst>
            <a:ext uri="{FF2B5EF4-FFF2-40B4-BE49-F238E27FC236}">
              <a16:creationId xmlns:a16="http://schemas.microsoft.com/office/drawing/2014/main" id="{00000000-0008-0000-0000-00004E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7" name="TextBox 3746">
          <a:extLst>
            <a:ext uri="{FF2B5EF4-FFF2-40B4-BE49-F238E27FC236}">
              <a16:creationId xmlns:a16="http://schemas.microsoft.com/office/drawing/2014/main" id="{00000000-0008-0000-0000-00004F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8" name="TextBox 3747">
          <a:extLst>
            <a:ext uri="{FF2B5EF4-FFF2-40B4-BE49-F238E27FC236}">
              <a16:creationId xmlns:a16="http://schemas.microsoft.com/office/drawing/2014/main" id="{00000000-0008-0000-0000-000050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49" name="TextBox 3748">
          <a:extLst>
            <a:ext uri="{FF2B5EF4-FFF2-40B4-BE49-F238E27FC236}">
              <a16:creationId xmlns:a16="http://schemas.microsoft.com/office/drawing/2014/main" id="{00000000-0008-0000-0000-000051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0" name="TextBox 3749">
          <a:extLst>
            <a:ext uri="{FF2B5EF4-FFF2-40B4-BE49-F238E27FC236}">
              <a16:creationId xmlns:a16="http://schemas.microsoft.com/office/drawing/2014/main" id="{00000000-0008-0000-0000-000052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1" name="TextBox 3750">
          <a:extLst>
            <a:ext uri="{FF2B5EF4-FFF2-40B4-BE49-F238E27FC236}">
              <a16:creationId xmlns:a16="http://schemas.microsoft.com/office/drawing/2014/main" id="{00000000-0008-0000-0000-000053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2" name="TextBox 3751">
          <a:extLst>
            <a:ext uri="{FF2B5EF4-FFF2-40B4-BE49-F238E27FC236}">
              <a16:creationId xmlns:a16="http://schemas.microsoft.com/office/drawing/2014/main" id="{00000000-0008-0000-0000-000054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3" name="TextBox 3752">
          <a:extLst>
            <a:ext uri="{FF2B5EF4-FFF2-40B4-BE49-F238E27FC236}">
              <a16:creationId xmlns:a16="http://schemas.microsoft.com/office/drawing/2014/main" id="{00000000-0008-0000-0000-000055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4" name="TextBox 3753">
          <a:extLst>
            <a:ext uri="{FF2B5EF4-FFF2-40B4-BE49-F238E27FC236}">
              <a16:creationId xmlns:a16="http://schemas.microsoft.com/office/drawing/2014/main" id="{00000000-0008-0000-0000-000056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5" name="TextBox 3754">
          <a:extLst>
            <a:ext uri="{FF2B5EF4-FFF2-40B4-BE49-F238E27FC236}">
              <a16:creationId xmlns:a16="http://schemas.microsoft.com/office/drawing/2014/main" id="{00000000-0008-0000-0000-000057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6" name="TextBox 3755">
          <a:extLst>
            <a:ext uri="{FF2B5EF4-FFF2-40B4-BE49-F238E27FC236}">
              <a16:creationId xmlns:a16="http://schemas.microsoft.com/office/drawing/2014/main" id="{00000000-0008-0000-0000-000058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7" name="TextBox 3756">
          <a:extLst>
            <a:ext uri="{FF2B5EF4-FFF2-40B4-BE49-F238E27FC236}">
              <a16:creationId xmlns:a16="http://schemas.microsoft.com/office/drawing/2014/main" id="{00000000-0008-0000-0000-000059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8" name="TextBox 3757">
          <a:extLst>
            <a:ext uri="{FF2B5EF4-FFF2-40B4-BE49-F238E27FC236}">
              <a16:creationId xmlns:a16="http://schemas.microsoft.com/office/drawing/2014/main" id="{00000000-0008-0000-0000-00005A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3759" name="TextBox 3758">
          <a:extLst>
            <a:ext uri="{FF2B5EF4-FFF2-40B4-BE49-F238E27FC236}">
              <a16:creationId xmlns:a16="http://schemas.microsoft.com/office/drawing/2014/main" id="{00000000-0008-0000-0000-00005B01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0" name="TextBox 3759">
          <a:extLst>
            <a:ext uri="{FF2B5EF4-FFF2-40B4-BE49-F238E27FC236}">
              <a16:creationId xmlns:a16="http://schemas.microsoft.com/office/drawing/2014/main" id="{00000000-0008-0000-0000-00005C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1" name="TextBox 3760">
          <a:extLst>
            <a:ext uri="{FF2B5EF4-FFF2-40B4-BE49-F238E27FC236}">
              <a16:creationId xmlns:a16="http://schemas.microsoft.com/office/drawing/2014/main" id="{00000000-0008-0000-0000-00005D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2" name="TextBox 3761">
          <a:extLst>
            <a:ext uri="{FF2B5EF4-FFF2-40B4-BE49-F238E27FC236}">
              <a16:creationId xmlns:a16="http://schemas.microsoft.com/office/drawing/2014/main" id="{00000000-0008-0000-0000-00005E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3" name="TextBox 3762">
          <a:extLst>
            <a:ext uri="{FF2B5EF4-FFF2-40B4-BE49-F238E27FC236}">
              <a16:creationId xmlns:a16="http://schemas.microsoft.com/office/drawing/2014/main" id="{00000000-0008-0000-0000-00005F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4" name="TextBox 3763">
          <a:extLst>
            <a:ext uri="{FF2B5EF4-FFF2-40B4-BE49-F238E27FC236}">
              <a16:creationId xmlns:a16="http://schemas.microsoft.com/office/drawing/2014/main" id="{00000000-0008-0000-0000-000060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5" name="TextBox 3764">
          <a:extLst>
            <a:ext uri="{FF2B5EF4-FFF2-40B4-BE49-F238E27FC236}">
              <a16:creationId xmlns:a16="http://schemas.microsoft.com/office/drawing/2014/main" id="{00000000-0008-0000-0000-000061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6" name="TextBox 3765">
          <a:extLst>
            <a:ext uri="{FF2B5EF4-FFF2-40B4-BE49-F238E27FC236}">
              <a16:creationId xmlns:a16="http://schemas.microsoft.com/office/drawing/2014/main" id="{00000000-0008-0000-0000-000062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7" name="TextBox 3766">
          <a:extLst>
            <a:ext uri="{FF2B5EF4-FFF2-40B4-BE49-F238E27FC236}">
              <a16:creationId xmlns:a16="http://schemas.microsoft.com/office/drawing/2014/main" id="{00000000-0008-0000-0000-000063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8" name="TextBox 3767">
          <a:extLst>
            <a:ext uri="{FF2B5EF4-FFF2-40B4-BE49-F238E27FC236}">
              <a16:creationId xmlns:a16="http://schemas.microsoft.com/office/drawing/2014/main" id="{00000000-0008-0000-0000-000064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69" name="TextBox 3768">
          <a:extLst>
            <a:ext uri="{FF2B5EF4-FFF2-40B4-BE49-F238E27FC236}">
              <a16:creationId xmlns:a16="http://schemas.microsoft.com/office/drawing/2014/main" id="{00000000-0008-0000-0000-000065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0" name="TextBox 3769">
          <a:extLst>
            <a:ext uri="{FF2B5EF4-FFF2-40B4-BE49-F238E27FC236}">
              <a16:creationId xmlns:a16="http://schemas.microsoft.com/office/drawing/2014/main" id="{00000000-0008-0000-0000-000066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1" name="TextBox 3770">
          <a:extLst>
            <a:ext uri="{FF2B5EF4-FFF2-40B4-BE49-F238E27FC236}">
              <a16:creationId xmlns:a16="http://schemas.microsoft.com/office/drawing/2014/main" id="{00000000-0008-0000-0000-000067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2" name="TextBox 3771">
          <a:extLst>
            <a:ext uri="{FF2B5EF4-FFF2-40B4-BE49-F238E27FC236}">
              <a16:creationId xmlns:a16="http://schemas.microsoft.com/office/drawing/2014/main" id="{00000000-0008-0000-0000-000068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3" name="TextBox 3772">
          <a:extLst>
            <a:ext uri="{FF2B5EF4-FFF2-40B4-BE49-F238E27FC236}">
              <a16:creationId xmlns:a16="http://schemas.microsoft.com/office/drawing/2014/main" id="{00000000-0008-0000-0000-000069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4" name="TextBox 3773">
          <a:extLst>
            <a:ext uri="{FF2B5EF4-FFF2-40B4-BE49-F238E27FC236}">
              <a16:creationId xmlns:a16="http://schemas.microsoft.com/office/drawing/2014/main" id="{00000000-0008-0000-0000-00006A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5" name="TextBox 3774">
          <a:extLst>
            <a:ext uri="{FF2B5EF4-FFF2-40B4-BE49-F238E27FC236}">
              <a16:creationId xmlns:a16="http://schemas.microsoft.com/office/drawing/2014/main" id="{00000000-0008-0000-0000-00006B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6" name="TextBox 3775">
          <a:extLst>
            <a:ext uri="{FF2B5EF4-FFF2-40B4-BE49-F238E27FC236}">
              <a16:creationId xmlns:a16="http://schemas.microsoft.com/office/drawing/2014/main" id="{00000000-0008-0000-0000-00006C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7" name="TextBox 3776">
          <a:extLst>
            <a:ext uri="{FF2B5EF4-FFF2-40B4-BE49-F238E27FC236}">
              <a16:creationId xmlns:a16="http://schemas.microsoft.com/office/drawing/2014/main" id="{00000000-0008-0000-0000-00006D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8" name="TextBox 3777">
          <a:extLst>
            <a:ext uri="{FF2B5EF4-FFF2-40B4-BE49-F238E27FC236}">
              <a16:creationId xmlns:a16="http://schemas.microsoft.com/office/drawing/2014/main" id="{00000000-0008-0000-0000-00006E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79" name="TextBox 3778">
          <a:extLst>
            <a:ext uri="{FF2B5EF4-FFF2-40B4-BE49-F238E27FC236}">
              <a16:creationId xmlns:a16="http://schemas.microsoft.com/office/drawing/2014/main" id="{00000000-0008-0000-0000-00006F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0" name="TextBox 3779">
          <a:extLst>
            <a:ext uri="{FF2B5EF4-FFF2-40B4-BE49-F238E27FC236}">
              <a16:creationId xmlns:a16="http://schemas.microsoft.com/office/drawing/2014/main" id="{00000000-0008-0000-0000-000070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1" name="TextBox 3780">
          <a:extLst>
            <a:ext uri="{FF2B5EF4-FFF2-40B4-BE49-F238E27FC236}">
              <a16:creationId xmlns:a16="http://schemas.microsoft.com/office/drawing/2014/main" id="{00000000-0008-0000-0000-000071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2" name="TextBox 3781">
          <a:extLst>
            <a:ext uri="{FF2B5EF4-FFF2-40B4-BE49-F238E27FC236}">
              <a16:creationId xmlns:a16="http://schemas.microsoft.com/office/drawing/2014/main" id="{00000000-0008-0000-0000-000072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3" name="TextBox 3782">
          <a:extLst>
            <a:ext uri="{FF2B5EF4-FFF2-40B4-BE49-F238E27FC236}">
              <a16:creationId xmlns:a16="http://schemas.microsoft.com/office/drawing/2014/main" id="{00000000-0008-0000-0000-000073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4" name="TextBox 3783">
          <a:extLst>
            <a:ext uri="{FF2B5EF4-FFF2-40B4-BE49-F238E27FC236}">
              <a16:creationId xmlns:a16="http://schemas.microsoft.com/office/drawing/2014/main" id="{00000000-0008-0000-0000-000074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5" name="TextBox 3784">
          <a:extLst>
            <a:ext uri="{FF2B5EF4-FFF2-40B4-BE49-F238E27FC236}">
              <a16:creationId xmlns:a16="http://schemas.microsoft.com/office/drawing/2014/main" id="{00000000-0008-0000-0000-000075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6" name="TextBox 3785">
          <a:extLst>
            <a:ext uri="{FF2B5EF4-FFF2-40B4-BE49-F238E27FC236}">
              <a16:creationId xmlns:a16="http://schemas.microsoft.com/office/drawing/2014/main" id="{00000000-0008-0000-0000-000076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7" name="TextBox 3786">
          <a:extLst>
            <a:ext uri="{FF2B5EF4-FFF2-40B4-BE49-F238E27FC236}">
              <a16:creationId xmlns:a16="http://schemas.microsoft.com/office/drawing/2014/main" id="{00000000-0008-0000-0000-000077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8" name="TextBox 3787">
          <a:extLst>
            <a:ext uri="{FF2B5EF4-FFF2-40B4-BE49-F238E27FC236}">
              <a16:creationId xmlns:a16="http://schemas.microsoft.com/office/drawing/2014/main" id="{00000000-0008-0000-0000-000078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89" name="TextBox 3788">
          <a:extLst>
            <a:ext uri="{FF2B5EF4-FFF2-40B4-BE49-F238E27FC236}">
              <a16:creationId xmlns:a16="http://schemas.microsoft.com/office/drawing/2014/main" id="{00000000-0008-0000-0000-000079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0" name="TextBox 3789">
          <a:extLst>
            <a:ext uri="{FF2B5EF4-FFF2-40B4-BE49-F238E27FC236}">
              <a16:creationId xmlns:a16="http://schemas.microsoft.com/office/drawing/2014/main" id="{00000000-0008-0000-0000-00007A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1" name="TextBox 3790">
          <a:extLst>
            <a:ext uri="{FF2B5EF4-FFF2-40B4-BE49-F238E27FC236}">
              <a16:creationId xmlns:a16="http://schemas.microsoft.com/office/drawing/2014/main" id="{00000000-0008-0000-0000-00007B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2" name="TextBox 3791">
          <a:extLst>
            <a:ext uri="{FF2B5EF4-FFF2-40B4-BE49-F238E27FC236}">
              <a16:creationId xmlns:a16="http://schemas.microsoft.com/office/drawing/2014/main" id="{00000000-0008-0000-0000-00007C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3" name="TextBox 3792">
          <a:extLst>
            <a:ext uri="{FF2B5EF4-FFF2-40B4-BE49-F238E27FC236}">
              <a16:creationId xmlns:a16="http://schemas.microsoft.com/office/drawing/2014/main" id="{00000000-0008-0000-0000-00007D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4" name="TextBox 3793">
          <a:extLst>
            <a:ext uri="{FF2B5EF4-FFF2-40B4-BE49-F238E27FC236}">
              <a16:creationId xmlns:a16="http://schemas.microsoft.com/office/drawing/2014/main" id="{00000000-0008-0000-0000-00007E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5" name="TextBox 3794">
          <a:extLst>
            <a:ext uri="{FF2B5EF4-FFF2-40B4-BE49-F238E27FC236}">
              <a16:creationId xmlns:a16="http://schemas.microsoft.com/office/drawing/2014/main" id="{00000000-0008-0000-0000-00007F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6" name="TextBox 3795">
          <a:extLst>
            <a:ext uri="{FF2B5EF4-FFF2-40B4-BE49-F238E27FC236}">
              <a16:creationId xmlns:a16="http://schemas.microsoft.com/office/drawing/2014/main" id="{00000000-0008-0000-0000-000080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7" name="TextBox 3796">
          <a:extLst>
            <a:ext uri="{FF2B5EF4-FFF2-40B4-BE49-F238E27FC236}">
              <a16:creationId xmlns:a16="http://schemas.microsoft.com/office/drawing/2014/main" id="{00000000-0008-0000-0000-000081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8" name="TextBox 3797">
          <a:extLst>
            <a:ext uri="{FF2B5EF4-FFF2-40B4-BE49-F238E27FC236}">
              <a16:creationId xmlns:a16="http://schemas.microsoft.com/office/drawing/2014/main" id="{00000000-0008-0000-0000-000082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799" name="TextBox 3798">
          <a:extLst>
            <a:ext uri="{FF2B5EF4-FFF2-40B4-BE49-F238E27FC236}">
              <a16:creationId xmlns:a16="http://schemas.microsoft.com/office/drawing/2014/main" id="{00000000-0008-0000-0000-000083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0" name="TextBox 3799">
          <a:extLst>
            <a:ext uri="{FF2B5EF4-FFF2-40B4-BE49-F238E27FC236}">
              <a16:creationId xmlns:a16="http://schemas.microsoft.com/office/drawing/2014/main" id="{00000000-0008-0000-0000-000084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1" name="TextBox 3800">
          <a:extLst>
            <a:ext uri="{FF2B5EF4-FFF2-40B4-BE49-F238E27FC236}">
              <a16:creationId xmlns:a16="http://schemas.microsoft.com/office/drawing/2014/main" id="{00000000-0008-0000-0000-000085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2" name="TextBox 3801">
          <a:extLst>
            <a:ext uri="{FF2B5EF4-FFF2-40B4-BE49-F238E27FC236}">
              <a16:creationId xmlns:a16="http://schemas.microsoft.com/office/drawing/2014/main" id="{00000000-0008-0000-0000-000086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3" name="TextBox 3802">
          <a:extLst>
            <a:ext uri="{FF2B5EF4-FFF2-40B4-BE49-F238E27FC236}">
              <a16:creationId xmlns:a16="http://schemas.microsoft.com/office/drawing/2014/main" id="{00000000-0008-0000-0000-000087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4" name="TextBox 3803">
          <a:extLst>
            <a:ext uri="{FF2B5EF4-FFF2-40B4-BE49-F238E27FC236}">
              <a16:creationId xmlns:a16="http://schemas.microsoft.com/office/drawing/2014/main" id="{00000000-0008-0000-0000-000088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5" name="TextBox 3804">
          <a:extLst>
            <a:ext uri="{FF2B5EF4-FFF2-40B4-BE49-F238E27FC236}">
              <a16:creationId xmlns:a16="http://schemas.microsoft.com/office/drawing/2014/main" id="{00000000-0008-0000-0000-000089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6" name="TextBox 3805">
          <a:extLst>
            <a:ext uri="{FF2B5EF4-FFF2-40B4-BE49-F238E27FC236}">
              <a16:creationId xmlns:a16="http://schemas.microsoft.com/office/drawing/2014/main" id="{00000000-0008-0000-0000-00008A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7" name="TextBox 3806">
          <a:extLst>
            <a:ext uri="{FF2B5EF4-FFF2-40B4-BE49-F238E27FC236}">
              <a16:creationId xmlns:a16="http://schemas.microsoft.com/office/drawing/2014/main" id="{00000000-0008-0000-0000-00008B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8" name="TextBox 3807">
          <a:extLst>
            <a:ext uri="{FF2B5EF4-FFF2-40B4-BE49-F238E27FC236}">
              <a16:creationId xmlns:a16="http://schemas.microsoft.com/office/drawing/2014/main" id="{00000000-0008-0000-0000-00008C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09" name="TextBox 3808">
          <a:extLst>
            <a:ext uri="{FF2B5EF4-FFF2-40B4-BE49-F238E27FC236}">
              <a16:creationId xmlns:a16="http://schemas.microsoft.com/office/drawing/2014/main" id="{00000000-0008-0000-0000-00008D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0" name="TextBox 3809">
          <a:extLst>
            <a:ext uri="{FF2B5EF4-FFF2-40B4-BE49-F238E27FC236}">
              <a16:creationId xmlns:a16="http://schemas.microsoft.com/office/drawing/2014/main" id="{00000000-0008-0000-0000-00008E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1" name="TextBox 3810">
          <a:extLst>
            <a:ext uri="{FF2B5EF4-FFF2-40B4-BE49-F238E27FC236}">
              <a16:creationId xmlns:a16="http://schemas.microsoft.com/office/drawing/2014/main" id="{00000000-0008-0000-0000-00008F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2" name="TextBox 3811">
          <a:extLst>
            <a:ext uri="{FF2B5EF4-FFF2-40B4-BE49-F238E27FC236}">
              <a16:creationId xmlns:a16="http://schemas.microsoft.com/office/drawing/2014/main" id="{00000000-0008-0000-0000-000090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3" name="TextBox 3812">
          <a:extLst>
            <a:ext uri="{FF2B5EF4-FFF2-40B4-BE49-F238E27FC236}">
              <a16:creationId xmlns:a16="http://schemas.microsoft.com/office/drawing/2014/main" id="{00000000-0008-0000-0000-000091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4" name="TextBox 3813">
          <a:extLst>
            <a:ext uri="{FF2B5EF4-FFF2-40B4-BE49-F238E27FC236}">
              <a16:creationId xmlns:a16="http://schemas.microsoft.com/office/drawing/2014/main" id="{00000000-0008-0000-0000-000092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5" name="TextBox 3814">
          <a:extLst>
            <a:ext uri="{FF2B5EF4-FFF2-40B4-BE49-F238E27FC236}">
              <a16:creationId xmlns:a16="http://schemas.microsoft.com/office/drawing/2014/main" id="{00000000-0008-0000-0000-000093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6" name="TextBox 3815">
          <a:extLst>
            <a:ext uri="{FF2B5EF4-FFF2-40B4-BE49-F238E27FC236}">
              <a16:creationId xmlns:a16="http://schemas.microsoft.com/office/drawing/2014/main" id="{00000000-0008-0000-0000-000094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7" name="TextBox 3816">
          <a:extLst>
            <a:ext uri="{FF2B5EF4-FFF2-40B4-BE49-F238E27FC236}">
              <a16:creationId xmlns:a16="http://schemas.microsoft.com/office/drawing/2014/main" id="{00000000-0008-0000-0000-000095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8" name="TextBox 3817">
          <a:extLst>
            <a:ext uri="{FF2B5EF4-FFF2-40B4-BE49-F238E27FC236}">
              <a16:creationId xmlns:a16="http://schemas.microsoft.com/office/drawing/2014/main" id="{00000000-0008-0000-0000-000096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19" name="TextBox 3818">
          <a:extLst>
            <a:ext uri="{FF2B5EF4-FFF2-40B4-BE49-F238E27FC236}">
              <a16:creationId xmlns:a16="http://schemas.microsoft.com/office/drawing/2014/main" id="{00000000-0008-0000-0000-000097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0" name="TextBox 3819">
          <a:extLst>
            <a:ext uri="{FF2B5EF4-FFF2-40B4-BE49-F238E27FC236}">
              <a16:creationId xmlns:a16="http://schemas.microsoft.com/office/drawing/2014/main" id="{00000000-0008-0000-0000-000098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1" name="TextBox 3820">
          <a:extLst>
            <a:ext uri="{FF2B5EF4-FFF2-40B4-BE49-F238E27FC236}">
              <a16:creationId xmlns:a16="http://schemas.microsoft.com/office/drawing/2014/main" id="{00000000-0008-0000-0000-000099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2" name="TextBox 3821">
          <a:extLst>
            <a:ext uri="{FF2B5EF4-FFF2-40B4-BE49-F238E27FC236}">
              <a16:creationId xmlns:a16="http://schemas.microsoft.com/office/drawing/2014/main" id="{00000000-0008-0000-0000-00009A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3" name="TextBox 3822">
          <a:extLst>
            <a:ext uri="{FF2B5EF4-FFF2-40B4-BE49-F238E27FC236}">
              <a16:creationId xmlns:a16="http://schemas.microsoft.com/office/drawing/2014/main" id="{00000000-0008-0000-0000-00009B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4" name="TextBox 3823">
          <a:extLst>
            <a:ext uri="{FF2B5EF4-FFF2-40B4-BE49-F238E27FC236}">
              <a16:creationId xmlns:a16="http://schemas.microsoft.com/office/drawing/2014/main" id="{00000000-0008-0000-0000-00009C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5" name="TextBox 3824">
          <a:extLst>
            <a:ext uri="{FF2B5EF4-FFF2-40B4-BE49-F238E27FC236}">
              <a16:creationId xmlns:a16="http://schemas.microsoft.com/office/drawing/2014/main" id="{00000000-0008-0000-0000-00009D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6" name="TextBox 3825">
          <a:extLst>
            <a:ext uri="{FF2B5EF4-FFF2-40B4-BE49-F238E27FC236}">
              <a16:creationId xmlns:a16="http://schemas.microsoft.com/office/drawing/2014/main" id="{00000000-0008-0000-0000-00009E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7" name="TextBox 3826">
          <a:extLst>
            <a:ext uri="{FF2B5EF4-FFF2-40B4-BE49-F238E27FC236}">
              <a16:creationId xmlns:a16="http://schemas.microsoft.com/office/drawing/2014/main" id="{00000000-0008-0000-0000-00009F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8" name="TextBox 3827">
          <a:extLst>
            <a:ext uri="{FF2B5EF4-FFF2-40B4-BE49-F238E27FC236}">
              <a16:creationId xmlns:a16="http://schemas.microsoft.com/office/drawing/2014/main" id="{00000000-0008-0000-0000-0000A0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29" name="TextBox 3828">
          <a:extLst>
            <a:ext uri="{FF2B5EF4-FFF2-40B4-BE49-F238E27FC236}">
              <a16:creationId xmlns:a16="http://schemas.microsoft.com/office/drawing/2014/main" id="{00000000-0008-0000-0000-0000A1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30" name="TextBox 3829">
          <a:extLst>
            <a:ext uri="{FF2B5EF4-FFF2-40B4-BE49-F238E27FC236}">
              <a16:creationId xmlns:a16="http://schemas.microsoft.com/office/drawing/2014/main" id="{00000000-0008-0000-0000-0000A2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831" name="TextBox 3830">
          <a:extLst>
            <a:ext uri="{FF2B5EF4-FFF2-40B4-BE49-F238E27FC236}">
              <a16:creationId xmlns:a16="http://schemas.microsoft.com/office/drawing/2014/main" id="{00000000-0008-0000-0000-0000A3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2" name="TextBox 3831">
          <a:extLst>
            <a:ext uri="{FF2B5EF4-FFF2-40B4-BE49-F238E27FC236}">
              <a16:creationId xmlns:a16="http://schemas.microsoft.com/office/drawing/2014/main" id="{00000000-0008-0000-0000-0000A4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3" name="TextBox 3832">
          <a:extLst>
            <a:ext uri="{FF2B5EF4-FFF2-40B4-BE49-F238E27FC236}">
              <a16:creationId xmlns:a16="http://schemas.microsoft.com/office/drawing/2014/main" id="{00000000-0008-0000-0000-0000A5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4" name="TextBox 3833">
          <a:extLst>
            <a:ext uri="{FF2B5EF4-FFF2-40B4-BE49-F238E27FC236}">
              <a16:creationId xmlns:a16="http://schemas.microsoft.com/office/drawing/2014/main" id="{00000000-0008-0000-0000-0000A6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5" name="TextBox 3834">
          <a:extLst>
            <a:ext uri="{FF2B5EF4-FFF2-40B4-BE49-F238E27FC236}">
              <a16:creationId xmlns:a16="http://schemas.microsoft.com/office/drawing/2014/main" id="{00000000-0008-0000-0000-0000A7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6" name="TextBox 3835">
          <a:extLst>
            <a:ext uri="{FF2B5EF4-FFF2-40B4-BE49-F238E27FC236}">
              <a16:creationId xmlns:a16="http://schemas.microsoft.com/office/drawing/2014/main" id="{00000000-0008-0000-0000-0000A8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7" name="TextBox 3836">
          <a:extLst>
            <a:ext uri="{FF2B5EF4-FFF2-40B4-BE49-F238E27FC236}">
              <a16:creationId xmlns:a16="http://schemas.microsoft.com/office/drawing/2014/main" id="{00000000-0008-0000-0000-0000A9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8" name="TextBox 3837">
          <a:extLst>
            <a:ext uri="{FF2B5EF4-FFF2-40B4-BE49-F238E27FC236}">
              <a16:creationId xmlns:a16="http://schemas.microsoft.com/office/drawing/2014/main" id="{00000000-0008-0000-0000-0000AA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39" name="TextBox 3838">
          <a:extLst>
            <a:ext uri="{FF2B5EF4-FFF2-40B4-BE49-F238E27FC236}">
              <a16:creationId xmlns:a16="http://schemas.microsoft.com/office/drawing/2014/main" id="{00000000-0008-0000-0000-0000AB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0" name="TextBox 3839">
          <a:extLst>
            <a:ext uri="{FF2B5EF4-FFF2-40B4-BE49-F238E27FC236}">
              <a16:creationId xmlns:a16="http://schemas.microsoft.com/office/drawing/2014/main" id="{00000000-0008-0000-0000-0000AC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1" name="TextBox 3840">
          <a:extLst>
            <a:ext uri="{FF2B5EF4-FFF2-40B4-BE49-F238E27FC236}">
              <a16:creationId xmlns:a16="http://schemas.microsoft.com/office/drawing/2014/main" id="{00000000-0008-0000-0000-0000AD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2" name="TextBox 3841">
          <a:extLst>
            <a:ext uri="{FF2B5EF4-FFF2-40B4-BE49-F238E27FC236}">
              <a16:creationId xmlns:a16="http://schemas.microsoft.com/office/drawing/2014/main" id="{00000000-0008-0000-0000-0000AE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3" name="TextBox 3842">
          <a:extLst>
            <a:ext uri="{FF2B5EF4-FFF2-40B4-BE49-F238E27FC236}">
              <a16:creationId xmlns:a16="http://schemas.microsoft.com/office/drawing/2014/main" id="{00000000-0008-0000-0000-0000AF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4" name="TextBox 3843">
          <a:extLst>
            <a:ext uri="{FF2B5EF4-FFF2-40B4-BE49-F238E27FC236}">
              <a16:creationId xmlns:a16="http://schemas.microsoft.com/office/drawing/2014/main" id="{00000000-0008-0000-0000-0000B0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5" name="TextBox 3844">
          <a:extLst>
            <a:ext uri="{FF2B5EF4-FFF2-40B4-BE49-F238E27FC236}">
              <a16:creationId xmlns:a16="http://schemas.microsoft.com/office/drawing/2014/main" id="{00000000-0008-0000-0000-0000B1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6" name="TextBox 3845">
          <a:extLst>
            <a:ext uri="{FF2B5EF4-FFF2-40B4-BE49-F238E27FC236}">
              <a16:creationId xmlns:a16="http://schemas.microsoft.com/office/drawing/2014/main" id="{00000000-0008-0000-0000-0000B2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7" name="TextBox 3846">
          <a:extLst>
            <a:ext uri="{FF2B5EF4-FFF2-40B4-BE49-F238E27FC236}">
              <a16:creationId xmlns:a16="http://schemas.microsoft.com/office/drawing/2014/main" id="{00000000-0008-0000-0000-0000B3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8" name="TextBox 3847">
          <a:extLst>
            <a:ext uri="{FF2B5EF4-FFF2-40B4-BE49-F238E27FC236}">
              <a16:creationId xmlns:a16="http://schemas.microsoft.com/office/drawing/2014/main" id="{00000000-0008-0000-0000-0000B4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49" name="TextBox 3848">
          <a:extLst>
            <a:ext uri="{FF2B5EF4-FFF2-40B4-BE49-F238E27FC236}">
              <a16:creationId xmlns:a16="http://schemas.microsoft.com/office/drawing/2014/main" id="{00000000-0008-0000-0000-0000B5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0" name="TextBox 3849">
          <a:extLst>
            <a:ext uri="{FF2B5EF4-FFF2-40B4-BE49-F238E27FC236}">
              <a16:creationId xmlns:a16="http://schemas.microsoft.com/office/drawing/2014/main" id="{00000000-0008-0000-0000-0000B6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1" name="TextBox 3850">
          <a:extLst>
            <a:ext uri="{FF2B5EF4-FFF2-40B4-BE49-F238E27FC236}">
              <a16:creationId xmlns:a16="http://schemas.microsoft.com/office/drawing/2014/main" id="{00000000-0008-0000-0000-0000B7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2" name="TextBox 3851">
          <a:extLst>
            <a:ext uri="{FF2B5EF4-FFF2-40B4-BE49-F238E27FC236}">
              <a16:creationId xmlns:a16="http://schemas.microsoft.com/office/drawing/2014/main" id="{00000000-0008-0000-0000-0000B8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3" name="TextBox 3852">
          <a:extLst>
            <a:ext uri="{FF2B5EF4-FFF2-40B4-BE49-F238E27FC236}">
              <a16:creationId xmlns:a16="http://schemas.microsoft.com/office/drawing/2014/main" id="{00000000-0008-0000-0000-0000B9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4" name="TextBox 3853">
          <a:extLst>
            <a:ext uri="{FF2B5EF4-FFF2-40B4-BE49-F238E27FC236}">
              <a16:creationId xmlns:a16="http://schemas.microsoft.com/office/drawing/2014/main" id="{00000000-0008-0000-0000-0000BA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5" name="TextBox 3854">
          <a:extLst>
            <a:ext uri="{FF2B5EF4-FFF2-40B4-BE49-F238E27FC236}">
              <a16:creationId xmlns:a16="http://schemas.microsoft.com/office/drawing/2014/main" id="{00000000-0008-0000-0000-0000BB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6" name="TextBox 3855">
          <a:extLst>
            <a:ext uri="{FF2B5EF4-FFF2-40B4-BE49-F238E27FC236}">
              <a16:creationId xmlns:a16="http://schemas.microsoft.com/office/drawing/2014/main" id="{00000000-0008-0000-0000-0000BC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7" name="TextBox 3856">
          <a:extLst>
            <a:ext uri="{FF2B5EF4-FFF2-40B4-BE49-F238E27FC236}">
              <a16:creationId xmlns:a16="http://schemas.microsoft.com/office/drawing/2014/main" id="{00000000-0008-0000-0000-0000BD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8" name="TextBox 3857">
          <a:extLst>
            <a:ext uri="{FF2B5EF4-FFF2-40B4-BE49-F238E27FC236}">
              <a16:creationId xmlns:a16="http://schemas.microsoft.com/office/drawing/2014/main" id="{00000000-0008-0000-0000-0000BE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59" name="TextBox 3858">
          <a:extLst>
            <a:ext uri="{FF2B5EF4-FFF2-40B4-BE49-F238E27FC236}">
              <a16:creationId xmlns:a16="http://schemas.microsoft.com/office/drawing/2014/main" id="{00000000-0008-0000-0000-0000BF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0" name="TextBox 3859">
          <a:extLst>
            <a:ext uri="{FF2B5EF4-FFF2-40B4-BE49-F238E27FC236}">
              <a16:creationId xmlns:a16="http://schemas.microsoft.com/office/drawing/2014/main" id="{00000000-0008-0000-0000-0000C0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1" name="TextBox 3860">
          <a:extLst>
            <a:ext uri="{FF2B5EF4-FFF2-40B4-BE49-F238E27FC236}">
              <a16:creationId xmlns:a16="http://schemas.microsoft.com/office/drawing/2014/main" id="{00000000-0008-0000-0000-0000C1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2" name="TextBox 3861">
          <a:extLst>
            <a:ext uri="{FF2B5EF4-FFF2-40B4-BE49-F238E27FC236}">
              <a16:creationId xmlns:a16="http://schemas.microsoft.com/office/drawing/2014/main" id="{00000000-0008-0000-0000-0000C2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3" name="TextBox 3862">
          <a:extLst>
            <a:ext uri="{FF2B5EF4-FFF2-40B4-BE49-F238E27FC236}">
              <a16:creationId xmlns:a16="http://schemas.microsoft.com/office/drawing/2014/main" id="{00000000-0008-0000-0000-0000C3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4" name="TextBox 3863">
          <a:extLst>
            <a:ext uri="{FF2B5EF4-FFF2-40B4-BE49-F238E27FC236}">
              <a16:creationId xmlns:a16="http://schemas.microsoft.com/office/drawing/2014/main" id="{00000000-0008-0000-0000-0000C4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5" name="TextBox 3864">
          <a:extLst>
            <a:ext uri="{FF2B5EF4-FFF2-40B4-BE49-F238E27FC236}">
              <a16:creationId xmlns:a16="http://schemas.microsoft.com/office/drawing/2014/main" id="{00000000-0008-0000-0000-0000C5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6" name="TextBox 3865">
          <a:extLst>
            <a:ext uri="{FF2B5EF4-FFF2-40B4-BE49-F238E27FC236}">
              <a16:creationId xmlns:a16="http://schemas.microsoft.com/office/drawing/2014/main" id="{00000000-0008-0000-0000-0000C6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7" name="TextBox 3866">
          <a:extLst>
            <a:ext uri="{FF2B5EF4-FFF2-40B4-BE49-F238E27FC236}">
              <a16:creationId xmlns:a16="http://schemas.microsoft.com/office/drawing/2014/main" id="{00000000-0008-0000-0000-0000C7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8" name="TextBox 3867">
          <a:extLst>
            <a:ext uri="{FF2B5EF4-FFF2-40B4-BE49-F238E27FC236}">
              <a16:creationId xmlns:a16="http://schemas.microsoft.com/office/drawing/2014/main" id="{00000000-0008-0000-0000-0000C8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69" name="TextBox 3868">
          <a:extLst>
            <a:ext uri="{FF2B5EF4-FFF2-40B4-BE49-F238E27FC236}">
              <a16:creationId xmlns:a16="http://schemas.microsoft.com/office/drawing/2014/main" id="{00000000-0008-0000-0000-0000C9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0" name="TextBox 3869">
          <a:extLst>
            <a:ext uri="{FF2B5EF4-FFF2-40B4-BE49-F238E27FC236}">
              <a16:creationId xmlns:a16="http://schemas.microsoft.com/office/drawing/2014/main" id="{00000000-0008-0000-0000-0000CA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1" name="TextBox 3870">
          <a:extLst>
            <a:ext uri="{FF2B5EF4-FFF2-40B4-BE49-F238E27FC236}">
              <a16:creationId xmlns:a16="http://schemas.microsoft.com/office/drawing/2014/main" id="{00000000-0008-0000-0000-0000CB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2" name="TextBox 3871">
          <a:extLst>
            <a:ext uri="{FF2B5EF4-FFF2-40B4-BE49-F238E27FC236}">
              <a16:creationId xmlns:a16="http://schemas.microsoft.com/office/drawing/2014/main" id="{00000000-0008-0000-0000-0000CC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3" name="TextBox 3872">
          <a:extLst>
            <a:ext uri="{FF2B5EF4-FFF2-40B4-BE49-F238E27FC236}">
              <a16:creationId xmlns:a16="http://schemas.microsoft.com/office/drawing/2014/main" id="{00000000-0008-0000-0000-0000CD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4" name="TextBox 3873">
          <a:extLst>
            <a:ext uri="{FF2B5EF4-FFF2-40B4-BE49-F238E27FC236}">
              <a16:creationId xmlns:a16="http://schemas.microsoft.com/office/drawing/2014/main" id="{00000000-0008-0000-0000-0000CE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5" name="TextBox 3874">
          <a:extLst>
            <a:ext uri="{FF2B5EF4-FFF2-40B4-BE49-F238E27FC236}">
              <a16:creationId xmlns:a16="http://schemas.microsoft.com/office/drawing/2014/main" id="{00000000-0008-0000-0000-0000CF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6" name="TextBox 3875">
          <a:extLst>
            <a:ext uri="{FF2B5EF4-FFF2-40B4-BE49-F238E27FC236}">
              <a16:creationId xmlns:a16="http://schemas.microsoft.com/office/drawing/2014/main" id="{00000000-0008-0000-0000-0000D0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7" name="TextBox 3876">
          <a:extLst>
            <a:ext uri="{FF2B5EF4-FFF2-40B4-BE49-F238E27FC236}">
              <a16:creationId xmlns:a16="http://schemas.microsoft.com/office/drawing/2014/main" id="{00000000-0008-0000-0000-0000D1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8" name="TextBox 3877">
          <a:extLst>
            <a:ext uri="{FF2B5EF4-FFF2-40B4-BE49-F238E27FC236}">
              <a16:creationId xmlns:a16="http://schemas.microsoft.com/office/drawing/2014/main" id="{00000000-0008-0000-0000-0000D2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79" name="TextBox 3878">
          <a:extLst>
            <a:ext uri="{FF2B5EF4-FFF2-40B4-BE49-F238E27FC236}">
              <a16:creationId xmlns:a16="http://schemas.microsoft.com/office/drawing/2014/main" id="{00000000-0008-0000-0000-0000D3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0" name="TextBox 3879">
          <a:extLst>
            <a:ext uri="{FF2B5EF4-FFF2-40B4-BE49-F238E27FC236}">
              <a16:creationId xmlns:a16="http://schemas.microsoft.com/office/drawing/2014/main" id="{00000000-0008-0000-0000-0000D4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1" name="TextBox 3880">
          <a:extLst>
            <a:ext uri="{FF2B5EF4-FFF2-40B4-BE49-F238E27FC236}">
              <a16:creationId xmlns:a16="http://schemas.microsoft.com/office/drawing/2014/main" id="{00000000-0008-0000-0000-0000D5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2" name="TextBox 3881">
          <a:extLst>
            <a:ext uri="{FF2B5EF4-FFF2-40B4-BE49-F238E27FC236}">
              <a16:creationId xmlns:a16="http://schemas.microsoft.com/office/drawing/2014/main" id="{00000000-0008-0000-0000-0000D6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3" name="TextBox 3882">
          <a:extLst>
            <a:ext uri="{FF2B5EF4-FFF2-40B4-BE49-F238E27FC236}">
              <a16:creationId xmlns:a16="http://schemas.microsoft.com/office/drawing/2014/main" id="{00000000-0008-0000-0000-0000D7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4" name="TextBox 3883">
          <a:extLst>
            <a:ext uri="{FF2B5EF4-FFF2-40B4-BE49-F238E27FC236}">
              <a16:creationId xmlns:a16="http://schemas.microsoft.com/office/drawing/2014/main" id="{00000000-0008-0000-0000-0000D8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5" name="TextBox 3884">
          <a:extLst>
            <a:ext uri="{FF2B5EF4-FFF2-40B4-BE49-F238E27FC236}">
              <a16:creationId xmlns:a16="http://schemas.microsoft.com/office/drawing/2014/main" id="{00000000-0008-0000-0000-0000D9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6" name="TextBox 3885">
          <a:extLst>
            <a:ext uri="{FF2B5EF4-FFF2-40B4-BE49-F238E27FC236}">
              <a16:creationId xmlns:a16="http://schemas.microsoft.com/office/drawing/2014/main" id="{00000000-0008-0000-0000-0000DA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7" name="TextBox 3886">
          <a:extLst>
            <a:ext uri="{FF2B5EF4-FFF2-40B4-BE49-F238E27FC236}">
              <a16:creationId xmlns:a16="http://schemas.microsoft.com/office/drawing/2014/main" id="{00000000-0008-0000-0000-0000DB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8" name="TextBox 3887">
          <a:extLst>
            <a:ext uri="{FF2B5EF4-FFF2-40B4-BE49-F238E27FC236}">
              <a16:creationId xmlns:a16="http://schemas.microsoft.com/office/drawing/2014/main" id="{00000000-0008-0000-0000-0000DC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89" name="TextBox 3888">
          <a:extLst>
            <a:ext uri="{FF2B5EF4-FFF2-40B4-BE49-F238E27FC236}">
              <a16:creationId xmlns:a16="http://schemas.microsoft.com/office/drawing/2014/main" id="{00000000-0008-0000-0000-0000DD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0" name="TextBox 3889">
          <a:extLst>
            <a:ext uri="{FF2B5EF4-FFF2-40B4-BE49-F238E27FC236}">
              <a16:creationId xmlns:a16="http://schemas.microsoft.com/office/drawing/2014/main" id="{00000000-0008-0000-0000-0000DE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1" name="TextBox 3890">
          <a:extLst>
            <a:ext uri="{FF2B5EF4-FFF2-40B4-BE49-F238E27FC236}">
              <a16:creationId xmlns:a16="http://schemas.microsoft.com/office/drawing/2014/main" id="{00000000-0008-0000-0000-0000DF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2" name="TextBox 3891">
          <a:extLst>
            <a:ext uri="{FF2B5EF4-FFF2-40B4-BE49-F238E27FC236}">
              <a16:creationId xmlns:a16="http://schemas.microsoft.com/office/drawing/2014/main" id="{00000000-0008-0000-0000-0000E0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3" name="TextBox 3892">
          <a:extLst>
            <a:ext uri="{FF2B5EF4-FFF2-40B4-BE49-F238E27FC236}">
              <a16:creationId xmlns:a16="http://schemas.microsoft.com/office/drawing/2014/main" id="{00000000-0008-0000-0000-0000E1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4" name="TextBox 3893">
          <a:extLst>
            <a:ext uri="{FF2B5EF4-FFF2-40B4-BE49-F238E27FC236}">
              <a16:creationId xmlns:a16="http://schemas.microsoft.com/office/drawing/2014/main" id="{00000000-0008-0000-0000-0000E2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5" name="TextBox 3894">
          <a:extLst>
            <a:ext uri="{FF2B5EF4-FFF2-40B4-BE49-F238E27FC236}">
              <a16:creationId xmlns:a16="http://schemas.microsoft.com/office/drawing/2014/main" id="{00000000-0008-0000-0000-0000E3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6" name="TextBox 3895">
          <a:extLst>
            <a:ext uri="{FF2B5EF4-FFF2-40B4-BE49-F238E27FC236}">
              <a16:creationId xmlns:a16="http://schemas.microsoft.com/office/drawing/2014/main" id="{00000000-0008-0000-0000-0000E4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7" name="TextBox 3896">
          <a:extLst>
            <a:ext uri="{FF2B5EF4-FFF2-40B4-BE49-F238E27FC236}">
              <a16:creationId xmlns:a16="http://schemas.microsoft.com/office/drawing/2014/main" id="{00000000-0008-0000-0000-0000E5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8" name="TextBox 3897">
          <a:extLst>
            <a:ext uri="{FF2B5EF4-FFF2-40B4-BE49-F238E27FC236}">
              <a16:creationId xmlns:a16="http://schemas.microsoft.com/office/drawing/2014/main" id="{00000000-0008-0000-0000-0000E6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899" name="TextBox 3898">
          <a:extLst>
            <a:ext uri="{FF2B5EF4-FFF2-40B4-BE49-F238E27FC236}">
              <a16:creationId xmlns:a16="http://schemas.microsoft.com/office/drawing/2014/main" id="{00000000-0008-0000-0000-0000E7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00" name="TextBox 3899">
          <a:extLst>
            <a:ext uri="{FF2B5EF4-FFF2-40B4-BE49-F238E27FC236}">
              <a16:creationId xmlns:a16="http://schemas.microsoft.com/office/drawing/2014/main" id="{00000000-0008-0000-0000-0000E8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01" name="TextBox 3900">
          <a:extLst>
            <a:ext uri="{FF2B5EF4-FFF2-40B4-BE49-F238E27FC236}">
              <a16:creationId xmlns:a16="http://schemas.microsoft.com/office/drawing/2014/main" id="{00000000-0008-0000-0000-0000E9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02" name="TextBox 3901">
          <a:extLst>
            <a:ext uri="{FF2B5EF4-FFF2-40B4-BE49-F238E27FC236}">
              <a16:creationId xmlns:a16="http://schemas.microsoft.com/office/drawing/2014/main" id="{00000000-0008-0000-0000-0000EA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03" name="TextBox 3902">
          <a:extLst>
            <a:ext uri="{FF2B5EF4-FFF2-40B4-BE49-F238E27FC236}">
              <a16:creationId xmlns:a16="http://schemas.microsoft.com/office/drawing/2014/main" id="{00000000-0008-0000-0000-0000EB01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04" name="TextBox 3903">
          <a:extLst>
            <a:ext uri="{FF2B5EF4-FFF2-40B4-BE49-F238E27FC236}">
              <a16:creationId xmlns:a16="http://schemas.microsoft.com/office/drawing/2014/main" id="{00000000-0008-0000-0000-0000EC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05" name="TextBox 3904">
          <a:extLst>
            <a:ext uri="{FF2B5EF4-FFF2-40B4-BE49-F238E27FC236}">
              <a16:creationId xmlns:a16="http://schemas.microsoft.com/office/drawing/2014/main" id="{00000000-0008-0000-0000-0000ED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06" name="TextBox 3905">
          <a:extLst>
            <a:ext uri="{FF2B5EF4-FFF2-40B4-BE49-F238E27FC236}">
              <a16:creationId xmlns:a16="http://schemas.microsoft.com/office/drawing/2014/main" id="{00000000-0008-0000-0000-0000EE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07" name="TextBox 3906">
          <a:extLst>
            <a:ext uri="{FF2B5EF4-FFF2-40B4-BE49-F238E27FC236}">
              <a16:creationId xmlns:a16="http://schemas.microsoft.com/office/drawing/2014/main" id="{00000000-0008-0000-0000-0000EF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08" name="TextBox 3907">
          <a:extLst>
            <a:ext uri="{FF2B5EF4-FFF2-40B4-BE49-F238E27FC236}">
              <a16:creationId xmlns:a16="http://schemas.microsoft.com/office/drawing/2014/main" id="{00000000-0008-0000-0000-0000F001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09" name="TextBox 3908">
          <a:extLst>
            <a:ext uri="{FF2B5EF4-FFF2-40B4-BE49-F238E27FC236}">
              <a16:creationId xmlns:a16="http://schemas.microsoft.com/office/drawing/2014/main" id="{00000000-0008-0000-0000-0000F101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10" name="TextBox 3909">
          <a:extLst>
            <a:ext uri="{FF2B5EF4-FFF2-40B4-BE49-F238E27FC236}">
              <a16:creationId xmlns:a16="http://schemas.microsoft.com/office/drawing/2014/main" id="{00000000-0008-0000-0000-0000F201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11" name="TextBox 3910">
          <a:extLst>
            <a:ext uri="{FF2B5EF4-FFF2-40B4-BE49-F238E27FC236}">
              <a16:creationId xmlns:a16="http://schemas.microsoft.com/office/drawing/2014/main" id="{00000000-0008-0000-0000-0000F301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912" name="TextBox 3911">
          <a:extLst>
            <a:ext uri="{FF2B5EF4-FFF2-40B4-BE49-F238E27FC236}">
              <a16:creationId xmlns:a16="http://schemas.microsoft.com/office/drawing/2014/main" id="{00000000-0008-0000-0000-0000F401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913" name="TextBox 3912">
          <a:extLst>
            <a:ext uri="{FF2B5EF4-FFF2-40B4-BE49-F238E27FC236}">
              <a16:creationId xmlns:a16="http://schemas.microsoft.com/office/drawing/2014/main" id="{00000000-0008-0000-0000-0000F501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914" name="TextBox 3913">
          <a:extLst>
            <a:ext uri="{FF2B5EF4-FFF2-40B4-BE49-F238E27FC236}">
              <a16:creationId xmlns:a16="http://schemas.microsoft.com/office/drawing/2014/main" id="{00000000-0008-0000-0000-0000F601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3915" name="TextBox 3914">
          <a:extLst>
            <a:ext uri="{FF2B5EF4-FFF2-40B4-BE49-F238E27FC236}">
              <a16:creationId xmlns:a16="http://schemas.microsoft.com/office/drawing/2014/main" id="{00000000-0008-0000-0000-0000F701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16" name="TextBox 3915">
          <a:extLst>
            <a:ext uri="{FF2B5EF4-FFF2-40B4-BE49-F238E27FC236}">
              <a16:creationId xmlns:a16="http://schemas.microsoft.com/office/drawing/2014/main" id="{00000000-0008-0000-0000-0000F8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17" name="TextBox 3916">
          <a:extLst>
            <a:ext uri="{FF2B5EF4-FFF2-40B4-BE49-F238E27FC236}">
              <a16:creationId xmlns:a16="http://schemas.microsoft.com/office/drawing/2014/main" id="{00000000-0008-0000-0000-0000F9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18" name="TextBox 3917">
          <a:extLst>
            <a:ext uri="{FF2B5EF4-FFF2-40B4-BE49-F238E27FC236}">
              <a16:creationId xmlns:a16="http://schemas.microsoft.com/office/drawing/2014/main" id="{00000000-0008-0000-0000-0000FA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19" name="TextBox 3918">
          <a:extLst>
            <a:ext uri="{FF2B5EF4-FFF2-40B4-BE49-F238E27FC236}">
              <a16:creationId xmlns:a16="http://schemas.microsoft.com/office/drawing/2014/main" id="{00000000-0008-0000-0000-0000FB01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0" name="TextBox 3919">
          <a:extLst>
            <a:ext uri="{FF2B5EF4-FFF2-40B4-BE49-F238E27FC236}">
              <a16:creationId xmlns:a16="http://schemas.microsoft.com/office/drawing/2014/main" id="{00000000-0008-0000-0000-0000FC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1" name="TextBox 3920">
          <a:extLst>
            <a:ext uri="{FF2B5EF4-FFF2-40B4-BE49-F238E27FC236}">
              <a16:creationId xmlns:a16="http://schemas.microsoft.com/office/drawing/2014/main" id="{00000000-0008-0000-0000-0000FD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2" name="TextBox 3921">
          <a:extLst>
            <a:ext uri="{FF2B5EF4-FFF2-40B4-BE49-F238E27FC236}">
              <a16:creationId xmlns:a16="http://schemas.microsoft.com/office/drawing/2014/main" id="{00000000-0008-0000-0000-0000FE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3" name="TextBox 3922">
          <a:extLst>
            <a:ext uri="{FF2B5EF4-FFF2-40B4-BE49-F238E27FC236}">
              <a16:creationId xmlns:a16="http://schemas.microsoft.com/office/drawing/2014/main" id="{00000000-0008-0000-0000-0000FF01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4" name="TextBox 3923">
          <a:extLst>
            <a:ext uri="{FF2B5EF4-FFF2-40B4-BE49-F238E27FC236}">
              <a16:creationId xmlns:a16="http://schemas.microsoft.com/office/drawing/2014/main" id="{00000000-0008-0000-0000-00000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5" name="TextBox 3924">
          <a:extLst>
            <a:ext uri="{FF2B5EF4-FFF2-40B4-BE49-F238E27FC236}">
              <a16:creationId xmlns:a16="http://schemas.microsoft.com/office/drawing/2014/main" id="{00000000-0008-0000-0000-00000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6" name="TextBox 3925">
          <a:extLst>
            <a:ext uri="{FF2B5EF4-FFF2-40B4-BE49-F238E27FC236}">
              <a16:creationId xmlns:a16="http://schemas.microsoft.com/office/drawing/2014/main" id="{00000000-0008-0000-0000-00000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7" name="TextBox 3926">
          <a:extLst>
            <a:ext uri="{FF2B5EF4-FFF2-40B4-BE49-F238E27FC236}">
              <a16:creationId xmlns:a16="http://schemas.microsoft.com/office/drawing/2014/main" id="{00000000-0008-0000-0000-00000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8" name="TextBox 3927">
          <a:extLst>
            <a:ext uri="{FF2B5EF4-FFF2-40B4-BE49-F238E27FC236}">
              <a16:creationId xmlns:a16="http://schemas.microsoft.com/office/drawing/2014/main" id="{00000000-0008-0000-0000-00000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29" name="TextBox 3928">
          <a:extLst>
            <a:ext uri="{FF2B5EF4-FFF2-40B4-BE49-F238E27FC236}">
              <a16:creationId xmlns:a16="http://schemas.microsoft.com/office/drawing/2014/main" id="{00000000-0008-0000-0000-00000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0" name="TextBox 3929">
          <a:extLst>
            <a:ext uri="{FF2B5EF4-FFF2-40B4-BE49-F238E27FC236}">
              <a16:creationId xmlns:a16="http://schemas.microsoft.com/office/drawing/2014/main" id="{00000000-0008-0000-0000-000006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1" name="TextBox 3930">
          <a:extLst>
            <a:ext uri="{FF2B5EF4-FFF2-40B4-BE49-F238E27FC236}">
              <a16:creationId xmlns:a16="http://schemas.microsoft.com/office/drawing/2014/main" id="{00000000-0008-0000-0000-000007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2" name="TextBox 3931">
          <a:extLst>
            <a:ext uri="{FF2B5EF4-FFF2-40B4-BE49-F238E27FC236}">
              <a16:creationId xmlns:a16="http://schemas.microsoft.com/office/drawing/2014/main" id="{00000000-0008-0000-0000-00000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3" name="TextBox 3932">
          <a:extLst>
            <a:ext uri="{FF2B5EF4-FFF2-40B4-BE49-F238E27FC236}">
              <a16:creationId xmlns:a16="http://schemas.microsoft.com/office/drawing/2014/main" id="{00000000-0008-0000-0000-00000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4" name="TextBox 3933">
          <a:extLst>
            <a:ext uri="{FF2B5EF4-FFF2-40B4-BE49-F238E27FC236}">
              <a16:creationId xmlns:a16="http://schemas.microsoft.com/office/drawing/2014/main" id="{00000000-0008-0000-0000-00000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5" name="TextBox 3934">
          <a:extLst>
            <a:ext uri="{FF2B5EF4-FFF2-40B4-BE49-F238E27FC236}">
              <a16:creationId xmlns:a16="http://schemas.microsoft.com/office/drawing/2014/main" id="{00000000-0008-0000-0000-00000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6" name="TextBox 3935">
          <a:extLst>
            <a:ext uri="{FF2B5EF4-FFF2-40B4-BE49-F238E27FC236}">
              <a16:creationId xmlns:a16="http://schemas.microsoft.com/office/drawing/2014/main" id="{00000000-0008-0000-0000-00000C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7" name="TextBox 3936">
          <a:extLst>
            <a:ext uri="{FF2B5EF4-FFF2-40B4-BE49-F238E27FC236}">
              <a16:creationId xmlns:a16="http://schemas.microsoft.com/office/drawing/2014/main" id="{00000000-0008-0000-0000-00000D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8" name="TextBox 3937">
          <a:extLst>
            <a:ext uri="{FF2B5EF4-FFF2-40B4-BE49-F238E27FC236}">
              <a16:creationId xmlns:a16="http://schemas.microsoft.com/office/drawing/2014/main" id="{00000000-0008-0000-0000-00000E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39" name="TextBox 3938">
          <a:extLst>
            <a:ext uri="{FF2B5EF4-FFF2-40B4-BE49-F238E27FC236}">
              <a16:creationId xmlns:a16="http://schemas.microsoft.com/office/drawing/2014/main" id="{00000000-0008-0000-0000-00000F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40" name="TextBox 3939">
          <a:extLst>
            <a:ext uri="{FF2B5EF4-FFF2-40B4-BE49-F238E27FC236}">
              <a16:creationId xmlns:a16="http://schemas.microsoft.com/office/drawing/2014/main" id="{00000000-0008-0000-0000-00001002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41" name="TextBox 3940">
          <a:extLst>
            <a:ext uri="{FF2B5EF4-FFF2-40B4-BE49-F238E27FC236}">
              <a16:creationId xmlns:a16="http://schemas.microsoft.com/office/drawing/2014/main" id="{00000000-0008-0000-0000-00001102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42" name="TextBox 3941">
          <a:extLst>
            <a:ext uri="{FF2B5EF4-FFF2-40B4-BE49-F238E27FC236}">
              <a16:creationId xmlns:a16="http://schemas.microsoft.com/office/drawing/2014/main" id="{00000000-0008-0000-0000-00001202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3943" name="TextBox 3942">
          <a:extLst>
            <a:ext uri="{FF2B5EF4-FFF2-40B4-BE49-F238E27FC236}">
              <a16:creationId xmlns:a16="http://schemas.microsoft.com/office/drawing/2014/main" id="{00000000-0008-0000-0000-00001302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44" name="TextBox 3943">
          <a:extLst>
            <a:ext uri="{FF2B5EF4-FFF2-40B4-BE49-F238E27FC236}">
              <a16:creationId xmlns:a16="http://schemas.microsoft.com/office/drawing/2014/main" id="{00000000-0008-0000-0000-000014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45" name="TextBox 3944">
          <a:extLst>
            <a:ext uri="{FF2B5EF4-FFF2-40B4-BE49-F238E27FC236}">
              <a16:creationId xmlns:a16="http://schemas.microsoft.com/office/drawing/2014/main" id="{00000000-0008-0000-0000-000015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46" name="TextBox 3945">
          <a:extLst>
            <a:ext uri="{FF2B5EF4-FFF2-40B4-BE49-F238E27FC236}">
              <a16:creationId xmlns:a16="http://schemas.microsoft.com/office/drawing/2014/main" id="{00000000-0008-0000-0000-000016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47" name="TextBox 3946">
          <a:extLst>
            <a:ext uri="{FF2B5EF4-FFF2-40B4-BE49-F238E27FC236}">
              <a16:creationId xmlns:a16="http://schemas.microsoft.com/office/drawing/2014/main" id="{00000000-0008-0000-0000-000017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48" name="TextBox 3947">
          <a:extLst>
            <a:ext uri="{FF2B5EF4-FFF2-40B4-BE49-F238E27FC236}">
              <a16:creationId xmlns:a16="http://schemas.microsoft.com/office/drawing/2014/main" id="{00000000-0008-0000-0000-00001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49" name="TextBox 3948">
          <a:extLst>
            <a:ext uri="{FF2B5EF4-FFF2-40B4-BE49-F238E27FC236}">
              <a16:creationId xmlns:a16="http://schemas.microsoft.com/office/drawing/2014/main" id="{00000000-0008-0000-0000-00001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0" name="TextBox 3949">
          <a:extLst>
            <a:ext uri="{FF2B5EF4-FFF2-40B4-BE49-F238E27FC236}">
              <a16:creationId xmlns:a16="http://schemas.microsoft.com/office/drawing/2014/main" id="{00000000-0008-0000-0000-00001A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1" name="TextBox 3950">
          <a:extLst>
            <a:ext uri="{FF2B5EF4-FFF2-40B4-BE49-F238E27FC236}">
              <a16:creationId xmlns:a16="http://schemas.microsoft.com/office/drawing/2014/main" id="{00000000-0008-0000-0000-00001B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2" name="TextBox 3951">
          <a:extLst>
            <a:ext uri="{FF2B5EF4-FFF2-40B4-BE49-F238E27FC236}">
              <a16:creationId xmlns:a16="http://schemas.microsoft.com/office/drawing/2014/main" id="{00000000-0008-0000-0000-00001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3" name="TextBox 3952">
          <a:extLst>
            <a:ext uri="{FF2B5EF4-FFF2-40B4-BE49-F238E27FC236}">
              <a16:creationId xmlns:a16="http://schemas.microsoft.com/office/drawing/2014/main" id="{00000000-0008-0000-0000-00001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4" name="TextBox 3953">
          <a:extLst>
            <a:ext uri="{FF2B5EF4-FFF2-40B4-BE49-F238E27FC236}">
              <a16:creationId xmlns:a16="http://schemas.microsoft.com/office/drawing/2014/main" id="{00000000-0008-0000-0000-00001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5" name="TextBox 3954">
          <a:extLst>
            <a:ext uri="{FF2B5EF4-FFF2-40B4-BE49-F238E27FC236}">
              <a16:creationId xmlns:a16="http://schemas.microsoft.com/office/drawing/2014/main" id="{00000000-0008-0000-0000-00001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6" name="TextBox 3955">
          <a:extLst>
            <a:ext uri="{FF2B5EF4-FFF2-40B4-BE49-F238E27FC236}">
              <a16:creationId xmlns:a16="http://schemas.microsoft.com/office/drawing/2014/main" id="{00000000-0008-0000-0000-00002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7" name="TextBox 3956">
          <a:extLst>
            <a:ext uri="{FF2B5EF4-FFF2-40B4-BE49-F238E27FC236}">
              <a16:creationId xmlns:a16="http://schemas.microsoft.com/office/drawing/2014/main" id="{00000000-0008-0000-0000-00002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8" name="TextBox 3957">
          <a:extLst>
            <a:ext uri="{FF2B5EF4-FFF2-40B4-BE49-F238E27FC236}">
              <a16:creationId xmlns:a16="http://schemas.microsoft.com/office/drawing/2014/main" id="{00000000-0008-0000-0000-00002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59" name="TextBox 3958">
          <a:extLst>
            <a:ext uri="{FF2B5EF4-FFF2-40B4-BE49-F238E27FC236}">
              <a16:creationId xmlns:a16="http://schemas.microsoft.com/office/drawing/2014/main" id="{00000000-0008-0000-0000-00002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0" name="TextBox 3959">
          <a:extLst>
            <a:ext uri="{FF2B5EF4-FFF2-40B4-BE49-F238E27FC236}">
              <a16:creationId xmlns:a16="http://schemas.microsoft.com/office/drawing/2014/main" id="{00000000-0008-0000-0000-00002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1" name="TextBox 3960">
          <a:extLst>
            <a:ext uri="{FF2B5EF4-FFF2-40B4-BE49-F238E27FC236}">
              <a16:creationId xmlns:a16="http://schemas.microsoft.com/office/drawing/2014/main" id="{00000000-0008-0000-0000-00002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2" name="TextBox 3961">
          <a:extLst>
            <a:ext uri="{FF2B5EF4-FFF2-40B4-BE49-F238E27FC236}">
              <a16:creationId xmlns:a16="http://schemas.microsoft.com/office/drawing/2014/main" id="{00000000-0008-0000-0000-00002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3" name="TextBox 3962">
          <a:extLst>
            <a:ext uri="{FF2B5EF4-FFF2-40B4-BE49-F238E27FC236}">
              <a16:creationId xmlns:a16="http://schemas.microsoft.com/office/drawing/2014/main" id="{00000000-0008-0000-0000-00002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4" name="TextBox 3963">
          <a:extLst>
            <a:ext uri="{FF2B5EF4-FFF2-40B4-BE49-F238E27FC236}">
              <a16:creationId xmlns:a16="http://schemas.microsoft.com/office/drawing/2014/main" id="{00000000-0008-0000-0000-00002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5" name="TextBox 3964">
          <a:extLst>
            <a:ext uri="{FF2B5EF4-FFF2-40B4-BE49-F238E27FC236}">
              <a16:creationId xmlns:a16="http://schemas.microsoft.com/office/drawing/2014/main" id="{00000000-0008-0000-0000-00002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6" name="TextBox 3965">
          <a:extLst>
            <a:ext uri="{FF2B5EF4-FFF2-40B4-BE49-F238E27FC236}">
              <a16:creationId xmlns:a16="http://schemas.microsoft.com/office/drawing/2014/main" id="{00000000-0008-0000-0000-00002A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7" name="TextBox 3966">
          <a:extLst>
            <a:ext uri="{FF2B5EF4-FFF2-40B4-BE49-F238E27FC236}">
              <a16:creationId xmlns:a16="http://schemas.microsoft.com/office/drawing/2014/main" id="{00000000-0008-0000-0000-00002B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8" name="TextBox 3967">
          <a:extLst>
            <a:ext uri="{FF2B5EF4-FFF2-40B4-BE49-F238E27FC236}">
              <a16:creationId xmlns:a16="http://schemas.microsoft.com/office/drawing/2014/main" id="{00000000-0008-0000-0000-00002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69" name="TextBox 3968">
          <a:extLst>
            <a:ext uri="{FF2B5EF4-FFF2-40B4-BE49-F238E27FC236}">
              <a16:creationId xmlns:a16="http://schemas.microsoft.com/office/drawing/2014/main" id="{00000000-0008-0000-0000-00002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70" name="TextBox 3969">
          <a:extLst>
            <a:ext uri="{FF2B5EF4-FFF2-40B4-BE49-F238E27FC236}">
              <a16:creationId xmlns:a16="http://schemas.microsoft.com/office/drawing/2014/main" id="{00000000-0008-0000-0000-00002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71" name="TextBox 3970">
          <a:extLst>
            <a:ext uri="{FF2B5EF4-FFF2-40B4-BE49-F238E27FC236}">
              <a16:creationId xmlns:a16="http://schemas.microsoft.com/office/drawing/2014/main" id="{00000000-0008-0000-0000-00002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72" name="TextBox 3971">
          <a:extLst>
            <a:ext uri="{FF2B5EF4-FFF2-40B4-BE49-F238E27FC236}">
              <a16:creationId xmlns:a16="http://schemas.microsoft.com/office/drawing/2014/main" id="{00000000-0008-0000-0000-000030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73" name="TextBox 3972">
          <a:extLst>
            <a:ext uri="{FF2B5EF4-FFF2-40B4-BE49-F238E27FC236}">
              <a16:creationId xmlns:a16="http://schemas.microsoft.com/office/drawing/2014/main" id="{00000000-0008-0000-0000-000031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74" name="TextBox 3973">
          <a:extLst>
            <a:ext uri="{FF2B5EF4-FFF2-40B4-BE49-F238E27FC236}">
              <a16:creationId xmlns:a16="http://schemas.microsoft.com/office/drawing/2014/main" id="{00000000-0008-0000-0000-000032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75" name="TextBox 3974">
          <a:extLst>
            <a:ext uri="{FF2B5EF4-FFF2-40B4-BE49-F238E27FC236}">
              <a16:creationId xmlns:a16="http://schemas.microsoft.com/office/drawing/2014/main" id="{00000000-0008-0000-0000-000033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76" name="TextBox 3975">
          <a:extLst>
            <a:ext uri="{FF2B5EF4-FFF2-40B4-BE49-F238E27FC236}">
              <a16:creationId xmlns:a16="http://schemas.microsoft.com/office/drawing/2014/main" id="{00000000-0008-0000-0000-00003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77" name="TextBox 3976">
          <a:extLst>
            <a:ext uri="{FF2B5EF4-FFF2-40B4-BE49-F238E27FC236}">
              <a16:creationId xmlns:a16="http://schemas.microsoft.com/office/drawing/2014/main" id="{00000000-0008-0000-0000-00003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78" name="TextBox 3977">
          <a:extLst>
            <a:ext uri="{FF2B5EF4-FFF2-40B4-BE49-F238E27FC236}">
              <a16:creationId xmlns:a16="http://schemas.microsoft.com/office/drawing/2014/main" id="{00000000-0008-0000-0000-00003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79" name="TextBox 3978">
          <a:extLst>
            <a:ext uri="{FF2B5EF4-FFF2-40B4-BE49-F238E27FC236}">
              <a16:creationId xmlns:a16="http://schemas.microsoft.com/office/drawing/2014/main" id="{00000000-0008-0000-0000-00003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80" name="TextBox 3979">
          <a:extLst>
            <a:ext uri="{FF2B5EF4-FFF2-40B4-BE49-F238E27FC236}">
              <a16:creationId xmlns:a16="http://schemas.microsoft.com/office/drawing/2014/main" id="{00000000-0008-0000-0000-00003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81" name="TextBox 3980">
          <a:extLst>
            <a:ext uri="{FF2B5EF4-FFF2-40B4-BE49-F238E27FC236}">
              <a16:creationId xmlns:a16="http://schemas.microsoft.com/office/drawing/2014/main" id="{00000000-0008-0000-0000-00003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2" name="TextBox 3981">
          <a:extLst>
            <a:ext uri="{FF2B5EF4-FFF2-40B4-BE49-F238E27FC236}">
              <a16:creationId xmlns:a16="http://schemas.microsoft.com/office/drawing/2014/main" id="{00000000-0008-0000-0000-00003A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3" name="TextBox 3982">
          <a:extLst>
            <a:ext uri="{FF2B5EF4-FFF2-40B4-BE49-F238E27FC236}">
              <a16:creationId xmlns:a16="http://schemas.microsoft.com/office/drawing/2014/main" id="{00000000-0008-0000-0000-00003B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4" name="TextBox 3983">
          <a:extLst>
            <a:ext uri="{FF2B5EF4-FFF2-40B4-BE49-F238E27FC236}">
              <a16:creationId xmlns:a16="http://schemas.microsoft.com/office/drawing/2014/main" id="{00000000-0008-0000-0000-00003C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5" name="TextBox 3984">
          <a:extLst>
            <a:ext uri="{FF2B5EF4-FFF2-40B4-BE49-F238E27FC236}">
              <a16:creationId xmlns:a16="http://schemas.microsoft.com/office/drawing/2014/main" id="{00000000-0008-0000-0000-00003D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6" name="TextBox 3985">
          <a:extLst>
            <a:ext uri="{FF2B5EF4-FFF2-40B4-BE49-F238E27FC236}">
              <a16:creationId xmlns:a16="http://schemas.microsoft.com/office/drawing/2014/main" id="{00000000-0008-0000-0000-00003E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7" name="TextBox 3986">
          <a:extLst>
            <a:ext uri="{FF2B5EF4-FFF2-40B4-BE49-F238E27FC236}">
              <a16:creationId xmlns:a16="http://schemas.microsoft.com/office/drawing/2014/main" id="{00000000-0008-0000-0000-00003F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8" name="TextBox 3987">
          <a:extLst>
            <a:ext uri="{FF2B5EF4-FFF2-40B4-BE49-F238E27FC236}">
              <a16:creationId xmlns:a16="http://schemas.microsoft.com/office/drawing/2014/main" id="{00000000-0008-0000-0000-000040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89" name="TextBox 3988">
          <a:extLst>
            <a:ext uri="{FF2B5EF4-FFF2-40B4-BE49-F238E27FC236}">
              <a16:creationId xmlns:a16="http://schemas.microsoft.com/office/drawing/2014/main" id="{00000000-0008-0000-0000-000041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90" name="TextBox 3989">
          <a:extLst>
            <a:ext uri="{FF2B5EF4-FFF2-40B4-BE49-F238E27FC236}">
              <a16:creationId xmlns:a16="http://schemas.microsoft.com/office/drawing/2014/main" id="{00000000-0008-0000-0000-000042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3991" name="TextBox 3990">
          <a:extLst>
            <a:ext uri="{FF2B5EF4-FFF2-40B4-BE49-F238E27FC236}">
              <a16:creationId xmlns:a16="http://schemas.microsoft.com/office/drawing/2014/main" id="{00000000-0008-0000-0000-000043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92" name="TextBox 3991">
          <a:extLst>
            <a:ext uri="{FF2B5EF4-FFF2-40B4-BE49-F238E27FC236}">
              <a16:creationId xmlns:a16="http://schemas.microsoft.com/office/drawing/2014/main" id="{00000000-0008-0000-0000-00004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93" name="TextBox 3992">
          <a:extLst>
            <a:ext uri="{FF2B5EF4-FFF2-40B4-BE49-F238E27FC236}">
              <a16:creationId xmlns:a16="http://schemas.microsoft.com/office/drawing/2014/main" id="{00000000-0008-0000-0000-00004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94" name="TextBox 3993">
          <a:extLst>
            <a:ext uri="{FF2B5EF4-FFF2-40B4-BE49-F238E27FC236}">
              <a16:creationId xmlns:a16="http://schemas.microsoft.com/office/drawing/2014/main" id="{00000000-0008-0000-0000-00004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3995" name="TextBox 3994">
          <a:extLst>
            <a:ext uri="{FF2B5EF4-FFF2-40B4-BE49-F238E27FC236}">
              <a16:creationId xmlns:a16="http://schemas.microsoft.com/office/drawing/2014/main" id="{00000000-0008-0000-0000-00004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96" name="TextBox 3995">
          <a:extLst>
            <a:ext uri="{FF2B5EF4-FFF2-40B4-BE49-F238E27FC236}">
              <a16:creationId xmlns:a16="http://schemas.microsoft.com/office/drawing/2014/main" id="{00000000-0008-0000-0000-00004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97" name="TextBox 3996">
          <a:extLst>
            <a:ext uri="{FF2B5EF4-FFF2-40B4-BE49-F238E27FC236}">
              <a16:creationId xmlns:a16="http://schemas.microsoft.com/office/drawing/2014/main" id="{00000000-0008-0000-0000-00004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98" name="TextBox 3997">
          <a:extLst>
            <a:ext uri="{FF2B5EF4-FFF2-40B4-BE49-F238E27FC236}">
              <a16:creationId xmlns:a16="http://schemas.microsoft.com/office/drawing/2014/main" id="{00000000-0008-0000-0000-00004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3999" name="TextBox 3998">
          <a:extLst>
            <a:ext uri="{FF2B5EF4-FFF2-40B4-BE49-F238E27FC236}">
              <a16:creationId xmlns:a16="http://schemas.microsoft.com/office/drawing/2014/main" id="{00000000-0008-0000-0000-00004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00" name="TextBox 3999">
          <a:extLst>
            <a:ext uri="{FF2B5EF4-FFF2-40B4-BE49-F238E27FC236}">
              <a16:creationId xmlns:a16="http://schemas.microsoft.com/office/drawing/2014/main" id="{00000000-0008-0000-0000-00004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01" name="TextBox 4000">
          <a:extLst>
            <a:ext uri="{FF2B5EF4-FFF2-40B4-BE49-F238E27FC236}">
              <a16:creationId xmlns:a16="http://schemas.microsoft.com/office/drawing/2014/main" id="{00000000-0008-0000-0000-00004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02" name="TextBox 4001">
          <a:extLst>
            <a:ext uri="{FF2B5EF4-FFF2-40B4-BE49-F238E27FC236}">
              <a16:creationId xmlns:a16="http://schemas.microsoft.com/office/drawing/2014/main" id="{00000000-0008-0000-0000-00004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03" name="TextBox 4002">
          <a:extLst>
            <a:ext uri="{FF2B5EF4-FFF2-40B4-BE49-F238E27FC236}">
              <a16:creationId xmlns:a16="http://schemas.microsoft.com/office/drawing/2014/main" id="{00000000-0008-0000-0000-00004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04" name="TextBox 4003">
          <a:extLst>
            <a:ext uri="{FF2B5EF4-FFF2-40B4-BE49-F238E27FC236}">
              <a16:creationId xmlns:a16="http://schemas.microsoft.com/office/drawing/2014/main" id="{00000000-0008-0000-0000-000050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05" name="TextBox 4004">
          <a:extLst>
            <a:ext uri="{FF2B5EF4-FFF2-40B4-BE49-F238E27FC236}">
              <a16:creationId xmlns:a16="http://schemas.microsoft.com/office/drawing/2014/main" id="{00000000-0008-0000-0000-000051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06" name="TextBox 4005">
          <a:extLst>
            <a:ext uri="{FF2B5EF4-FFF2-40B4-BE49-F238E27FC236}">
              <a16:creationId xmlns:a16="http://schemas.microsoft.com/office/drawing/2014/main" id="{00000000-0008-0000-0000-000052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07" name="TextBox 4006">
          <a:extLst>
            <a:ext uri="{FF2B5EF4-FFF2-40B4-BE49-F238E27FC236}">
              <a16:creationId xmlns:a16="http://schemas.microsoft.com/office/drawing/2014/main" id="{00000000-0008-0000-0000-000053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08" name="TextBox 4007">
          <a:extLst>
            <a:ext uri="{FF2B5EF4-FFF2-40B4-BE49-F238E27FC236}">
              <a16:creationId xmlns:a16="http://schemas.microsoft.com/office/drawing/2014/main" id="{00000000-0008-0000-0000-00005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09" name="TextBox 4008">
          <a:extLst>
            <a:ext uri="{FF2B5EF4-FFF2-40B4-BE49-F238E27FC236}">
              <a16:creationId xmlns:a16="http://schemas.microsoft.com/office/drawing/2014/main" id="{00000000-0008-0000-0000-00005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0" name="TextBox 4009">
          <a:extLst>
            <a:ext uri="{FF2B5EF4-FFF2-40B4-BE49-F238E27FC236}">
              <a16:creationId xmlns:a16="http://schemas.microsoft.com/office/drawing/2014/main" id="{00000000-0008-0000-0000-00005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1" name="TextBox 4010">
          <a:extLst>
            <a:ext uri="{FF2B5EF4-FFF2-40B4-BE49-F238E27FC236}">
              <a16:creationId xmlns:a16="http://schemas.microsoft.com/office/drawing/2014/main" id="{00000000-0008-0000-0000-00005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2" name="TextBox 4011">
          <a:extLst>
            <a:ext uri="{FF2B5EF4-FFF2-40B4-BE49-F238E27FC236}">
              <a16:creationId xmlns:a16="http://schemas.microsoft.com/office/drawing/2014/main" id="{00000000-0008-0000-0000-00005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3" name="TextBox 4012">
          <a:extLst>
            <a:ext uri="{FF2B5EF4-FFF2-40B4-BE49-F238E27FC236}">
              <a16:creationId xmlns:a16="http://schemas.microsoft.com/office/drawing/2014/main" id="{00000000-0008-0000-0000-00005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014" name="TextBox 4013">
          <a:extLst>
            <a:ext uri="{FF2B5EF4-FFF2-40B4-BE49-F238E27FC236}">
              <a16:creationId xmlns:a16="http://schemas.microsoft.com/office/drawing/2014/main" id="{00000000-0008-0000-0000-00005A02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015" name="TextBox 4014">
          <a:extLst>
            <a:ext uri="{FF2B5EF4-FFF2-40B4-BE49-F238E27FC236}">
              <a16:creationId xmlns:a16="http://schemas.microsoft.com/office/drawing/2014/main" id="{00000000-0008-0000-0000-00005B02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6" name="TextBox 4015">
          <a:extLst>
            <a:ext uri="{FF2B5EF4-FFF2-40B4-BE49-F238E27FC236}">
              <a16:creationId xmlns:a16="http://schemas.microsoft.com/office/drawing/2014/main" id="{00000000-0008-0000-0000-00005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7" name="TextBox 4016">
          <a:extLst>
            <a:ext uri="{FF2B5EF4-FFF2-40B4-BE49-F238E27FC236}">
              <a16:creationId xmlns:a16="http://schemas.microsoft.com/office/drawing/2014/main" id="{00000000-0008-0000-0000-00005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8" name="TextBox 4017">
          <a:extLst>
            <a:ext uri="{FF2B5EF4-FFF2-40B4-BE49-F238E27FC236}">
              <a16:creationId xmlns:a16="http://schemas.microsoft.com/office/drawing/2014/main" id="{00000000-0008-0000-0000-00005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19" name="TextBox 4018">
          <a:extLst>
            <a:ext uri="{FF2B5EF4-FFF2-40B4-BE49-F238E27FC236}">
              <a16:creationId xmlns:a16="http://schemas.microsoft.com/office/drawing/2014/main" id="{00000000-0008-0000-0000-00005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0" name="TextBox 4019">
          <a:extLst>
            <a:ext uri="{FF2B5EF4-FFF2-40B4-BE49-F238E27FC236}">
              <a16:creationId xmlns:a16="http://schemas.microsoft.com/office/drawing/2014/main" id="{00000000-0008-0000-0000-00006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1" name="TextBox 4020">
          <a:extLst>
            <a:ext uri="{FF2B5EF4-FFF2-40B4-BE49-F238E27FC236}">
              <a16:creationId xmlns:a16="http://schemas.microsoft.com/office/drawing/2014/main" id="{00000000-0008-0000-0000-00006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2" name="TextBox 4021">
          <a:extLst>
            <a:ext uri="{FF2B5EF4-FFF2-40B4-BE49-F238E27FC236}">
              <a16:creationId xmlns:a16="http://schemas.microsoft.com/office/drawing/2014/main" id="{00000000-0008-0000-0000-00006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3" name="TextBox 4022">
          <a:extLst>
            <a:ext uri="{FF2B5EF4-FFF2-40B4-BE49-F238E27FC236}">
              <a16:creationId xmlns:a16="http://schemas.microsoft.com/office/drawing/2014/main" id="{00000000-0008-0000-0000-00006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4" name="TextBox 4023">
          <a:extLst>
            <a:ext uri="{FF2B5EF4-FFF2-40B4-BE49-F238E27FC236}">
              <a16:creationId xmlns:a16="http://schemas.microsoft.com/office/drawing/2014/main" id="{00000000-0008-0000-0000-00006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5" name="TextBox 4024">
          <a:extLst>
            <a:ext uri="{FF2B5EF4-FFF2-40B4-BE49-F238E27FC236}">
              <a16:creationId xmlns:a16="http://schemas.microsoft.com/office/drawing/2014/main" id="{00000000-0008-0000-0000-00006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6" name="TextBox 4025">
          <a:extLst>
            <a:ext uri="{FF2B5EF4-FFF2-40B4-BE49-F238E27FC236}">
              <a16:creationId xmlns:a16="http://schemas.microsoft.com/office/drawing/2014/main" id="{00000000-0008-0000-0000-00006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7" name="TextBox 4026">
          <a:extLst>
            <a:ext uri="{FF2B5EF4-FFF2-40B4-BE49-F238E27FC236}">
              <a16:creationId xmlns:a16="http://schemas.microsoft.com/office/drawing/2014/main" id="{00000000-0008-0000-0000-00006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8" name="TextBox 4027">
          <a:extLst>
            <a:ext uri="{FF2B5EF4-FFF2-40B4-BE49-F238E27FC236}">
              <a16:creationId xmlns:a16="http://schemas.microsoft.com/office/drawing/2014/main" id="{00000000-0008-0000-0000-00006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29" name="TextBox 4028">
          <a:extLst>
            <a:ext uri="{FF2B5EF4-FFF2-40B4-BE49-F238E27FC236}">
              <a16:creationId xmlns:a16="http://schemas.microsoft.com/office/drawing/2014/main" id="{00000000-0008-0000-0000-00006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0" name="TextBox 4029">
          <a:extLst>
            <a:ext uri="{FF2B5EF4-FFF2-40B4-BE49-F238E27FC236}">
              <a16:creationId xmlns:a16="http://schemas.microsoft.com/office/drawing/2014/main" id="{00000000-0008-0000-0000-00006A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1" name="TextBox 4030">
          <a:extLst>
            <a:ext uri="{FF2B5EF4-FFF2-40B4-BE49-F238E27FC236}">
              <a16:creationId xmlns:a16="http://schemas.microsoft.com/office/drawing/2014/main" id="{00000000-0008-0000-0000-00006B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2" name="TextBox 4031">
          <a:extLst>
            <a:ext uri="{FF2B5EF4-FFF2-40B4-BE49-F238E27FC236}">
              <a16:creationId xmlns:a16="http://schemas.microsoft.com/office/drawing/2014/main" id="{00000000-0008-0000-0000-00006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3" name="TextBox 4032">
          <a:extLst>
            <a:ext uri="{FF2B5EF4-FFF2-40B4-BE49-F238E27FC236}">
              <a16:creationId xmlns:a16="http://schemas.microsoft.com/office/drawing/2014/main" id="{00000000-0008-0000-0000-00006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4" name="TextBox 4033">
          <a:extLst>
            <a:ext uri="{FF2B5EF4-FFF2-40B4-BE49-F238E27FC236}">
              <a16:creationId xmlns:a16="http://schemas.microsoft.com/office/drawing/2014/main" id="{00000000-0008-0000-0000-00006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5" name="TextBox 4034">
          <a:extLst>
            <a:ext uri="{FF2B5EF4-FFF2-40B4-BE49-F238E27FC236}">
              <a16:creationId xmlns:a16="http://schemas.microsoft.com/office/drawing/2014/main" id="{00000000-0008-0000-0000-00006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6" name="TextBox 4035">
          <a:extLst>
            <a:ext uri="{FF2B5EF4-FFF2-40B4-BE49-F238E27FC236}">
              <a16:creationId xmlns:a16="http://schemas.microsoft.com/office/drawing/2014/main" id="{00000000-0008-0000-0000-00007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7" name="TextBox 4036">
          <a:extLst>
            <a:ext uri="{FF2B5EF4-FFF2-40B4-BE49-F238E27FC236}">
              <a16:creationId xmlns:a16="http://schemas.microsoft.com/office/drawing/2014/main" id="{00000000-0008-0000-0000-00007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8" name="TextBox 4037">
          <a:extLst>
            <a:ext uri="{FF2B5EF4-FFF2-40B4-BE49-F238E27FC236}">
              <a16:creationId xmlns:a16="http://schemas.microsoft.com/office/drawing/2014/main" id="{00000000-0008-0000-0000-00007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39" name="TextBox 4038">
          <a:extLst>
            <a:ext uri="{FF2B5EF4-FFF2-40B4-BE49-F238E27FC236}">
              <a16:creationId xmlns:a16="http://schemas.microsoft.com/office/drawing/2014/main" id="{00000000-0008-0000-0000-00007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0" name="TextBox 4039">
          <a:extLst>
            <a:ext uri="{FF2B5EF4-FFF2-40B4-BE49-F238E27FC236}">
              <a16:creationId xmlns:a16="http://schemas.microsoft.com/office/drawing/2014/main" id="{00000000-0008-0000-0000-00007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1" name="TextBox 4040">
          <a:extLst>
            <a:ext uri="{FF2B5EF4-FFF2-40B4-BE49-F238E27FC236}">
              <a16:creationId xmlns:a16="http://schemas.microsoft.com/office/drawing/2014/main" id="{00000000-0008-0000-0000-00007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2" name="TextBox 4041">
          <a:extLst>
            <a:ext uri="{FF2B5EF4-FFF2-40B4-BE49-F238E27FC236}">
              <a16:creationId xmlns:a16="http://schemas.microsoft.com/office/drawing/2014/main" id="{00000000-0008-0000-0000-00007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3" name="TextBox 4042">
          <a:extLst>
            <a:ext uri="{FF2B5EF4-FFF2-40B4-BE49-F238E27FC236}">
              <a16:creationId xmlns:a16="http://schemas.microsoft.com/office/drawing/2014/main" id="{00000000-0008-0000-0000-00007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4" name="TextBox 4043">
          <a:extLst>
            <a:ext uri="{FF2B5EF4-FFF2-40B4-BE49-F238E27FC236}">
              <a16:creationId xmlns:a16="http://schemas.microsoft.com/office/drawing/2014/main" id="{00000000-0008-0000-0000-00007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5" name="TextBox 4044">
          <a:extLst>
            <a:ext uri="{FF2B5EF4-FFF2-40B4-BE49-F238E27FC236}">
              <a16:creationId xmlns:a16="http://schemas.microsoft.com/office/drawing/2014/main" id="{00000000-0008-0000-0000-00007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6" name="TextBox 4045">
          <a:extLst>
            <a:ext uri="{FF2B5EF4-FFF2-40B4-BE49-F238E27FC236}">
              <a16:creationId xmlns:a16="http://schemas.microsoft.com/office/drawing/2014/main" id="{00000000-0008-0000-0000-00007A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7" name="TextBox 4046">
          <a:extLst>
            <a:ext uri="{FF2B5EF4-FFF2-40B4-BE49-F238E27FC236}">
              <a16:creationId xmlns:a16="http://schemas.microsoft.com/office/drawing/2014/main" id="{00000000-0008-0000-0000-00007B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8" name="TextBox 4047">
          <a:extLst>
            <a:ext uri="{FF2B5EF4-FFF2-40B4-BE49-F238E27FC236}">
              <a16:creationId xmlns:a16="http://schemas.microsoft.com/office/drawing/2014/main" id="{00000000-0008-0000-0000-00007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49" name="TextBox 4048">
          <a:extLst>
            <a:ext uri="{FF2B5EF4-FFF2-40B4-BE49-F238E27FC236}">
              <a16:creationId xmlns:a16="http://schemas.microsoft.com/office/drawing/2014/main" id="{00000000-0008-0000-0000-00007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0" name="TextBox 4049">
          <a:extLst>
            <a:ext uri="{FF2B5EF4-FFF2-40B4-BE49-F238E27FC236}">
              <a16:creationId xmlns:a16="http://schemas.microsoft.com/office/drawing/2014/main" id="{00000000-0008-0000-0000-00007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1" name="TextBox 4050">
          <a:extLst>
            <a:ext uri="{FF2B5EF4-FFF2-40B4-BE49-F238E27FC236}">
              <a16:creationId xmlns:a16="http://schemas.microsoft.com/office/drawing/2014/main" id="{00000000-0008-0000-0000-00007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2" name="TextBox 4051">
          <a:extLst>
            <a:ext uri="{FF2B5EF4-FFF2-40B4-BE49-F238E27FC236}">
              <a16:creationId xmlns:a16="http://schemas.microsoft.com/office/drawing/2014/main" id="{00000000-0008-0000-0000-00008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3" name="TextBox 4052">
          <a:extLst>
            <a:ext uri="{FF2B5EF4-FFF2-40B4-BE49-F238E27FC236}">
              <a16:creationId xmlns:a16="http://schemas.microsoft.com/office/drawing/2014/main" id="{00000000-0008-0000-0000-00008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4" name="TextBox 4053">
          <a:extLst>
            <a:ext uri="{FF2B5EF4-FFF2-40B4-BE49-F238E27FC236}">
              <a16:creationId xmlns:a16="http://schemas.microsoft.com/office/drawing/2014/main" id="{00000000-0008-0000-0000-00008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5" name="TextBox 4054">
          <a:extLst>
            <a:ext uri="{FF2B5EF4-FFF2-40B4-BE49-F238E27FC236}">
              <a16:creationId xmlns:a16="http://schemas.microsoft.com/office/drawing/2014/main" id="{00000000-0008-0000-0000-00008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6" name="TextBox 4055">
          <a:extLst>
            <a:ext uri="{FF2B5EF4-FFF2-40B4-BE49-F238E27FC236}">
              <a16:creationId xmlns:a16="http://schemas.microsoft.com/office/drawing/2014/main" id="{00000000-0008-0000-0000-00008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7" name="TextBox 4056">
          <a:extLst>
            <a:ext uri="{FF2B5EF4-FFF2-40B4-BE49-F238E27FC236}">
              <a16:creationId xmlns:a16="http://schemas.microsoft.com/office/drawing/2014/main" id="{00000000-0008-0000-0000-00008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8" name="TextBox 4057">
          <a:extLst>
            <a:ext uri="{FF2B5EF4-FFF2-40B4-BE49-F238E27FC236}">
              <a16:creationId xmlns:a16="http://schemas.microsoft.com/office/drawing/2014/main" id="{00000000-0008-0000-0000-00008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59" name="TextBox 4058">
          <a:extLst>
            <a:ext uri="{FF2B5EF4-FFF2-40B4-BE49-F238E27FC236}">
              <a16:creationId xmlns:a16="http://schemas.microsoft.com/office/drawing/2014/main" id="{00000000-0008-0000-0000-00008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0" name="TextBox 4059">
          <a:extLst>
            <a:ext uri="{FF2B5EF4-FFF2-40B4-BE49-F238E27FC236}">
              <a16:creationId xmlns:a16="http://schemas.microsoft.com/office/drawing/2014/main" id="{00000000-0008-0000-0000-00008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1" name="TextBox 4060">
          <a:extLst>
            <a:ext uri="{FF2B5EF4-FFF2-40B4-BE49-F238E27FC236}">
              <a16:creationId xmlns:a16="http://schemas.microsoft.com/office/drawing/2014/main" id="{00000000-0008-0000-0000-00008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2" name="TextBox 4061">
          <a:extLst>
            <a:ext uri="{FF2B5EF4-FFF2-40B4-BE49-F238E27FC236}">
              <a16:creationId xmlns:a16="http://schemas.microsoft.com/office/drawing/2014/main" id="{00000000-0008-0000-0000-00008A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3" name="TextBox 4062">
          <a:extLst>
            <a:ext uri="{FF2B5EF4-FFF2-40B4-BE49-F238E27FC236}">
              <a16:creationId xmlns:a16="http://schemas.microsoft.com/office/drawing/2014/main" id="{00000000-0008-0000-0000-00008B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4" name="TextBox 4063">
          <a:extLst>
            <a:ext uri="{FF2B5EF4-FFF2-40B4-BE49-F238E27FC236}">
              <a16:creationId xmlns:a16="http://schemas.microsoft.com/office/drawing/2014/main" id="{00000000-0008-0000-0000-00008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5" name="TextBox 4064">
          <a:extLst>
            <a:ext uri="{FF2B5EF4-FFF2-40B4-BE49-F238E27FC236}">
              <a16:creationId xmlns:a16="http://schemas.microsoft.com/office/drawing/2014/main" id="{00000000-0008-0000-0000-00008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6" name="TextBox 4065">
          <a:extLst>
            <a:ext uri="{FF2B5EF4-FFF2-40B4-BE49-F238E27FC236}">
              <a16:creationId xmlns:a16="http://schemas.microsoft.com/office/drawing/2014/main" id="{00000000-0008-0000-0000-00008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7" name="TextBox 4066">
          <a:extLst>
            <a:ext uri="{FF2B5EF4-FFF2-40B4-BE49-F238E27FC236}">
              <a16:creationId xmlns:a16="http://schemas.microsoft.com/office/drawing/2014/main" id="{00000000-0008-0000-0000-00008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8" name="TextBox 4067">
          <a:extLst>
            <a:ext uri="{FF2B5EF4-FFF2-40B4-BE49-F238E27FC236}">
              <a16:creationId xmlns:a16="http://schemas.microsoft.com/office/drawing/2014/main" id="{00000000-0008-0000-0000-00009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69" name="TextBox 4068">
          <a:extLst>
            <a:ext uri="{FF2B5EF4-FFF2-40B4-BE49-F238E27FC236}">
              <a16:creationId xmlns:a16="http://schemas.microsoft.com/office/drawing/2014/main" id="{00000000-0008-0000-0000-00009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0" name="TextBox 4069">
          <a:extLst>
            <a:ext uri="{FF2B5EF4-FFF2-40B4-BE49-F238E27FC236}">
              <a16:creationId xmlns:a16="http://schemas.microsoft.com/office/drawing/2014/main" id="{00000000-0008-0000-0000-00009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1" name="TextBox 4070">
          <a:extLst>
            <a:ext uri="{FF2B5EF4-FFF2-40B4-BE49-F238E27FC236}">
              <a16:creationId xmlns:a16="http://schemas.microsoft.com/office/drawing/2014/main" id="{00000000-0008-0000-0000-00009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2" name="TextBox 4071">
          <a:extLst>
            <a:ext uri="{FF2B5EF4-FFF2-40B4-BE49-F238E27FC236}">
              <a16:creationId xmlns:a16="http://schemas.microsoft.com/office/drawing/2014/main" id="{00000000-0008-0000-0000-00009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3" name="TextBox 4072">
          <a:extLst>
            <a:ext uri="{FF2B5EF4-FFF2-40B4-BE49-F238E27FC236}">
              <a16:creationId xmlns:a16="http://schemas.microsoft.com/office/drawing/2014/main" id="{00000000-0008-0000-0000-00009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4" name="TextBox 4073">
          <a:extLst>
            <a:ext uri="{FF2B5EF4-FFF2-40B4-BE49-F238E27FC236}">
              <a16:creationId xmlns:a16="http://schemas.microsoft.com/office/drawing/2014/main" id="{00000000-0008-0000-0000-00009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5" name="TextBox 4074">
          <a:extLst>
            <a:ext uri="{FF2B5EF4-FFF2-40B4-BE49-F238E27FC236}">
              <a16:creationId xmlns:a16="http://schemas.microsoft.com/office/drawing/2014/main" id="{00000000-0008-0000-0000-00009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6" name="TextBox 4075">
          <a:extLst>
            <a:ext uri="{FF2B5EF4-FFF2-40B4-BE49-F238E27FC236}">
              <a16:creationId xmlns:a16="http://schemas.microsoft.com/office/drawing/2014/main" id="{00000000-0008-0000-0000-000098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7" name="TextBox 4076">
          <a:extLst>
            <a:ext uri="{FF2B5EF4-FFF2-40B4-BE49-F238E27FC236}">
              <a16:creationId xmlns:a16="http://schemas.microsoft.com/office/drawing/2014/main" id="{00000000-0008-0000-0000-000099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8" name="TextBox 4077">
          <a:extLst>
            <a:ext uri="{FF2B5EF4-FFF2-40B4-BE49-F238E27FC236}">
              <a16:creationId xmlns:a16="http://schemas.microsoft.com/office/drawing/2014/main" id="{00000000-0008-0000-0000-00009A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79" name="TextBox 4078">
          <a:extLst>
            <a:ext uri="{FF2B5EF4-FFF2-40B4-BE49-F238E27FC236}">
              <a16:creationId xmlns:a16="http://schemas.microsoft.com/office/drawing/2014/main" id="{00000000-0008-0000-0000-00009B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0" name="TextBox 4079">
          <a:extLst>
            <a:ext uri="{FF2B5EF4-FFF2-40B4-BE49-F238E27FC236}">
              <a16:creationId xmlns:a16="http://schemas.microsoft.com/office/drawing/2014/main" id="{00000000-0008-0000-0000-00009C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1" name="TextBox 4080">
          <a:extLst>
            <a:ext uri="{FF2B5EF4-FFF2-40B4-BE49-F238E27FC236}">
              <a16:creationId xmlns:a16="http://schemas.microsoft.com/office/drawing/2014/main" id="{00000000-0008-0000-0000-00009D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2" name="TextBox 4081">
          <a:extLst>
            <a:ext uri="{FF2B5EF4-FFF2-40B4-BE49-F238E27FC236}">
              <a16:creationId xmlns:a16="http://schemas.microsoft.com/office/drawing/2014/main" id="{00000000-0008-0000-0000-00009E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3" name="TextBox 4082">
          <a:extLst>
            <a:ext uri="{FF2B5EF4-FFF2-40B4-BE49-F238E27FC236}">
              <a16:creationId xmlns:a16="http://schemas.microsoft.com/office/drawing/2014/main" id="{00000000-0008-0000-0000-00009F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4" name="TextBox 4083">
          <a:extLst>
            <a:ext uri="{FF2B5EF4-FFF2-40B4-BE49-F238E27FC236}">
              <a16:creationId xmlns:a16="http://schemas.microsoft.com/office/drawing/2014/main" id="{00000000-0008-0000-0000-0000A0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5" name="TextBox 4084">
          <a:extLst>
            <a:ext uri="{FF2B5EF4-FFF2-40B4-BE49-F238E27FC236}">
              <a16:creationId xmlns:a16="http://schemas.microsoft.com/office/drawing/2014/main" id="{00000000-0008-0000-0000-0000A1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6" name="TextBox 4085">
          <a:extLst>
            <a:ext uri="{FF2B5EF4-FFF2-40B4-BE49-F238E27FC236}">
              <a16:creationId xmlns:a16="http://schemas.microsoft.com/office/drawing/2014/main" id="{00000000-0008-0000-0000-0000A2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7" name="TextBox 4086">
          <a:extLst>
            <a:ext uri="{FF2B5EF4-FFF2-40B4-BE49-F238E27FC236}">
              <a16:creationId xmlns:a16="http://schemas.microsoft.com/office/drawing/2014/main" id="{00000000-0008-0000-0000-0000A3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8" name="TextBox 4087">
          <a:extLst>
            <a:ext uri="{FF2B5EF4-FFF2-40B4-BE49-F238E27FC236}">
              <a16:creationId xmlns:a16="http://schemas.microsoft.com/office/drawing/2014/main" id="{00000000-0008-0000-0000-0000A4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89" name="TextBox 4088">
          <a:extLst>
            <a:ext uri="{FF2B5EF4-FFF2-40B4-BE49-F238E27FC236}">
              <a16:creationId xmlns:a16="http://schemas.microsoft.com/office/drawing/2014/main" id="{00000000-0008-0000-0000-0000A5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90" name="TextBox 4089">
          <a:extLst>
            <a:ext uri="{FF2B5EF4-FFF2-40B4-BE49-F238E27FC236}">
              <a16:creationId xmlns:a16="http://schemas.microsoft.com/office/drawing/2014/main" id="{00000000-0008-0000-0000-0000A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091" name="TextBox 4090">
          <a:extLst>
            <a:ext uri="{FF2B5EF4-FFF2-40B4-BE49-F238E27FC236}">
              <a16:creationId xmlns:a16="http://schemas.microsoft.com/office/drawing/2014/main" id="{00000000-0008-0000-0000-0000A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2" name="TextBox 4091">
          <a:extLst>
            <a:ext uri="{FF2B5EF4-FFF2-40B4-BE49-F238E27FC236}">
              <a16:creationId xmlns:a16="http://schemas.microsoft.com/office/drawing/2014/main" id="{00000000-0008-0000-0000-0000A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3" name="TextBox 4092">
          <a:extLst>
            <a:ext uri="{FF2B5EF4-FFF2-40B4-BE49-F238E27FC236}">
              <a16:creationId xmlns:a16="http://schemas.microsoft.com/office/drawing/2014/main" id="{00000000-0008-0000-0000-0000A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4" name="TextBox 4093">
          <a:extLst>
            <a:ext uri="{FF2B5EF4-FFF2-40B4-BE49-F238E27FC236}">
              <a16:creationId xmlns:a16="http://schemas.microsoft.com/office/drawing/2014/main" id="{00000000-0008-0000-0000-0000A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5" name="TextBox 4094">
          <a:extLst>
            <a:ext uri="{FF2B5EF4-FFF2-40B4-BE49-F238E27FC236}">
              <a16:creationId xmlns:a16="http://schemas.microsoft.com/office/drawing/2014/main" id="{00000000-0008-0000-0000-0000A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6" name="TextBox 4095">
          <a:extLst>
            <a:ext uri="{FF2B5EF4-FFF2-40B4-BE49-F238E27FC236}">
              <a16:creationId xmlns:a16="http://schemas.microsoft.com/office/drawing/2014/main" id="{00000000-0008-0000-0000-0000AC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7" name="TextBox 4096">
          <a:extLst>
            <a:ext uri="{FF2B5EF4-FFF2-40B4-BE49-F238E27FC236}">
              <a16:creationId xmlns:a16="http://schemas.microsoft.com/office/drawing/2014/main" id="{00000000-0008-0000-0000-0000AD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8" name="TextBox 4097">
          <a:extLst>
            <a:ext uri="{FF2B5EF4-FFF2-40B4-BE49-F238E27FC236}">
              <a16:creationId xmlns:a16="http://schemas.microsoft.com/office/drawing/2014/main" id="{00000000-0008-0000-0000-0000AE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099" name="TextBox 4098">
          <a:extLst>
            <a:ext uri="{FF2B5EF4-FFF2-40B4-BE49-F238E27FC236}">
              <a16:creationId xmlns:a16="http://schemas.microsoft.com/office/drawing/2014/main" id="{00000000-0008-0000-0000-0000AF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0" name="TextBox 4099">
          <a:extLst>
            <a:ext uri="{FF2B5EF4-FFF2-40B4-BE49-F238E27FC236}">
              <a16:creationId xmlns:a16="http://schemas.microsoft.com/office/drawing/2014/main" id="{00000000-0008-0000-0000-0000B0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1" name="TextBox 4100">
          <a:extLst>
            <a:ext uri="{FF2B5EF4-FFF2-40B4-BE49-F238E27FC236}">
              <a16:creationId xmlns:a16="http://schemas.microsoft.com/office/drawing/2014/main" id="{00000000-0008-0000-0000-0000B1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2" name="TextBox 4101">
          <a:extLst>
            <a:ext uri="{FF2B5EF4-FFF2-40B4-BE49-F238E27FC236}">
              <a16:creationId xmlns:a16="http://schemas.microsoft.com/office/drawing/2014/main" id="{00000000-0008-0000-0000-0000B2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3" name="TextBox 4102">
          <a:extLst>
            <a:ext uri="{FF2B5EF4-FFF2-40B4-BE49-F238E27FC236}">
              <a16:creationId xmlns:a16="http://schemas.microsoft.com/office/drawing/2014/main" id="{00000000-0008-0000-0000-0000B3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4" name="TextBox 4103">
          <a:extLst>
            <a:ext uri="{FF2B5EF4-FFF2-40B4-BE49-F238E27FC236}">
              <a16:creationId xmlns:a16="http://schemas.microsoft.com/office/drawing/2014/main" id="{00000000-0008-0000-0000-0000B4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5" name="TextBox 4104">
          <a:extLst>
            <a:ext uri="{FF2B5EF4-FFF2-40B4-BE49-F238E27FC236}">
              <a16:creationId xmlns:a16="http://schemas.microsoft.com/office/drawing/2014/main" id="{00000000-0008-0000-0000-0000B5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6" name="TextBox 4105">
          <a:extLst>
            <a:ext uri="{FF2B5EF4-FFF2-40B4-BE49-F238E27FC236}">
              <a16:creationId xmlns:a16="http://schemas.microsoft.com/office/drawing/2014/main" id="{00000000-0008-0000-0000-0000B6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7" name="TextBox 4106">
          <a:extLst>
            <a:ext uri="{FF2B5EF4-FFF2-40B4-BE49-F238E27FC236}">
              <a16:creationId xmlns:a16="http://schemas.microsoft.com/office/drawing/2014/main" id="{00000000-0008-0000-0000-0000B7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8" name="TextBox 4107">
          <a:extLst>
            <a:ext uri="{FF2B5EF4-FFF2-40B4-BE49-F238E27FC236}">
              <a16:creationId xmlns:a16="http://schemas.microsoft.com/office/drawing/2014/main" id="{00000000-0008-0000-0000-0000B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09" name="TextBox 4108">
          <a:extLst>
            <a:ext uri="{FF2B5EF4-FFF2-40B4-BE49-F238E27FC236}">
              <a16:creationId xmlns:a16="http://schemas.microsoft.com/office/drawing/2014/main" id="{00000000-0008-0000-0000-0000B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0" name="TextBox 4109">
          <a:extLst>
            <a:ext uri="{FF2B5EF4-FFF2-40B4-BE49-F238E27FC236}">
              <a16:creationId xmlns:a16="http://schemas.microsoft.com/office/drawing/2014/main" id="{00000000-0008-0000-0000-0000B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1" name="TextBox 4110">
          <a:extLst>
            <a:ext uri="{FF2B5EF4-FFF2-40B4-BE49-F238E27FC236}">
              <a16:creationId xmlns:a16="http://schemas.microsoft.com/office/drawing/2014/main" id="{00000000-0008-0000-0000-0000B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2" name="TextBox 4111">
          <a:extLst>
            <a:ext uri="{FF2B5EF4-FFF2-40B4-BE49-F238E27FC236}">
              <a16:creationId xmlns:a16="http://schemas.microsoft.com/office/drawing/2014/main" id="{00000000-0008-0000-0000-0000BC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3" name="TextBox 4112">
          <a:extLst>
            <a:ext uri="{FF2B5EF4-FFF2-40B4-BE49-F238E27FC236}">
              <a16:creationId xmlns:a16="http://schemas.microsoft.com/office/drawing/2014/main" id="{00000000-0008-0000-0000-0000BD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4" name="TextBox 4113">
          <a:extLst>
            <a:ext uri="{FF2B5EF4-FFF2-40B4-BE49-F238E27FC236}">
              <a16:creationId xmlns:a16="http://schemas.microsoft.com/office/drawing/2014/main" id="{00000000-0008-0000-0000-0000BE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5" name="TextBox 4114">
          <a:extLst>
            <a:ext uri="{FF2B5EF4-FFF2-40B4-BE49-F238E27FC236}">
              <a16:creationId xmlns:a16="http://schemas.microsoft.com/office/drawing/2014/main" id="{00000000-0008-0000-0000-0000BF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6" name="TextBox 4115">
          <a:extLst>
            <a:ext uri="{FF2B5EF4-FFF2-40B4-BE49-F238E27FC236}">
              <a16:creationId xmlns:a16="http://schemas.microsoft.com/office/drawing/2014/main" id="{00000000-0008-0000-0000-0000C0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7" name="TextBox 4116">
          <a:extLst>
            <a:ext uri="{FF2B5EF4-FFF2-40B4-BE49-F238E27FC236}">
              <a16:creationId xmlns:a16="http://schemas.microsoft.com/office/drawing/2014/main" id="{00000000-0008-0000-0000-0000C1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8" name="TextBox 4117">
          <a:extLst>
            <a:ext uri="{FF2B5EF4-FFF2-40B4-BE49-F238E27FC236}">
              <a16:creationId xmlns:a16="http://schemas.microsoft.com/office/drawing/2014/main" id="{00000000-0008-0000-0000-0000C2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19" name="TextBox 4118">
          <a:extLst>
            <a:ext uri="{FF2B5EF4-FFF2-40B4-BE49-F238E27FC236}">
              <a16:creationId xmlns:a16="http://schemas.microsoft.com/office/drawing/2014/main" id="{00000000-0008-0000-0000-0000C3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0" name="TextBox 4119">
          <a:extLst>
            <a:ext uri="{FF2B5EF4-FFF2-40B4-BE49-F238E27FC236}">
              <a16:creationId xmlns:a16="http://schemas.microsoft.com/office/drawing/2014/main" id="{00000000-0008-0000-0000-0000C4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1" name="TextBox 4120">
          <a:extLst>
            <a:ext uri="{FF2B5EF4-FFF2-40B4-BE49-F238E27FC236}">
              <a16:creationId xmlns:a16="http://schemas.microsoft.com/office/drawing/2014/main" id="{00000000-0008-0000-0000-0000C5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2" name="TextBox 4121">
          <a:extLst>
            <a:ext uri="{FF2B5EF4-FFF2-40B4-BE49-F238E27FC236}">
              <a16:creationId xmlns:a16="http://schemas.microsoft.com/office/drawing/2014/main" id="{00000000-0008-0000-0000-0000C6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3" name="TextBox 4122">
          <a:extLst>
            <a:ext uri="{FF2B5EF4-FFF2-40B4-BE49-F238E27FC236}">
              <a16:creationId xmlns:a16="http://schemas.microsoft.com/office/drawing/2014/main" id="{00000000-0008-0000-0000-0000C7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4" name="TextBox 4123">
          <a:extLst>
            <a:ext uri="{FF2B5EF4-FFF2-40B4-BE49-F238E27FC236}">
              <a16:creationId xmlns:a16="http://schemas.microsoft.com/office/drawing/2014/main" id="{00000000-0008-0000-0000-0000C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5" name="TextBox 4124">
          <a:extLst>
            <a:ext uri="{FF2B5EF4-FFF2-40B4-BE49-F238E27FC236}">
              <a16:creationId xmlns:a16="http://schemas.microsoft.com/office/drawing/2014/main" id="{00000000-0008-0000-0000-0000C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6" name="TextBox 4125">
          <a:extLst>
            <a:ext uri="{FF2B5EF4-FFF2-40B4-BE49-F238E27FC236}">
              <a16:creationId xmlns:a16="http://schemas.microsoft.com/office/drawing/2014/main" id="{00000000-0008-0000-0000-0000C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7" name="TextBox 4126">
          <a:extLst>
            <a:ext uri="{FF2B5EF4-FFF2-40B4-BE49-F238E27FC236}">
              <a16:creationId xmlns:a16="http://schemas.microsoft.com/office/drawing/2014/main" id="{00000000-0008-0000-0000-0000C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8" name="TextBox 4127">
          <a:extLst>
            <a:ext uri="{FF2B5EF4-FFF2-40B4-BE49-F238E27FC236}">
              <a16:creationId xmlns:a16="http://schemas.microsoft.com/office/drawing/2014/main" id="{00000000-0008-0000-0000-0000CC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29" name="TextBox 4128">
          <a:extLst>
            <a:ext uri="{FF2B5EF4-FFF2-40B4-BE49-F238E27FC236}">
              <a16:creationId xmlns:a16="http://schemas.microsoft.com/office/drawing/2014/main" id="{00000000-0008-0000-0000-0000CD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0" name="TextBox 4129">
          <a:extLst>
            <a:ext uri="{FF2B5EF4-FFF2-40B4-BE49-F238E27FC236}">
              <a16:creationId xmlns:a16="http://schemas.microsoft.com/office/drawing/2014/main" id="{00000000-0008-0000-0000-0000CE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1" name="TextBox 4130">
          <a:extLst>
            <a:ext uri="{FF2B5EF4-FFF2-40B4-BE49-F238E27FC236}">
              <a16:creationId xmlns:a16="http://schemas.microsoft.com/office/drawing/2014/main" id="{00000000-0008-0000-0000-0000CF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2" name="TextBox 4131">
          <a:extLst>
            <a:ext uri="{FF2B5EF4-FFF2-40B4-BE49-F238E27FC236}">
              <a16:creationId xmlns:a16="http://schemas.microsoft.com/office/drawing/2014/main" id="{00000000-0008-0000-0000-0000D0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3" name="TextBox 4132">
          <a:extLst>
            <a:ext uri="{FF2B5EF4-FFF2-40B4-BE49-F238E27FC236}">
              <a16:creationId xmlns:a16="http://schemas.microsoft.com/office/drawing/2014/main" id="{00000000-0008-0000-0000-0000D1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4" name="TextBox 4133">
          <a:extLst>
            <a:ext uri="{FF2B5EF4-FFF2-40B4-BE49-F238E27FC236}">
              <a16:creationId xmlns:a16="http://schemas.microsoft.com/office/drawing/2014/main" id="{00000000-0008-0000-0000-0000D2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5" name="TextBox 4134">
          <a:extLst>
            <a:ext uri="{FF2B5EF4-FFF2-40B4-BE49-F238E27FC236}">
              <a16:creationId xmlns:a16="http://schemas.microsoft.com/office/drawing/2014/main" id="{00000000-0008-0000-0000-0000D3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6" name="TextBox 4135">
          <a:extLst>
            <a:ext uri="{FF2B5EF4-FFF2-40B4-BE49-F238E27FC236}">
              <a16:creationId xmlns:a16="http://schemas.microsoft.com/office/drawing/2014/main" id="{00000000-0008-0000-0000-0000D4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7" name="TextBox 4136">
          <a:extLst>
            <a:ext uri="{FF2B5EF4-FFF2-40B4-BE49-F238E27FC236}">
              <a16:creationId xmlns:a16="http://schemas.microsoft.com/office/drawing/2014/main" id="{00000000-0008-0000-0000-0000D5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8" name="TextBox 4137">
          <a:extLst>
            <a:ext uri="{FF2B5EF4-FFF2-40B4-BE49-F238E27FC236}">
              <a16:creationId xmlns:a16="http://schemas.microsoft.com/office/drawing/2014/main" id="{00000000-0008-0000-0000-0000D6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39" name="TextBox 4138">
          <a:extLst>
            <a:ext uri="{FF2B5EF4-FFF2-40B4-BE49-F238E27FC236}">
              <a16:creationId xmlns:a16="http://schemas.microsoft.com/office/drawing/2014/main" id="{00000000-0008-0000-0000-0000D7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0" name="TextBox 4139">
          <a:extLst>
            <a:ext uri="{FF2B5EF4-FFF2-40B4-BE49-F238E27FC236}">
              <a16:creationId xmlns:a16="http://schemas.microsoft.com/office/drawing/2014/main" id="{00000000-0008-0000-0000-0000D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1" name="TextBox 4140">
          <a:extLst>
            <a:ext uri="{FF2B5EF4-FFF2-40B4-BE49-F238E27FC236}">
              <a16:creationId xmlns:a16="http://schemas.microsoft.com/office/drawing/2014/main" id="{00000000-0008-0000-0000-0000D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2" name="TextBox 4141">
          <a:extLst>
            <a:ext uri="{FF2B5EF4-FFF2-40B4-BE49-F238E27FC236}">
              <a16:creationId xmlns:a16="http://schemas.microsoft.com/office/drawing/2014/main" id="{00000000-0008-0000-0000-0000D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3" name="TextBox 4142">
          <a:extLst>
            <a:ext uri="{FF2B5EF4-FFF2-40B4-BE49-F238E27FC236}">
              <a16:creationId xmlns:a16="http://schemas.microsoft.com/office/drawing/2014/main" id="{00000000-0008-0000-0000-0000D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4" name="TextBox 4143">
          <a:extLst>
            <a:ext uri="{FF2B5EF4-FFF2-40B4-BE49-F238E27FC236}">
              <a16:creationId xmlns:a16="http://schemas.microsoft.com/office/drawing/2014/main" id="{00000000-0008-0000-0000-0000DC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5" name="TextBox 4144">
          <a:extLst>
            <a:ext uri="{FF2B5EF4-FFF2-40B4-BE49-F238E27FC236}">
              <a16:creationId xmlns:a16="http://schemas.microsoft.com/office/drawing/2014/main" id="{00000000-0008-0000-0000-0000DD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6" name="TextBox 4145">
          <a:extLst>
            <a:ext uri="{FF2B5EF4-FFF2-40B4-BE49-F238E27FC236}">
              <a16:creationId xmlns:a16="http://schemas.microsoft.com/office/drawing/2014/main" id="{00000000-0008-0000-0000-0000DE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7" name="TextBox 4146">
          <a:extLst>
            <a:ext uri="{FF2B5EF4-FFF2-40B4-BE49-F238E27FC236}">
              <a16:creationId xmlns:a16="http://schemas.microsoft.com/office/drawing/2014/main" id="{00000000-0008-0000-0000-0000DF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8" name="TextBox 4147">
          <a:extLst>
            <a:ext uri="{FF2B5EF4-FFF2-40B4-BE49-F238E27FC236}">
              <a16:creationId xmlns:a16="http://schemas.microsoft.com/office/drawing/2014/main" id="{00000000-0008-0000-0000-0000E0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49" name="TextBox 4148">
          <a:extLst>
            <a:ext uri="{FF2B5EF4-FFF2-40B4-BE49-F238E27FC236}">
              <a16:creationId xmlns:a16="http://schemas.microsoft.com/office/drawing/2014/main" id="{00000000-0008-0000-0000-0000E1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0" name="TextBox 4149">
          <a:extLst>
            <a:ext uri="{FF2B5EF4-FFF2-40B4-BE49-F238E27FC236}">
              <a16:creationId xmlns:a16="http://schemas.microsoft.com/office/drawing/2014/main" id="{00000000-0008-0000-0000-0000E2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1" name="TextBox 4150">
          <a:extLst>
            <a:ext uri="{FF2B5EF4-FFF2-40B4-BE49-F238E27FC236}">
              <a16:creationId xmlns:a16="http://schemas.microsoft.com/office/drawing/2014/main" id="{00000000-0008-0000-0000-0000E3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2" name="TextBox 4151">
          <a:extLst>
            <a:ext uri="{FF2B5EF4-FFF2-40B4-BE49-F238E27FC236}">
              <a16:creationId xmlns:a16="http://schemas.microsoft.com/office/drawing/2014/main" id="{00000000-0008-0000-0000-0000E4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3" name="TextBox 4152">
          <a:extLst>
            <a:ext uri="{FF2B5EF4-FFF2-40B4-BE49-F238E27FC236}">
              <a16:creationId xmlns:a16="http://schemas.microsoft.com/office/drawing/2014/main" id="{00000000-0008-0000-0000-0000E5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4" name="TextBox 4153">
          <a:extLst>
            <a:ext uri="{FF2B5EF4-FFF2-40B4-BE49-F238E27FC236}">
              <a16:creationId xmlns:a16="http://schemas.microsoft.com/office/drawing/2014/main" id="{00000000-0008-0000-0000-0000E6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5" name="TextBox 4154">
          <a:extLst>
            <a:ext uri="{FF2B5EF4-FFF2-40B4-BE49-F238E27FC236}">
              <a16:creationId xmlns:a16="http://schemas.microsoft.com/office/drawing/2014/main" id="{00000000-0008-0000-0000-0000E7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6" name="TextBox 4155">
          <a:extLst>
            <a:ext uri="{FF2B5EF4-FFF2-40B4-BE49-F238E27FC236}">
              <a16:creationId xmlns:a16="http://schemas.microsoft.com/office/drawing/2014/main" id="{00000000-0008-0000-0000-0000E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7" name="TextBox 4156">
          <a:extLst>
            <a:ext uri="{FF2B5EF4-FFF2-40B4-BE49-F238E27FC236}">
              <a16:creationId xmlns:a16="http://schemas.microsoft.com/office/drawing/2014/main" id="{00000000-0008-0000-0000-0000E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8" name="TextBox 4157">
          <a:extLst>
            <a:ext uri="{FF2B5EF4-FFF2-40B4-BE49-F238E27FC236}">
              <a16:creationId xmlns:a16="http://schemas.microsoft.com/office/drawing/2014/main" id="{00000000-0008-0000-0000-0000EA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59" name="TextBox 4158">
          <a:extLst>
            <a:ext uri="{FF2B5EF4-FFF2-40B4-BE49-F238E27FC236}">
              <a16:creationId xmlns:a16="http://schemas.microsoft.com/office/drawing/2014/main" id="{00000000-0008-0000-0000-0000EB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0" name="TextBox 4159">
          <a:extLst>
            <a:ext uri="{FF2B5EF4-FFF2-40B4-BE49-F238E27FC236}">
              <a16:creationId xmlns:a16="http://schemas.microsoft.com/office/drawing/2014/main" id="{00000000-0008-0000-0000-0000EC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1" name="TextBox 4160">
          <a:extLst>
            <a:ext uri="{FF2B5EF4-FFF2-40B4-BE49-F238E27FC236}">
              <a16:creationId xmlns:a16="http://schemas.microsoft.com/office/drawing/2014/main" id="{00000000-0008-0000-0000-0000ED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2" name="TextBox 4161">
          <a:extLst>
            <a:ext uri="{FF2B5EF4-FFF2-40B4-BE49-F238E27FC236}">
              <a16:creationId xmlns:a16="http://schemas.microsoft.com/office/drawing/2014/main" id="{00000000-0008-0000-0000-0000EE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3" name="TextBox 4162">
          <a:extLst>
            <a:ext uri="{FF2B5EF4-FFF2-40B4-BE49-F238E27FC236}">
              <a16:creationId xmlns:a16="http://schemas.microsoft.com/office/drawing/2014/main" id="{00000000-0008-0000-0000-0000EF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4" name="TextBox 4163">
          <a:extLst>
            <a:ext uri="{FF2B5EF4-FFF2-40B4-BE49-F238E27FC236}">
              <a16:creationId xmlns:a16="http://schemas.microsoft.com/office/drawing/2014/main" id="{00000000-0008-0000-0000-0000F0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5" name="TextBox 4164">
          <a:extLst>
            <a:ext uri="{FF2B5EF4-FFF2-40B4-BE49-F238E27FC236}">
              <a16:creationId xmlns:a16="http://schemas.microsoft.com/office/drawing/2014/main" id="{00000000-0008-0000-0000-0000F1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6" name="TextBox 4165">
          <a:extLst>
            <a:ext uri="{FF2B5EF4-FFF2-40B4-BE49-F238E27FC236}">
              <a16:creationId xmlns:a16="http://schemas.microsoft.com/office/drawing/2014/main" id="{00000000-0008-0000-0000-0000F2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7" name="TextBox 4166">
          <a:extLst>
            <a:ext uri="{FF2B5EF4-FFF2-40B4-BE49-F238E27FC236}">
              <a16:creationId xmlns:a16="http://schemas.microsoft.com/office/drawing/2014/main" id="{00000000-0008-0000-0000-0000F3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8" name="TextBox 4167">
          <a:extLst>
            <a:ext uri="{FF2B5EF4-FFF2-40B4-BE49-F238E27FC236}">
              <a16:creationId xmlns:a16="http://schemas.microsoft.com/office/drawing/2014/main" id="{00000000-0008-0000-0000-0000F4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69" name="TextBox 4168">
          <a:extLst>
            <a:ext uri="{FF2B5EF4-FFF2-40B4-BE49-F238E27FC236}">
              <a16:creationId xmlns:a16="http://schemas.microsoft.com/office/drawing/2014/main" id="{00000000-0008-0000-0000-0000F5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70" name="TextBox 4169">
          <a:extLst>
            <a:ext uri="{FF2B5EF4-FFF2-40B4-BE49-F238E27FC236}">
              <a16:creationId xmlns:a16="http://schemas.microsoft.com/office/drawing/2014/main" id="{00000000-0008-0000-0000-0000F6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71" name="TextBox 4170">
          <a:extLst>
            <a:ext uri="{FF2B5EF4-FFF2-40B4-BE49-F238E27FC236}">
              <a16:creationId xmlns:a16="http://schemas.microsoft.com/office/drawing/2014/main" id="{00000000-0008-0000-0000-0000F702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72" name="TextBox 4171">
          <a:extLst>
            <a:ext uri="{FF2B5EF4-FFF2-40B4-BE49-F238E27FC236}">
              <a16:creationId xmlns:a16="http://schemas.microsoft.com/office/drawing/2014/main" id="{00000000-0008-0000-0000-0000F8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173" name="TextBox 4172">
          <a:extLst>
            <a:ext uri="{FF2B5EF4-FFF2-40B4-BE49-F238E27FC236}">
              <a16:creationId xmlns:a16="http://schemas.microsoft.com/office/drawing/2014/main" id="{00000000-0008-0000-0000-0000F902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74" name="TextBox 4173">
          <a:extLst>
            <a:ext uri="{FF2B5EF4-FFF2-40B4-BE49-F238E27FC236}">
              <a16:creationId xmlns:a16="http://schemas.microsoft.com/office/drawing/2014/main" id="{00000000-0008-0000-0000-0000FA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75" name="TextBox 4174">
          <a:extLst>
            <a:ext uri="{FF2B5EF4-FFF2-40B4-BE49-F238E27FC236}">
              <a16:creationId xmlns:a16="http://schemas.microsoft.com/office/drawing/2014/main" id="{00000000-0008-0000-0000-0000FB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76" name="TextBox 4175">
          <a:extLst>
            <a:ext uri="{FF2B5EF4-FFF2-40B4-BE49-F238E27FC236}">
              <a16:creationId xmlns:a16="http://schemas.microsoft.com/office/drawing/2014/main" id="{00000000-0008-0000-0000-0000FC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77" name="TextBox 4176">
          <a:extLst>
            <a:ext uri="{FF2B5EF4-FFF2-40B4-BE49-F238E27FC236}">
              <a16:creationId xmlns:a16="http://schemas.microsoft.com/office/drawing/2014/main" id="{00000000-0008-0000-0000-0000FD02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78" name="TextBox 4177">
          <a:extLst>
            <a:ext uri="{FF2B5EF4-FFF2-40B4-BE49-F238E27FC236}">
              <a16:creationId xmlns:a16="http://schemas.microsoft.com/office/drawing/2014/main" id="{00000000-0008-0000-0000-0000FE02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79" name="TextBox 4178">
          <a:extLst>
            <a:ext uri="{FF2B5EF4-FFF2-40B4-BE49-F238E27FC236}">
              <a16:creationId xmlns:a16="http://schemas.microsoft.com/office/drawing/2014/main" id="{00000000-0008-0000-0000-0000FF02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80" name="TextBox 4179">
          <a:extLst>
            <a:ext uri="{FF2B5EF4-FFF2-40B4-BE49-F238E27FC236}">
              <a16:creationId xmlns:a16="http://schemas.microsoft.com/office/drawing/2014/main" id="{00000000-0008-0000-0000-000000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81" name="TextBox 4180">
          <a:extLst>
            <a:ext uri="{FF2B5EF4-FFF2-40B4-BE49-F238E27FC236}">
              <a16:creationId xmlns:a16="http://schemas.microsoft.com/office/drawing/2014/main" id="{00000000-0008-0000-0000-000001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82" name="TextBox 4181">
          <a:extLst>
            <a:ext uri="{FF2B5EF4-FFF2-40B4-BE49-F238E27FC236}">
              <a16:creationId xmlns:a16="http://schemas.microsoft.com/office/drawing/2014/main" id="{00000000-0008-0000-0000-000002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83" name="TextBox 4182">
          <a:extLst>
            <a:ext uri="{FF2B5EF4-FFF2-40B4-BE49-F238E27FC236}">
              <a16:creationId xmlns:a16="http://schemas.microsoft.com/office/drawing/2014/main" id="{00000000-0008-0000-0000-000003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84" name="TextBox 4183">
          <a:extLst>
            <a:ext uri="{FF2B5EF4-FFF2-40B4-BE49-F238E27FC236}">
              <a16:creationId xmlns:a16="http://schemas.microsoft.com/office/drawing/2014/main" id="{00000000-0008-0000-0000-000004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185" name="TextBox 4184">
          <a:extLst>
            <a:ext uri="{FF2B5EF4-FFF2-40B4-BE49-F238E27FC236}">
              <a16:creationId xmlns:a16="http://schemas.microsoft.com/office/drawing/2014/main" id="{00000000-0008-0000-0000-000005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86" name="TextBox 4185">
          <a:extLst>
            <a:ext uri="{FF2B5EF4-FFF2-40B4-BE49-F238E27FC236}">
              <a16:creationId xmlns:a16="http://schemas.microsoft.com/office/drawing/2014/main" id="{00000000-0008-0000-0000-000006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87" name="TextBox 4186">
          <a:extLst>
            <a:ext uri="{FF2B5EF4-FFF2-40B4-BE49-F238E27FC236}">
              <a16:creationId xmlns:a16="http://schemas.microsoft.com/office/drawing/2014/main" id="{00000000-0008-0000-0000-000007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88" name="TextBox 4187">
          <a:extLst>
            <a:ext uri="{FF2B5EF4-FFF2-40B4-BE49-F238E27FC236}">
              <a16:creationId xmlns:a16="http://schemas.microsoft.com/office/drawing/2014/main" id="{00000000-0008-0000-0000-000008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189" name="TextBox 4188">
          <a:extLst>
            <a:ext uri="{FF2B5EF4-FFF2-40B4-BE49-F238E27FC236}">
              <a16:creationId xmlns:a16="http://schemas.microsoft.com/office/drawing/2014/main" id="{00000000-0008-0000-0000-000009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0" name="TextBox 4189">
          <a:extLst>
            <a:ext uri="{FF2B5EF4-FFF2-40B4-BE49-F238E27FC236}">
              <a16:creationId xmlns:a16="http://schemas.microsoft.com/office/drawing/2014/main" id="{00000000-0008-0000-0000-00000A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1" name="TextBox 4190">
          <a:extLst>
            <a:ext uri="{FF2B5EF4-FFF2-40B4-BE49-F238E27FC236}">
              <a16:creationId xmlns:a16="http://schemas.microsoft.com/office/drawing/2014/main" id="{00000000-0008-0000-0000-00000B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2" name="TextBox 4191">
          <a:extLst>
            <a:ext uri="{FF2B5EF4-FFF2-40B4-BE49-F238E27FC236}">
              <a16:creationId xmlns:a16="http://schemas.microsoft.com/office/drawing/2014/main" id="{00000000-0008-0000-0000-00000C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3" name="TextBox 4192">
          <a:extLst>
            <a:ext uri="{FF2B5EF4-FFF2-40B4-BE49-F238E27FC236}">
              <a16:creationId xmlns:a16="http://schemas.microsoft.com/office/drawing/2014/main" id="{00000000-0008-0000-0000-00000D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4" name="TextBox 4193">
          <a:extLst>
            <a:ext uri="{FF2B5EF4-FFF2-40B4-BE49-F238E27FC236}">
              <a16:creationId xmlns:a16="http://schemas.microsoft.com/office/drawing/2014/main" id="{00000000-0008-0000-0000-00000E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5" name="TextBox 4194">
          <a:extLst>
            <a:ext uri="{FF2B5EF4-FFF2-40B4-BE49-F238E27FC236}">
              <a16:creationId xmlns:a16="http://schemas.microsoft.com/office/drawing/2014/main" id="{00000000-0008-0000-0000-00000F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6" name="TextBox 4195">
          <a:extLst>
            <a:ext uri="{FF2B5EF4-FFF2-40B4-BE49-F238E27FC236}">
              <a16:creationId xmlns:a16="http://schemas.microsoft.com/office/drawing/2014/main" id="{00000000-0008-0000-0000-000010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7" name="TextBox 4196">
          <a:extLst>
            <a:ext uri="{FF2B5EF4-FFF2-40B4-BE49-F238E27FC236}">
              <a16:creationId xmlns:a16="http://schemas.microsoft.com/office/drawing/2014/main" id="{00000000-0008-0000-0000-000011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8" name="TextBox 4197">
          <a:extLst>
            <a:ext uri="{FF2B5EF4-FFF2-40B4-BE49-F238E27FC236}">
              <a16:creationId xmlns:a16="http://schemas.microsoft.com/office/drawing/2014/main" id="{00000000-0008-0000-0000-000012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199" name="TextBox 4198">
          <a:extLst>
            <a:ext uri="{FF2B5EF4-FFF2-40B4-BE49-F238E27FC236}">
              <a16:creationId xmlns:a16="http://schemas.microsoft.com/office/drawing/2014/main" id="{00000000-0008-0000-0000-000013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0" name="TextBox 4199">
          <a:extLst>
            <a:ext uri="{FF2B5EF4-FFF2-40B4-BE49-F238E27FC236}">
              <a16:creationId xmlns:a16="http://schemas.microsoft.com/office/drawing/2014/main" id="{00000000-0008-0000-0000-000014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1" name="TextBox 4200">
          <a:extLst>
            <a:ext uri="{FF2B5EF4-FFF2-40B4-BE49-F238E27FC236}">
              <a16:creationId xmlns:a16="http://schemas.microsoft.com/office/drawing/2014/main" id="{00000000-0008-0000-0000-000015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2" name="TextBox 4201">
          <a:extLst>
            <a:ext uri="{FF2B5EF4-FFF2-40B4-BE49-F238E27FC236}">
              <a16:creationId xmlns:a16="http://schemas.microsoft.com/office/drawing/2014/main" id="{00000000-0008-0000-0000-000016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3" name="TextBox 4202">
          <a:extLst>
            <a:ext uri="{FF2B5EF4-FFF2-40B4-BE49-F238E27FC236}">
              <a16:creationId xmlns:a16="http://schemas.microsoft.com/office/drawing/2014/main" id="{00000000-0008-0000-0000-000017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4" name="TextBox 4203">
          <a:extLst>
            <a:ext uri="{FF2B5EF4-FFF2-40B4-BE49-F238E27FC236}">
              <a16:creationId xmlns:a16="http://schemas.microsoft.com/office/drawing/2014/main" id="{00000000-0008-0000-0000-000018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5" name="TextBox 4204">
          <a:extLst>
            <a:ext uri="{FF2B5EF4-FFF2-40B4-BE49-F238E27FC236}">
              <a16:creationId xmlns:a16="http://schemas.microsoft.com/office/drawing/2014/main" id="{00000000-0008-0000-0000-000019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6" name="TextBox 4205">
          <a:extLst>
            <a:ext uri="{FF2B5EF4-FFF2-40B4-BE49-F238E27FC236}">
              <a16:creationId xmlns:a16="http://schemas.microsoft.com/office/drawing/2014/main" id="{00000000-0008-0000-0000-00001A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7" name="TextBox 4206">
          <a:extLst>
            <a:ext uri="{FF2B5EF4-FFF2-40B4-BE49-F238E27FC236}">
              <a16:creationId xmlns:a16="http://schemas.microsoft.com/office/drawing/2014/main" id="{00000000-0008-0000-0000-00001B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8" name="TextBox 4207">
          <a:extLst>
            <a:ext uri="{FF2B5EF4-FFF2-40B4-BE49-F238E27FC236}">
              <a16:creationId xmlns:a16="http://schemas.microsoft.com/office/drawing/2014/main" id="{00000000-0008-0000-0000-00001C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09" name="TextBox 4208">
          <a:extLst>
            <a:ext uri="{FF2B5EF4-FFF2-40B4-BE49-F238E27FC236}">
              <a16:creationId xmlns:a16="http://schemas.microsoft.com/office/drawing/2014/main" id="{00000000-0008-0000-0000-00001D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210" name="TextBox 4209">
          <a:extLst>
            <a:ext uri="{FF2B5EF4-FFF2-40B4-BE49-F238E27FC236}">
              <a16:creationId xmlns:a16="http://schemas.microsoft.com/office/drawing/2014/main" id="{00000000-0008-0000-0000-00001E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211" name="TextBox 4210">
          <a:extLst>
            <a:ext uri="{FF2B5EF4-FFF2-40B4-BE49-F238E27FC236}">
              <a16:creationId xmlns:a16="http://schemas.microsoft.com/office/drawing/2014/main" id="{00000000-0008-0000-0000-00001F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212" name="TextBox 4211">
          <a:extLst>
            <a:ext uri="{FF2B5EF4-FFF2-40B4-BE49-F238E27FC236}">
              <a16:creationId xmlns:a16="http://schemas.microsoft.com/office/drawing/2014/main" id="{00000000-0008-0000-0000-000020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4213" name="TextBox 4212">
          <a:extLst>
            <a:ext uri="{FF2B5EF4-FFF2-40B4-BE49-F238E27FC236}">
              <a16:creationId xmlns:a16="http://schemas.microsoft.com/office/drawing/2014/main" id="{00000000-0008-0000-0000-00002103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14" name="TextBox 4213">
          <a:extLst>
            <a:ext uri="{FF2B5EF4-FFF2-40B4-BE49-F238E27FC236}">
              <a16:creationId xmlns:a16="http://schemas.microsoft.com/office/drawing/2014/main" id="{00000000-0008-0000-0000-000022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15" name="TextBox 4214">
          <a:extLst>
            <a:ext uri="{FF2B5EF4-FFF2-40B4-BE49-F238E27FC236}">
              <a16:creationId xmlns:a16="http://schemas.microsoft.com/office/drawing/2014/main" id="{00000000-0008-0000-0000-000023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16" name="TextBox 4215">
          <a:extLst>
            <a:ext uri="{FF2B5EF4-FFF2-40B4-BE49-F238E27FC236}">
              <a16:creationId xmlns:a16="http://schemas.microsoft.com/office/drawing/2014/main" id="{00000000-0008-0000-0000-000024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17" name="TextBox 4216">
          <a:extLst>
            <a:ext uri="{FF2B5EF4-FFF2-40B4-BE49-F238E27FC236}">
              <a16:creationId xmlns:a16="http://schemas.microsoft.com/office/drawing/2014/main" id="{00000000-0008-0000-0000-000025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18" name="TextBox 4217">
          <a:extLst>
            <a:ext uri="{FF2B5EF4-FFF2-40B4-BE49-F238E27FC236}">
              <a16:creationId xmlns:a16="http://schemas.microsoft.com/office/drawing/2014/main" id="{00000000-0008-0000-0000-000026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19" name="TextBox 4218">
          <a:extLst>
            <a:ext uri="{FF2B5EF4-FFF2-40B4-BE49-F238E27FC236}">
              <a16:creationId xmlns:a16="http://schemas.microsoft.com/office/drawing/2014/main" id="{00000000-0008-0000-0000-000027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0" name="TextBox 4219">
          <a:extLst>
            <a:ext uri="{FF2B5EF4-FFF2-40B4-BE49-F238E27FC236}">
              <a16:creationId xmlns:a16="http://schemas.microsoft.com/office/drawing/2014/main" id="{00000000-0008-0000-0000-000028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1" name="TextBox 4220">
          <a:extLst>
            <a:ext uri="{FF2B5EF4-FFF2-40B4-BE49-F238E27FC236}">
              <a16:creationId xmlns:a16="http://schemas.microsoft.com/office/drawing/2014/main" id="{00000000-0008-0000-0000-000029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2" name="TextBox 4221">
          <a:extLst>
            <a:ext uri="{FF2B5EF4-FFF2-40B4-BE49-F238E27FC236}">
              <a16:creationId xmlns:a16="http://schemas.microsoft.com/office/drawing/2014/main" id="{00000000-0008-0000-0000-00002A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3" name="TextBox 4222">
          <a:extLst>
            <a:ext uri="{FF2B5EF4-FFF2-40B4-BE49-F238E27FC236}">
              <a16:creationId xmlns:a16="http://schemas.microsoft.com/office/drawing/2014/main" id="{00000000-0008-0000-0000-00002B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4" name="TextBox 4223">
          <a:extLst>
            <a:ext uri="{FF2B5EF4-FFF2-40B4-BE49-F238E27FC236}">
              <a16:creationId xmlns:a16="http://schemas.microsoft.com/office/drawing/2014/main" id="{00000000-0008-0000-0000-00002C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5" name="TextBox 4224">
          <a:extLst>
            <a:ext uri="{FF2B5EF4-FFF2-40B4-BE49-F238E27FC236}">
              <a16:creationId xmlns:a16="http://schemas.microsoft.com/office/drawing/2014/main" id="{00000000-0008-0000-0000-00002D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6" name="TextBox 4225">
          <a:extLst>
            <a:ext uri="{FF2B5EF4-FFF2-40B4-BE49-F238E27FC236}">
              <a16:creationId xmlns:a16="http://schemas.microsoft.com/office/drawing/2014/main" id="{00000000-0008-0000-0000-00002E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7" name="TextBox 4226">
          <a:extLst>
            <a:ext uri="{FF2B5EF4-FFF2-40B4-BE49-F238E27FC236}">
              <a16:creationId xmlns:a16="http://schemas.microsoft.com/office/drawing/2014/main" id="{00000000-0008-0000-0000-00002F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8" name="TextBox 4227">
          <a:extLst>
            <a:ext uri="{FF2B5EF4-FFF2-40B4-BE49-F238E27FC236}">
              <a16:creationId xmlns:a16="http://schemas.microsoft.com/office/drawing/2014/main" id="{00000000-0008-0000-0000-000030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29" name="TextBox 4228">
          <a:extLst>
            <a:ext uri="{FF2B5EF4-FFF2-40B4-BE49-F238E27FC236}">
              <a16:creationId xmlns:a16="http://schemas.microsoft.com/office/drawing/2014/main" id="{00000000-0008-0000-0000-000031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0" name="TextBox 4229">
          <a:extLst>
            <a:ext uri="{FF2B5EF4-FFF2-40B4-BE49-F238E27FC236}">
              <a16:creationId xmlns:a16="http://schemas.microsoft.com/office/drawing/2014/main" id="{00000000-0008-0000-0000-000032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1" name="TextBox 4230">
          <a:extLst>
            <a:ext uri="{FF2B5EF4-FFF2-40B4-BE49-F238E27FC236}">
              <a16:creationId xmlns:a16="http://schemas.microsoft.com/office/drawing/2014/main" id="{00000000-0008-0000-0000-000033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2" name="TextBox 4231">
          <a:extLst>
            <a:ext uri="{FF2B5EF4-FFF2-40B4-BE49-F238E27FC236}">
              <a16:creationId xmlns:a16="http://schemas.microsoft.com/office/drawing/2014/main" id="{00000000-0008-0000-0000-000034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3" name="TextBox 4232">
          <a:extLst>
            <a:ext uri="{FF2B5EF4-FFF2-40B4-BE49-F238E27FC236}">
              <a16:creationId xmlns:a16="http://schemas.microsoft.com/office/drawing/2014/main" id="{00000000-0008-0000-0000-000035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4" name="TextBox 4233">
          <a:extLst>
            <a:ext uri="{FF2B5EF4-FFF2-40B4-BE49-F238E27FC236}">
              <a16:creationId xmlns:a16="http://schemas.microsoft.com/office/drawing/2014/main" id="{00000000-0008-0000-0000-000036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5" name="TextBox 4234">
          <a:extLst>
            <a:ext uri="{FF2B5EF4-FFF2-40B4-BE49-F238E27FC236}">
              <a16:creationId xmlns:a16="http://schemas.microsoft.com/office/drawing/2014/main" id="{00000000-0008-0000-0000-000037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6" name="TextBox 4235">
          <a:extLst>
            <a:ext uri="{FF2B5EF4-FFF2-40B4-BE49-F238E27FC236}">
              <a16:creationId xmlns:a16="http://schemas.microsoft.com/office/drawing/2014/main" id="{00000000-0008-0000-0000-000038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7" name="TextBox 4236">
          <a:extLst>
            <a:ext uri="{FF2B5EF4-FFF2-40B4-BE49-F238E27FC236}">
              <a16:creationId xmlns:a16="http://schemas.microsoft.com/office/drawing/2014/main" id="{00000000-0008-0000-0000-000039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8" name="TextBox 4237">
          <a:extLst>
            <a:ext uri="{FF2B5EF4-FFF2-40B4-BE49-F238E27FC236}">
              <a16:creationId xmlns:a16="http://schemas.microsoft.com/office/drawing/2014/main" id="{00000000-0008-0000-0000-00003A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39" name="TextBox 4238">
          <a:extLst>
            <a:ext uri="{FF2B5EF4-FFF2-40B4-BE49-F238E27FC236}">
              <a16:creationId xmlns:a16="http://schemas.microsoft.com/office/drawing/2014/main" id="{00000000-0008-0000-0000-00003B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40" name="TextBox 4239">
          <a:extLst>
            <a:ext uri="{FF2B5EF4-FFF2-40B4-BE49-F238E27FC236}">
              <a16:creationId xmlns:a16="http://schemas.microsoft.com/office/drawing/2014/main" id="{00000000-0008-0000-0000-00003C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41" name="TextBox 4240">
          <a:extLst>
            <a:ext uri="{FF2B5EF4-FFF2-40B4-BE49-F238E27FC236}">
              <a16:creationId xmlns:a16="http://schemas.microsoft.com/office/drawing/2014/main" id="{00000000-0008-0000-0000-00003D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42" name="TextBox 4241">
          <a:extLst>
            <a:ext uri="{FF2B5EF4-FFF2-40B4-BE49-F238E27FC236}">
              <a16:creationId xmlns:a16="http://schemas.microsoft.com/office/drawing/2014/main" id="{00000000-0008-0000-0000-00003E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43" name="TextBox 4242">
          <a:extLst>
            <a:ext uri="{FF2B5EF4-FFF2-40B4-BE49-F238E27FC236}">
              <a16:creationId xmlns:a16="http://schemas.microsoft.com/office/drawing/2014/main" id="{00000000-0008-0000-0000-00003F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44" name="TextBox 4243">
          <a:extLst>
            <a:ext uri="{FF2B5EF4-FFF2-40B4-BE49-F238E27FC236}">
              <a16:creationId xmlns:a16="http://schemas.microsoft.com/office/drawing/2014/main" id="{00000000-0008-0000-0000-000040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45" name="TextBox 4244">
          <a:extLst>
            <a:ext uri="{FF2B5EF4-FFF2-40B4-BE49-F238E27FC236}">
              <a16:creationId xmlns:a16="http://schemas.microsoft.com/office/drawing/2014/main" id="{00000000-0008-0000-0000-000041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46" name="TextBox 4245">
          <a:extLst>
            <a:ext uri="{FF2B5EF4-FFF2-40B4-BE49-F238E27FC236}">
              <a16:creationId xmlns:a16="http://schemas.microsoft.com/office/drawing/2014/main" id="{00000000-0008-0000-0000-000042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47" name="TextBox 4246">
          <a:extLst>
            <a:ext uri="{FF2B5EF4-FFF2-40B4-BE49-F238E27FC236}">
              <a16:creationId xmlns:a16="http://schemas.microsoft.com/office/drawing/2014/main" id="{00000000-0008-0000-0000-000043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48" name="TextBox 4247">
          <a:extLst>
            <a:ext uri="{FF2B5EF4-FFF2-40B4-BE49-F238E27FC236}">
              <a16:creationId xmlns:a16="http://schemas.microsoft.com/office/drawing/2014/main" id="{00000000-0008-0000-0000-000044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49" name="TextBox 4248">
          <a:extLst>
            <a:ext uri="{FF2B5EF4-FFF2-40B4-BE49-F238E27FC236}">
              <a16:creationId xmlns:a16="http://schemas.microsoft.com/office/drawing/2014/main" id="{00000000-0008-0000-0000-000045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50" name="TextBox 4249">
          <a:extLst>
            <a:ext uri="{FF2B5EF4-FFF2-40B4-BE49-F238E27FC236}">
              <a16:creationId xmlns:a16="http://schemas.microsoft.com/office/drawing/2014/main" id="{00000000-0008-0000-0000-000046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51" name="TextBox 4250">
          <a:extLst>
            <a:ext uri="{FF2B5EF4-FFF2-40B4-BE49-F238E27FC236}">
              <a16:creationId xmlns:a16="http://schemas.microsoft.com/office/drawing/2014/main" id="{00000000-0008-0000-0000-000047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52" name="TextBox 4251">
          <a:extLst>
            <a:ext uri="{FF2B5EF4-FFF2-40B4-BE49-F238E27FC236}">
              <a16:creationId xmlns:a16="http://schemas.microsoft.com/office/drawing/2014/main" id="{00000000-0008-0000-0000-000048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53" name="TextBox 4252">
          <a:extLst>
            <a:ext uri="{FF2B5EF4-FFF2-40B4-BE49-F238E27FC236}">
              <a16:creationId xmlns:a16="http://schemas.microsoft.com/office/drawing/2014/main" id="{00000000-0008-0000-0000-000049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54" name="TextBox 4253">
          <a:extLst>
            <a:ext uri="{FF2B5EF4-FFF2-40B4-BE49-F238E27FC236}">
              <a16:creationId xmlns:a16="http://schemas.microsoft.com/office/drawing/2014/main" id="{00000000-0008-0000-0000-00004A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55" name="TextBox 4254">
          <a:extLst>
            <a:ext uri="{FF2B5EF4-FFF2-40B4-BE49-F238E27FC236}">
              <a16:creationId xmlns:a16="http://schemas.microsoft.com/office/drawing/2014/main" id="{00000000-0008-0000-0000-00004B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56" name="TextBox 4255">
          <a:extLst>
            <a:ext uri="{FF2B5EF4-FFF2-40B4-BE49-F238E27FC236}">
              <a16:creationId xmlns:a16="http://schemas.microsoft.com/office/drawing/2014/main" id="{00000000-0008-0000-0000-00004C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57" name="TextBox 4256">
          <a:extLst>
            <a:ext uri="{FF2B5EF4-FFF2-40B4-BE49-F238E27FC236}">
              <a16:creationId xmlns:a16="http://schemas.microsoft.com/office/drawing/2014/main" id="{00000000-0008-0000-0000-00004D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58" name="TextBox 4257">
          <a:extLst>
            <a:ext uri="{FF2B5EF4-FFF2-40B4-BE49-F238E27FC236}">
              <a16:creationId xmlns:a16="http://schemas.microsoft.com/office/drawing/2014/main" id="{00000000-0008-0000-0000-00004E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59" name="TextBox 4258">
          <a:extLst>
            <a:ext uri="{FF2B5EF4-FFF2-40B4-BE49-F238E27FC236}">
              <a16:creationId xmlns:a16="http://schemas.microsoft.com/office/drawing/2014/main" id="{00000000-0008-0000-0000-00004F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60" name="TextBox 4259">
          <a:extLst>
            <a:ext uri="{FF2B5EF4-FFF2-40B4-BE49-F238E27FC236}">
              <a16:creationId xmlns:a16="http://schemas.microsoft.com/office/drawing/2014/main" id="{00000000-0008-0000-0000-000050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61" name="TextBox 4260">
          <a:extLst>
            <a:ext uri="{FF2B5EF4-FFF2-40B4-BE49-F238E27FC236}">
              <a16:creationId xmlns:a16="http://schemas.microsoft.com/office/drawing/2014/main" id="{00000000-0008-0000-0000-000051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62" name="TextBox 4261">
          <a:extLst>
            <a:ext uri="{FF2B5EF4-FFF2-40B4-BE49-F238E27FC236}">
              <a16:creationId xmlns:a16="http://schemas.microsoft.com/office/drawing/2014/main" id="{00000000-0008-0000-0000-000052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263" name="TextBox 4262">
          <a:extLst>
            <a:ext uri="{FF2B5EF4-FFF2-40B4-BE49-F238E27FC236}">
              <a16:creationId xmlns:a16="http://schemas.microsoft.com/office/drawing/2014/main" id="{00000000-0008-0000-0000-00005303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64" name="TextBox 4263">
          <a:extLst>
            <a:ext uri="{FF2B5EF4-FFF2-40B4-BE49-F238E27FC236}">
              <a16:creationId xmlns:a16="http://schemas.microsoft.com/office/drawing/2014/main" id="{00000000-0008-0000-0000-000054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65" name="TextBox 4264">
          <a:extLst>
            <a:ext uri="{FF2B5EF4-FFF2-40B4-BE49-F238E27FC236}">
              <a16:creationId xmlns:a16="http://schemas.microsoft.com/office/drawing/2014/main" id="{00000000-0008-0000-0000-000055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66" name="TextBox 4265">
          <a:extLst>
            <a:ext uri="{FF2B5EF4-FFF2-40B4-BE49-F238E27FC236}">
              <a16:creationId xmlns:a16="http://schemas.microsoft.com/office/drawing/2014/main" id="{00000000-0008-0000-0000-000056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67" name="TextBox 4266">
          <a:extLst>
            <a:ext uri="{FF2B5EF4-FFF2-40B4-BE49-F238E27FC236}">
              <a16:creationId xmlns:a16="http://schemas.microsoft.com/office/drawing/2014/main" id="{00000000-0008-0000-0000-000057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68" name="TextBox 4267">
          <a:extLst>
            <a:ext uri="{FF2B5EF4-FFF2-40B4-BE49-F238E27FC236}">
              <a16:creationId xmlns:a16="http://schemas.microsoft.com/office/drawing/2014/main" id="{00000000-0008-0000-0000-000058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69" name="TextBox 4268">
          <a:extLst>
            <a:ext uri="{FF2B5EF4-FFF2-40B4-BE49-F238E27FC236}">
              <a16:creationId xmlns:a16="http://schemas.microsoft.com/office/drawing/2014/main" id="{00000000-0008-0000-0000-000059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70" name="TextBox 4269">
          <a:extLst>
            <a:ext uri="{FF2B5EF4-FFF2-40B4-BE49-F238E27FC236}">
              <a16:creationId xmlns:a16="http://schemas.microsoft.com/office/drawing/2014/main" id="{00000000-0008-0000-0000-00005A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71" name="TextBox 4270">
          <a:extLst>
            <a:ext uri="{FF2B5EF4-FFF2-40B4-BE49-F238E27FC236}">
              <a16:creationId xmlns:a16="http://schemas.microsoft.com/office/drawing/2014/main" id="{00000000-0008-0000-0000-00005B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72" name="TextBox 4271">
          <a:extLst>
            <a:ext uri="{FF2B5EF4-FFF2-40B4-BE49-F238E27FC236}">
              <a16:creationId xmlns:a16="http://schemas.microsoft.com/office/drawing/2014/main" id="{00000000-0008-0000-0000-00005C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73" name="TextBox 4272">
          <a:extLst>
            <a:ext uri="{FF2B5EF4-FFF2-40B4-BE49-F238E27FC236}">
              <a16:creationId xmlns:a16="http://schemas.microsoft.com/office/drawing/2014/main" id="{00000000-0008-0000-0000-00005D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74" name="TextBox 4273">
          <a:extLst>
            <a:ext uri="{FF2B5EF4-FFF2-40B4-BE49-F238E27FC236}">
              <a16:creationId xmlns:a16="http://schemas.microsoft.com/office/drawing/2014/main" id="{00000000-0008-0000-0000-00005E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75" name="TextBox 4274">
          <a:extLst>
            <a:ext uri="{FF2B5EF4-FFF2-40B4-BE49-F238E27FC236}">
              <a16:creationId xmlns:a16="http://schemas.microsoft.com/office/drawing/2014/main" id="{00000000-0008-0000-0000-00005F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76" name="TextBox 4275">
          <a:extLst>
            <a:ext uri="{FF2B5EF4-FFF2-40B4-BE49-F238E27FC236}">
              <a16:creationId xmlns:a16="http://schemas.microsoft.com/office/drawing/2014/main" id="{00000000-0008-0000-0000-000060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77" name="TextBox 4276">
          <a:extLst>
            <a:ext uri="{FF2B5EF4-FFF2-40B4-BE49-F238E27FC236}">
              <a16:creationId xmlns:a16="http://schemas.microsoft.com/office/drawing/2014/main" id="{00000000-0008-0000-0000-000061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78" name="TextBox 4277">
          <a:extLst>
            <a:ext uri="{FF2B5EF4-FFF2-40B4-BE49-F238E27FC236}">
              <a16:creationId xmlns:a16="http://schemas.microsoft.com/office/drawing/2014/main" id="{00000000-0008-0000-0000-000062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79" name="TextBox 4278">
          <a:extLst>
            <a:ext uri="{FF2B5EF4-FFF2-40B4-BE49-F238E27FC236}">
              <a16:creationId xmlns:a16="http://schemas.microsoft.com/office/drawing/2014/main" id="{00000000-0008-0000-0000-000063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80" name="TextBox 4279">
          <a:extLst>
            <a:ext uri="{FF2B5EF4-FFF2-40B4-BE49-F238E27FC236}">
              <a16:creationId xmlns:a16="http://schemas.microsoft.com/office/drawing/2014/main" id="{00000000-0008-0000-0000-000064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81" name="TextBox 4280">
          <a:extLst>
            <a:ext uri="{FF2B5EF4-FFF2-40B4-BE49-F238E27FC236}">
              <a16:creationId xmlns:a16="http://schemas.microsoft.com/office/drawing/2014/main" id="{00000000-0008-0000-0000-000065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82" name="TextBox 4281">
          <a:extLst>
            <a:ext uri="{FF2B5EF4-FFF2-40B4-BE49-F238E27FC236}">
              <a16:creationId xmlns:a16="http://schemas.microsoft.com/office/drawing/2014/main" id="{00000000-0008-0000-0000-000066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83" name="TextBox 4282">
          <a:extLst>
            <a:ext uri="{FF2B5EF4-FFF2-40B4-BE49-F238E27FC236}">
              <a16:creationId xmlns:a16="http://schemas.microsoft.com/office/drawing/2014/main" id="{00000000-0008-0000-0000-000067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84" name="TextBox 4283">
          <a:extLst>
            <a:ext uri="{FF2B5EF4-FFF2-40B4-BE49-F238E27FC236}">
              <a16:creationId xmlns:a16="http://schemas.microsoft.com/office/drawing/2014/main" id="{00000000-0008-0000-0000-000068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285" name="TextBox 4284">
          <a:extLst>
            <a:ext uri="{FF2B5EF4-FFF2-40B4-BE49-F238E27FC236}">
              <a16:creationId xmlns:a16="http://schemas.microsoft.com/office/drawing/2014/main" id="{00000000-0008-0000-0000-000069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86" name="TextBox 4285">
          <a:extLst>
            <a:ext uri="{FF2B5EF4-FFF2-40B4-BE49-F238E27FC236}">
              <a16:creationId xmlns:a16="http://schemas.microsoft.com/office/drawing/2014/main" id="{00000000-0008-0000-0000-00006A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87" name="TextBox 4286">
          <a:extLst>
            <a:ext uri="{FF2B5EF4-FFF2-40B4-BE49-F238E27FC236}">
              <a16:creationId xmlns:a16="http://schemas.microsoft.com/office/drawing/2014/main" id="{00000000-0008-0000-0000-00006B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88" name="TextBox 4287">
          <a:extLst>
            <a:ext uri="{FF2B5EF4-FFF2-40B4-BE49-F238E27FC236}">
              <a16:creationId xmlns:a16="http://schemas.microsoft.com/office/drawing/2014/main" id="{00000000-0008-0000-0000-00006C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89" name="TextBox 4288">
          <a:extLst>
            <a:ext uri="{FF2B5EF4-FFF2-40B4-BE49-F238E27FC236}">
              <a16:creationId xmlns:a16="http://schemas.microsoft.com/office/drawing/2014/main" id="{00000000-0008-0000-0000-00006D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90" name="TextBox 4289">
          <a:extLst>
            <a:ext uri="{FF2B5EF4-FFF2-40B4-BE49-F238E27FC236}">
              <a16:creationId xmlns:a16="http://schemas.microsoft.com/office/drawing/2014/main" id="{00000000-0008-0000-0000-00006E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291" name="TextBox 4290">
          <a:extLst>
            <a:ext uri="{FF2B5EF4-FFF2-40B4-BE49-F238E27FC236}">
              <a16:creationId xmlns:a16="http://schemas.microsoft.com/office/drawing/2014/main" id="{00000000-0008-0000-0000-00006F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92" name="TextBox 4291">
          <a:extLst>
            <a:ext uri="{FF2B5EF4-FFF2-40B4-BE49-F238E27FC236}">
              <a16:creationId xmlns:a16="http://schemas.microsoft.com/office/drawing/2014/main" id="{00000000-0008-0000-0000-000070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93" name="TextBox 4292">
          <a:extLst>
            <a:ext uri="{FF2B5EF4-FFF2-40B4-BE49-F238E27FC236}">
              <a16:creationId xmlns:a16="http://schemas.microsoft.com/office/drawing/2014/main" id="{00000000-0008-0000-0000-000071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94" name="TextBox 4293">
          <a:extLst>
            <a:ext uri="{FF2B5EF4-FFF2-40B4-BE49-F238E27FC236}">
              <a16:creationId xmlns:a16="http://schemas.microsoft.com/office/drawing/2014/main" id="{00000000-0008-0000-0000-000072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295" name="TextBox 4294">
          <a:extLst>
            <a:ext uri="{FF2B5EF4-FFF2-40B4-BE49-F238E27FC236}">
              <a16:creationId xmlns:a16="http://schemas.microsoft.com/office/drawing/2014/main" id="{00000000-0008-0000-0000-000073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296" name="TextBox 4295">
          <a:extLst>
            <a:ext uri="{FF2B5EF4-FFF2-40B4-BE49-F238E27FC236}">
              <a16:creationId xmlns:a16="http://schemas.microsoft.com/office/drawing/2014/main" id="{00000000-0008-0000-0000-00007403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297" name="TextBox 4296">
          <a:extLst>
            <a:ext uri="{FF2B5EF4-FFF2-40B4-BE49-F238E27FC236}">
              <a16:creationId xmlns:a16="http://schemas.microsoft.com/office/drawing/2014/main" id="{00000000-0008-0000-0000-00007503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298" name="TextBox 4297">
          <a:extLst>
            <a:ext uri="{FF2B5EF4-FFF2-40B4-BE49-F238E27FC236}">
              <a16:creationId xmlns:a16="http://schemas.microsoft.com/office/drawing/2014/main" id="{00000000-0008-0000-0000-00007603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299" name="TextBox 4298">
          <a:extLst>
            <a:ext uri="{FF2B5EF4-FFF2-40B4-BE49-F238E27FC236}">
              <a16:creationId xmlns:a16="http://schemas.microsoft.com/office/drawing/2014/main" id="{00000000-0008-0000-0000-00007703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0" name="TextBox 4299">
          <a:extLst>
            <a:ext uri="{FF2B5EF4-FFF2-40B4-BE49-F238E27FC236}">
              <a16:creationId xmlns:a16="http://schemas.microsoft.com/office/drawing/2014/main" id="{00000000-0008-0000-0000-000078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1" name="TextBox 4300">
          <a:extLst>
            <a:ext uri="{FF2B5EF4-FFF2-40B4-BE49-F238E27FC236}">
              <a16:creationId xmlns:a16="http://schemas.microsoft.com/office/drawing/2014/main" id="{00000000-0008-0000-0000-000079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2" name="TextBox 4301">
          <a:extLst>
            <a:ext uri="{FF2B5EF4-FFF2-40B4-BE49-F238E27FC236}">
              <a16:creationId xmlns:a16="http://schemas.microsoft.com/office/drawing/2014/main" id="{00000000-0008-0000-0000-00007A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3" name="TextBox 4302">
          <a:extLst>
            <a:ext uri="{FF2B5EF4-FFF2-40B4-BE49-F238E27FC236}">
              <a16:creationId xmlns:a16="http://schemas.microsoft.com/office/drawing/2014/main" id="{00000000-0008-0000-0000-00007B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4" name="TextBox 4303">
          <a:extLst>
            <a:ext uri="{FF2B5EF4-FFF2-40B4-BE49-F238E27FC236}">
              <a16:creationId xmlns:a16="http://schemas.microsoft.com/office/drawing/2014/main" id="{00000000-0008-0000-0000-00007C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5" name="TextBox 4304">
          <a:extLst>
            <a:ext uri="{FF2B5EF4-FFF2-40B4-BE49-F238E27FC236}">
              <a16:creationId xmlns:a16="http://schemas.microsoft.com/office/drawing/2014/main" id="{00000000-0008-0000-0000-00007D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6" name="TextBox 4305">
          <a:extLst>
            <a:ext uri="{FF2B5EF4-FFF2-40B4-BE49-F238E27FC236}">
              <a16:creationId xmlns:a16="http://schemas.microsoft.com/office/drawing/2014/main" id="{00000000-0008-0000-0000-00007E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7" name="TextBox 4306">
          <a:extLst>
            <a:ext uri="{FF2B5EF4-FFF2-40B4-BE49-F238E27FC236}">
              <a16:creationId xmlns:a16="http://schemas.microsoft.com/office/drawing/2014/main" id="{00000000-0008-0000-0000-00007F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8" name="TextBox 4307">
          <a:extLst>
            <a:ext uri="{FF2B5EF4-FFF2-40B4-BE49-F238E27FC236}">
              <a16:creationId xmlns:a16="http://schemas.microsoft.com/office/drawing/2014/main" id="{00000000-0008-0000-0000-000080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09" name="TextBox 4308">
          <a:extLst>
            <a:ext uri="{FF2B5EF4-FFF2-40B4-BE49-F238E27FC236}">
              <a16:creationId xmlns:a16="http://schemas.microsoft.com/office/drawing/2014/main" id="{00000000-0008-0000-0000-000081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10" name="TextBox 4309">
          <a:extLst>
            <a:ext uri="{FF2B5EF4-FFF2-40B4-BE49-F238E27FC236}">
              <a16:creationId xmlns:a16="http://schemas.microsoft.com/office/drawing/2014/main" id="{00000000-0008-0000-0000-000082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311" name="TextBox 4310">
          <a:extLst>
            <a:ext uri="{FF2B5EF4-FFF2-40B4-BE49-F238E27FC236}">
              <a16:creationId xmlns:a16="http://schemas.microsoft.com/office/drawing/2014/main" id="{00000000-0008-0000-0000-00008303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12" name="TextBox 4311">
          <a:extLst>
            <a:ext uri="{FF2B5EF4-FFF2-40B4-BE49-F238E27FC236}">
              <a16:creationId xmlns:a16="http://schemas.microsoft.com/office/drawing/2014/main" id="{00000000-0008-0000-0000-000084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13" name="TextBox 4312">
          <a:extLst>
            <a:ext uri="{FF2B5EF4-FFF2-40B4-BE49-F238E27FC236}">
              <a16:creationId xmlns:a16="http://schemas.microsoft.com/office/drawing/2014/main" id="{00000000-0008-0000-0000-000085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314" name="TextBox 4313">
          <a:extLst>
            <a:ext uri="{FF2B5EF4-FFF2-40B4-BE49-F238E27FC236}">
              <a16:creationId xmlns:a16="http://schemas.microsoft.com/office/drawing/2014/main" id="{00000000-0008-0000-0000-000086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315" name="TextBox 4314">
          <a:extLst>
            <a:ext uri="{FF2B5EF4-FFF2-40B4-BE49-F238E27FC236}">
              <a16:creationId xmlns:a16="http://schemas.microsoft.com/office/drawing/2014/main" id="{00000000-0008-0000-0000-000087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16" name="TextBox 4315">
          <a:extLst>
            <a:ext uri="{FF2B5EF4-FFF2-40B4-BE49-F238E27FC236}">
              <a16:creationId xmlns:a16="http://schemas.microsoft.com/office/drawing/2014/main" id="{00000000-0008-0000-0000-000088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17" name="TextBox 4316">
          <a:extLst>
            <a:ext uri="{FF2B5EF4-FFF2-40B4-BE49-F238E27FC236}">
              <a16:creationId xmlns:a16="http://schemas.microsoft.com/office/drawing/2014/main" id="{00000000-0008-0000-0000-000089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318" name="TextBox 4317">
          <a:extLst>
            <a:ext uri="{FF2B5EF4-FFF2-40B4-BE49-F238E27FC236}">
              <a16:creationId xmlns:a16="http://schemas.microsoft.com/office/drawing/2014/main" id="{00000000-0008-0000-0000-00008A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319" name="TextBox 4318">
          <a:extLst>
            <a:ext uri="{FF2B5EF4-FFF2-40B4-BE49-F238E27FC236}">
              <a16:creationId xmlns:a16="http://schemas.microsoft.com/office/drawing/2014/main" id="{00000000-0008-0000-0000-00008B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20" name="TextBox 4319">
          <a:extLst>
            <a:ext uri="{FF2B5EF4-FFF2-40B4-BE49-F238E27FC236}">
              <a16:creationId xmlns:a16="http://schemas.microsoft.com/office/drawing/2014/main" id="{00000000-0008-0000-0000-00008C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321" name="TextBox 4320">
          <a:extLst>
            <a:ext uri="{FF2B5EF4-FFF2-40B4-BE49-F238E27FC236}">
              <a16:creationId xmlns:a16="http://schemas.microsoft.com/office/drawing/2014/main" id="{00000000-0008-0000-0000-00008D03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322" name="TextBox 4321">
          <a:extLst>
            <a:ext uri="{FF2B5EF4-FFF2-40B4-BE49-F238E27FC236}">
              <a16:creationId xmlns:a16="http://schemas.microsoft.com/office/drawing/2014/main" id="{00000000-0008-0000-0000-00008E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323" name="TextBox 4322">
          <a:extLst>
            <a:ext uri="{FF2B5EF4-FFF2-40B4-BE49-F238E27FC236}">
              <a16:creationId xmlns:a16="http://schemas.microsoft.com/office/drawing/2014/main" id="{00000000-0008-0000-0000-00008F03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24" name="TextBox 4323">
          <a:extLst>
            <a:ext uri="{FF2B5EF4-FFF2-40B4-BE49-F238E27FC236}">
              <a16:creationId xmlns:a16="http://schemas.microsoft.com/office/drawing/2014/main" id="{00000000-0008-0000-0000-000090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25" name="TextBox 4324">
          <a:extLst>
            <a:ext uri="{FF2B5EF4-FFF2-40B4-BE49-F238E27FC236}">
              <a16:creationId xmlns:a16="http://schemas.microsoft.com/office/drawing/2014/main" id="{00000000-0008-0000-0000-000091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26" name="TextBox 4325">
          <a:extLst>
            <a:ext uri="{FF2B5EF4-FFF2-40B4-BE49-F238E27FC236}">
              <a16:creationId xmlns:a16="http://schemas.microsoft.com/office/drawing/2014/main" id="{00000000-0008-0000-0000-000092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27" name="TextBox 4326">
          <a:extLst>
            <a:ext uri="{FF2B5EF4-FFF2-40B4-BE49-F238E27FC236}">
              <a16:creationId xmlns:a16="http://schemas.microsoft.com/office/drawing/2014/main" id="{00000000-0008-0000-0000-000093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28" name="TextBox 4327">
          <a:extLst>
            <a:ext uri="{FF2B5EF4-FFF2-40B4-BE49-F238E27FC236}">
              <a16:creationId xmlns:a16="http://schemas.microsoft.com/office/drawing/2014/main" id="{00000000-0008-0000-0000-000094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29" name="TextBox 4328">
          <a:extLst>
            <a:ext uri="{FF2B5EF4-FFF2-40B4-BE49-F238E27FC236}">
              <a16:creationId xmlns:a16="http://schemas.microsoft.com/office/drawing/2014/main" id="{00000000-0008-0000-0000-000095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30" name="TextBox 4329">
          <a:extLst>
            <a:ext uri="{FF2B5EF4-FFF2-40B4-BE49-F238E27FC236}">
              <a16:creationId xmlns:a16="http://schemas.microsoft.com/office/drawing/2014/main" id="{00000000-0008-0000-0000-000096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31" name="TextBox 4330">
          <a:extLst>
            <a:ext uri="{FF2B5EF4-FFF2-40B4-BE49-F238E27FC236}">
              <a16:creationId xmlns:a16="http://schemas.microsoft.com/office/drawing/2014/main" id="{00000000-0008-0000-0000-000097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32" name="TextBox 4331">
          <a:extLst>
            <a:ext uri="{FF2B5EF4-FFF2-40B4-BE49-F238E27FC236}">
              <a16:creationId xmlns:a16="http://schemas.microsoft.com/office/drawing/2014/main" id="{00000000-0008-0000-0000-000098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33" name="TextBox 4332">
          <a:extLst>
            <a:ext uri="{FF2B5EF4-FFF2-40B4-BE49-F238E27FC236}">
              <a16:creationId xmlns:a16="http://schemas.microsoft.com/office/drawing/2014/main" id="{00000000-0008-0000-0000-000099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34" name="TextBox 4333">
          <a:extLst>
            <a:ext uri="{FF2B5EF4-FFF2-40B4-BE49-F238E27FC236}">
              <a16:creationId xmlns:a16="http://schemas.microsoft.com/office/drawing/2014/main" id="{00000000-0008-0000-0000-00009A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35" name="TextBox 4334">
          <a:extLst>
            <a:ext uri="{FF2B5EF4-FFF2-40B4-BE49-F238E27FC236}">
              <a16:creationId xmlns:a16="http://schemas.microsoft.com/office/drawing/2014/main" id="{00000000-0008-0000-0000-00009B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36" name="TextBox 4335">
          <a:extLst>
            <a:ext uri="{FF2B5EF4-FFF2-40B4-BE49-F238E27FC236}">
              <a16:creationId xmlns:a16="http://schemas.microsoft.com/office/drawing/2014/main" id="{00000000-0008-0000-0000-00009C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37" name="TextBox 4336">
          <a:extLst>
            <a:ext uri="{FF2B5EF4-FFF2-40B4-BE49-F238E27FC236}">
              <a16:creationId xmlns:a16="http://schemas.microsoft.com/office/drawing/2014/main" id="{00000000-0008-0000-0000-00009D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38" name="TextBox 4337">
          <a:extLst>
            <a:ext uri="{FF2B5EF4-FFF2-40B4-BE49-F238E27FC236}">
              <a16:creationId xmlns:a16="http://schemas.microsoft.com/office/drawing/2014/main" id="{00000000-0008-0000-0000-00009E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39" name="TextBox 4338">
          <a:extLst>
            <a:ext uri="{FF2B5EF4-FFF2-40B4-BE49-F238E27FC236}">
              <a16:creationId xmlns:a16="http://schemas.microsoft.com/office/drawing/2014/main" id="{00000000-0008-0000-0000-00009F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0" name="TextBox 4339">
          <a:extLst>
            <a:ext uri="{FF2B5EF4-FFF2-40B4-BE49-F238E27FC236}">
              <a16:creationId xmlns:a16="http://schemas.microsoft.com/office/drawing/2014/main" id="{00000000-0008-0000-0000-0000A0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1" name="TextBox 4340">
          <a:extLst>
            <a:ext uri="{FF2B5EF4-FFF2-40B4-BE49-F238E27FC236}">
              <a16:creationId xmlns:a16="http://schemas.microsoft.com/office/drawing/2014/main" id="{00000000-0008-0000-0000-0000A1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2" name="TextBox 4341">
          <a:extLst>
            <a:ext uri="{FF2B5EF4-FFF2-40B4-BE49-F238E27FC236}">
              <a16:creationId xmlns:a16="http://schemas.microsoft.com/office/drawing/2014/main" id="{00000000-0008-0000-0000-0000A2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3" name="TextBox 4342">
          <a:extLst>
            <a:ext uri="{FF2B5EF4-FFF2-40B4-BE49-F238E27FC236}">
              <a16:creationId xmlns:a16="http://schemas.microsoft.com/office/drawing/2014/main" id="{00000000-0008-0000-0000-0000A3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4" name="TextBox 4343">
          <a:extLst>
            <a:ext uri="{FF2B5EF4-FFF2-40B4-BE49-F238E27FC236}">
              <a16:creationId xmlns:a16="http://schemas.microsoft.com/office/drawing/2014/main" id="{00000000-0008-0000-0000-0000A4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5" name="TextBox 4344">
          <a:extLst>
            <a:ext uri="{FF2B5EF4-FFF2-40B4-BE49-F238E27FC236}">
              <a16:creationId xmlns:a16="http://schemas.microsoft.com/office/drawing/2014/main" id="{00000000-0008-0000-0000-0000A5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6" name="TextBox 4345">
          <a:extLst>
            <a:ext uri="{FF2B5EF4-FFF2-40B4-BE49-F238E27FC236}">
              <a16:creationId xmlns:a16="http://schemas.microsoft.com/office/drawing/2014/main" id="{00000000-0008-0000-0000-0000A6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7" name="TextBox 4346">
          <a:extLst>
            <a:ext uri="{FF2B5EF4-FFF2-40B4-BE49-F238E27FC236}">
              <a16:creationId xmlns:a16="http://schemas.microsoft.com/office/drawing/2014/main" id="{00000000-0008-0000-0000-0000A7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8" name="TextBox 4347">
          <a:extLst>
            <a:ext uri="{FF2B5EF4-FFF2-40B4-BE49-F238E27FC236}">
              <a16:creationId xmlns:a16="http://schemas.microsoft.com/office/drawing/2014/main" id="{00000000-0008-0000-0000-0000A8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49" name="TextBox 4348">
          <a:extLst>
            <a:ext uri="{FF2B5EF4-FFF2-40B4-BE49-F238E27FC236}">
              <a16:creationId xmlns:a16="http://schemas.microsoft.com/office/drawing/2014/main" id="{00000000-0008-0000-0000-0000A9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50" name="TextBox 4349">
          <a:extLst>
            <a:ext uri="{FF2B5EF4-FFF2-40B4-BE49-F238E27FC236}">
              <a16:creationId xmlns:a16="http://schemas.microsoft.com/office/drawing/2014/main" id="{00000000-0008-0000-0000-0000AA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51" name="TextBox 4350">
          <a:extLst>
            <a:ext uri="{FF2B5EF4-FFF2-40B4-BE49-F238E27FC236}">
              <a16:creationId xmlns:a16="http://schemas.microsoft.com/office/drawing/2014/main" id="{00000000-0008-0000-0000-0000AB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52" name="TextBox 4351">
          <a:extLst>
            <a:ext uri="{FF2B5EF4-FFF2-40B4-BE49-F238E27FC236}">
              <a16:creationId xmlns:a16="http://schemas.microsoft.com/office/drawing/2014/main" id="{00000000-0008-0000-0000-0000AC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53" name="TextBox 4352">
          <a:extLst>
            <a:ext uri="{FF2B5EF4-FFF2-40B4-BE49-F238E27FC236}">
              <a16:creationId xmlns:a16="http://schemas.microsoft.com/office/drawing/2014/main" id="{00000000-0008-0000-0000-0000AD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54" name="TextBox 4353">
          <a:extLst>
            <a:ext uri="{FF2B5EF4-FFF2-40B4-BE49-F238E27FC236}">
              <a16:creationId xmlns:a16="http://schemas.microsoft.com/office/drawing/2014/main" id="{00000000-0008-0000-0000-0000AE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355" name="TextBox 4354">
          <a:extLst>
            <a:ext uri="{FF2B5EF4-FFF2-40B4-BE49-F238E27FC236}">
              <a16:creationId xmlns:a16="http://schemas.microsoft.com/office/drawing/2014/main" id="{00000000-0008-0000-0000-0000AF03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56" name="TextBox 4355">
          <a:extLst>
            <a:ext uri="{FF2B5EF4-FFF2-40B4-BE49-F238E27FC236}">
              <a16:creationId xmlns:a16="http://schemas.microsoft.com/office/drawing/2014/main" id="{00000000-0008-0000-0000-0000B0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57" name="TextBox 4356">
          <a:extLst>
            <a:ext uri="{FF2B5EF4-FFF2-40B4-BE49-F238E27FC236}">
              <a16:creationId xmlns:a16="http://schemas.microsoft.com/office/drawing/2014/main" id="{00000000-0008-0000-0000-0000B1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58" name="TextBox 4357">
          <a:extLst>
            <a:ext uri="{FF2B5EF4-FFF2-40B4-BE49-F238E27FC236}">
              <a16:creationId xmlns:a16="http://schemas.microsoft.com/office/drawing/2014/main" id="{00000000-0008-0000-0000-0000B2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59" name="TextBox 4358">
          <a:extLst>
            <a:ext uri="{FF2B5EF4-FFF2-40B4-BE49-F238E27FC236}">
              <a16:creationId xmlns:a16="http://schemas.microsoft.com/office/drawing/2014/main" id="{00000000-0008-0000-0000-0000B3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0" name="TextBox 4359">
          <a:extLst>
            <a:ext uri="{FF2B5EF4-FFF2-40B4-BE49-F238E27FC236}">
              <a16:creationId xmlns:a16="http://schemas.microsoft.com/office/drawing/2014/main" id="{00000000-0008-0000-0000-0000B4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1" name="TextBox 4360">
          <a:extLst>
            <a:ext uri="{FF2B5EF4-FFF2-40B4-BE49-F238E27FC236}">
              <a16:creationId xmlns:a16="http://schemas.microsoft.com/office/drawing/2014/main" id="{00000000-0008-0000-0000-0000B5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2" name="TextBox 4361">
          <a:extLst>
            <a:ext uri="{FF2B5EF4-FFF2-40B4-BE49-F238E27FC236}">
              <a16:creationId xmlns:a16="http://schemas.microsoft.com/office/drawing/2014/main" id="{00000000-0008-0000-0000-0000B6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3" name="TextBox 4362">
          <a:extLst>
            <a:ext uri="{FF2B5EF4-FFF2-40B4-BE49-F238E27FC236}">
              <a16:creationId xmlns:a16="http://schemas.microsoft.com/office/drawing/2014/main" id="{00000000-0008-0000-0000-0000B7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4" name="TextBox 4363">
          <a:extLst>
            <a:ext uri="{FF2B5EF4-FFF2-40B4-BE49-F238E27FC236}">
              <a16:creationId xmlns:a16="http://schemas.microsoft.com/office/drawing/2014/main" id="{00000000-0008-0000-0000-0000B8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5" name="TextBox 4364">
          <a:extLst>
            <a:ext uri="{FF2B5EF4-FFF2-40B4-BE49-F238E27FC236}">
              <a16:creationId xmlns:a16="http://schemas.microsoft.com/office/drawing/2014/main" id="{00000000-0008-0000-0000-0000B9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6" name="TextBox 4365">
          <a:extLst>
            <a:ext uri="{FF2B5EF4-FFF2-40B4-BE49-F238E27FC236}">
              <a16:creationId xmlns:a16="http://schemas.microsoft.com/office/drawing/2014/main" id="{00000000-0008-0000-0000-0000BA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4367" name="TextBox 4366">
          <a:extLst>
            <a:ext uri="{FF2B5EF4-FFF2-40B4-BE49-F238E27FC236}">
              <a16:creationId xmlns:a16="http://schemas.microsoft.com/office/drawing/2014/main" id="{00000000-0008-0000-0000-0000BB03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68" name="TextBox 4367">
          <a:extLst>
            <a:ext uri="{FF2B5EF4-FFF2-40B4-BE49-F238E27FC236}">
              <a16:creationId xmlns:a16="http://schemas.microsoft.com/office/drawing/2014/main" id="{00000000-0008-0000-0000-0000BC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69" name="TextBox 4368">
          <a:extLst>
            <a:ext uri="{FF2B5EF4-FFF2-40B4-BE49-F238E27FC236}">
              <a16:creationId xmlns:a16="http://schemas.microsoft.com/office/drawing/2014/main" id="{00000000-0008-0000-0000-0000BD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0" name="TextBox 4369">
          <a:extLst>
            <a:ext uri="{FF2B5EF4-FFF2-40B4-BE49-F238E27FC236}">
              <a16:creationId xmlns:a16="http://schemas.microsoft.com/office/drawing/2014/main" id="{00000000-0008-0000-0000-0000BE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1" name="TextBox 4370">
          <a:extLst>
            <a:ext uri="{FF2B5EF4-FFF2-40B4-BE49-F238E27FC236}">
              <a16:creationId xmlns:a16="http://schemas.microsoft.com/office/drawing/2014/main" id="{00000000-0008-0000-0000-0000BF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2" name="TextBox 4371">
          <a:extLst>
            <a:ext uri="{FF2B5EF4-FFF2-40B4-BE49-F238E27FC236}">
              <a16:creationId xmlns:a16="http://schemas.microsoft.com/office/drawing/2014/main" id="{00000000-0008-0000-0000-0000C0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3" name="TextBox 4372">
          <a:extLst>
            <a:ext uri="{FF2B5EF4-FFF2-40B4-BE49-F238E27FC236}">
              <a16:creationId xmlns:a16="http://schemas.microsoft.com/office/drawing/2014/main" id="{00000000-0008-0000-0000-0000C1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4" name="TextBox 4373">
          <a:extLst>
            <a:ext uri="{FF2B5EF4-FFF2-40B4-BE49-F238E27FC236}">
              <a16:creationId xmlns:a16="http://schemas.microsoft.com/office/drawing/2014/main" id="{00000000-0008-0000-0000-0000C2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5" name="TextBox 4374">
          <a:extLst>
            <a:ext uri="{FF2B5EF4-FFF2-40B4-BE49-F238E27FC236}">
              <a16:creationId xmlns:a16="http://schemas.microsoft.com/office/drawing/2014/main" id="{00000000-0008-0000-0000-0000C3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6" name="TextBox 4375">
          <a:extLst>
            <a:ext uri="{FF2B5EF4-FFF2-40B4-BE49-F238E27FC236}">
              <a16:creationId xmlns:a16="http://schemas.microsoft.com/office/drawing/2014/main" id="{00000000-0008-0000-0000-0000C4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7" name="TextBox 4376">
          <a:extLst>
            <a:ext uri="{FF2B5EF4-FFF2-40B4-BE49-F238E27FC236}">
              <a16:creationId xmlns:a16="http://schemas.microsoft.com/office/drawing/2014/main" id="{00000000-0008-0000-0000-0000C5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8" name="TextBox 4377">
          <a:extLst>
            <a:ext uri="{FF2B5EF4-FFF2-40B4-BE49-F238E27FC236}">
              <a16:creationId xmlns:a16="http://schemas.microsoft.com/office/drawing/2014/main" id="{00000000-0008-0000-0000-0000C6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79" name="TextBox 4378">
          <a:extLst>
            <a:ext uri="{FF2B5EF4-FFF2-40B4-BE49-F238E27FC236}">
              <a16:creationId xmlns:a16="http://schemas.microsoft.com/office/drawing/2014/main" id="{00000000-0008-0000-0000-0000C7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0" name="TextBox 4379">
          <a:extLst>
            <a:ext uri="{FF2B5EF4-FFF2-40B4-BE49-F238E27FC236}">
              <a16:creationId xmlns:a16="http://schemas.microsoft.com/office/drawing/2014/main" id="{00000000-0008-0000-0000-0000C8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1" name="TextBox 4380">
          <a:extLst>
            <a:ext uri="{FF2B5EF4-FFF2-40B4-BE49-F238E27FC236}">
              <a16:creationId xmlns:a16="http://schemas.microsoft.com/office/drawing/2014/main" id="{00000000-0008-0000-0000-0000C9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2" name="TextBox 4381">
          <a:extLst>
            <a:ext uri="{FF2B5EF4-FFF2-40B4-BE49-F238E27FC236}">
              <a16:creationId xmlns:a16="http://schemas.microsoft.com/office/drawing/2014/main" id="{00000000-0008-0000-0000-0000CA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3" name="TextBox 4382">
          <a:extLst>
            <a:ext uri="{FF2B5EF4-FFF2-40B4-BE49-F238E27FC236}">
              <a16:creationId xmlns:a16="http://schemas.microsoft.com/office/drawing/2014/main" id="{00000000-0008-0000-0000-0000CB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4" name="TextBox 4383">
          <a:extLst>
            <a:ext uri="{FF2B5EF4-FFF2-40B4-BE49-F238E27FC236}">
              <a16:creationId xmlns:a16="http://schemas.microsoft.com/office/drawing/2014/main" id="{00000000-0008-0000-0000-0000CC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5" name="TextBox 4384">
          <a:extLst>
            <a:ext uri="{FF2B5EF4-FFF2-40B4-BE49-F238E27FC236}">
              <a16:creationId xmlns:a16="http://schemas.microsoft.com/office/drawing/2014/main" id="{00000000-0008-0000-0000-0000CD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6" name="TextBox 4385">
          <a:extLst>
            <a:ext uri="{FF2B5EF4-FFF2-40B4-BE49-F238E27FC236}">
              <a16:creationId xmlns:a16="http://schemas.microsoft.com/office/drawing/2014/main" id="{00000000-0008-0000-0000-0000CE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7" name="TextBox 4386">
          <a:extLst>
            <a:ext uri="{FF2B5EF4-FFF2-40B4-BE49-F238E27FC236}">
              <a16:creationId xmlns:a16="http://schemas.microsoft.com/office/drawing/2014/main" id="{00000000-0008-0000-0000-0000CF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8" name="TextBox 4387">
          <a:extLst>
            <a:ext uri="{FF2B5EF4-FFF2-40B4-BE49-F238E27FC236}">
              <a16:creationId xmlns:a16="http://schemas.microsoft.com/office/drawing/2014/main" id="{00000000-0008-0000-0000-0000D0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89" name="TextBox 4388">
          <a:extLst>
            <a:ext uri="{FF2B5EF4-FFF2-40B4-BE49-F238E27FC236}">
              <a16:creationId xmlns:a16="http://schemas.microsoft.com/office/drawing/2014/main" id="{00000000-0008-0000-0000-0000D1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0" name="TextBox 4389">
          <a:extLst>
            <a:ext uri="{FF2B5EF4-FFF2-40B4-BE49-F238E27FC236}">
              <a16:creationId xmlns:a16="http://schemas.microsoft.com/office/drawing/2014/main" id="{00000000-0008-0000-0000-0000D2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1" name="TextBox 4390">
          <a:extLst>
            <a:ext uri="{FF2B5EF4-FFF2-40B4-BE49-F238E27FC236}">
              <a16:creationId xmlns:a16="http://schemas.microsoft.com/office/drawing/2014/main" id="{00000000-0008-0000-0000-0000D3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2" name="TextBox 4391">
          <a:extLst>
            <a:ext uri="{FF2B5EF4-FFF2-40B4-BE49-F238E27FC236}">
              <a16:creationId xmlns:a16="http://schemas.microsoft.com/office/drawing/2014/main" id="{00000000-0008-0000-0000-0000D4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3" name="TextBox 4392">
          <a:extLst>
            <a:ext uri="{FF2B5EF4-FFF2-40B4-BE49-F238E27FC236}">
              <a16:creationId xmlns:a16="http://schemas.microsoft.com/office/drawing/2014/main" id="{00000000-0008-0000-0000-0000D5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4" name="TextBox 4393">
          <a:extLst>
            <a:ext uri="{FF2B5EF4-FFF2-40B4-BE49-F238E27FC236}">
              <a16:creationId xmlns:a16="http://schemas.microsoft.com/office/drawing/2014/main" id="{00000000-0008-0000-0000-0000D6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5" name="TextBox 4394">
          <a:extLst>
            <a:ext uri="{FF2B5EF4-FFF2-40B4-BE49-F238E27FC236}">
              <a16:creationId xmlns:a16="http://schemas.microsoft.com/office/drawing/2014/main" id="{00000000-0008-0000-0000-0000D7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6" name="TextBox 4395">
          <a:extLst>
            <a:ext uri="{FF2B5EF4-FFF2-40B4-BE49-F238E27FC236}">
              <a16:creationId xmlns:a16="http://schemas.microsoft.com/office/drawing/2014/main" id="{00000000-0008-0000-0000-0000D8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7" name="TextBox 4396">
          <a:extLst>
            <a:ext uri="{FF2B5EF4-FFF2-40B4-BE49-F238E27FC236}">
              <a16:creationId xmlns:a16="http://schemas.microsoft.com/office/drawing/2014/main" id="{00000000-0008-0000-0000-0000D9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8" name="TextBox 4397">
          <a:extLst>
            <a:ext uri="{FF2B5EF4-FFF2-40B4-BE49-F238E27FC236}">
              <a16:creationId xmlns:a16="http://schemas.microsoft.com/office/drawing/2014/main" id="{00000000-0008-0000-0000-0000DA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399" name="TextBox 4398">
          <a:extLst>
            <a:ext uri="{FF2B5EF4-FFF2-40B4-BE49-F238E27FC236}">
              <a16:creationId xmlns:a16="http://schemas.microsoft.com/office/drawing/2014/main" id="{00000000-0008-0000-0000-0000DB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400" name="TextBox 4399">
          <a:extLst>
            <a:ext uri="{FF2B5EF4-FFF2-40B4-BE49-F238E27FC236}">
              <a16:creationId xmlns:a16="http://schemas.microsoft.com/office/drawing/2014/main" id="{00000000-0008-0000-0000-0000DC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401" name="TextBox 4400">
          <a:extLst>
            <a:ext uri="{FF2B5EF4-FFF2-40B4-BE49-F238E27FC236}">
              <a16:creationId xmlns:a16="http://schemas.microsoft.com/office/drawing/2014/main" id="{00000000-0008-0000-0000-0000DD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402" name="TextBox 4401">
          <a:extLst>
            <a:ext uri="{FF2B5EF4-FFF2-40B4-BE49-F238E27FC236}">
              <a16:creationId xmlns:a16="http://schemas.microsoft.com/office/drawing/2014/main" id="{00000000-0008-0000-0000-0000DE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403" name="TextBox 4402">
          <a:extLst>
            <a:ext uri="{FF2B5EF4-FFF2-40B4-BE49-F238E27FC236}">
              <a16:creationId xmlns:a16="http://schemas.microsoft.com/office/drawing/2014/main" id="{00000000-0008-0000-0000-0000DF03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4" name="TextBox 4403">
          <a:extLst>
            <a:ext uri="{FF2B5EF4-FFF2-40B4-BE49-F238E27FC236}">
              <a16:creationId xmlns:a16="http://schemas.microsoft.com/office/drawing/2014/main" id="{00000000-0008-0000-0000-0000E0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5" name="TextBox 4404">
          <a:extLst>
            <a:ext uri="{FF2B5EF4-FFF2-40B4-BE49-F238E27FC236}">
              <a16:creationId xmlns:a16="http://schemas.microsoft.com/office/drawing/2014/main" id="{00000000-0008-0000-0000-0000E1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6" name="TextBox 4405">
          <a:extLst>
            <a:ext uri="{FF2B5EF4-FFF2-40B4-BE49-F238E27FC236}">
              <a16:creationId xmlns:a16="http://schemas.microsoft.com/office/drawing/2014/main" id="{00000000-0008-0000-0000-0000E2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7" name="TextBox 4406">
          <a:extLst>
            <a:ext uri="{FF2B5EF4-FFF2-40B4-BE49-F238E27FC236}">
              <a16:creationId xmlns:a16="http://schemas.microsoft.com/office/drawing/2014/main" id="{00000000-0008-0000-0000-0000E3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8" name="TextBox 4407">
          <a:extLst>
            <a:ext uri="{FF2B5EF4-FFF2-40B4-BE49-F238E27FC236}">
              <a16:creationId xmlns:a16="http://schemas.microsoft.com/office/drawing/2014/main" id="{00000000-0008-0000-0000-0000E4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09" name="TextBox 4408">
          <a:extLst>
            <a:ext uri="{FF2B5EF4-FFF2-40B4-BE49-F238E27FC236}">
              <a16:creationId xmlns:a16="http://schemas.microsoft.com/office/drawing/2014/main" id="{00000000-0008-0000-0000-0000E5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0" name="TextBox 4409">
          <a:extLst>
            <a:ext uri="{FF2B5EF4-FFF2-40B4-BE49-F238E27FC236}">
              <a16:creationId xmlns:a16="http://schemas.microsoft.com/office/drawing/2014/main" id="{00000000-0008-0000-0000-0000E6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1" name="TextBox 4410">
          <a:extLst>
            <a:ext uri="{FF2B5EF4-FFF2-40B4-BE49-F238E27FC236}">
              <a16:creationId xmlns:a16="http://schemas.microsoft.com/office/drawing/2014/main" id="{00000000-0008-0000-0000-0000E7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2" name="TextBox 4411">
          <a:extLst>
            <a:ext uri="{FF2B5EF4-FFF2-40B4-BE49-F238E27FC236}">
              <a16:creationId xmlns:a16="http://schemas.microsoft.com/office/drawing/2014/main" id="{00000000-0008-0000-0000-0000E8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3" name="TextBox 4412">
          <a:extLst>
            <a:ext uri="{FF2B5EF4-FFF2-40B4-BE49-F238E27FC236}">
              <a16:creationId xmlns:a16="http://schemas.microsoft.com/office/drawing/2014/main" id="{00000000-0008-0000-0000-0000E9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4" name="TextBox 4413">
          <a:extLst>
            <a:ext uri="{FF2B5EF4-FFF2-40B4-BE49-F238E27FC236}">
              <a16:creationId xmlns:a16="http://schemas.microsoft.com/office/drawing/2014/main" id="{00000000-0008-0000-0000-0000EA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15" name="TextBox 4414">
          <a:extLst>
            <a:ext uri="{FF2B5EF4-FFF2-40B4-BE49-F238E27FC236}">
              <a16:creationId xmlns:a16="http://schemas.microsoft.com/office/drawing/2014/main" id="{00000000-0008-0000-0000-0000EB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16" name="TextBox 4415">
          <a:extLst>
            <a:ext uri="{FF2B5EF4-FFF2-40B4-BE49-F238E27FC236}">
              <a16:creationId xmlns:a16="http://schemas.microsoft.com/office/drawing/2014/main" id="{00000000-0008-0000-0000-0000EC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17" name="TextBox 4416">
          <a:extLst>
            <a:ext uri="{FF2B5EF4-FFF2-40B4-BE49-F238E27FC236}">
              <a16:creationId xmlns:a16="http://schemas.microsoft.com/office/drawing/2014/main" id="{00000000-0008-0000-0000-0000ED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18" name="TextBox 4417">
          <a:extLst>
            <a:ext uri="{FF2B5EF4-FFF2-40B4-BE49-F238E27FC236}">
              <a16:creationId xmlns:a16="http://schemas.microsoft.com/office/drawing/2014/main" id="{00000000-0008-0000-0000-0000EE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19" name="TextBox 4418">
          <a:extLst>
            <a:ext uri="{FF2B5EF4-FFF2-40B4-BE49-F238E27FC236}">
              <a16:creationId xmlns:a16="http://schemas.microsoft.com/office/drawing/2014/main" id="{00000000-0008-0000-0000-0000EF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0" name="TextBox 4419">
          <a:extLst>
            <a:ext uri="{FF2B5EF4-FFF2-40B4-BE49-F238E27FC236}">
              <a16:creationId xmlns:a16="http://schemas.microsoft.com/office/drawing/2014/main" id="{00000000-0008-0000-0000-0000F0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1" name="TextBox 4420">
          <a:extLst>
            <a:ext uri="{FF2B5EF4-FFF2-40B4-BE49-F238E27FC236}">
              <a16:creationId xmlns:a16="http://schemas.microsoft.com/office/drawing/2014/main" id="{00000000-0008-0000-0000-0000F1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2" name="TextBox 4421">
          <a:extLst>
            <a:ext uri="{FF2B5EF4-FFF2-40B4-BE49-F238E27FC236}">
              <a16:creationId xmlns:a16="http://schemas.microsoft.com/office/drawing/2014/main" id="{00000000-0008-0000-0000-0000F2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3" name="TextBox 4422">
          <a:extLst>
            <a:ext uri="{FF2B5EF4-FFF2-40B4-BE49-F238E27FC236}">
              <a16:creationId xmlns:a16="http://schemas.microsoft.com/office/drawing/2014/main" id="{00000000-0008-0000-0000-0000F3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4" name="TextBox 4423">
          <a:extLst>
            <a:ext uri="{FF2B5EF4-FFF2-40B4-BE49-F238E27FC236}">
              <a16:creationId xmlns:a16="http://schemas.microsoft.com/office/drawing/2014/main" id="{00000000-0008-0000-0000-0000F4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5" name="TextBox 4424">
          <a:extLst>
            <a:ext uri="{FF2B5EF4-FFF2-40B4-BE49-F238E27FC236}">
              <a16:creationId xmlns:a16="http://schemas.microsoft.com/office/drawing/2014/main" id="{00000000-0008-0000-0000-0000F5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6" name="TextBox 4425">
          <a:extLst>
            <a:ext uri="{FF2B5EF4-FFF2-40B4-BE49-F238E27FC236}">
              <a16:creationId xmlns:a16="http://schemas.microsoft.com/office/drawing/2014/main" id="{00000000-0008-0000-0000-0000F6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7" name="TextBox 4426">
          <a:extLst>
            <a:ext uri="{FF2B5EF4-FFF2-40B4-BE49-F238E27FC236}">
              <a16:creationId xmlns:a16="http://schemas.microsoft.com/office/drawing/2014/main" id="{00000000-0008-0000-0000-0000F7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8" name="TextBox 4427">
          <a:extLst>
            <a:ext uri="{FF2B5EF4-FFF2-40B4-BE49-F238E27FC236}">
              <a16:creationId xmlns:a16="http://schemas.microsoft.com/office/drawing/2014/main" id="{00000000-0008-0000-0000-0000F8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29" name="TextBox 4428">
          <a:extLst>
            <a:ext uri="{FF2B5EF4-FFF2-40B4-BE49-F238E27FC236}">
              <a16:creationId xmlns:a16="http://schemas.microsoft.com/office/drawing/2014/main" id="{00000000-0008-0000-0000-0000F9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0" name="TextBox 4429">
          <a:extLst>
            <a:ext uri="{FF2B5EF4-FFF2-40B4-BE49-F238E27FC236}">
              <a16:creationId xmlns:a16="http://schemas.microsoft.com/office/drawing/2014/main" id="{00000000-0008-0000-0000-0000FA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1" name="TextBox 4430">
          <a:extLst>
            <a:ext uri="{FF2B5EF4-FFF2-40B4-BE49-F238E27FC236}">
              <a16:creationId xmlns:a16="http://schemas.microsoft.com/office/drawing/2014/main" id="{00000000-0008-0000-0000-0000FB03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32" name="TextBox 4431">
          <a:extLst>
            <a:ext uri="{FF2B5EF4-FFF2-40B4-BE49-F238E27FC236}">
              <a16:creationId xmlns:a16="http://schemas.microsoft.com/office/drawing/2014/main" id="{00000000-0008-0000-0000-0000FC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33" name="TextBox 4432">
          <a:extLst>
            <a:ext uri="{FF2B5EF4-FFF2-40B4-BE49-F238E27FC236}">
              <a16:creationId xmlns:a16="http://schemas.microsoft.com/office/drawing/2014/main" id="{00000000-0008-0000-0000-0000FD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34" name="TextBox 4433">
          <a:extLst>
            <a:ext uri="{FF2B5EF4-FFF2-40B4-BE49-F238E27FC236}">
              <a16:creationId xmlns:a16="http://schemas.microsoft.com/office/drawing/2014/main" id="{00000000-0008-0000-0000-0000FE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4435" name="TextBox 4434">
          <a:extLst>
            <a:ext uri="{FF2B5EF4-FFF2-40B4-BE49-F238E27FC236}">
              <a16:creationId xmlns:a16="http://schemas.microsoft.com/office/drawing/2014/main" id="{00000000-0008-0000-0000-0000FF03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6" name="TextBox 4435">
          <a:extLst>
            <a:ext uri="{FF2B5EF4-FFF2-40B4-BE49-F238E27FC236}">
              <a16:creationId xmlns:a16="http://schemas.microsoft.com/office/drawing/2014/main" id="{00000000-0008-0000-0000-00000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7" name="TextBox 4436">
          <a:extLst>
            <a:ext uri="{FF2B5EF4-FFF2-40B4-BE49-F238E27FC236}">
              <a16:creationId xmlns:a16="http://schemas.microsoft.com/office/drawing/2014/main" id="{00000000-0008-0000-0000-00000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8" name="TextBox 4437">
          <a:extLst>
            <a:ext uri="{FF2B5EF4-FFF2-40B4-BE49-F238E27FC236}">
              <a16:creationId xmlns:a16="http://schemas.microsoft.com/office/drawing/2014/main" id="{00000000-0008-0000-0000-00000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39" name="TextBox 4438">
          <a:extLst>
            <a:ext uri="{FF2B5EF4-FFF2-40B4-BE49-F238E27FC236}">
              <a16:creationId xmlns:a16="http://schemas.microsoft.com/office/drawing/2014/main" id="{00000000-0008-0000-0000-00000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0" name="TextBox 4439">
          <a:extLst>
            <a:ext uri="{FF2B5EF4-FFF2-40B4-BE49-F238E27FC236}">
              <a16:creationId xmlns:a16="http://schemas.microsoft.com/office/drawing/2014/main" id="{00000000-0008-0000-0000-00000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1" name="TextBox 4440">
          <a:extLst>
            <a:ext uri="{FF2B5EF4-FFF2-40B4-BE49-F238E27FC236}">
              <a16:creationId xmlns:a16="http://schemas.microsoft.com/office/drawing/2014/main" id="{00000000-0008-0000-0000-00000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2" name="TextBox 4441">
          <a:extLst>
            <a:ext uri="{FF2B5EF4-FFF2-40B4-BE49-F238E27FC236}">
              <a16:creationId xmlns:a16="http://schemas.microsoft.com/office/drawing/2014/main" id="{00000000-0008-0000-0000-00000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3" name="TextBox 4442">
          <a:extLst>
            <a:ext uri="{FF2B5EF4-FFF2-40B4-BE49-F238E27FC236}">
              <a16:creationId xmlns:a16="http://schemas.microsoft.com/office/drawing/2014/main" id="{00000000-0008-0000-0000-00000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4" name="TextBox 4443">
          <a:extLst>
            <a:ext uri="{FF2B5EF4-FFF2-40B4-BE49-F238E27FC236}">
              <a16:creationId xmlns:a16="http://schemas.microsoft.com/office/drawing/2014/main" id="{00000000-0008-0000-0000-00000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5" name="TextBox 4444">
          <a:extLst>
            <a:ext uri="{FF2B5EF4-FFF2-40B4-BE49-F238E27FC236}">
              <a16:creationId xmlns:a16="http://schemas.microsoft.com/office/drawing/2014/main" id="{00000000-0008-0000-0000-00000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6" name="TextBox 4445">
          <a:extLst>
            <a:ext uri="{FF2B5EF4-FFF2-40B4-BE49-F238E27FC236}">
              <a16:creationId xmlns:a16="http://schemas.microsoft.com/office/drawing/2014/main" id="{00000000-0008-0000-0000-00000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47" name="TextBox 4446">
          <a:extLst>
            <a:ext uri="{FF2B5EF4-FFF2-40B4-BE49-F238E27FC236}">
              <a16:creationId xmlns:a16="http://schemas.microsoft.com/office/drawing/2014/main" id="{00000000-0008-0000-0000-00000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48" name="TextBox 4447">
          <a:extLst>
            <a:ext uri="{FF2B5EF4-FFF2-40B4-BE49-F238E27FC236}">
              <a16:creationId xmlns:a16="http://schemas.microsoft.com/office/drawing/2014/main" id="{00000000-0008-0000-0000-00000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49" name="TextBox 4448">
          <a:extLst>
            <a:ext uri="{FF2B5EF4-FFF2-40B4-BE49-F238E27FC236}">
              <a16:creationId xmlns:a16="http://schemas.microsoft.com/office/drawing/2014/main" id="{00000000-0008-0000-0000-00000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50" name="TextBox 4449">
          <a:extLst>
            <a:ext uri="{FF2B5EF4-FFF2-40B4-BE49-F238E27FC236}">
              <a16:creationId xmlns:a16="http://schemas.microsoft.com/office/drawing/2014/main" id="{00000000-0008-0000-0000-00000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51" name="TextBox 4450">
          <a:extLst>
            <a:ext uri="{FF2B5EF4-FFF2-40B4-BE49-F238E27FC236}">
              <a16:creationId xmlns:a16="http://schemas.microsoft.com/office/drawing/2014/main" id="{00000000-0008-0000-0000-00000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52" name="TextBox 4451">
          <a:extLst>
            <a:ext uri="{FF2B5EF4-FFF2-40B4-BE49-F238E27FC236}">
              <a16:creationId xmlns:a16="http://schemas.microsoft.com/office/drawing/2014/main" id="{00000000-0008-0000-0000-000010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53" name="TextBox 4452">
          <a:extLst>
            <a:ext uri="{FF2B5EF4-FFF2-40B4-BE49-F238E27FC236}">
              <a16:creationId xmlns:a16="http://schemas.microsoft.com/office/drawing/2014/main" id="{00000000-0008-0000-0000-000011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54" name="TextBox 4453">
          <a:extLst>
            <a:ext uri="{FF2B5EF4-FFF2-40B4-BE49-F238E27FC236}">
              <a16:creationId xmlns:a16="http://schemas.microsoft.com/office/drawing/2014/main" id="{00000000-0008-0000-0000-000012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55" name="TextBox 4454">
          <a:extLst>
            <a:ext uri="{FF2B5EF4-FFF2-40B4-BE49-F238E27FC236}">
              <a16:creationId xmlns:a16="http://schemas.microsoft.com/office/drawing/2014/main" id="{00000000-0008-0000-0000-000013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56" name="TextBox 4455">
          <a:extLst>
            <a:ext uri="{FF2B5EF4-FFF2-40B4-BE49-F238E27FC236}">
              <a16:creationId xmlns:a16="http://schemas.microsoft.com/office/drawing/2014/main" id="{00000000-0008-0000-0000-000014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57" name="TextBox 4456">
          <a:extLst>
            <a:ext uri="{FF2B5EF4-FFF2-40B4-BE49-F238E27FC236}">
              <a16:creationId xmlns:a16="http://schemas.microsoft.com/office/drawing/2014/main" id="{00000000-0008-0000-0000-000015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58" name="TextBox 4457">
          <a:extLst>
            <a:ext uri="{FF2B5EF4-FFF2-40B4-BE49-F238E27FC236}">
              <a16:creationId xmlns:a16="http://schemas.microsoft.com/office/drawing/2014/main" id="{00000000-0008-0000-0000-000016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59" name="TextBox 4458">
          <a:extLst>
            <a:ext uri="{FF2B5EF4-FFF2-40B4-BE49-F238E27FC236}">
              <a16:creationId xmlns:a16="http://schemas.microsoft.com/office/drawing/2014/main" id="{00000000-0008-0000-0000-000017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60" name="TextBox 4459">
          <a:extLst>
            <a:ext uri="{FF2B5EF4-FFF2-40B4-BE49-F238E27FC236}">
              <a16:creationId xmlns:a16="http://schemas.microsoft.com/office/drawing/2014/main" id="{00000000-0008-0000-0000-000018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61" name="TextBox 4460">
          <a:extLst>
            <a:ext uri="{FF2B5EF4-FFF2-40B4-BE49-F238E27FC236}">
              <a16:creationId xmlns:a16="http://schemas.microsoft.com/office/drawing/2014/main" id="{00000000-0008-0000-0000-000019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62" name="TextBox 4461">
          <a:extLst>
            <a:ext uri="{FF2B5EF4-FFF2-40B4-BE49-F238E27FC236}">
              <a16:creationId xmlns:a16="http://schemas.microsoft.com/office/drawing/2014/main" id="{00000000-0008-0000-0000-00001A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63" name="TextBox 4462">
          <a:extLst>
            <a:ext uri="{FF2B5EF4-FFF2-40B4-BE49-F238E27FC236}">
              <a16:creationId xmlns:a16="http://schemas.microsoft.com/office/drawing/2014/main" id="{00000000-0008-0000-0000-00001B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64" name="TextBox 4463">
          <a:extLst>
            <a:ext uri="{FF2B5EF4-FFF2-40B4-BE49-F238E27FC236}">
              <a16:creationId xmlns:a16="http://schemas.microsoft.com/office/drawing/2014/main" id="{00000000-0008-0000-0000-00001C040000}"/>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65" name="TextBox 4464">
          <a:extLst>
            <a:ext uri="{FF2B5EF4-FFF2-40B4-BE49-F238E27FC236}">
              <a16:creationId xmlns:a16="http://schemas.microsoft.com/office/drawing/2014/main" id="{00000000-0008-0000-0000-00001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66" name="TextBox 4465">
          <a:extLst>
            <a:ext uri="{FF2B5EF4-FFF2-40B4-BE49-F238E27FC236}">
              <a16:creationId xmlns:a16="http://schemas.microsoft.com/office/drawing/2014/main" id="{00000000-0008-0000-0000-00001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67" name="TextBox 4466">
          <a:extLst>
            <a:ext uri="{FF2B5EF4-FFF2-40B4-BE49-F238E27FC236}">
              <a16:creationId xmlns:a16="http://schemas.microsoft.com/office/drawing/2014/main" id="{00000000-0008-0000-0000-00001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68" name="TextBox 4467">
          <a:extLst>
            <a:ext uri="{FF2B5EF4-FFF2-40B4-BE49-F238E27FC236}">
              <a16:creationId xmlns:a16="http://schemas.microsoft.com/office/drawing/2014/main" id="{00000000-0008-0000-0000-00002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69" name="TextBox 4468">
          <a:extLst>
            <a:ext uri="{FF2B5EF4-FFF2-40B4-BE49-F238E27FC236}">
              <a16:creationId xmlns:a16="http://schemas.microsoft.com/office/drawing/2014/main" id="{00000000-0008-0000-0000-00002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70" name="TextBox 4469">
          <a:extLst>
            <a:ext uri="{FF2B5EF4-FFF2-40B4-BE49-F238E27FC236}">
              <a16:creationId xmlns:a16="http://schemas.microsoft.com/office/drawing/2014/main" id="{00000000-0008-0000-0000-00002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71" name="TextBox 4470">
          <a:extLst>
            <a:ext uri="{FF2B5EF4-FFF2-40B4-BE49-F238E27FC236}">
              <a16:creationId xmlns:a16="http://schemas.microsoft.com/office/drawing/2014/main" id="{00000000-0008-0000-0000-00002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72" name="TextBox 4471">
          <a:extLst>
            <a:ext uri="{FF2B5EF4-FFF2-40B4-BE49-F238E27FC236}">
              <a16:creationId xmlns:a16="http://schemas.microsoft.com/office/drawing/2014/main" id="{00000000-0008-0000-0000-00002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73" name="TextBox 4472">
          <a:extLst>
            <a:ext uri="{FF2B5EF4-FFF2-40B4-BE49-F238E27FC236}">
              <a16:creationId xmlns:a16="http://schemas.microsoft.com/office/drawing/2014/main" id="{00000000-0008-0000-0000-00002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74" name="TextBox 4473">
          <a:extLst>
            <a:ext uri="{FF2B5EF4-FFF2-40B4-BE49-F238E27FC236}">
              <a16:creationId xmlns:a16="http://schemas.microsoft.com/office/drawing/2014/main" id="{00000000-0008-0000-0000-00002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75" name="TextBox 4474">
          <a:extLst>
            <a:ext uri="{FF2B5EF4-FFF2-40B4-BE49-F238E27FC236}">
              <a16:creationId xmlns:a16="http://schemas.microsoft.com/office/drawing/2014/main" id="{00000000-0008-0000-0000-00002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76" name="TextBox 4475">
          <a:extLst>
            <a:ext uri="{FF2B5EF4-FFF2-40B4-BE49-F238E27FC236}">
              <a16:creationId xmlns:a16="http://schemas.microsoft.com/office/drawing/2014/main" id="{00000000-0008-0000-0000-000028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77" name="TextBox 4476">
          <a:extLst>
            <a:ext uri="{FF2B5EF4-FFF2-40B4-BE49-F238E27FC236}">
              <a16:creationId xmlns:a16="http://schemas.microsoft.com/office/drawing/2014/main" id="{00000000-0008-0000-0000-000029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78" name="TextBox 4477">
          <a:extLst>
            <a:ext uri="{FF2B5EF4-FFF2-40B4-BE49-F238E27FC236}">
              <a16:creationId xmlns:a16="http://schemas.microsoft.com/office/drawing/2014/main" id="{00000000-0008-0000-0000-00002A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79" name="TextBox 4478">
          <a:extLst>
            <a:ext uri="{FF2B5EF4-FFF2-40B4-BE49-F238E27FC236}">
              <a16:creationId xmlns:a16="http://schemas.microsoft.com/office/drawing/2014/main" id="{00000000-0008-0000-0000-00002B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80" name="TextBox 4479">
          <a:extLst>
            <a:ext uri="{FF2B5EF4-FFF2-40B4-BE49-F238E27FC236}">
              <a16:creationId xmlns:a16="http://schemas.microsoft.com/office/drawing/2014/main" id="{00000000-0008-0000-0000-00002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81" name="TextBox 4480">
          <a:extLst>
            <a:ext uri="{FF2B5EF4-FFF2-40B4-BE49-F238E27FC236}">
              <a16:creationId xmlns:a16="http://schemas.microsoft.com/office/drawing/2014/main" id="{00000000-0008-0000-0000-00002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82" name="TextBox 4481">
          <a:extLst>
            <a:ext uri="{FF2B5EF4-FFF2-40B4-BE49-F238E27FC236}">
              <a16:creationId xmlns:a16="http://schemas.microsoft.com/office/drawing/2014/main" id="{00000000-0008-0000-0000-00002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83" name="TextBox 4482">
          <a:extLst>
            <a:ext uri="{FF2B5EF4-FFF2-40B4-BE49-F238E27FC236}">
              <a16:creationId xmlns:a16="http://schemas.microsoft.com/office/drawing/2014/main" id="{00000000-0008-0000-0000-00002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4" name="TextBox 4483">
          <a:extLst>
            <a:ext uri="{FF2B5EF4-FFF2-40B4-BE49-F238E27FC236}">
              <a16:creationId xmlns:a16="http://schemas.microsoft.com/office/drawing/2014/main" id="{00000000-0008-0000-0000-000030040000}"/>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5" name="TextBox 4484">
          <a:extLst>
            <a:ext uri="{FF2B5EF4-FFF2-40B4-BE49-F238E27FC236}">
              <a16:creationId xmlns:a16="http://schemas.microsoft.com/office/drawing/2014/main" id="{00000000-0008-0000-0000-00003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6" name="TextBox 4485">
          <a:extLst>
            <a:ext uri="{FF2B5EF4-FFF2-40B4-BE49-F238E27FC236}">
              <a16:creationId xmlns:a16="http://schemas.microsoft.com/office/drawing/2014/main" id="{00000000-0008-0000-0000-00003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7" name="TextBox 4486">
          <a:extLst>
            <a:ext uri="{FF2B5EF4-FFF2-40B4-BE49-F238E27FC236}">
              <a16:creationId xmlns:a16="http://schemas.microsoft.com/office/drawing/2014/main" id="{00000000-0008-0000-0000-00003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8" name="TextBox 4487">
          <a:extLst>
            <a:ext uri="{FF2B5EF4-FFF2-40B4-BE49-F238E27FC236}">
              <a16:creationId xmlns:a16="http://schemas.microsoft.com/office/drawing/2014/main" id="{00000000-0008-0000-0000-00003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89" name="TextBox 4488">
          <a:extLst>
            <a:ext uri="{FF2B5EF4-FFF2-40B4-BE49-F238E27FC236}">
              <a16:creationId xmlns:a16="http://schemas.microsoft.com/office/drawing/2014/main" id="{00000000-0008-0000-0000-00003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0" name="TextBox 4489">
          <a:extLst>
            <a:ext uri="{FF2B5EF4-FFF2-40B4-BE49-F238E27FC236}">
              <a16:creationId xmlns:a16="http://schemas.microsoft.com/office/drawing/2014/main" id="{00000000-0008-0000-0000-00003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1" name="TextBox 4490">
          <a:extLst>
            <a:ext uri="{FF2B5EF4-FFF2-40B4-BE49-F238E27FC236}">
              <a16:creationId xmlns:a16="http://schemas.microsoft.com/office/drawing/2014/main" id="{00000000-0008-0000-0000-00003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2" name="TextBox 4491">
          <a:extLst>
            <a:ext uri="{FF2B5EF4-FFF2-40B4-BE49-F238E27FC236}">
              <a16:creationId xmlns:a16="http://schemas.microsoft.com/office/drawing/2014/main" id="{00000000-0008-0000-0000-00003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3" name="TextBox 4492">
          <a:extLst>
            <a:ext uri="{FF2B5EF4-FFF2-40B4-BE49-F238E27FC236}">
              <a16:creationId xmlns:a16="http://schemas.microsoft.com/office/drawing/2014/main" id="{00000000-0008-0000-0000-00003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4" name="TextBox 4493">
          <a:extLst>
            <a:ext uri="{FF2B5EF4-FFF2-40B4-BE49-F238E27FC236}">
              <a16:creationId xmlns:a16="http://schemas.microsoft.com/office/drawing/2014/main" id="{00000000-0008-0000-0000-00003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495" name="TextBox 4494">
          <a:extLst>
            <a:ext uri="{FF2B5EF4-FFF2-40B4-BE49-F238E27FC236}">
              <a16:creationId xmlns:a16="http://schemas.microsoft.com/office/drawing/2014/main" id="{00000000-0008-0000-0000-00003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96" name="TextBox 4495">
          <a:extLst>
            <a:ext uri="{FF2B5EF4-FFF2-40B4-BE49-F238E27FC236}">
              <a16:creationId xmlns:a16="http://schemas.microsoft.com/office/drawing/2014/main" id="{00000000-0008-0000-0000-00003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497" name="TextBox 4496">
          <a:extLst>
            <a:ext uri="{FF2B5EF4-FFF2-40B4-BE49-F238E27FC236}">
              <a16:creationId xmlns:a16="http://schemas.microsoft.com/office/drawing/2014/main" id="{00000000-0008-0000-0000-00003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98" name="TextBox 4497">
          <a:extLst>
            <a:ext uri="{FF2B5EF4-FFF2-40B4-BE49-F238E27FC236}">
              <a16:creationId xmlns:a16="http://schemas.microsoft.com/office/drawing/2014/main" id="{00000000-0008-0000-0000-00003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499" name="TextBox 4498">
          <a:extLst>
            <a:ext uri="{FF2B5EF4-FFF2-40B4-BE49-F238E27FC236}">
              <a16:creationId xmlns:a16="http://schemas.microsoft.com/office/drawing/2014/main" id="{00000000-0008-0000-0000-00003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00" name="TextBox 4499">
          <a:extLst>
            <a:ext uri="{FF2B5EF4-FFF2-40B4-BE49-F238E27FC236}">
              <a16:creationId xmlns:a16="http://schemas.microsoft.com/office/drawing/2014/main" id="{00000000-0008-0000-0000-000040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01" name="TextBox 4500">
          <a:extLst>
            <a:ext uri="{FF2B5EF4-FFF2-40B4-BE49-F238E27FC236}">
              <a16:creationId xmlns:a16="http://schemas.microsoft.com/office/drawing/2014/main" id="{00000000-0008-0000-0000-000041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02" name="TextBox 4501">
          <a:extLst>
            <a:ext uri="{FF2B5EF4-FFF2-40B4-BE49-F238E27FC236}">
              <a16:creationId xmlns:a16="http://schemas.microsoft.com/office/drawing/2014/main" id="{00000000-0008-0000-0000-000042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03" name="TextBox 4502">
          <a:extLst>
            <a:ext uri="{FF2B5EF4-FFF2-40B4-BE49-F238E27FC236}">
              <a16:creationId xmlns:a16="http://schemas.microsoft.com/office/drawing/2014/main" id="{00000000-0008-0000-0000-000043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04" name="TextBox 4503">
          <a:extLst>
            <a:ext uri="{FF2B5EF4-FFF2-40B4-BE49-F238E27FC236}">
              <a16:creationId xmlns:a16="http://schemas.microsoft.com/office/drawing/2014/main" id="{00000000-0008-0000-0000-000044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05" name="TextBox 4504">
          <a:extLst>
            <a:ext uri="{FF2B5EF4-FFF2-40B4-BE49-F238E27FC236}">
              <a16:creationId xmlns:a16="http://schemas.microsoft.com/office/drawing/2014/main" id="{00000000-0008-0000-0000-000045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06" name="TextBox 4505">
          <a:extLst>
            <a:ext uri="{FF2B5EF4-FFF2-40B4-BE49-F238E27FC236}">
              <a16:creationId xmlns:a16="http://schemas.microsoft.com/office/drawing/2014/main" id="{00000000-0008-0000-0000-000046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07" name="TextBox 4506">
          <a:extLst>
            <a:ext uri="{FF2B5EF4-FFF2-40B4-BE49-F238E27FC236}">
              <a16:creationId xmlns:a16="http://schemas.microsoft.com/office/drawing/2014/main" id="{00000000-0008-0000-0000-000047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08" name="TextBox 4507">
          <a:extLst>
            <a:ext uri="{FF2B5EF4-FFF2-40B4-BE49-F238E27FC236}">
              <a16:creationId xmlns:a16="http://schemas.microsoft.com/office/drawing/2014/main" id="{00000000-0008-0000-0000-000048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09" name="TextBox 4508">
          <a:extLst>
            <a:ext uri="{FF2B5EF4-FFF2-40B4-BE49-F238E27FC236}">
              <a16:creationId xmlns:a16="http://schemas.microsoft.com/office/drawing/2014/main" id="{00000000-0008-0000-0000-000049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10" name="TextBox 4509">
          <a:extLst>
            <a:ext uri="{FF2B5EF4-FFF2-40B4-BE49-F238E27FC236}">
              <a16:creationId xmlns:a16="http://schemas.microsoft.com/office/drawing/2014/main" id="{00000000-0008-0000-0000-00004A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11" name="TextBox 4510">
          <a:extLst>
            <a:ext uri="{FF2B5EF4-FFF2-40B4-BE49-F238E27FC236}">
              <a16:creationId xmlns:a16="http://schemas.microsoft.com/office/drawing/2014/main" id="{00000000-0008-0000-0000-00004B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12" name="TextBox 4511">
          <a:extLst>
            <a:ext uri="{FF2B5EF4-FFF2-40B4-BE49-F238E27FC236}">
              <a16:creationId xmlns:a16="http://schemas.microsoft.com/office/drawing/2014/main" id="{00000000-0008-0000-0000-00004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13" name="TextBox 4512">
          <a:extLst>
            <a:ext uri="{FF2B5EF4-FFF2-40B4-BE49-F238E27FC236}">
              <a16:creationId xmlns:a16="http://schemas.microsoft.com/office/drawing/2014/main" id="{00000000-0008-0000-0000-00004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14" name="TextBox 4513">
          <a:extLst>
            <a:ext uri="{FF2B5EF4-FFF2-40B4-BE49-F238E27FC236}">
              <a16:creationId xmlns:a16="http://schemas.microsoft.com/office/drawing/2014/main" id="{00000000-0008-0000-0000-00004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15" name="TextBox 4514">
          <a:extLst>
            <a:ext uri="{FF2B5EF4-FFF2-40B4-BE49-F238E27FC236}">
              <a16:creationId xmlns:a16="http://schemas.microsoft.com/office/drawing/2014/main" id="{00000000-0008-0000-0000-00004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16" name="TextBox 4515">
          <a:extLst>
            <a:ext uri="{FF2B5EF4-FFF2-40B4-BE49-F238E27FC236}">
              <a16:creationId xmlns:a16="http://schemas.microsoft.com/office/drawing/2014/main" id="{00000000-0008-0000-0000-000050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17" name="TextBox 4516">
          <a:extLst>
            <a:ext uri="{FF2B5EF4-FFF2-40B4-BE49-F238E27FC236}">
              <a16:creationId xmlns:a16="http://schemas.microsoft.com/office/drawing/2014/main" id="{00000000-0008-0000-0000-000051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18" name="TextBox 4517">
          <a:extLst>
            <a:ext uri="{FF2B5EF4-FFF2-40B4-BE49-F238E27FC236}">
              <a16:creationId xmlns:a16="http://schemas.microsoft.com/office/drawing/2014/main" id="{00000000-0008-0000-0000-000052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19" name="TextBox 4518">
          <a:extLst>
            <a:ext uri="{FF2B5EF4-FFF2-40B4-BE49-F238E27FC236}">
              <a16:creationId xmlns:a16="http://schemas.microsoft.com/office/drawing/2014/main" id="{00000000-0008-0000-0000-000053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0" name="TextBox 4519">
          <a:extLst>
            <a:ext uri="{FF2B5EF4-FFF2-40B4-BE49-F238E27FC236}">
              <a16:creationId xmlns:a16="http://schemas.microsoft.com/office/drawing/2014/main" id="{00000000-0008-0000-0000-000054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1" name="TextBox 4520">
          <a:extLst>
            <a:ext uri="{FF2B5EF4-FFF2-40B4-BE49-F238E27FC236}">
              <a16:creationId xmlns:a16="http://schemas.microsoft.com/office/drawing/2014/main" id="{00000000-0008-0000-0000-000055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2" name="TextBox 4521">
          <a:extLst>
            <a:ext uri="{FF2B5EF4-FFF2-40B4-BE49-F238E27FC236}">
              <a16:creationId xmlns:a16="http://schemas.microsoft.com/office/drawing/2014/main" id="{00000000-0008-0000-0000-000056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3" name="TextBox 4522">
          <a:extLst>
            <a:ext uri="{FF2B5EF4-FFF2-40B4-BE49-F238E27FC236}">
              <a16:creationId xmlns:a16="http://schemas.microsoft.com/office/drawing/2014/main" id="{00000000-0008-0000-0000-000057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4" name="TextBox 4523">
          <a:extLst>
            <a:ext uri="{FF2B5EF4-FFF2-40B4-BE49-F238E27FC236}">
              <a16:creationId xmlns:a16="http://schemas.microsoft.com/office/drawing/2014/main" id="{00000000-0008-0000-0000-000058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5" name="TextBox 4524">
          <a:extLst>
            <a:ext uri="{FF2B5EF4-FFF2-40B4-BE49-F238E27FC236}">
              <a16:creationId xmlns:a16="http://schemas.microsoft.com/office/drawing/2014/main" id="{00000000-0008-0000-0000-000059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26" name="TextBox 4525">
          <a:extLst>
            <a:ext uri="{FF2B5EF4-FFF2-40B4-BE49-F238E27FC236}">
              <a16:creationId xmlns:a16="http://schemas.microsoft.com/office/drawing/2014/main" id="{00000000-0008-0000-0000-00005A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27" name="TextBox 4526">
          <a:extLst>
            <a:ext uri="{FF2B5EF4-FFF2-40B4-BE49-F238E27FC236}">
              <a16:creationId xmlns:a16="http://schemas.microsoft.com/office/drawing/2014/main" id="{00000000-0008-0000-0000-00005B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8" name="TextBox 4527">
          <a:extLst>
            <a:ext uri="{FF2B5EF4-FFF2-40B4-BE49-F238E27FC236}">
              <a16:creationId xmlns:a16="http://schemas.microsoft.com/office/drawing/2014/main" id="{00000000-0008-0000-0000-00005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29" name="TextBox 4528">
          <a:extLst>
            <a:ext uri="{FF2B5EF4-FFF2-40B4-BE49-F238E27FC236}">
              <a16:creationId xmlns:a16="http://schemas.microsoft.com/office/drawing/2014/main" id="{00000000-0008-0000-0000-00005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30" name="TextBox 4529">
          <a:extLst>
            <a:ext uri="{FF2B5EF4-FFF2-40B4-BE49-F238E27FC236}">
              <a16:creationId xmlns:a16="http://schemas.microsoft.com/office/drawing/2014/main" id="{00000000-0008-0000-0000-00005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31" name="TextBox 4530">
          <a:extLst>
            <a:ext uri="{FF2B5EF4-FFF2-40B4-BE49-F238E27FC236}">
              <a16:creationId xmlns:a16="http://schemas.microsoft.com/office/drawing/2014/main" id="{00000000-0008-0000-0000-00005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32" name="TextBox 4531">
          <a:extLst>
            <a:ext uri="{FF2B5EF4-FFF2-40B4-BE49-F238E27FC236}">
              <a16:creationId xmlns:a16="http://schemas.microsoft.com/office/drawing/2014/main" id="{00000000-0008-0000-0000-000060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33" name="TextBox 4532">
          <a:extLst>
            <a:ext uri="{FF2B5EF4-FFF2-40B4-BE49-F238E27FC236}">
              <a16:creationId xmlns:a16="http://schemas.microsoft.com/office/drawing/2014/main" id="{00000000-0008-0000-0000-000061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34" name="TextBox 4533">
          <a:extLst>
            <a:ext uri="{FF2B5EF4-FFF2-40B4-BE49-F238E27FC236}">
              <a16:creationId xmlns:a16="http://schemas.microsoft.com/office/drawing/2014/main" id="{00000000-0008-0000-0000-000062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35" name="TextBox 4534">
          <a:extLst>
            <a:ext uri="{FF2B5EF4-FFF2-40B4-BE49-F238E27FC236}">
              <a16:creationId xmlns:a16="http://schemas.microsoft.com/office/drawing/2014/main" id="{00000000-0008-0000-0000-000063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36" name="TextBox 4535">
          <a:extLst>
            <a:ext uri="{FF2B5EF4-FFF2-40B4-BE49-F238E27FC236}">
              <a16:creationId xmlns:a16="http://schemas.microsoft.com/office/drawing/2014/main" id="{00000000-0008-0000-0000-000064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37" name="TextBox 4536">
          <a:extLst>
            <a:ext uri="{FF2B5EF4-FFF2-40B4-BE49-F238E27FC236}">
              <a16:creationId xmlns:a16="http://schemas.microsoft.com/office/drawing/2014/main" id="{00000000-0008-0000-0000-000065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38" name="TextBox 4537">
          <a:extLst>
            <a:ext uri="{FF2B5EF4-FFF2-40B4-BE49-F238E27FC236}">
              <a16:creationId xmlns:a16="http://schemas.microsoft.com/office/drawing/2014/main" id="{00000000-0008-0000-0000-000066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39" name="TextBox 4538">
          <a:extLst>
            <a:ext uri="{FF2B5EF4-FFF2-40B4-BE49-F238E27FC236}">
              <a16:creationId xmlns:a16="http://schemas.microsoft.com/office/drawing/2014/main" id="{00000000-0008-0000-0000-000067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40" name="TextBox 4539">
          <a:extLst>
            <a:ext uri="{FF2B5EF4-FFF2-40B4-BE49-F238E27FC236}">
              <a16:creationId xmlns:a16="http://schemas.microsoft.com/office/drawing/2014/main" id="{00000000-0008-0000-0000-000068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41" name="TextBox 4540">
          <a:extLst>
            <a:ext uri="{FF2B5EF4-FFF2-40B4-BE49-F238E27FC236}">
              <a16:creationId xmlns:a16="http://schemas.microsoft.com/office/drawing/2014/main" id="{00000000-0008-0000-0000-000069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42" name="TextBox 4541">
          <a:extLst>
            <a:ext uri="{FF2B5EF4-FFF2-40B4-BE49-F238E27FC236}">
              <a16:creationId xmlns:a16="http://schemas.microsoft.com/office/drawing/2014/main" id="{00000000-0008-0000-0000-00006A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43" name="TextBox 4542">
          <a:extLst>
            <a:ext uri="{FF2B5EF4-FFF2-40B4-BE49-F238E27FC236}">
              <a16:creationId xmlns:a16="http://schemas.microsoft.com/office/drawing/2014/main" id="{00000000-0008-0000-0000-00006B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44" name="TextBox 4543">
          <a:extLst>
            <a:ext uri="{FF2B5EF4-FFF2-40B4-BE49-F238E27FC236}">
              <a16:creationId xmlns:a16="http://schemas.microsoft.com/office/drawing/2014/main" id="{00000000-0008-0000-0000-00006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45" name="TextBox 4544">
          <a:extLst>
            <a:ext uri="{FF2B5EF4-FFF2-40B4-BE49-F238E27FC236}">
              <a16:creationId xmlns:a16="http://schemas.microsoft.com/office/drawing/2014/main" id="{00000000-0008-0000-0000-00006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46" name="TextBox 4545">
          <a:extLst>
            <a:ext uri="{FF2B5EF4-FFF2-40B4-BE49-F238E27FC236}">
              <a16:creationId xmlns:a16="http://schemas.microsoft.com/office/drawing/2014/main" id="{00000000-0008-0000-0000-00006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47" name="TextBox 4546">
          <a:extLst>
            <a:ext uri="{FF2B5EF4-FFF2-40B4-BE49-F238E27FC236}">
              <a16:creationId xmlns:a16="http://schemas.microsoft.com/office/drawing/2014/main" id="{00000000-0008-0000-0000-00006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48" name="TextBox 4547">
          <a:extLst>
            <a:ext uri="{FF2B5EF4-FFF2-40B4-BE49-F238E27FC236}">
              <a16:creationId xmlns:a16="http://schemas.microsoft.com/office/drawing/2014/main" id="{00000000-0008-0000-0000-000070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49" name="TextBox 4548">
          <a:extLst>
            <a:ext uri="{FF2B5EF4-FFF2-40B4-BE49-F238E27FC236}">
              <a16:creationId xmlns:a16="http://schemas.microsoft.com/office/drawing/2014/main" id="{00000000-0008-0000-0000-000071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50" name="TextBox 4549">
          <a:extLst>
            <a:ext uri="{FF2B5EF4-FFF2-40B4-BE49-F238E27FC236}">
              <a16:creationId xmlns:a16="http://schemas.microsoft.com/office/drawing/2014/main" id="{00000000-0008-0000-0000-000072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51" name="TextBox 4550">
          <a:extLst>
            <a:ext uri="{FF2B5EF4-FFF2-40B4-BE49-F238E27FC236}">
              <a16:creationId xmlns:a16="http://schemas.microsoft.com/office/drawing/2014/main" id="{00000000-0008-0000-0000-000073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52" name="TextBox 4551">
          <a:extLst>
            <a:ext uri="{FF2B5EF4-FFF2-40B4-BE49-F238E27FC236}">
              <a16:creationId xmlns:a16="http://schemas.microsoft.com/office/drawing/2014/main" id="{00000000-0008-0000-0000-000074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53" name="TextBox 4552">
          <a:extLst>
            <a:ext uri="{FF2B5EF4-FFF2-40B4-BE49-F238E27FC236}">
              <a16:creationId xmlns:a16="http://schemas.microsoft.com/office/drawing/2014/main" id="{00000000-0008-0000-0000-000075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54" name="TextBox 4553">
          <a:extLst>
            <a:ext uri="{FF2B5EF4-FFF2-40B4-BE49-F238E27FC236}">
              <a16:creationId xmlns:a16="http://schemas.microsoft.com/office/drawing/2014/main" id="{00000000-0008-0000-0000-000076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55" name="TextBox 4554">
          <a:extLst>
            <a:ext uri="{FF2B5EF4-FFF2-40B4-BE49-F238E27FC236}">
              <a16:creationId xmlns:a16="http://schemas.microsoft.com/office/drawing/2014/main" id="{00000000-0008-0000-0000-000077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56" name="TextBox 4555">
          <a:extLst>
            <a:ext uri="{FF2B5EF4-FFF2-40B4-BE49-F238E27FC236}">
              <a16:creationId xmlns:a16="http://schemas.microsoft.com/office/drawing/2014/main" id="{00000000-0008-0000-0000-000078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57" name="TextBox 4556">
          <a:extLst>
            <a:ext uri="{FF2B5EF4-FFF2-40B4-BE49-F238E27FC236}">
              <a16:creationId xmlns:a16="http://schemas.microsoft.com/office/drawing/2014/main" id="{00000000-0008-0000-0000-000079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58" name="TextBox 4557">
          <a:extLst>
            <a:ext uri="{FF2B5EF4-FFF2-40B4-BE49-F238E27FC236}">
              <a16:creationId xmlns:a16="http://schemas.microsoft.com/office/drawing/2014/main" id="{00000000-0008-0000-0000-00007A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59" name="TextBox 4558">
          <a:extLst>
            <a:ext uri="{FF2B5EF4-FFF2-40B4-BE49-F238E27FC236}">
              <a16:creationId xmlns:a16="http://schemas.microsoft.com/office/drawing/2014/main" id="{00000000-0008-0000-0000-00007B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60" name="TextBox 4559">
          <a:extLst>
            <a:ext uri="{FF2B5EF4-FFF2-40B4-BE49-F238E27FC236}">
              <a16:creationId xmlns:a16="http://schemas.microsoft.com/office/drawing/2014/main" id="{00000000-0008-0000-0000-00007C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561" name="TextBox 4560">
          <a:extLst>
            <a:ext uri="{FF2B5EF4-FFF2-40B4-BE49-F238E27FC236}">
              <a16:creationId xmlns:a16="http://schemas.microsoft.com/office/drawing/2014/main" id="{00000000-0008-0000-0000-00007D04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62" name="TextBox 4561">
          <a:extLst>
            <a:ext uri="{FF2B5EF4-FFF2-40B4-BE49-F238E27FC236}">
              <a16:creationId xmlns:a16="http://schemas.microsoft.com/office/drawing/2014/main" id="{00000000-0008-0000-0000-00007E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563" name="TextBox 4562">
          <a:extLst>
            <a:ext uri="{FF2B5EF4-FFF2-40B4-BE49-F238E27FC236}">
              <a16:creationId xmlns:a16="http://schemas.microsoft.com/office/drawing/2014/main" id="{00000000-0008-0000-0000-00007F04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64" name="TextBox 4563">
          <a:extLst>
            <a:ext uri="{FF2B5EF4-FFF2-40B4-BE49-F238E27FC236}">
              <a16:creationId xmlns:a16="http://schemas.microsoft.com/office/drawing/2014/main" id="{00000000-0008-0000-0000-000080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65" name="TextBox 4564">
          <a:extLst>
            <a:ext uri="{FF2B5EF4-FFF2-40B4-BE49-F238E27FC236}">
              <a16:creationId xmlns:a16="http://schemas.microsoft.com/office/drawing/2014/main" id="{00000000-0008-0000-0000-000081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66" name="TextBox 4565">
          <a:extLst>
            <a:ext uri="{FF2B5EF4-FFF2-40B4-BE49-F238E27FC236}">
              <a16:creationId xmlns:a16="http://schemas.microsoft.com/office/drawing/2014/main" id="{00000000-0008-0000-0000-000082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67" name="TextBox 4566">
          <a:extLst>
            <a:ext uri="{FF2B5EF4-FFF2-40B4-BE49-F238E27FC236}">
              <a16:creationId xmlns:a16="http://schemas.microsoft.com/office/drawing/2014/main" id="{00000000-0008-0000-0000-000083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68" name="TextBox 4567">
          <a:extLst>
            <a:ext uri="{FF2B5EF4-FFF2-40B4-BE49-F238E27FC236}">
              <a16:creationId xmlns:a16="http://schemas.microsoft.com/office/drawing/2014/main" id="{00000000-0008-0000-0000-000084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69" name="TextBox 4568">
          <a:extLst>
            <a:ext uri="{FF2B5EF4-FFF2-40B4-BE49-F238E27FC236}">
              <a16:creationId xmlns:a16="http://schemas.microsoft.com/office/drawing/2014/main" id="{00000000-0008-0000-0000-000085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0" name="TextBox 4569">
          <a:extLst>
            <a:ext uri="{FF2B5EF4-FFF2-40B4-BE49-F238E27FC236}">
              <a16:creationId xmlns:a16="http://schemas.microsoft.com/office/drawing/2014/main" id="{00000000-0008-0000-0000-000086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1" name="TextBox 4570">
          <a:extLst>
            <a:ext uri="{FF2B5EF4-FFF2-40B4-BE49-F238E27FC236}">
              <a16:creationId xmlns:a16="http://schemas.microsoft.com/office/drawing/2014/main" id="{00000000-0008-0000-0000-000087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2" name="TextBox 4571">
          <a:extLst>
            <a:ext uri="{FF2B5EF4-FFF2-40B4-BE49-F238E27FC236}">
              <a16:creationId xmlns:a16="http://schemas.microsoft.com/office/drawing/2014/main" id="{00000000-0008-0000-0000-000088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3" name="TextBox 4572">
          <a:extLst>
            <a:ext uri="{FF2B5EF4-FFF2-40B4-BE49-F238E27FC236}">
              <a16:creationId xmlns:a16="http://schemas.microsoft.com/office/drawing/2014/main" id="{00000000-0008-0000-0000-000089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4" name="TextBox 4573">
          <a:extLst>
            <a:ext uri="{FF2B5EF4-FFF2-40B4-BE49-F238E27FC236}">
              <a16:creationId xmlns:a16="http://schemas.microsoft.com/office/drawing/2014/main" id="{00000000-0008-0000-0000-00008A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5" name="TextBox 4574">
          <a:extLst>
            <a:ext uri="{FF2B5EF4-FFF2-40B4-BE49-F238E27FC236}">
              <a16:creationId xmlns:a16="http://schemas.microsoft.com/office/drawing/2014/main" id="{00000000-0008-0000-0000-00008B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6" name="TextBox 4575">
          <a:extLst>
            <a:ext uri="{FF2B5EF4-FFF2-40B4-BE49-F238E27FC236}">
              <a16:creationId xmlns:a16="http://schemas.microsoft.com/office/drawing/2014/main" id="{00000000-0008-0000-0000-00008C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7" name="TextBox 4576">
          <a:extLst>
            <a:ext uri="{FF2B5EF4-FFF2-40B4-BE49-F238E27FC236}">
              <a16:creationId xmlns:a16="http://schemas.microsoft.com/office/drawing/2014/main" id="{00000000-0008-0000-0000-00008D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8" name="TextBox 4577">
          <a:extLst>
            <a:ext uri="{FF2B5EF4-FFF2-40B4-BE49-F238E27FC236}">
              <a16:creationId xmlns:a16="http://schemas.microsoft.com/office/drawing/2014/main" id="{00000000-0008-0000-0000-00008E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79" name="TextBox 4578">
          <a:extLst>
            <a:ext uri="{FF2B5EF4-FFF2-40B4-BE49-F238E27FC236}">
              <a16:creationId xmlns:a16="http://schemas.microsoft.com/office/drawing/2014/main" id="{00000000-0008-0000-0000-00008F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0" name="TextBox 4579">
          <a:extLst>
            <a:ext uri="{FF2B5EF4-FFF2-40B4-BE49-F238E27FC236}">
              <a16:creationId xmlns:a16="http://schemas.microsoft.com/office/drawing/2014/main" id="{00000000-0008-0000-0000-000090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1" name="TextBox 4580">
          <a:extLst>
            <a:ext uri="{FF2B5EF4-FFF2-40B4-BE49-F238E27FC236}">
              <a16:creationId xmlns:a16="http://schemas.microsoft.com/office/drawing/2014/main" id="{00000000-0008-0000-0000-000091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2" name="TextBox 4581">
          <a:extLst>
            <a:ext uri="{FF2B5EF4-FFF2-40B4-BE49-F238E27FC236}">
              <a16:creationId xmlns:a16="http://schemas.microsoft.com/office/drawing/2014/main" id="{00000000-0008-0000-0000-000092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3" name="TextBox 4582">
          <a:extLst>
            <a:ext uri="{FF2B5EF4-FFF2-40B4-BE49-F238E27FC236}">
              <a16:creationId xmlns:a16="http://schemas.microsoft.com/office/drawing/2014/main" id="{00000000-0008-0000-0000-000093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4" name="TextBox 4583">
          <a:extLst>
            <a:ext uri="{FF2B5EF4-FFF2-40B4-BE49-F238E27FC236}">
              <a16:creationId xmlns:a16="http://schemas.microsoft.com/office/drawing/2014/main" id="{00000000-0008-0000-0000-000094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5" name="TextBox 4584">
          <a:extLst>
            <a:ext uri="{FF2B5EF4-FFF2-40B4-BE49-F238E27FC236}">
              <a16:creationId xmlns:a16="http://schemas.microsoft.com/office/drawing/2014/main" id="{00000000-0008-0000-0000-000095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6" name="TextBox 4585">
          <a:extLst>
            <a:ext uri="{FF2B5EF4-FFF2-40B4-BE49-F238E27FC236}">
              <a16:creationId xmlns:a16="http://schemas.microsoft.com/office/drawing/2014/main" id="{00000000-0008-0000-0000-000096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7" name="TextBox 4586">
          <a:extLst>
            <a:ext uri="{FF2B5EF4-FFF2-40B4-BE49-F238E27FC236}">
              <a16:creationId xmlns:a16="http://schemas.microsoft.com/office/drawing/2014/main" id="{00000000-0008-0000-0000-000097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8" name="TextBox 4587">
          <a:extLst>
            <a:ext uri="{FF2B5EF4-FFF2-40B4-BE49-F238E27FC236}">
              <a16:creationId xmlns:a16="http://schemas.microsoft.com/office/drawing/2014/main" id="{00000000-0008-0000-0000-000098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89" name="TextBox 4588">
          <a:extLst>
            <a:ext uri="{FF2B5EF4-FFF2-40B4-BE49-F238E27FC236}">
              <a16:creationId xmlns:a16="http://schemas.microsoft.com/office/drawing/2014/main" id="{00000000-0008-0000-0000-000099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90" name="TextBox 4589">
          <a:extLst>
            <a:ext uri="{FF2B5EF4-FFF2-40B4-BE49-F238E27FC236}">
              <a16:creationId xmlns:a16="http://schemas.microsoft.com/office/drawing/2014/main" id="{00000000-0008-0000-0000-00009A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591" name="TextBox 4590">
          <a:extLst>
            <a:ext uri="{FF2B5EF4-FFF2-40B4-BE49-F238E27FC236}">
              <a16:creationId xmlns:a16="http://schemas.microsoft.com/office/drawing/2014/main" id="{00000000-0008-0000-0000-00009B04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2" name="TextBox 4591">
          <a:extLst>
            <a:ext uri="{FF2B5EF4-FFF2-40B4-BE49-F238E27FC236}">
              <a16:creationId xmlns:a16="http://schemas.microsoft.com/office/drawing/2014/main" id="{00000000-0008-0000-0000-00009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3" name="TextBox 4592">
          <a:extLst>
            <a:ext uri="{FF2B5EF4-FFF2-40B4-BE49-F238E27FC236}">
              <a16:creationId xmlns:a16="http://schemas.microsoft.com/office/drawing/2014/main" id="{00000000-0008-0000-0000-00009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4" name="TextBox 4593">
          <a:extLst>
            <a:ext uri="{FF2B5EF4-FFF2-40B4-BE49-F238E27FC236}">
              <a16:creationId xmlns:a16="http://schemas.microsoft.com/office/drawing/2014/main" id="{00000000-0008-0000-0000-00009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5" name="TextBox 4594">
          <a:extLst>
            <a:ext uri="{FF2B5EF4-FFF2-40B4-BE49-F238E27FC236}">
              <a16:creationId xmlns:a16="http://schemas.microsoft.com/office/drawing/2014/main" id="{00000000-0008-0000-0000-00009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6" name="TextBox 4595">
          <a:extLst>
            <a:ext uri="{FF2B5EF4-FFF2-40B4-BE49-F238E27FC236}">
              <a16:creationId xmlns:a16="http://schemas.microsoft.com/office/drawing/2014/main" id="{00000000-0008-0000-0000-0000A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7" name="TextBox 4596">
          <a:extLst>
            <a:ext uri="{FF2B5EF4-FFF2-40B4-BE49-F238E27FC236}">
              <a16:creationId xmlns:a16="http://schemas.microsoft.com/office/drawing/2014/main" id="{00000000-0008-0000-0000-0000A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8" name="TextBox 4597">
          <a:extLst>
            <a:ext uri="{FF2B5EF4-FFF2-40B4-BE49-F238E27FC236}">
              <a16:creationId xmlns:a16="http://schemas.microsoft.com/office/drawing/2014/main" id="{00000000-0008-0000-0000-0000A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599" name="TextBox 4598">
          <a:extLst>
            <a:ext uri="{FF2B5EF4-FFF2-40B4-BE49-F238E27FC236}">
              <a16:creationId xmlns:a16="http://schemas.microsoft.com/office/drawing/2014/main" id="{00000000-0008-0000-0000-0000A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0" name="TextBox 4599">
          <a:extLst>
            <a:ext uri="{FF2B5EF4-FFF2-40B4-BE49-F238E27FC236}">
              <a16:creationId xmlns:a16="http://schemas.microsoft.com/office/drawing/2014/main" id="{00000000-0008-0000-0000-0000A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1" name="TextBox 4600">
          <a:extLst>
            <a:ext uri="{FF2B5EF4-FFF2-40B4-BE49-F238E27FC236}">
              <a16:creationId xmlns:a16="http://schemas.microsoft.com/office/drawing/2014/main" id="{00000000-0008-0000-0000-0000A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2" name="TextBox 4601">
          <a:extLst>
            <a:ext uri="{FF2B5EF4-FFF2-40B4-BE49-F238E27FC236}">
              <a16:creationId xmlns:a16="http://schemas.microsoft.com/office/drawing/2014/main" id="{00000000-0008-0000-0000-0000A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3" name="TextBox 4602">
          <a:extLst>
            <a:ext uri="{FF2B5EF4-FFF2-40B4-BE49-F238E27FC236}">
              <a16:creationId xmlns:a16="http://schemas.microsoft.com/office/drawing/2014/main" id="{00000000-0008-0000-0000-0000A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4" name="TextBox 4603">
          <a:extLst>
            <a:ext uri="{FF2B5EF4-FFF2-40B4-BE49-F238E27FC236}">
              <a16:creationId xmlns:a16="http://schemas.microsoft.com/office/drawing/2014/main" id="{00000000-0008-0000-0000-0000A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5" name="TextBox 4604">
          <a:extLst>
            <a:ext uri="{FF2B5EF4-FFF2-40B4-BE49-F238E27FC236}">
              <a16:creationId xmlns:a16="http://schemas.microsoft.com/office/drawing/2014/main" id="{00000000-0008-0000-0000-0000A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6" name="TextBox 4605">
          <a:extLst>
            <a:ext uri="{FF2B5EF4-FFF2-40B4-BE49-F238E27FC236}">
              <a16:creationId xmlns:a16="http://schemas.microsoft.com/office/drawing/2014/main" id="{00000000-0008-0000-0000-0000A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7" name="TextBox 4606">
          <a:extLst>
            <a:ext uri="{FF2B5EF4-FFF2-40B4-BE49-F238E27FC236}">
              <a16:creationId xmlns:a16="http://schemas.microsoft.com/office/drawing/2014/main" id="{00000000-0008-0000-0000-0000A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8" name="TextBox 4607">
          <a:extLst>
            <a:ext uri="{FF2B5EF4-FFF2-40B4-BE49-F238E27FC236}">
              <a16:creationId xmlns:a16="http://schemas.microsoft.com/office/drawing/2014/main" id="{00000000-0008-0000-0000-0000A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09" name="TextBox 4608">
          <a:extLst>
            <a:ext uri="{FF2B5EF4-FFF2-40B4-BE49-F238E27FC236}">
              <a16:creationId xmlns:a16="http://schemas.microsoft.com/office/drawing/2014/main" id="{00000000-0008-0000-0000-0000A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0" name="TextBox 4609">
          <a:extLst>
            <a:ext uri="{FF2B5EF4-FFF2-40B4-BE49-F238E27FC236}">
              <a16:creationId xmlns:a16="http://schemas.microsoft.com/office/drawing/2014/main" id="{00000000-0008-0000-0000-0000A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1" name="TextBox 4610">
          <a:extLst>
            <a:ext uri="{FF2B5EF4-FFF2-40B4-BE49-F238E27FC236}">
              <a16:creationId xmlns:a16="http://schemas.microsoft.com/office/drawing/2014/main" id="{00000000-0008-0000-0000-0000A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2" name="TextBox 4611">
          <a:extLst>
            <a:ext uri="{FF2B5EF4-FFF2-40B4-BE49-F238E27FC236}">
              <a16:creationId xmlns:a16="http://schemas.microsoft.com/office/drawing/2014/main" id="{00000000-0008-0000-0000-0000B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3" name="TextBox 4612">
          <a:extLst>
            <a:ext uri="{FF2B5EF4-FFF2-40B4-BE49-F238E27FC236}">
              <a16:creationId xmlns:a16="http://schemas.microsoft.com/office/drawing/2014/main" id="{00000000-0008-0000-0000-0000B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4" name="TextBox 4613">
          <a:extLst>
            <a:ext uri="{FF2B5EF4-FFF2-40B4-BE49-F238E27FC236}">
              <a16:creationId xmlns:a16="http://schemas.microsoft.com/office/drawing/2014/main" id="{00000000-0008-0000-0000-0000B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5" name="TextBox 4614">
          <a:extLst>
            <a:ext uri="{FF2B5EF4-FFF2-40B4-BE49-F238E27FC236}">
              <a16:creationId xmlns:a16="http://schemas.microsoft.com/office/drawing/2014/main" id="{00000000-0008-0000-0000-0000B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6" name="TextBox 4615">
          <a:extLst>
            <a:ext uri="{FF2B5EF4-FFF2-40B4-BE49-F238E27FC236}">
              <a16:creationId xmlns:a16="http://schemas.microsoft.com/office/drawing/2014/main" id="{00000000-0008-0000-0000-0000B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7" name="TextBox 4616">
          <a:extLst>
            <a:ext uri="{FF2B5EF4-FFF2-40B4-BE49-F238E27FC236}">
              <a16:creationId xmlns:a16="http://schemas.microsoft.com/office/drawing/2014/main" id="{00000000-0008-0000-0000-0000B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8" name="TextBox 4617">
          <a:extLst>
            <a:ext uri="{FF2B5EF4-FFF2-40B4-BE49-F238E27FC236}">
              <a16:creationId xmlns:a16="http://schemas.microsoft.com/office/drawing/2014/main" id="{00000000-0008-0000-0000-0000B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19" name="TextBox 4618">
          <a:extLst>
            <a:ext uri="{FF2B5EF4-FFF2-40B4-BE49-F238E27FC236}">
              <a16:creationId xmlns:a16="http://schemas.microsoft.com/office/drawing/2014/main" id="{00000000-0008-0000-0000-0000B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0" name="TextBox 4619">
          <a:extLst>
            <a:ext uri="{FF2B5EF4-FFF2-40B4-BE49-F238E27FC236}">
              <a16:creationId xmlns:a16="http://schemas.microsoft.com/office/drawing/2014/main" id="{00000000-0008-0000-0000-0000B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1" name="TextBox 4620">
          <a:extLst>
            <a:ext uri="{FF2B5EF4-FFF2-40B4-BE49-F238E27FC236}">
              <a16:creationId xmlns:a16="http://schemas.microsoft.com/office/drawing/2014/main" id="{00000000-0008-0000-0000-0000B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2" name="TextBox 4621">
          <a:extLst>
            <a:ext uri="{FF2B5EF4-FFF2-40B4-BE49-F238E27FC236}">
              <a16:creationId xmlns:a16="http://schemas.microsoft.com/office/drawing/2014/main" id="{00000000-0008-0000-0000-0000B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3" name="TextBox 4622">
          <a:extLst>
            <a:ext uri="{FF2B5EF4-FFF2-40B4-BE49-F238E27FC236}">
              <a16:creationId xmlns:a16="http://schemas.microsoft.com/office/drawing/2014/main" id="{00000000-0008-0000-0000-0000B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4" name="TextBox 4623">
          <a:extLst>
            <a:ext uri="{FF2B5EF4-FFF2-40B4-BE49-F238E27FC236}">
              <a16:creationId xmlns:a16="http://schemas.microsoft.com/office/drawing/2014/main" id="{00000000-0008-0000-0000-0000B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5" name="TextBox 4624">
          <a:extLst>
            <a:ext uri="{FF2B5EF4-FFF2-40B4-BE49-F238E27FC236}">
              <a16:creationId xmlns:a16="http://schemas.microsoft.com/office/drawing/2014/main" id="{00000000-0008-0000-0000-0000B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6" name="TextBox 4625">
          <a:extLst>
            <a:ext uri="{FF2B5EF4-FFF2-40B4-BE49-F238E27FC236}">
              <a16:creationId xmlns:a16="http://schemas.microsoft.com/office/drawing/2014/main" id="{00000000-0008-0000-0000-0000B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7" name="TextBox 4626">
          <a:extLst>
            <a:ext uri="{FF2B5EF4-FFF2-40B4-BE49-F238E27FC236}">
              <a16:creationId xmlns:a16="http://schemas.microsoft.com/office/drawing/2014/main" id="{00000000-0008-0000-0000-0000B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8" name="TextBox 4627">
          <a:extLst>
            <a:ext uri="{FF2B5EF4-FFF2-40B4-BE49-F238E27FC236}">
              <a16:creationId xmlns:a16="http://schemas.microsoft.com/office/drawing/2014/main" id="{00000000-0008-0000-0000-0000C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29" name="TextBox 4628">
          <a:extLst>
            <a:ext uri="{FF2B5EF4-FFF2-40B4-BE49-F238E27FC236}">
              <a16:creationId xmlns:a16="http://schemas.microsoft.com/office/drawing/2014/main" id="{00000000-0008-0000-0000-0000C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0" name="TextBox 4629">
          <a:extLst>
            <a:ext uri="{FF2B5EF4-FFF2-40B4-BE49-F238E27FC236}">
              <a16:creationId xmlns:a16="http://schemas.microsoft.com/office/drawing/2014/main" id="{00000000-0008-0000-0000-0000C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1" name="TextBox 4630">
          <a:extLst>
            <a:ext uri="{FF2B5EF4-FFF2-40B4-BE49-F238E27FC236}">
              <a16:creationId xmlns:a16="http://schemas.microsoft.com/office/drawing/2014/main" id="{00000000-0008-0000-0000-0000C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2" name="TextBox 4631">
          <a:extLst>
            <a:ext uri="{FF2B5EF4-FFF2-40B4-BE49-F238E27FC236}">
              <a16:creationId xmlns:a16="http://schemas.microsoft.com/office/drawing/2014/main" id="{00000000-0008-0000-0000-0000C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3" name="TextBox 4632">
          <a:extLst>
            <a:ext uri="{FF2B5EF4-FFF2-40B4-BE49-F238E27FC236}">
              <a16:creationId xmlns:a16="http://schemas.microsoft.com/office/drawing/2014/main" id="{00000000-0008-0000-0000-0000C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4" name="TextBox 4633">
          <a:extLst>
            <a:ext uri="{FF2B5EF4-FFF2-40B4-BE49-F238E27FC236}">
              <a16:creationId xmlns:a16="http://schemas.microsoft.com/office/drawing/2014/main" id="{00000000-0008-0000-0000-0000C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5" name="TextBox 4634">
          <a:extLst>
            <a:ext uri="{FF2B5EF4-FFF2-40B4-BE49-F238E27FC236}">
              <a16:creationId xmlns:a16="http://schemas.microsoft.com/office/drawing/2014/main" id="{00000000-0008-0000-0000-0000C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6" name="TextBox 4635">
          <a:extLst>
            <a:ext uri="{FF2B5EF4-FFF2-40B4-BE49-F238E27FC236}">
              <a16:creationId xmlns:a16="http://schemas.microsoft.com/office/drawing/2014/main" id="{00000000-0008-0000-0000-0000C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7" name="TextBox 4636">
          <a:extLst>
            <a:ext uri="{FF2B5EF4-FFF2-40B4-BE49-F238E27FC236}">
              <a16:creationId xmlns:a16="http://schemas.microsoft.com/office/drawing/2014/main" id="{00000000-0008-0000-0000-0000C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8" name="TextBox 4637">
          <a:extLst>
            <a:ext uri="{FF2B5EF4-FFF2-40B4-BE49-F238E27FC236}">
              <a16:creationId xmlns:a16="http://schemas.microsoft.com/office/drawing/2014/main" id="{00000000-0008-0000-0000-0000C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39" name="TextBox 4638">
          <a:extLst>
            <a:ext uri="{FF2B5EF4-FFF2-40B4-BE49-F238E27FC236}">
              <a16:creationId xmlns:a16="http://schemas.microsoft.com/office/drawing/2014/main" id="{00000000-0008-0000-0000-0000C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0" name="TextBox 4639">
          <a:extLst>
            <a:ext uri="{FF2B5EF4-FFF2-40B4-BE49-F238E27FC236}">
              <a16:creationId xmlns:a16="http://schemas.microsoft.com/office/drawing/2014/main" id="{00000000-0008-0000-0000-0000C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1" name="TextBox 4640">
          <a:extLst>
            <a:ext uri="{FF2B5EF4-FFF2-40B4-BE49-F238E27FC236}">
              <a16:creationId xmlns:a16="http://schemas.microsoft.com/office/drawing/2014/main" id="{00000000-0008-0000-0000-0000C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2" name="TextBox 4641">
          <a:extLst>
            <a:ext uri="{FF2B5EF4-FFF2-40B4-BE49-F238E27FC236}">
              <a16:creationId xmlns:a16="http://schemas.microsoft.com/office/drawing/2014/main" id="{00000000-0008-0000-0000-0000C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3" name="TextBox 4642">
          <a:extLst>
            <a:ext uri="{FF2B5EF4-FFF2-40B4-BE49-F238E27FC236}">
              <a16:creationId xmlns:a16="http://schemas.microsoft.com/office/drawing/2014/main" id="{00000000-0008-0000-0000-0000C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4" name="TextBox 4643">
          <a:extLst>
            <a:ext uri="{FF2B5EF4-FFF2-40B4-BE49-F238E27FC236}">
              <a16:creationId xmlns:a16="http://schemas.microsoft.com/office/drawing/2014/main" id="{00000000-0008-0000-0000-0000D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5" name="TextBox 4644">
          <a:extLst>
            <a:ext uri="{FF2B5EF4-FFF2-40B4-BE49-F238E27FC236}">
              <a16:creationId xmlns:a16="http://schemas.microsoft.com/office/drawing/2014/main" id="{00000000-0008-0000-0000-0000D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6" name="TextBox 4645">
          <a:extLst>
            <a:ext uri="{FF2B5EF4-FFF2-40B4-BE49-F238E27FC236}">
              <a16:creationId xmlns:a16="http://schemas.microsoft.com/office/drawing/2014/main" id="{00000000-0008-0000-0000-0000D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7" name="TextBox 4646">
          <a:extLst>
            <a:ext uri="{FF2B5EF4-FFF2-40B4-BE49-F238E27FC236}">
              <a16:creationId xmlns:a16="http://schemas.microsoft.com/office/drawing/2014/main" id="{00000000-0008-0000-0000-0000D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8" name="TextBox 4647">
          <a:extLst>
            <a:ext uri="{FF2B5EF4-FFF2-40B4-BE49-F238E27FC236}">
              <a16:creationId xmlns:a16="http://schemas.microsoft.com/office/drawing/2014/main" id="{00000000-0008-0000-0000-0000D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49" name="TextBox 4648">
          <a:extLst>
            <a:ext uri="{FF2B5EF4-FFF2-40B4-BE49-F238E27FC236}">
              <a16:creationId xmlns:a16="http://schemas.microsoft.com/office/drawing/2014/main" id="{00000000-0008-0000-0000-0000D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0" name="TextBox 4649">
          <a:extLst>
            <a:ext uri="{FF2B5EF4-FFF2-40B4-BE49-F238E27FC236}">
              <a16:creationId xmlns:a16="http://schemas.microsoft.com/office/drawing/2014/main" id="{00000000-0008-0000-0000-0000D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1" name="TextBox 4650">
          <a:extLst>
            <a:ext uri="{FF2B5EF4-FFF2-40B4-BE49-F238E27FC236}">
              <a16:creationId xmlns:a16="http://schemas.microsoft.com/office/drawing/2014/main" id="{00000000-0008-0000-0000-0000D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2" name="TextBox 4651">
          <a:extLst>
            <a:ext uri="{FF2B5EF4-FFF2-40B4-BE49-F238E27FC236}">
              <a16:creationId xmlns:a16="http://schemas.microsoft.com/office/drawing/2014/main" id="{00000000-0008-0000-0000-0000D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3" name="TextBox 4652">
          <a:extLst>
            <a:ext uri="{FF2B5EF4-FFF2-40B4-BE49-F238E27FC236}">
              <a16:creationId xmlns:a16="http://schemas.microsoft.com/office/drawing/2014/main" id="{00000000-0008-0000-0000-0000D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4" name="TextBox 4653">
          <a:extLst>
            <a:ext uri="{FF2B5EF4-FFF2-40B4-BE49-F238E27FC236}">
              <a16:creationId xmlns:a16="http://schemas.microsoft.com/office/drawing/2014/main" id="{00000000-0008-0000-0000-0000D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5" name="TextBox 4654">
          <a:extLst>
            <a:ext uri="{FF2B5EF4-FFF2-40B4-BE49-F238E27FC236}">
              <a16:creationId xmlns:a16="http://schemas.microsoft.com/office/drawing/2014/main" id="{00000000-0008-0000-0000-0000D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6" name="TextBox 4655">
          <a:extLst>
            <a:ext uri="{FF2B5EF4-FFF2-40B4-BE49-F238E27FC236}">
              <a16:creationId xmlns:a16="http://schemas.microsoft.com/office/drawing/2014/main" id="{00000000-0008-0000-0000-0000D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7" name="TextBox 4656">
          <a:extLst>
            <a:ext uri="{FF2B5EF4-FFF2-40B4-BE49-F238E27FC236}">
              <a16:creationId xmlns:a16="http://schemas.microsoft.com/office/drawing/2014/main" id="{00000000-0008-0000-0000-0000D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8" name="TextBox 4657">
          <a:extLst>
            <a:ext uri="{FF2B5EF4-FFF2-40B4-BE49-F238E27FC236}">
              <a16:creationId xmlns:a16="http://schemas.microsoft.com/office/drawing/2014/main" id="{00000000-0008-0000-0000-0000D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59" name="TextBox 4658">
          <a:extLst>
            <a:ext uri="{FF2B5EF4-FFF2-40B4-BE49-F238E27FC236}">
              <a16:creationId xmlns:a16="http://schemas.microsoft.com/office/drawing/2014/main" id="{00000000-0008-0000-0000-0000D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0" name="TextBox 4659">
          <a:extLst>
            <a:ext uri="{FF2B5EF4-FFF2-40B4-BE49-F238E27FC236}">
              <a16:creationId xmlns:a16="http://schemas.microsoft.com/office/drawing/2014/main" id="{00000000-0008-0000-0000-0000E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1" name="TextBox 4660">
          <a:extLst>
            <a:ext uri="{FF2B5EF4-FFF2-40B4-BE49-F238E27FC236}">
              <a16:creationId xmlns:a16="http://schemas.microsoft.com/office/drawing/2014/main" id="{00000000-0008-0000-0000-0000E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2" name="TextBox 4661">
          <a:extLst>
            <a:ext uri="{FF2B5EF4-FFF2-40B4-BE49-F238E27FC236}">
              <a16:creationId xmlns:a16="http://schemas.microsoft.com/office/drawing/2014/main" id="{00000000-0008-0000-0000-0000E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3" name="TextBox 4662">
          <a:extLst>
            <a:ext uri="{FF2B5EF4-FFF2-40B4-BE49-F238E27FC236}">
              <a16:creationId xmlns:a16="http://schemas.microsoft.com/office/drawing/2014/main" id="{00000000-0008-0000-0000-0000E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4" name="TextBox 4663">
          <a:extLst>
            <a:ext uri="{FF2B5EF4-FFF2-40B4-BE49-F238E27FC236}">
              <a16:creationId xmlns:a16="http://schemas.microsoft.com/office/drawing/2014/main" id="{00000000-0008-0000-0000-0000E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5" name="TextBox 4664">
          <a:extLst>
            <a:ext uri="{FF2B5EF4-FFF2-40B4-BE49-F238E27FC236}">
              <a16:creationId xmlns:a16="http://schemas.microsoft.com/office/drawing/2014/main" id="{00000000-0008-0000-0000-0000E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6" name="TextBox 4665">
          <a:extLst>
            <a:ext uri="{FF2B5EF4-FFF2-40B4-BE49-F238E27FC236}">
              <a16:creationId xmlns:a16="http://schemas.microsoft.com/office/drawing/2014/main" id="{00000000-0008-0000-0000-0000E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7" name="TextBox 4666">
          <a:extLst>
            <a:ext uri="{FF2B5EF4-FFF2-40B4-BE49-F238E27FC236}">
              <a16:creationId xmlns:a16="http://schemas.microsoft.com/office/drawing/2014/main" id="{00000000-0008-0000-0000-0000E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8" name="TextBox 4667">
          <a:extLst>
            <a:ext uri="{FF2B5EF4-FFF2-40B4-BE49-F238E27FC236}">
              <a16:creationId xmlns:a16="http://schemas.microsoft.com/office/drawing/2014/main" id="{00000000-0008-0000-0000-0000E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69" name="TextBox 4668">
          <a:extLst>
            <a:ext uri="{FF2B5EF4-FFF2-40B4-BE49-F238E27FC236}">
              <a16:creationId xmlns:a16="http://schemas.microsoft.com/office/drawing/2014/main" id="{00000000-0008-0000-0000-0000E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0" name="TextBox 4669">
          <a:extLst>
            <a:ext uri="{FF2B5EF4-FFF2-40B4-BE49-F238E27FC236}">
              <a16:creationId xmlns:a16="http://schemas.microsoft.com/office/drawing/2014/main" id="{00000000-0008-0000-0000-0000E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1" name="TextBox 4670">
          <a:extLst>
            <a:ext uri="{FF2B5EF4-FFF2-40B4-BE49-F238E27FC236}">
              <a16:creationId xmlns:a16="http://schemas.microsoft.com/office/drawing/2014/main" id="{00000000-0008-0000-0000-0000E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2" name="TextBox 4671">
          <a:extLst>
            <a:ext uri="{FF2B5EF4-FFF2-40B4-BE49-F238E27FC236}">
              <a16:creationId xmlns:a16="http://schemas.microsoft.com/office/drawing/2014/main" id="{00000000-0008-0000-0000-0000E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3" name="TextBox 4672">
          <a:extLst>
            <a:ext uri="{FF2B5EF4-FFF2-40B4-BE49-F238E27FC236}">
              <a16:creationId xmlns:a16="http://schemas.microsoft.com/office/drawing/2014/main" id="{00000000-0008-0000-0000-0000E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4" name="TextBox 4673">
          <a:extLst>
            <a:ext uri="{FF2B5EF4-FFF2-40B4-BE49-F238E27FC236}">
              <a16:creationId xmlns:a16="http://schemas.microsoft.com/office/drawing/2014/main" id="{00000000-0008-0000-0000-0000E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5" name="TextBox 4674">
          <a:extLst>
            <a:ext uri="{FF2B5EF4-FFF2-40B4-BE49-F238E27FC236}">
              <a16:creationId xmlns:a16="http://schemas.microsoft.com/office/drawing/2014/main" id="{00000000-0008-0000-0000-0000E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6" name="TextBox 4675">
          <a:extLst>
            <a:ext uri="{FF2B5EF4-FFF2-40B4-BE49-F238E27FC236}">
              <a16:creationId xmlns:a16="http://schemas.microsoft.com/office/drawing/2014/main" id="{00000000-0008-0000-0000-0000F0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7" name="TextBox 4676">
          <a:extLst>
            <a:ext uri="{FF2B5EF4-FFF2-40B4-BE49-F238E27FC236}">
              <a16:creationId xmlns:a16="http://schemas.microsoft.com/office/drawing/2014/main" id="{00000000-0008-0000-0000-0000F1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8" name="TextBox 4677">
          <a:extLst>
            <a:ext uri="{FF2B5EF4-FFF2-40B4-BE49-F238E27FC236}">
              <a16:creationId xmlns:a16="http://schemas.microsoft.com/office/drawing/2014/main" id="{00000000-0008-0000-0000-0000F2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79" name="TextBox 4678">
          <a:extLst>
            <a:ext uri="{FF2B5EF4-FFF2-40B4-BE49-F238E27FC236}">
              <a16:creationId xmlns:a16="http://schemas.microsoft.com/office/drawing/2014/main" id="{00000000-0008-0000-0000-0000F3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0" name="TextBox 4679">
          <a:extLst>
            <a:ext uri="{FF2B5EF4-FFF2-40B4-BE49-F238E27FC236}">
              <a16:creationId xmlns:a16="http://schemas.microsoft.com/office/drawing/2014/main" id="{00000000-0008-0000-0000-0000F4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1" name="TextBox 4680">
          <a:extLst>
            <a:ext uri="{FF2B5EF4-FFF2-40B4-BE49-F238E27FC236}">
              <a16:creationId xmlns:a16="http://schemas.microsoft.com/office/drawing/2014/main" id="{00000000-0008-0000-0000-0000F5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2" name="TextBox 4681">
          <a:extLst>
            <a:ext uri="{FF2B5EF4-FFF2-40B4-BE49-F238E27FC236}">
              <a16:creationId xmlns:a16="http://schemas.microsoft.com/office/drawing/2014/main" id="{00000000-0008-0000-0000-0000F6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3" name="TextBox 4682">
          <a:extLst>
            <a:ext uri="{FF2B5EF4-FFF2-40B4-BE49-F238E27FC236}">
              <a16:creationId xmlns:a16="http://schemas.microsoft.com/office/drawing/2014/main" id="{00000000-0008-0000-0000-0000F7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4" name="TextBox 4683">
          <a:extLst>
            <a:ext uri="{FF2B5EF4-FFF2-40B4-BE49-F238E27FC236}">
              <a16:creationId xmlns:a16="http://schemas.microsoft.com/office/drawing/2014/main" id="{00000000-0008-0000-0000-0000F8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5" name="TextBox 4684">
          <a:extLst>
            <a:ext uri="{FF2B5EF4-FFF2-40B4-BE49-F238E27FC236}">
              <a16:creationId xmlns:a16="http://schemas.microsoft.com/office/drawing/2014/main" id="{00000000-0008-0000-0000-0000F9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6" name="TextBox 4685">
          <a:extLst>
            <a:ext uri="{FF2B5EF4-FFF2-40B4-BE49-F238E27FC236}">
              <a16:creationId xmlns:a16="http://schemas.microsoft.com/office/drawing/2014/main" id="{00000000-0008-0000-0000-0000FA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7" name="TextBox 4686">
          <a:extLst>
            <a:ext uri="{FF2B5EF4-FFF2-40B4-BE49-F238E27FC236}">
              <a16:creationId xmlns:a16="http://schemas.microsoft.com/office/drawing/2014/main" id="{00000000-0008-0000-0000-0000FB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8" name="TextBox 4687">
          <a:extLst>
            <a:ext uri="{FF2B5EF4-FFF2-40B4-BE49-F238E27FC236}">
              <a16:creationId xmlns:a16="http://schemas.microsoft.com/office/drawing/2014/main" id="{00000000-0008-0000-0000-0000FC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89" name="TextBox 4688">
          <a:extLst>
            <a:ext uri="{FF2B5EF4-FFF2-40B4-BE49-F238E27FC236}">
              <a16:creationId xmlns:a16="http://schemas.microsoft.com/office/drawing/2014/main" id="{00000000-0008-0000-0000-0000FD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0" name="TextBox 4689">
          <a:extLst>
            <a:ext uri="{FF2B5EF4-FFF2-40B4-BE49-F238E27FC236}">
              <a16:creationId xmlns:a16="http://schemas.microsoft.com/office/drawing/2014/main" id="{00000000-0008-0000-0000-0000FE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1" name="TextBox 4690">
          <a:extLst>
            <a:ext uri="{FF2B5EF4-FFF2-40B4-BE49-F238E27FC236}">
              <a16:creationId xmlns:a16="http://schemas.microsoft.com/office/drawing/2014/main" id="{00000000-0008-0000-0000-0000FF04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2" name="TextBox 4691">
          <a:extLst>
            <a:ext uri="{FF2B5EF4-FFF2-40B4-BE49-F238E27FC236}">
              <a16:creationId xmlns:a16="http://schemas.microsoft.com/office/drawing/2014/main" id="{00000000-0008-0000-0000-00000005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3" name="TextBox 4692">
          <a:extLst>
            <a:ext uri="{FF2B5EF4-FFF2-40B4-BE49-F238E27FC236}">
              <a16:creationId xmlns:a16="http://schemas.microsoft.com/office/drawing/2014/main" id="{00000000-0008-0000-0000-00000105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4" name="TextBox 4693">
          <a:extLst>
            <a:ext uri="{FF2B5EF4-FFF2-40B4-BE49-F238E27FC236}">
              <a16:creationId xmlns:a16="http://schemas.microsoft.com/office/drawing/2014/main" id="{00000000-0008-0000-0000-00000205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695" name="TextBox 4694">
          <a:extLst>
            <a:ext uri="{FF2B5EF4-FFF2-40B4-BE49-F238E27FC236}">
              <a16:creationId xmlns:a16="http://schemas.microsoft.com/office/drawing/2014/main" id="{00000000-0008-0000-0000-00000305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696" name="TextBox 4695">
          <a:extLst>
            <a:ext uri="{FF2B5EF4-FFF2-40B4-BE49-F238E27FC236}">
              <a16:creationId xmlns:a16="http://schemas.microsoft.com/office/drawing/2014/main" id="{00000000-0008-0000-0000-000004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697" name="TextBox 4696">
          <a:extLst>
            <a:ext uri="{FF2B5EF4-FFF2-40B4-BE49-F238E27FC236}">
              <a16:creationId xmlns:a16="http://schemas.microsoft.com/office/drawing/2014/main" id="{00000000-0008-0000-0000-000005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698" name="TextBox 4697">
          <a:extLst>
            <a:ext uri="{FF2B5EF4-FFF2-40B4-BE49-F238E27FC236}">
              <a16:creationId xmlns:a16="http://schemas.microsoft.com/office/drawing/2014/main" id="{00000000-0008-0000-0000-000006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699" name="TextBox 4698">
          <a:extLst>
            <a:ext uri="{FF2B5EF4-FFF2-40B4-BE49-F238E27FC236}">
              <a16:creationId xmlns:a16="http://schemas.microsoft.com/office/drawing/2014/main" id="{00000000-0008-0000-0000-000007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0" name="TextBox 4699">
          <a:extLst>
            <a:ext uri="{FF2B5EF4-FFF2-40B4-BE49-F238E27FC236}">
              <a16:creationId xmlns:a16="http://schemas.microsoft.com/office/drawing/2014/main" id="{00000000-0008-0000-0000-000008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1" name="TextBox 4700">
          <a:extLst>
            <a:ext uri="{FF2B5EF4-FFF2-40B4-BE49-F238E27FC236}">
              <a16:creationId xmlns:a16="http://schemas.microsoft.com/office/drawing/2014/main" id="{00000000-0008-0000-0000-000009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2" name="TextBox 4701">
          <a:extLst>
            <a:ext uri="{FF2B5EF4-FFF2-40B4-BE49-F238E27FC236}">
              <a16:creationId xmlns:a16="http://schemas.microsoft.com/office/drawing/2014/main" id="{00000000-0008-0000-0000-00000A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3" name="TextBox 4702">
          <a:extLst>
            <a:ext uri="{FF2B5EF4-FFF2-40B4-BE49-F238E27FC236}">
              <a16:creationId xmlns:a16="http://schemas.microsoft.com/office/drawing/2014/main" id="{00000000-0008-0000-0000-00000B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4" name="TextBox 4703">
          <a:extLst>
            <a:ext uri="{FF2B5EF4-FFF2-40B4-BE49-F238E27FC236}">
              <a16:creationId xmlns:a16="http://schemas.microsoft.com/office/drawing/2014/main" id="{00000000-0008-0000-0000-00000C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5" name="TextBox 4704">
          <a:extLst>
            <a:ext uri="{FF2B5EF4-FFF2-40B4-BE49-F238E27FC236}">
              <a16:creationId xmlns:a16="http://schemas.microsoft.com/office/drawing/2014/main" id="{00000000-0008-0000-0000-00000D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6" name="TextBox 4705">
          <a:extLst>
            <a:ext uri="{FF2B5EF4-FFF2-40B4-BE49-F238E27FC236}">
              <a16:creationId xmlns:a16="http://schemas.microsoft.com/office/drawing/2014/main" id="{00000000-0008-0000-0000-00000E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707" name="TextBox 4706">
          <a:extLst>
            <a:ext uri="{FF2B5EF4-FFF2-40B4-BE49-F238E27FC236}">
              <a16:creationId xmlns:a16="http://schemas.microsoft.com/office/drawing/2014/main" id="{00000000-0008-0000-0000-00000F05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4708" name="TextBox 4707">
          <a:extLst>
            <a:ext uri="{FF2B5EF4-FFF2-40B4-BE49-F238E27FC236}">
              <a16:creationId xmlns:a16="http://schemas.microsoft.com/office/drawing/2014/main" id="{00000000-0008-0000-0000-00001005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4709" name="TextBox 4708">
          <a:extLst>
            <a:ext uri="{FF2B5EF4-FFF2-40B4-BE49-F238E27FC236}">
              <a16:creationId xmlns:a16="http://schemas.microsoft.com/office/drawing/2014/main" id="{00000000-0008-0000-0000-00001105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4710" name="TextBox 4709">
          <a:extLst>
            <a:ext uri="{FF2B5EF4-FFF2-40B4-BE49-F238E27FC236}">
              <a16:creationId xmlns:a16="http://schemas.microsoft.com/office/drawing/2014/main" id="{00000000-0008-0000-0000-00001205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4711" name="TextBox 4710">
          <a:extLst>
            <a:ext uri="{FF2B5EF4-FFF2-40B4-BE49-F238E27FC236}">
              <a16:creationId xmlns:a16="http://schemas.microsoft.com/office/drawing/2014/main" id="{00000000-0008-0000-0000-00001305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712" name="TextBox 4711">
          <a:extLst>
            <a:ext uri="{FF2B5EF4-FFF2-40B4-BE49-F238E27FC236}">
              <a16:creationId xmlns:a16="http://schemas.microsoft.com/office/drawing/2014/main" id="{00000000-0008-0000-0000-00001405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713" name="TextBox 4712">
          <a:extLst>
            <a:ext uri="{FF2B5EF4-FFF2-40B4-BE49-F238E27FC236}">
              <a16:creationId xmlns:a16="http://schemas.microsoft.com/office/drawing/2014/main" id="{00000000-0008-0000-0000-00001505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714" name="TextBox 4713">
          <a:extLst>
            <a:ext uri="{FF2B5EF4-FFF2-40B4-BE49-F238E27FC236}">
              <a16:creationId xmlns:a16="http://schemas.microsoft.com/office/drawing/2014/main" id="{00000000-0008-0000-0000-00001605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4715" name="TextBox 4714">
          <a:extLst>
            <a:ext uri="{FF2B5EF4-FFF2-40B4-BE49-F238E27FC236}">
              <a16:creationId xmlns:a16="http://schemas.microsoft.com/office/drawing/2014/main" id="{00000000-0008-0000-0000-00001705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16" name="TextBox 4715">
          <a:extLst>
            <a:ext uri="{FF2B5EF4-FFF2-40B4-BE49-F238E27FC236}">
              <a16:creationId xmlns:a16="http://schemas.microsoft.com/office/drawing/2014/main" id="{00000000-0008-0000-0000-000018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17" name="TextBox 4716">
          <a:extLst>
            <a:ext uri="{FF2B5EF4-FFF2-40B4-BE49-F238E27FC236}">
              <a16:creationId xmlns:a16="http://schemas.microsoft.com/office/drawing/2014/main" id="{00000000-0008-0000-0000-000019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18" name="TextBox 4717">
          <a:extLst>
            <a:ext uri="{FF2B5EF4-FFF2-40B4-BE49-F238E27FC236}">
              <a16:creationId xmlns:a16="http://schemas.microsoft.com/office/drawing/2014/main" id="{00000000-0008-0000-0000-00001A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19" name="TextBox 4718">
          <a:extLst>
            <a:ext uri="{FF2B5EF4-FFF2-40B4-BE49-F238E27FC236}">
              <a16:creationId xmlns:a16="http://schemas.microsoft.com/office/drawing/2014/main" id="{00000000-0008-0000-0000-00001B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20" name="TextBox 4719">
          <a:extLst>
            <a:ext uri="{FF2B5EF4-FFF2-40B4-BE49-F238E27FC236}">
              <a16:creationId xmlns:a16="http://schemas.microsoft.com/office/drawing/2014/main" id="{00000000-0008-0000-0000-00001C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21" name="TextBox 4720">
          <a:extLst>
            <a:ext uri="{FF2B5EF4-FFF2-40B4-BE49-F238E27FC236}">
              <a16:creationId xmlns:a16="http://schemas.microsoft.com/office/drawing/2014/main" id="{00000000-0008-0000-0000-00001D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22" name="TextBox 4721">
          <a:extLst>
            <a:ext uri="{FF2B5EF4-FFF2-40B4-BE49-F238E27FC236}">
              <a16:creationId xmlns:a16="http://schemas.microsoft.com/office/drawing/2014/main" id="{00000000-0008-0000-0000-00001E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23" name="TextBox 4722">
          <a:extLst>
            <a:ext uri="{FF2B5EF4-FFF2-40B4-BE49-F238E27FC236}">
              <a16:creationId xmlns:a16="http://schemas.microsoft.com/office/drawing/2014/main" id="{00000000-0008-0000-0000-00001F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24" name="TextBox 4723">
          <a:extLst>
            <a:ext uri="{FF2B5EF4-FFF2-40B4-BE49-F238E27FC236}">
              <a16:creationId xmlns:a16="http://schemas.microsoft.com/office/drawing/2014/main" id="{00000000-0008-0000-0000-000020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25" name="TextBox 4724">
          <a:extLst>
            <a:ext uri="{FF2B5EF4-FFF2-40B4-BE49-F238E27FC236}">
              <a16:creationId xmlns:a16="http://schemas.microsoft.com/office/drawing/2014/main" id="{00000000-0008-0000-0000-000021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26" name="TextBox 4725">
          <a:extLst>
            <a:ext uri="{FF2B5EF4-FFF2-40B4-BE49-F238E27FC236}">
              <a16:creationId xmlns:a16="http://schemas.microsoft.com/office/drawing/2014/main" id="{00000000-0008-0000-0000-000022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4727" name="TextBox 4726">
          <a:extLst>
            <a:ext uri="{FF2B5EF4-FFF2-40B4-BE49-F238E27FC236}">
              <a16:creationId xmlns:a16="http://schemas.microsoft.com/office/drawing/2014/main" id="{00000000-0008-0000-0000-00002305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28" name="TextBox 4727">
          <a:extLst>
            <a:ext uri="{FF2B5EF4-FFF2-40B4-BE49-F238E27FC236}">
              <a16:creationId xmlns:a16="http://schemas.microsoft.com/office/drawing/2014/main" id="{00000000-0008-0000-0000-000024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29" name="TextBox 4728">
          <a:extLst>
            <a:ext uri="{FF2B5EF4-FFF2-40B4-BE49-F238E27FC236}">
              <a16:creationId xmlns:a16="http://schemas.microsoft.com/office/drawing/2014/main" id="{00000000-0008-0000-0000-000025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30" name="TextBox 4729">
          <a:extLst>
            <a:ext uri="{FF2B5EF4-FFF2-40B4-BE49-F238E27FC236}">
              <a16:creationId xmlns:a16="http://schemas.microsoft.com/office/drawing/2014/main" id="{00000000-0008-0000-0000-000026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4731" name="TextBox 4730">
          <a:extLst>
            <a:ext uri="{FF2B5EF4-FFF2-40B4-BE49-F238E27FC236}">
              <a16:creationId xmlns:a16="http://schemas.microsoft.com/office/drawing/2014/main" id="{00000000-0008-0000-0000-00002705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2" name="TextBox 4731">
          <a:extLst>
            <a:ext uri="{FF2B5EF4-FFF2-40B4-BE49-F238E27FC236}">
              <a16:creationId xmlns:a16="http://schemas.microsoft.com/office/drawing/2014/main" id="{00000000-0008-0000-0000-000028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3" name="TextBox 4732">
          <a:extLst>
            <a:ext uri="{FF2B5EF4-FFF2-40B4-BE49-F238E27FC236}">
              <a16:creationId xmlns:a16="http://schemas.microsoft.com/office/drawing/2014/main" id="{00000000-0008-0000-0000-000029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4" name="TextBox 4733">
          <a:extLst>
            <a:ext uri="{FF2B5EF4-FFF2-40B4-BE49-F238E27FC236}">
              <a16:creationId xmlns:a16="http://schemas.microsoft.com/office/drawing/2014/main" id="{00000000-0008-0000-0000-00002A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5" name="TextBox 4734">
          <a:extLst>
            <a:ext uri="{FF2B5EF4-FFF2-40B4-BE49-F238E27FC236}">
              <a16:creationId xmlns:a16="http://schemas.microsoft.com/office/drawing/2014/main" id="{00000000-0008-0000-0000-00002B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6" name="TextBox 4735">
          <a:extLst>
            <a:ext uri="{FF2B5EF4-FFF2-40B4-BE49-F238E27FC236}">
              <a16:creationId xmlns:a16="http://schemas.microsoft.com/office/drawing/2014/main" id="{00000000-0008-0000-0000-00002C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7" name="TextBox 4736">
          <a:extLst>
            <a:ext uri="{FF2B5EF4-FFF2-40B4-BE49-F238E27FC236}">
              <a16:creationId xmlns:a16="http://schemas.microsoft.com/office/drawing/2014/main" id="{00000000-0008-0000-0000-00002D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8" name="TextBox 4737">
          <a:extLst>
            <a:ext uri="{FF2B5EF4-FFF2-40B4-BE49-F238E27FC236}">
              <a16:creationId xmlns:a16="http://schemas.microsoft.com/office/drawing/2014/main" id="{00000000-0008-0000-0000-00002E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39" name="TextBox 4738">
          <a:extLst>
            <a:ext uri="{FF2B5EF4-FFF2-40B4-BE49-F238E27FC236}">
              <a16:creationId xmlns:a16="http://schemas.microsoft.com/office/drawing/2014/main" id="{00000000-0008-0000-0000-00002F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0" name="TextBox 4739">
          <a:extLst>
            <a:ext uri="{FF2B5EF4-FFF2-40B4-BE49-F238E27FC236}">
              <a16:creationId xmlns:a16="http://schemas.microsoft.com/office/drawing/2014/main" id="{00000000-0008-0000-0000-000030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1" name="TextBox 4740">
          <a:extLst>
            <a:ext uri="{FF2B5EF4-FFF2-40B4-BE49-F238E27FC236}">
              <a16:creationId xmlns:a16="http://schemas.microsoft.com/office/drawing/2014/main" id="{00000000-0008-0000-0000-000031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2" name="TextBox 4741">
          <a:extLst>
            <a:ext uri="{FF2B5EF4-FFF2-40B4-BE49-F238E27FC236}">
              <a16:creationId xmlns:a16="http://schemas.microsoft.com/office/drawing/2014/main" id="{00000000-0008-0000-0000-000032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3" name="TextBox 4742">
          <a:extLst>
            <a:ext uri="{FF2B5EF4-FFF2-40B4-BE49-F238E27FC236}">
              <a16:creationId xmlns:a16="http://schemas.microsoft.com/office/drawing/2014/main" id="{00000000-0008-0000-0000-000033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4" name="TextBox 4743">
          <a:extLst>
            <a:ext uri="{FF2B5EF4-FFF2-40B4-BE49-F238E27FC236}">
              <a16:creationId xmlns:a16="http://schemas.microsoft.com/office/drawing/2014/main" id="{00000000-0008-0000-0000-000034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5" name="TextBox 4744">
          <a:extLst>
            <a:ext uri="{FF2B5EF4-FFF2-40B4-BE49-F238E27FC236}">
              <a16:creationId xmlns:a16="http://schemas.microsoft.com/office/drawing/2014/main" id="{00000000-0008-0000-0000-000035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6" name="TextBox 4745">
          <a:extLst>
            <a:ext uri="{FF2B5EF4-FFF2-40B4-BE49-F238E27FC236}">
              <a16:creationId xmlns:a16="http://schemas.microsoft.com/office/drawing/2014/main" id="{00000000-0008-0000-0000-000036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7" name="TextBox 4746">
          <a:extLst>
            <a:ext uri="{FF2B5EF4-FFF2-40B4-BE49-F238E27FC236}">
              <a16:creationId xmlns:a16="http://schemas.microsoft.com/office/drawing/2014/main" id="{00000000-0008-0000-0000-000037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8" name="TextBox 4747">
          <a:extLst>
            <a:ext uri="{FF2B5EF4-FFF2-40B4-BE49-F238E27FC236}">
              <a16:creationId xmlns:a16="http://schemas.microsoft.com/office/drawing/2014/main" id="{00000000-0008-0000-0000-000038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49" name="TextBox 4748">
          <a:extLst>
            <a:ext uri="{FF2B5EF4-FFF2-40B4-BE49-F238E27FC236}">
              <a16:creationId xmlns:a16="http://schemas.microsoft.com/office/drawing/2014/main" id="{00000000-0008-0000-0000-000039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0" name="TextBox 4749">
          <a:extLst>
            <a:ext uri="{FF2B5EF4-FFF2-40B4-BE49-F238E27FC236}">
              <a16:creationId xmlns:a16="http://schemas.microsoft.com/office/drawing/2014/main" id="{00000000-0008-0000-0000-00003A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1" name="TextBox 4750">
          <a:extLst>
            <a:ext uri="{FF2B5EF4-FFF2-40B4-BE49-F238E27FC236}">
              <a16:creationId xmlns:a16="http://schemas.microsoft.com/office/drawing/2014/main" id="{00000000-0008-0000-0000-00003B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2" name="TextBox 4751">
          <a:extLst>
            <a:ext uri="{FF2B5EF4-FFF2-40B4-BE49-F238E27FC236}">
              <a16:creationId xmlns:a16="http://schemas.microsoft.com/office/drawing/2014/main" id="{00000000-0008-0000-0000-00003C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3" name="TextBox 4752">
          <a:extLst>
            <a:ext uri="{FF2B5EF4-FFF2-40B4-BE49-F238E27FC236}">
              <a16:creationId xmlns:a16="http://schemas.microsoft.com/office/drawing/2014/main" id="{00000000-0008-0000-0000-00003D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4" name="TextBox 4753">
          <a:extLst>
            <a:ext uri="{FF2B5EF4-FFF2-40B4-BE49-F238E27FC236}">
              <a16:creationId xmlns:a16="http://schemas.microsoft.com/office/drawing/2014/main" id="{00000000-0008-0000-0000-00003E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5" name="TextBox 4754">
          <a:extLst>
            <a:ext uri="{FF2B5EF4-FFF2-40B4-BE49-F238E27FC236}">
              <a16:creationId xmlns:a16="http://schemas.microsoft.com/office/drawing/2014/main" id="{00000000-0008-0000-0000-00003F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6" name="TextBox 4755">
          <a:extLst>
            <a:ext uri="{FF2B5EF4-FFF2-40B4-BE49-F238E27FC236}">
              <a16:creationId xmlns:a16="http://schemas.microsoft.com/office/drawing/2014/main" id="{00000000-0008-0000-0000-000040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7" name="TextBox 4756">
          <a:extLst>
            <a:ext uri="{FF2B5EF4-FFF2-40B4-BE49-F238E27FC236}">
              <a16:creationId xmlns:a16="http://schemas.microsoft.com/office/drawing/2014/main" id="{00000000-0008-0000-0000-000041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8" name="TextBox 4757">
          <a:extLst>
            <a:ext uri="{FF2B5EF4-FFF2-40B4-BE49-F238E27FC236}">
              <a16:creationId xmlns:a16="http://schemas.microsoft.com/office/drawing/2014/main" id="{00000000-0008-0000-0000-000042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59" name="TextBox 4758">
          <a:extLst>
            <a:ext uri="{FF2B5EF4-FFF2-40B4-BE49-F238E27FC236}">
              <a16:creationId xmlns:a16="http://schemas.microsoft.com/office/drawing/2014/main" id="{00000000-0008-0000-0000-000043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60" name="TextBox 4759">
          <a:extLst>
            <a:ext uri="{FF2B5EF4-FFF2-40B4-BE49-F238E27FC236}">
              <a16:creationId xmlns:a16="http://schemas.microsoft.com/office/drawing/2014/main" id="{00000000-0008-0000-0000-000044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61" name="TextBox 4760">
          <a:extLst>
            <a:ext uri="{FF2B5EF4-FFF2-40B4-BE49-F238E27FC236}">
              <a16:creationId xmlns:a16="http://schemas.microsoft.com/office/drawing/2014/main" id="{00000000-0008-0000-0000-000045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62" name="TextBox 4761">
          <a:extLst>
            <a:ext uri="{FF2B5EF4-FFF2-40B4-BE49-F238E27FC236}">
              <a16:creationId xmlns:a16="http://schemas.microsoft.com/office/drawing/2014/main" id="{00000000-0008-0000-0000-000046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4763" name="TextBox 4762">
          <a:extLst>
            <a:ext uri="{FF2B5EF4-FFF2-40B4-BE49-F238E27FC236}">
              <a16:creationId xmlns:a16="http://schemas.microsoft.com/office/drawing/2014/main" id="{00000000-0008-0000-0000-00004705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64" name="TextBox 4763">
          <a:extLst>
            <a:ext uri="{FF2B5EF4-FFF2-40B4-BE49-F238E27FC236}">
              <a16:creationId xmlns:a16="http://schemas.microsoft.com/office/drawing/2014/main" id="{00000000-0008-0000-0000-000048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65" name="TextBox 4764">
          <a:extLst>
            <a:ext uri="{FF2B5EF4-FFF2-40B4-BE49-F238E27FC236}">
              <a16:creationId xmlns:a16="http://schemas.microsoft.com/office/drawing/2014/main" id="{00000000-0008-0000-0000-000049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66" name="TextBox 4765">
          <a:extLst>
            <a:ext uri="{FF2B5EF4-FFF2-40B4-BE49-F238E27FC236}">
              <a16:creationId xmlns:a16="http://schemas.microsoft.com/office/drawing/2014/main" id="{00000000-0008-0000-0000-00004A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67" name="TextBox 4766">
          <a:extLst>
            <a:ext uri="{FF2B5EF4-FFF2-40B4-BE49-F238E27FC236}">
              <a16:creationId xmlns:a16="http://schemas.microsoft.com/office/drawing/2014/main" id="{00000000-0008-0000-0000-00004B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68" name="TextBox 4767">
          <a:extLst>
            <a:ext uri="{FF2B5EF4-FFF2-40B4-BE49-F238E27FC236}">
              <a16:creationId xmlns:a16="http://schemas.microsoft.com/office/drawing/2014/main" id="{00000000-0008-0000-0000-00004C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69" name="TextBox 4768">
          <a:extLst>
            <a:ext uri="{FF2B5EF4-FFF2-40B4-BE49-F238E27FC236}">
              <a16:creationId xmlns:a16="http://schemas.microsoft.com/office/drawing/2014/main" id="{00000000-0008-0000-0000-00004D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0" name="TextBox 4769">
          <a:extLst>
            <a:ext uri="{FF2B5EF4-FFF2-40B4-BE49-F238E27FC236}">
              <a16:creationId xmlns:a16="http://schemas.microsoft.com/office/drawing/2014/main" id="{00000000-0008-0000-0000-00004E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1" name="TextBox 4770">
          <a:extLst>
            <a:ext uri="{FF2B5EF4-FFF2-40B4-BE49-F238E27FC236}">
              <a16:creationId xmlns:a16="http://schemas.microsoft.com/office/drawing/2014/main" id="{00000000-0008-0000-0000-00004F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2" name="TextBox 4771">
          <a:extLst>
            <a:ext uri="{FF2B5EF4-FFF2-40B4-BE49-F238E27FC236}">
              <a16:creationId xmlns:a16="http://schemas.microsoft.com/office/drawing/2014/main" id="{00000000-0008-0000-0000-000050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3" name="TextBox 4772">
          <a:extLst>
            <a:ext uri="{FF2B5EF4-FFF2-40B4-BE49-F238E27FC236}">
              <a16:creationId xmlns:a16="http://schemas.microsoft.com/office/drawing/2014/main" id="{00000000-0008-0000-0000-000051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4" name="TextBox 4773">
          <a:extLst>
            <a:ext uri="{FF2B5EF4-FFF2-40B4-BE49-F238E27FC236}">
              <a16:creationId xmlns:a16="http://schemas.microsoft.com/office/drawing/2014/main" id="{00000000-0008-0000-0000-000052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5" name="TextBox 4774">
          <a:extLst>
            <a:ext uri="{FF2B5EF4-FFF2-40B4-BE49-F238E27FC236}">
              <a16:creationId xmlns:a16="http://schemas.microsoft.com/office/drawing/2014/main" id="{00000000-0008-0000-0000-000053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6" name="TextBox 4775">
          <a:extLst>
            <a:ext uri="{FF2B5EF4-FFF2-40B4-BE49-F238E27FC236}">
              <a16:creationId xmlns:a16="http://schemas.microsoft.com/office/drawing/2014/main" id="{00000000-0008-0000-0000-000054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7" name="TextBox 4776">
          <a:extLst>
            <a:ext uri="{FF2B5EF4-FFF2-40B4-BE49-F238E27FC236}">
              <a16:creationId xmlns:a16="http://schemas.microsoft.com/office/drawing/2014/main" id="{00000000-0008-0000-0000-000055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8" name="TextBox 4777">
          <a:extLst>
            <a:ext uri="{FF2B5EF4-FFF2-40B4-BE49-F238E27FC236}">
              <a16:creationId xmlns:a16="http://schemas.microsoft.com/office/drawing/2014/main" id="{00000000-0008-0000-0000-000056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79" name="TextBox 4778">
          <a:extLst>
            <a:ext uri="{FF2B5EF4-FFF2-40B4-BE49-F238E27FC236}">
              <a16:creationId xmlns:a16="http://schemas.microsoft.com/office/drawing/2014/main" id="{00000000-0008-0000-0000-000057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0" name="TextBox 4779">
          <a:extLst>
            <a:ext uri="{FF2B5EF4-FFF2-40B4-BE49-F238E27FC236}">
              <a16:creationId xmlns:a16="http://schemas.microsoft.com/office/drawing/2014/main" id="{00000000-0008-0000-0000-000058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1" name="TextBox 4780">
          <a:extLst>
            <a:ext uri="{FF2B5EF4-FFF2-40B4-BE49-F238E27FC236}">
              <a16:creationId xmlns:a16="http://schemas.microsoft.com/office/drawing/2014/main" id="{00000000-0008-0000-0000-000059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2" name="TextBox 4781">
          <a:extLst>
            <a:ext uri="{FF2B5EF4-FFF2-40B4-BE49-F238E27FC236}">
              <a16:creationId xmlns:a16="http://schemas.microsoft.com/office/drawing/2014/main" id="{00000000-0008-0000-0000-00005A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3" name="TextBox 4782">
          <a:extLst>
            <a:ext uri="{FF2B5EF4-FFF2-40B4-BE49-F238E27FC236}">
              <a16:creationId xmlns:a16="http://schemas.microsoft.com/office/drawing/2014/main" id="{00000000-0008-0000-0000-00005B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4" name="TextBox 4783">
          <a:extLst>
            <a:ext uri="{FF2B5EF4-FFF2-40B4-BE49-F238E27FC236}">
              <a16:creationId xmlns:a16="http://schemas.microsoft.com/office/drawing/2014/main" id="{00000000-0008-0000-0000-00005C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5" name="TextBox 4784">
          <a:extLst>
            <a:ext uri="{FF2B5EF4-FFF2-40B4-BE49-F238E27FC236}">
              <a16:creationId xmlns:a16="http://schemas.microsoft.com/office/drawing/2014/main" id="{00000000-0008-0000-0000-00005D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6" name="TextBox 4785">
          <a:extLst>
            <a:ext uri="{FF2B5EF4-FFF2-40B4-BE49-F238E27FC236}">
              <a16:creationId xmlns:a16="http://schemas.microsoft.com/office/drawing/2014/main" id="{00000000-0008-0000-0000-00005E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7" name="TextBox 4786">
          <a:extLst>
            <a:ext uri="{FF2B5EF4-FFF2-40B4-BE49-F238E27FC236}">
              <a16:creationId xmlns:a16="http://schemas.microsoft.com/office/drawing/2014/main" id="{00000000-0008-0000-0000-00005F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8" name="TextBox 4787">
          <a:extLst>
            <a:ext uri="{FF2B5EF4-FFF2-40B4-BE49-F238E27FC236}">
              <a16:creationId xmlns:a16="http://schemas.microsoft.com/office/drawing/2014/main" id="{00000000-0008-0000-0000-000060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89" name="TextBox 4788">
          <a:extLst>
            <a:ext uri="{FF2B5EF4-FFF2-40B4-BE49-F238E27FC236}">
              <a16:creationId xmlns:a16="http://schemas.microsoft.com/office/drawing/2014/main" id="{00000000-0008-0000-0000-000061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0" name="TextBox 4789">
          <a:extLst>
            <a:ext uri="{FF2B5EF4-FFF2-40B4-BE49-F238E27FC236}">
              <a16:creationId xmlns:a16="http://schemas.microsoft.com/office/drawing/2014/main" id="{00000000-0008-0000-0000-000062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1" name="TextBox 4790">
          <a:extLst>
            <a:ext uri="{FF2B5EF4-FFF2-40B4-BE49-F238E27FC236}">
              <a16:creationId xmlns:a16="http://schemas.microsoft.com/office/drawing/2014/main" id="{00000000-0008-0000-0000-000063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2" name="TextBox 4791">
          <a:extLst>
            <a:ext uri="{FF2B5EF4-FFF2-40B4-BE49-F238E27FC236}">
              <a16:creationId xmlns:a16="http://schemas.microsoft.com/office/drawing/2014/main" id="{00000000-0008-0000-0000-000064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3" name="TextBox 4792">
          <a:extLst>
            <a:ext uri="{FF2B5EF4-FFF2-40B4-BE49-F238E27FC236}">
              <a16:creationId xmlns:a16="http://schemas.microsoft.com/office/drawing/2014/main" id="{00000000-0008-0000-0000-000065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4" name="TextBox 4793">
          <a:extLst>
            <a:ext uri="{FF2B5EF4-FFF2-40B4-BE49-F238E27FC236}">
              <a16:creationId xmlns:a16="http://schemas.microsoft.com/office/drawing/2014/main" id="{00000000-0008-0000-0000-000066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5" name="TextBox 4794">
          <a:extLst>
            <a:ext uri="{FF2B5EF4-FFF2-40B4-BE49-F238E27FC236}">
              <a16:creationId xmlns:a16="http://schemas.microsoft.com/office/drawing/2014/main" id="{00000000-0008-0000-0000-000067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6" name="TextBox 4795">
          <a:extLst>
            <a:ext uri="{FF2B5EF4-FFF2-40B4-BE49-F238E27FC236}">
              <a16:creationId xmlns:a16="http://schemas.microsoft.com/office/drawing/2014/main" id="{00000000-0008-0000-0000-000068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4797" name="TextBox 4796">
          <a:extLst>
            <a:ext uri="{FF2B5EF4-FFF2-40B4-BE49-F238E27FC236}">
              <a16:creationId xmlns:a16="http://schemas.microsoft.com/office/drawing/2014/main" id="{00000000-0008-0000-0000-00006905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98" name="TextBox 4797">
          <a:extLst>
            <a:ext uri="{FF2B5EF4-FFF2-40B4-BE49-F238E27FC236}">
              <a16:creationId xmlns:a16="http://schemas.microsoft.com/office/drawing/2014/main" id="{00000000-0008-0000-0000-00006A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799" name="TextBox 4798">
          <a:extLst>
            <a:ext uri="{FF2B5EF4-FFF2-40B4-BE49-F238E27FC236}">
              <a16:creationId xmlns:a16="http://schemas.microsoft.com/office/drawing/2014/main" id="{00000000-0008-0000-0000-00006B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800" name="TextBox 4799">
          <a:extLst>
            <a:ext uri="{FF2B5EF4-FFF2-40B4-BE49-F238E27FC236}">
              <a16:creationId xmlns:a16="http://schemas.microsoft.com/office/drawing/2014/main" id="{00000000-0008-0000-0000-00006C05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801" name="TextBox 4800">
          <a:extLst>
            <a:ext uri="{FF2B5EF4-FFF2-40B4-BE49-F238E27FC236}">
              <a16:creationId xmlns:a16="http://schemas.microsoft.com/office/drawing/2014/main" id="{00000000-0008-0000-0000-00006D05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2" name="TextBox 4801">
          <a:extLst>
            <a:ext uri="{FF2B5EF4-FFF2-40B4-BE49-F238E27FC236}">
              <a16:creationId xmlns:a16="http://schemas.microsoft.com/office/drawing/2014/main" id="{00000000-0008-0000-0000-00006E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3" name="TextBox 4802">
          <a:extLst>
            <a:ext uri="{FF2B5EF4-FFF2-40B4-BE49-F238E27FC236}">
              <a16:creationId xmlns:a16="http://schemas.microsoft.com/office/drawing/2014/main" id="{00000000-0008-0000-0000-00006F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4" name="TextBox 4803">
          <a:extLst>
            <a:ext uri="{FF2B5EF4-FFF2-40B4-BE49-F238E27FC236}">
              <a16:creationId xmlns:a16="http://schemas.microsoft.com/office/drawing/2014/main" id="{00000000-0008-0000-0000-000070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5" name="TextBox 4804">
          <a:extLst>
            <a:ext uri="{FF2B5EF4-FFF2-40B4-BE49-F238E27FC236}">
              <a16:creationId xmlns:a16="http://schemas.microsoft.com/office/drawing/2014/main" id="{00000000-0008-0000-0000-000071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6" name="TextBox 4805">
          <a:extLst>
            <a:ext uri="{FF2B5EF4-FFF2-40B4-BE49-F238E27FC236}">
              <a16:creationId xmlns:a16="http://schemas.microsoft.com/office/drawing/2014/main" id="{00000000-0008-0000-0000-000072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7" name="TextBox 4806">
          <a:extLst>
            <a:ext uri="{FF2B5EF4-FFF2-40B4-BE49-F238E27FC236}">
              <a16:creationId xmlns:a16="http://schemas.microsoft.com/office/drawing/2014/main" id="{00000000-0008-0000-0000-000073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8" name="TextBox 4807">
          <a:extLst>
            <a:ext uri="{FF2B5EF4-FFF2-40B4-BE49-F238E27FC236}">
              <a16:creationId xmlns:a16="http://schemas.microsoft.com/office/drawing/2014/main" id="{00000000-0008-0000-0000-000074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09" name="TextBox 4808">
          <a:extLst>
            <a:ext uri="{FF2B5EF4-FFF2-40B4-BE49-F238E27FC236}">
              <a16:creationId xmlns:a16="http://schemas.microsoft.com/office/drawing/2014/main" id="{00000000-0008-0000-0000-000075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0" name="TextBox 4809">
          <a:extLst>
            <a:ext uri="{FF2B5EF4-FFF2-40B4-BE49-F238E27FC236}">
              <a16:creationId xmlns:a16="http://schemas.microsoft.com/office/drawing/2014/main" id="{00000000-0008-0000-0000-000076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1" name="TextBox 4810">
          <a:extLst>
            <a:ext uri="{FF2B5EF4-FFF2-40B4-BE49-F238E27FC236}">
              <a16:creationId xmlns:a16="http://schemas.microsoft.com/office/drawing/2014/main" id="{00000000-0008-0000-0000-000077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2" name="TextBox 4811">
          <a:extLst>
            <a:ext uri="{FF2B5EF4-FFF2-40B4-BE49-F238E27FC236}">
              <a16:creationId xmlns:a16="http://schemas.microsoft.com/office/drawing/2014/main" id="{00000000-0008-0000-0000-000078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3" name="TextBox 4812">
          <a:extLst>
            <a:ext uri="{FF2B5EF4-FFF2-40B4-BE49-F238E27FC236}">
              <a16:creationId xmlns:a16="http://schemas.microsoft.com/office/drawing/2014/main" id="{00000000-0008-0000-0000-000079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4" name="TextBox 4813">
          <a:extLst>
            <a:ext uri="{FF2B5EF4-FFF2-40B4-BE49-F238E27FC236}">
              <a16:creationId xmlns:a16="http://schemas.microsoft.com/office/drawing/2014/main" id="{00000000-0008-0000-0000-00007A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5" name="TextBox 4814">
          <a:extLst>
            <a:ext uri="{FF2B5EF4-FFF2-40B4-BE49-F238E27FC236}">
              <a16:creationId xmlns:a16="http://schemas.microsoft.com/office/drawing/2014/main" id="{00000000-0008-0000-0000-00007B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6" name="TextBox 4815">
          <a:extLst>
            <a:ext uri="{FF2B5EF4-FFF2-40B4-BE49-F238E27FC236}">
              <a16:creationId xmlns:a16="http://schemas.microsoft.com/office/drawing/2014/main" id="{00000000-0008-0000-0000-00007C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7" name="TextBox 4816">
          <a:extLst>
            <a:ext uri="{FF2B5EF4-FFF2-40B4-BE49-F238E27FC236}">
              <a16:creationId xmlns:a16="http://schemas.microsoft.com/office/drawing/2014/main" id="{00000000-0008-0000-0000-00007D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8" name="TextBox 4817">
          <a:extLst>
            <a:ext uri="{FF2B5EF4-FFF2-40B4-BE49-F238E27FC236}">
              <a16:creationId xmlns:a16="http://schemas.microsoft.com/office/drawing/2014/main" id="{00000000-0008-0000-0000-00007E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19" name="TextBox 4818">
          <a:extLst>
            <a:ext uri="{FF2B5EF4-FFF2-40B4-BE49-F238E27FC236}">
              <a16:creationId xmlns:a16="http://schemas.microsoft.com/office/drawing/2014/main" id="{00000000-0008-0000-0000-00007F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0" name="TextBox 4819">
          <a:extLst>
            <a:ext uri="{FF2B5EF4-FFF2-40B4-BE49-F238E27FC236}">
              <a16:creationId xmlns:a16="http://schemas.microsoft.com/office/drawing/2014/main" id="{00000000-0008-0000-0000-000080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1" name="TextBox 4820">
          <a:extLst>
            <a:ext uri="{FF2B5EF4-FFF2-40B4-BE49-F238E27FC236}">
              <a16:creationId xmlns:a16="http://schemas.microsoft.com/office/drawing/2014/main" id="{00000000-0008-0000-0000-000081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2" name="TextBox 4821">
          <a:extLst>
            <a:ext uri="{FF2B5EF4-FFF2-40B4-BE49-F238E27FC236}">
              <a16:creationId xmlns:a16="http://schemas.microsoft.com/office/drawing/2014/main" id="{00000000-0008-0000-0000-000082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3" name="TextBox 4822">
          <a:extLst>
            <a:ext uri="{FF2B5EF4-FFF2-40B4-BE49-F238E27FC236}">
              <a16:creationId xmlns:a16="http://schemas.microsoft.com/office/drawing/2014/main" id="{00000000-0008-0000-0000-000083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4" name="TextBox 4823">
          <a:extLst>
            <a:ext uri="{FF2B5EF4-FFF2-40B4-BE49-F238E27FC236}">
              <a16:creationId xmlns:a16="http://schemas.microsoft.com/office/drawing/2014/main" id="{00000000-0008-0000-0000-000084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5" name="TextBox 4824">
          <a:extLst>
            <a:ext uri="{FF2B5EF4-FFF2-40B4-BE49-F238E27FC236}">
              <a16:creationId xmlns:a16="http://schemas.microsoft.com/office/drawing/2014/main" id="{00000000-0008-0000-0000-000085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6" name="TextBox 4825">
          <a:extLst>
            <a:ext uri="{FF2B5EF4-FFF2-40B4-BE49-F238E27FC236}">
              <a16:creationId xmlns:a16="http://schemas.microsoft.com/office/drawing/2014/main" id="{00000000-0008-0000-0000-000086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7" name="TextBox 4826">
          <a:extLst>
            <a:ext uri="{FF2B5EF4-FFF2-40B4-BE49-F238E27FC236}">
              <a16:creationId xmlns:a16="http://schemas.microsoft.com/office/drawing/2014/main" id="{00000000-0008-0000-0000-000087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8" name="TextBox 4827">
          <a:extLst>
            <a:ext uri="{FF2B5EF4-FFF2-40B4-BE49-F238E27FC236}">
              <a16:creationId xmlns:a16="http://schemas.microsoft.com/office/drawing/2014/main" id="{00000000-0008-0000-0000-000088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29" name="TextBox 4828">
          <a:extLst>
            <a:ext uri="{FF2B5EF4-FFF2-40B4-BE49-F238E27FC236}">
              <a16:creationId xmlns:a16="http://schemas.microsoft.com/office/drawing/2014/main" id="{00000000-0008-0000-0000-000089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0" name="TextBox 4829">
          <a:extLst>
            <a:ext uri="{FF2B5EF4-FFF2-40B4-BE49-F238E27FC236}">
              <a16:creationId xmlns:a16="http://schemas.microsoft.com/office/drawing/2014/main" id="{00000000-0008-0000-0000-00008A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1" name="TextBox 4830">
          <a:extLst>
            <a:ext uri="{FF2B5EF4-FFF2-40B4-BE49-F238E27FC236}">
              <a16:creationId xmlns:a16="http://schemas.microsoft.com/office/drawing/2014/main" id="{00000000-0008-0000-0000-00008B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2" name="TextBox 4831">
          <a:extLst>
            <a:ext uri="{FF2B5EF4-FFF2-40B4-BE49-F238E27FC236}">
              <a16:creationId xmlns:a16="http://schemas.microsoft.com/office/drawing/2014/main" id="{00000000-0008-0000-0000-00008C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3" name="TextBox 4832">
          <a:extLst>
            <a:ext uri="{FF2B5EF4-FFF2-40B4-BE49-F238E27FC236}">
              <a16:creationId xmlns:a16="http://schemas.microsoft.com/office/drawing/2014/main" id="{00000000-0008-0000-0000-00008D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4" name="TextBox 4833">
          <a:extLst>
            <a:ext uri="{FF2B5EF4-FFF2-40B4-BE49-F238E27FC236}">
              <a16:creationId xmlns:a16="http://schemas.microsoft.com/office/drawing/2014/main" id="{00000000-0008-0000-0000-00008E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5" name="TextBox 4834">
          <a:extLst>
            <a:ext uri="{FF2B5EF4-FFF2-40B4-BE49-F238E27FC236}">
              <a16:creationId xmlns:a16="http://schemas.microsoft.com/office/drawing/2014/main" id="{00000000-0008-0000-0000-00008F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6" name="TextBox 4835">
          <a:extLst>
            <a:ext uri="{FF2B5EF4-FFF2-40B4-BE49-F238E27FC236}">
              <a16:creationId xmlns:a16="http://schemas.microsoft.com/office/drawing/2014/main" id="{00000000-0008-0000-0000-000090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7" name="TextBox 4836">
          <a:extLst>
            <a:ext uri="{FF2B5EF4-FFF2-40B4-BE49-F238E27FC236}">
              <a16:creationId xmlns:a16="http://schemas.microsoft.com/office/drawing/2014/main" id="{00000000-0008-0000-0000-000091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8" name="TextBox 4837">
          <a:extLst>
            <a:ext uri="{FF2B5EF4-FFF2-40B4-BE49-F238E27FC236}">
              <a16:creationId xmlns:a16="http://schemas.microsoft.com/office/drawing/2014/main" id="{00000000-0008-0000-0000-000092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39" name="TextBox 4838">
          <a:extLst>
            <a:ext uri="{FF2B5EF4-FFF2-40B4-BE49-F238E27FC236}">
              <a16:creationId xmlns:a16="http://schemas.microsoft.com/office/drawing/2014/main" id="{00000000-0008-0000-0000-000093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0" name="TextBox 4839">
          <a:extLst>
            <a:ext uri="{FF2B5EF4-FFF2-40B4-BE49-F238E27FC236}">
              <a16:creationId xmlns:a16="http://schemas.microsoft.com/office/drawing/2014/main" id="{00000000-0008-0000-0000-000094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1" name="TextBox 4840">
          <a:extLst>
            <a:ext uri="{FF2B5EF4-FFF2-40B4-BE49-F238E27FC236}">
              <a16:creationId xmlns:a16="http://schemas.microsoft.com/office/drawing/2014/main" id="{00000000-0008-0000-0000-000095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2" name="TextBox 4841">
          <a:extLst>
            <a:ext uri="{FF2B5EF4-FFF2-40B4-BE49-F238E27FC236}">
              <a16:creationId xmlns:a16="http://schemas.microsoft.com/office/drawing/2014/main" id="{00000000-0008-0000-0000-000096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3" name="TextBox 4842">
          <a:extLst>
            <a:ext uri="{FF2B5EF4-FFF2-40B4-BE49-F238E27FC236}">
              <a16:creationId xmlns:a16="http://schemas.microsoft.com/office/drawing/2014/main" id="{00000000-0008-0000-0000-000097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4" name="TextBox 4843">
          <a:extLst>
            <a:ext uri="{FF2B5EF4-FFF2-40B4-BE49-F238E27FC236}">
              <a16:creationId xmlns:a16="http://schemas.microsoft.com/office/drawing/2014/main" id="{00000000-0008-0000-0000-000098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5" name="TextBox 4844">
          <a:extLst>
            <a:ext uri="{FF2B5EF4-FFF2-40B4-BE49-F238E27FC236}">
              <a16:creationId xmlns:a16="http://schemas.microsoft.com/office/drawing/2014/main" id="{00000000-0008-0000-0000-000099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6" name="TextBox 4845">
          <a:extLst>
            <a:ext uri="{FF2B5EF4-FFF2-40B4-BE49-F238E27FC236}">
              <a16:creationId xmlns:a16="http://schemas.microsoft.com/office/drawing/2014/main" id="{00000000-0008-0000-0000-00009A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7" name="TextBox 4846">
          <a:extLst>
            <a:ext uri="{FF2B5EF4-FFF2-40B4-BE49-F238E27FC236}">
              <a16:creationId xmlns:a16="http://schemas.microsoft.com/office/drawing/2014/main" id="{00000000-0008-0000-0000-00009B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8" name="TextBox 4847">
          <a:extLst>
            <a:ext uri="{FF2B5EF4-FFF2-40B4-BE49-F238E27FC236}">
              <a16:creationId xmlns:a16="http://schemas.microsoft.com/office/drawing/2014/main" id="{00000000-0008-0000-0000-00009C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49" name="TextBox 4848">
          <a:extLst>
            <a:ext uri="{FF2B5EF4-FFF2-40B4-BE49-F238E27FC236}">
              <a16:creationId xmlns:a16="http://schemas.microsoft.com/office/drawing/2014/main" id="{00000000-0008-0000-0000-00009D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0" name="TextBox 4849">
          <a:extLst>
            <a:ext uri="{FF2B5EF4-FFF2-40B4-BE49-F238E27FC236}">
              <a16:creationId xmlns:a16="http://schemas.microsoft.com/office/drawing/2014/main" id="{00000000-0008-0000-0000-00009E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1" name="TextBox 4850">
          <a:extLst>
            <a:ext uri="{FF2B5EF4-FFF2-40B4-BE49-F238E27FC236}">
              <a16:creationId xmlns:a16="http://schemas.microsoft.com/office/drawing/2014/main" id="{00000000-0008-0000-0000-00009F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2" name="TextBox 4851">
          <a:extLst>
            <a:ext uri="{FF2B5EF4-FFF2-40B4-BE49-F238E27FC236}">
              <a16:creationId xmlns:a16="http://schemas.microsoft.com/office/drawing/2014/main" id="{00000000-0008-0000-0000-0000A0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3" name="TextBox 4852">
          <a:extLst>
            <a:ext uri="{FF2B5EF4-FFF2-40B4-BE49-F238E27FC236}">
              <a16:creationId xmlns:a16="http://schemas.microsoft.com/office/drawing/2014/main" id="{00000000-0008-0000-0000-0000A1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4" name="TextBox 4853">
          <a:extLst>
            <a:ext uri="{FF2B5EF4-FFF2-40B4-BE49-F238E27FC236}">
              <a16:creationId xmlns:a16="http://schemas.microsoft.com/office/drawing/2014/main" id="{00000000-0008-0000-0000-0000A2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5" name="TextBox 4854">
          <a:extLst>
            <a:ext uri="{FF2B5EF4-FFF2-40B4-BE49-F238E27FC236}">
              <a16:creationId xmlns:a16="http://schemas.microsoft.com/office/drawing/2014/main" id="{00000000-0008-0000-0000-0000A3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6" name="TextBox 4855">
          <a:extLst>
            <a:ext uri="{FF2B5EF4-FFF2-40B4-BE49-F238E27FC236}">
              <a16:creationId xmlns:a16="http://schemas.microsoft.com/office/drawing/2014/main" id="{00000000-0008-0000-0000-0000A4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7" name="TextBox 4856">
          <a:extLst>
            <a:ext uri="{FF2B5EF4-FFF2-40B4-BE49-F238E27FC236}">
              <a16:creationId xmlns:a16="http://schemas.microsoft.com/office/drawing/2014/main" id="{00000000-0008-0000-0000-0000A5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8" name="TextBox 4857">
          <a:extLst>
            <a:ext uri="{FF2B5EF4-FFF2-40B4-BE49-F238E27FC236}">
              <a16:creationId xmlns:a16="http://schemas.microsoft.com/office/drawing/2014/main" id="{00000000-0008-0000-0000-0000A6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59" name="TextBox 4858">
          <a:extLst>
            <a:ext uri="{FF2B5EF4-FFF2-40B4-BE49-F238E27FC236}">
              <a16:creationId xmlns:a16="http://schemas.microsoft.com/office/drawing/2014/main" id="{00000000-0008-0000-0000-0000A7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0" name="TextBox 4859">
          <a:extLst>
            <a:ext uri="{FF2B5EF4-FFF2-40B4-BE49-F238E27FC236}">
              <a16:creationId xmlns:a16="http://schemas.microsoft.com/office/drawing/2014/main" id="{00000000-0008-0000-0000-0000A8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1" name="TextBox 4860">
          <a:extLst>
            <a:ext uri="{FF2B5EF4-FFF2-40B4-BE49-F238E27FC236}">
              <a16:creationId xmlns:a16="http://schemas.microsoft.com/office/drawing/2014/main" id="{00000000-0008-0000-0000-0000A9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2" name="TextBox 4861">
          <a:extLst>
            <a:ext uri="{FF2B5EF4-FFF2-40B4-BE49-F238E27FC236}">
              <a16:creationId xmlns:a16="http://schemas.microsoft.com/office/drawing/2014/main" id="{00000000-0008-0000-0000-0000AA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3" name="TextBox 4862">
          <a:extLst>
            <a:ext uri="{FF2B5EF4-FFF2-40B4-BE49-F238E27FC236}">
              <a16:creationId xmlns:a16="http://schemas.microsoft.com/office/drawing/2014/main" id="{00000000-0008-0000-0000-0000AB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4" name="TextBox 4863">
          <a:extLst>
            <a:ext uri="{FF2B5EF4-FFF2-40B4-BE49-F238E27FC236}">
              <a16:creationId xmlns:a16="http://schemas.microsoft.com/office/drawing/2014/main" id="{00000000-0008-0000-0000-0000AC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5" name="TextBox 4864">
          <a:extLst>
            <a:ext uri="{FF2B5EF4-FFF2-40B4-BE49-F238E27FC236}">
              <a16:creationId xmlns:a16="http://schemas.microsoft.com/office/drawing/2014/main" id="{00000000-0008-0000-0000-0000AD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6" name="TextBox 4865">
          <a:extLst>
            <a:ext uri="{FF2B5EF4-FFF2-40B4-BE49-F238E27FC236}">
              <a16:creationId xmlns:a16="http://schemas.microsoft.com/office/drawing/2014/main" id="{00000000-0008-0000-0000-0000AE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7" name="TextBox 4866">
          <a:extLst>
            <a:ext uri="{FF2B5EF4-FFF2-40B4-BE49-F238E27FC236}">
              <a16:creationId xmlns:a16="http://schemas.microsoft.com/office/drawing/2014/main" id="{00000000-0008-0000-0000-0000AF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8" name="TextBox 4867">
          <a:extLst>
            <a:ext uri="{FF2B5EF4-FFF2-40B4-BE49-F238E27FC236}">
              <a16:creationId xmlns:a16="http://schemas.microsoft.com/office/drawing/2014/main" id="{00000000-0008-0000-0000-0000B0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69" name="TextBox 4868">
          <a:extLst>
            <a:ext uri="{FF2B5EF4-FFF2-40B4-BE49-F238E27FC236}">
              <a16:creationId xmlns:a16="http://schemas.microsoft.com/office/drawing/2014/main" id="{00000000-0008-0000-0000-0000B1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0" name="TextBox 4869">
          <a:extLst>
            <a:ext uri="{FF2B5EF4-FFF2-40B4-BE49-F238E27FC236}">
              <a16:creationId xmlns:a16="http://schemas.microsoft.com/office/drawing/2014/main" id="{00000000-0008-0000-0000-0000B2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1" name="TextBox 4870">
          <a:extLst>
            <a:ext uri="{FF2B5EF4-FFF2-40B4-BE49-F238E27FC236}">
              <a16:creationId xmlns:a16="http://schemas.microsoft.com/office/drawing/2014/main" id="{00000000-0008-0000-0000-0000B3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2" name="TextBox 4871">
          <a:extLst>
            <a:ext uri="{FF2B5EF4-FFF2-40B4-BE49-F238E27FC236}">
              <a16:creationId xmlns:a16="http://schemas.microsoft.com/office/drawing/2014/main" id="{00000000-0008-0000-0000-0000B4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3" name="TextBox 4872">
          <a:extLst>
            <a:ext uri="{FF2B5EF4-FFF2-40B4-BE49-F238E27FC236}">
              <a16:creationId xmlns:a16="http://schemas.microsoft.com/office/drawing/2014/main" id="{00000000-0008-0000-0000-0000B5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4" name="TextBox 4873">
          <a:extLst>
            <a:ext uri="{FF2B5EF4-FFF2-40B4-BE49-F238E27FC236}">
              <a16:creationId xmlns:a16="http://schemas.microsoft.com/office/drawing/2014/main" id="{00000000-0008-0000-0000-0000B6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5" name="TextBox 4874">
          <a:extLst>
            <a:ext uri="{FF2B5EF4-FFF2-40B4-BE49-F238E27FC236}">
              <a16:creationId xmlns:a16="http://schemas.microsoft.com/office/drawing/2014/main" id="{00000000-0008-0000-0000-0000B7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6" name="TextBox 4875">
          <a:extLst>
            <a:ext uri="{FF2B5EF4-FFF2-40B4-BE49-F238E27FC236}">
              <a16:creationId xmlns:a16="http://schemas.microsoft.com/office/drawing/2014/main" id="{00000000-0008-0000-0000-0000B8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877" name="TextBox 4876">
          <a:extLst>
            <a:ext uri="{FF2B5EF4-FFF2-40B4-BE49-F238E27FC236}">
              <a16:creationId xmlns:a16="http://schemas.microsoft.com/office/drawing/2014/main" id="{00000000-0008-0000-0000-0000B905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78" name="TextBox 4877">
          <a:extLst>
            <a:ext uri="{FF2B5EF4-FFF2-40B4-BE49-F238E27FC236}">
              <a16:creationId xmlns:a16="http://schemas.microsoft.com/office/drawing/2014/main" id="{00000000-0008-0000-0000-0000BA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79" name="TextBox 4878">
          <a:extLst>
            <a:ext uri="{FF2B5EF4-FFF2-40B4-BE49-F238E27FC236}">
              <a16:creationId xmlns:a16="http://schemas.microsoft.com/office/drawing/2014/main" id="{00000000-0008-0000-0000-0000BB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0" name="TextBox 4879">
          <a:extLst>
            <a:ext uri="{FF2B5EF4-FFF2-40B4-BE49-F238E27FC236}">
              <a16:creationId xmlns:a16="http://schemas.microsoft.com/office/drawing/2014/main" id="{00000000-0008-0000-0000-0000BC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1" name="TextBox 4880">
          <a:extLst>
            <a:ext uri="{FF2B5EF4-FFF2-40B4-BE49-F238E27FC236}">
              <a16:creationId xmlns:a16="http://schemas.microsoft.com/office/drawing/2014/main" id="{00000000-0008-0000-0000-0000BD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2" name="TextBox 4881">
          <a:extLst>
            <a:ext uri="{FF2B5EF4-FFF2-40B4-BE49-F238E27FC236}">
              <a16:creationId xmlns:a16="http://schemas.microsoft.com/office/drawing/2014/main" id="{00000000-0008-0000-0000-0000BE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3" name="TextBox 4882">
          <a:extLst>
            <a:ext uri="{FF2B5EF4-FFF2-40B4-BE49-F238E27FC236}">
              <a16:creationId xmlns:a16="http://schemas.microsoft.com/office/drawing/2014/main" id="{00000000-0008-0000-0000-0000BF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4" name="TextBox 4883">
          <a:extLst>
            <a:ext uri="{FF2B5EF4-FFF2-40B4-BE49-F238E27FC236}">
              <a16:creationId xmlns:a16="http://schemas.microsoft.com/office/drawing/2014/main" id="{00000000-0008-0000-0000-0000C0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5" name="TextBox 4884">
          <a:extLst>
            <a:ext uri="{FF2B5EF4-FFF2-40B4-BE49-F238E27FC236}">
              <a16:creationId xmlns:a16="http://schemas.microsoft.com/office/drawing/2014/main" id="{00000000-0008-0000-0000-0000C1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6" name="TextBox 4885">
          <a:extLst>
            <a:ext uri="{FF2B5EF4-FFF2-40B4-BE49-F238E27FC236}">
              <a16:creationId xmlns:a16="http://schemas.microsoft.com/office/drawing/2014/main" id="{00000000-0008-0000-0000-0000C2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7" name="TextBox 4886">
          <a:extLst>
            <a:ext uri="{FF2B5EF4-FFF2-40B4-BE49-F238E27FC236}">
              <a16:creationId xmlns:a16="http://schemas.microsoft.com/office/drawing/2014/main" id="{00000000-0008-0000-0000-0000C3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8" name="TextBox 4887">
          <a:extLst>
            <a:ext uri="{FF2B5EF4-FFF2-40B4-BE49-F238E27FC236}">
              <a16:creationId xmlns:a16="http://schemas.microsoft.com/office/drawing/2014/main" id="{00000000-0008-0000-0000-0000C4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89" name="TextBox 4888">
          <a:extLst>
            <a:ext uri="{FF2B5EF4-FFF2-40B4-BE49-F238E27FC236}">
              <a16:creationId xmlns:a16="http://schemas.microsoft.com/office/drawing/2014/main" id="{00000000-0008-0000-0000-0000C5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0" name="TextBox 4889">
          <a:extLst>
            <a:ext uri="{FF2B5EF4-FFF2-40B4-BE49-F238E27FC236}">
              <a16:creationId xmlns:a16="http://schemas.microsoft.com/office/drawing/2014/main" id="{00000000-0008-0000-0000-0000C6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1" name="TextBox 4890">
          <a:extLst>
            <a:ext uri="{FF2B5EF4-FFF2-40B4-BE49-F238E27FC236}">
              <a16:creationId xmlns:a16="http://schemas.microsoft.com/office/drawing/2014/main" id="{00000000-0008-0000-0000-0000C7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2" name="TextBox 4891">
          <a:extLst>
            <a:ext uri="{FF2B5EF4-FFF2-40B4-BE49-F238E27FC236}">
              <a16:creationId xmlns:a16="http://schemas.microsoft.com/office/drawing/2014/main" id="{00000000-0008-0000-0000-0000C8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3" name="TextBox 4892">
          <a:extLst>
            <a:ext uri="{FF2B5EF4-FFF2-40B4-BE49-F238E27FC236}">
              <a16:creationId xmlns:a16="http://schemas.microsoft.com/office/drawing/2014/main" id="{00000000-0008-0000-0000-0000C9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4" name="TextBox 4893">
          <a:extLst>
            <a:ext uri="{FF2B5EF4-FFF2-40B4-BE49-F238E27FC236}">
              <a16:creationId xmlns:a16="http://schemas.microsoft.com/office/drawing/2014/main" id="{00000000-0008-0000-0000-0000CA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5" name="TextBox 4894">
          <a:extLst>
            <a:ext uri="{FF2B5EF4-FFF2-40B4-BE49-F238E27FC236}">
              <a16:creationId xmlns:a16="http://schemas.microsoft.com/office/drawing/2014/main" id="{00000000-0008-0000-0000-0000CB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6" name="TextBox 4895">
          <a:extLst>
            <a:ext uri="{FF2B5EF4-FFF2-40B4-BE49-F238E27FC236}">
              <a16:creationId xmlns:a16="http://schemas.microsoft.com/office/drawing/2014/main" id="{00000000-0008-0000-0000-0000CC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7" name="TextBox 4896">
          <a:extLst>
            <a:ext uri="{FF2B5EF4-FFF2-40B4-BE49-F238E27FC236}">
              <a16:creationId xmlns:a16="http://schemas.microsoft.com/office/drawing/2014/main" id="{00000000-0008-0000-0000-0000CD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8" name="TextBox 4897">
          <a:extLst>
            <a:ext uri="{FF2B5EF4-FFF2-40B4-BE49-F238E27FC236}">
              <a16:creationId xmlns:a16="http://schemas.microsoft.com/office/drawing/2014/main" id="{00000000-0008-0000-0000-0000CE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899" name="TextBox 4898">
          <a:extLst>
            <a:ext uri="{FF2B5EF4-FFF2-40B4-BE49-F238E27FC236}">
              <a16:creationId xmlns:a16="http://schemas.microsoft.com/office/drawing/2014/main" id="{00000000-0008-0000-0000-0000CF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0" name="TextBox 4899">
          <a:extLst>
            <a:ext uri="{FF2B5EF4-FFF2-40B4-BE49-F238E27FC236}">
              <a16:creationId xmlns:a16="http://schemas.microsoft.com/office/drawing/2014/main" id="{00000000-0008-0000-0000-0000D0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1" name="TextBox 4900">
          <a:extLst>
            <a:ext uri="{FF2B5EF4-FFF2-40B4-BE49-F238E27FC236}">
              <a16:creationId xmlns:a16="http://schemas.microsoft.com/office/drawing/2014/main" id="{00000000-0008-0000-0000-0000D1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2" name="TextBox 4901">
          <a:extLst>
            <a:ext uri="{FF2B5EF4-FFF2-40B4-BE49-F238E27FC236}">
              <a16:creationId xmlns:a16="http://schemas.microsoft.com/office/drawing/2014/main" id="{00000000-0008-0000-0000-0000D2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3" name="TextBox 4902">
          <a:extLst>
            <a:ext uri="{FF2B5EF4-FFF2-40B4-BE49-F238E27FC236}">
              <a16:creationId xmlns:a16="http://schemas.microsoft.com/office/drawing/2014/main" id="{00000000-0008-0000-0000-0000D3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4" name="TextBox 4903">
          <a:extLst>
            <a:ext uri="{FF2B5EF4-FFF2-40B4-BE49-F238E27FC236}">
              <a16:creationId xmlns:a16="http://schemas.microsoft.com/office/drawing/2014/main" id="{00000000-0008-0000-0000-0000D4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5" name="TextBox 4904">
          <a:extLst>
            <a:ext uri="{FF2B5EF4-FFF2-40B4-BE49-F238E27FC236}">
              <a16:creationId xmlns:a16="http://schemas.microsoft.com/office/drawing/2014/main" id="{00000000-0008-0000-0000-0000D5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6" name="TextBox 4905">
          <a:extLst>
            <a:ext uri="{FF2B5EF4-FFF2-40B4-BE49-F238E27FC236}">
              <a16:creationId xmlns:a16="http://schemas.microsoft.com/office/drawing/2014/main" id="{00000000-0008-0000-0000-0000D6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7" name="TextBox 4906">
          <a:extLst>
            <a:ext uri="{FF2B5EF4-FFF2-40B4-BE49-F238E27FC236}">
              <a16:creationId xmlns:a16="http://schemas.microsoft.com/office/drawing/2014/main" id="{00000000-0008-0000-0000-0000D7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8" name="TextBox 4907">
          <a:extLst>
            <a:ext uri="{FF2B5EF4-FFF2-40B4-BE49-F238E27FC236}">
              <a16:creationId xmlns:a16="http://schemas.microsoft.com/office/drawing/2014/main" id="{00000000-0008-0000-0000-0000D8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09" name="TextBox 4908">
          <a:extLst>
            <a:ext uri="{FF2B5EF4-FFF2-40B4-BE49-F238E27FC236}">
              <a16:creationId xmlns:a16="http://schemas.microsoft.com/office/drawing/2014/main" id="{00000000-0008-0000-0000-0000D9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0" name="TextBox 4909">
          <a:extLst>
            <a:ext uri="{FF2B5EF4-FFF2-40B4-BE49-F238E27FC236}">
              <a16:creationId xmlns:a16="http://schemas.microsoft.com/office/drawing/2014/main" id="{00000000-0008-0000-0000-0000DA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1" name="TextBox 4910">
          <a:extLst>
            <a:ext uri="{FF2B5EF4-FFF2-40B4-BE49-F238E27FC236}">
              <a16:creationId xmlns:a16="http://schemas.microsoft.com/office/drawing/2014/main" id="{00000000-0008-0000-0000-0000DB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2" name="TextBox 4911">
          <a:extLst>
            <a:ext uri="{FF2B5EF4-FFF2-40B4-BE49-F238E27FC236}">
              <a16:creationId xmlns:a16="http://schemas.microsoft.com/office/drawing/2014/main" id="{00000000-0008-0000-0000-0000DC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3" name="TextBox 4912">
          <a:extLst>
            <a:ext uri="{FF2B5EF4-FFF2-40B4-BE49-F238E27FC236}">
              <a16:creationId xmlns:a16="http://schemas.microsoft.com/office/drawing/2014/main" id="{00000000-0008-0000-0000-0000DD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4" name="TextBox 4913">
          <a:extLst>
            <a:ext uri="{FF2B5EF4-FFF2-40B4-BE49-F238E27FC236}">
              <a16:creationId xmlns:a16="http://schemas.microsoft.com/office/drawing/2014/main" id="{00000000-0008-0000-0000-0000DE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5" name="TextBox 4914">
          <a:extLst>
            <a:ext uri="{FF2B5EF4-FFF2-40B4-BE49-F238E27FC236}">
              <a16:creationId xmlns:a16="http://schemas.microsoft.com/office/drawing/2014/main" id="{00000000-0008-0000-0000-0000DF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6" name="TextBox 4915">
          <a:extLst>
            <a:ext uri="{FF2B5EF4-FFF2-40B4-BE49-F238E27FC236}">
              <a16:creationId xmlns:a16="http://schemas.microsoft.com/office/drawing/2014/main" id="{00000000-0008-0000-0000-0000E0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7" name="TextBox 4916">
          <a:extLst>
            <a:ext uri="{FF2B5EF4-FFF2-40B4-BE49-F238E27FC236}">
              <a16:creationId xmlns:a16="http://schemas.microsoft.com/office/drawing/2014/main" id="{00000000-0008-0000-0000-0000E1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8" name="TextBox 4917">
          <a:extLst>
            <a:ext uri="{FF2B5EF4-FFF2-40B4-BE49-F238E27FC236}">
              <a16:creationId xmlns:a16="http://schemas.microsoft.com/office/drawing/2014/main" id="{00000000-0008-0000-0000-0000E2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19" name="TextBox 4918">
          <a:extLst>
            <a:ext uri="{FF2B5EF4-FFF2-40B4-BE49-F238E27FC236}">
              <a16:creationId xmlns:a16="http://schemas.microsoft.com/office/drawing/2014/main" id="{00000000-0008-0000-0000-0000E3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0" name="TextBox 4919">
          <a:extLst>
            <a:ext uri="{FF2B5EF4-FFF2-40B4-BE49-F238E27FC236}">
              <a16:creationId xmlns:a16="http://schemas.microsoft.com/office/drawing/2014/main" id="{00000000-0008-0000-0000-0000E4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1" name="TextBox 4920">
          <a:extLst>
            <a:ext uri="{FF2B5EF4-FFF2-40B4-BE49-F238E27FC236}">
              <a16:creationId xmlns:a16="http://schemas.microsoft.com/office/drawing/2014/main" id="{00000000-0008-0000-0000-0000E5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2" name="TextBox 4921">
          <a:extLst>
            <a:ext uri="{FF2B5EF4-FFF2-40B4-BE49-F238E27FC236}">
              <a16:creationId xmlns:a16="http://schemas.microsoft.com/office/drawing/2014/main" id="{00000000-0008-0000-0000-0000E6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3" name="TextBox 4922">
          <a:extLst>
            <a:ext uri="{FF2B5EF4-FFF2-40B4-BE49-F238E27FC236}">
              <a16:creationId xmlns:a16="http://schemas.microsoft.com/office/drawing/2014/main" id="{00000000-0008-0000-0000-0000E7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4" name="TextBox 4923">
          <a:extLst>
            <a:ext uri="{FF2B5EF4-FFF2-40B4-BE49-F238E27FC236}">
              <a16:creationId xmlns:a16="http://schemas.microsoft.com/office/drawing/2014/main" id="{00000000-0008-0000-0000-0000E8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5" name="TextBox 4924">
          <a:extLst>
            <a:ext uri="{FF2B5EF4-FFF2-40B4-BE49-F238E27FC236}">
              <a16:creationId xmlns:a16="http://schemas.microsoft.com/office/drawing/2014/main" id="{00000000-0008-0000-0000-0000E9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6" name="TextBox 4925">
          <a:extLst>
            <a:ext uri="{FF2B5EF4-FFF2-40B4-BE49-F238E27FC236}">
              <a16:creationId xmlns:a16="http://schemas.microsoft.com/office/drawing/2014/main" id="{00000000-0008-0000-0000-0000EA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7" name="TextBox 4926">
          <a:extLst>
            <a:ext uri="{FF2B5EF4-FFF2-40B4-BE49-F238E27FC236}">
              <a16:creationId xmlns:a16="http://schemas.microsoft.com/office/drawing/2014/main" id="{00000000-0008-0000-0000-0000EB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8" name="TextBox 4927">
          <a:extLst>
            <a:ext uri="{FF2B5EF4-FFF2-40B4-BE49-F238E27FC236}">
              <a16:creationId xmlns:a16="http://schemas.microsoft.com/office/drawing/2014/main" id="{00000000-0008-0000-0000-0000EC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29" name="TextBox 4928">
          <a:extLst>
            <a:ext uri="{FF2B5EF4-FFF2-40B4-BE49-F238E27FC236}">
              <a16:creationId xmlns:a16="http://schemas.microsoft.com/office/drawing/2014/main" id="{00000000-0008-0000-0000-0000ED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0" name="TextBox 4929">
          <a:extLst>
            <a:ext uri="{FF2B5EF4-FFF2-40B4-BE49-F238E27FC236}">
              <a16:creationId xmlns:a16="http://schemas.microsoft.com/office/drawing/2014/main" id="{00000000-0008-0000-0000-0000EE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1" name="TextBox 4930">
          <a:extLst>
            <a:ext uri="{FF2B5EF4-FFF2-40B4-BE49-F238E27FC236}">
              <a16:creationId xmlns:a16="http://schemas.microsoft.com/office/drawing/2014/main" id="{00000000-0008-0000-0000-0000EF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2" name="TextBox 4931">
          <a:extLst>
            <a:ext uri="{FF2B5EF4-FFF2-40B4-BE49-F238E27FC236}">
              <a16:creationId xmlns:a16="http://schemas.microsoft.com/office/drawing/2014/main" id="{00000000-0008-0000-0000-0000F0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3" name="TextBox 4932">
          <a:extLst>
            <a:ext uri="{FF2B5EF4-FFF2-40B4-BE49-F238E27FC236}">
              <a16:creationId xmlns:a16="http://schemas.microsoft.com/office/drawing/2014/main" id="{00000000-0008-0000-0000-0000F1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4" name="TextBox 4933">
          <a:extLst>
            <a:ext uri="{FF2B5EF4-FFF2-40B4-BE49-F238E27FC236}">
              <a16:creationId xmlns:a16="http://schemas.microsoft.com/office/drawing/2014/main" id="{00000000-0008-0000-0000-0000F2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5" name="TextBox 4934">
          <a:extLst>
            <a:ext uri="{FF2B5EF4-FFF2-40B4-BE49-F238E27FC236}">
              <a16:creationId xmlns:a16="http://schemas.microsoft.com/office/drawing/2014/main" id="{00000000-0008-0000-0000-0000F3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6" name="TextBox 4935">
          <a:extLst>
            <a:ext uri="{FF2B5EF4-FFF2-40B4-BE49-F238E27FC236}">
              <a16:creationId xmlns:a16="http://schemas.microsoft.com/office/drawing/2014/main" id="{00000000-0008-0000-0000-0000F4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7" name="TextBox 4936">
          <a:extLst>
            <a:ext uri="{FF2B5EF4-FFF2-40B4-BE49-F238E27FC236}">
              <a16:creationId xmlns:a16="http://schemas.microsoft.com/office/drawing/2014/main" id="{00000000-0008-0000-0000-0000F5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8" name="TextBox 4937">
          <a:extLst>
            <a:ext uri="{FF2B5EF4-FFF2-40B4-BE49-F238E27FC236}">
              <a16:creationId xmlns:a16="http://schemas.microsoft.com/office/drawing/2014/main" id="{00000000-0008-0000-0000-0000F6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39" name="TextBox 4938">
          <a:extLst>
            <a:ext uri="{FF2B5EF4-FFF2-40B4-BE49-F238E27FC236}">
              <a16:creationId xmlns:a16="http://schemas.microsoft.com/office/drawing/2014/main" id="{00000000-0008-0000-0000-0000F7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0" name="TextBox 4939">
          <a:extLst>
            <a:ext uri="{FF2B5EF4-FFF2-40B4-BE49-F238E27FC236}">
              <a16:creationId xmlns:a16="http://schemas.microsoft.com/office/drawing/2014/main" id="{00000000-0008-0000-0000-0000F8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1" name="TextBox 4940">
          <a:extLst>
            <a:ext uri="{FF2B5EF4-FFF2-40B4-BE49-F238E27FC236}">
              <a16:creationId xmlns:a16="http://schemas.microsoft.com/office/drawing/2014/main" id="{00000000-0008-0000-0000-0000F9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2" name="TextBox 4941">
          <a:extLst>
            <a:ext uri="{FF2B5EF4-FFF2-40B4-BE49-F238E27FC236}">
              <a16:creationId xmlns:a16="http://schemas.microsoft.com/office/drawing/2014/main" id="{00000000-0008-0000-0000-0000FA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3" name="TextBox 4942">
          <a:extLst>
            <a:ext uri="{FF2B5EF4-FFF2-40B4-BE49-F238E27FC236}">
              <a16:creationId xmlns:a16="http://schemas.microsoft.com/office/drawing/2014/main" id="{00000000-0008-0000-0000-0000FB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4" name="TextBox 4943">
          <a:extLst>
            <a:ext uri="{FF2B5EF4-FFF2-40B4-BE49-F238E27FC236}">
              <a16:creationId xmlns:a16="http://schemas.microsoft.com/office/drawing/2014/main" id="{00000000-0008-0000-0000-0000FC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5" name="TextBox 4944">
          <a:extLst>
            <a:ext uri="{FF2B5EF4-FFF2-40B4-BE49-F238E27FC236}">
              <a16:creationId xmlns:a16="http://schemas.microsoft.com/office/drawing/2014/main" id="{00000000-0008-0000-0000-0000FD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6" name="TextBox 4945">
          <a:extLst>
            <a:ext uri="{FF2B5EF4-FFF2-40B4-BE49-F238E27FC236}">
              <a16:creationId xmlns:a16="http://schemas.microsoft.com/office/drawing/2014/main" id="{00000000-0008-0000-0000-0000FE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7" name="TextBox 4946">
          <a:extLst>
            <a:ext uri="{FF2B5EF4-FFF2-40B4-BE49-F238E27FC236}">
              <a16:creationId xmlns:a16="http://schemas.microsoft.com/office/drawing/2014/main" id="{00000000-0008-0000-0000-0000FF05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8" name="TextBox 4947">
          <a:extLst>
            <a:ext uri="{FF2B5EF4-FFF2-40B4-BE49-F238E27FC236}">
              <a16:creationId xmlns:a16="http://schemas.microsoft.com/office/drawing/2014/main" id="{00000000-0008-0000-0000-000000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49" name="TextBox 4948">
          <a:extLst>
            <a:ext uri="{FF2B5EF4-FFF2-40B4-BE49-F238E27FC236}">
              <a16:creationId xmlns:a16="http://schemas.microsoft.com/office/drawing/2014/main" id="{00000000-0008-0000-0000-000001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0" name="TextBox 4949">
          <a:extLst>
            <a:ext uri="{FF2B5EF4-FFF2-40B4-BE49-F238E27FC236}">
              <a16:creationId xmlns:a16="http://schemas.microsoft.com/office/drawing/2014/main" id="{00000000-0008-0000-0000-000002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1" name="TextBox 4950">
          <a:extLst>
            <a:ext uri="{FF2B5EF4-FFF2-40B4-BE49-F238E27FC236}">
              <a16:creationId xmlns:a16="http://schemas.microsoft.com/office/drawing/2014/main" id="{00000000-0008-0000-0000-000003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2" name="TextBox 4951">
          <a:extLst>
            <a:ext uri="{FF2B5EF4-FFF2-40B4-BE49-F238E27FC236}">
              <a16:creationId xmlns:a16="http://schemas.microsoft.com/office/drawing/2014/main" id="{00000000-0008-0000-0000-000004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3" name="TextBox 4952">
          <a:extLst>
            <a:ext uri="{FF2B5EF4-FFF2-40B4-BE49-F238E27FC236}">
              <a16:creationId xmlns:a16="http://schemas.microsoft.com/office/drawing/2014/main" id="{00000000-0008-0000-0000-000005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4" name="TextBox 4953">
          <a:extLst>
            <a:ext uri="{FF2B5EF4-FFF2-40B4-BE49-F238E27FC236}">
              <a16:creationId xmlns:a16="http://schemas.microsoft.com/office/drawing/2014/main" id="{00000000-0008-0000-0000-000006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5" name="TextBox 4954">
          <a:extLst>
            <a:ext uri="{FF2B5EF4-FFF2-40B4-BE49-F238E27FC236}">
              <a16:creationId xmlns:a16="http://schemas.microsoft.com/office/drawing/2014/main" id="{00000000-0008-0000-0000-000007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6" name="TextBox 4955">
          <a:extLst>
            <a:ext uri="{FF2B5EF4-FFF2-40B4-BE49-F238E27FC236}">
              <a16:creationId xmlns:a16="http://schemas.microsoft.com/office/drawing/2014/main" id="{00000000-0008-0000-0000-000008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7" name="TextBox 4956">
          <a:extLst>
            <a:ext uri="{FF2B5EF4-FFF2-40B4-BE49-F238E27FC236}">
              <a16:creationId xmlns:a16="http://schemas.microsoft.com/office/drawing/2014/main" id="{00000000-0008-0000-0000-000009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8" name="TextBox 4957">
          <a:extLst>
            <a:ext uri="{FF2B5EF4-FFF2-40B4-BE49-F238E27FC236}">
              <a16:creationId xmlns:a16="http://schemas.microsoft.com/office/drawing/2014/main" id="{00000000-0008-0000-0000-00000A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59" name="TextBox 4958">
          <a:extLst>
            <a:ext uri="{FF2B5EF4-FFF2-40B4-BE49-F238E27FC236}">
              <a16:creationId xmlns:a16="http://schemas.microsoft.com/office/drawing/2014/main" id="{00000000-0008-0000-0000-00000B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960" name="TextBox 4959">
          <a:extLst>
            <a:ext uri="{FF2B5EF4-FFF2-40B4-BE49-F238E27FC236}">
              <a16:creationId xmlns:a16="http://schemas.microsoft.com/office/drawing/2014/main" id="{00000000-0008-0000-0000-00000C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961" name="TextBox 4960">
          <a:extLst>
            <a:ext uri="{FF2B5EF4-FFF2-40B4-BE49-F238E27FC236}">
              <a16:creationId xmlns:a16="http://schemas.microsoft.com/office/drawing/2014/main" id="{00000000-0008-0000-0000-00000D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962" name="TextBox 4961">
          <a:extLst>
            <a:ext uri="{FF2B5EF4-FFF2-40B4-BE49-F238E27FC236}">
              <a16:creationId xmlns:a16="http://schemas.microsoft.com/office/drawing/2014/main" id="{00000000-0008-0000-0000-00000E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4963" name="TextBox 4962">
          <a:extLst>
            <a:ext uri="{FF2B5EF4-FFF2-40B4-BE49-F238E27FC236}">
              <a16:creationId xmlns:a16="http://schemas.microsoft.com/office/drawing/2014/main" id="{00000000-0008-0000-0000-00000F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964" name="TextBox 4963">
          <a:extLst>
            <a:ext uri="{FF2B5EF4-FFF2-40B4-BE49-F238E27FC236}">
              <a16:creationId xmlns:a16="http://schemas.microsoft.com/office/drawing/2014/main" id="{00000000-0008-0000-0000-00001006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965" name="TextBox 4964">
          <a:extLst>
            <a:ext uri="{FF2B5EF4-FFF2-40B4-BE49-F238E27FC236}">
              <a16:creationId xmlns:a16="http://schemas.microsoft.com/office/drawing/2014/main" id="{00000000-0008-0000-0000-00001106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966" name="TextBox 4965">
          <a:extLst>
            <a:ext uri="{FF2B5EF4-FFF2-40B4-BE49-F238E27FC236}">
              <a16:creationId xmlns:a16="http://schemas.microsoft.com/office/drawing/2014/main" id="{00000000-0008-0000-0000-00001206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4967" name="TextBox 4966">
          <a:extLst>
            <a:ext uri="{FF2B5EF4-FFF2-40B4-BE49-F238E27FC236}">
              <a16:creationId xmlns:a16="http://schemas.microsoft.com/office/drawing/2014/main" id="{00000000-0008-0000-0000-00001306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68" name="TextBox 4967">
          <a:extLst>
            <a:ext uri="{FF2B5EF4-FFF2-40B4-BE49-F238E27FC236}">
              <a16:creationId xmlns:a16="http://schemas.microsoft.com/office/drawing/2014/main" id="{00000000-0008-0000-0000-000014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4969" name="TextBox 4968">
          <a:extLst>
            <a:ext uri="{FF2B5EF4-FFF2-40B4-BE49-F238E27FC236}">
              <a16:creationId xmlns:a16="http://schemas.microsoft.com/office/drawing/2014/main" id="{00000000-0008-0000-0000-000015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70" name="TextBox 4969">
          <a:extLst>
            <a:ext uri="{FF2B5EF4-FFF2-40B4-BE49-F238E27FC236}">
              <a16:creationId xmlns:a16="http://schemas.microsoft.com/office/drawing/2014/main" id="{00000000-0008-0000-0000-000016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4971" name="TextBox 4970">
          <a:extLst>
            <a:ext uri="{FF2B5EF4-FFF2-40B4-BE49-F238E27FC236}">
              <a16:creationId xmlns:a16="http://schemas.microsoft.com/office/drawing/2014/main" id="{00000000-0008-0000-0000-00001706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2" name="TextBox 4971">
          <a:extLst>
            <a:ext uri="{FF2B5EF4-FFF2-40B4-BE49-F238E27FC236}">
              <a16:creationId xmlns:a16="http://schemas.microsoft.com/office/drawing/2014/main" id="{00000000-0008-0000-0000-000018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3" name="TextBox 4972">
          <a:extLst>
            <a:ext uri="{FF2B5EF4-FFF2-40B4-BE49-F238E27FC236}">
              <a16:creationId xmlns:a16="http://schemas.microsoft.com/office/drawing/2014/main" id="{00000000-0008-0000-0000-000019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4" name="TextBox 4973">
          <a:extLst>
            <a:ext uri="{FF2B5EF4-FFF2-40B4-BE49-F238E27FC236}">
              <a16:creationId xmlns:a16="http://schemas.microsoft.com/office/drawing/2014/main" id="{00000000-0008-0000-0000-00001A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5" name="TextBox 4974">
          <a:extLst>
            <a:ext uri="{FF2B5EF4-FFF2-40B4-BE49-F238E27FC236}">
              <a16:creationId xmlns:a16="http://schemas.microsoft.com/office/drawing/2014/main" id="{00000000-0008-0000-0000-00001B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6" name="TextBox 4975">
          <a:extLst>
            <a:ext uri="{FF2B5EF4-FFF2-40B4-BE49-F238E27FC236}">
              <a16:creationId xmlns:a16="http://schemas.microsoft.com/office/drawing/2014/main" id="{00000000-0008-0000-0000-00001C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7" name="TextBox 4976">
          <a:extLst>
            <a:ext uri="{FF2B5EF4-FFF2-40B4-BE49-F238E27FC236}">
              <a16:creationId xmlns:a16="http://schemas.microsoft.com/office/drawing/2014/main" id="{00000000-0008-0000-0000-00001D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8" name="TextBox 4977">
          <a:extLst>
            <a:ext uri="{FF2B5EF4-FFF2-40B4-BE49-F238E27FC236}">
              <a16:creationId xmlns:a16="http://schemas.microsoft.com/office/drawing/2014/main" id="{00000000-0008-0000-0000-00001E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79" name="TextBox 4978">
          <a:extLst>
            <a:ext uri="{FF2B5EF4-FFF2-40B4-BE49-F238E27FC236}">
              <a16:creationId xmlns:a16="http://schemas.microsoft.com/office/drawing/2014/main" id="{00000000-0008-0000-0000-00001F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0" name="TextBox 4979">
          <a:extLst>
            <a:ext uri="{FF2B5EF4-FFF2-40B4-BE49-F238E27FC236}">
              <a16:creationId xmlns:a16="http://schemas.microsoft.com/office/drawing/2014/main" id="{00000000-0008-0000-0000-000020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1" name="TextBox 4980">
          <a:extLst>
            <a:ext uri="{FF2B5EF4-FFF2-40B4-BE49-F238E27FC236}">
              <a16:creationId xmlns:a16="http://schemas.microsoft.com/office/drawing/2014/main" id="{00000000-0008-0000-0000-000021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2" name="TextBox 4981">
          <a:extLst>
            <a:ext uri="{FF2B5EF4-FFF2-40B4-BE49-F238E27FC236}">
              <a16:creationId xmlns:a16="http://schemas.microsoft.com/office/drawing/2014/main" id="{00000000-0008-0000-0000-000022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3" name="TextBox 4982">
          <a:extLst>
            <a:ext uri="{FF2B5EF4-FFF2-40B4-BE49-F238E27FC236}">
              <a16:creationId xmlns:a16="http://schemas.microsoft.com/office/drawing/2014/main" id="{00000000-0008-0000-0000-000023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4" name="TextBox 4983">
          <a:extLst>
            <a:ext uri="{FF2B5EF4-FFF2-40B4-BE49-F238E27FC236}">
              <a16:creationId xmlns:a16="http://schemas.microsoft.com/office/drawing/2014/main" id="{00000000-0008-0000-0000-000024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5" name="TextBox 4984">
          <a:extLst>
            <a:ext uri="{FF2B5EF4-FFF2-40B4-BE49-F238E27FC236}">
              <a16:creationId xmlns:a16="http://schemas.microsoft.com/office/drawing/2014/main" id="{00000000-0008-0000-0000-000025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6" name="TextBox 4985">
          <a:extLst>
            <a:ext uri="{FF2B5EF4-FFF2-40B4-BE49-F238E27FC236}">
              <a16:creationId xmlns:a16="http://schemas.microsoft.com/office/drawing/2014/main" id="{00000000-0008-0000-0000-000026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7" name="TextBox 4986">
          <a:extLst>
            <a:ext uri="{FF2B5EF4-FFF2-40B4-BE49-F238E27FC236}">
              <a16:creationId xmlns:a16="http://schemas.microsoft.com/office/drawing/2014/main" id="{00000000-0008-0000-0000-000027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8" name="TextBox 4987">
          <a:extLst>
            <a:ext uri="{FF2B5EF4-FFF2-40B4-BE49-F238E27FC236}">
              <a16:creationId xmlns:a16="http://schemas.microsoft.com/office/drawing/2014/main" id="{00000000-0008-0000-0000-000028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89" name="TextBox 4988">
          <a:extLst>
            <a:ext uri="{FF2B5EF4-FFF2-40B4-BE49-F238E27FC236}">
              <a16:creationId xmlns:a16="http://schemas.microsoft.com/office/drawing/2014/main" id="{00000000-0008-0000-0000-000029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0" name="TextBox 4989">
          <a:extLst>
            <a:ext uri="{FF2B5EF4-FFF2-40B4-BE49-F238E27FC236}">
              <a16:creationId xmlns:a16="http://schemas.microsoft.com/office/drawing/2014/main" id="{00000000-0008-0000-0000-00002A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1" name="TextBox 4990">
          <a:extLst>
            <a:ext uri="{FF2B5EF4-FFF2-40B4-BE49-F238E27FC236}">
              <a16:creationId xmlns:a16="http://schemas.microsoft.com/office/drawing/2014/main" id="{00000000-0008-0000-0000-00002B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2" name="TextBox 4991">
          <a:extLst>
            <a:ext uri="{FF2B5EF4-FFF2-40B4-BE49-F238E27FC236}">
              <a16:creationId xmlns:a16="http://schemas.microsoft.com/office/drawing/2014/main" id="{00000000-0008-0000-0000-00002C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3" name="TextBox 4992">
          <a:extLst>
            <a:ext uri="{FF2B5EF4-FFF2-40B4-BE49-F238E27FC236}">
              <a16:creationId xmlns:a16="http://schemas.microsoft.com/office/drawing/2014/main" id="{00000000-0008-0000-0000-00002D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4" name="TextBox 4993">
          <a:extLst>
            <a:ext uri="{FF2B5EF4-FFF2-40B4-BE49-F238E27FC236}">
              <a16:creationId xmlns:a16="http://schemas.microsoft.com/office/drawing/2014/main" id="{00000000-0008-0000-0000-00002E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5" name="TextBox 4994">
          <a:extLst>
            <a:ext uri="{FF2B5EF4-FFF2-40B4-BE49-F238E27FC236}">
              <a16:creationId xmlns:a16="http://schemas.microsoft.com/office/drawing/2014/main" id="{00000000-0008-0000-0000-00002F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6" name="TextBox 4995">
          <a:extLst>
            <a:ext uri="{FF2B5EF4-FFF2-40B4-BE49-F238E27FC236}">
              <a16:creationId xmlns:a16="http://schemas.microsoft.com/office/drawing/2014/main" id="{00000000-0008-0000-0000-000030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7" name="TextBox 4996">
          <a:extLst>
            <a:ext uri="{FF2B5EF4-FFF2-40B4-BE49-F238E27FC236}">
              <a16:creationId xmlns:a16="http://schemas.microsoft.com/office/drawing/2014/main" id="{00000000-0008-0000-0000-000031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8" name="TextBox 4997">
          <a:extLst>
            <a:ext uri="{FF2B5EF4-FFF2-40B4-BE49-F238E27FC236}">
              <a16:creationId xmlns:a16="http://schemas.microsoft.com/office/drawing/2014/main" id="{00000000-0008-0000-0000-000032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4999" name="TextBox 4998">
          <a:extLst>
            <a:ext uri="{FF2B5EF4-FFF2-40B4-BE49-F238E27FC236}">
              <a16:creationId xmlns:a16="http://schemas.microsoft.com/office/drawing/2014/main" id="{00000000-0008-0000-0000-000033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0" name="TextBox 4999">
          <a:extLst>
            <a:ext uri="{FF2B5EF4-FFF2-40B4-BE49-F238E27FC236}">
              <a16:creationId xmlns:a16="http://schemas.microsoft.com/office/drawing/2014/main" id="{00000000-0008-0000-0000-000034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1" name="TextBox 5000">
          <a:extLst>
            <a:ext uri="{FF2B5EF4-FFF2-40B4-BE49-F238E27FC236}">
              <a16:creationId xmlns:a16="http://schemas.microsoft.com/office/drawing/2014/main" id="{00000000-0008-0000-0000-000035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2" name="TextBox 5001">
          <a:extLst>
            <a:ext uri="{FF2B5EF4-FFF2-40B4-BE49-F238E27FC236}">
              <a16:creationId xmlns:a16="http://schemas.microsoft.com/office/drawing/2014/main" id="{00000000-0008-0000-0000-000036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3" name="TextBox 5002">
          <a:extLst>
            <a:ext uri="{FF2B5EF4-FFF2-40B4-BE49-F238E27FC236}">
              <a16:creationId xmlns:a16="http://schemas.microsoft.com/office/drawing/2014/main" id="{00000000-0008-0000-0000-000037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4" name="TextBox 5003">
          <a:extLst>
            <a:ext uri="{FF2B5EF4-FFF2-40B4-BE49-F238E27FC236}">
              <a16:creationId xmlns:a16="http://schemas.microsoft.com/office/drawing/2014/main" id="{00000000-0008-0000-0000-000038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5" name="TextBox 5004">
          <a:extLst>
            <a:ext uri="{FF2B5EF4-FFF2-40B4-BE49-F238E27FC236}">
              <a16:creationId xmlns:a16="http://schemas.microsoft.com/office/drawing/2014/main" id="{00000000-0008-0000-0000-000039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6" name="TextBox 5005">
          <a:extLst>
            <a:ext uri="{FF2B5EF4-FFF2-40B4-BE49-F238E27FC236}">
              <a16:creationId xmlns:a16="http://schemas.microsoft.com/office/drawing/2014/main" id="{00000000-0008-0000-0000-00003A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007" name="TextBox 5006">
          <a:extLst>
            <a:ext uri="{FF2B5EF4-FFF2-40B4-BE49-F238E27FC236}">
              <a16:creationId xmlns:a16="http://schemas.microsoft.com/office/drawing/2014/main" id="{00000000-0008-0000-0000-00003B06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08" name="TextBox 5007">
          <a:extLst>
            <a:ext uri="{FF2B5EF4-FFF2-40B4-BE49-F238E27FC236}">
              <a16:creationId xmlns:a16="http://schemas.microsoft.com/office/drawing/2014/main" id="{00000000-0008-0000-0000-00003C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09" name="TextBox 5008">
          <a:extLst>
            <a:ext uri="{FF2B5EF4-FFF2-40B4-BE49-F238E27FC236}">
              <a16:creationId xmlns:a16="http://schemas.microsoft.com/office/drawing/2014/main" id="{00000000-0008-0000-0000-00003D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0" name="TextBox 5009">
          <a:extLst>
            <a:ext uri="{FF2B5EF4-FFF2-40B4-BE49-F238E27FC236}">
              <a16:creationId xmlns:a16="http://schemas.microsoft.com/office/drawing/2014/main" id="{00000000-0008-0000-0000-00003E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1" name="TextBox 5010">
          <a:extLst>
            <a:ext uri="{FF2B5EF4-FFF2-40B4-BE49-F238E27FC236}">
              <a16:creationId xmlns:a16="http://schemas.microsoft.com/office/drawing/2014/main" id="{00000000-0008-0000-0000-00003F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2" name="TextBox 5011">
          <a:extLst>
            <a:ext uri="{FF2B5EF4-FFF2-40B4-BE49-F238E27FC236}">
              <a16:creationId xmlns:a16="http://schemas.microsoft.com/office/drawing/2014/main" id="{00000000-0008-0000-0000-000040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3" name="TextBox 5012">
          <a:extLst>
            <a:ext uri="{FF2B5EF4-FFF2-40B4-BE49-F238E27FC236}">
              <a16:creationId xmlns:a16="http://schemas.microsoft.com/office/drawing/2014/main" id="{00000000-0008-0000-0000-000041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4" name="TextBox 5013">
          <a:extLst>
            <a:ext uri="{FF2B5EF4-FFF2-40B4-BE49-F238E27FC236}">
              <a16:creationId xmlns:a16="http://schemas.microsoft.com/office/drawing/2014/main" id="{00000000-0008-0000-0000-000042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5" name="TextBox 5014">
          <a:extLst>
            <a:ext uri="{FF2B5EF4-FFF2-40B4-BE49-F238E27FC236}">
              <a16:creationId xmlns:a16="http://schemas.microsoft.com/office/drawing/2014/main" id="{00000000-0008-0000-0000-000043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6" name="TextBox 5015">
          <a:extLst>
            <a:ext uri="{FF2B5EF4-FFF2-40B4-BE49-F238E27FC236}">
              <a16:creationId xmlns:a16="http://schemas.microsoft.com/office/drawing/2014/main" id="{00000000-0008-0000-0000-000044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7" name="TextBox 5016">
          <a:extLst>
            <a:ext uri="{FF2B5EF4-FFF2-40B4-BE49-F238E27FC236}">
              <a16:creationId xmlns:a16="http://schemas.microsoft.com/office/drawing/2014/main" id="{00000000-0008-0000-0000-000045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8" name="TextBox 5017">
          <a:extLst>
            <a:ext uri="{FF2B5EF4-FFF2-40B4-BE49-F238E27FC236}">
              <a16:creationId xmlns:a16="http://schemas.microsoft.com/office/drawing/2014/main" id="{00000000-0008-0000-0000-000046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19" name="TextBox 5018">
          <a:extLst>
            <a:ext uri="{FF2B5EF4-FFF2-40B4-BE49-F238E27FC236}">
              <a16:creationId xmlns:a16="http://schemas.microsoft.com/office/drawing/2014/main" id="{00000000-0008-0000-0000-000047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20" name="TextBox 5019">
          <a:extLst>
            <a:ext uri="{FF2B5EF4-FFF2-40B4-BE49-F238E27FC236}">
              <a16:creationId xmlns:a16="http://schemas.microsoft.com/office/drawing/2014/main" id="{00000000-0008-0000-0000-000048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21" name="TextBox 5020">
          <a:extLst>
            <a:ext uri="{FF2B5EF4-FFF2-40B4-BE49-F238E27FC236}">
              <a16:creationId xmlns:a16="http://schemas.microsoft.com/office/drawing/2014/main" id="{00000000-0008-0000-0000-000049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22" name="TextBox 5021">
          <a:extLst>
            <a:ext uri="{FF2B5EF4-FFF2-40B4-BE49-F238E27FC236}">
              <a16:creationId xmlns:a16="http://schemas.microsoft.com/office/drawing/2014/main" id="{00000000-0008-0000-0000-00004A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23" name="TextBox 5022">
          <a:extLst>
            <a:ext uri="{FF2B5EF4-FFF2-40B4-BE49-F238E27FC236}">
              <a16:creationId xmlns:a16="http://schemas.microsoft.com/office/drawing/2014/main" id="{00000000-0008-0000-0000-00004B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24" name="TextBox 5023">
          <a:extLst>
            <a:ext uri="{FF2B5EF4-FFF2-40B4-BE49-F238E27FC236}">
              <a16:creationId xmlns:a16="http://schemas.microsoft.com/office/drawing/2014/main" id="{00000000-0008-0000-0000-00004C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25" name="TextBox 5024">
          <a:extLst>
            <a:ext uri="{FF2B5EF4-FFF2-40B4-BE49-F238E27FC236}">
              <a16:creationId xmlns:a16="http://schemas.microsoft.com/office/drawing/2014/main" id="{00000000-0008-0000-0000-00004D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26" name="TextBox 5025">
          <a:extLst>
            <a:ext uri="{FF2B5EF4-FFF2-40B4-BE49-F238E27FC236}">
              <a16:creationId xmlns:a16="http://schemas.microsoft.com/office/drawing/2014/main" id="{00000000-0008-0000-0000-00004E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27" name="TextBox 5026">
          <a:extLst>
            <a:ext uri="{FF2B5EF4-FFF2-40B4-BE49-F238E27FC236}">
              <a16:creationId xmlns:a16="http://schemas.microsoft.com/office/drawing/2014/main" id="{00000000-0008-0000-0000-00004F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28" name="TextBox 5027">
          <a:extLst>
            <a:ext uri="{FF2B5EF4-FFF2-40B4-BE49-F238E27FC236}">
              <a16:creationId xmlns:a16="http://schemas.microsoft.com/office/drawing/2014/main" id="{00000000-0008-0000-0000-000050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29" name="TextBox 5028">
          <a:extLst>
            <a:ext uri="{FF2B5EF4-FFF2-40B4-BE49-F238E27FC236}">
              <a16:creationId xmlns:a16="http://schemas.microsoft.com/office/drawing/2014/main" id="{00000000-0008-0000-0000-000051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30" name="TextBox 5029">
          <a:extLst>
            <a:ext uri="{FF2B5EF4-FFF2-40B4-BE49-F238E27FC236}">
              <a16:creationId xmlns:a16="http://schemas.microsoft.com/office/drawing/2014/main" id="{00000000-0008-0000-0000-000052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31" name="TextBox 5030">
          <a:extLst>
            <a:ext uri="{FF2B5EF4-FFF2-40B4-BE49-F238E27FC236}">
              <a16:creationId xmlns:a16="http://schemas.microsoft.com/office/drawing/2014/main" id="{00000000-0008-0000-0000-000053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32" name="TextBox 5031">
          <a:extLst>
            <a:ext uri="{FF2B5EF4-FFF2-40B4-BE49-F238E27FC236}">
              <a16:creationId xmlns:a16="http://schemas.microsoft.com/office/drawing/2014/main" id="{00000000-0008-0000-0000-000054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33" name="TextBox 5032">
          <a:extLst>
            <a:ext uri="{FF2B5EF4-FFF2-40B4-BE49-F238E27FC236}">
              <a16:creationId xmlns:a16="http://schemas.microsoft.com/office/drawing/2014/main" id="{00000000-0008-0000-0000-000055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34" name="TextBox 5033">
          <a:extLst>
            <a:ext uri="{FF2B5EF4-FFF2-40B4-BE49-F238E27FC236}">
              <a16:creationId xmlns:a16="http://schemas.microsoft.com/office/drawing/2014/main" id="{00000000-0008-0000-0000-000056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35" name="TextBox 5034">
          <a:extLst>
            <a:ext uri="{FF2B5EF4-FFF2-40B4-BE49-F238E27FC236}">
              <a16:creationId xmlns:a16="http://schemas.microsoft.com/office/drawing/2014/main" id="{00000000-0008-0000-0000-000057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36" name="TextBox 5035">
          <a:extLst>
            <a:ext uri="{FF2B5EF4-FFF2-40B4-BE49-F238E27FC236}">
              <a16:creationId xmlns:a16="http://schemas.microsoft.com/office/drawing/2014/main" id="{00000000-0008-0000-0000-000058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37" name="TextBox 5036">
          <a:extLst>
            <a:ext uri="{FF2B5EF4-FFF2-40B4-BE49-F238E27FC236}">
              <a16:creationId xmlns:a16="http://schemas.microsoft.com/office/drawing/2014/main" id="{00000000-0008-0000-0000-000059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38" name="TextBox 5037">
          <a:extLst>
            <a:ext uri="{FF2B5EF4-FFF2-40B4-BE49-F238E27FC236}">
              <a16:creationId xmlns:a16="http://schemas.microsoft.com/office/drawing/2014/main" id="{00000000-0008-0000-0000-00005A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039" name="TextBox 5038">
          <a:extLst>
            <a:ext uri="{FF2B5EF4-FFF2-40B4-BE49-F238E27FC236}">
              <a16:creationId xmlns:a16="http://schemas.microsoft.com/office/drawing/2014/main" id="{00000000-0008-0000-0000-00005B06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0" name="TextBox 5039">
          <a:extLst>
            <a:ext uri="{FF2B5EF4-FFF2-40B4-BE49-F238E27FC236}">
              <a16:creationId xmlns:a16="http://schemas.microsoft.com/office/drawing/2014/main" id="{00000000-0008-0000-0000-00005C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1" name="TextBox 5040">
          <a:extLst>
            <a:ext uri="{FF2B5EF4-FFF2-40B4-BE49-F238E27FC236}">
              <a16:creationId xmlns:a16="http://schemas.microsoft.com/office/drawing/2014/main" id="{00000000-0008-0000-0000-00005D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2" name="TextBox 5041">
          <a:extLst>
            <a:ext uri="{FF2B5EF4-FFF2-40B4-BE49-F238E27FC236}">
              <a16:creationId xmlns:a16="http://schemas.microsoft.com/office/drawing/2014/main" id="{00000000-0008-0000-0000-00005E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3" name="TextBox 5042">
          <a:extLst>
            <a:ext uri="{FF2B5EF4-FFF2-40B4-BE49-F238E27FC236}">
              <a16:creationId xmlns:a16="http://schemas.microsoft.com/office/drawing/2014/main" id="{00000000-0008-0000-0000-00005F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4" name="TextBox 5043">
          <a:extLst>
            <a:ext uri="{FF2B5EF4-FFF2-40B4-BE49-F238E27FC236}">
              <a16:creationId xmlns:a16="http://schemas.microsoft.com/office/drawing/2014/main" id="{00000000-0008-0000-0000-000060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5" name="TextBox 5044">
          <a:extLst>
            <a:ext uri="{FF2B5EF4-FFF2-40B4-BE49-F238E27FC236}">
              <a16:creationId xmlns:a16="http://schemas.microsoft.com/office/drawing/2014/main" id="{00000000-0008-0000-0000-000061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6" name="TextBox 5045">
          <a:extLst>
            <a:ext uri="{FF2B5EF4-FFF2-40B4-BE49-F238E27FC236}">
              <a16:creationId xmlns:a16="http://schemas.microsoft.com/office/drawing/2014/main" id="{00000000-0008-0000-0000-000062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7" name="TextBox 5046">
          <a:extLst>
            <a:ext uri="{FF2B5EF4-FFF2-40B4-BE49-F238E27FC236}">
              <a16:creationId xmlns:a16="http://schemas.microsoft.com/office/drawing/2014/main" id="{00000000-0008-0000-0000-000063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8" name="TextBox 5047">
          <a:extLst>
            <a:ext uri="{FF2B5EF4-FFF2-40B4-BE49-F238E27FC236}">
              <a16:creationId xmlns:a16="http://schemas.microsoft.com/office/drawing/2014/main" id="{00000000-0008-0000-0000-000064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49" name="TextBox 5048">
          <a:extLst>
            <a:ext uri="{FF2B5EF4-FFF2-40B4-BE49-F238E27FC236}">
              <a16:creationId xmlns:a16="http://schemas.microsoft.com/office/drawing/2014/main" id="{00000000-0008-0000-0000-000065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50" name="TextBox 5049">
          <a:extLst>
            <a:ext uri="{FF2B5EF4-FFF2-40B4-BE49-F238E27FC236}">
              <a16:creationId xmlns:a16="http://schemas.microsoft.com/office/drawing/2014/main" id="{00000000-0008-0000-0000-000066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0</xdr:colOff>
      <xdr:row>0</xdr:row>
      <xdr:rowOff>0</xdr:rowOff>
    </xdr:from>
    <xdr:ext cx="184731" cy="264560"/>
    <xdr:sp macro="" textlink="">
      <xdr:nvSpPr>
        <xdr:cNvPr id="5051" name="TextBox 5050">
          <a:extLst>
            <a:ext uri="{FF2B5EF4-FFF2-40B4-BE49-F238E27FC236}">
              <a16:creationId xmlns:a16="http://schemas.microsoft.com/office/drawing/2014/main" id="{00000000-0008-0000-0000-000067060000}"/>
            </a:ext>
          </a:extLst>
        </xdr:cNvPr>
        <xdr:cNvSpPr txBox="1"/>
      </xdr:nvSpPr>
      <xdr:spPr>
        <a:xfrm>
          <a:off x="52501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2" name="TextBox 5051">
          <a:extLst>
            <a:ext uri="{FF2B5EF4-FFF2-40B4-BE49-F238E27FC236}">
              <a16:creationId xmlns:a16="http://schemas.microsoft.com/office/drawing/2014/main" id="{00000000-0008-0000-0000-000068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3" name="TextBox 5052">
          <a:extLst>
            <a:ext uri="{FF2B5EF4-FFF2-40B4-BE49-F238E27FC236}">
              <a16:creationId xmlns:a16="http://schemas.microsoft.com/office/drawing/2014/main" id="{00000000-0008-0000-0000-000069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4" name="TextBox 5053">
          <a:extLst>
            <a:ext uri="{FF2B5EF4-FFF2-40B4-BE49-F238E27FC236}">
              <a16:creationId xmlns:a16="http://schemas.microsoft.com/office/drawing/2014/main" id="{00000000-0008-0000-0000-00006A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5" name="TextBox 5054">
          <a:extLst>
            <a:ext uri="{FF2B5EF4-FFF2-40B4-BE49-F238E27FC236}">
              <a16:creationId xmlns:a16="http://schemas.microsoft.com/office/drawing/2014/main" id="{00000000-0008-0000-0000-00006B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6" name="TextBox 5055">
          <a:extLst>
            <a:ext uri="{FF2B5EF4-FFF2-40B4-BE49-F238E27FC236}">
              <a16:creationId xmlns:a16="http://schemas.microsoft.com/office/drawing/2014/main" id="{00000000-0008-0000-0000-00006C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7" name="TextBox 5056">
          <a:extLst>
            <a:ext uri="{FF2B5EF4-FFF2-40B4-BE49-F238E27FC236}">
              <a16:creationId xmlns:a16="http://schemas.microsoft.com/office/drawing/2014/main" id="{00000000-0008-0000-0000-00006D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8" name="TextBox 5057">
          <a:extLst>
            <a:ext uri="{FF2B5EF4-FFF2-40B4-BE49-F238E27FC236}">
              <a16:creationId xmlns:a16="http://schemas.microsoft.com/office/drawing/2014/main" id="{00000000-0008-0000-0000-00006E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59" name="TextBox 5058">
          <a:extLst>
            <a:ext uri="{FF2B5EF4-FFF2-40B4-BE49-F238E27FC236}">
              <a16:creationId xmlns:a16="http://schemas.microsoft.com/office/drawing/2014/main" id="{00000000-0008-0000-0000-00006F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0" name="TextBox 5059">
          <a:extLst>
            <a:ext uri="{FF2B5EF4-FFF2-40B4-BE49-F238E27FC236}">
              <a16:creationId xmlns:a16="http://schemas.microsoft.com/office/drawing/2014/main" id="{00000000-0008-0000-0000-000070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1" name="TextBox 5060">
          <a:extLst>
            <a:ext uri="{FF2B5EF4-FFF2-40B4-BE49-F238E27FC236}">
              <a16:creationId xmlns:a16="http://schemas.microsoft.com/office/drawing/2014/main" id="{00000000-0008-0000-0000-000071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2" name="TextBox 5061">
          <a:extLst>
            <a:ext uri="{FF2B5EF4-FFF2-40B4-BE49-F238E27FC236}">
              <a16:creationId xmlns:a16="http://schemas.microsoft.com/office/drawing/2014/main" id="{00000000-0008-0000-0000-000072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3" name="TextBox 5062">
          <a:extLst>
            <a:ext uri="{FF2B5EF4-FFF2-40B4-BE49-F238E27FC236}">
              <a16:creationId xmlns:a16="http://schemas.microsoft.com/office/drawing/2014/main" id="{00000000-0008-0000-0000-000073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4" name="TextBox 5063">
          <a:extLst>
            <a:ext uri="{FF2B5EF4-FFF2-40B4-BE49-F238E27FC236}">
              <a16:creationId xmlns:a16="http://schemas.microsoft.com/office/drawing/2014/main" id="{00000000-0008-0000-0000-000074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5" name="TextBox 5064">
          <a:extLst>
            <a:ext uri="{FF2B5EF4-FFF2-40B4-BE49-F238E27FC236}">
              <a16:creationId xmlns:a16="http://schemas.microsoft.com/office/drawing/2014/main" id="{00000000-0008-0000-0000-000075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6" name="TextBox 5065">
          <a:extLst>
            <a:ext uri="{FF2B5EF4-FFF2-40B4-BE49-F238E27FC236}">
              <a16:creationId xmlns:a16="http://schemas.microsoft.com/office/drawing/2014/main" id="{00000000-0008-0000-0000-000076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7" name="TextBox 5066">
          <a:extLst>
            <a:ext uri="{FF2B5EF4-FFF2-40B4-BE49-F238E27FC236}">
              <a16:creationId xmlns:a16="http://schemas.microsoft.com/office/drawing/2014/main" id="{00000000-0008-0000-0000-000077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8" name="TextBox 5067">
          <a:extLst>
            <a:ext uri="{FF2B5EF4-FFF2-40B4-BE49-F238E27FC236}">
              <a16:creationId xmlns:a16="http://schemas.microsoft.com/office/drawing/2014/main" id="{00000000-0008-0000-0000-000078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69" name="TextBox 5068">
          <a:extLst>
            <a:ext uri="{FF2B5EF4-FFF2-40B4-BE49-F238E27FC236}">
              <a16:creationId xmlns:a16="http://schemas.microsoft.com/office/drawing/2014/main" id="{00000000-0008-0000-0000-000079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0" name="TextBox 5069">
          <a:extLst>
            <a:ext uri="{FF2B5EF4-FFF2-40B4-BE49-F238E27FC236}">
              <a16:creationId xmlns:a16="http://schemas.microsoft.com/office/drawing/2014/main" id="{00000000-0008-0000-0000-00007A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1" name="TextBox 5070">
          <a:extLst>
            <a:ext uri="{FF2B5EF4-FFF2-40B4-BE49-F238E27FC236}">
              <a16:creationId xmlns:a16="http://schemas.microsoft.com/office/drawing/2014/main" id="{00000000-0008-0000-0000-00007B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2" name="TextBox 5071">
          <a:extLst>
            <a:ext uri="{FF2B5EF4-FFF2-40B4-BE49-F238E27FC236}">
              <a16:creationId xmlns:a16="http://schemas.microsoft.com/office/drawing/2014/main" id="{00000000-0008-0000-0000-00007C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3" name="TextBox 5072">
          <a:extLst>
            <a:ext uri="{FF2B5EF4-FFF2-40B4-BE49-F238E27FC236}">
              <a16:creationId xmlns:a16="http://schemas.microsoft.com/office/drawing/2014/main" id="{00000000-0008-0000-0000-00007D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4" name="TextBox 5073">
          <a:extLst>
            <a:ext uri="{FF2B5EF4-FFF2-40B4-BE49-F238E27FC236}">
              <a16:creationId xmlns:a16="http://schemas.microsoft.com/office/drawing/2014/main" id="{00000000-0008-0000-0000-00007E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5" name="TextBox 5074">
          <a:extLst>
            <a:ext uri="{FF2B5EF4-FFF2-40B4-BE49-F238E27FC236}">
              <a16:creationId xmlns:a16="http://schemas.microsoft.com/office/drawing/2014/main" id="{00000000-0008-0000-0000-00007F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6" name="TextBox 5075">
          <a:extLst>
            <a:ext uri="{FF2B5EF4-FFF2-40B4-BE49-F238E27FC236}">
              <a16:creationId xmlns:a16="http://schemas.microsoft.com/office/drawing/2014/main" id="{00000000-0008-0000-0000-000080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7" name="TextBox 5076">
          <a:extLst>
            <a:ext uri="{FF2B5EF4-FFF2-40B4-BE49-F238E27FC236}">
              <a16:creationId xmlns:a16="http://schemas.microsoft.com/office/drawing/2014/main" id="{00000000-0008-0000-0000-000081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8" name="TextBox 5077">
          <a:extLst>
            <a:ext uri="{FF2B5EF4-FFF2-40B4-BE49-F238E27FC236}">
              <a16:creationId xmlns:a16="http://schemas.microsoft.com/office/drawing/2014/main" id="{00000000-0008-0000-0000-000082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79" name="TextBox 5078">
          <a:extLst>
            <a:ext uri="{FF2B5EF4-FFF2-40B4-BE49-F238E27FC236}">
              <a16:creationId xmlns:a16="http://schemas.microsoft.com/office/drawing/2014/main" id="{00000000-0008-0000-0000-000083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0" name="TextBox 5079">
          <a:extLst>
            <a:ext uri="{FF2B5EF4-FFF2-40B4-BE49-F238E27FC236}">
              <a16:creationId xmlns:a16="http://schemas.microsoft.com/office/drawing/2014/main" id="{00000000-0008-0000-0000-000084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1" name="TextBox 5080">
          <a:extLst>
            <a:ext uri="{FF2B5EF4-FFF2-40B4-BE49-F238E27FC236}">
              <a16:creationId xmlns:a16="http://schemas.microsoft.com/office/drawing/2014/main" id="{00000000-0008-0000-0000-000085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2" name="TextBox 5081">
          <a:extLst>
            <a:ext uri="{FF2B5EF4-FFF2-40B4-BE49-F238E27FC236}">
              <a16:creationId xmlns:a16="http://schemas.microsoft.com/office/drawing/2014/main" id="{00000000-0008-0000-0000-000086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3" name="TextBox 5082">
          <a:extLst>
            <a:ext uri="{FF2B5EF4-FFF2-40B4-BE49-F238E27FC236}">
              <a16:creationId xmlns:a16="http://schemas.microsoft.com/office/drawing/2014/main" id="{00000000-0008-0000-0000-000087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4" name="TextBox 5083">
          <a:extLst>
            <a:ext uri="{FF2B5EF4-FFF2-40B4-BE49-F238E27FC236}">
              <a16:creationId xmlns:a16="http://schemas.microsoft.com/office/drawing/2014/main" id="{00000000-0008-0000-0000-000088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5" name="TextBox 5084">
          <a:extLst>
            <a:ext uri="{FF2B5EF4-FFF2-40B4-BE49-F238E27FC236}">
              <a16:creationId xmlns:a16="http://schemas.microsoft.com/office/drawing/2014/main" id="{00000000-0008-0000-0000-000089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6" name="TextBox 5085">
          <a:extLst>
            <a:ext uri="{FF2B5EF4-FFF2-40B4-BE49-F238E27FC236}">
              <a16:creationId xmlns:a16="http://schemas.microsoft.com/office/drawing/2014/main" id="{00000000-0008-0000-0000-00008A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087" name="TextBox 5086">
          <a:extLst>
            <a:ext uri="{FF2B5EF4-FFF2-40B4-BE49-F238E27FC236}">
              <a16:creationId xmlns:a16="http://schemas.microsoft.com/office/drawing/2014/main" id="{00000000-0008-0000-0000-00008B06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88" name="TextBox 5087">
          <a:extLst>
            <a:ext uri="{FF2B5EF4-FFF2-40B4-BE49-F238E27FC236}">
              <a16:creationId xmlns:a16="http://schemas.microsoft.com/office/drawing/2014/main" id="{00000000-0008-0000-0000-00008C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89" name="TextBox 5088">
          <a:extLst>
            <a:ext uri="{FF2B5EF4-FFF2-40B4-BE49-F238E27FC236}">
              <a16:creationId xmlns:a16="http://schemas.microsoft.com/office/drawing/2014/main" id="{00000000-0008-0000-0000-00008D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0" name="TextBox 5089">
          <a:extLst>
            <a:ext uri="{FF2B5EF4-FFF2-40B4-BE49-F238E27FC236}">
              <a16:creationId xmlns:a16="http://schemas.microsoft.com/office/drawing/2014/main" id="{00000000-0008-0000-0000-00008E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1" name="TextBox 5090">
          <a:extLst>
            <a:ext uri="{FF2B5EF4-FFF2-40B4-BE49-F238E27FC236}">
              <a16:creationId xmlns:a16="http://schemas.microsoft.com/office/drawing/2014/main" id="{00000000-0008-0000-0000-00008F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2" name="TextBox 5091">
          <a:extLst>
            <a:ext uri="{FF2B5EF4-FFF2-40B4-BE49-F238E27FC236}">
              <a16:creationId xmlns:a16="http://schemas.microsoft.com/office/drawing/2014/main" id="{00000000-0008-0000-0000-000090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3" name="TextBox 5092">
          <a:extLst>
            <a:ext uri="{FF2B5EF4-FFF2-40B4-BE49-F238E27FC236}">
              <a16:creationId xmlns:a16="http://schemas.microsoft.com/office/drawing/2014/main" id="{00000000-0008-0000-0000-000091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4" name="TextBox 5093">
          <a:extLst>
            <a:ext uri="{FF2B5EF4-FFF2-40B4-BE49-F238E27FC236}">
              <a16:creationId xmlns:a16="http://schemas.microsoft.com/office/drawing/2014/main" id="{00000000-0008-0000-0000-000092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5" name="TextBox 5094">
          <a:extLst>
            <a:ext uri="{FF2B5EF4-FFF2-40B4-BE49-F238E27FC236}">
              <a16:creationId xmlns:a16="http://schemas.microsoft.com/office/drawing/2014/main" id="{00000000-0008-0000-0000-000093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6" name="TextBox 5095">
          <a:extLst>
            <a:ext uri="{FF2B5EF4-FFF2-40B4-BE49-F238E27FC236}">
              <a16:creationId xmlns:a16="http://schemas.microsoft.com/office/drawing/2014/main" id="{00000000-0008-0000-0000-000094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7" name="TextBox 5096">
          <a:extLst>
            <a:ext uri="{FF2B5EF4-FFF2-40B4-BE49-F238E27FC236}">
              <a16:creationId xmlns:a16="http://schemas.microsoft.com/office/drawing/2014/main" id="{00000000-0008-0000-0000-000095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8" name="TextBox 5097">
          <a:extLst>
            <a:ext uri="{FF2B5EF4-FFF2-40B4-BE49-F238E27FC236}">
              <a16:creationId xmlns:a16="http://schemas.microsoft.com/office/drawing/2014/main" id="{00000000-0008-0000-0000-000096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099" name="TextBox 5098">
          <a:extLst>
            <a:ext uri="{FF2B5EF4-FFF2-40B4-BE49-F238E27FC236}">
              <a16:creationId xmlns:a16="http://schemas.microsoft.com/office/drawing/2014/main" id="{00000000-0008-0000-0000-000097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00" name="TextBox 5099">
          <a:extLst>
            <a:ext uri="{FF2B5EF4-FFF2-40B4-BE49-F238E27FC236}">
              <a16:creationId xmlns:a16="http://schemas.microsoft.com/office/drawing/2014/main" id="{00000000-0008-0000-0000-000098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01" name="TextBox 5100">
          <a:extLst>
            <a:ext uri="{FF2B5EF4-FFF2-40B4-BE49-F238E27FC236}">
              <a16:creationId xmlns:a16="http://schemas.microsoft.com/office/drawing/2014/main" id="{00000000-0008-0000-0000-000099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02" name="TextBox 5101">
          <a:extLst>
            <a:ext uri="{FF2B5EF4-FFF2-40B4-BE49-F238E27FC236}">
              <a16:creationId xmlns:a16="http://schemas.microsoft.com/office/drawing/2014/main" id="{00000000-0008-0000-0000-00009A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03" name="TextBox 5102">
          <a:extLst>
            <a:ext uri="{FF2B5EF4-FFF2-40B4-BE49-F238E27FC236}">
              <a16:creationId xmlns:a16="http://schemas.microsoft.com/office/drawing/2014/main" id="{00000000-0008-0000-0000-00009B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04" name="TextBox 5103">
          <a:extLst>
            <a:ext uri="{FF2B5EF4-FFF2-40B4-BE49-F238E27FC236}">
              <a16:creationId xmlns:a16="http://schemas.microsoft.com/office/drawing/2014/main" id="{00000000-0008-0000-0000-00009C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05" name="TextBox 5104">
          <a:extLst>
            <a:ext uri="{FF2B5EF4-FFF2-40B4-BE49-F238E27FC236}">
              <a16:creationId xmlns:a16="http://schemas.microsoft.com/office/drawing/2014/main" id="{00000000-0008-0000-0000-00009D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06" name="TextBox 5105">
          <a:extLst>
            <a:ext uri="{FF2B5EF4-FFF2-40B4-BE49-F238E27FC236}">
              <a16:creationId xmlns:a16="http://schemas.microsoft.com/office/drawing/2014/main" id="{00000000-0008-0000-0000-00009E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07" name="TextBox 5106">
          <a:extLst>
            <a:ext uri="{FF2B5EF4-FFF2-40B4-BE49-F238E27FC236}">
              <a16:creationId xmlns:a16="http://schemas.microsoft.com/office/drawing/2014/main" id="{00000000-0008-0000-0000-00009F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08" name="TextBox 5107">
          <a:extLst>
            <a:ext uri="{FF2B5EF4-FFF2-40B4-BE49-F238E27FC236}">
              <a16:creationId xmlns:a16="http://schemas.microsoft.com/office/drawing/2014/main" id="{00000000-0008-0000-0000-0000A0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09" name="TextBox 5108">
          <a:extLst>
            <a:ext uri="{FF2B5EF4-FFF2-40B4-BE49-F238E27FC236}">
              <a16:creationId xmlns:a16="http://schemas.microsoft.com/office/drawing/2014/main" id="{00000000-0008-0000-0000-0000A1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10" name="TextBox 5109">
          <a:extLst>
            <a:ext uri="{FF2B5EF4-FFF2-40B4-BE49-F238E27FC236}">
              <a16:creationId xmlns:a16="http://schemas.microsoft.com/office/drawing/2014/main" id="{00000000-0008-0000-0000-0000A2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11" name="TextBox 5110">
          <a:extLst>
            <a:ext uri="{FF2B5EF4-FFF2-40B4-BE49-F238E27FC236}">
              <a16:creationId xmlns:a16="http://schemas.microsoft.com/office/drawing/2014/main" id="{00000000-0008-0000-0000-0000A3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12" name="TextBox 5111">
          <a:extLst>
            <a:ext uri="{FF2B5EF4-FFF2-40B4-BE49-F238E27FC236}">
              <a16:creationId xmlns:a16="http://schemas.microsoft.com/office/drawing/2014/main" id="{00000000-0008-0000-0000-0000A4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13" name="TextBox 5112">
          <a:extLst>
            <a:ext uri="{FF2B5EF4-FFF2-40B4-BE49-F238E27FC236}">
              <a16:creationId xmlns:a16="http://schemas.microsoft.com/office/drawing/2014/main" id="{00000000-0008-0000-0000-0000A5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14" name="TextBox 5113">
          <a:extLst>
            <a:ext uri="{FF2B5EF4-FFF2-40B4-BE49-F238E27FC236}">
              <a16:creationId xmlns:a16="http://schemas.microsoft.com/office/drawing/2014/main" id="{00000000-0008-0000-0000-0000A6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15" name="TextBox 5114">
          <a:extLst>
            <a:ext uri="{FF2B5EF4-FFF2-40B4-BE49-F238E27FC236}">
              <a16:creationId xmlns:a16="http://schemas.microsoft.com/office/drawing/2014/main" id="{00000000-0008-0000-0000-0000A7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16" name="TextBox 5115">
          <a:extLst>
            <a:ext uri="{FF2B5EF4-FFF2-40B4-BE49-F238E27FC236}">
              <a16:creationId xmlns:a16="http://schemas.microsoft.com/office/drawing/2014/main" id="{00000000-0008-0000-0000-0000A8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17" name="TextBox 5116">
          <a:extLst>
            <a:ext uri="{FF2B5EF4-FFF2-40B4-BE49-F238E27FC236}">
              <a16:creationId xmlns:a16="http://schemas.microsoft.com/office/drawing/2014/main" id="{00000000-0008-0000-0000-0000A9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18" name="TextBox 5117">
          <a:extLst>
            <a:ext uri="{FF2B5EF4-FFF2-40B4-BE49-F238E27FC236}">
              <a16:creationId xmlns:a16="http://schemas.microsoft.com/office/drawing/2014/main" id="{00000000-0008-0000-0000-0000AA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119" name="TextBox 5118">
          <a:extLst>
            <a:ext uri="{FF2B5EF4-FFF2-40B4-BE49-F238E27FC236}">
              <a16:creationId xmlns:a16="http://schemas.microsoft.com/office/drawing/2014/main" id="{00000000-0008-0000-0000-0000AB06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0" name="TextBox 5119">
          <a:extLst>
            <a:ext uri="{FF2B5EF4-FFF2-40B4-BE49-F238E27FC236}">
              <a16:creationId xmlns:a16="http://schemas.microsoft.com/office/drawing/2014/main" id="{00000000-0008-0000-0000-0000AC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1" name="TextBox 5120">
          <a:extLst>
            <a:ext uri="{FF2B5EF4-FFF2-40B4-BE49-F238E27FC236}">
              <a16:creationId xmlns:a16="http://schemas.microsoft.com/office/drawing/2014/main" id="{00000000-0008-0000-0000-0000AD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2" name="TextBox 5121">
          <a:extLst>
            <a:ext uri="{FF2B5EF4-FFF2-40B4-BE49-F238E27FC236}">
              <a16:creationId xmlns:a16="http://schemas.microsoft.com/office/drawing/2014/main" id="{00000000-0008-0000-0000-0000AE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3" name="TextBox 5122">
          <a:extLst>
            <a:ext uri="{FF2B5EF4-FFF2-40B4-BE49-F238E27FC236}">
              <a16:creationId xmlns:a16="http://schemas.microsoft.com/office/drawing/2014/main" id="{00000000-0008-0000-0000-0000AF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4" name="TextBox 5123">
          <a:extLst>
            <a:ext uri="{FF2B5EF4-FFF2-40B4-BE49-F238E27FC236}">
              <a16:creationId xmlns:a16="http://schemas.microsoft.com/office/drawing/2014/main" id="{00000000-0008-0000-0000-0000B0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5" name="TextBox 5124">
          <a:extLst>
            <a:ext uri="{FF2B5EF4-FFF2-40B4-BE49-F238E27FC236}">
              <a16:creationId xmlns:a16="http://schemas.microsoft.com/office/drawing/2014/main" id="{00000000-0008-0000-0000-0000B1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6" name="TextBox 5125">
          <a:extLst>
            <a:ext uri="{FF2B5EF4-FFF2-40B4-BE49-F238E27FC236}">
              <a16:creationId xmlns:a16="http://schemas.microsoft.com/office/drawing/2014/main" id="{00000000-0008-0000-0000-0000B2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7" name="TextBox 5126">
          <a:extLst>
            <a:ext uri="{FF2B5EF4-FFF2-40B4-BE49-F238E27FC236}">
              <a16:creationId xmlns:a16="http://schemas.microsoft.com/office/drawing/2014/main" id="{00000000-0008-0000-0000-0000B3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8" name="TextBox 5127">
          <a:extLst>
            <a:ext uri="{FF2B5EF4-FFF2-40B4-BE49-F238E27FC236}">
              <a16:creationId xmlns:a16="http://schemas.microsoft.com/office/drawing/2014/main" id="{00000000-0008-0000-0000-0000B4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29" name="TextBox 5128">
          <a:extLst>
            <a:ext uri="{FF2B5EF4-FFF2-40B4-BE49-F238E27FC236}">
              <a16:creationId xmlns:a16="http://schemas.microsoft.com/office/drawing/2014/main" id="{00000000-0008-0000-0000-0000B5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0" name="TextBox 5129">
          <a:extLst>
            <a:ext uri="{FF2B5EF4-FFF2-40B4-BE49-F238E27FC236}">
              <a16:creationId xmlns:a16="http://schemas.microsoft.com/office/drawing/2014/main" id="{00000000-0008-0000-0000-0000B6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1" name="TextBox 5130">
          <a:extLst>
            <a:ext uri="{FF2B5EF4-FFF2-40B4-BE49-F238E27FC236}">
              <a16:creationId xmlns:a16="http://schemas.microsoft.com/office/drawing/2014/main" id="{00000000-0008-0000-0000-0000B7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2" name="TextBox 5131">
          <a:extLst>
            <a:ext uri="{FF2B5EF4-FFF2-40B4-BE49-F238E27FC236}">
              <a16:creationId xmlns:a16="http://schemas.microsoft.com/office/drawing/2014/main" id="{00000000-0008-0000-0000-0000B8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3" name="TextBox 5132">
          <a:extLst>
            <a:ext uri="{FF2B5EF4-FFF2-40B4-BE49-F238E27FC236}">
              <a16:creationId xmlns:a16="http://schemas.microsoft.com/office/drawing/2014/main" id="{00000000-0008-0000-0000-0000B9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4" name="TextBox 5133">
          <a:extLst>
            <a:ext uri="{FF2B5EF4-FFF2-40B4-BE49-F238E27FC236}">
              <a16:creationId xmlns:a16="http://schemas.microsoft.com/office/drawing/2014/main" id="{00000000-0008-0000-0000-0000BA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5" name="TextBox 5134">
          <a:extLst>
            <a:ext uri="{FF2B5EF4-FFF2-40B4-BE49-F238E27FC236}">
              <a16:creationId xmlns:a16="http://schemas.microsoft.com/office/drawing/2014/main" id="{00000000-0008-0000-0000-0000BB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6" name="TextBox 5135">
          <a:extLst>
            <a:ext uri="{FF2B5EF4-FFF2-40B4-BE49-F238E27FC236}">
              <a16:creationId xmlns:a16="http://schemas.microsoft.com/office/drawing/2014/main" id="{00000000-0008-0000-0000-0000BC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7" name="TextBox 5136">
          <a:extLst>
            <a:ext uri="{FF2B5EF4-FFF2-40B4-BE49-F238E27FC236}">
              <a16:creationId xmlns:a16="http://schemas.microsoft.com/office/drawing/2014/main" id="{00000000-0008-0000-0000-0000BD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8" name="TextBox 5137">
          <a:extLst>
            <a:ext uri="{FF2B5EF4-FFF2-40B4-BE49-F238E27FC236}">
              <a16:creationId xmlns:a16="http://schemas.microsoft.com/office/drawing/2014/main" id="{00000000-0008-0000-0000-0000BE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39" name="TextBox 5138">
          <a:extLst>
            <a:ext uri="{FF2B5EF4-FFF2-40B4-BE49-F238E27FC236}">
              <a16:creationId xmlns:a16="http://schemas.microsoft.com/office/drawing/2014/main" id="{00000000-0008-0000-0000-0000BF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40" name="TextBox 5139">
          <a:extLst>
            <a:ext uri="{FF2B5EF4-FFF2-40B4-BE49-F238E27FC236}">
              <a16:creationId xmlns:a16="http://schemas.microsoft.com/office/drawing/2014/main" id="{00000000-0008-0000-0000-0000C0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41" name="TextBox 5140">
          <a:extLst>
            <a:ext uri="{FF2B5EF4-FFF2-40B4-BE49-F238E27FC236}">
              <a16:creationId xmlns:a16="http://schemas.microsoft.com/office/drawing/2014/main" id="{00000000-0008-0000-0000-0000C1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42" name="TextBox 5141">
          <a:extLst>
            <a:ext uri="{FF2B5EF4-FFF2-40B4-BE49-F238E27FC236}">
              <a16:creationId xmlns:a16="http://schemas.microsoft.com/office/drawing/2014/main" id="{00000000-0008-0000-0000-0000C2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143" name="TextBox 5142">
          <a:extLst>
            <a:ext uri="{FF2B5EF4-FFF2-40B4-BE49-F238E27FC236}">
              <a16:creationId xmlns:a16="http://schemas.microsoft.com/office/drawing/2014/main" id="{00000000-0008-0000-0000-0000C306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4" name="TextBox 5143">
          <a:extLst>
            <a:ext uri="{FF2B5EF4-FFF2-40B4-BE49-F238E27FC236}">
              <a16:creationId xmlns:a16="http://schemas.microsoft.com/office/drawing/2014/main" id="{00000000-0008-0000-0000-0000C4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5" name="TextBox 5144">
          <a:extLst>
            <a:ext uri="{FF2B5EF4-FFF2-40B4-BE49-F238E27FC236}">
              <a16:creationId xmlns:a16="http://schemas.microsoft.com/office/drawing/2014/main" id="{00000000-0008-0000-0000-0000C5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6" name="TextBox 5145">
          <a:extLst>
            <a:ext uri="{FF2B5EF4-FFF2-40B4-BE49-F238E27FC236}">
              <a16:creationId xmlns:a16="http://schemas.microsoft.com/office/drawing/2014/main" id="{00000000-0008-0000-0000-0000C6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7" name="TextBox 5146">
          <a:extLst>
            <a:ext uri="{FF2B5EF4-FFF2-40B4-BE49-F238E27FC236}">
              <a16:creationId xmlns:a16="http://schemas.microsoft.com/office/drawing/2014/main" id="{00000000-0008-0000-0000-0000C7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8" name="TextBox 5147">
          <a:extLst>
            <a:ext uri="{FF2B5EF4-FFF2-40B4-BE49-F238E27FC236}">
              <a16:creationId xmlns:a16="http://schemas.microsoft.com/office/drawing/2014/main" id="{00000000-0008-0000-0000-0000C8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49" name="TextBox 5148">
          <a:extLst>
            <a:ext uri="{FF2B5EF4-FFF2-40B4-BE49-F238E27FC236}">
              <a16:creationId xmlns:a16="http://schemas.microsoft.com/office/drawing/2014/main" id="{00000000-0008-0000-0000-0000C9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0" name="TextBox 5149">
          <a:extLst>
            <a:ext uri="{FF2B5EF4-FFF2-40B4-BE49-F238E27FC236}">
              <a16:creationId xmlns:a16="http://schemas.microsoft.com/office/drawing/2014/main" id="{00000000-0008-0000-0000-0000CA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1" name="TextBox 5150">
          <a:extLst>
            <a:ext uri="{FF2B5EF4-FFF2-40B4-BE49-F238E27FC236}">
              <a16:creationId xmlns:a16="http://schemas.microsoft.com/office/drawing/2014/main" id="{00000000-0008-0000-0000-0000CB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2" name="TextBox 5151">
          <a:extLst>
            <a:ext uri="{FF2B5EF4-FFF2-40B4-BE49-F238E27FC236}">
              <a16:creationId xmlns:a16="http://schemas.microsoft.com/office/drawing/2014/main" id="{00000000-0008-0000-0000-0000CC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3" name="TextBox 5152">
          <a:extLst>
            <a:ext uri="{FF2B5EF4-FFF2-40B4-BE49-F238E27FC236}">
              <a16:creationId xmlns:a16="http://schemas.microsoft.com/office/drawing/2014/main" id="{00000000-0008-0000-0000-0000CD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4" name="TextBox 5153">
          <a:extLst>
            <a:ext uri="{FF2B5EF4-FFF2-40B4-BE49-F238E27FC236}">
              <a16:creationId xmlns:a16="http://schemas.microsoft.com/office/drawing/2014/main" id="{00000000-0008-0000-0000-0000CE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5" name="TextBox 5154">
          <a:extLst>
            <a:ext uri="{FF2B5EF4-FFF2-40B4-BE49-F238E27FC236}">
              <a16:creationId xmlns:a16="http://schemas.microsoft.com/office/drawing/2014/main" id="{00000000-0008-0000-0000-0000CF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6" name="TextBox 5155">
          <a:extLst>
            <a:ext uri="{FF2B5EF4-FFF2-40B4-BE49-F238E27FC236}">
              <a16:creationId xmlns:a16="http://schemas.microsoft.com/office/drawing/2014/main" id="{00000000-0008-0000-0000-0000D0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7" name="TextBox 5156">
          <a:extLst>
            <a:ext uri="{FF2B5EF4-FFF2-40B4-BE49-F238E27FC236}">
              <a16:creationId xmlns:a16="http://schemas.microsoft.com/office/drawing/2014/main" id="{00000000-0008-0000-0000-0000D1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8" name="TextBox 5157">
          <a:extLst>
            <a:ext uri="{FF2B5EF4-FFF2-40B4-BE49-F238E27FC236}">
              <a16:creationId xmlns:a16="http://schemas.microsoft.com/office/drawing/2014/main" id="{00000000-0008-0000-0000-0000D2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59" name="TextBox 5158">
          <a:extLst>
            <a:ext uri="{FF2B5EF4-FFF2-40B4-BE49-F238E27FC236}">
              <a16:creationId xmlns:a16="http://schemas.microsoft.com/office/drawing/2014/main" id="{00000000-0008-0000-0000-0000D3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0" name="TextBox 5159">
          <a:extLst>
            <a:ext uri="{FF2B5EF4-FFF2-40B4-BE49-F238E27FC236}">
              <a16:creationId xmlns:a16="http://schemas.microsoft.com/office/drawing/2014/main" id="{00000000-0008-0000-0000-0000D4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1" name="TextBox 5160">
          <a:extLst>
            <a:ext uri="{FF2B5EF4-FFF2-40B4-BE49-F238E27FC236}">
              <a16:creationId xmlns:a16="http://schemas.microsoft.com/office/drawing/2014/main" id="{00000000-0008-0000-0000-0000D5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2" name="TextBox 5161">
          <a:extLst>
            <a:ext uri="{FF2B5EF4-FFF2-40B4-BE49-F238E27FC236}">
              <a16:creationId xmlns:a16="http://schemas.microsoft.com/office/drawing/2014/main" id="{00000000-0008-0000-0000-0000D6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3" name="TextBox 5162">
          <a:extLst>
            <a:ext uri="{FF2B5EF4-FFF2-40B4-BE49-F238E27FC236}">
              <a16:creationId xmlns:a16="http://schemas.microsoft.com/office/drawing/2014/main" id="{00000000-0008-0000-0000-0000D7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4" name="TextBox 5163">
          <a:extLst>
            <a:ext uri="{FF2B5EF4-FFF2-40B4-BE49-F238E27FC236}">
              <a16:creationId xmlns:a16="http://schemas.microsoft.com/office/drawing/2014/main" id="{00000000-0008-0000-0000-0000D8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5" name="TextBox 5164">
          <a:extLst>
            <a:ext uri="{FF2B5EF4-FFF2-40B4-BE49-F238E27FC236}">
              <a16:creationId xmlns:a16="http://schemas.microsoft.com/office/drawing/2014/main" id="{00000000-0008-0000-0000-0000D9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6" name="TextBox 5165">
          <a:extLst>
            <a:ext uri="{FF2B5EF4-FFF2-40B4-BE49-F238E27FC236}">
              <a16:creationId xmlns:a16="http://schemas.microsoft.com/office/drawing/2014/main" id="{00000000-0008-0000-0000-0000DA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7" name="TextBox 5166">
          <a:extLst>
            <a:ext uri="{FF2B5EF4-FFF2-40B4-BE49-F238E27FC236}">
              <a16:creationId xmlns:a16="http://schemas.microsoft.com/office/drawing/2014/main" id="{00000000-0008-0000-0000-0000DB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8" name="TextBox 5167">
          <a:extLst>
            <a:ext uri="{FF2B5EF4-FFF2-40B4-BE49-F238E27FC236}">
              <a16:creationId xmlns:a16="http://schemas.microsoft.com/office/drawing/2014/main" id="{00000000-0008-0000-0000-0000DC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69" name="TextBox 5168">
          <a:extLst>
            <a:ext uri="{FF2B5EF4-FFF2-40B4-BE49-F238E27FC236}">
              <a16:creationId xmlns:a16="http://schemas.microsoft.com/office/drawing/2014/main" id="{00000000-0008-0000-0000-0000DD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0" name="TextBox 5169">
          <a:extLst>
            <a:ext uri="{FF2B5EF4-FFF2-40B4-BE49-F238E27FC236}">
              <a16:creationId xmlns:a16="http://schemas.microsoft.com/office/drawing/2014/main" id="{00000000-0008-0000-0000-0000DE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1" name="TextBox 5170">
          <a:extLst>
            <a:ext uri="{FF2B5EF4-FFF2-40B4-BE49-F238E27FC236}">
              <a16:creationId xmlns:a16="http://schemas.microsoft.com/office/drawing/2014/main" id="{00000000-0008-0000-0000-0000DF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2" name="TextBox 5171">
          <a:extLst>
            <a:ext uri="{FF2B5EF4-FFF2-40B4-BE49-F238E27FC236}">
              <a16:creationId xmlns:a16="http://schemas.microsoft.com/office/drawing/2014/main" id="{00000000-0008-0000-0000-0000E0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3" name="TextBox 5172">
          <a:extLst>
            <a:ext uri="{FF2B5EF4-FFF2-40B4-BE49-F238E27FC236}">
              <a16:creationId xmlns:a16="http://schemas.microsoft.com/office/drawing/2014/main" id="{00000000-0008-0000-0000-0000E1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4" name="TextBox 5173">
          <a:extLst>
            <a:ext uri="{FF2B5EF4-FFF2-40B4-BE49-F238E27FC236}">
              <a16:creationId xmlns:a16="http://schemas.microsoft.com/office/drawing/2014/main" id="{00000000-0008-0000-0000-0000E2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5" name="TextBox 5174">
          <a:extLst>
            <a:ext uri="{FF2B5EF4-FFF2-40B4-BE49-F238E27FC236}">
              <a16:creationId xmlns:a16="http://schemas.microsoft.com/office/drawing/2014/main" id="{00000000-0008-0000-0000-0000E3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6" name="TextBox 5175">
          <a:extLst>
            <a:ext uri="{FF2B5EF4-FFF2-40B4-BE49-F238E27FC236}">
              <a16:creationId xmlns:a16="http://schemas.microsoft.com/office/drawing/2014/main" id="{00000000-0008-0000-0000-0000E4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7" name="TextBox 5176">
          <a:extLst>
            <a:ext uri="{FF2B5EF4-FFF2-40B4-BE49-F238E27FC236}">
              <a16:creationId xmlns:a16="http://schemas.microsoft.com/office/drawing/2014/main" id="{00000000-0008-0000-0000-0000E5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8" name="TextBox 5177">
          <a:extLst>
            <a:ext uri="{FF2B5EF4-FFF2-40B4-BE49-F238E27FC236}">
              <a16:creationId xmlns:a16="http://schemas.microsoft.com/office/drawing/2014/main" id="{00000000-0008-0000-0000-0000E6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79" name="TextBox 5178">
          <a:extLst>
            <a:ext uri="{FF2B5EF4-FFF2-40B4-BE49-F238E27FC236}">
              <a16:creationId xmlns:a16="http://schemas.microsoft.com/office/drawing/2014/main" id="{00000000-0008-0000-0000-0000E7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0" name="TextBox 5179">
          <a:extLst>
            <a:ext uri="{FF2B5EF4-FFF2-40B4-BE49-F238E27FC236}">
              <a16:creationId xmlns:a16="http://schemas.microsoft.com/office/drawing/2014/main" id="{00000000-0008-0000-0000-0000E8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1" name="TextBox 5180">
          <a:extLst>
            <a:ext uri="{FF2B5EF4-FFF2-40B4-BE49-F238E27FC236}">
              <a16:creationId xmlns:a16="http://schemas.microsoft.com/office/drawing/2014/main" id="{00000000-0008-0000-0000-0000E9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2" name="TextBox 5181">
          <a:extLst>
            <a:ext uri="{FF2B5EF4-FFF2-40B4-BE49-F238E27FC236}">
              <a16:creationId xmlns:a16="http://schemas.microsoft.com/office/drawing/2014/main" id="{00000000-0008-0000-0000-0000EA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3" name="TextBox 5182">
          <a:extLst>
            <a:ext uri="{FF2B5EF4-FFF2-40B4-BE49-F238E27FC236}">
              <a16:creationId xmlns:a16="http://schemas.microsoft.com/office/drawing/2014/main" id="{00000000-0008-0000-0000-0000EB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4" name="TextBox 5183">
          <a:extLst>
            <a:ext uri="{FF2B5EF4-FFF2-40B4-BE49-F238E27FC236}">
              <a16:creationId xmlns:a16="http://schemas.microsoft.com/office/drawing/2014/main" id="{00000000-0008-0000-0000-0000EC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5" name="TextBox 5184">
          <a:extLst>
            <a:ext uri="{FF2B5EF4-FFF2-40B4-BE49-F238E27FC236}">
              <a16:creationId xmlns:a16="http://schemas.microsoft.com/office/drawing/2014/main" id="{00000000-0008-0000-0000-0000ED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6" name="TextBox 5185">
          <a:extLst>
            <a:ext uri="{FF2B5EF4-FFF2-40B4-BE49-F238E27FC236}">
              <a16:creationId xmlns:a16="http://schemas.microsoft.com/office/drawing/2014/main" id="{00000000-0008-0000-0000-0000EE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7" name="TextBox 5186">
          <a:extLst>
            <a:ext uri="{FF2B5EF4-FFF2-40B4-BE49-F238E27FC236}">
              <a16:creationId xmlns:a16="http://schemas.microsoft.com/office/drawing/2014/main" id="{00000000-0008-0000-0000-0000EF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8" name="TextBox 5187">
          <a:extLst>
            <a:ext uri="{FF2B5EF4-FFF2-40B4-BE49-F238E27FC236}">
              <a16:creationId xmlns:a16="http://schemas.microsoft.com/office/drawing/2014/main" id="{00000000-0008-0000-0000-0000F0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89" name="TextBox 5188">
          <a:extLst>
            <a:ext uri="{FF2B5EF4-FFF2-40B4-BE49-F238E27FC236}">
              <a16:creationId xmlns:a16="http://schemas.microsoft.com/office/drawing/2014/main" id="{00000000-0008-0000-0000-0000F1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0" name="TextBox 5189">
          <a:extLst>
            <a:ext uri="{FF2B5EF4-FFF2-40B4-BE49-F238E27FC236}">
              <a16:creationId xmlns:a16="http://schemas.microsoft.com/office/drawing/2014/main" id="{00000000-0008-0000-0000-0000F2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1" name="TextBox 5190">
          <a:extLst>
            <a:ext uri="{FF2B5EF4-FFF2-40B4-BE49-F238E27FC236}">
              <a16:creationId xmlns:a16="http://schemas.microsoft.com/office/drawing/2014/main" id="{00000000-0008-0000-0000-0000F3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2" name="TextBox 5191">
          <a:extLst>
            <a:ext uri="{FF2B5EF4-FFF2-40B4-BE49-F238E27FC236}">
              <a16:creationId xmlns:a16="http://schemas.microsoft.com/office/drawing/2014/main" id="{00000000-0008-0000-0000-0000F4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3" name="TextBox 5192">
          <a:extLst>
            <a:ext uri="{FF2B5EF4-FFF2-40B4-BE49-F238E27FC236}">
              <a16:creationId xmlns:a16="http://schemas.microsoft.com/office/drawing/2014/main" id="{00000000-0008-0000-0000-0000F5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4" name="TextBox 5193">
          <a:extLst>
            <a:ext uri="{FF2B5EF4-FFF2-40B4-BE49-F238E27FC236}">
              <a16:creationId xmlns:a16="http://schemas.microsoft.com/office/drawing/2014/main" id="{00000000-0008-0000-0000-0000F6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5" name="TextBox 5194">
          <a:extLst>
            <a:ext uri="{FF2B5EF4-FFF2-40B4-BE49-F238E27FC236}">
              <a16:creationId xmlns:a16="http://schemas.microsoft.com/office/drawing/2014/main" id="{00000000-0008-0000-0000-0000F7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6" name="TextBox 5195">
          <a:extLst>
            <a:ext uri="{FF2B5EF4-FFF2-40B4-BE49-F238E27FC236}">
              <a16:creationId xmlns:a16="http://schemas.microsoft.com/office/drawing/2014/main" id="{00000000-0008-0000-0000-0000F8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7" name="TextBox 5196">
          <a:extLst>
            <a:ext uri="{FF2B5EF4-FFF2-40B4-BE49-F238E27FC236}">
              <a16:creationId xmlns:a16="http://schemas.microsoft.com/office/drawing/2014/main" id="{00000000-0008-0000-0000-0000F9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8" name="TextBox 5197">
          <a:extLst>
            <a:ext uri="{FF2B5EF4-FFF2-40B4-BE49-F238E27FC236}">
              <a16:creationId xmlns:a16="http://schemas.microsoft.com/office/drawing/2014/main" id="{00000000-0008-0000-0000-0000FA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199" name="TextBox 5198">
          <a:extLst>
            <a:ext uri="{FF2B5EF4-FFF2-40B4-BE49-F238E27FC236}">
              <a16:creationId xmlns:a16="http://schemas.microsoft.com/office/drawing/2014/main" id="{00000000-0008-0000-0000-0000FB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0" name="TextBox 5199">
          <a:extLst>
            <a:ext uri="{FF2B5EF4-FFF2-40B4-BE49-F238E27FC236}">
              <a16:creationId xmlns:a16="http://schemas.microsoft.com/office/drawing/2014/main" id="{00000000-0008-0000-0000-0000FC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1" name="TextBox 5200">
          <a:extLst>
            <a:ext uri="{FF2B5EF4-FFF2-40B4-BE49-F238E27FC236}">
              <a16:creationId xmlns:a16="http://schemas.microsoft.com/office/drawing/2014/main" id="{00000000-0008-0000-0000-0000FD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2" name="TextBox 5201">
          <a:extLst>
            <a:ext uri="{FF2B5EF4-FFF2-40B4-BE49-F238E27FC236}">
              <a16:creationId xmlns:a16="http://schemas.microsoft.com/office/drawing/2014/main" id="{00000000-0008-0000-0000-0000FE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3" name="TextBox 5202">
          <a:extLst>
            <a:ext uri="{FF2B5EF4-FFF2-40B4-BE49-F238E27FC236}">
              <a16:creationId xmlns:a16="http://schemas.microsoft.com/office/drawing/2014/main" id="{00000000-0008-0000-0000-0000FF06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4" name="TextBox 5203">
          <a:extLst>
            <a:ext uri="{FF2B5EF4-FFF2-40B4-BE49-F238E27FC236}">
              <a16:creationId xmlns:a16="http://schemas.microsoft.com/office/drawing/2014/main" id="{00000000-0008-0000-0000-00000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5" name="TextBox 5204">
          <a:extLst>
            <a:ext uri="{FF2B5EF4-FFF2-40B4-BE49-F238E27FC236}">
              <a16:creationId xmlns:a16="http://schemas.microsoft.com/office/drawing/2014/main" id="{00000000-0008-0000-0000-00000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6" name="TextBox 5205">
          <a:extLst>
            <a:ext uri="{FF2B5EF4-FFF2-40B4-BE49-F238E27FC236}">
              <a16:creationId xmlns:a16="http://schemas.microsoft.com/office/drawing/2014/main" id="{00000000-0008-0000-0000-000002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7" name="TextBox 5206">
          <a:extLst>
            <a:ext uri="{FF2B5EF4-FFF2-40B4-BE49-F238E27FC236}">
              <a16:creationId xmlns:a16="http://schemas.microsoft.com/office/drawing/2014/main" id="{00000000-0008-0000-0000-000003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8" name="TextBox 5207">
          <a:extLst>
            <a:ext uri="{FF2B5EF4-FFF2-40B4-BE49-F238E27FC236}">
              <a16:creationId xmlns:a16="http://schemas.microsoft.com/office/drawing/2014/main" id="{00000000-0008-0000-0000-00000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09" name="TextBox 5208">
          <a:extLst>
            <a:ext uri="{FF2B5EF4-FFF2-40B4-BE49-F238E27FC236}">
              <a16:creationId xmlns:a16="http://schemas.microsoft.com/office/drawing/2014/main" id="{00000000-0008-0000-0000-00000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0" name="TextBox 5209">
          <a:extLst>
            <a:ext uri="{FF2B5EF4-FFF2-40B4-BE49-F238E27FC236}">
              <a16:creationId xmlns:a16="http://schemas.microsoft.com/office/drawing/2014/main" id="{00000000-0008-0000-0000-00000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1" name="TextBox 5210">
          <a:extLst>
            <a:ext uri="{FF2B5EF4-FFF2-40B4-BE49-F238E27FC236}">
              <a16:creationId xmlns:a16="http://schemas.microsoft.com/office/drawing/2014/main" id="{00000000-0008-0000-0000-00000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2" name="TextBox 5211">
          <a:extLst>
            <a:ext uri="{FF2B5EF4-FFF2-40B4-BE49-F238E27FC236}">
              <a16:creationId xmlns:a16="http://schemas.microsoft.com/office/drawing/2014/main" id="{00000000-0008-0000-0000-00000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3" name="TextBox 5212">
          <a:extLst>
            <a:ext uri="{FF2B5EF4-FFF2-40B4-BE49-F238E27FC236}">
              <a16:creationId xmlns:a16="http://schemas.microsoft.com/office/drawing/2014/main" id="{00000000-0008-0000-0000-00000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4" name="TextBox 5213">
          <a:extLst>
            <a:ext uri="{FF2B5EF4-FFF2-40B4-BE49-F238E27FC236}">
              <a16:creationId xmlns:a16="http://schemas.microsoft.com/office/drawing/2014/main" id="{00000000-0008-0000-0000-00000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215" name="TextBox 5214">
          <a:extLst>
            <a:ext uri="{FF2B5EF4-FFF2-40B4-BE49-F238E27FC236}">
              <a16:creationId xmlns:a16="http://schemas.microsoft.com/office/drawing/2014/main" id="{00000000-0008-0000-0000-00000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16" name="TextBox 5215">
          <a:extLst>
            <a:ext uri="{FF2B5EF4-FFF2-40B4-BE49-F238E27FC236}">
              <a16:creationId xmlns:a16="http://schemas.microsoft.com/office/drawing/2014/main" id="{00000000-0008-0000-0000-00000C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17" name="TextBox 5216">
          <a:extLst>
            <a:ext uri="{FF2B5EF4-FFF2-40B4-BE49-F238E27FC236}">
              <a16:creationId xmlns:a16="http://schemas.microsoft.com/office/drawing/2014/main" id="{00000000-0008-0000-0000-00000D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18" name="TextBox 5217">
          <a:extLst>
            <a:ext uri="{FF2B5EF4-FFF2-40B4-BE49-F238E27FC236}">
              <a16:creationId xmlns:a16="http://schemas.microsoft.com/office/drawing/2014/main" id="{00000000-0008-0000-0000-00000E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19" name="TextBox 5218">
          <a:extLst>
            <a:ext uri="{FF2B5EF4-FFF2-40B4-BE49-F238E27FC236}">
              <a16:creationId xmlns:a16="http://schemas.microsoft.com/office/drawing/2014/main" id="{00000000-0008-0000-0000-00000F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0" name="TextBox 5219">
          <a:extLst>
            <a:ext uri="{FF2B5EF4-FFF2-40B4-BE49-F238E27FC236}">
              <a16:creationId xmlns:a16="http://schemas.microsoft.com/office/drawing/2014/main" id="{00000000-0008-0000-0000-00001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1" name="TextBox 5220">
          <a:extLst>
            <a:ext uri="{FF2B5EF4-FFF2-40B4-BE49-F238E27FC236}">
              <a16:creationId xmlns:a16="http://schemas.microsoft.com/office/drawing/2014/main" id="{00000000-0008-0000-0000-00001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2" name="TextBox 5221">
          <a:extLst>
            <a:ext uri="{FF2B5EF4-FFF2-40B4-BE49-F238E27FC236}">
              <a16:creationId xmlns:a16="http://schemas.microsoft.com/office/drawing/2014/main" id="{00000000-0008-0000-0000-00001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3" name="TextBox 5222">
          <a:extLst>
            <a:ext uri="{FF2B5EF4-FFF2-40B4-BE49-F238E27FC236}">
              <a16:creationId xmlns:a16="http://schemas.microsoft.com/office/drawing/2014/main" id="{00000000-0008-0000-0000-00001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4" name="TextBox 5223">
          <a:extLst>
            <a:ext uri="{FF2B5EF4-FFF2-40B4-BE49-F238E27FC236}">
              <a16:creationId xmlns:a16="http://schemas.microsoft.com/office/drawing/2014/main" id="{00000000-0008-0000-0000-000014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5" name="TextBox 5224">
          <a:extLst>
            <a:ext uri="{FF2B5EF4-FFF2-40B4-BE49-F238E27FC236}">
              <a16:creationId xmlns:a16="http://schemas.microsoft.com/office/drawing/2014/main" id="{00000000-0008-0000-0000-000015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6" name="TextBox 5225">
          <a:extLst>
            <a:ext uri="{FF2B5EF4-FFF2-40B4-BE49-F238E27FC236}">
              <a16:creationId xmlns:a16="http://schemas.microsoft.com/office/drawing/2014/main" id="{00000000-0008-0000-0000-000016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7" name="TextBox 5226">
          <a:extLst>
            <a:ext uri="{FF2B5EF4-FFF2-40B4-BE49-F238E27FC236}">
              <a16:creationId xmlns:a16="http://schemas.microsoft.com/office/drawing/2014/main" id="{00000000-0008-0000-0000-000017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8" name="TextBox 5227">
          <a:extLst>
            <a:ext uri="{FF2B5EF4-FFF2-40B4-BE49-F238E27FC236}">
              <a16:creationId xmlns:a16="http://schemas.microsoft.com/office/drawing/2014/main" id="{00000000-0008-0000-0000-000018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29" name="TextBox 5228">
          <a:extLst>
            <a:ext uri="{FF2B5EF4-FFF2-40B4-BE49-F238E27FC236}">
              <a16:creationId xmlns:a16="http://schemas.microsoft.com/office/drawing/2014/main" id="{00000000-0008-0000-0000-000019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0" name="TextBox 5229">
          <a:extLst>
            <a:ext uri="{FF2B5EF4-FFF2-40B4-BE49-F238E27FC236}">
              <a16:creationId xmlns:a16="http://schemas.microsoft.com/office/drawing/2014/main" id="{00000000-0008-0000-0000-00001A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1" name="TextBox 5230">
          <a:extLst>
            <a:ext uri="{FF2B5EF4-FFF2-40B4-BE49-F238E27FC236}">
              <a16:creationId xmlns:a16="http://schemas.microsoft.com/office/drawing/2014/main" id="{00000000-0008-0000-0000-00001B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2" name="TextBox 5231">
          <a:extLst>
            <a:ext uri="{FF2B5EF4-FFF2-40B4-BE49-F238E27FC236}">
              <a16:creationId xmlns:a16="http://schemas.microsoft.com/office/drawing/2014/main" id="{00000000-0008-0000-0000-00001C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3" name="TextBox 5232">
          <a:extLst>
            <a:ext uri="{FF2B5EF4-FFF2-40B4-BE49-F238E27FC236}">
              <a16:creationId xmlns:a16="http://schemas.microsoft.com/office/drawing/2014/main" id="{00000000-0008-0000-0000-00001D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4" name="TextBox 5233">
          <a:extLst>
            <a:ext uri="{FF2B5EF4-FFF2-40B4-BE49-F238E27FC236}">
              <a16:creationId xmlns:a16="http://schemas.microsoft.com/office/drawing/2014/main" id="{00000000-0008-0000-0000-00001E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5" name="TextBox 5234">
          <a:extLst>
            <a:ext uri="{FF2B5EF4-FFF2-40B4-BE49-F238E27FC236}">
              <a16:creationId xmlns:a16="http://schemas.microsoft.com/office/drawing/2014/main" id="{00000000-0008-0000-0000-00001F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6" name="TextBox 5235">
          <a:extLst>
            <a:ext uri="{FF2B5EF4-FFF2-40B4-BE49-F238E27FC236}">
              <a16:creationId xmlns:a16="http://schemas.microsoft.com/office/drawing/2014/main" id="{00000000-0008-0000-0000-00002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7" name="TextBox 5236">
          <a:extLst>
            <a:ext uri="{FF2B5EF4-FFF2-40B4-BE49-F238E27FC236}">
              <a16:creationId xmlns:a16="http://schemas.microsoft.com/office/drawing/2014/main" id="{00000000-0008-0000-0000-00002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8" name="TextBox 5237">
          <a:extLst>
            <a:ext uri="{FF2B5EF4-FFF2-40B4-BE49-F238E27FC236}">
              <a16:creationId xmlns:a16="http://schemas.microsoft.com/office/drawing/2014/main" id="{00000000-0008-0000-0000-00002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39" name="TextBox 5238">
          <a:extLst>
            <a:ext uri="{FF2B5EF4-FFF2-40B4-BE49-F238E27FC236}">
              <a16:creationId xmlns:a16="http://schemas.microsoft.com/office/drawing/2014/main" id="{00000000-0008-0000-0000-00002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0" name="TextBox 5239">
          <a:extLst>
            <a:ext uri="{FF2B5EF4-FFF2-40B4-BE49-F238E27FC236}">
              <a16:creationId xmlns:a16="http://schemas.microsoft.com/office/drawing/2014/main" id="{00000000-0008-0000-0000-000024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1" name="TextBox 5240">
          <a:extLst>
            <a:ext uri="{FF2B5EF4-FFF2-40B4-BE49-F238E27FC236}">
              <a16:creationId xmlns:a16="http://schemas.microsoft.com/office/drawing/2014/main" id="{00000000-0008-0000-0000-000025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2" name="TextBox 5241">
          <a:extLst>
            <a:ext uri="{FF2B5EF4-FFF2-40B4-BE49-F238E27FC236}">
              <a16:creationId xmlns:a16="http://schemas.microsoft.com/office/drawing/2014/main" id="{00000000-0008-0000-0000-000026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3" name="TextBox 5242">
          <a:extLst>
            <a:ext uri="{FF2B5EF4-FFF2-40B4-BE49-F238E27FC236}">
              <a16:creationId xmlns:a16="http://schemas.microsoft.com/office/drawing/2014/main" id="{00000000-0008-0000-0000-000027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4" name="TextBox 5243">
          <a:extLst>
            <a:ext uri="{FF2B5EF4-FFF2-40B4-BE49-F238E27FC236}">
              <a16:creationId xmlns:a16="http://schemas.microsoft.com/office/drawing/2014/main" id="{00000000-0008-0000-0000-000028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5" name="TextBox 5244">
          <a:extLst>
            <a:ext uri="{FF2B5EF4-FFF2-40B4-BE49-F238E27FC236}">
              <a16:creationId xmlns:a16="http://schemas.microsoft.com/office/drawing/2014/main" id="{00000000-0008-0000-0000-000029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6" name="TextBox 5245">
          <a:extLst>
            <a:ext uri="{FF2B5EF4-FFF2-40B4-BE49-F238E27FC236}">
              <a16:creationId xmlns:a16="http://schemas.microsoft.com/office/drawing/2014/main" id="{00000000-0008-0000-0000-00002A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7" name="TextBox 5246">
          <a:extLst>
            <a:ext uri="{FF2B5EF4-FFF2-40B4-BE49-F238E27FC236}">
              <a16:creationId xmlns:a16="http://schemas.microsoft.com/office/drawing/2014/main" id="{00000000-0008-0000-0000-00002B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8" name="TextBox 5247">
          <a:extLst>
            <a:ext uri="{FF2B5EF4-FFF2-40B4-BE49-F238E27FC236}">
              <a16:creationId xmlns:a16="http://schemas.microsoft.com/office/drawing/2014/main" id="{00000000-0008-0000-0000-00002C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49" name="TextBox 5248">
          <a:extLst>
            <a:ext uri="{FF2B5EF4-FFF2-40B4-BE49-F238E27FC236}">
              <a16:creationId xmlns:a16="http://schemas.microsoft.com/office/drawing/2014/main" id="{00000000-0008-0000-0000-00002D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0" name="TextBox 5249">
          <a:extLst>
            <a:ext uri="{FF2B5EF4-FFF2-40B4-BE49-F238E27FC236}">
              <a16:creationId xmlns:a16="http://schemas.microsoft.com/office/drawing/2014/main" id="{00000000-0008-0000-0000-00002E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1" name="TextBox 5250">
          <a:extLst>
            <a:ext uri="{FF2B5EF4-FFF2-40B4-BE49-F238E27FC236}">
              <a16:creationId xmlns:a16="http://schemas.microsoft.com/office/drawing/2014/main" id="{00000000-0008-0000-0000-00002F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2" name="TextBox 5251">
          <a:extLst>
            <a:ext uri="{FF2B5EF4-FFF2-40B4-BE49-F238E27FC236}">
              <a16:creationId xmlns:a16="http://schemas.microsoft.com/office/drawing/2014/main" id="{00000000-0008-0000-0000-00003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3" name="TextBox 5252">
          <a:extLst>
            <a:ext uri="{FF2B5EF4-FFF2-40B4-BE49-F238E27FC236}">
              <a16:creationId xmlns:a16="http://schemas.microsoft.com/office/drawing/2014/main" id="{00000000-0008-0000-0000-00003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4" name="TextBox 5253">
          <a:extLst>
            <a:ext uri="{FF2B5EF4-FFF2-40B4-BE49-F238E27FC236}">
              <a16:creationId xmlns:a16="http://schemas.microsoft.com/office/drawing/2014/main" id="{00000000-0008-0000-0000-00003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5" name="TextBox 5254">
          <a:extLst>
            <a:ext uri="{FF2B5EF4-FFF2-40B4-BE49-F238E27FC236}">
              <a16:creationId xmlns:a16="http://schemas.microsoft.com/office/drawing/2014/main" id="{00000000-0008-0000-0000-00003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6" name="TextBox 5255">
          <a:extLst>
            <a:ext uri="{FF2B5EF4-FFF2-40B4-BE49-F238E27FC236}">
              <a16:creationId xmlns:a16="http://schemas.microsoft.com/office/drawing/2014/main" id="{00000000-0008-0000-0000-000034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7" name="TextBox 5256">
          <a:extLst>
            <a:ext uri="{FF2B5EF4-FFF2-40B4-BE49-F238E27FC236}">
              <a16:creationId xmlns:a16="http://schemas.microsoft.com/office/drawing/2014/main" id="{00000000-0008-0000-0000-000035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8" name="TextBox 5257">
          <a:extLst>
            <a:ext uri="{FF2B5EF4-FFF2-40B4-BE49-F238E27FC236}">
              <a16:creationId xmlns:a16="http://schemas.microsoft.com/office/drawing/2014/main" id="{00000000-0008-0000-0000-000036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59" name="TextBox 5258">
          <a:extLst>
            <a:ext uri="{FF2B5EF4-FFF2-40B4-BE49-F238E27FC236}">
              <a16:creationId xmlns:a16="http://schemas.microsoft.com/office/drawing/2014/main" id="{00000000-0008-0000-0000-000037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0" name="TextBox 5259">
          <a:extLst>
            <a:ext uri="{FF2B5EF4-FFF2-40B4-BE49-F238E27FC236}">
              <a16:creationId xmlns:a16="http://schemas.microsoft.com/office/drawing/2014/main" id="{00000000-0008-0000-0000-000038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1" name="TextBox 5260">
          <a:extLst>
            <a:ext uri="{FF2B5EF4-FFF2-40B4-BE49-F238E27FC236}">
              <a16:creationId xmlns:a16="http://schemas.microsoft.com/office/drawing/2014/main" id="{00000000-0008-0000-0000-000039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2" name="TextBox 5261">
          <a:extLst>
            <a:ext uri="{FF2B5EF4-FFF2-40B4-BE49-F238E27FC236}">
              <a16:creationId xmlns:a16="http://schemas.microsoft.com/office/drawing/2014/main" id="{00000000-0008-0000-0000-00003A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3" name="TextBox 5262">
          <a:extLst>
            <a:ext uri="{FF2B5EF4-FFF2-40B4-BE49-F238E27FC236}">
              <a16:creationId xmlns:a16="http://schemas.microsoft.com/office/drawing/2014/main" id="{00000000-0008-0000-0000-00003B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4" name="TextBox 5263">
          <a:extLst>
            <a:ext uri="{FF2B5EF4-FFF2-40B4-BE49-F238E27FC236}">
              <a16:creationId xmlns:a16="http://schemas.microsoft.com/office/drawing/2014/main" id="{00000000-0008-0000-0000-00003C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5" name="TextBox 5264">
          <a:extLst>
            <a:ext uri="{FF2B5EF4-FFF2-40B4-BE49-F238E27FC236}">
              <a16:creationId xmlns:a16="http://schemas.microsoft.com/office/drawing/2014/main" id="{00000000-0008-0000-0000-00003D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6" name="TextBox 5265">
          <a:extLst>
            <a:ext uri="{FF2B5EF4-FFF2-40B4-BE49-F238E27FC236}">
              <a16:creationId xmlns:a16="http://schemas.microsoft.com/office/drawing/2014/main" id="{00000000-0008-0000-0000-00003E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7" name="TextBox 5266">
          <a:extLst>
            <a:ext uri="{FF2B5EF4-FFF2-40B4-BE49-F238E27FC236}">
              <a16:creationId xmlns:a16="http://schemas.microsoft.com/office/drawing/2014/main" id="{00000000-0008-0000-0000-00003F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8" name="TextBox 5267">
          <a:extLst>
            <a:ext uri="{FF2B5EF4-FFF2-40B4-BE49-F238E27FC236}">
              <a16:creationId xmlns:a16="http://schemas.microsoft.com/office/drawing/2014/main" id="{00000000-0008-0000-0000-00004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69" name="TextBox 5268">
          <a:extLst>
            <a:ext uri="{FF2B5EF4-FFF2-40B4-BE49-F238E27FC236}">
              <a16:creationId xmlns:a16="http://schemas.microsoft.com/office/drawing/2014/main" id="{00000000-0008-0000-0000-00004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0" name="TextBox 5269">
          <a:extLst>
            <a:ext uri="{FF2B5EF4-FFF2-40B4-BE49-F238E27FC236}">
              <a16:creationId xmlns:a16="http://schemas.microsoft.com/office/drawing/2014/main" id="{00000000-0008-0000-0000-00004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1" name="TextBox 5270">
          <a:extLst>
            <a:ext uri="{FF2B5EF4-FFF2-40B4-BE49-F238E27FC236}">
              <a16:creationId xmlns:a16="http://schemas.microsoft.com/office/drawing/2014/main" id="{00000000-0008-0000-0000-00004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2" name="TextBox 5271">
          <a:extLst>
            <a:ext uri="{FF2B5EF4-FFF2-40B4-BE49-F238E27FC236}">
              <a16:creationId xmlns:a16="http://schemas.microsoft.com/office/drawing/2014/main" id="{00000000-0008-0000-0000-000044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3" name="TextBox 5272">
          <a:extLst>
            <a:ext uri="{FF2B5EF4-FFF2-40B4-BE49-F238E27FC236}">
              <a16:creationId xmlns:a16="http://schemas.microsoft.com/office/drawing/2014/main" id="{00000000-0008-0000-0000-000045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4" name="TextBox 5273">
          <a:extLst>
            <a:ext uri="{FF2B5EF4-FFF2-40B4-BE49-F238E27FC236}">
              <a16:creationId xmlns:a16="http://schemas.microsoft.com/office/drawing/2014/main" id="{00000000-0008-0000-0000-000046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5" name="TextBox 5274">
          <a:extLst>
            <a:ext uri="{FF2B5EF4-FFF2-40B4-BE49-F238E27FC236}">
              <a16:creationId xmlns:a16="http://schemas.microsoft.com/office/drawing/2014/main" id="{00000000-0008-0000-0000-000047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6" name="TextBox 5275">
          <a:extLst>
            <a:ext uri="{FF2B5EF4-FFF2-40B4-BE49-F238E27FC236}">
              <a16:creationId xmlns:a16="http://schemas.microsoft.com/office/drawing/2014/main" id="{00000000-0008-0000-0000-000048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7" name="TextBox 5276">
          <a:extLst>
            <a:ext uri="{FF2B5EF4-FFF2-40B4-BE49-F238E27FC236}">
              <a16:creationId xmlns:a16="http://schemas.microsoft.com/office/drawing/2014/main" id="{00000000-0008-0000-0000-000049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8" name="TextBox 5277">
          <a:extLst>
            <a:ext uri="{FF2B5EF4-FFF2-40B4-BE49-F238E27FC236}">
              <a16:creationId xmlns:a16="http://schemas.microsoft.com/office/drawing/2014/main" id="{00000000-0008-0000-0000-00004A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79" name="TextBox 5278">
          <a:extLst>
            <a:ext uri="{FF2B5EF4-FFF2-40B4-BE49-F238E27FC236}">
              <a16:creationId xmlns:a16="http://schemas.microsoft.com/office/drawing/2014/main" id="{00000000-0008-0000-0000-00004B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0" name="TextBox 5279">
          <a:extLst>
            <a:ext uri="{FF2B5EF4-FFF2-40B4-BE49-F238E27FC236}">
              <a16:creationId xmlns:a16="http://schemas.microsoft.com/office/drawing/2014/main" id="{00000000-0008-0000-0000-00004C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1" name="TextBox 5280">
          <a:extLst>
            <a:ext uri="{FF2B5EF4-FFF2-40B4-BE49-F238E27FC236}">
              <a16:creationId xmlns:a16="http://schemas.microsoft.com/office/drawing/2014/main" id="{00000000-0008-0000-0000-00004D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2" name="TextBox 5281">
          <a:extLst>
            <a:ext uri="{FF2B5EF4-FFF2-40B4-BE49-F238E27FC236}">
              <a16:creationId xmlns:a16="http://schemas.microsoft.com/office/drawing/2014/main" id="{00000000-0008-0000-0000-00004E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3" name="TextBox 5282">
          <a:extLst>
            <a:ext uri="{FF2B5EF4-FFF2-40B4-BE49-F238E27FC236}">
              <a16:creationId xmlns:a16="http://schemas.microsoft.com/office/drawing/2014/main" id="{00000000-0008-0000-0000-00004F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4" name="TextBox 5283">
          <a:extLst>
            <a:ext uri="{FF2B5EF4-FFF2-40B4-BE49-F238E27FC236}">
              <a16:creationId xmlns:a16="http://schemas.microsoft.com/office/drawing/2014/main" id="{00000000-0008-0000-0000-00005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5" name="TextBox 5284">
          <a:extLst>
            <a:ext uri="{FF2B5EF4-FFF2-40B4-BE49-F238E27FC236}">
              <a16:creationId xmlns:a16="http://schemas.microsoft.com/office/drawing/2014/main" id="{00000000-0008-0000-0000-00005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6" name="TextBox 5285">
          <a:extLst>
            <a:ext uri="{FF2B5EF4-FFF2-40B4-BE49-F238E27FC236}">
              <a16:creationId xmlns:a16="http://schemas.microsoft.com/office/drawing/2014/main" id="{00000000-0008-0000-0000-00005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287" name="TextBox 5286">
          <a:extLst>
            <a:ext uri="{FF2B5EF4-FFF2-40B4-BE49-F238E27FC236}">
              <a16:creationId xmlns:a16="http://schemas.microsoft.com/office/drawing/2014/main" id="{00000000-0008-0000-0000-00005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288" name="TextBox 5287">
          <a:extLst>
            <a:ext uri="{FF2B5EF4-FFF2-40B4-BE49-F238E27FC236}">
              <a16:creationId xmlns:a16="http://schemas.microsoft.com/office/drawing/2014/main" id="{00000000-0008-0000-0000-000054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289" name="TextBox 5288">
          <a:extLst>
            <a:ext uri="{FF2B5EF4-FFF2-40B4-BE49-F238E27FC236}">
              <a16:creationId xmlns:a16="http://schemas.microsoft.com/office/drawing/2014/main" id="{00000000-0008-0000-0000-000055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290" name="TextBox 5289">
          <a:extLst>
            <a:ext uri="{FF2B5EF4-FFF2-40B4-BE49-F238E27FC236}">
              <a16:creationId xmlns:a16="http://schemas.microsoft.com/office/drawing/2014/main" id="{00000000-0008-0000-0000-000056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291" name="TextBox 5290">
          <a:extLst>
            <a:ext uri="{FF2B5EF4-FFF2-40B4-BE49-F238E27FC236}">
              <a16:creationId xmlns:a16="http://schemas.microsoft.com/office/drawing/2014/main" id="{00000000-0008-0000-0000-000057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292" name="TextBox 5291">
          <a:extLst>
            <a:ext uri="{FF2B5EF4-FFF2-40B4-BE49-F238E27FC236}">
              <a16:creationId xmlns:a16="http://schemas.microsoft.com/office/drawing/2014/main" id="{00000000-0008-0000-0000-000058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293" name="TextBox 5292">
          <a:extLst>
            <a:ext uri="{FF2B5EF4-FFF2-40B4-BE49-F238E27FC236}">
              <a16:creationId xmlns:a16="http://schemas.microsoft.com/office/drawing/2014/main" id="{00000000-0008-0000-0000-000059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294" name="TextBox 5293">
          <a:extLst>
            <a:ext uri="{FF2B5EF4-FFF2-40B4-BE49-F238E27FC236}">
              <a16:creationId xmlns:a16="http://schemas.microsoft.com/office/drawing/2014/main" id="{00000000-0008-0000-0000-00005A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295" name="TextBox 5294">
          <a:extLst>
            <a:ext uri="{FF2B5EF4-FFF2-40B4-BE49-F238E27FC236}">
              <a16:creationId xmlns:a16="http://schemas.microsoft.com/office/drawing/2014/main" id="{00000000-0008-0000-0000-00005B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5296" name="TextBox 5295">
          <a:extLst>
            <a:ext uri="{FF2B5EF4-FFF2-40B4-BE49-F238E27FC236}">
              <a16:creationId xmlns:a16="http://schemas.microsoft.com/office/drawing/2014/main" id="{00000000-0008-0000-0000-00005C07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5297" name="TextBox 5296">
          <a:extLst>
            <a:ext uri="{FF2B5EF4-FFF2-40B4-BE49-F238E27FC236}">
              <a16:creationId xmlns:a16="http://schemas.microsoft.com/office/drawing/2014/main" id="{00000000-0008-0000-0000-00005D07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5298" name="TextBox 5297">
          <a:extLst>
            <a:ext uri="{FF2B5EF4-FFF2-40B4-BE49-F238E27FC236}">
              <a16:creationId xmlns:a16="http://schemas.microsoft.com/office/drawing/2014/main" id="{00000000-0008-0000-0000-00005E07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5299" name="TextBox 5298">
          <a:extLst>
            <a:ext uri="{FF2B5EF4-FFF2-40B4-BE49-F238E27FC236}">
              <a16:creationId xmlns:a16="http://schemas.microsoft.com/office/drawing/2014/main" id="{00000000-0008-0000-0000-00005F07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00" name="TextBox 5299">
          <a:extLst>
            <a:ext uri="{FF2B5EF4-FFF2-40B4-BE49-F238E27FC236}">
              <a16:creationId xmlns:a16="http://schemas.microsoft.com/office/drawing/2014/main" id="{00000000-0008-0000-0000-000060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01" name="TextBox 5300">
          <a:extLst>
            <a:ext uri="{FF2B5EF4-FFF2-40B4-BE49-F238E27FC236}">
              <a16:creationId xmlns:a16="http://schemas.microsoft.com/office/drawing/2014/main" id="{00000000-0008-0000-0000-000061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02" name="TextBox 5301">
          <a:extLst>
            <a:ext uri="{FF2B5EF4-FFF2-40B4-BE49-F238E27FC236}">
              <a16:creationId xmlns:a16="http://schemas.microsoft.com/office/drawing/2014/main" id="{00000000-0008-0000-0000-000062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03" name="TextBox 5302">
          <a:extLst>
            <a:ext uri="{FF2B5EF4-FFF2-40B4-BE49-F238E27FC236}">
              <a16:creationId xmlns:a16="http://schemas.microsoft.com/office/drawing/2014/main" id="{00000000-0008-0000-0000-000063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4" name="TextBox 5303">
          <a:extLst>
            <a:ext uri="{FF2B5EF4-FFF2-40B4-BE49-F238E27FC236}">
              <a16:creationId xmlns:a16="http://schemas.microsoft.com/office/drawing/2014/main" id="{00000000-0008-0000-0000-00006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5" name="TextBox 5304">
          <a:extLst>
            <a:ext uri="{FF2B5EF4-FFF2-40B4-BE49-F238E27FC236}">
              <a16:creationId xmlns:a16="http://schemas.microsoft.com/office/drawing/2014/main" id="{00000000-0008-0000-0000-00006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6" name="TextBox 5305">
          <a:extLst>
            <a:ext uri="{FF2B5EF4-FFF2-40B4-BE49-F238E27FC236}">
              <a16:creationId xmlns:a16="http://schemas.microsoft.com/office/drawing/2014/main" id="{00000000-0008-0000-0000-00006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7" name="TextBox 5306">
          <a:extLst>
            <a:ext uri="{FF2B5EF4-FFF2-40B4-BE49-F238E27FC236}">
              <a16:creationId xmlns:a16="http://schemas.microsoft.com/office/drawing/2014/main" id="{00000000-0008-0000-0000-00006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8" name="TextBox 5307">
          <a:extLst>
            <a:ext uri="{FF2B5EF4-FFF2-40B4-BE49-F238E27FC236}">
              <a16:creationId xmlns:a16="http://schemas.microsoft.com/office/drawing/2014/main" id="{00000000-0008-0000-0000-00006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09" name="TextBox 5308">
          <a:extLst>
            <a:ext uri="{FF2B5EF4-FFF2-40B4-BE49-F238E27FC236}">
              <a16:creationId xmlns:a16="http://schemas.microsoft.com/office/drawing/2014/main" id="{00000000-0008-0000-0000-00006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10" name="TextBox 5309">
          <a:extLst>
            <a:ext uri="{FF2B5EF4-FFF2-40B4-BE49-F238E27FC236}">
              <a16:creationId xmlns:a16="http://schemas.microsoft.com/office/drawing/2014/main" id="{00000000-0008-0000-0000-00006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11" name="TextBox 5310">
          <a:extLst>
            <a:ext uri="{FF2B5EF4-FFF2-40B4-BE49-F238E27FC236}">
              <a16:creationId xmlns:a16="http://schemas.microsoft.com/office/drawing/2014/main" id="{00000000-0008-0000-0000-00006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12" name="TextBox 5311">
          <a:extLst>
            <a:ext uri="{FF2B5EF4-FFF2-40B4-BE49-F238E27FC236}">
              <a16:creationId xmlns:a16="http://schemas.microsoft.com/office/drawing/2014/main" id="{00000000-0008-0000-0000-00006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13" name="TextBox 5312">
          <a:extLst>
            <a:ext uri="{FF2B5EF4-FFF2-40B4-BE49-F238E27FC236}">
              <a16:creationId xmlns:a16="http://schemas.microsoft.com/office/drawing/2014/main" id="{00000000-0008-0000-0000-00006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14" name="TextBox 5313">
          <a:extLst>
            <a:ext uri="{FF2B5EF4-FFF2-40B4-BE49-F238E27FC236}">
              <a16:creationId xmlns:a16="http://schemas.microsoft.com/office/drawing/2014/main" id="{00000000-0008-0000-0000-00006E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15" name="TextBox 5314">
          <a:extLst>
            <a:ext uri="{FF2B5EF4-FFF2-40B4-BE49-F238E27FC236}">
              <a16:creationId xmlns:a16="http://schemas.microsoft.com/office/drawing/2014/main" id="{00000000-0008-0000-0000-00006F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16" name="TextBox 5315">
          <a:extLst>
            <a:ext uri="{FF2B5EF4-FFF2-40B4-BE49-F238E27FC236}">
              <a16:creationId xmlns:a16="http://schemas.microsoft.com/office/drawing/2014/main" id="{00000000-0008-0000-0000-00007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17" name="TextBox 5316">
          <a:extLst>
            <a:ext uri="{FF2B5EF4-FFF2-40B4-BE49-F238E27FC236}">
              <a16:creationId xmlns:a16="http://schemas.microsoft.com/office/drawing/2014/main" id="{00000000-0008-0000-0000-00007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18" name="TextBox 5317">
          <a:extLst>
            <a:ext uri="{FF2B5EF4-FFF2-40B4-BE49-F238E27FC236}">
              <a16:creationId xmlns:a16="http://schemas.microsoft.com/office/drawing/2014/main" id="{00000000-0008-0000-0000-00007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19" name="TextBox 5318">
          <a:extLst>
            <a:ext uri="{FF2B5EF4-FFF2-40B4-BE49-F238E27FC236}">
              <a16:creationId xmlns:a16="http://schemas.microsoft.com/office/drawing/2014/main" id="{00000000-0008-0000-0000-00007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20" name="TextBox 5319">
          <a:extLst>
            <a:ext uri="{FF2B5EF4-FFF2-40B4-BE49-F238E27FC236}">
              <a16:creationId xmlns:a16="http://schemas.microsoft.com/office/drawing/2014/main" id="{00000000-0008-0000-0000-000074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21" name="TextBox 5320">
          <a:extLst>
            <a:ext uri="{FF2B5EF4-FFF2-40B4-BE49-F238E27FC236}">
              <a16:creationId xmlns:a16="http://schemas.microsoft.com/office/drawing/2014/main" id="{00000000-0008-0000-0000-000075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22" name="TextBox 5321">
          <a:extLst>
            <a:ext uri="{FF2B5EF4-FFF2-40B4-BE49-F238E27FC236}">
              <a16:creationId xmlns:a16="http://schemas.microsoft.com/office/drawing/2014/main" id="{00000000-0008-0000-0000-000076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23" name="TextBox 5322">
          <a:extLst>
            <a:ext uri="{FF2B5EF4-FFF2-40B4-BE49-F238E27FC236}">
              <a16:creationId xmlns:a16="http://schemas.microsoft.com/office/drawing/2014/main" id="{00000000-0008-0000-0000-000077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324" name="TextBox 5323">
          <a:extLst>
            <a:ext uri="{FF2B5EF4-FFF2-40B4-BE49-F238E27FC236}">
              <a16:creationId xmlns:a16="http://schemas.microsoft.com/office/drawing/2014/main" id="{00000000-0008-0000-0000-000078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325" name="TextBox 5324">
          <a:extLst>
            <a:ext uri="{FF2B5EF4-FFF2-40B4-BE49-F238E27FC236}">
              <a16:creationId xmlns:a16="http://schemas.microsoft.com/office/drawing/2014/main" id="{00000000-0008-0000-0000-000079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326" name="TextBox 5325">
          <a:extLst>
            <a:ext uri="{FF2B5EF4-FFF2-40B4-BE49-F238E27FC236}">
              <a16:creationId xmlns:a16="http://schemas.microsoft.com/office/drawing/2014/main" id="{00000000-0008-0000-0000-00007A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327" name="TextBox 5326">
          <a:extLst>
            <a:ext uri="{FF2B5EF4-FFF2-40B4-BE49-F238E27FC236}">
              <a16:creationId xmlns:a16="http://schemas.microsoft.com/office/drawing/2014/main" id="{00000000-0008-0000-0000-00007B07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28" name="TextBox 5327">
          <a:extLst>
            <a:ext uri="{FF2B5EF4-FFF2-40B4-BE49-F238E27FC236}">
              <a16:creationId xmlns:a16="http://schemas.microsoft.com/office/drawing/2014/main" id="{00000000-0008-0000-0000-00007C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29" name="TextBox 5328">
          <a:extLst>
            <a:ext uri="{FF2B5EF4-FFF2-40B4-BE49-F238E27FC236}">
              <a16:creationId xmlns:a16="http://schemas.microsoft.com/office/drawing/2014/main" id="{00000000-0008-0000-0000-00007D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30" name="TextBox 5329">
          <a:extLst>
            <a:ext uri="{FF2B5EF4-FFF2-40B4-BE49-F238E27FC236}">
              <a16:creationId xmlns:a16="http://schemas.microsoft.com/office/drawing/2014/main" id="{00000000-0008-0000-0000-00007E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31" name="TextBox 5330">
          <a:extLst>
            <a:ext uri="{FF2B5EF4-FFF2-40B4-BE49-F238E27FC236}">
              <a16:creationId xmlns:a16="http://schemas.microsoft.com/office/drawing/2014/main" id="{00000000-0008-0000-0000-00007F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2" name="TextBox 5331">
          <a:extLst>
            <a:ext uri="{FF2B5EF4-FFF2-40B4-BE49-F238E27FC236}">
              <a16:creationId xmlns:a16="http://schemas.microsoft.com/office/drawing/2014/main" id="{00000000-0008-0000-0000-00008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3" name="TextBox 5332">
          <a:extLst>
            <a:ext uri="{FF2B5EF4-FFF2-40B4-BE49-F238E27FC236}">
              <a16:creationId xmlns:a16="http://schemas.microsoft.com/office/drawing/2014/main" id="{00000000-0008-0000-0000-00008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4" name="TextBox 5333">
          <a:extLst>
            <a:ext uri="{FF2B5EF4-FFF2-40B4-BE49-F238E27FC236}">
              <a16:creationId xmlns:a16="http://schemas.microsoft.com/office/drawing/2014/main" id="{00000000-0008-0000-0000-000082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5" name="TextBox 5334">
          <a:extLst>
            <a:ext uri="{FF2B5EF4-FFF2-40B4-BE49-F238E27FC236}">
              <a16:creationId xmlns:a16="http://schemas.microsoft.com/office/drawing/2014/main" id="{00000000-0008-0000-0000-000083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6" name="TextBox 5335">
          <a:extLst>
            <a:ext uri="{FF2B5EF4-FFF2-40B4-BE49-F238E27FC236}">
              <a16:creationId xmlns:a16="http://schemas.microsoft.com/office/drawing/2014/main" id="{00000000-0008-0000-0000-00008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7" name="TextBox 5336">
          <a:extLst>
            <a:ext uri="{FF2B5EF4-FFF2-40B4-BE49-F238E27FC236}">
              <a16:creationId xmlns:a16="http://schemas.microsoft.com/office/drawing/2014/main" id="{00000000-0008-0000-0000-00008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8" name="TextBox 5337">
          <a:extLst>
            <a:ext uri="{FF2B5EF4-FFF2-40B4-BE49-F238E27FC236}">
              <a16:creationId xmlns:a16="http://schemas.microsoft.com/office/drawing/2014/main" id="{00000000-0008-0000-0000-00008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39" name="TextBox 5338">
          <a:extLst>
            <a:ext uri="{FF2B5EF4-FFF2-40B4-BE49-F238E27FC236}">
              <a16:creationId xmlns:a16="http://schemas.microsoft.com/office/drawing/2014/main" id="{00000000-0008-0000-0000-00008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0" name="TextBox 5339">
          <a:extLst>
            <a:ext uri="{FF2B5EF4-FFF2-40B4-BE49-F238E27FC236}">
              <a16:creationId xmlns:a16="http://schemas.microsoft.com/office/drawing/2014/main" id="{00000000-0008-0000-0000-00008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1" name="TextBox 5340">
          <a:extLst>
            <a:ext uri="{FF2B5EF4-FFF2-40B4-BE49-F238E27FC236}">
              <a16:creationId xmlns:a16="http://schemas.microsoft.com/office/drawing/2014/main" id="{00000000-0008-0000-0000-00008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2" name="TextBox 5341">
          <a:extLst>
            <a:ext uri="{FF2B5EF4-FFF2-40B4-BE49-F238E27FC236}">
              <a16:creationId xmlns:a16="http://schemas.microsoft.com/office/drawing/2014/main" id="{00000000-0008-0000-0000-00008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3" name="TextBox 5342">
          <a:extLst>
            <a:ext uri="{FF2B5EF4-FFF2-40B4-BE49-F238E27FC236}">
              <a16:creationId xmlns:a16="http://schemas.microsoft.com/office/drawing/2014/main" id="{00000000-0008-0000-0000-00008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4" name="TextBox 5343">
          <a:extLst>
            <a:ext uri="{FF2B5EF4-FFF2-40B4-BE49-F238E27FC236}">
              <a16:creationId xmlns:a16="http://schemas.microsoft.com/office/drawing/2014/main" id="{00000000-0008-0000-0000-00008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5" name="TextBox 5344">
          <a:extLst>
            <a:ext uri="{FF2B5EF4-FFF2-40B4-BE49-F238E27FC236}">
              <a16:creationId xmlns:a16="http://schemas.microsoft.com/office/drawing/2014/main" id="{00000000-0008-0000-0000-00008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6" name="TextBox 5345">
          <a:extLst>
            <a:ext uri="{FF2B5EF4-FFF2-40B4-BE49-F238E27FC236}">
              <a16:creationId xmlns:a16="http://schemas.microsoft.com/office/drawing/2014/main" id="{00000000-0008-0000-0000-00008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7" name="TextBox 5346">
          <a:extLst>
            <a:ext uri="{FF2B5EF4-FFF2-40B4-BE49-F238E27FC236}">
              <a16:creationId xmlns:a16="http://schemas.microsoft.com/office/drawing/2014/main" id="{00000000-0008-0000-0000-00008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8" name="TextBox 5347">
          <a:extLst>
            <a:ext uri="{FF2B5EF4-FFF2-40B4-BE49-F238E27FC236}">
              <a16:creationId xmlns:a16="http://schemas.microsoft.com/office/drawing/2014/main" id="{00000000-0008-0000-0000-00009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49" name="TextBox 5348">
          <a:extLst>
            <a:ext uri="{FF2B5EF4-FFF2-40B4-BE49-F238E27FC236}">
              <a16:creationId xmlns:a16="http://schemas.microsoft.com/office/drawing/2014/main" id="{00000000-0008-0000-0000-00009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0" name="TextBox 5349">
          <a:extLst>
            <a:ext uri="{FF2B5EF4-FFF2-40B4-BE49-F238E27FC236}">
              <a16:creationId xmlns:a16="http://schemas.microsoft.com/office/drawing/2014/main" id="{00000000-0008-0000-0000-000092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1" name="TextBox 5350">
          <a:extLst>
            <a:ext uri="{FF2B5EF4-FFF2-40B4-BE49-F238E27FC236}">
              <a16:creationId xmlns:a16="http://schemas.microsoft.com/office/drawing/2014/main" id="{00000000-0008-0000-0000-000093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2" name="TextBox 5351">
          <a:extLst>
            <a:ext uri="{FF2B5EF4-FFF2-40B4-BE49-F238E27FC236}">
              <a16:creationId xmlns:a16="http://schemas.microsoft.com/office/drawing/2014/main" id="{00000000-0008-0000-0000-00009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3" name="TextBox 5352">
          <a:extLst>
            <a:ext uri="{FF2B5EF4-FFF2-40B4-BE49-F238E27FC236}">
              <a16:creationId xmlns:a16="http://schemas.microsoft.com/office/drawing/2014/main" id="{00000000-0008-0000-0000-00009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4" name="TextBox 5353">
          <a:extLst>
            <a:ext uri="{FF2B5EF4-FFF2-40B4-BE49-F238E27FC236}">
              <a16:creationId xmlns:a16="http://schemas.microsoft.com/office/drawing/2014/main" id="{00000000-0008-0000-0000-00009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55" name="TextBox 5354">
          <a:extLst>
            <a:ext uri="{FF2B5EF4-FFF2-40B4-BE49-F238E27FC236}">
              <a16:creationId xmlns:a16="http://schemas.microsoft.com/office/drawing/2014/main" id="{00000000-0008-0000-0000-00009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56" name="TextBox 5355">
          <a:extLst>
            <a:ext uri="{FF2B5EF4-FFF2-40B4-BE49-F238E27FC236}">
              <a16:creationId xmlns:a16="http://schemas.microsoft.com/office/drawing/2014/main" id="{00000000-0008-0000-0000-000098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57" name="TextBox 5356">
          <a:extLst>
            <a:ext uri="{FF2B5EF4-FFF2-40B4-BE49-F238E27FC236}">
              <a16:creationId xmlns:a16="http://schemas.microsoft.com/office/drawing/2014/main" id="{00000000-0008-0000-0000-000099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58" name="TextBox 5357">
          <a:extLst>
            <a:ext uri="{FF2B5EF4-FFF2-40B4-BE49-F238E27FC236}">
              <a16:creationId xmlns:a16="http://schemas.microsoft.com/office/drawing/2014/main" id="{00000000-0008-0000-0000-00009A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59" name="TextBox 5358">
          <a:extLst>
            <a:ext uri="{FF2B5EF4-FFF2-40B4-BE49-F238E27FC236}">
              <a16:creationId xmlns:a16="http://schemas.microsoft.com/office/drawing/2014/main" id="{00000000-0008-0000-0000-00009B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0" name="TextBox 5359">
          <a:extLst>
            <a:ext uri="{FF2B5EF4-FFF2-40B4-BE49-F238E27FC236}">
              <a16:creationId xmlns:a16="http://schemas.microsoft.com/office/drawing/2014/main" id="{00000000-0008-0000-0000-00009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1" name="TextBox 5360">
          <a:extLst>
            <a:ext uri="{FF2B5EF4-FFF2-40B4-BE49-F238E27FC236}">
              <a16:creationId xmlns:a16="http://schemas.microsoft.com/office/drawing/2014/main" id="{00000000-0008-0000-0000-00009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2" name="TextBox 5361">
          <a:extLst>
            <a:ext uri="{FF2B5EF4-FFF2-40B4-BE49-F238E27FC236}">
              <a16:creationId xmlns:a16="http://schemas.microsoft.com/office/drawing/2014/main" id="{00000000-0008-0000-0000-00009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3" name="TextBox 5362">
          <a:extLst>
            <a:ext uri="{FF2B5EF4-FFF2-40B4-BE49-F238E27FC236}">
              <a16:creationId xmlns:a16="http://schemas.microsoft.com/office/drawing/2014/main" id="{00000000-0008-0000-0000-00009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4" name="TextBox 5363">
          <a:extLst>
            <a:ext uri="{FF2B5EF4-FFF2-40B4-BE49-F238E27FC236}">
              <a16:creationId xmlns:a16="http://schemas.microsoft.com/office/drawing/2014/main" id="{00000000-0008-0000-0000-0000A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65" name="TextBox 5364">
          <a:extLst>
            <a:ext uri="{FF2B5EF4-FFF2-40B4-BE49-F238E27FC236}">
              <a16:creationId xmlns:a16="http://schemas.microsoft.com/office/drawing/2014/main" id="{00000000-0008-0000-0000-0000A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66" name="TextBox 5365">
          <a:extLst>
            <a:ext uri="{FF2B5EF4-FFF2-40B4-BE49-F238E27FC236}">
              <a16:creationId xmlns:a16="http://schemas.microsoft.com/office/drawing/2014/main" id="{00000000-0008-0000-0000-0000A2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67" name="TextBox 5366">
          <a:extLst>
            <a:ext uri="{FF2B5EF4-FFF2-40B4-BE49-F238E27FC236}">
              <a16:creationId xmlns:a16="http://schemas.microsoft.com/office/drawing/2014/main" id="{00000000-0008-0000-0000-0000A3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68" name="TextBox 5367">
          <a:extLst>
            <a:ext uri="{FF2B5EF4-FFF2-40B4-BE49-F238E27FC236}">
              <a16:creationId xmlns:a16="http://schemas.microsoft.com/office/drawing/2014/main" id="{00000000-0008-0000-0000-0000A4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69" name="TextBox 5368">
          <a:extLst>
            <a:ext uri="{FF2B5EF4-FFF2-40B4-BE49-F238E27FC236}">
              <a16:creationId xmlns:a16="http://schemas.microsoft.com/office/drawing/2014/main" id="{00000000-0008-0000-0000-0000A5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70" name="TextBox 5369">
          <a:extLst>
            <a:ext uri="{FF2B5EF4-FFF2-40B4-BE49-F238E27FC236}">
              <a16:creationId xmlns:a16="http://schemas.microsoft.com/office/drawing/2014/main" id="{00000000-0008-0000-0000-0000A6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71" name="TextBox 5370">
          <a:extLst>
            <a:ext uri="{FF2B5EF4-FFF2-40B4-BE49-F238E27FC236}">
              <a16:creationId xmlns:a16="http://schemas.microsoft.com/office/drawing/2014/main" id="{00000000-0008-0000-0000-0000A7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72" name="TextBox 5371">
          <a:extLst>
            <a:ext uri="{FF2B5EF4-FFF2-40B4-BE49-F238E27FC236}">
              <a16:creationId xmlns:a16="http://schemas.microsoft.com/office/drawing/2014/main" id="{00000000-0008-0000-0000-0000A8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73" name="TextBox 5372">
          <a:extLst>
            <a:ext uri="{FF2B5EF4-FFF2-40B4-BE49-F238E27FC236}">
              <a16:creationId xmlns:a16="http://schemas.microsoft.com/office/drawing/2014/main" id="{00000000-0008-0000-0000-0000A9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74" name="TextBox 5373">
          <a:extLst>
            <a:ext uri="{FF2B5EF4-FFF2-40B4-BE49-F238E27FC236}">
              <a16:creationId xmlns:a16="http://schemas.microsoft.com/office/drawing/2014/main" id="{00000000-0008-0000-0000-0000AA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375" name="TextBox 5374">
          <a:extLst>
            <a:ext uri="{FF2B5EF4-FFF2-40B4-BE49-F238E27FC236}">
              <a16:creationId xmlns:a16="http://schemas.microsoft.com/office/drawing/2014/main" id="{00000000-0008-0000-0000-0000AB07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76" name="TextBox 5375">
          <a:extLst>
            <a:ext uri="{FF2B5EF4-FFF2-40B4-BE49-F238E27FC236}">
              <a16:creationId xmlns:a16="http://schemas.microsoft.com/office/drawing/2014/main" id="{00000000-0008-0000-0000-0000A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77" name="TextBox 5376">
          <a:extLst>
            <a:ext uri="{FF2B5EF4-FFF2-40B4-BE49-F238E27FC236}">
              <a16:creationId xmlns:a16="http://schemas.microsoft.com/office/drawing/2014/main" id="{00000000-0008-0000-0000-0000A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78" name="TextBox 5377">
          <a:extLst>
            <a:ext uri="{FF2B5EF4-FFF2-40B4-BE49-F238E27FC236}">
              <a16:creationId xmlns:a16="http://schemas.microsoft.com/office/drawing/2014/main" id="{00000000-0008-0000-0000-0000A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79" name="TextBox 5378">
          <a:extLst>
            <a:ext uri="{FF2B5EF4-FFF2-40B4-BE49-F238E27FC236}">
              <a16:creationId xmlns:a16="http://schemas.microsoft.com/office/drawing/2014/main" id="{00000000-0008-0000-0000-0000A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80" name="TextBox 5379">
          <a:extLst>
            <a:ext uri="{FF2B5EF4-FFF2-40B4-BE49-F238E27FC236}">
              <a16:creationId xmlns:a16="http://schemas.microsoft.com/office/drawing/2014/main" id="{00000000-0008-0000-0000-0000B0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81" name="TextBox 5380">
          <a:extLst>
            <a:ext uri="{FF2B5EF4-FFF2-40B4-BE49-F238E27FC236}">
              <a16:creationId xmlns:a16="http://schemas.microsoft.com/office/drawing/2014/main" id="{00000000-0008-0000-0000-0000B1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82" name="TextBox 5381">
          <a:extLst>
            <a:ext uri="{FF2B5EF4-FFF2-40B4-BE49-F238E27FC236}">
              <a16:creationId xmlns:a16="http://schemas.microsoft.com/office/drawing/2014/main" id="{00000000-0008-0000-0000-0000B2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83" name="TextBox 5382">
          <a:extLst>
            <a:ext uri="{FF2B5EF4-FFF2-40B4-BE49-F238E27FC236}">
              <a16:creationId xmlns:a16="http://schemas.microsoft.com/office/drawing/2014/main" id="{00000000-0008-0000-0000-0000B3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84" name="TextBox 5383">
          <a:extLst>
            <a:ext uri="{FF2B5EF4-FFF2-40B4-BE49-F238E27FC236}">
              <a16:creationId xmlns:a16="http://schemas.microsoft.com/office/drawing/2014/main" id="{00000000-0008-0000-0000-0000B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85" name="TextBox 5384">
          <a:extLst>
            <a:ext uri="{FF2B5EF4-FFF2-40B4-BE49-F238E27FC236}">
              <a16:creationId xmlns:a16="http://schemas.microsoft.com/office/drawing/2014/main" id="{00000000-0008-0000-0000-0000B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86" name="TextBox 5385">
          <a:extLst>
            <a:ext uri="{FF2B5EF4-FFF2-40B4-BE49-F238E27FC236}">
              <a16:creationId xmlns:a16="http://schemas.microsoft.com/office/drawing/2014/main" id="{00000000-0008-0000-0000-0000B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87" name="TextBox 5386">
          <a:extLst>
            <a:ext uri="{FF2B5EF4-FFF2-40B4-BE49-F238E27FC236}">
              <a16:creationId xmlns:a16="http://schemas.microsoft.com/office/drawing/2014/main" id="{00000000-0008-0000-0000-0000B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88" name="TextBox 5387">
          <a:extLst>
            <a:ext uri="{FF2B5EF4-FFF2-40B4-BE49-F238E27FC236}">
              <a16:creationId xmlns:a16="http://schemas.microsoft.com/office/drawing/2014/main" id="{00000000-0008-0000-0000-0000B8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89" name="TextBox 5388">
          <a:extLst>
            <a:ext uri="{FF2B5EF4-FFF2-40B4-BE49-F238E27FC236}">
              <a16:creationId xmlns:a16="http://schemas.microsoft.com/office/drawing/2014/main" id="{00000000-0008-0000-0000-0000B9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90" name="TextBox 5389">
          <a:extLst>
            <a:ext uri="{FF2B5EF4-FFF2-40B4-BE49-F238E27FC236}">
              <a16:creationId xmlns:a16="http://schemas.microsoft.com/office/drawing/2014/main" id="{00000000-0008-0000-0000-0000BA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391" name="TextBox 5390">
          <a:extLst>
            <a:ext uri="{FF2B5EF4-FFF2-40B4-BE49-F238E27FC236}">
              <a16:creationId xmlns:a16="http://schemas.microsoft.com/office/drawing/2014/main" id="{00000000-0008-0000-0000-0000BB07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2" name="TextBox 5391">
          <a:extLst>
            <a:ext uri="{FF2B5EF4-FFF2-40B4-BE49-F238E27FC236}">
              <a16:creationId xmlns:a16="http://schemas.microsoft.com/office/drawing/2014/main" id="{00000000-0008-0000-0000-0000B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3" name="TextBox 5392">
          <a:extLst>
            <a:ext uri="{FF2B5EF4-FFF2-40B4-BE49-F238E27FC236}">
              <a16:creationId xmlns:a16="http://schemas.microsoft.com/office/drawing/2014/main" id="{00000000-0008-0000-0000-0000B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4" name="TextBox 5393">
          <a:extLst>
            <a:ext uri="{FF2B5EF4-FFF2-40B4-BE49-F238E27FC236}">
              <a16:creationId xmlns:a16="http://schemas.microsoft.com/office/drawing/2014/main" id="{00000000-0008-0000-0000-0000B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5" name="TextBox 5394">
          <a:extLst>
            <a:ext uri="{FF2B5EF4-FFF2-40B4-BE49-F238E27FC236}">
              <a16:creationId xmlns:a16="http://schemas.microsoft.com/office/drawing/2014/main" id="{00000000-0008-0000-0000-0000B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6" name="TextBox 5395">
          <a:extLst>
            <a:ext uri="{FF2B5EF4-FFF2-40B4-BE49-F238E27FC236}">
              <a16:creationId xmlns:a16="http://schemas.microsoft.com/office/drawing/2014/main" id="{00000000-0008-0000-0000-0000C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397" name="TextBox 5396">
          <a:extLst>
            <a:ext uri="{FF2B5EF4-FFF2-40B4-BE49-F238E27FC236}">
              <a16:creationId xmlns:a16="http://schemas.microsoft.com/office/drawing/2014/main" id="{00000000-0008-0000-0000-0000C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398" name="TextBox 5397">
          <a:extLst>
            <a:ext uri="{FF2B5EF4-FFF2-40B4-BE49-F238E27FC236}">
              <a16:creationId xmlns:a16="http://schemas.microsoft.com/office/drawing/2014/main" id="{00000000-0008-0000-0000-0000C207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399" name="TextBox 5398">
          <a:extLst>
            <a:ext uri="{FF2B5EF4-FFF2-40B4-BE49-F238E27FC236}">
              <a16:creationId xmlns:a16="http://schemas.microsoft.com/office/drawing/2014/main" id="{00000000-0008-0000-0000-0000C307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0" name="TextBox 5399">
          <a:extLst>
            <a:ext uri="{FF2B5EF4-FFF2-40B4-BE49-F238E27FC236}">
              <a16:creationId xmlns:a16="http://schemas.microsoft.com/office/drawing/2014/main" id="{00000000-0008-0000-0000-0000C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1" name="TextBox 5400">
          <a:extLst>
            <a:ext uri="{FF2B5EF4-FFF2-40B4-BE49-F238E27FC236}">
              <a16:creationId xmlns:a16="http://schemas.microsoft.com/office/drawing/2014/main" id="{00000000-0008-0000-0000-0000C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2" name="TextBox 5401">
          <a:extLst>
            <a:ext uri="{FF2B5EF4-FFF2-40B4-BE49-F238E27FC236}">
              <a16:creationId xmlns:a16="http://schemas.microsoft.com/office/drawing/2014/main" id="{00000000-0008-0000-0000-0000C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3" name="TextBox 5402">
          <a:extLst>
            <a:ext uri="{FF2B5EF4-FFF2-40B4-BE49-F238E27FC236}">
              <a16:creationId xmlns:a16="http://schemas.microsoft.com/office/drawing/2014/main" id="{00000000-0008-0000-0000-0000C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4" name="TextBox 5403">
          <a:extLst>
            <a:ext uri="{FF2B5EF4-FFF2-40B4-BE49-F238E27FC236}">
              <a16:creationId xmlns:a16="http://schemas.microsoft.com/office/drawing/2014/main" id="{00000000-0008-0000-0000-0000C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5" name="TextBox 5404">
          <a:extLst>
            <a:ext uri="{FF2B5EF4-FFF2-40B4-BE49-F238E27FC236}">
              <a16:creationId xmlns:a16="http://schemas.microsoft.com/office/drawing/2014/main" id="{00000000-0008-0000-0000-0000C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6" name="TextBox 5405">
          <a:extLst>
            <a:ext uri="{FF2B5EF4-FFF2-40B4-BE49-F238E27FC236}">
              <a16:creationId xmlns:a16="http://schemas.microsoft.com/office/drawing/2014/main" id="{00000000-0008-0000-0000-0000C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7" name="TextBox 5406">
          <a:extLst>
            <a:ext uri="{FF2B5EF4-FFF2-40B4-BE49-F238E27FC236}">
              <a16:creationId xmlns:a16="http://schemas.microsoft.com/office/drawing/2014/main" id="{00000000-0008-0000-0000-0000C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8" name="TextBox 5407">
          <a:extLst>
            <a:ext uri="{FF2B5EF4-FFF2-40B4-BE49-F238E27FC236}">
              <a16:creationId xmlns:a16="http://schemas.microsoft.com/office/drawing/2014/main" id="{00000000-0008-0000-0000-0000C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09" name="TextBox 5408">
          <a:extLst>
            <a:ext uri="{FF2B5EF4-FFF2-40B4-BE49-F238E27FC236}">
              <a16:creationId xmlns:a16="http://schemas.microsoft.com/office/drawing/2014/main" id="{00000000-0008-0000-0000-0000C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0" name="TextBox 5409">
          <a:extLst>
            <a:ext uri="{FF2B5EF4-FFF2-40B4-BE49-F238E27FC236}">
              <a16:creationId xmlns:a16="http://schemas.microsoft.com/office/drawing/2014/main" id="{00000000-0008-0000-0000-0000C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1" name="TextBox 5410">
          <a:extLst>
            <a:ext uri="{FF2B5EF4-FFF2-40B4-BE49-F238E27FC236}">
              <a16:creationId xmlns:a16="http://schemas.microsoft.com/office/drawing/2014/main" id="{00000000-0008-0000-0000-0000C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2" name="TextBox 5411">
          <a:extLst>
            <a:ext uri="{FF2B5EF4-FFF2-40B4-BE49-F238E27FC236}">
              <a16:creationId xmlns:a16="http://schemas.microsoft.com/office/drawing/2014/main" id="{00000000-0008-0000-0000-0000D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3" name="TextBox 5412">
          <a:extLst>
            <a:ext uri="{FF2B5EF4-FFF2-40B4-BE49-F238E27FC236}">
              <a16:creationId xmlns:a16="http://schemas.microsoft.com/office/drawing/2014/main" id="{00000000-0008-0000-0000-0000D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4" name="TextBox 5413">
          <a:extLst>
            <a:ext uri="{FF2B5EF4-FFF2-40B4-BE49-F238E27FC236}">
              <a16:creationId xmlns:a16="http://schemas.microsoft.com/office/drawing/2014/main" id="{00000000-0008-0000-0000-0000D2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5" name="TextBox 5414">
          <a:extLst>
            <a:ext uri="{FF2B5EF4-FFF2-40B4-BE49-F238E27FC236}">
              <a16:creationId xmlns:a16="http://schemas.microsoft.com/office/drawing/2014/main" id="{00000000-0008-0000-0000-0000D3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6" name="TextBox 5415">
          <a:extLst>
            <a:ext uri="{FF2B5EF4-FFF2-40B4-BE49-F238E27FC236}">
              <a16:creationId xmlns:a16="http://schemas.microsoft.com/office/drawing/2014/main" id="{00000000-0008-0000-0000-0000D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7" name="TextBox 5416">
          <a:extLst>
            <a:ext uri="{FF2B5EF4-FFF2-40B4-BE49-F238E27FC236}">
              <a16:creationId xmlns:a16="http://schemas.microsoft.com/office/drawing/2014/main" id="{00000000-0008-0000-0000-0000D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8" name="TextBox 5417">
          <a:extLst>
            <a:ext uri="{FF2B5EF4-FFF2-40B4-BE49-F238E27FC236}">
              <a16:creationId xmlns:a16="http://schemas.microsoft.com/office/drawing/2014/main" id="{00000000-0008-0000-0000-0000D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19" name="TextBox 5418">
          <a:extLst>
            <a:ext uri="{FF2B5EF4-FFF2-40B4-BE49-F238E27FC236}">
              <a16:creationId xmlns:a16="http://schemas.microsoft.com/office/drawing/2014/main" id="{00000000-0008-0000-0000-0000D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0" name="TextBox 5419">
          <a:extLst>
            <a:ext uri="{FF2B5EF4-FFF2-40B4-BE49-F238E27FC236}">
              <a16:creationId xmlns:a16="http://schemas.microsoft.com/office/drawing/2014/main" id="{00000000-0008-0000-0000-0000D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1" name="TextBox 5420">
          <a:extLst>
            <a:ext uri="{FF2B5EF4-FFF2-40B4-BE49-F238E27FC236}">
              <a16:creationId xmlns:a16="http://schemas.microsoft.com/office/drawing/2014/main" id="{00000000-0008-0000-0000-0000D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2" name="TextBox 5421">
          <a:extLst>
            <a:ext uri="{FF2B5EF4-FFF2-40B4-BE49-F238E27FC236}">
              <a16:creationId xmlns:a16="http://schemas.microsoft.com/office/drawing/2014/main" id="{00000000-0008-0000-0000-0000D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3" name="TextBox 5422">
          <a:extLst>
            <a:ext uri="{FF2B5EF4-FFF2-40B4-BE49-F238E27FC236}">
              <a16:creationId xmlns:a16="http://schemas.microsoft.com/office/drawing/2014/main" id="{00000000-0008-0000-0000-0000D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4" name="TextBox 5423">
          <a:extLst>
            <a:ext uri="{FF2B5EF4-FFF2-40B4-BE49-F238E27FC236}">
              <a16:creationId xmlns:a16="http://schemas.microsoft.com/office/drawing/2014/main" id="{00000000-0008-0000-0000-0000D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5" name="TextBox 5424">
          <a:extLst>
            <a:ext uri="{FF2B5EF4-FFF2-40B4-BE49-F238E27FC236}">
              <a16:creationId xmlns:a16="http://schemas.microsoft.com/office/drawing/2014/main" id="{00000000-0008-0000-0000-0000D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6" name="TextBox 5425">
          <a:extLst>
            <a:ext uri="{FF2B5EF4-FFF2-40B4-BE49-F238E27FC236}">
              <a16:creationId xmlns:a16="http://schemas.microsoft.com/office/drawing/2014/main" id="{00000000-0008-0000-0000-0000D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7" name="TextBox 5426">
          <a:extLst>
            <a:ext uri="{FF2B5EF4-FFF2-40B4-BE49-F238E27FC236}">
              <a16:creationId xmlns:a16="http://schemas.microsoft.com/office/drawing/2014/main" id="{00000000-0008-0000-0000-0000D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8" name="TextBox 5427">
          <a:extLst>
            <a:ext uri="{FF2B5EF4-FFF2-40B4-BE49-F238E27FC236}">
              <a16:creationId xmlns:a16="http://schemas.microsoft.com/office/drawing/2014/main" id="{00000000-0008-0000-0000-0000E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29" name="TextBox 5428">
          <a:extLst>
            <a:ext uri="{FF2B5EF4-FFF2-40B4-BE49-F238E27FC236}">
              <a16:creationId xmlns:a16="http://schemas.microsoft.com/office/drawing/2014/main" id="{00000000-0008-0000-0000-0000E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0" name="TextBox 5429">
          <a:extLst>
            <a:ext uri="{FF2B5EF4-FFF2-40B4-BE49-F238E27FC236}">
              <a16:creationId xmlns:a16="http://schemas.microsoft.com/office/drawing/2014/main" id="{00000000-0008-0000-0000-0000E2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1" name="TextBox 5430">
          <a:extLst>
            <a:ext uri="{FF2B5EF4-FFF2-40B4-BE49-F238E27FC236}">
              <a16:creationId xmlns:a16="http://schemas.microsoft.com/office/drawing/2014/main" id="{00000000-0008-0000-0000-0000E3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2" name="TextBox 5431">
          <a:extLst>
            <a:ext uri="{FF2B5EF4-FFF2-40B4-BE49-F238E27FC236}">
              <a16:creationId xmlns:a16="http://schemas.microsoft.com/office/drawing/2014/main" id="{00000000-0008-0000-0000-0000E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3" name="TextBox 5432">
          <a:extLst>
            <a:ext uri="{FF2B5EF4-FFF2-40B4-BE49-F238E27FC236}">
              <a16:creationId xmlns:a16="http://schemas.microsoft.com/office/drawing/2014/main" id="{00000000-0008-0000-0000-0000E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4" name="TextBox 5433">
          <a:extLst>
            <a:ext uri="{FF2B5EF4-FFF2-40B4-BE49-F238E27FC236}">
              <a16:creationId xmlns:a16="http://schemas.microsoft.com/office/drawing/2014/main" id="{00000000-0008-0000-0000-0000E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5" name="TextBox 5434">
          <a:extLst>
            <a:ext uri="{FF2B5EF4-FFF2-40B4-BE49-F238E27FC236}">
              <a16:creationId xmlns:a16="http://schemas.microsoft.com/office/drawing/2014/main" id="{00000000-0008-0000-0000-0000E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6" name="TextBox 5435">
          <a:extLst>
            <a:ext uri="{FF2B5EF4-FFF2-40B4-BE49-F238E27FC236}">
              <a16:creationId xmlns:a16="http://schemas.microsoft.com/office/drawing/2014/main" id="{00000000-0008-0000-0000-0000E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7" name="TextBox 5436">
          <a:extLst>
            <a:ext uri="{FF2B5EF4-FFF2-40B4-BE49-F238E27FC236}">
              <a16:creationId xmlns:a16="http://schemas.microsoft.com/office/drawing/2014/main" id="{00000000-0008-0000-0000-0000E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8" name="TextBox 5437">
          <a:extLst>
            <a:ext uri="{FF2B5EF4-FFF2-40B4-BE49-F238E27FC236}">
              <a16:creationId xmlns:a16="http://schemas.microsoft.com/office/drawing/2014/main" id="{00000000-0008-0000-0000-0000E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39" name="TextBox 5438">
          <a:extLst>
            <a:ext uri="{FF2B5EF4-FFF2-40B4-BE49-F238E27FC236}">
              <a16:creationId xmlns:a16="http://schemas.microsoft.com/office/drawing/2014/main" id="{00000000-0008-0000-0000-0000E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0" name="TextBox 5439">
          <a:extLst>
            <a:ext uri="{FF2B5EF4-FFF2-40B4-BE49-F238E27FC236}">
              <a16:creationId xmlns:a16="http://schemas.microsoft.com/office/drawing/2014/main" id="{00000000-0008-0000-0000-0000E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1" name="TextBox 5440">
          <a:extLst>
            <a:ext uri="{FF2B5EF4-FFF2-40B4-BE49-F238E27FC236}">
              <a16:creationId xmlns:a16="http://schemas.microsoft.com/office/drawing/2014/main" id="{00000000-0008-0000-0000-0000E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2" name="TextBox 5441">
          <a:extLst>
            <a:ext uri="{FF2B5EF4-FFF2-40B4-BE49-F238E27FC236}">
              <a16:creationId xmlns:a16="http://schemas.microsoft.com/office/drawing/2014/main" id="{00000000-0008-0000-0000-0000E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3" name="TextBox 5442">
          <a:extLst>
            <a:ext uri="{FF2B5EF4-FFF2-40B4-BE49-F238E27FC236}">
              <a16:creationId xmlns:a16="http://schemas.microsoft.com/office/drawing/2014/main" id="{00000000-0008-0000-0000-0000E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4" name="TextBox 5443">
          <a:extLst>
            <a:ext uri="{FF2B5EF4-FFF2-40B4-BE49-F238E27FC236}">
              <a16:creationId xmlns:a16="http://schemas.microsoft.com/office/drawing/2014/main" id="{00000000-0008-0000-0000-0000F0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5" name="TextBox 5444">
          <a:extLst>
            <a:ext uri="{FF2B5EF4-FFF2-40B4-BE49-F238E27FC236}">
              <a16:creationId xmlns:a16="http://schemas.microsoft.com/office/drawing/2014/main" id="{00000000-0008-0000-0000-0000F1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6" name="TextBox 5445">
          <a:extLst>
            <a:ext uri="{FF2B5EF4-FFF2-40B4-BE49-F238E27FC236}">
              <a16:creationId xmlns:a16="http://schemas.microsoft.com/office/drawing/2014/main" id="{00000000-0008-0000-0000-0000F2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7" name="TextBox 5446">
          <a:extLst>
            <a:ext uri="{FF2B5EF4-FFF2-40B4-BE49-F238E27FC236}">
              <a16:creationId xmlns:a16="http://schemas.microsoft.com/office/drawing/2014/main" id="{00000000-0008-0000-0000-0000F3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8" name="TextBox 5447">
          <a:extLst>
            <a:ext uri="{FF2B5EF4-FFF2-40B4-BE49-F238E27FC236}">
              <a16:creationId xmlns:a16="http://schemas.microsoft.com/office/drawing/2014/main" id="{00000000-0008-0000-0000-0000F4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49" name="TextBox 5448">
          <a:extLst>
            <a:ext uri="{FF2B5EF4-FFF2-40B4-BE49-F238E27FC236}">
              <a16:creationId xmlns:a16="http://schemas.microsoft.com/office/drawing/2014/main" id="{00000000-0008-0000-0000-0000F5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0" name="TextBox 5449">
          <a:extLst>
            <a:ext uri="{FF2B5EF4-FFF2-40B4-BE49-F238E27FC236}">
              <a16:creationId xmlns:a16="http://schemas.microsoft.com/office/drawing/2014/main" id="{00000000-0008-0000-0000-0000F6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1" name="TextBox 5450">
          <a:extLst>
            <a:ext uri="{FF2B5EF4-FFF2-40B4-BE49-F238E27FC236}">
              <a16:creationId xmlns:a16="http://schemas.microsoft.com/office/drawing/2014/main" id="{00000000-0008-0000-0000-0000F7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2" name="TextBox 5451">
          <a:extLst>
            <a:ext uri="{FF2B5EF4-FFF2-40B4-BE49-F238E27FC236}">
              <a16:creationId xmlns:a16="http://schemas.microsoft.com/office/drawing/2014/main" id="{00000000-0008-0000-0000-0000F8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3" name="TextBox 5452">
          <a:extLst>
            <a:ext uri="{FF2B5EF4-FFF2-40B4-BE49-F238E27FC236}">
              <a16:creationId xmlns:a16="http://schemas.microsoft.com/office/drawing/2014/main" id="{00000000-0008-0000-0000-0000F9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4" name="TextBox 5453">
          <a:extLst>
            <a:ext uri="{FF2B5EF4-FFF2-40B4-BE49-F238E27FC236}">
              <a16:creationId xmlns:a16="http://schemas.microsoft.com/office/drawing/2014/main" id="{00000000-0008-0000-0000-0000FA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5" name="TextBox 5454">
          <a:extLst>
            <a:ext uri="{FF2B5EF4-FFF2-40B4-BE49-F238E27FC236}">
              <a16:creationId xmlns:a16="http://schemas.microsoft.com/office/drawing/2014/main" id="{00000000-0008-0000-0000-0000FB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6" name="TextBox 5455">
          <a:extLst>
            <a:ext uri="{FF2B5EF4-FFF2-40B4-BE49-F238E27FC236}">
              <a16:creationId xmlns:a16="http://schemas.microsoft.com/office/drawing/2014/main" id="{00000000-0008-0000-0000-0000FC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7" name="TextBox 5456">
          <a:extLst>
            <a:ext uri="{FF2B5EF4-FFF2-40B4-BE49-F238E27FC236}">
              <a16:creationId xmlns:a16="http://schemas.microsoft.com/office/drawing/2014/main" id="{00000000-0008-0000-0000-0000FD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8" name="TextBox 5457">
          <a:extLst>
            <a:ext uri="{FF2B5EF4-FFF2-40B4-BE49-F238E27FC236}">
              <a16:creationId xmlns:a16="http://schemas.microsoft.com/office/drawing/2014/main" id="{00000000-0008-0000-0000-0000FE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59" name="TextBox 5458">
          <a:extLst>
            <a:ext uri="{FF2B5EF4-FFF2-40B4-BE49-F238E27FC236}">
              <a16:creationId xmlns:a16="http://schemas.microsoft.com/office/drawing/2014/main" id="{00000000-0008-0000-0000-0000FF07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0" name="TextBox 5459">
          <a:extLst>
            <a:ext uri="{FF2B5EF4-FFF2-40B4-BE49-F238E27FC236}">
              <a16:creationId xmlns:a16="http://schemas.microsoft.com/office/drawing/2014/main" id="{00000000-0008-0000-0000-000000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1" name="TextBox 5460">
          <a:extLst>
            <a:ext uri="{FF2B5EF4-FFF2-40B4-BE49-F238E27FC236}">
              <a16:creationId xmlns:a16="http://schemas.microsoft.com/office/drawing/2014/main" id="{00000000-0008-0000-0000-000001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2" name="TextBox 5461">
          <a:extLst>
            <a:ext uri="{FF2B5EF4-FFF2-40B4-BE49-F238E27FC236}">
              <a16:creationId xmlns:a16="http://schemas.microsoft.com/office/drawing/2014/main" id="{00000000-0008-0000-0000-000002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3" name="TextBox 5462">
          <a:extLst>
            <a:ext uri="{FF2B5EF4-FFF2-40B4-BE49-F238E27FC236}">
              <a16:creationId xmlns:a16="http://schemas.microsoft.com/office/drawing/2014/main" id="{00000000-0008-0000-0000-000003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4" name="TextBox 5463">
          <a:extLst>
            <a:ext uri="{FF2B5EF4-FFF2-40B4-BE49-F238E27FC236}">
              <a16:creationId xmlns:a16="http://schemas.microsoft.com/office/drawing/2014/main" id="{00000000-0008-0000-0000-000004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5" name="TextBox 5464">
          <a:extLst>
            <a:ext uri="{FF2B5EF4-FFF2-40B4-BE49-F238E27FC236}">
              <a16:creationId xmlns:a16="http://schemas.microsoft.com/office/drawing/2014/main" id="{00000000-0008-0000-0000-000005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6" name="TextBox 5465">
          <a:extLst>
            <a:ext uri="{FF2B5EF4-FFF2-40B4-BE49-F238E27FC236}">
              <a16:creationId xmlns:a16="http://schemas.microsoft.com/office/drawing/2014/main" id="{00000000-0008-0000-0000-000006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7" name="TextBox 5466">
          <a:extLst>
            <a:ext uri="{FF2B5EF4-FFF2-40B4-BE49-F238E27FC236}">
              <a16:creationId xmlns:a16="http://schemas.microsoft.com/office/drawing/2014/main" id="{00000000-0008-0000-0000-000007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8" name="TextBox 5467">
          <a:extLst>
            <a:ext uri="{FF2B5EF4-FFF2-40B4-BE49-F238E27FC236}">
              <a16:creationId xmlns:a16="http://schemas.microsoft.com/office/drawing/2014/main" id="{00000000-0008-0000-0000-000008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69" name="TextBox 5468">
          <a:extLst>
            <a:ext uri="{FF2B5EF4-FFF2-40B4-BE49-F238E27FC236}">
              <a16:creationId xmlns:a16="http://schemas.microsoft.com/office/drawing/2014/main" id="{00000000-0008-0000-0000-000009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70" name="TextBox 5469">
          <a:extLst>
            <a:ext uri="{FF2B5EF4-FFF2-40B4-BE49-F238E27FC236}">
              <a16:creationId xmlns:a16="http://schemas.microsoft.com/office/drawing/2014/main" id="{00000000-0008-0000-0000-00000A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71" name="TextBox 5470">
          <a:extLst>
            <a:ext uri="{FF2B5EF4-FFF2-40B4-BE49-F238E27FC236}">
              <a16:creationId xmlns:a16="http://schemas.microsoft.com/office/drawing/2014/main" id="{00000000-0008-0000-0000-00000B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72" name="TextBox 5471">
          <a:extLst>
            <a:ext uri="{FF2B5EF4-FFF2-40B4-BE49-F238E27FC236}">
              <a16:creationId xmlns:a16="http://schemas.microsoft.com/office/drawing/2014/main" id="{00000000-0008-0000-0000-00000C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73" name="TextBox 5472">
          <a:extLst>
            <a:ext uri="{FF2B5EF4-FFF2-40B4-BE49-F238E27FC236}">
              <a16:creationId xmlns:a16="http://schemas.microsoft.com/office/drawing/2014/main" id="{00000000-0008-0000-0000-00000D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74" name="TextBox 5473">
          <a:extLst>
            <a:ext uri="{FF2B5EF4-FFF2-40B4-BE49-F238E27FC236}">
              <a16:creationId xmlns:a16="http://schemas.microsoft.com/office/drawing/2014/main" id="{00000000-0008-0000-0000-00000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475" name="TextBox 5474">
          <a:extLst>
            <a:ext uri="{FF2B5EF4-FFF2-40B4-BE49-F238E27FC236}">
              <a16:creationId xmlns:a16="http://schemas.microsoft.com/office/drawing/2014/main" id="{00000000-0008-0000-0000-00000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76" name="TextBox 5475">
          <a:extLst>
            <a:ext uri="{FF2B5EF4-FFF2-40B4-BE49-F238E27FC236}">
              <a16:creationId xmlns:a16="http://schemas.microsoft.com/office/drawing/2014/main" id="{00000000-0008-0000-0000-00001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77" name="TextBox 5476">
          <a:extLst>
            <a:ext uri="{FF2B5EF4-FFF2-40B4-BE49-F238E27FC236}">
              <a16:creationId xmlns:a16="http://schemas.microsoft.com/office/drawing/2014/main" id="{00000000-0008-0000-0000-00001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78" name="TextBox 5477">
          <a:extLst>
            <a:ext uri="{FF2B5EF4-FFF2-40B4-BE49-F238E27FC236}">
              <a16:creationId xmlns:a16="http://schemas.microsoft.com/office/drawing/2014/main" id="{00000000-0008-0000-0000-00001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79" name="TextBox 5478">
          <a:extLst>
            <a:ext uri="{FF2B5EF4-FFF2-40B4-BE49-F238E27FC236}">
              <a16:creationId xmlns:a16="http://schemas.microsoft.com/office/drawing/2014/main" id="{00000000-0008-0000-0000-00001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0" name="TextBox 5479">
          <a:extLst>
            <a:ext uri="{FF2B5EF4-FFF2-40B4-BE49-F238E27FC236}">
              <a16:creationId xmlns:a16="http://schemas.microsoft.com/office/drawing/2014/main" id="{00000000-0008-0000-0000-00001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1" name="TextBox 5480">
          <a:extLst>
            <a:ext uri="{FF2B5EF4-FFF2-40B4-BE49-F238E27FC236}">
              <a16:creationId xmlns:a16="http://schemas.microsoft.com/office/drawing/2014/main" id="{00000000-0008-0000-0000-00001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2" name="TextBox 5481">
          <a:extLst>
            <a:ext uri="{FF2B5EF4-FFF2-40B4-BE49-F238E27FC236}">
              <a16:creationId xmlns:a16="http://schemas.microsoft.com/office/drawing/2014/main" id="{00000000-0008-0000-0000-00001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3" name="TextBox 5482">
          <a:extLst>
            <a:ext uri="{FF2B5EF4-FFF2-40B4-BE49-F238E27FC236}">
              <a16:creationId xmlns:a16="http://schemas.microsoft.com/office/drawing/2014/main" id="{00000000-0008-0000-0000-00001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4" name="TextBox 5483">
          <a:extLst>
            <a:ext uri="{FF2B5EF4-FFF2-40B4-BE49-F238E27FC236}">
              <a16:creationId xmlns:a16="http://schemas.microsoft.com/office/drawing/2014/main" id="{00000000-0008-0000-0000-000018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5" name="TextBox 5484">
          <a:extLst>
            <a:ext uri="{FF2B5EF4-FFF2-40B4-BE49-F238E27FC236}">
              <a16:creationId xmlns:a16="http://schemas.microsoft.com/office/drawing/2014/main" id="{00000000-0008-0000-0000-000019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6" name="TextBox 5485">
          <a:extLst>
            <a:ext uri="{FF2B5EF4-FFF2-40B4-BE49-F238E27FC236}">
              <a16:creationId xmlns:a16="http://schemas.microsoft.com/office/drawing/2014/main" id="{00000000-0008-0000-0000-00001A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7" name="TextBox 5486">
          <a:extLst>
            <a:ext uri="{FF2B5EF4-FFF2-40B4-BE49-F238E27FC236}">
              <a16:creationId xmlns:a16="http://schemas.microsoft.com/office/drawing/2014/main" id="{00000000-0008-0000-0000-00001B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8" name="TextBox 5487">
          <a:extLst>
            <a:ext uri="{FF2B5EF4-FFF2-40B4-BE49-F238E27FC236}">
              <a16:creationId xmlns:a16="http://schemas.microsoft.com/office/drawing/2014/main" id="{00000000-0008-0000-0000-00001C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89" name="TextBox 5488">
          <a:extLst>
            <a:ext uri="{FF2B5EF4-FFF2-40B4-BE49-F238E27FC236}">
              <a16:creationId xmlns:a16="http://schemas.microsoft.com/office/drawing/2014/main" id="{00000000-0008-0000-0000-00001D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0" name="TextBox 5489">
          <a:extLst>
            <a:ext uri="{FF2B5EF4-FFF2-40B4-BE49-F238E27FC236}">
              <a16:creationId xmlns:a16="http://schemas.microsoft.com/office/drawing/2014/main" id="{00000000-0008-0000-0000-00001E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1" name="TextBox 5490">
          <a:extLst>
            <a:ext uri="{FF2B5EF4-FFF2-40B4-BE49-F238E27FC236}">
              <a16:creationId xmlns:a16="http://schemas.microsoft.com/office/drawing/2014/main" id="{00000000-0008-0000-0000-00001F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2" name="TextBox 5491">
          <a:extLst>
            <a:ext uri="{FF2B5EF4-FFF2-40B4-BE49-F238E27FC236}">
              <a16:creationId xmlns:a16="http://schemas.microsoft.com/office/drawing/2014/main" id="{00000000-0008-0000-0000-00002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3" name="TextBox 5492">
          <a:extLst>
            <a:ext uri="{FF2B5EF4-FFF2-40B4-BE49-F238E27FC236}">
              <a16:creationId xmlns:a16="http://schemas.microsoft.com/office/drawing/2014/main" id="{00000000-0008-0000-0000-00002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4" name="TextBox 5493">
          <a:extLst>
            <a:ext uri="{FF2B5EF4-FFF2-40B4-BE49-F238E27FC236}">
              <a16:creationId xmlns:a16="http://schemas.microsoft.com/office/drawing/2014/main" id="{00000000-0008-0000-0000-00002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5" name="TextBox 5494">
          <a:extLst>
            <a:ext uri="{FF2B5EF4-FFF2-40B4-BE49-F238E27FC236}">
              <a16:creationId xmlns:a16="http://schemas.microsoft.com/office/drawing/2014/main" id="{00000000-0008-0000-0000-00002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6" name="TextBox 5495">
          <a:extLst>
            <a:ext uri="{FF2B5EF4-FFF2-40B4-BE49-F238E27FC236}">
              <a16:creationId xmlns:a16="http://schemas.microsoft.com/office/drawing/2014/main" id="{00000000-0008-0000-0000-00002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7" name="TextBox 5496">
          <a:extLst>
            <a:ext uri="{FF2B5EF4-FFF2-40B4-BE49-F238E27FC236}">
              <a16:creationId xmlns:a16="http://schemas.microsoft.com/office/drawing/2014/main" id="{00000000-0008-0000-0000-00002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8" name="TextBox 5497">
          <a:extLst>
            <a:ext uri="{FF2B5EF4-FFF2-40B4-BE49-F238E27FC236}">
              <a16:creationId xmlns:a16="http://schemas.microsoft.com/office/drawing/2014/main" id="{00000000-0008-0000-0000-00002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499" name="TextBox 5498">
          <a:extLst>
            <a:ext uri="{FF2B5EF4-FFF2-40B4-BE49-F238E27FC236}">
              <a16:creationId xmlns:a16="http://schemas.microsoft.com/office/drawing/2014/main" id="{00000000-0008-0000-0000-00002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0" name="TextBox 5499">
          <a:extLst>
            <a:ext uri="{FF2B5EF4-FFF2-40B4-BE49-F238E27FC236}">
              <a16:creationId xmlns:a16="http://schemas.microsoft.com/office/drawing/2014/main" id="{00000000-0008-0000-0000-000028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1" name="TextBox 5500">
          <a:extLst>
            <a:ext uri="{FF2B5EF4-FFF2-40B4-BE49-F238E27FC236}">
              <a16:creationId xmlns:a16="http://schemas.microsoft.com/office/drawing/2014/main" id="{00000000-0008-0000-0000-000029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2" name="TextBox 5501">
          <a:extLst>
            <a:ext uri="{FF2B5EF4-FFF2-40B4-BE49-F238E27FC236}">
              <a16:creationId xmlns:a16="http://schemas.microsoft.com/office/drawing/2014/main" id="{00000000-0008-0000-0000-00002A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3" name="TextBox 5502">
          <a:extLst>
            <a:ext uri="{FF2B5EF4-FFF2-40B4-BE49-F238E27FC236}">
              <a16:creationId xmlns:a16="http://schemas.microsoft.com/office/drawing/2014/main" id="{00000000-0008-0000-0000-00002B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4" name="TextBox 5503">
          <a:extLst>
            <a:ext uri="{FF2B5EF4-FFF2-40B4-BE49-F238E27FC236}">
              <a16:creationId xmlns:a16="http://schemas.microsoft.com/office/drawing/2014/main" id="{00000000-0008-0000-0000-00002C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5" name="TextBox 5504">
          <a:extLst>
            <a:ext uri="{FF2B5EF4-FFF2-40B4-BE49-F238E27FC236}">
              <a16:creationId xmlns:a16="http://schemas.microsoft.com/office/drawing/2014/main" id="{00000000-0008-0000-0000-00002D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6" name="TextBox 5505">
          <a:extLst>
            <a:ext uri="{FF2B5EF4-FFF2-40B4-BE49-F238E27FC236}">
              <a16:creationId xmlns:a16="http://schemas.microsoft.com/office/drawing/2014/main" id="{00000000-0008-0000-0000-00002E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7" name="TextBox 5506">
          <a:extLst>
            <a:ext uri="{FF2B5EF4-FFF2-40B4-BE49-F238E27FC236}">
              <a16:creationId xmlns:a16="http://schemas.microsoft.com/office/drawing/2014/main" id="{00000000-0008-0000-0000-00002F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8" name="TextBox 5507">
          <a:extLst>
            <a:ext uri="{FF2B5EF4-FFF2-40B4-BE49-F238E27FC236}">
              <a16:creationId xmlns:a16="http://schemas.microsoft.com/office/drawing/2014/main" id="{00000000-0008-0000-0000-00003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09" name="TextBox 5508">
          <a:extLst>
            <a:ext uri="{FF2B5EF4-FFF2-40B4-BE49-F238E27FC236}">
              <a16:creationId xmlns:a16="http://schemas.microsoft.com/office/drawing/2014/main" id="{00000000-0008-0000-0000-00003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0" name="TextBox 5509">
          <a:extLst>
            <a:ext uri="{FF2B5EF4-FFF2-40B4-BE49-F238E27FC236}">
              <a16:creationId xmlns:a16="http://schemas.microsoft.com/office/drawing/2014/main" id="{00000000-0008-0000-0000-00003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1" name="TextBox 5510">
          <a:extLst>
            <a:ext uri="{FF2B5EF4-FFF2-40B4-BE49-F238E27FC236}">
              <a16:creationId xmlns:a16="http://schemas.microsoft.com/office/drawing/2014/main" id="{00000000-0008-0000-0000-00003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2" name="TextBox 5511">
          <a:extLst>
            <a:ext uri="{FF2B5EF4-FFF2-40B4-BE49-F238E27FC236}">
              <a16:creationId xmlns:a16="http://schemas.microsoft.com/office/drawing/2014/main" id="{00000000-0008-0000-0000-00003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3" name="TextBox 5512">
          <a:extLst>
            <a:ext uri="{FF2B5EF4-FFF2-40B4-BE49-F238E27FC236}">
              <a16:creationId xmlns:a16="http://schemas.microsoft.com/office/drawing/2014/main" id="{00000000-0008-0000-0000-00003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4" name="TextBox 5513">
          <a:extLst>
            <a:ext uri="{FF2B5EF4-FFF2-40B4-BE49-F238E27FC236}">
              <a16:creationId xmlns:a16="http://schemas.microsoft.com/office/drawing/2014/main" id="{00000000-0008-0000-0000-00003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5" name="TextBox 5514">
          <a:extLst>
            <a:ext uri="{FF2B5EF4-FFF2-40B4-BE49-F238E27FC236}">
              <a16:creationId xmlns:a16="http://schemas.microsoft.com/office/drawing/2014/main" id="{00000000-0008-0000-0000-00003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6" name="TextBox 5515">
          <a:extLst>
            <a:ext uri="{FF2B5EF4-FFF2-40B4-BE49-F238E27FC236}">
              <a16:creationId xmlns:a16="http://schemas.microsoft.com/office/drawing/2014/main" id="{00000000-0008-0000-0000-000038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7" name="TextBox 5516">
          <a:extLst>
            <a:ext uri="{FF2B5EF4-FFF2-40B4-BE49-F238E27FC236}">
              <a16:creationId xmlns:a16="http://schemas.microsoft.com/office/drawing/2014/main" id="{00000000-0008-0000-0000-000039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8" name="TextBox 5517">
          <a:extLst>
            <a:ext uri="{FF2B5EF4-FFF2-40B4-BE49-F238E27FC236}">
              <a16:creationId xmlns:a16="http://schemas.microsoft.com/office/drawing/2014/main" id="{00000000-0008-0000-0000-00003A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19" name="TextBox 5518">
          <a:extLst>
            <a:ext uri="{FF2B5EF4-FFF2-40B4-BE49-F238E27FC236}">
              <a16:creationId xmlns:a16="http://schemas.microsoft.com/office/drawing/2014/main" id="{00000000-0008-0000-0000-00003B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0" name="TextBox 5519">
          <a:extLst>
            <a:ext uri="{FF2B5EF4-FFF2-40B4-BE49-F238E27FC236}">
              <a16:creationId xmlns:a16="http://schemas.microsoft.com/office/drawing/2014/main" id="{00000000-0008-0000-0000-00003C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1" name="TextBox 5520">
          <a:extLst>
            <a:ext uri="{FF2B5EF4-FFF2-40B4-BE49-F238E27FC236}">
              <a16:creationId xmlns:a16="http://schemas.microsoft.com/office/drawing/2014/main" id="{00000000-0008-0000-0000-00003D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2" name="TextBox 5521">
          <a:extLst>
            <a:ext uri="{FF2B5EF4-FFF2-40B4-BE49-F238E27FC236}">
              <a16:creationId xmlns:a16="http://schemas.microsoft.com/office/drawing/2014/main" id="{00000000-0008-0000-0000-00003E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3" name="TextBox 5522">
          <a:extLst>
            <a:ext uri="{FF2B5EF4-FFF2-40B4-BE49-F238E27FC236}">
              <a16:creationId xmlns:a16="http://schemas.microsoft.com/office/drawing/2014/main" id="{00000000-0008-0000-0000-00003F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4" name="TextBox 5523">
          <a:extLst>
            <a:ext uri="{FF2B5EF4-FFF2-40B4-BE49-F238E27FC236}">
              <a16:creationId xmlns:a16="http://schemas.microsoft.com/office/drawing/2014/main" id="{00000000-0008-0000-0000-00004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5" name="TextBox 5524">
          <a:extLst>
            <a:ext uri="{FF2B5EF4-FFF2-40B4-BE49-F238E27FC236}">
              <a16:creationId xmlns:a16="http://schemas.microsoft.com/office/drawing/2014/main" id="{00000000-0008-0000-0000-00004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6" name="TextBox 5525">
          <a:extLst>
            <a:ext uri="{FF2B5EF4-FFF2-40B4-BE49-F238E27FC236}">
              <a16:creationId xmlns:a16="http://schemas.microsoft.com/office/drawing/2014/main" id="{00000000-0008-0000-0000-00004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7" name="TextBox 5526">
          <a:extLst>
            <a:ext uri="{FF2B5EF4-FFF2-40B4-BE49-F238E27FC236}">
              <a16:creationId xmlns:a16="http://schemas.microsoft.com/office/drawing/2014/main" id="{00000000-0008-0000-0000-00004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8" name="TextBox 5527">
          <a:extLst>
            <a:ext uri="{FF2B5EF4-FFF2-40B4-BE49-F238E27FC236}">
              <a16:creationId xmlns:a16="http://schemas.microsoft.com/office/drawing/2014/main" id="{00000000-0008-0000-0000-00004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29" name="TextBox 5528">
          <a:extLst>
            <a:ext uri="{FF2B5EF4-FFF2-40B4-BE49-F238E27FC236}">
              <a16:creationId xmlns:a16="http://schemas.microsoft.com/office/drawing/2014/main" id="{00000000-0008-0000-0000-00004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0" name="TextBox 5529">
          <a:extLst>
            <a:ext uri="{FF2B5EF4-FFF2-40B4-BE49-F238E27FC236}">
              <a16:creationId xmlns:a16="http://schemas.microsoft.com/office/drawing/2014/main" id="{00000000-0008-0000-0000-00004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1" name="TextBox 5530">
          <a:extLst>
            <a:ext uri="{FF2B5EF4-FFF2-40B4-BE49-F238E27FC236}">
              <a16:creationId xmlns:a16="http://schemas.microsoft.com/office/drawing/2014/main" id="{00000000-0008-0000-0000-00004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2" name="TextBox 5531">
          <a:extLst>
            <a:ext uri="{FF2B5EF4-FFF2-40B4-BE49-F238E27FC236}">
              <a16:creationId xmlns:a16="http://schemas.microsoft.com/office/drawing/2014/main" id="{00000000-0008-0000-0000-000048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3" name="TextBox 5532">
          <a:extLst>
            <a:ext uri="{FF2B5EF4-FFF2-40B4-BE49-F238E27FC236}">
              <a16:creationId xmlns:a16="http://schemas.microsoft.com/office/drawing/2014/main" id="{00000000-0008-0000-0000-000049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4" name="TextBox 5533">
          <a:extLst>
            <a:ext uri="{FF2B5EF4-FFF2-40B4-BE49-F238E27FC236}">
              <a16:creationId xmlns:a16="http://schemas.microsoft.com/office/drawing/2014/main" id="{00000000-0008-0000-0000-00004A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5" name="TextBox 5534">
          <a:extLst>
            <a:ext uri="{FF2B5EF4-FFF2-40B4-BE49-F238E27FC236}">
              <a16:creationId xmlns:a16="http://schemas.microsoft.com/office/drawing/2014/main" id="{00000000-0008-0000-0000-00004B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6" name="TextBox 5535">
          <a:extLst>
            <a:ext uri="{FF2B5EF4-FFF2-40B4-BE49-F238E27FC236}">
              <a16:creationId xmlns:a16="http://schemas.microsoft.com/office/drawing/2014/main" id="{00000000-0008-0000-0000-00004C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7" name="TextBox 5536">
          <a:extLst>
            <a:ext uri="{FF2B5EF4-FFF2-40B4-BE49-F238E27FC236}">
              <a16:creationId xmlns:a16="http://schemas.microsoft.com/office/drawing/2014/main" id="{00000000-0008-0000-0000-00004D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8" name="TextBox 5537">
          <a:extLst>
            <a:ext uri="{FF2B5EF4-FFF2-40B4-BE49-F238E27FC236}">
              <a16:creationId xmlns:a16="http://schemas.microsoft.com/office/drawing/2014/main" id="{00000000-0008-0000-0000-00004E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39" name="TextBox 5538">
          <a:extLst>
            <a:ext uri="{FF2B5EF4-FFF2-40B4-BE49-F238E27FC236}">
              <a16:creationId xmlns:a16="http://schemas.microsoft.com/office/drawing/2014/main" id="{00000000-0008-0000-0000-00004F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0" name="TextBox 5539">
          <a:extLst>
            <a:ext uri="{FF2B5EF4-FFF2-40B4-BE49-F238E27FC236}">
              <a16:creationId xmlns:a16="http://schemas.microsoft.com/office/drawing/2014/main" id="{00000000-0008-0000-0000-00005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1" name="TextBox 5540">
          <a:extLst>
            <a:ext uri="{FF2B5EF4-FFF2-40B4-BE49-F238E27FC236}">
              <a16:creationId xmlns:a16="http://schemas.microsoft.com/office/drawing/2014/main" id="{00000000-0008-0000-0000-00005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2" name="TextBox 5541">
          <a:extLst>
            <a:ext uri="{FF2B5EF4-FFF2-40B4-BE49-F238E27FC236}">
              <a16:creationId xmlns:a16="http://schemas.microsoft.com/office/drawing/2014/main" id="{00000000-0008-0000-0000-00005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3" name="TextBox 5542">
          <a:extLst>
            <a:ext uri="{FF2B5EF4-FFF2-40B4-BE49-F238E27FC236}">
              <a16:creationId xmlns:a16="http://schemas.microsoft.com/office/drawing/2014/main" id="{00000000-0008-0000-0000-00005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4" name="TextBox 5543">
          <a:extLst>
            <a:ext uri="{FF2B5EF4-FFF2-40B4-BE49-F238E27FC236}">
              <a16:creationId xmlns:a16="http://schemas.microsoft.com/office/drawing/2014/main" id="{00000000-0008-0000-0000-00005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5" name="TextBox 5544">
          <a:extLst>
            <a:ext uri="{FF2B5EF4-FFF2-40B4-BE49-F238E27FC236}">
              <a16:creationId xmlns:a16="http://schemas.microsoft.com/office/drawing/2014/main" id="{00000000-0008-0000-0000-00005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6" name="TextBox 5545">
          <a:extLst>
            <a:ext uri="{FF2B5EF4-FFF2-40B4-BE49-F238E27FC236}">
              <a16:creationId xmlns:a16="http://schemas.microsoft.com/office/drawing/2014/main" id="{00000000-0008-0000-0000-00005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7" name="TextBox 5546">
          <a:extLst>
            <a:ext uri="{FF2B5EF4-FFF2-40B4-BE49-F238E27FC236}">
              <a16:creationId xmlns:a16="http://schemas.microsoft.com/office/drawing/2014/main" id="{00000000-0008-0000-0000-00005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8" name="TextBox 5547">
          <a:extLst>
            <a:ext uri="{FF2B5EF4-FFF2-40B4-BE49-F238E27FC236}">
              <a16:creationId xmlns:a16="http://schemas.microsoft.com/office/drawing/2014/main" id="{00000000-0008-0000-0000-000058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49" name="TextBox 5548">
          <a:extLst>
            <a:ext uri="{FF2B5EF4-FFF2-40B4-BE49-F238E27FC236}">
              <a16:creationId xmlns:a16="http://schemas.microsoft.com/office/drawing/2014/main" id="{00000000-0008-0000-0000-000059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0" name="TextBox 5549">
          <a:extLst>
            <a:ext uri="{FF2B5EF4-FFF2-40B4-BE49-F238E27FC236}">
              <a16:creationId xmlns:a16="http://schemas.microsoft.com/office/drawing/2014/main" id="{00000000-0008-0000-0000-00005A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1" name="TextBox 5550">
          <a:extLst>
            <a:ext uri="{FF2B5EF4-FFF2-40B4-BE49-F238E27FC236}">
              <a16:creationId xmlns:a16="http://schemas.microsoft.com/office/drawing/2014/main" id="{00000000-0008-0000-0000-00005B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2" name="TextBox 5551">
          <a:extLst>
            <a:ext uri="{FF2B5EF4-FFF2-40B4-BE49-F238E27FC236}">
              <a16:creationId xmlns:a16="http://schemas.microsoft.com/office/drawing/2014/main" id="{00000000-0008-0000-0000-00005C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3" name="TextBox 5552">
          <a:extLst>
            <a:ext uri="{FF2B5EF4-FFF2-40B4-BE49-F238E27FC236}">
              <a16:creationId xmlns:a16="http://schemas.microsoft.com/office/drawing/2014/main" id="{00000000-0008-0000-0000-00005D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54" name="TextBox 5553">
          <a:extLst>
            <a:ext uri="{FF2B5EF4-FFF2-40B4-BE49-F238E27FC236}">
              <a16:creationId xmlns:a16="http://schemas.microsoft.com/office/drawing/2014/main" id="{00000000-0008-0000-0000-00005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55" name="TextBox 5554">
          <a:extLst>
            <a:ext uri="{FF2B5EF4-FFF2-40B4-BE49-F238E27FC236}">
              <a16:creationId xmlns:a16="http://schemas.microsoft.com/office/drawing/2014/main" id="{00000000-0008-0000-0000-00005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6" name="TextBox 5555">
          <a:extLst>
            <a:ext uri="{FF2B5EF4-FFF2-40B4-BE49-F238E27FC236}">
              <a16:creationId xmlns:a16="http://schemas.microsoft.com/office/drawing/2014/main" id="{00000000-0008-0000-0000-00006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57" name="TextBox 5556">
          <a:extLst>
            <a:ext uri="{FF2B5EF4-FFF2-40B4-BE49-F238E27FC236}">
              <a16:creationId xmlns:a16="http://schemas.microsoft.com/office/drawing/2014/main" id="{00000000-0008-0000-0000-00006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58" name="TextBox 5557">
          <a:extLst>
            <a:ext uri="{FF2B5EF4-FFF2-40B4-BE49-F238E27FC236}">
              <a16:creationId xmlns:a16="http://schemas.microsoft.com/office/drawing/2014/main" id="{00000000-0008-0000-0000-000062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59" name="TextBox 5558">
          <a:extLst>
            <a:ext uri="{FF2B5EF4-FFF2-40B4-BE49-F238E27FC236}">
              <a16:creationId xmlns:a16="http://schemas.microsoft.com/office/drawing/2014/main" id="{00000000-0008-0000-0000-000063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60" name="TextBox 5559">
          <a:extLst>
            <a:ext uri="{FF2B5EF4-FFF2-40B4-BE49-F238E27FC236}">
              <a16:creationId xmlns:a16="http://schemas.microsoft.com/office/drawing/2014/main" id="{00000000-0008-0000-0000-000064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61" name="TextBox 5560">
          <a:extLst>
            <a:ext uri="{FF2B5EF4-FFF2-40B4-BE49-F238E27FC236}">
              <a16:creationId xmlns:a16="http://schemas.microsoft.com/office/drawing/2014/main" id="{00000000-0008-0000-0000-000065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2" name="TextBox 5561">
          <a:extLst>
            <a:ext uri="{FF2B5EF4-FFF2-40B4-BE49-F238E27FC236}">
              <a16:creationId xmlns:a16="http://schemas.microsoft.com/office/drawing/2014/main" id="{00000000-0008-0000-0000-000066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3" name="TextBox 5562">
          <a:extLst>
            <a:ext uri="{FF2B5EF4-FFF2-40B4-BE49-F238E27FC236}">
              <a16:creationId xmlns:a16="http://schemas.microsoft.com/office/drawing/2014/main" id="{00000000-0008-0000-0000-000067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4" name="TextBox 5563">
          <a:extLst>
            <a:ext uri="{FF2B5EF4-FFF2-40B4-BE49-F238E27FC236}">
              <a16:creationId xmlns:a16="http://schemas.microsoft.com/office/drawing/2014/main" id="{00000000-0008-0000-0000-000068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5" name="TextBox 5564">
          <a:extLst>
            <a:ext uri="{FF2B5EF4-FFF2-40B4-BE49-F238E27FC236}">
              <a16:creationId xmlns:a16="http://schemas.microsoft.com/office/drawing/2014/main" id="{00000000-0008-0000-0000-000069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6" name="TextBox 5565">
          <a:extLst>
            <a:ext uri="{FF2B5EF4-FFF2-40B4-BE49-F238E27FC236}">
              <a16:creationId xmlns:a16="http://schemas.microsoft.com/office/drawing/2014/main" id="{00000000-0008-0000-0000-00006A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7" name="TextBox 5566">
          <a:extLst>
            <a:ext uri="{FF2B5EF4-FFF2-40B4-BE49-F238E27FC236}">
              <a16:creationId xmlns:a16="http://schemas.microsoft.com/office/drawing/2014/main" id="{00000000-0008-0000-0000-00006B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8" name="TextBox 5567">
          <a:extLst>
            <a:ext uri="{FF2B5EF4-FFF2-40B4-BE49-F238E27FC236}">
              <a16:creationId xmlns:a16="http://schemas.microsoft.com/office/drawing/2014/main" id="{00000000-0008-0000-0000-00006C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69" name="TextBox 5568">
          <a:extLst>
            <a:ext uri="{FF2B5EF4-FFF2-40B4-BE49-F238E27FC236}">
              <a16:creationId xmlns:a16="http://schemas.microsoft.com/office/drawing/2014/main" id="{00000000-0008-0000-0000-00006D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70" name="TextBox 5569">
          <a:extLst>
            <a:ext uri="{FF2B5EF4-FFF2-40B4-BE49-F238E27FC236}">
              <a16:creationId xmlns:a16="http://schemas.microsoft.com/office/drawing/2014/main" id="{00000000-0008-0000-0000-00006E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71" name="TextBox 5570">
          <a:extLst>
            <a:ext uri="{FF2B5EF4-FFF2-40B4-BE49-F238E27FC236}">
              <a16:creationId xmlns:a16="http://schemas.microsoft.com/office/drawing/2014/main" id="{00000000-0008-0000-0000-00006F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72" name="TextBox 5571">
          <a:extLst>
            <a:ext uri="{FF2B5EF4-FFF2-40B4-BE49-F238E27FC236}">
              <a16:creationId xmlns:a16="http://schemas.microsoft.com/office/drawing/2014/main" id="{00000000-0008-0000-0000-000070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73" name="TextBox 5572">
          <a:extLst>
            <a:ext uri="{FF2B5EF4-FFF2-40B4-BE49-F238E27FC236}">
              <a16:creationId xmlns:a16="http://schemas.microsoft.com/office/drawing/2014/main" id="{00000000-0008-0000-0000-000071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74" name="TextBox 5573">
          <a:extLst>
            <a:ext uri="{FF2B5EF4-FFF2-40B4-BE49-F238E27FC236}">
              <a16:creationId xmlns:a16="http://schemas.microsoft.com/office/drawing/2014/main" id="{00000000-0008-0000-0000-000072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75" name="TextBox 5574">
          <a:extLst>
            <a:ext uri="{FF2B5EF4-FFF2-40B4-BE49-F238E27FC236}">
              <a16:creationId xmlns:a16="http://schemas.microsoft.com/office/drawing/2014/main" id="{00000000-0008-0000-0000-000073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76" name="TextBox 5575">
          <a:extLst>
            <a:ext uri="{FF2B5EF4-FFF2-40B4-BE49-F238E27FC236}">
              <a16:creationId xmlns:a16="http://schemas.microsoft.com/office/drawing/2014/main" id="{00000000-0008-0000-0000-000074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77" name="TextBox 5576">
          <a:extLst>
            <a:ext uri="{FF2B5EF4-FFF2-40B4-BE49-F238E27FC236}">
              <a16:creationId xmlns:a16="http://schemas.microsoft.com/office/drawing/2014/main" id="{00000000-0008-0000-0000-000075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78" name="TextBox 5577">
          <a:extLst>
            <a:ext uri="{FF2B5EF4-FFF2-40B4-BE49-F238E27FC236}">
              <a16:creationId xmlns:a16="http://schemas.microsoft.com/office/drawing/2014/main" id="{00000000-0008-0000-0000-000076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79" name="TextBox 5578">
          <a:extLst>
            <a:ext uri="{FF2B5EF4-FFF2-40B4-BE49-F238E27FC236}">
              <a16:creationId xmlns:a16="http://schemas.microsoft.com/office/drawing/2014/main" id="{00000000-0008-0000-0000-000077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80" name="TextBox 5579">
          <a:extLst>
            <a:ext uri="{FF2B5EF4-FFF2-40B4-BE49-F238E27FC236}">
              <a16:creationId xmlns:a16="http://schemas.microsoft.com/office/drawing/2014/main" id="{00000000-0008-0000-0000-000078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81" name="TextBox 5580">
          <a:extLst>
            <a:ext uri="{FF2B5EF4-FFF2-40B4-BE49-F238E27FC236}">
              <a16:creationId xmlns:a16="http://schemas.microsoft.com/office/drawing/2014/main" id="{00000000-0008-0000-0000-000079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82" name="TextBox 5581">
          <a:extLst>
            <a:ext uri="{FF2B5EF4-FFF2-40B4-BE49-F238E27FC236}">
              <a16:creationId xmlns:a16="http://schemas.microsoft.com/office/drawing/2014/main" id="{00000000-0008-0000-0000-00007A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583" name="TextBox 5582">
          <a:extLst>
            <a:ext uri="{FF2B5EF4-FFF2-40B4-BE49-F238E27FC236}">
              <a16:creationId xmlns:a16="http://schemas.microsoft.com/office/drawing/2014/main" id="{00000000-0008-0000-0000-00007B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4" name="TextBox 5583">
          <a:extLst>
            <a:ext uri="{FF2B5EF4-FFF2-40B4-BE49-F238E27FC236}">
              <a16:creationId xmlns:a16="http://schemas.microsoft.com/office/drawing/2014/main" id="{00000000-0008-0000-0000-00007C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5" name="TextBox 5584">
          <a:extLst>
            <a:ext uri="{FF2B5EF4-FFF2-40B4-BE49-F238E27FC236}">
              <a16:creationId xmlns:a16="http://schemas.microsoft.com/office/drawing/2014/main" id="{00000000-0008-0000-0000-00007D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6" name="TextBox 5585">
          <a:extLst>
            <a:ext uri="{FF2B5EF4-FFF2-40B4-BE49-F238E27FC236}">
              <a16:creationId xmlns:a16="http://schemas.microsoft.com/office/drawing/2014/main" id="{00000000-0008-0000-0000-00007E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7" name="TextBox 5586">
          <a:extLst>
            <a:ext uri="{FF2B5EF4-FFF2-40B4-BE49-F238E27FC236}">
              <a16:creationId xmlns:a16="http://schemas.microsoft.com/office/drawing/2014/main" id="{00000000-0008-0000-0000-00007F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8" name="TextBox 5587">
          <a:extLst>
            <a:ext uri="{FF2B5EF4-FFF2-40B4-BE49-F238E27FC236}">
              <a16:creationId xmlns:a16="http://schemas.microsoft.com/office/drawing/2014/main" id="{00000000-0008-0000-0000-00008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89" name="TextBox 5588">
          <a:extLst>
            <a:ext uri="{FF2B5EF4-FFF2-40B4-BE49-F238E27FC236}">
              <a16:creationId xmlns:a16="http://schemas.microsoft.com/office/drawing/2014/main" id="{00000000-0008-0000-0000-00008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90" name="TextBox 5589">
          <a:extLst>
            <a:ext uri="{FF2B5EF4-FFF2-40B4-BE49-F238E27FC236}">
              <a16:creationId xmlns:a16="http://schemas.microsoft.com/office/drawing/2014/main" id="{00000000-0008-0000-0000-00008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91" name="TextBox 5590">
          <a:extLst>
            <a:ext uri="{FF2B5EF4-FFF2-40B4-BE49-F238E27FC236}">
              <a16:creationId xmlns:a16="http://schemas.microsoft.com/office/drawing/2014/main" id="{00000000-0008-0000-0000-00008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92" name="TextBox 5591">
          <a:extLst>
            <a:ext uri="{FF2B5EF4-FFF2-40B4-BE49-F238E27FC236}">
              <a16:creationId xmlns:a16="http://schemas.microsoft.com/office/drawing/2014/main" id="{00000000-0008-0000-0000-00008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593" name="TextBox 5592">
          <a:extLst>
            <a:ext uri="{FF2B5EF4-FFF2-40B4-BE49-F238E27FC236}">
              <a16:creationId xmlns:a16="http://schemas.microsoft.com/office/drawing/2014/main" id="{00000000-0008-0000-0000-00008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94" name="TextBox 5593">
          <a:extLst>
            <a:ext uri="{FF2B5EF4-FFF2-40B4-BE49-F238E27FC236}">
              <a16:creationId xmlns:a16="http://schemas.microsoft.com/office/drawing/2014/main" id="{00000000-0008-0000-0000-000086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95" name="TextBox 5594">
          <a:extLst>
            <a:ext uri="{FF2B5EF4-FFF2-40B4-BE49-F238E27FC236}">
              <a16:creationId xmlns:a16="http://schemas.microsoft.com/office/drawing/2014/main" id="{00000000-0008-0000-0000-000087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96" name="TextBox 5595">
          <a:extLst>
            <a:ext uri="{FF2B5EF4-FFF2-40B4-BE49-F238E27FC236}">
              <a16:creationId xmlns:a16="http://schemas.microsoft.com/office/drawing/2014/main" id="{00000000-0008-0000-0000-000088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5597" name="TextBox 5596">
          <a:extLst>
            <a:ext uri="{FF2B5EF4-FFF2-40B4-BE49-F238E27FC236}">
              <a16:creationId xmlns:a16="http://schemas.microsoft.com/office/drawing/2014/main" id="{00000000-0008-0000-0000-00008908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98" name="TextBox 5597">
          <a:extLst>
            <a:ext uri="{FF2B5EF4-FFF2-40B4-BE49-F238E27FC236}">
              <a16:creationId xmlns:a16="http://schemas.microsoft.com/office/drawing/2014/main" id="{00000000-0008-0000-0000-00008A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599" name="TextBox 5598">
          <a:extLst>
            <a:ext uri="{FF2B5EF4-FFF2-40B4-BE49-F238E27FC236}">
              <a16:creationId xmlns:a16="http://schemas.microsoft.com/office/drawing/2014/main" id="{00000000-0008-0000-0000-00008B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00" name="TextBox 5599">
          <a:extLst>
            <a:ext uri="{FF2B5EF4-FFF2-40B4-BE49-F238E27FC236}">
              <a16:creationId xmlns:a16="http://schemas.microsoft.com/office/drawing/2014/main" id="{00000000-0008-0000-0000-00008C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01" name="TextBox 5600">
          <a:extLst>
            <a:ext uri="{FF2B5EF4-FFF2-40B4-BE49-F238E27FC236}">
              <a16:creationId xmlns:a16="http://schemas.microsoft.com/office/drawing/2014/main" id="{00000000-0008-0000-0000-00008D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2" name="TextBox 5601">
          <a:extLst>
            <a:ext uri="{FF2B5EF4-FFF2-40B4-BE49-F238E27FC236}">
              <a16:creationId xmlns:a16="http://schemas.microsoft.com/office/drawing/2014/main" id="{00000000-0008-0000-0000-00008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3" name="TextBox 5602">
          <a:extLst>
            <a:ext uri="{FF2B5EF4-FFF2-40B4-BE49-F238E27FC236}">
              <a16:creationId xmlns:a16="http://schemas.microsoft.com/office/drawing/2014/main" id="{00000000-0008-0000-0000-00008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4" name="TextBox 5603">
          <a:extLst>
            <a:ext uri="{FF2B5EF4-FFF2-40B4-BE49-F238E27FC236}">
              <a16:creationId xmlns:a16="http://schemas.microsoft.com/office/drawing/2014/main" id="{00000000-0008-0000-0000-000090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5" name="TextBox 5604">
          <a:extLst>
            <a:ext uri="{FF2B5EF4-FFF2-40B4-BE49-F238E27FC236}">
              <a16:creationId xmlns:a16="http://schemas.microsoft.com/office/drawing/2014/main" id="{00000000-0008-0000-0000-000091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6" name="TextBox 5605">
          <a:extLst>
            <a:ext uri="{FF2B5EF4-FFF2-40B4-BE49-F238E27FC236}">
              <a16:creationId xmlns:a16="http://schemas.microsoft.com/office/drawing/2014/main" id="{00000000-0008-0000-0000-000092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7" name="TextBox 5606">
          <a:extLst>
            <a:ext uri="{FF2B5EF4-FFF2-40B4-BE49-F238E27FC236}">
              <a16:creationId xmlns:a16="http://schemas.microsoft.com/office/drawing/2014/main" id="{00000000-0008-0000-0000-000093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8" name="TextBox 5607">
          <a:extLst>
            <a:ext uri="{FF2B5EF4-FFF2-40B4-BE49-F238E27FC236}">
              <a16:creationId xmlns:a16="http://schemas.microsoft.com/office/drawing/2014/main" id="{00000000-0008-0000-0000-000094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09" name="TextBox 5608">
          <a:extLst>
            <a:ext uri="{FF2B5EF4-FFF2-40B4-BE49-F238E27FC236}">
              <a16:creationId xmlns:a16="http://schemas.microsoft.com/office/drawing/2014/main" id="{00000000-0008-0000-0000-000095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0" name="TextBox 5609">
          <a:extLst>
            <a:ext uri="{FF2B5EF4-FFF2-40B4-BE49-F238E27FC236}">
              <a16:creationId xmlns:a16="http://schemas.microsoft.com/office/drawing/2014/main" id="{00000000-0008-0000-0000-000096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1" name="TextBox 5610">
          <a:extLst>
            <a:ext uri="{FF2B5EF4-FFF2-40B4-BE49-F238E27FC236}">
              <a16:creationId xmlns:a16="http://schemas.microsoft.com/office/drawing/2014/main" id="{00000000-0008-0000-0000-000097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2" name="TextBox 5611">
          <a:extLst>
            <a:ext uri="{FF2B5EF4-FFF2-40B4-BE49-F238E27FC236}">
              <a16:creationId xmlns:a16="http://schemas.microsoft.com/office/drawing/2014/main" id="{00000000-0008-0000-0000-000098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3" name="TextBox 5612">
          <a:extLst>
            <a:ext uri="{FF2B5EF4-FFF2-40B4-BE49-F238E27FC236}">
              <a16:creationId xmlns:a16="http://schemas.microsoft.com/office/drawing/2014/main" id="{00000000-0008-0000-0000-000099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4" name="TextBox 5613">
          <a:extLst>
            <a:ext uri="{FF2B5EF4-FFF2-40B4-BE49-F238E27FC236}">
              <a16:creationId xmlns:a16="http://schemas.microsoft.com/office/drawing/2014/main" id="{00000000-0008-0000-0000-00009A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5" name="TextBox 5614">
          <a:extLst>
            <a:ext uri="{FF2B5EF4-FFF2-40B4-BE49-F238E27FC236}">
              <a16:creationId xmlns:a16="http://schemas.microsoft.com/office/drawing/2014/main" id="{00000000-0008-0000-0000-00009B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6" name="TextBox 5615">
          <a:extLst>
            <a:ext uri="{FF2B5EF4-FFF2-40B4-BE49-F238E27FC236}">
              <a16:creationId xmlns:a16="http://schemas.microsoft.com/office/drawing/2014/main" id="{00000000-0008-0000-0000-00009C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7" name="TextBox 5616">
          <a:extLst>
            <a:ext uri="{FF2B5EF4-FFF2-40B4-BE49-F238E27FC236}">
              <a16:creationId xmlns:a16="http://schemas.microsoft.com/office/drawing/2014/main" id="{00000000-0008-0000-0000-00009D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8" name="TextBox 5617">
          <a:extLst>
            <a:ext uri="{FF2B5EF4-FFF2-40B4-BE49-F238E27FC236}">
              <a16:creationId xmlns:a16="http://schemas.microsoft.com/office/drawing/2014/main" id="{00000000-0008-0000-0000-00009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19" name="TextBox 5618">
          <a:extLst>
            <a:ext uri="{FF2B5EF4-FFF2-40B4-BE49-F238E27FC236}">
              <a16:creationId xmlns:a16="http://schemas.microsoft.com/office/drawing/2014/main" id="{00000000-0008-0000-0000-00009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20" name="TextBox 5619">
          <a:extLst>
            <a:ext uri="{FF2B5EF4-FFF2-40B4-BE49-F238E27FC236}">
              <a16:creationId xmlns:a16="http://schemas.microsoft.com/office/drawing/2014/main" id="{00000000-0008-0000-0000-0000A0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21" name="TextBox 5620">
          <a:extLst>
            <a:ext uri="{FF2B5EF4-FFF2-40B4-BE49-F238E27FC236}">
              <a16:creationId xmlns:a16="http://schemas.microsoft.com/office/drawing/2014/main" id="{00000000-0008-0000-0000-0000A1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22" name="TextBox 5621">
          <a:extLst>
            <a:ext uri="{FF2B5EF4-FFF2-40B4-BE49-F238E27FC236}">
              <a16:creationId xmlns:a16="http://schemas.microsoft.com/office/drawing/2014/main" id="{00000000-0008-0000-0000-0000A2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23" name="TextBox 5622">
          <a:extLst>
            <a:ext uri="{FF2B5EF4-FFF2-40B4-BE49-F238E27FC236}">
              <a16:creationId xmlns:a16="http://schemas.microsoft.com/office/drawing/2014/main" id="{00000000-0008-0000-0000-0000A3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24" name="TextBox 5623">
          <a:extLst>
            <a:ext uri="{FF2B5EF4-FFF2-40B4-BE49-F238E27FC236}">
              <a16:creationId xmlns:a16="http://schemas.microsoft.com/office/drawing/2014/main" id="{00000000-0008-0000-0000-0000A4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25" name="TextBox 5624">
          <a:extLst>
            <a:ext uri="{FF2B5EF4-FFF2-40B4-BE49-F238E27FC236}">
              <a16:creationId xmlns:a16="http://schemas.microsoft.com/office/drawing/2014/main" id="{00000000-0008-0000-0000-0000A5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26" name="TextBox 5625">
          <a:extLst>
            <a:ext uri="{FF2B5EF4-FFF2-40B4-BE49-F238E27FC236}">
              <a16:creationId xmlns:a16="http://schemas.microsoft.com/office/drawing/2014/main" id="{00000000-0008-0000-0000-0000A6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27" name="TextBox 5626">
          <a:extLst>
            <a:ext uri="{FF2B5EF4-FFF2-40B4-BE49-F238E27FC236}">
              <a16:creationId xmlns:a16="http://schemas.microsoft.com/office/drawing/2014/main" id="{00000000-0008-0000-0000-0000A7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28" name="TextBox 5627">
          <a:extLst>
            <a:ext uri="{FF2B5EF4-FFF2-40B4-BE49-F238E27FC236}">
              <a16:creationId xmlns:a16="http://schemas.microsoft.com/office/drawing/2014/main" id="{00000000-0008-0000-0000-0000A8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29" name="TextBox 5628">
          <a:extLst>
            <a:ext uri="{FF2B5EF4-FFF2-40B4-BE49-F238E27FC236}">
              <a16:creationId xmlns:a16="http://schemas.microsoft.com/office/drawing/2014/main" id="{00000000-0008-0000-0000-0000A9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0" name="TextBox 5629">
          <a:extLst>
            <a:ext uri="{FF2B5EF4-FFF2-40B4-BE49-F238E27FC236}">
              <a16:creationId xmlns:a16="http://schemas.microsoft.com/office/drawing/2014/main" id="{00000000-0008-0000-0000-0000AA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1" name="TextBox 5630">
          <a:extLst>
            <a:ext uri="{FF2B5EF4-FFF2-40B4-BE49-F238E27FC236}">
              <a16:creationId xmlns:a16="http://schemas.microsoft.com/office/drawing/2014/main" id="{00000000-0008-0000-0000-0000AB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2" name="TextBox 5631">
          <a:extLst>
            <a:ext uri="{FF2B5EF4-FFF2-40B4-BE49-F238E27FC236}">
              <a16:creationId xmlns:a16="http://schemas.microsoft.com/office/drawing/2014/main" id="{00000000-0008-0000-0000-0000AC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3" name="TextBox 5632">
          <a:extLst>
            <a:ext uri="{FF2B5EF4-FFF2-40B4-BE49-F238E27FC236}">
              <a16:creationId xmlns:a16="http://schemas.microsoft.com/office/drawing/2014/main" id="{00000000-0008-0000-0000-0000AD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4" name="TextBox 5633">
          <a:extLst>
            <a:ext uri="{FF2B5EF4-FFF2-40B4-BE49-F238E27FC236}">
              <a16:creationId xmlns:a16="http://schemas.microsoft.com/office/drawing/2014/main" id="{00000000-0008-0000-0000-0000A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5" name="TextBox 5634">
          <a:extLst>
            <a:ext uri="{FF2B5EF4-FFF2-40B4-BE49-F238E27FC236}">
              <a16:creationId xmlns:a16="http://schemas.microsoft.com/office/drawing/2014/main" id="{00000000-0008-0000-0000-0000A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6" name="TextBox 5635">
          <a:extLst>
            <a:ext uri="{FF2B5EF4-FFF2-40B4-BE49-F238E27FC236}">
              <a16:creationId xmlns:a16="http://schemas.microsoft.com/office/drawing/2014/main" id="{00000000-0008-0000-0000-0000B0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37" name="TextBox 5636">
          <a:extLst>
            <a:ext uri="{FF2B5EF4-FFF2-40B4-BE49-F238E27FC236}">
              <a16:creationId xmlns:a16="http://schemas.microsoft.com/office/drawing/2014/main" id="{00000000-0008-0000-0000-0000B1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38" name="TextBox 5637">
          <a:extLst>
            <a:ext uri="{FF2B5EF4-FFF2-40B4-BE49-F238E27FC236}">
              <a16:creationId xmlns:a16="http://schemas.microsoft.com/office/drawing/2014/main" id="{00000000-0008-0000-0000-0000B2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39" name="TextBox 5638">
          <a:extLst>
            <a:ext uri="{FF2B5EF4-FFF2-40B4-BE49-F238E27FC236}">
              <a16:creationId xmlns:a16="http://schemas.microsoft.com/office/drawing/2014/main" id="{00000000-0008-0000-0000-0000B3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0" name="TextBox 5639">
          <a:extLst>
            <a:ext uri="{FF2B5EF4-FFF2-40B4-BE49-F238E27FC236}">
              <a16:creationId xmlns:a16="http://schemas.microsoft.com/office/drawing/2014/main" id="{00000000-0008-0000-0000-0000B4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1" name="TextBox 5640">
          <a:extLst>
            <a:ext uri="{FF2B5EF4-FFF2-40B4-BE49-F238E27FC236}">
              <a16:creationId xmlns:a16="http://schemas.microsoft.com/office/drawing/2014/main" id="{00000000-0008-0000-0000-0000B5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2" name="TextBox 5641">
          <a:extLst>
            <a:ext uri="{FF2B5EF4-FFF2-40B4-BE49-F238E27FC236}">
              <a16:creationId xmlns:a16="http://schemas.microsoft.com/office/drawing/2014/main" id="{00000000-0008-0000-0000-0000B6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3" name="TextBox 5642">
          <a:extLst>
            <a:ext uri="{FF2B5EF4-FFF2-40B4-BE49-F238E27FC236}">
              <a16:creationId xmlns:a16="http://schemas.microsoft.com/office/drawing/2014/main" id="{00000000-0008-0000-0000-0000B7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4" name="TextBox 5643">
          <a:extLst>
            <a:ext uri="{FF2B5EF4-FFF2-40B4-BE49-F238E27FC236}">
              <a16:creationId xmlns:a16="http://schemas.microsoft.com/office/drawing/2014/main" id="{00000000-0008-0000-0000-0000B8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5" name="TextBox 5644">
          <a:extLst>
            <a:ext uri="{FF2B5EF4-FFF2-40B4-BE49-F238E27FC236}">
              <a16:creationId xmlns:a16="http://schemas.microsoft.com/office/drawing/2014/main" id="{00000000-0008-0000-0000-0000B9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6" name="TextBox 5645">
          <a:extLst>
            <a:ext uri="{FF2B5EF4-FFF2-40B4-BE49-F238E27FC236}">
              <a16:creationId xmlns:a16="http://schemas.microsoft.com/office/drawing/2014/main" id="{00000000-0008-0000-0000-0000BA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647" name="TextBox 5646">
          <a:extLst>
            <a:ext uri="{FF2B5EF4-FFF2-40B4-BE49-F238E27FC236}">
              <a16:creationId xmlns:a16="http://schemas.microsoft.com/office/drawing/2014/main" id="{00000000-0008-0000-0000-0000BB08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48" name="TextBox 5647">
          <a:extLst>
            <a:ext uri="{FF2B5EF4-FFF2-40B4-BE49-F238E27FC236}">
              <a16:creationId xmlns:a16="http://schemas.microsoft.com/office/drawing/2014/main" id="{00000000-0008-0000-0000-0000BC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49" name="TextBox 5648">
          <a:extLst>
            <a:ext uri="{FF2B5EF4-FFF2-40B4-BE49-F238E27FC236}">
              <a16:creationId xmlns:a16="http://schemas.microsoft.com/office/drawing/2014/main" id="{00000000-0008-0000-0000-0000BD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50" name="TextBox 5649">
          <a:extLst>
            <a:ext uri="{FF2B5EF4-FFF2-40B4-BE49-F238E27FC236}">
              <a16:creationId xmlns:a16="http://schemas.microsoft.com/office/drawing/2014/main" id="{00000000-0008-0000-0000-0000B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51" name="TextBox 5650">
          <a:extLst>
            <a:ext uri="{FF2B5EF4-FFF2-40B4-BE49-F238E27FC236}">
              <a16:creationId xmlns:a16="http://schemas.microsoft.com/office/drawing/2014/main" id="{00000000-0008-0000-0000-0000B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52" name="TextBox 5651">
          <a:extLst>
            <a:ext uri="{FF2B5EF4-FFF2-40B4-BE49-F238E27FC236}">
              <a16:creationId xmlns:a16="http://schemas.microsoft.com/office/drawing/2014/main" id="{00000000-0008-0000-0000-0000C0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53" name="TextBox 5652">
          <a:extLst>
            <a:ext uri="{FF2B5EF4-FFF2-40B4-BE49-F238E27FC236}">
              <a16:creationId xmlns:a16="http://schemas.microsoft.com/office/drawing/2014/main" id="{00000000-0008-0000-0000-0000C1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54" name="TextBox 5653">
          <a:extLst>
            <a:ext uri="{FF2B5EF4-FFF2-40B4-BE49-F238E27FC236}">
              <a16:creationId xmlns:a16="http://schemas.microsoft.com/office/drawing/2014/main" id="{00000000-0008-0000-0000-0000C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55" name="TextBox 5654">
          <a:extLst>
            <a:ext uri="{FF2B5EF4-FFF2-40B4-BE49-F238E27FC236}">
              <a16:creationId xmlns:a16="http://schemas.microsoft.com/office/drawing/2014/main" id="{00000000-0008-0000-0000-0000C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56" name="TextBox 5655">
          <a:extLst>
            <a:ext uri="{FF2B5EF4-FFF2-40B4-BE49-F238E27FC236}">
              <a16:creationId xmlns:a16="http://schemas.microsoft.com/office/drawing/2014/main" id="{00000000-0008-0000-0000-0000C4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57" name="TextBox 5656">
          <a:extLst>
            <a:ext uri="{FF2B5EF4-FFF2-40B4-BE49-F238E27FC236}">
              <a16:creationId xmlns:a16="http://schemas.microsoft.com/office/drawing/2014/main" id="{00000000-0008-0000-0000-0000C5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58" name="TextBox 5657">
          <a:extLst>
            <a:ext uri="{FF2B5EF4-FFF2-40B4-BE49-F238E27FC236}">
              <a16:creationId xmlns:a16="http://schemas.microsoft.com/office/drawing/2014/main" id="{00000000-0008-0000-0000-0000C6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59" name="TextBox 5658">
          <a:extLst>
            <a:ext uri="{FF2B5EF4-FFF2-40B4-BE49-F238E27FC236}">
              <a16:creationId xmlns:a16="http://schemas.microsoft.com/office/drawing/2014/main" id="{00000000-0008-0000-0000-0000C7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60" name="TextBox 5659">
          <a:extLst>
            <a:ext uri="{FF2B5EF4-FFF2-40B4-BE49-F238E27FC236}">
              <a16:creationId xmlns:a16="http://schemas.microsoft.com/office/drawing/2014/main" id="{00000000-0008-0000-0000-0000C8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61" name="TextBox 5660">
          <a:extLst>
            <a:ext uri="{FF2B5EF4-FFF2-40B4-BE49-F238E27FC236}">
              <a16:creationId xmlns:a16="http://schemas.microsoft.com/office/drawing/2014/main" id="{00000000-0008-0000-0000-0000C9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62" name="TextBox 5661">
          <a:extLst>
            <a:ext uri="{FF2B5EF4-FFF2-40B4-BE49-F238E27FC236}">
              <a16:creationId xmlns:a16="http://schemas.microsoft.com/office/drawing/2014/main" id="{00000000-0008-0000-0000-0000CA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63" name="TextBox 5662">
          <a:extLst>
            <a:ext uri="{FF2B5EF4-FFF2-40B4-BE49-F238E27FC236}">
              <a16:creationId xmlns:a16="http://schemas.microsoft.com/office/drawing/2014/main" id="{00000000-0008-0000-0000-0000CB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64" name="TextBox 5663">
          <a:extLst>
            <a:ext uri="{FF2B5EF4-FFF2-40B4-BE49-F238E27FC236}">
              <a16:creationId xmlns:a16="http://schemas.microsoft.com/office/drawing/2014/main" id="{00000000-0008-0000-0000-0000CC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65" name="TextBox 5664">
          <a:extLst>
            <a:ext uri="{FF2B5EF4-FFF2-40B4-BE49-F238E27FC236}">
              <a16:creationId xmlns:a16="http://schemas.microsoft.com/office/drawing/2014/main" id="{00000000-0008-0000-0000-0000CD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66" name="TextBox 5665">
          <a:extLst>
            <a:ext uri="{FF2B5EF4-FFF2-40B4-BE49-F238E27FC236}">
              <a16:creationId xmlns:a16="http://schemas.microsoft.com/office/drawing/2014/main" id="{00000000-0008-0000-0000-0000CE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67" name="TextBox 5666">
          <a:extLst>
            <a:ext uri="{FF2B5EF4-FFF2-40B4-BE49-F238E27FC236}">
              <a16:creationId xmlns:a16="http://schemas.microsoft.com/office/drawing/2014/main" id="{00000000-0008-0000-0000-0000CF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68" name="TextBox 5667">
          <a:extLst>
            <a:ext uri="{FF2B5EF4-FFF2-40B4-BE49-F238E27FC236}">
              <a16:creationId xmlns:a16="http://schemas.microsoft.com/office/drawing/2014/main" id="{00000000-0008-0000-0000-0000D0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69" name="TextBox 5668">
          <a:extLst>
            <a:ext uri="{FF2B5EF4-FFF2-40B4-BE49-F238E27FC236}">
              <a16:creationId xmlns:a16="http://schemas.microsoft.com/office/drawing/2014/main" id="{00000000-0008-0000-0000-0000D1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0" name="TextBox 5669">
          <a:extLst>
            <a:ext uri="{FF2B5EF4-FFF2-40B4-BE49-F238E27FC236}">
              <a16:creationId xmlns:a16="http://schemas.microsoft.com/office/drawing/2014/main" id="{00000000-0008-0000-0000-0000D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1" name="TextBox 5670">
          <a:extLst>
            <a:ext uri="{FF2B5EF4-FFF2-40B4-BE49-F238E27FC236}">
              <a16:creationId xmlns:a16="http://schemas.microsoft.com/office/drawing/2014/main" id="{00000000-0008-0000-0000-0000D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2" name="TextBox 5671">
          <a:extLst>
            <a:ext uri="{FF2B5EF4-FFF2-40B4-BE49-F238E27FC236}">
              <a16:creationId xmlns:a16="http://schemas.microsoft.com/office/drawing/2014/main" id="{00000000-0008-0000-0000-0000D4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3" name="TextBox 5672">
          <a:extLst>
            <a:ext uri="{FF2B5EF4-FFF2-40B4-BE49-F238E27FC236}">
              <a16:creationId xmlns:a16="http://schemas.microsoft.com/office/drawing/2014/main" id="{00000000-0008-0000-0000-0000D5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4" name="TextBox 5673">
          <a:extLst>
            <a:ext uri="{FF2B5EF4-FFF2-40B4-BE49-F238E27FC236}">
              <a16:creationId xmlns:a16="http://schemas.microsoft.com/office/drawing/2014/main" id="{00000000-0008-0000-0000-0000D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75" name="TextBox 5674">
          <a:extLst>
            <a:ext uri="{FF2B5EF4-FFF2-40B4-BE49-F238E27FC236}">
              <a16:creationId xmlns:a16="http://schemas.microsoft.com/office/drawing/2014/main" id="{00000000-0008-0000-0000-0000D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676" name="TextBox 5675">
          <a:extLst>
            <a:ext uri="{FF2B5EF4-FFF2-40B4-BE49-F238E27FC236}">
              <a16:creationId xmlns:a16="http://schemas.microsoft.com/office/drawing/2014/main" id="{00000000-0008-0000-0000-0000D808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677" name="TextBox 5676">
          <a:extLst>
            <a:ext uri="{FF2B5EF4-FFF2-40B4-BE49-F238E27FC236}">
              <a16:creationId xmlns:a16="http://schemas.microsoft.com/office/drawing/2014/main" id="{00000000-0008-0000-0000-0000D908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678" name="TextBox 5677">
          <a:extLst>
            <a:ext uri="{FF2B5EF4-FFF2-40B4-BE49-F238E27FC236}">
              <a16:creationId xmlns:a16="http://schemas.microsoft.com/office/drawing/2014/main" id="{00000000-0008-0000-0000-0000DA08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679" name="TextBox 5678">
          <a:extLst>
            <a:ext uri="{FF2B5EF4-FFF2-40B4-BE49-F238E27FC236}">
              <a16:creationId xmlns:a16="http://schemas.microsoft.com/office/drawing/2014/main" id="{00000000-0008-0000-0000-0000DB08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5680" name="TextBox 5679">
          <a:extLst>
            <a:ext uri="{FF2B5EF4-FFF2-40B4-BE49-F238E27FC236}">
              <a16:creationId xmlns:a16="http://schemas.microsoft.com/office/drawing/2014/main" id="{00000000-0008-0000-0000-0000DC08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5681" name="TextBox 5680">
          <a:extLst>
            <a:ext uri="{FF2B5EF4-FFF2-40B4-BE49-F238E27FC236}">
              <a16:creationId xmlns:a16="http://schemas.microsoft.com/office/drawing/2014/main" id="{00000000-0008-0000-0000-0000DD08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5682" name="TextBox 5681">
          <a:extLst>
            <a:ext uri="{FF2B5EF4-FFF2-40B4-BE49-F238E27FC236}">
              <a16:creationId xmlns:a16="http://schemas.microsoft.com/office/drawing/2014/main" id="{00000000-0008-0000-0000-0000DE08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10</xdr:col>
      <xdr:colOff>0</xdr:colOff>
      <xdr:row>0</xdr:row>
      <xdr:rowOff>0</xdr:rowOff>
    </xdr:from>
    <xdr:ext cx="184731" cy="264560"/>
    <xdr:sp macro="" textlink="">
      <xdr:nvSpPr>
        <xdr:cNvPr id="5683" name="TextBox 5682">
          <a:extLst>
            <a:ext uri="{FF2B5EF4-FFF2-40B4-BE49-F238E27FC236}">
              <a16:creationId xmlns:a16="http://schemas.microsoft.com/office/drawing/2014/main" id="{00000000-0008-0000-0000-0000DF080000}"/>
            </a:ext>
          </a:extLst>
        </xdr:cNvPr>
        <xdr:cNvSpPr txBox="1"/>
      </xdr:nvSpPr>
      <xdr:spPr>
        <a:xfrm>
          <a:off x="63474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84" name="TextBox 5683">
          <a:extLst>
            <a:ext uri="{FF2B5EF4-FFF2-40B4-BE49-F238E27FC236}">
              <a16:creationId xmlns:a16="http://schemas.microsoft.com/office/drawing/2014/main" id="{00000000-0008-0000-0000-0000E0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85" name="TextBox 5684">
          <a:extLst>
            <a:ext uri="{FF2B5EF4-FFF2-40B4-BE49-F238E27FC236}">
              <a16:creationId xmlns:a16="http://schemas.microsoft.com/office/drawing/2014/main" id="{00000000-0008-0000-0000-0000E1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86" name="TextBox 5685">
          <a:extLst>
            <a:ext uri="{FF2B5EF4-FFF2-40B4-BE49-F238E27FC236}">
              <a16:creationId xmlns:a16="http://schemas.microsoft.com/office/drawing/2014/main" id="{00000000-0008-0000-0000-0000E2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87" name="TextBox 5686">
          <a:extLst>
            <a:ext uri="{FF2B5EF4-FFF2-40B4-BE49-F238E27FC236}">
              <a16:creationId xmlns:a16="http://schemas.microsoft.com/office/drawing/2014/main" id="{00000000-0008-0000-0000-0000E3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88" name="TextBox 5687">
          <a:extLst>
            <a:ext uri="{FF2B5EF4-FFF2-40B4-BE49-F238E27FC236}">
              <a16:creationId xmlns:a16="http://schemas.microsoft.com/office/drawing/2014/main" id="{00000000-0008-0000-0000-0000E4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89" name="TextBox 5688">
          <a:extLst>
            <a:ext uri="{FF2B5EF4-FFF2-40B4-BE49-F238E27FC236}">
              <a16:creationId xmlns:a16="http://schemas.microsoft.com/office/drawing/2014/main" id="{00000000-0008-0000-0000-0000E5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90" name="TextBox 5689">
          <a:extLst>
            <a:ext uri="{FF2B5EF4-FFF2-40B4-BE49-F238E27FC236}">
              <a16:creationId xmlns:a16="http://schemas.microsoft.com/office/drawing/2014/main" id="{00000000-0008-0000-0000-0000E6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91" name="TextBox 5690">
          <a:extLst>
            <a:ext uri="{FF2B5EF4-FFF2-40B4-BE49-F238E27FC236}">
              <a16:creationId xmlns:a16="http://schemas.microsoft.com/office/drawing/2014/main" id="{00000000-0008-0000-0000-0000E7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92" name="TextBox 5691">
          <a:extLst>
            <a:ext uri="{FF2B5EF4-FFF2-40B4-BE49-F238E27FC236}">
              <a16:creationId xmlns:a16="http://schemas.microsoft.com/office/drawing/2014/main" id="{00000000-0008-0000-0000-0000E8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93" name="TextBox 5692">
          <a:extLst>
            <a:ext uri="{FF2B5EF4-FFF2-40B4-BE49-F238E27FC236}">
              <a16:creationId xmlns:a16="http://schemas.microsoft.com/office/drawing/2014/main" id="{00000000-0008-0000-0000-0000E9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94" name="TextBox 5693">
          <a:extLst>
            <a:ext uri="{FF2B5EF4-FFF2-40B4-BE49-F238E27FC236}">
              <a16:creationId xmlns:a16="http://schemas.microsoft.com/office/drawing/2014/main" id="{00000000-0008-0000-0000-0000EA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5695" name="TextBox 5694">
          <a:extLst>
            <a:ext uri="{FF2B5EF4-FFF2-40B4-BE49-F238E27FC236}">
              <a16:creationId xmlns:a16="http://schemas.microsoft.com/office/drawing/2014/main" id="{00000000-0008-0000-0000-0000EB08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96" name="TextBox 5695">
          <a:extLst>
            <a:ext uri="{FF2B5EF4-FFF2-40B4-BE49-F238E27FC236}">
              <a16:creationId xmlns:a16="http://schemas.microsoft.com/office/drawing/2014/main" id="{00000000-0008-0000-0000-0000EC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697" name="TextBox 5696">
          <a:extLst>
            <a:ext uri="{FF2B5EF4-FFF2-40B4-BE49-F238E27FC236}">
              <a16:creationId xmlns:a16="http://schemas.microsoft.com/office/drawing/2014/main" id="{00000000-0008-0000-0000-0000ED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98" name="TextBox 5697">
          <a:extLst>
            <a:ext uri="{FF2B5EF4-FFF2-40B4-BE49-F238E27FC236}">
              <a16:creationId xmlns:a16="http://schemas.microsoft.com/office/drawing/2014/main" id="{00000000-0008-0000-0000-0000EE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699" name="TextBox 5698">
          <a:extLst>
            <a:ext uri="{FF2B5EF4-FFF2-40B4-BE49-F238E27FC236}">
              <a16:creationId xmlns:a16="http://schemas.microsoft.com/office/drawing/2014/main" id="{00000000-0008-0000-0000-0000EF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700" name="TextBox 5699">
          <a:extLst>
            <a:ext uri="{FF2B5EF4-FFF2-40B4-BE49-F238E27FC236}">
              <a16:creationId xmlns:a16="http://schemas.microsoft.com/office/drawing/2014/main" id="{00000000-0008-0000-0000-0000F0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701" name="TextBox 5700">
          <a:extLst>
            <a:ext uri="{FF2B5EF4-FFF2-40B4-BE49-F238E27FC236}">
              <a16:creationId xmlns:a16="http://schemas.microsoft.com/office/drawing/2014/main" id="{00000000-0008-0000-0000-0000F1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02" name="TextBox 5701">
          <a:extLst>
            <a:ext uri="{FF2B5EF4-FFF2-40B4-BE49-F238E27FC236}">
              <a16:creationId xmlns:a16="http://schemas.microsoft.com/office/drawing/2014/main" id="{00000000-0008-0000-0000-0000F2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03" name="TextBox 5702">
          <a:extLst>
            <a:ext uri="{FF2B5EF4-FFF2-40B4-BE49-F238E27FC236}">
              <a16:creationId xmlns:a16="http://schemas.microsoft.com/office/drawing/2014/main" id="{00000000-0008-0000-0000-0000F3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704" name="TextBox 5703">
          <a:extLst>
            <a:ext uri="{FF2B5EF4-FFF2-40B4-BE49-F238E27FC236}">
              <a16:creationId xmlns:a16="http://schemas.microsoft.com/office/drawing/2014/main" id="{00000000-0008-0000-0000-0000F4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705" name="TextBox 5704">
          <a:extLst>
            <a:ext uri="{FF2B5EF4-FFF2-40B4-BE49-F238E27FC236}">
              <a16:creationId xmlns:a16="http://schemas.microsoft.com/office/drawing/2014/main" id="{00000000-0008-0000-0000-0000F508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06" name="TextBox 5705">
          <a:extLst>
            <a:ext uri="{FF2B5EF4-FFF2-40B4-BE49-F238E27FC236}">
              <a16:creationId xmlns:a16="http://schemas.microsoft.com/office/drawing/2014/main" id="{00000000-0008-0000-0000-0000F6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707" name="TextBox 5706">
          <a:extLst>
            <a:ext uri="{FF2B5EF4-FFF2-40B4-BE49-F238E27FC236}">
              <a16:creationId xmlns:a16="http://schemas.microsoft.com/office/drawing/2014/main" id="{00000000-0008-0000-0000-0000F708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08" name="TextBox 5707">
          <a:extLst>
            <a:ext uri="{FF2B5EF4-FFF2-40B4-BE49-F238E27FC236}">
              <a16:creationId xmlns:a16="http://schemas.microsoft.com/office/drawing/2014/main" id="{00000000-0008-0000-0000-0000F8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09" name="TextBox 5708">
          <a:extLst>
            <a:ext uri="{FF2B5EF4-FFF2-40B4-BE49-F238E27FC236}">
              <a16:creationId xmlns:a16="http://schemas.microsoft.com/office/drawing/2014/main" id="{00000000-0008-0000-0000-0000F9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0" name="TextBox 5709">
          <a:extLst>
            <a:ext uri="{FF2B5EF4-FFF2-40B4-BE49-F238E27FC236}">
              <a16:creationId xmlns:a16="http://schemas.microsoft.com/office/drawing/2014/main" id="{00000000-0008-0000-0000-0000FA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1" name="TextBox 5710">
          <a:extLst>
            <a:ext uri="{FF2B5EF4-FFF2-40B4-BE49-F238E27FC236}">
              <a16:creationId xmlns:a16="http://schemas.microsoft.com/office/drawing/2014/main" id="{00000000-0008-0000-0000-0000FB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2" name="TextBox 5711">
          <a:extLst>
            <a:ext uri="{FF2B5EF4-FFF2-40B4-BE49-F238E27FC236}">
              <a16:creationId xmlns:a16="http://schemas.microsoft.com/office/drawing/2014/main" id="{00000000-0008-0000-0000-0000FC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3" name="TextBox 5712">
          <a:extLst>
            <a:ext uri="{FF2B5EF4-FFF2-40B4-BE49-F238E27FC236}">
              <a16:creationId xmlns:a16="http://schemas.microsoft.com/office/drawing/2014/main" id="{00000000-0008-0000-0000-0000FD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4" name="TextBox 5713">
          <a:extLst>
            <a:ext uri="{FF2B5EF4-FFF2-40B4-BE49-F238E27FC236}">
              <a16:creationId xmlns:a16="http://schemas.microsoft.com/office/drawing/2014/main" id="{00000000-0008-0000-0000-0000FE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5" name="TextBox 5714">
          <a:extLst>
            <a:ext uri="{FF2B5EF4-FFF2-40B4-BE49-F238E27FC236}">
              <a16:creationId xmlns:a16="http://schemas.microsoft.com/office/drawing/2014/main" id="{00000000-0008-0000-0000-0000FF08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6" name="TextBox 5715">
          <a:extLst>
            <a:ext uri="{FF2B5EF4-FFF2-40B4-BE49-F238E27FC236}">
              <a16:creationId xmlns:a16="http://schemas.microsoft.com/office/drawing/2014/main" id="{00000000-0008-0000-0000-000000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7" name="TextBox 5716">
          <a:extLst>
            <a:ext uri="{FF2B5EF4-FFF2-40B4-BE49-F238E27FC236}">
              <a16:creationId xmlns:a16="http://schemas.microsoft.com/office/drawing/2014/main" id="{00000000-0008-0000-0000-000001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8" name="TextBox 5717">
          <a:extLst>
            <a:ext uri="{FF2B5EF4-FFF2-40B4-BE49-F238E27FC236}">
              <a16:creationId xmlns:a16="http://schemas.microsoft.com/office/drawing/2014/main" id="{00000000-0008-0000-0000-000002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19" name="TextBox 5718">
          <a:extLst>
            <a:ext uri="{FF2B5EF4-FFF2-40B4-BE49-F238E27FC236}">
              <a16:creationId xmlns:a16="http://schemas.microsoft.com/office/drawing/2014/main" id="{00000000-0008-0000-0000-000003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20" name="TextBox 5719">
          <a:extLst>
            <a:ext uri="{FF2B5EF4-FFF2-40B4-BE49-F238E27FC236}">
              <a16:creationId xmlns:a16="http://schemas.microsoft.com/office/drawing/2014/main" id="{00000000-0008-0000-0000-000004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21" name="TextBox 5720">
          <a:extLst>
            <a:ext uri="{FF2B5EF4-FFF2-40B4-BE49-F238E27FC236}">
              <a16:creationId xmlns:a16="http://schemas.microsoft.com/office/drawing/2014/main" id="{00000000-0008-0000-0000-000005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22" name="TextBox 5721">
          <a:extLst>
            <a:ext uri="{FF2B5EF4-FFF2-40B4-BE49-F238E27FC236}">
              <a16:creationId xmlns:a16="http://schemas.microsoft.com/office/drawing/2014/main" id="{00000000-0008-0000-0000-000006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23" name="TextBox 5722">
          <a:extLst>
            <a:ext uri="{FF2B5EF4-FFF2-40B4-BE49-F238E27FC236}">
              <a16:creationId xmlns:a16="http://schemas.microsoft.com/office/drawing/2014/main" id="{00000000-0008-0000-0000-000007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24" name="TextBox 5723">
          <a:extLst>
            <a:ext uri="{FF2B5EF4-FFF2-40B4-BE49-F238E27FC236}">
              <a16:creationId xmlns:a16="http://schemas.microsoft.com/office/drawing/2014/main" id="{00000000-0008-0000-0000-000008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25" name="TextBox 5724">
          <a:extLst>
            <a:ext uri="{FF2B5EF4-FFF2-40B4-BE49-F238E27FC236}">
              <a16:creationId xmlns:a16="http://schemas.microsoft.com/office/drawing/2014/main" id="{00000000-0008-0000-0000-000009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26" name="TextBox 5725">
          <a:extLst>
            <a:ext uri="{FF2B5EF4-FFF2-40B4-BE49-F238E27FC236}">
              <a16:creationId xmlns:a16="http://schemas.microsoft.com/office/drawing/2014/main" id="{00000000-0008-0000-0000-00000A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27" name="TextBox 5726">
          <a:extLst>
            <a:ext uri="{FF2B5EF4-FFF2-40B4-BE49-F238E27FC236}">
              <a16:creationId xmlns:a16="http://schemas.microsoft.com/office/drawing/2014/main" id="{00000000-0008-0000-0000-00000B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28" name="TextBox 5727">
          <a:extLst>
            <a:ext uri="{FF2B5EF4-FFF2-40B4-BE49-F238E27FC236}">
              <a16:creationId xmlns:a16="http://schemas.microsoft.com/office/drawing/2014/main" id="{00000000-0008-0000-0000-00000C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29" name="TextBox 5728">
          <a:extLst>
            <a:ext uri="{FF2B5EF4-FFF2-40B4-BE49-F238E27FC236}">
              <a16:creationId xmlns:a16="http://schemas.microsoft.com/office/drawing/2014/main" id="{00000000-0008-0000-0000-00000D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30" name="TextBox 5729">
          <a:extLst>
            <a:ext uri="{FF2B5EF4-FFF2-40B4-BE49-F238E27FC236}">
              <a16:creationId xmlns:a16="http://schemas.microsoft.com/office/drawing/2014/main" id="{00000000-0008-0000-0000-00000E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31" name="TextBox 5730">
          <a:extLst>
            <a:ext uri="{FF2B5EF4-FFF2-40B4-BE49-F238E27FC236}">
              <a16:creationId xmlns:a16="http://schemas.microsoft.com/office/drawing/2014/main" id="{00000000-0008-0000-0000-00000F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32" name="TextBox 5731">
          <a:extLst>
            <a:ext uri="{FF2B5EF4-FFF2-40B4-BE49-F238E27FC236}">
              <a16:creationId xmlns:a16="http://schemas.microsoft.com/office/drawing/2014/main" id="{00000000-0008-0000-0000-000010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33" name="TextBox 5732">
          <a:extLst>
            <a:ext uri="{FF2B5EF4-FFF2-40B4-BE49-F238E27FC236}">
              <a16:creationId xmlns:a16="http://schemas.microsoft.com/office/drawing/2014/main" id="{00000000-0008-0000-0000-000011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34" name="TextBox 5733">
          <a:extLst>
            <a:ext uri="{FF2B5EF4-FFF2-40B4-BE49-F238E27FC236}">
              <a16:creationId xmlns:a16="http://schemas.microsoft.com/office/drawing/2014/main" id="{00000000-0008-0000-0000-000012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35" name="TextBox 5734">
          <a:extLst>
            <a:ext uri="{FF2B5EF4-FFF2-40B4-BE49-F238E27FC236}">
              <a16:creationId xmlns:a16="http://schemas.microsoft.com/office/drawing/2014/main" id="{00000000-0008-0000-0000-000013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36" name="TextBox 5735">
          <a:extLst>
            <a:ext uri="{FF2B5EF4-FFF2-40B4-BE49-F238E27FC236}">
              <a16:creationId xmlns:a16="http://schemas.microsoft.com/office/drawing/2014/main" id="{00000000-0008-0000-0000-000014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37" name="TextBox 5736">
          <a:extLst>
            <a:ext uri="{FF2B5EF4-FFF2-40B4-BE49-F238E27FC236}">
              <a16:creationId xmlns:a16="http://schemas.microsoft.com/office/drawing/2014/main" id="{00000000-0008-0000-0000-000015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38" name="TextBox 5737">
          <a:extLst>
            <a:ext uri="{FF2B5EF4-FFF2-40B4-BE49-F238E27FC236}">
              <a16:creationId xmlns:a16="http://schemas.microsoft.com/office/drawing/2014/main" id="{00000000-0008-0000-0000-000016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5739" name="TextBox 5738">
          <a:extLst>
            <a:ext uri="{FF2B5EF4-FFF2-40B4-BE49-F238E27FC236}">
              <a16:creationId xmlns:a16="http://schemas.microsoft.com/office/drawing/2014/main" id="{00000000-0008-0000-0000-00001709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0" name="TextBox 5739">
          <a:extLst>
            <a:ext uri="{FF2B5EF4-FFF2-40B4-BE49-F238E27FC236}">
              <a16:creationId xmlns:a16="http://schemas.microsoft.com/office/drawing/2014/main" id="{00000000-0008-0000-0000-000018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1" name="TextBox 5740">
          <a:extLst>
            <a:ext uri="{FF2B5EF4-FFF2-40B4-BE49-F238E27FC236}">
              <a16:creationId xmlns:a16="http://schemas.microsoft.com/office/drawing/2014/main" id="{00000000-0008-0000-0000-000019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2" name="TextBox 5741">
          <a:extLst>
            <a:ext uri="{FF2B5EF4-FFF2-40B4-BE49-F238E27FC236}">
              <a16:creationId xmlns:a16="http://schemas.microsoft.com/office/drawing/2014/main" id="{00000000-0008-0000-0000-00001A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3" name="TextBox 5742">
          <a:extLst>
            <a:ext uri="{FF2B5EF4-FFF2-40B4-BE49-F238E27FC236}">
              <a16:creationId xmlns:a16="http://schemas.microsoft.com/office/drawing/2014/main" id="{00000000-0008-0000-0000-00001B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4" name="TextBox 5743">
          <a:extLst>
            <a:ext uri="{FF2B5EF4-FFF2-40B4-BE49-F238E27FC236}">
              <a16:creationId xmlns:a16="http://schemas.microsoft.com/office/drawing/2014/main" id="{00000000-0008-0000-0000-00001C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5" name="TextBox 5744">
          <a:extLst>
            <a:ext uri="{FF2B5EF4-FFF2-40B4-BE49-F238E27FC236}">
              <a16:creationId xmlns:a16="http://schemas.microsoft.com/office/drawing/2014/main" id="{00000000-0008-0000-0000-00001D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6" name="TextBox 5745">
          <a:extLst>
            <a:ext uri="{FF2B5EF4-FFF2-40B4-BE49-F238E27FC236}">
              <a16:creationId xmlns:a16="http://schemas.microsoft.com/office/drawing/2014/main" id="{00000000-0008-0000-0000-00001E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7" name="TextBox 5746">
          <a:extLst>
            <a:ext uri="{FF2B5EF4-FFF2-40B4-BE49-F238E27FC236}">
              <a16:creationId xmlns:a16="http://schemas.microsoft.com/office/drawing/2014/main" id="{00000000-0008-0000-0000-00001F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8" name="TextBox 5747">
          <a:extLst>
            <a:ext uri="{FF2B5EF4-FFF2-40B4-BE49-F238E27FC236}">
              <a16:creationId xmlns:a16="http://schemas.microsoft.com/office/drawing/2014/main" id="{00000000-0008-0000-0000-000020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49" name="TextBox 5748">
          <a:extLst>
            <a:ext uri="{FF2B5EF4-FFF2-40B4-BE49-F238E27FC236}">
              <a16:creationId xmlns:a16="http://schemas.microsoft.com/office/drawing/2014/main" id="{00000000-0008-0000-0000-000021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50" name="TextBox 5749">
          <a:extLst>
            <a:ext uri="{FF2B5EF4-FFF2-40B4-BE49-F238E27FC236}">
              <a16:creationId xmlns:a16="http://schemas.microsoft.com/office/drawing/2014/main" id="{00000000-0008-0000-0000-000022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1191</xdr:colOff>
      <xdr:row>0</xdr:row>
      <xdr:rowOff>0</xdr:rowOff>
    </xdr:from>
    <xdr:ext cx="184731" cy="264560"/>
    <xdr:sp macro="" textlink="">
      <xdr:nvSpPr>
        <xdr:cNvPr id="5751" name="TextBox 5750">
          <a:extLst>
            <a:ext uri="{FF2B5EF4-FFF2-40B4-BE49-F238E27FC236}">
              <a16:creationId xmlns:a16="http://schemas.microsoft.com/office/drawing/2014/main" id="{00000000-0008-0000-0000-000023090000}"/>
            </a:ext>
          </a:extLst>
        </xdr:cNvPr>
        <xdr:cNvSpPr txBox="1"/>
      </xdr:nvSpPr>
      <xdr:spPr>
        <a:xfrm>
          <a:off x="52513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2" name="TextBox 5751">
          <a:extLst>
            <a:ext uri="{FF2B5EF4-FFF2-40B4-BE49-F238E27FC236}">
              <a16:creationId xmlns:a16="http://schemas.microsoft.com/office/drawing/2014/main" id="{00000000-0008-0000-0000-000024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3" name="TextBox 5752">
          <a:extLst>
            <a:ext uri="{FF2B5EF4-FFF2-40B4-BE49-F238E27FC236}">
              <a16:creationId xmlns:a16="http://schemas.microsoft.com/office/drawing/2014/main" id="{00000000-0008-0000-0000-000025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4" name="TextBox 5753">
          <a:extLst>
            <a:ext uri="{FF2B5EF4-FFF2-40B4-BE49-F238E27FC236}">
              <a16:creationId xmlns:a16="http://schemas.microsoft.com/office/drawing/2014/main" id="{00000000-0008-0000-0000-000026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5" name="TextBox 5754">
          <a:extLst>
            <a:ext uri="{FF2B5EF4-FFF2-40B4-BE49-F238E27FC236}">
              <a16:creationId xmlns:a16="http://schemas.microsoft.com/office/drawing/2014/main" id="{00000000-0008-0000-0000-000027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6" name="TextBox 5755">
          <a:extLst>
            <a:ext uri="{FF2B5EF4-FFF2-40B4-BE49-F238E27FC236}">
              <a16:creationId xmlns:a16="http://schemas.microsoft.com/office/drawing/2014/main" id="{00000000-0008-0000-0000-000028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7" name="TextBox 5756">
          <a:extLst>
            <a:ext uri="{FF2B5EF4-FFF2-40B4-BE49-F238E27FC236}">
              <a16:creationId xmlns:a16="http://schemas.microsoft.com/office/drawing/2014/main" id="{00000000-0008-0000-0000-000029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8" name="TextBox 5757">
          <a:extLst>
            <a:ext uri="{FF2B5EF4-FFF2-40B4-BE49-F238E27FC236}">
              <a16:creationId xmlns:a16="http://schemas.microsoft.com/office/drawing/2014/main" id="{00000000-0008-0000-0000-00002A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59" name="TextBox 5758">
          <a:extLst>
            <a:ext uri="{FF2B5EF4-FFF2-40B4-BE49-F238E27FC236}">
              <a16:creationId xmlns:a16="http://schemas.microsoft.com/office/drawing/2014/main" id="{00000000-0008-0000-0000-00002B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0" name="TextBox 5759">
          <a:extLst>
            <a:ext uri="{FF2B5EF4-FFF2-40B4-BE49-F238E27FC236}">
              <a16:creationId xmlns:a16="http://schemas.microsoft.com/office/drawing/2014/main" id="{00000000-0008-0000-0000-00002C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1" name="TextBox 5760">
          <a:extLst>
            <a:ext uri="{FF2B5EF4-FFF2-40B4-BE49-F238E27FC236}">
              <a16:creationId xmlns:a16="http://schemas.microsoft.com/office/drawing/2014/main" id="{00000000-0008-0000-0000-00002D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2" name="TextBox 5761">
          <a:extLst>
            <a:ext uri="{FF2B5EF4-FFF2-40B4-BE49-F238E27FC236}">
              <a16:creationId xmlns:a16="http://schemas.microsoft.com/office/drawing/2014/main" id="{00000000-0008-0000-0000-00002E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3" name="TextBox 5762">
          <a:extLst>
            <a:ext uri="{FF2B5EF4-FFF2-40B4-BE49-F238E27FC236}">
              <a16:creationId xmlns:a16="http://schemas.microsoft.com/office/drawing/2014/main" id="{00000000-0008-0000-0000-00002F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4" name="TextBox 5763">
          <a:extLst>
            <a:ext uri="{FF2B5EF4-FFF2-40B4-BE49-F238E27FC236}">
              <a16:creationId xmlns:a16="http://schemas.microsoft.com/office/drawing/2014/main" id="{00000000-0008-0000-0000-000030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5" name="TextBox 5764">
          <a:extLst>
            <a:ext uri="{FF2B5EF4-FFF2-40B4-BE49-F238E27FC236}">
              <a16:creationId xmlns:a16="http://schemas.microsoft.com/office/drawing/2014/main" id="{00000000-0008-0000-0000-000031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6" name="TextBox 5765">
          <a:extLst>
            <a:ext uri="{FF2B5EF4-FFF2-40B4-BE49-F238E27FC236}">
              <a16:creationId xmlns:a16="http://schemas.microsoft.com/office/drawing/2014/main" id="{00000000-0008-0000-0000-000032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7" name="TextBox 5766">
          <a:extLst>
            <a:ext uri="{FF2B5EF4-FFF2-40B4-BE49-F238E27FC236}">
              <a16:creationId xmlns:a16="http://schemas.microsoft.com/office/drawing/2014/main" id="{00000000-0008-0000-0000-000033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8" name="TextBox 5767">
          <a:extLst>
            <a:ext uri="{FF2B5EF4-FFF2-40B4-BE49-F238E27FC236}">
              <a16:creationId xmlns:a16="http://schemas.microsoft.com/office/drawing/2014/main" id="{00000000-0008-0000-0000-000034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69" name="TextBox 5768">
          <a:extLst>
            <a:ext uri="{FF2B5EF4-FFF2-40B4-BE49-F238E27FC236}">
              <a16:creationId xmlns:a16="http://schemas.microsoft.com/office/drawing/2014/main" id="{00000000-0008-0000-0000-000035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0" name="TextBox 5769">
          <a:extLst>
            <a:ext uri="{FF2B5EF4-FFF2-40B4-BE49-F238E27FC236}">
              <a16:creationId xmlns:a16="http://schemas.microsoft.com/office/drawing/2014/main" id="{00000000-0008-0000-0000-000036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1" name="TextBox 5770">
          <a:extLst>
            <a:ext uri="{FF2B5EF4-FFF2-40B4-BE49-F238E27FC236}">
              <a16:creationId xmlns:a16="http://schemas.microsoft.com/office/drawing/2014/main" id="{00000000-0008-0000-0000-000037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2" name="TextBox 5771">
          <a:extLst>
            <a:ext uri="{FF2B5EF4-FFF2-40B4-BE49-F238E27FC236}">
              <a16:creationId xmlns:a16="http://schemas.microsoft.com/office/drawing/2014/main" id="{00000000-0008-0000-0000-000038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3" name="TextBox 5772">
          <a:extLst>
            <a:ext uri="{FF2B5EF4-FFF2-40B4-BE49-F238E27FC236}">
              <a16:creationId xmlns:a16="http://schemas.microsoft.com/office/drawing/2014/main" id="{00000000-0008-0000-0000-000039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4" name="TextBox 5773">
          <a:extLst>
            <a:ext uri="{FF2B5EF4-FFF2-40B4-BE49-F238E27FC236}">
              <a16:creationId xmlns:a16="http://schemas.microsoft.com/office/drawing/2014/main" id="{00000000-0008-0000-0000-00003A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5" name="TextBox 5774">
          <a:extLst>
            <a:ext uri="{FF2B5EF4-FFF2-40B4-BE49-F238E27FC236}">
              <a16:creationId xmlns:a16="http://schemas.microsoft.com/office/drawing/2014/main" id="{00000000-0008-0000-0000-00003B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6" name="TextBox 5775">
          <a:extLst>
            <a:ext uri="{FF2B5EF4-FFF2-40B4-BE49-F238E27FC236}">
              <a16:creationId xmlns:a16="http://schemas.microsoft.com/office/drawing/2014/main" id="{00000000-0008-0000-0000-00003C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7" name="TextBox 5776">
          <a:extLst>
            <a:ext uri="{FF2B5EF4-FFF2-40B4-BE49-F238E27FC236}">
              <a16:creationId xmlns:a16="http://schemas.microsoft.com/office/drawing/2014/main" id="{00000000-0008-0000-0000-00003D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8" name="TextBox 5777">
          <a:extLst>
            <a:ext uri="{FF2B5EF4-FFF2-40B4-BE49-F238E27FC236}">
              <a16:creationId xmlns:a16="http://schemas.microsoft.com/office/drawing/2014/main" id="{00000000-0008-0000-0000-00003E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79" name="TextBox 5778">
          <a:extLst>
            <a:ext uri="{FF2B5EF4-FFF2-40B4-BE49-F238E27FC236}">
              <a16:creationId xmlns:a16="http://schemas.microsoft.com/office/drawing/2014/main" id="{00000000-0008-0000-0000-00003F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0" name="TextBox 5779">
          <a:extLst>
            <a:ext uri="{FF2B5EF4-FFF2-40B4-BE49-F238E27FC236}">
              <a16:creationId xmlns:a16="http://schemas.microsoft.com/office/drawing/2014/main" id="{00000000-0008-0000-0000-000040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1" name="TextBox 5780">
          <a:extLst>
            <a:ext uri="{FF2B5EF4-FFF2-40B4-BE49-F238E27FC236}">
              <a16:creationId xmlns:a16="http://schemas.microsoft.com/office/drawing/2014/main" id="{00000000-0008-0000-0000-000041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2" name="TextBox 5781">
          <a:extLst>
            <a:ext uri="{FF2B5EF4-FFF2-40B4-BE49-F238E27FC236}">
              <a16:creationId xmlns:a16="http://schemas.microsoft.com/office/drawing/2014/main" id="{00000000-0008-0000-0000-000042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3" name="TextBox 5782">
          <a:extLst>
            <a:ext uri="{FF2B5EF4-FFF2-40B4-BE49-F238E27FC236}">
              <a16:creationId xmlns:a16="http://schemas.microsoft.com/office/drawing/2014/main" id="{00000000-0008-0000-0000-000043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4" name="TextBox 5783">
          <a:extLst>
            <a:ext uri="{FF2B5EF4-FFF2-40B4-BE49-F238E27FC236}">
              <a16:creationId xmlns:a16="http://schemas.microsoft.com/office/drawing/2014/main" id="{00000000-0008-0000-0000-000044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5" name="TextBox 5784">
          <a:extLst>
            <a:ext uri="{FF2B5EF4-FFF2-40B4-BE49-F238E27FC236}">
              <a16:creationId xmlns:a16="http://schemas.microsoft.com/office/drawing/2014/main" id="{00000000-0008-0000-0000-000045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6" name="TextBox 5785">
          <a:extLst>
            <a:ext uri="{FF2B5EF4-FFF2-40B4-BE49-F238E27FC236}">
              <a16:creationId xmlns:a16="http://schemas.microsoft.com/office/drawing/2014/main" id="{00000000-0008-0000-0000-000046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5787" name="TextBox 5786">
          <a:extLst>
            <a:ext uri="{FF2B5EF4-FFF2-40B4-BE49-F238E27FC236}">
              <a16:creationId xmlns:a16="http://schemas.microsoft.com/office/drawing/2014/main" id="{00000000-0008-0000-0000-00004709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88" name="TextBox 5787">
          <a:extLst>
            <a:ext uri="{FF2B5EF4-FFF2-40B4-BE49-F238E27FC236}">
              <a16:creationId xmlns:a16="http://schemas.microsoft.com/office/drawing/2014/main" id="{00000000-0008-0000-0000-000048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89" name="TextBox 5788">
          <a:extLst>
            <a:ext uri="{FF2B5EF4-FFF2-40B4-BE49-F238E27FC236}">
              <a16:creationId xmlns:a16="http://schemas.microsoft.com/office/drawing/2014/main" id="{00000000-0008-0000-0000-000049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0" name="TextBox 5789">
          <a:extLst>
            <a:ext uri="{FF2B5EF4-FFF2-40B4-BE49-F238E27FC236}">
              <a16:creationId xmlns:a16="http://schemas.microsoft.com/office/drawing/2014/main" id="{00000000-0008-0000-0000-00004A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1" name="TextBox 5790">
          <a:extLst>
            <a:ext uri="{FF2B5EF4-FFF2-40B4-BE49-F238E27FC236}">
              <a16:creationId xmlns:a16="http://schemas.microsoft.com/office/drawing/2014/main" id="{00000000-0008-0000-0000-00004B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2" name="TextBox 5791">
          <a:extLst>
            <a:ext uri="{FF2B5EF4-FFF2-40B4-BE49-F238E27FC236}">
              <a16:creationId xmlns:a16="http://schemas.microsoft.com/office/drawing/2014/main" id="{00000000-0008-0000-0000-00004C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3" name="TextBox 5792">
          <a:extLst>
            <a:ext uri="{FF2B5EF4-FFF2-40B4-BE49-F238E27FC236}">
              <a16:creationId xmlns:a16="http://schemas.microsoft.com/office/drawing/2014/main" id="{00000000-0008-0000-0000-00004D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4" name="TextBox 5793">
          <a:extLst>
            <a:ext uri="{FF2B5EF4-FFF2-40B4-BE49-F238E27FC236}">
              <a16:creationId xmlns:a16="http://schemas.microsoft.com/office/drawing/2014/main" id="{00000000-0008-0000-0000-00004E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5" name="TextBox 5794">
          <a:extLst>
            <a:ext uri="{FF2B5EF4-FFF2-40B4-BE49-F238E27FC236}">
              <a16:creationId xmlns:a16="http://schemas.microsoft.com/office/drawing/2014/main" id="{00000000-0008-0000-0000-00004F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6" name="TextBox 5795">
          <a:extLst>
            <a:ext uri="{FF2B5EF4-FFF2-40B4-BE49-F238E27FC236}">
              <a16:creationId xmlns:a16="http://schemas.microsoft.com/office/drawing/2014/main" id="{00000000-0008-0000-0000-000050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7" name="TextBox 5796">
          <a:extLst>
            <a:ext uri="{FF2B5EF4-FFF2-40B4-BE49-F238E27FC236}">
              <a16:creationId xmlns:a16="http://schemas.microsoft.com/office/drawing/2014/main" id="{00000000-0008-0000-0000-000051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8" name="TextBox 5797">
          <a:extLst>
            <a:ext uri="{FF2B5EF4-FFF2-40B4-BE49-F238E27FC236}">
              <a16:creationId xmlns:a16="http://schemas.microsoft.com/office/drawing/2014/main" id="{00000000-0008-0000-0000-000052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799" name="TextBox 5798">
          <a:extLst>
            <a:ext uri="{FF2B5EF4-FFF2-40B4-BE49-F238E27FC236}">
              <a16:creationId xmlns:a16="http://schemas.microsoft.com/office/drawing/2014/main" id="{00000000-0008-0000-0000-000053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00" name="TextBox 5799">
          <a:extLst>
            <a:ext uri="{FF2B5EF4-FFF2-40B4-BE49-F238E27FC236}">
              <a16:creationId xmlns:a16="http://schemas.microsoft.com/office/drawing/2014/main" id="{00000000-0008-0000-0000-000054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01" name="TextBox 5800">
          <a:extLst>
            <a:ext uri="{FF2B5EF4-FFF2-40B4-BE49-F238E27FC236}">
              <a16:creationId xmlns:a16="http://schemas.microsoft.com/office/drawing/2014/main" id="{00000000-0008-0000-0000-000055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02" name="TextBox 5801">
          <a:extLst>
            <a:ext uri="{FF2B5EF4-FFF2-40B4-BE49-F238E27FC236}">
              <a16:creationId xmlns:a16="http://schemas.microsoft.com/office/drawing/2014/main" id="{00000000-0008-0000-0000-000056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03" name="TextBox 5802">
          <a:extLst>
            <a:ext uri="{FF2B5EF4-FFF2-40B4-BE49-F238E27FC236}">
              <a16:creationId xmlns:a16="http://schemas.microsoft.com/office/drawing/2014/main" id="{00000000-0008-0000-0000-000057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04" name="TextBox 5803">
          <a:extLst>
            <a:ext uri="{FF2B5EF4-FFF2-40B4-BE49-F238E27FC236}">
              <a16:creationId xmlns:a16="http://schemas.microsoft.com/office/drawing/2014/main" id="{00000000-0008-0000-0000-000058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05" name="TextBox 5804">
          <a:extLst>
            <a:ext uri="{FF2B5EF4-FFF2-40B4-BE49-F238E27FC236}">
              <a16:creationId xmlns:a16="http://schemas.microsoft.com/office/drawing/2014/main" id="{00000000-0008-0000-0000-000059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06" name="TextBox 5805">
          <a:extLst>
            <a:ext uri="{FF2B5EF4-FFF2-40B4-BE49-F238E27FC236}">
              <a16:creationId xmlns:a16="http://schemas.microsoft.com/office/drawing/2014/main" id="{00000000-0008-0000-0000-00005A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07" name="TextBox 5806">
          <a:extLst>
            <a:ext uri="{FF2B5EF4-FFF2-40B4-BE49-F238E27FC236}">
              <a16:creationId xmlns:a16="http://schemas.microsoft.com/office/drawing/2014/main" id="{00000000-0008-0000-0000-00005B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08" name="TextBox 5807">
          <a:extLst>
            <a:ext uri="{FF2B5EF4-FFF2-40B4-BE49-F238E27FC236}">
              <a16:creationId xmlns:a16="http://schemas.microsoft.com/office/drawing/2014/main" id="{00000000-0008-0000-0000-00005C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09" name="TextBox 5808">
          <a:extLst>
            <a:ext uri="{FF2B5EF4-FFF2-40B4-BE49-F238E27FC236}">
              <a16:creationId xmlns:a16="http://schemas.microsoft.com/office/drawing/2014/main" id="{00000000-0008-0000-0000-00005D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10" name="TextBox 5809">
          <a:extLst>
            <a:ext uri="{FF2B5EF4-FFF2-40B4-BE49-F238E27FC236}">
              <a16:creationId xmlns:a16="http://schemas.microsoft.com/office/drawing/2014/main" id="{00000000-0008-0000-0000-00005E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11" name="TextBox 5810">
          <a:extLst>
            <a:ext uri="{FF2B5EF4-FFF2-40B4-BE49-F238E27FC236}">
              <a16:creationId xmlns:a16="http://schemas.microsoft.com/office/drawing/2014/main" id="{00000000-0008-0000-0000-00005F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12" name="TextBox 5811">
          <a:extLst>
            <a:ext uri="{FF2B5EF4-FFF2-40B4-BE49-F238E27FC236}">
              <a16:creationId xmlns:a16="http://schemas.microsoft.com/office/drawing/2014/main" id="{00000000-0008-0000-0000-000060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13" name="TextBox 5812">
          <a:extLst>
            <a:ext uri="{FF2B5EF4-FFF2-40B4-BE49-F238E27FC236}">
              <a16:creationId xmlns:a16="http://schemas.microsoft.com/office/drawing/2014/main" id="{00000000-0008-0000-0000-000061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14" name="TextBox 5813">
          <a:extLst>
            <a:ext uri="{FF2B5EF4-FFF2-40B4-BE49-F238E27FC236}">
              <a16:creationId xmlns:a16="http://schemas.microsoft.com/office/drawing/2014/main" id="{00000000-0008-0000-0000-000062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15" name="TextBox 5814">
          <a:extLst>
            <a:ext uri="{FF2B5EF4-FFF2-40B4-BE49-F238E27FC236}">
              <a16:creationId xmlns:a16="http://schemas.microsoft.com/office/drawing/2014/main" id="{00000000-0008-0000-0000-000063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16" name="TextBox 5815">
          <a:extLst>
            <a:ext uri="{FF2B5EF4-FFF2-40B4-BE49-F238E27FC236}">
              <a16:creationId xmlns:a16="http://schemas.microsoft.com/office/drawing/2014/main" id="{00000000-0008-0000-0000-000064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17" name="TextBox 5816">
          <a:extLst>
            <a:ext uri="{FF2B5EF4-FFF2-40B4-BE49-F238E27FC236}">
              <a16:creationId xmlns:a16="http://schemas.microsoft.com/office/drawing/2014/main" id="{00000000-0008-0000-0000-000065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18" name="TextBox 5817">
          <a:extLst>
            <a:ext uri="{FF2B5EF4-FFF2-40B4-BE49-F238E27FC236}">
              <a16:creationId xmlns:a16="http://schemas.microsoft.com/office/drawing/2014/main" id="{00000000-0008-0000-0000-000066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0</xdr:row>
      <xdr:rowOff>0</xdr:rowOff>
    </xdr:from>
    <xdr:ext cx="184731" cy="264560"/>
    <xdr:sp macro="" textlink="">
      <xdr:nvSpPr>
        <xdr:cNvPr id="5819" name="TextBox 5818">
          <a:extLst>
            <a:ext uri="{FF2B5EF4-FFF2-40B4-BE49-F238E27FC236}">
              <a16:creationId xmlns:a16="http://schemas.microsoft.com/office/drawing/2014/main" id="{00000000-0008-0000-0000-000067090000}"/>
            </a:ext>
          </a:extLst>
        </xdr:cNvPr>
        <xdr:cNvSpPr txBox="1"/>
      </xdr:nvSpPr>
      <xdr:spPr>
        <a:xfrm>
          <a:off x="7482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0" name="TextBox 5819">
          <a:extLst>
            <a:ext uri="{FF2B5EF4-FFF2-40B4-BE49-F238E27FC236}">
              <a16:creationId xmlns:a16="http://schemas.microsoft.com/office/drawing/2014/main" id="{00000000-0008-0000-0000-000068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1" name="TextBox 5820">
          <a:extLst>
            <a:ext uri="{FF2B5EF4-FFF2-40B4-BE49-F238E27FC236}">
              <a16:creationId xmlns:a16="http://schemas.microsoft.com/office/drawing/2014/main" id="{00000000-0008-0000-0000-000069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2" name="TextBox 5821">
          <a:extLst>
            <a:ext uri="{FF2B5EF4-FFF2-40B4-BE49-F238E27FC236}">
              <a16:creationId xmlns:a16="http://schemas.microsoft.com/office/drawing/2014/main" id="{00000000-0008-0000-0000-00006A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3" name="TextBox 5822">
          <a:extLst>
            <a:ext uri="{FF2B5EF4-FFF2-40B4-BE49-F238E27FC236}">
              <a16:creationId xmlns:a16="http://schemas.microsoft.com/office/drawing/2014/main" id="{00000000-0008-0000-0000-00006B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4" name="TextBox 5823">
          <a:extLst>
            <a:ext uri="{FF2B5EF4-FFF2-40B4-BE49-F238E27FC236}">
              <a16:creationId xmlns:a16="http://schemas.microsoft.com/office/drawing/2014/main" id="{00000000-0008-0000-0000-00006C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5" name="TextBox 5824">
          <a:extLst>
            <a:ext uri="{FF2B5EF4-FFF2-40B4-BE49-F238E27FC236}">
              <a16:creationId xmlns:a16="http://schemas.microsoft.com/office/drawing/2014/main" id="{00000000-0008-0000-0000-00006D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6" name="TextBox 5825">
          <a:extLst>
            <a:ext uri="{FF2B5EF4-FFF2-40B4-BE49-F238E27FC236}">
              <a16:creationId xmlns:a16="http://schemas.microsoft.com/office/drawing/2014/main" id="{00000000-0008-0000-0000-00006E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7" name="TextBox 5826">
          <a:extLst>
            <a:ext uri="{FF2B5EF4-FFF2-40B4-BE49-F238E27FC236}">
              <a16:creationId xmlns:a16="http://schemas.microsoft.com/office/drawing/2014/main" id="{00000000-0008-0000-0000-00006F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8" name="TextBox 5827">
          <a:extLst>
            <a:ext uri="{FF2B5EF4-FFF2-40B4-BE49-F238E27FC236}">
              <a16:creationId xmlns:a16="http://schemas.microsoft.com/office/drawing/2014/main" id="{00000000-0008-0000-0000-000070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29" name="TextBox 5828">
          <a:extLst>
            <a:ext uri="{FF2B5EF4-FFF2-40B4-BE49-F238E27FC236}">
              <a16:creationId xmlns:a16="http://schemas.microsoft.com/office/drawing/2014/main" id="{00000000-0008-0000-0000-000071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30" name="TextBox 5829">
          <a:extLst>
            <a:ext uri="{FF2B5EF4-FFF2-40B4-BE49-F238E27FC236}">
              <a16:creationId xmlns:a16="http://schemas.microsoft.com/office/drawing/2014/main" id="{00000000-0008-0000-0000-000072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31" name="TextBox 5830">
          <a:extLst>
            <a:ext uri="{FF2B5EF4-FFF2-40B4-BE49-F238E27FC236}">
              <a16:creationId xmlns:a16="http://schemas.microsoft.com/office/drawing/2014/main" id="{00000000-0008-0000-0000-000073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32" name="TextBox 5831">
          <a:extLst>
            <a:ext uri="{FF2B5EF4-FFF2-40B4-BE49-F238E27FC236}">
              <a16:creationId xmlns:a16="http://schemas.microsoft.com/office/drawing/2014/main" id="{00000000-0008-0000-0000-00007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33" name="TextBox 5832">
          <a:extLst>
            <a:ext uri="{FF2B5EF4-FFF2-40B4-BE49-F238E27FC236}">
              <a16:creationId xmlns:a16="http://schemas.microsoft.com/office/drawing/2014/main" id="{00000000-0008-0000-0000-00007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34" name="TextBox 5833">
          <a:extLst>
            <a:ext uri="{FF2B5EF4-FFF2-40B4-BE49-F238E27FC236}">
              <a16:creationId xmlns:a16="http://schemas.microsoft.com/office/drawing/2014/main" id="{00000000-0008-0000-0000-000076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35" name="TextBox 5834">
          <a:extLst>
            <a:ext uri="{FF2B5EF4-FFF2-40B4-BE49-F238E27FC236}">
              <a16:creationId xmlns:a16="http://schemas.microsoft.com/office/drawing/2014/main" id="{00000000-0008-0000-0000-000077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36" name="TextBox 5835">
          <a:extLst>
            <a:ext uri="{FF2B5EF4-FFF2-40B4-BE49-F238E27FC236}">
              <a16:creationId xmlns:a16="http://schemas.microsoft.com/office/drawing/2014/main" id="{00000000-0008-0000-0000-000078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37" name="TextBox 5836">
          <a:extLst>
            <a:ext uri="{FF2B5EF4-FFF2-40B4-BE49-F238E27FC236}">
              <a16:creationId xmlns:a16="http://schemas.microsoft.com/office/drawing/2014/main" id="{00000000-0008-0000-0000-000079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38" name="TextBox 5837">
          <a:extLst>
            <a:ext uri="{FF2B5EF4-FFF2-40B4-BE49-F238E27FC236}">
              <a16:creationId xmlns:a16="http://schemas.microsoft.com/office/drawing/2014/main" id="{00000000-0008-0000-0000-00007A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39" name="TextBox 5838">
          <a:extLst>
            <a:ext uri="{FF2B5EF4-FFF2-40B4-BE49-F238E27FC236}">
              <a16:creationId xmlns:a16="http://schemas.microsoft.com/office/drawing/2014/main" id="{00000000-0008-0000-0000-00007B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40" name="TextBox 5839">
          <a:extLst>
            <a:ext uri="{FF2B5EF4-FFF2-40B4-BE49-F238E27FC236}">
              <a16:creationId xmlns:a16="http://schemas.microsoft.com/office/drawing/2014/main" id="{00000000-0008-0000-0000-00007C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41" name="TextBox 5840">
          <a:extLst>
            <a:ext uri="{FF2B5EF4-FFF2-40B4-BE49-F238E27FC236}">
              <a16:creationId xmlns:a16="http://schemas.microsoft.com/office/drawing/2014/main" id="{00000000-0008-0000-0000-00007D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42" name="TextBox 5841">
          <a:extLst>
            <a:ext uri="{FF2B5EF4-FFF2-40B4-BE49-F238E27FC236}">
              <a16:creationId xmlns:a16="http://schemas.microsoft.com/office/drawing/2014/main" id="{00000000-0008-0000-0000-00007E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43" name="TextBox 5842">
          <a:extLst>
            <a:ext uri="{FF2B5EF4-FFF2-40B4-BE49-F238E27FC236}">
              <a16:creationId xmlns:a16="http://schemas.microsoft.com/office/drawing/2014/main" id="{00000000-0008-0000-0000-00007F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44" name="TextBox 5843">
          <a:extLst>
            <a:ext uri="{FF2B5EF4-FFF2-40B4-BE49-F238E27FC236}">
              <a16:creationId xmlns:a16="http://schemas.microsoft.com/office/drawing/2014/main" id="{00000000-0008-0000-0000-000080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45" name="TextBox 5844">
          <a:extLst>
            <a:ext uri="{FF2B5EF4-FFF2-40B4-BE49-F238E27FC236}">
              <a16:creationId xmlns:a16="http://schemas.microsoft.com/office/drawing/2014/main" id="{00000000-0008-0000-0000-000081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46" name="TextBox 5845">
          <a:extLst>
            <a:ext uri="{FF2B5EF4-FFF2-40B4-BE49-F238E27FC236}">
              <a16:creationId xmlns:a16="http://schemas.microsoft.com/office/drawing/2014/main" id="{00000000-0008-0000-0000-000082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47" name="TextBox 5846">
          <a:extLst>
            <a:ext uri="{FF2B5EF4-FFF2-40B4-BE49-F238E27FC236}">
              <a16:creationId xmlns:a16="http://schemas.microsoft.com/office/drawing/2014/main" id="{00000000-0008-0000-0000-000083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48" name="TextBox 5847">
          <a:extLst>
            <a:ext uri="{FF2B5EF4-FFF2-40B4-BE49-F238E27FC236}">
              <a16:creationId xmlns:a16="http://schemas.microsoft.com/office/drawing/2014/main" id="{00000000-0008-0000-0000-000084090000}"/>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49" name="TextBox 5848">
          <a:extLst>
            <a:ext uri="{FF2B5EF4-FFF2-40B4-BE49-F238E27FC236}">
              <a16:creationId xmlns:a16="http://schemas.microsoft.com/office/drawing/2014/main" id="{00000000-0008-0000-0000-000085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0" name="TextBox 5849">
          <a:extLst>
            <a:ext uri="{FF2B5EF4-FFF2-40B4-BE49-F238E27FC236}">
              <a16:creationId xmlns:a16="http://schemas.microsoft.com/office/drawing/2014/main" id="{00000000-0008-0000-0000-000086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1" name="TextBox 5850">
          <a:extLst>
            <a:ext uri="{FF2B5EF4-FFF2-40B4-BE49-F238E27FC236}">
              <a16:creationId xmlns:a16="http://schemas.microsoft.com/office/drawing/2014/main" id="{00000000-0008-0000-0000-000087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2" name="TextBox 5851">
          <a:extLst>
            <a:ext uri="{FF2B5EF4-FFF2-40B4-BE49-F238E27FC236}">
              <a16:creationId xmlns:a16="http://schemas.microsoft.com/office/drawing/2014/main" id="{00000000-0008-0000-0000-000088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3" name="TextBox 5852">
          <a:extLst>
            <a:ext uri="{FF2B5EF4-FFF2-40B4-BE49-F238E27FC236}">
              <a16:creationId xmlns:a16="http://schemas.microsoft.com/office/drawing/2014/main" id="{00000000-0008-0000-0000-000089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4" name="TextBox 5853">
          <a:extLst>
            <a:ext uri="{FF2B5EF4-FFF2-40B4-BE49-F238E27FC236}">
              <a16:creationId xmlns:a16="http://schemas.microsoft.com/office/drawing/2014/main" id="{00000000-0008-0000-0000-00008A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5" name="TextBox 5854">
          <a:extLst>
            <a:ext uri="{FF2B5EF4-FFF2-40B4-BE49-F238E27FC236}">
              <a16:creationId xmlns:a16="http://schemas.microsoft.com/office/drawing/2014/main" id="{00000000-0008-0000-0000-00008B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6" name="TextBox 5855">
          <a:extLst>
            <a:ext uri="{FF2B5EF4-FFF2-40B4-BE49-F238E27FC236}">
              <a16:creationId xmlns:a16="http://schemas.microsoft.com/office/drawing/2014/main" id="{00000000-0008-0000-0000-00008C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7" name="TextBox 5856">
          <a:extLst>
            <a:ext uri="{FF2B5EF4-FFF2-40B4-BE49-F238E27FC236}">
              <a16:creationId xmlns:a16="http://schemas.microsoft.com/office/drawing/2014/main" id="{00000000-0008-0000-0000-00008D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8" name="TextBox 5857">
          <a:extLst>
            <a:ext uri="{FF2B5EF4-FFF2-40B4-BE49-F238E27FC236}">
              <a16:creationId xmlns:a16="http://schemas.microsoft.com/office/drawing/2014/main" id="{00000000-0008-0000-0000-00008E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59" name="TextBox 5858">
          <a:extLst>
            <a:ext uri="{FF2B5EF4-FFF2-40B4-BE49-F238E27FC236}">
              <a16:creationId xmlns:a16="http://schemas.microsoft.com/office/drawing/2014/main" id="{00000000-0008-0000-0000-00008F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60" name="TextBox 5859">
          <a:extLst>
            <a:ext uri="{FF2B5EF4-FFF2-40B4-BE49-F238E27FC236}">
              <a16:creationId xmlns:a16="http://schemas.microsoft.com/office/drawing/2014/main" id="{00000000-0008-0000-0000-000090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61" name="TextBox 5860">
          <a:extLst>
            <a:ext uri="{FF2B5EF4-FFF2-40B4-BE49-F238E27FC236}">
              <a16:creationId xmlns:a16="http://schemas.microsoft.com/office/drawing/2014/main" id="{00000000-0008-0000-0000-000091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62" name="TextBox 5861">
          <a:extLst>
            <a:ext uri="{FF2B5EF4-FFF2-40B4-BE49-F238E27FC236}">
              <a16:creationId xmlns:a16="http://schemas.microsoft.com/office/drawing/2014/main" id="{00000000-0008-0000-0000-000092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63" name="TextBox 5862">
          <a:extLst>
            <a:ext uri="{FF2B5EF4-FFF2-40B4-BE49-F238E27FC236}">
              <a16:creationId xmlns:a16="http://schemas.microsoft.com/office/drawing/2014/main" id="{00000000-0008-0000-0000-000093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64" name="TextBox 5863">
          <a:extLst>
            <a:ext uri="{FF2B5EF4-FFF2-40B4-BE49-F238E27FC236}">
              <a16:creationId xmlns:a16="http://schemas.microsoft.com/office/drawing/2014/main" id="{00000000-0008-0000-0000-00009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65" name="TextBox 5864">
          <a:extLst>
            <a:ext uri="{FF2B5EF4-FFF2-40B4-BE49-F238E27FC236}">
              <a16:creationId xmlns:a16="http://schemas.microsoft.com/office/drawing/2014/main" id="{00000000-0008-0000-0000-00009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3572</xdr:colOff>
      <xdr:row>0</xdr:row>
      <xdr:rowOff>0</xdr:rowOff>
    </xdr:from>
    <xdr:ext cx="184731" cy="264560"/>
    <xdr:sp macro="" textlink="">
      <xdr:nvSpPr>
        <xdr:cNvPr id="5866" name="TextBox 5865">
          <a:extLst>
            <a:ext uri="{FF2B5EF4-FFF2-40B4-BE49-F238E27FC236}">
              <a16:creationId xmlns:a16="http://schemas.microsoft.com/office/drawing/2014/main" id="{00000000-0008-0000-0000-000096090000}"/>
            </a:ext>
          </a:extLst>
        </xdr:cNvPr>
        <xdr:cNvSpPr txBox="1"/>
      </xdr:nvSpPr>
      <xdr:spPr>
        <a:xfrm>
          <a:off x="5665232"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3572</xdr:colOff>
      <xdr:row>0</xdr:row>
      <xdr:rowOff>0</xdr:rowOff>
    </xdr:from>
    <xdr:ext cx="184731" cy="264560"/>
    <xdr:sp macro="" textlink="">
      <xdr:nvSpPr>
        <xdr:cNvPr id="5867" name="TextBox 5866">
          <a:extLst>
            <a:ext uri="{FF2B5EF4-FFF2-40B4-BE49-F238E27FC236}">
              <a16:creationId xmlns:a16="http://schemas.microsoft.com/office/drawing/2014/main" id="{00000000-0008-0000-0000-000097090000}"/>
            </a:ext>
          </a:extLst>
        </xdr:cNvPr>
        <xdr:cNvSpPr txBox="1"/>
      </xdr:nvSpPr>
      <xdr:spPr>
        <a:xfrm>
          <a:off x="5665232"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68" name="TextBox 5867">
          <a:extLst>
            <a:ext uri="{FF2B5EF4-FFF2-40B4-BE49-F238E27FC236}">
              <a16:creationId xmlns:a16="http://schemas.microsoft.com/office/drawing/2014/main" id="{00000000-0008-0000-0000-000098090000}"/>
            </a:ext>
          </a:extLst>
        </xdr:cNvPr>
        <xdr:cNvSpPr txBox="1"/>
      </xdr:nvSpPr>
      <xdr:spPr>
        <a:xfrm>
          <a:off x="8039100" y="0"/>
          <a:ext cx="184731"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69" name="TextBox 5868">
          <a:extLst>
            <a:ext uri="{FF2B5EF4-FFF2-40B4-BE49-F238E27FC236}">
              <a16:creationId xmlns:a16="http://schemas.microsoft.com/office/drawing/2014/main" id="{00000000-0008-0000-0000-000099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0" name="TextBox 5869">
          <a:extLst>
            <a:ext uri="{FF2B5EF4-FFF2-40B4-BE49-F238E27FC236}">
              <a16:creationId xmlns:a16="http://schemas.microsoft.com/office/drawing/2014/main" id="{00000000-0008-0000-0000-00009A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1" name="TextBox 5870">
          <a:extLst>
            <a:ext uri="{FF2B5EF4-FFF2-40B4-BE49-F238E27FC236}">
              <a16:creationId xmlns:a16="http://schemas.microsoft.com/office/drawing/2014/main" id="{00000000-0008-0000-0000-00009B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2" name="TextBox 5871">
          <a:extLst>
            <a:ext uri="{FF2B5EF4-FFF2-40B4-BE49-F238E27FC236}">
              <a16:creationId xmlns:a16="http://schemas.microsoft.com/office/drawing/2014/main" id="{00000000-0008-0000-0000-00009C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3" name="TextBox 5872">
          <a:extLst>
            <a:ext uri="{FF2B5EF4-FFF2-40B4-BE49-F238E27FC236}">
              <a16:creationId xmlns:a16="http://schemas.microsoft.com/office/drawing/2014/main" id="{00000000-0008-0000-0000-00009D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4" name="TextBox 5873">
          <a:extLst>
            <a:ext uri="{FF2B5EF4-FFF2-40B4-BE49-F238E27FC236}">
              <a16:creationId xmlns:a16="http://schemas.microsoft.com/office/drawing/2014/main" id="{00000000-0008-0000-0000-00009E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5" name="TextBox 5874">
          <a:extLst>
            <a:ext uri="{FF2B5EF4-FFF2-40B4-BE49-F238E27FC236}">
              <a16:creationId xmlns:a16="http://schemas.microsoft.com/office/drawing/2014/main" id="{00000000-0008-0000-0000-00009F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6" name="TextBox 5875">
          <a:extLst>
            <a:ext uri="{FF2B5EF4-FFF2-40B4-BE49-F238E27FC236}">
              <a16:creationId xmlns:a16="http://schemas.microsoft.com/office/drawing/2014/main" id="{00000000-0008-0000-0000-0000A0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7" name="TextBox 5876">
          <a:extLst>
            <a:ext uri="{FF2B5EF4-FFF2-40B4-BE49-F238E27FC236}">
              <a16:creationId xmlns:a16="http://schemas.microsoft.com/office/drawing/2014/main" id="{00000000-0008-0000-0000-0000A1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8" name="TextBox 5877">
          <a:extLst>
            <a:ext uri="{FF2B5EF4-FFF2-40B4-BE49-F238E27FC236}">
              <a16:creationId xmlns:a16="http://schemas.microsoft.com/office/drawing/2014/main" id="{00000000-0008-0000-0000-0000A2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879" name="TextBox 5878">
          <a:extLst>
            <a:ext uri="{FF2B5EF4-FFF2-40B4-BE49-F238E27FC236}">
              <a16:creationId xmlns:a16="http://schemas.microsoft.com/office/drawing/2014/main" id="{00000000-0008-0000-0000-0000A309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80" name="TextBox 5879">
          <a:extLst>
            <a:ext uri="{FF2B5EF4-FFF2-40B4-BE49-F238E27FC236}">
              <a16:creationId xmlns:a16="http://schemas.microsoft.com/office/drawing/2014/main" id="{00000000-0008-0000-0000-0000A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81" name="TextBox 5880">
          <a:extLst>
            <a:ext uri="{FF2B5EF4-FFF2-40B4-BE49-F238E27FC236}">
              <a16:creationId xmlns:a16="http://schemas.microsoft.com/office/drawing/2014/main" id="{00000000-0008-0000-0000-0000A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82" name="TextBox 5881">
          <a:extLst>
            <a:ext uri="{FF2B5EF4-FFF2-40B4-BE49-F238E27FC236}">
              <a16:creationId xmlns:a16="http://schemas.microsoft.com/office/drawing/2014/main" id="{00000000-0008-0000-0000-0000A6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83" name="TextBox 5882">
          <a:extLst>
            <a:ext uri="{FF2B5EF4-FFF2-40B4-BE49-F238E27FC236}">
              <a16:creationId xmlns:a16="http://schemas.microsoft.com/office/drawing/2014/main" id="{00000000-0008-0000-0000-0000A7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84" name="TextBox 5883">
          <a:extLst>
            <a:ext uri="{FF2B5EF4-FFF2-40B4-BE49-F238E27FC236}">
              <a16:creationId xmlns:a16="http://schemas.microsoft.com/office/drawing/2014/main" id="{00000000-0008-0000-0000-0000A8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85" name="TextBox 5884">
          <a:extLst>
            <a:ext uri="{FF2B5EF4-FFF2-40B4-BE49-F238E27FC236}">
              <a16:creationId xmlns:a16="http://schemas.microsoft.com/office/drawing/2014/main" id="{00000000-0008-0000-0000-0000A9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86" name="TextBox 5885">
          <a:extLst>
            <a:ext uri="{FF2B5EF4-FFF2-40B4-BE49-F238E27FC236}">
              <a16:creationId xmlns:a16="http://schemas.microsoft.com/office/drawing/2014/main" id="{00000000-0008-0000-0000-0000AA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87" name="TextBox 5886">
          <a:extLst>
            <a:ext uri="{FF2B5EF4-FFF2-40B4-BE49-F238E27FC236}">
              <a16:creationId xmlns:a16="http://schemas.microsoft.com/office/drawing/2014/main" id="{00000000-0008-0000-0000-0000AB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88" name="TextBox 5887">
          <a:extLst>
            <a:ext uri="{FF2B5EF4-FFF2-40B4-BE49-F238E27FC236}">
              <a16:creationId xmlns:a16="http://schemas.microsoft.com/office/drawing/2014/main" id="{00000000-0008-0000-0000-0000AC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89" name="TextBox 5888">
          <a:extLst>
            <a:ext uri="{FF2B5EF4-FFF2-40B4-BE49-F238E27FC236}">
              <a16:creationId xmlns:a16="http://schemas.microsoft.com/office/drawing/2014/main" id="{00000000-0008-0000-0000-0000AD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0" name="TextBox 5889">
          <a:extLst>
            <a:ext uri="{FF2B5EF4-FFF2-40B4-BE49-F238E27FC236}">
              <a16:creationId xmlns:a16="http://schemas.microsoft.com/office/drawing/2014/main" id="{00000000-0008-0000-0000-0000AE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1" name="TextBox 5890">
          <a:extLst>
            <a:ext uri="{FF2B5EF4-FFF2-40B4-BE49-F238E27FC236}">
              <a16:creationId xmlns:a16="http://schemas.microsoft.com/office/drawing/2014/main" id="{00000000-0008-0000-0000-0000AF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92" name="TextBox 5891">
          <a:extLst>
            <a:ext uri="{FF2B5EF4-FFF2-40B4-BE49-F238E27FC236}">
              <a16:creationId xmlns:a16="http://schemas.microsoft.com/office/drawing/2014/main" id="{00000000-0008-0000-0000-0000B0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93" name="TextBox 5892">
          <a:extLst>
            <a:ext uri="{FF2B5EF4-FFF2-40B4-BE49-F238E27FC236}">
              <a16:creationId xmlns:a16="http://schemas.microsoft.com/office/drawing/2014/main" id="{00000000-0008-0000-0000-0000B1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4" name="TextBox 5893">
          <a:extLst>
            <a:ext uri="{FF2B5EF4-FFF2-40B4-BE49-F238E27FC236}">
              <a16:creationId xmlns:a16="http://schemas.microsoft.com/office/drawing/2014/main" id="{00000000-0008-0000-0000-0000B2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5" name="TextBox 5894">
          <a:extLst>
            <a:ext uri="{FF2B5EF4-FFF2-40B4-BE49-F238E27FC236}">
              <a16:creationId xmlns:a16="http://schemas.microsoft.com/office/drawing/2014/main" id="{00000000-0008-0000-0000-0000B3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96" name="TextBox 5895">
          <a:extLst>
            <a:ext uri="{FF2B5EF4-FFF2-40B4-BE49-F238E27FC236}">
              <a16:creationId xmlns:a16="http://schemas.microsoft.com/office/drawing/2014/main" id="{00000000-0008-0000-0000-0000B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897" name="TextBox 5896">
          <a:extLst>
            <a:ext uri="{FF2B5EF4-FFF2-40B4-BE49-F238E27FC236}">
              <a16:creationId xmlns:a16="http://schemas.microsoft.com/office/drawing/2014/main" id="{00000000-0008-0000-0000-0000B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8" name="TextBox 5897">
          <a:extLst>
            <a:ext uri="{FF2B5EF4-FFF2-40B4-BE49-F238E27FC236}">
              <a16:creationId xmlns:a16="http://schemas.microsoft.com/office/drawing/2014/main" id="{00000000-0008-0000-0000-0000B6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899" name="TextBox 5898">
          <a:extLst>
            <a:ext uri="{FF2B5EF4-FFF2-40B4-BE49-F238E27FC236}">
              <a16:creationId xmlns:a16="http://schemas.microsoft.com/office/drawing/2014/main" id="{00000000-0008-0000-0000-0000B7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0" name="TextBox 5899">
          <a:extLst>
            <a:ext uri="{FF2B5EF4-FFF2-40B4-BE49-F238E27FC236}">
              <a16:creationId xmlns:a16="http://schemas.microsoft.com/office/drawing/2014/main" id="{00000000-0008-0000-0000-0000B8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1" name="TextBox 5900">
          <a:extLst>
            <a:ext uri="{FF2B5EF4-FFF2-40B4-BE49-F238E27FC236}">
              <a16:creationId xmlns:a16="http://schemas.microsoft.com/office/drawing/2014/main" id="{00000000-0008-0000-0000-0000B9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2" name="TextBox 5901">
          <a:extLst>
            <a:ext uri="{FF2B5EF4-FFF2-40B4-BE49-F238E27FC236}">
              <a16:creationId xmlns:a16="http://schemas.microsoft.com/office/drawing/2014/main" id="{00000000-0008-0000-0000-0000BA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3" name="TextBox 5902">
          <a:extLst>
            <a:ext uri="{FF2B5EF4-FFF2-40B4-BE49-F238E27FC236}">
              <a16:creationId xmlns:a16="http://schemas.microsoft.com/office/drawing/2014/main" id="{00000000-0008-0000-0000-0000BB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4" name="TextBox 5903">
          <a:extLst>
            <a:ext uri="{FF2B5EF4-FFF2-40B4-BE49-F238E27FC236}">
              <a16:creationId xmlns:a16="http://schemas.microsoft.com/office/drawing/2014/main" id="{00000000-0008-0000-0000-0000BC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5" name="TextBox 5904">
          <a:extLst>
            <a:ext uri="{FF2B5EF4-FFF2-40B4-BE49-F238E27FC236}">
              <a16:creationId xmlns:a16="http://schemas.microsoft.com/office/drawing/2014/main" id="{00000000-0008-0000-0000-0000BD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6" name="TextBox 5905">
          <a:extLst>
            <a:ext uri="{FF2B5EF4-FFF2-40B4-BE49-F238E27FC236}">
              <a16:creationId xmlns:a16="http://schemas.microsoft.com/office/drawing/2014/main" id="{00000000-0008-0000-0000-0000BE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7" name="TextBox 5906">
          <a:extLst>
            <a:ext uri="{FF2B5EF4-FFF2-40B4-BE49-F238E27FC236}">
              <a16:creationId xmlns:a16="http://schemas.microsoft.com/office/drawing/2014/main" id="{00000000-0008-0000-0000-0000BF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8" name="TextBox 5907">
          <a:extLst>
            <a:ext uri="{FF2B5EF4-FFF2-40B4-BE49-F238E27FC236}">
              <a16:creationId xmlns:a16="http://schemas.microsoft.com/office/drawing/2014/main" id="{00000000-0008-0000-0000-0000C0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09" name="TextBox 5908">
          <a:extLst>
            <a:ext uri="{FF2B5EF4-FFF2-40B4-BE49-F238E27FC236}">
              <a16:creationId xmlns:a16="http://schemas.microsoft.com/office/drawing/2014/main" id="{00000000-0008-0000-0000-0000C1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0" name="TextBox 5909">
          <a:extLst>
            <a:ext uri="{FF2B5EF4-FFF2-40B4-BE49-F238E27FC236}">
              <a16:creationId xmlns:a16="http://schemas.microsoft.com/office/drawing/2014/main" id="{00000000-0008-0000-0000-0000C2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1" name="TextBox 5910">
          <a:extLst>
            <a:ext uri="{FF2B5EF4-FFF2-40B4-BE49-F238E27FC236}">
              <a16:creationId xmlns:a16="http://schemas.microsoft.com/office/drawing/2014/main" id="{00000000-0008-0000-0000-0000C3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12" name="TextBox 5911">
          <a:extLst>
            <a:ext uri="{FF2B5EF4-FFF2-40B4-BE49-F238E27FC236}">
              <a16:creationId xmlns:a16="http://schemas.microsoft.com/office/drawing/2014/main" id="{00000000-0008-0000-0000-0000C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13" name="TextBox 5912">
          <a:extLst>
            <a:ext uri="{FF2B5EF4-FFF2-40B4-BE49-F238E27FC236}">
              <a16:creationId xmlns:a16="http://schemas.microsoft.com/office/drawing/2014/main" id="{00000000-0008-0000-0000-0000C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4" name="TextBox 5913">
          <a:extLst>
            <a:ext uri="{FF2B5EF4-FFF2-40B4-BE49-F238E27FC236}">
              <a16:creationId xmlns:a16="http://schemas.microsoft.com/office/drawing/2014/main" id="{00000000-0008-0000-0000-0000C6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5" name="TextBox 5914">
          <a:extLst>
            <a:ext uri="{FF2B5EF4-FFF2-40B4-BE49-F238E27FC236}">
              <a16:creationId xmlns:a16="http://schemas.microsoft.com/office/drawing/2014/main" id="{00000000-0008-0000-0000-0000C7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16" name="TextBox 5915">
          <a:extLst>
            <a:ext uri="{FF2B5EF4-FFF2-40B4-BE49-F238E27FC236}">
              <a16:creationId xmlns:a16="http://schemas.microsoft.com/office/drawing/2014/main" id="{00000000-0008-0000-0000-0000C8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17" name="TextBox 5916">
          <a:extLst>
            <a:ext uri="{FF2B5EF4-FFF2-40B4-BE49-F238E27FC236}">
              <a16:creationId xmlns:a16="http://schemas.microsoft.com/office/drawing/2014/main" id="{00000000-0008-0000-0000-0000C9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8" name="TextBox 5917">
          <a:extLst>
            <a:ext uri="{FF2B5EF4-FFF2-40B4-BE49-F238E27FC236}">
              <a16:creationId xmlns:a16="http://schemas.microsoft.com/office/drawing/2014/main" id="{00000000-0008-0000-0000-0000CA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19" name="TextBox 5918">
          <a:extLst>
            <a:ext uri="{FF2B5EF4-FFF2-40B4-BE49-F238E27FC236}">
              <a16:creationId xmlns:a16="http://schemas.microsoft.com/office/drawing/2014/main" id="{00000000-0008-0000-0000-0000CB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20" name="TextBox 5919">
          <a:extLst>
            <a:ext uri="{FF2B5EF4-FFF2-40B4-BE49-F238E27FC236}">
              <a16:creationId xmlns:a16="http://schemas.microsoft.com/office/drawing/2014/main" id="{00000000-0008-0000-0000-0000CC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21" name="TextBox 5920">
          <a:extLst>
            <a:ext uri="{FF2B5EF4-FFF2-40B4-BE49-F238E27FC236}">
              <a16:creationId xmlns:a16="http://schemas.microsoft.com/office/drawing/2014/main" id="{00000000-0008-0000-0000-0000CD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22" name="TextBox 5921">
          <a:extLst>
            <a:ext uri="{FF2B5EF4-FFF2-40B4-BE49-F238E27FC236}">
              <a16:creationId xmlns:a16="http://schemas.microsoft.com/office/drawing/2014/main" id="{00000000-0008-0000-0000-0000CE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23" name="TextBox 5922">
          <a:extLst>
            <a:ext uri="{FF2B5EF4-FFF2-40B4-BE49-F238E27FC236}">
              <a16:creationId xmlns:a16="http://schemas.microsoft.com/office/drawing/2014/main" id="{00000000-0008-0000-0000-0000CF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24" name="TextBox 5923">
          <a:extLst>
            <a:ext uri="{FF2B5EF4-FFF2-40B4-BE49-F238E27FC236}">
              <a16:creationId xmlns:a16="http://schemas.microsoft.com/office/drawing/2014/main" id="{00000000-0008-0000-0000-0000D0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25" name="TextBox 5924">
          <a:extLst>
            <a:ext uri="{FF2B5EF4-FFF2-40B4-BE49-F238E27FC236}">
              <a16:creationId xmlns:a16="http://schemas.microsoft.com/office/drawing/2014/main" id="{00000000-0008-0000-0000-0000D1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26" name="TextBox 5925">
          <a:extLst>
            <a:ext uri="{FF2B5EF4-FFF2-40B4-BE49-F238E27FC236}">
              <a16:creationId xmlns:a16="http://schemas.microsoft.com/office/drawing/2014/main" id="{00000000-0008-0000-0000-0000D2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27" name="TextBox 5926">
          <a:extLst>
            <a:ext uri="{FF2B5EF4-FFF2-40B4-BE49-F238E27FC236}">
              <a16:creationId xmlns:a16="http://schemas.microsoft.com/office/drawing/2014/main" id="{00000000-0008-0000-0000-0000D3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28" name="TextBox 5927">
          <a:extLst>
            <a:ext uri="{FF2B5EF4-FFF2-40B4-BE49-F238E27FC236}">
              <a16:creationId xmlns:a16="http://schemas.microsoft.com/office/drawing/2014/main" id="{00000000-0008-0000-0000-0000D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29" name="TextBox 5928">
          <a:extLst>
            <a:ext uri="{FF2B5EF4-FFF2-40B4-BE49-F238E27FC236}">
              <a16:creationId xmlns:a16="http://schemas.microsoft.com/office/drawing/2014/main" id="{00000000-0008-0000-0000-0000D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0" name="TextBox 5929">
          <a:extLst>
            <a:ext uri="{FF2B5EF4-FFF2-40B4-BE49-F238E27FC236}">
              <a16:creationId xmlns:a16="http://schemas.microsoft.com/office/drawing/2014/main" id="{00000000-0008-0000-0000-0000D6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1" name="TextBox 5930">
          <a:extLst>
            <a:ext uri="{FF2B5EF4-FFF2-40B4-BE49-F238E27FC236}">
              <a16:creationId xmlns:a16="http://schemas.microsoft.com/office/drawing/2014/main" id="{00000000-0008-0000-0000-0000D7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32" name="TextBox 5931">
          <a:extLst>
            <a:ext uri="{FF2B5EF4-FFF2-40B4-BE49-F238E27FC236}">
              <a16:creationId xmlns:a16="http://schemas.microsoft.com/office/drawing/2014/main" id="{00000000-0008-0000-0000-0000D8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33" name="TextBox 5932">
          <a:extLst>
            <a:ext uri="{FF2B5EF4-FFF2-40B4-BE49-F238E27FC236}">
              <a16:creationId xmlns:a16="http://schemas.microsoft.com/office/drawing/2014/main" id="{00000000-0008-0000-0000-0000D9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4" name="TextBox 5933">
          <a:extLst>
            <a:ext uri="{FF2B5EF4-FFF2-40B4-BE49-F238E27FC236}">
              <a16:creationId xmlns:a16="http://schemas.microsoft.com/office/drawing/2014/main" id="{00000000-0008-0000-0000-0000DA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5" name="TextBox 5934">
          <a:extLst>
            <a:ext uri="{FF2B5EF4-FFF2-40B4-BE49-F238E27FC236}">
              <a16:creationId xmlns:a16="http://schemas.microsoft.com/office/drawing/2014/main" id="{00000000-0008-0000-0000-0000DB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36" name="TextBox 5935">
          <a:extLst>
            <a:ext uri="{FF2B5EF4-FFF2-40B4-BE49-F238E27FC236}">
              <a16:creationId xmlns:a16="http://schemas.microsoft.com/office/drawing/2014/main" id="{00000000-0008-0000-0000-0000DC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37" name="TextBox 5936">
          <a:extLst>
            <a:ext uri="{FF2B5EF4-FFF2-40B4-BE49-F238E27FC236}">
              <a16:creationId xmlns:a16="http://schemas.microsoft.com/office/drawing/2014/main" id="{00000000-0008-0000-0000-0000DD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8" name="TextBox 5937">
          <a:extLst>
            <a:ext uri="{FF2B5EF4-FFF2-40B4-BE49-F238E27FC236}">
              <a16:creationId xmlns:a16="http://schemas.microsoft.com/office/drawing/2014/main" id="{00000000-0008-0000-0000-0000DE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39" name="TextBox 5938">
          <a:extLst>
            <a:ext uri="{FF2B5EF4-FFF2-40B4-BE49-F238E27FC236}">
              <a16:creationId xmlns:a16="http://schemas.microsoft.com/office/drawing/2014/main" id="{00000000-0008-0000-0000-0000DF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40" name="TextBox 5939">
          <a:extLst>
            <a:ext uri="{FF2B5EF4-FFF2-40B4-BE49-F238E27FC236}">
              <a16:creationId xmlns:a16="http://schemas.microsoft.com/office/drawing/2014/main" id="{00000000-0008-0000-0000-0000E0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41" name="TextBox 5940">
          <a:extLst>
            <a:ext uri="{FF2B5EF4-FFF2-40B4-BE49-F238E27FC236}">
              <a16:creationId xmlns:a16="http://schemas.microsoft.com/office/drawing/2014/main" id="{00000000-0008-0000-0000-0000E1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42" name="TextBox 5941">
          <a:extLst>
            <a:ext uri="{FF2B5EF4-FFF2-40B4-BE49-F238E27FC236}">
              <a16:creationId xmlns:a16="http://schemas.microsoft.com/office/drawing/2014/main" id="{00000000-0008-0000-0000-0000E2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43" name="TextBox 5942">
          <a:extLst>
            <a:ext uri="{FF2B5EF4-FFF2-40B4-BE49-F238E27FC236}">
              <a16:creationId xmlns:a16="http://schemas.microsoft.com/office/drawing/2014/main" id="{00000000-0008-0000-0000-0000E3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44" name="TextBox 5943">
          <a:extLst>
            <a:ext uri="{FF2B5EF4-FFF2-40B4-BE49-F238E27FC236}">
              <a16:creationId xmlns:a16="http://schemas.microsoft.com/office/drawing/2014/main" id="{00000000-0008-0000-0000-0000E4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5945" name="TextBox 5944">
          <a:extLst>
            <a:ext uri="{FF2B5EF4-FFF2-40B4-BE49-F238E27FC236}">
              <a16:creationId xmlns:a16="http://schemas.microsoft.com/office/drawing/2014/main" id="{00000000-0008-0000-0000-0000E509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46" name="TextBox 5945">
          <a:extLst>
            <a:ext uri="{FF2B5EF4-FFF2-40B4-BE49-F238E27FC236}">
              <a16:creationId xmlns:a16="http://schemas.microsoft.com/office/drawing/2014/main" id="{00000000-0008-0000-0000-0000E6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5947" name="TextBox 5946">
          <a:extLst>
            <a:ext uri="{FF2B5EF4-FFF2-40B4-BE49-F238E27FC236}">
              <a16:creationId xmlns:a16="http://schemas.microsoft.com/office/drawing/2014/main" id="{00000000-0008-0000-0000-0000E709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48" name="TextBox 5947">
          <a:extLst>
            <a:ext uri="{FF2B5EF4-FFF2-40B4-BE49-F238E27FC236}">
              <a16:creationId xmlns:a16="http://schemas.microsoft.com/office/drawing/2014/main" id="{00000000-0008-0000-0000-0000E8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49" name="TextBox 5948">
          <a:extLst>
            <a:ext uri="{FF2B5EF4-FFF2-40B4-BE49-F238E27FC236}">
              <a16:creationId xmlns:a16="http://schemas.microsoft.com/office/drawing/2014/main" id="{00000000-0008-0000-0000-0000E9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0" name="TextBox 5949">
          <a:extLst>
            <a:ext uri="{FF2B5EF4-FFF2-40B4-BE49-F238E27FC236}">
              <a16:creationId xmlns:a16="http://schemas.microsoft.com/office/drawing/2014/main" id="{00000000-0008-0000-0000-0000EA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1" name="TextBox 5950">
          <a:extLst>
            <a:ext uri="{FF2B5EF4-FFF2-40B4-BE49-F238E27FC236}">
              <a16:creationId xmlns:a16="http://schemas.microsoft.com/office/drawing/2014/main" id="{00000000-0008-0000-0000-0000EB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2" name="TextBox 5951">
          <a:extLst>
            <a:ext uri="{FF2B5EF4-FFF2-40B4-BE49-F238E27FC236}">
              <a16:creationId xmlns:a16="http://schemas.microsoft.com/office/drawing/2014/main" id="{00000000-0008-0000-0000-0000EC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3" name="TextBox 5952">
          <a:extLst>
            <a:ext uri="{FF2B5EF4-FFF2-40B4-BE49-F238E27FC236}">
              <a16:creationId xmlns:a16="http://schemas.microsoft.com/office/drawing/2014/main" id="{00000000-0008-0000-0000-0000ED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4" name="TextBox 5953">
          <a:extLst>
            <a:ext uri="{FF2B5EF4-FFF2-40B4-BE49-F238E27FC236}">
              <a16:creationId xmlns:a16="http://schemas.microsoft.com/office/drawing/2014/main" id="{00000000-0008-0000-0000-0000EE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5" name="TextBox 5954">
          <a:extLst>
            <a:ext uri="{FF2B5EF4-FFF2-40B4-BE49-F238E27FC236}">
              <a16:creationId xmlns:a16="http://schemas.microsoft.com/office/drawing/2014/main" id="{00000000-0008-0000-0000-0000EF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6" name="TextBox 5955">
          <a:extLst>
            <a:ext uri="{FF2B5EF4-FFF2-40B4-BE49-F238E27FC236}">
              <a16:creationId xmlns:a16="http://schemas.microsoft.com/office/drawing/2014/main" id="{00000000-0008-0000-0000-0000F0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7" name="TextBox 5956">
          <a:extLst>
            <a:ext uri="{FF2B5EF4-FFF2-40B4-BE49-F238E27FC236}">
              <a16:creationId xmlns:a16="http://schemas.microsoft.com/office/drawing/2014/main" id="{00000000-0008-0000-0000-0000F1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8" name="TextBox 5957">
          <a:extLst>
            <a:ext uri="{FF2B5EF4-FFF2-40B4-BE49-F238E27FC236}">
              <a16:creationId xmlns:a16="http://schemas.microsoft.com/office/drawing/2014/main" id="{00000000-0008-0000-0000-0000F2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59" name="TextBox 5958">
          <a:extLst>
            <a:ext uri="{FF2B5EF4-FFF2-40B4-BE49-F238E27FC236}">
              <a16:creationId xmlns:a16="http://schemas.microsoft.com/office/drawing/2014/main" id="{00000000-0008-0000-0000-0000F3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0" name="TextBox 5959">
          <a:extLst>
            <a:ext uri="{FF2B5EF4-FFF2-40B4-BE49-F238E27FC236}">
              <a16:creationId xmlns:a16="http://schemas.microsoft.com/office/drawing/2014/main" id="{00000000-0008-0000-0000-0000F4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1" name="TextBox 5960">
          <a:extLst>
            <a:ext uri="{FF2B5EF4-FFF2-40B4-BE49-F238E27FC236}">
              <a16:creationId xmlns:a16="http://schemas.microsoft.com/office/drawing/2014/main" id="{00000000-0008-0000-0000-0000F5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2" name="TextBox 5961">
          <a:extLst>
            <a:ext uri="{FF2B5EF4-FFF2-40B4-BE49-F238E27FC236}">
              <a16:creationId xmlns:a16="http://schemas.microsoft.com/office/drawing/2014/main" id="{00000000-0008-0000-0000-0000F6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3" name="TextBox 5962">
          <a:extLst>
            <a:ext uri="{FF2B5EF4-FFF2-40B4-BE49-F238E27FC236}">
              <a16:creationId xmlns:a16="http://schemas.microsoft.com/office/drawing/2014/main" id="{00000000-0008-0000-0000-0000F7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4" name="TextBox 5963">
          <a:extLst>
            <a:ext uri="{FF2B5EF4-FFF2-40B4-BE49-F238E27FC236}">
              <a16:creationId xmlns:a16="http://schemas.microsoft.com/office/drawing/2014/main" id="{00000000-0008-0000-0000-0000F8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5" name="TextBox 5964">
          <a:extLst>
            <a:ext uri="{FF2B5EF4-FFF2-40B4-BE49-F238E27FC236}">
              <a16:creationId xmlns:a16="http://schemas.microsoft.com/office/drawing/2014/main" id="{00000000-0008-0000-0000-0000F9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6" name="TextBox 5965">
          <a:extLst>
            <a:ext uri="{FF2B5EF4-FFF2-40B4-BE49-F238E27FC236}">
              <a16:creationId xmlns:a16="http://schemas.microsoft.com/office/drawing/2014/main" id="{00000000-0008-0000-0000-0000FA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7" name="TextBox 5966">
          <a:extLst>
            <a:ext uri="{FF2B5EF4-FFF2-40B4-BE49-F238E27FC236}">
              <a16:creationId xmlns:a16="http://schemas.microsoft.com/office/drawing/2014/main" id="{00000000-0008-0000-0000-0000FB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8" name="TextBox 5967">
          <a:extLst>
            <a:ext uri="{FF2B5EF4-FFF2-40B4-BE49-F238E27FC236}">
              <a16:creationId xmlns:a16="http://schemas.microsoft.com/office/drawing/2014/main" id="{00000000-0008-0000-0000-0000FC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69" name="TextBox 5968">
          <a:extLst>
            <a:ext uri="{FF2B5EF4-FFF2-40B4-BE49-F238E27FC236}">
              <a16:creationId xmlns:a16="http://schemas.microsoft.com/office/drawing/2014/main" id="{00000000-0008-0000-0000-0000FD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70" name="TextBox 5969">
          <a:extLst>
            <a:ext uri="{FF2B5EF4-FFF2-40B4-BE49-F238E27FC236}">
              <a16:creationId xmlns:a16="http://schemas.microsoft.com/office/drawing/2014/main" id="{00000000-0008-0000-0000-0000FE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71" name="TextBox 5970">
          <a:extLst>
            <a:ext uri="{FF2B5EF4-FFF2-40B4-BE49-F238E27FC236}">
              <a16:creationId xmlns:a16="http://schemas.microsoft.com/office/drawing/2014/main" id="{00000000-0008-0000-0000-0000FF09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72" name="TextBox 5971">
          <a:extLst>
            <a:ext uri="{FF2B5EF4-FFF2-40B4-BE49-F238E27FC236}">
              <a16:creationId xmlns:a16="http://schemas.microsoft.com/office/drawing/2014/main" id="{00000000-0008-0000-0000-000000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73" name="TextBox 5972">
          <a:extLst>
            <a:ext uri="{FF2B5EF4-FFF2-40B4-BE49-F238E27FC236}">
              <a16:creationId xmlns:a16="http://schemas.microsoft.com/office/drawing/2014/main" id="{00000000-0008-0000-0000-000001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74" name="TextBox 5973">
          <a:extLst>
            <a:ext uri="{FF2B5EF4-FFF2-40B4-BE49-F238E27FC236}">
              <a16:creationId xmlns:a16="http://schemas.microsoft.com/office/drawing/2014/main" id="{00000000-0008-0000-0000-000002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5975" name="TextBox 5974">
          <a:extLst>
            <a:ext uri="{FF2B5EF4-FFF2-40B4-BE49-F238E27FC236}">
              <a16:creationId xmlns:a16="http://schemas.microsoft.com/office/drawing/2014/main" id="{00000000-0008-0000-0000-000003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76" name="TextBox 5975">
          <a:extLst>
            <a:ext uri="{FF2B5EF4-FFF2-40B4-BE49-F238E27FC236}">
              <a16:creationId xmlns:a16="http://schemas.microsoft.com/office/drawing/2014/main" id="{00000000-0008-0000-0000-00000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77" name="TextBox 5976">
          <a:extLst>
            <a:ext uri="{FF2B5EF4-FFF2-40B4-BE49-F238E27FC236}">
              <a16:creationId xmlns:a16="http://schemas.microsoft.com/office/drawing/2014/main" id="{00000000-0008-0000-0000-00000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78" name="TextBox 5977">
          <a:extLst>
            <a:ext uri="{FF2B5EF4-FFF2-40B4-BE49-F238E27FC236}">
              <a16:creationId xmlns:a16="http://schemas.microsoft.com/office/drawing/2014/main" id="{00000000-0008-0000-0000-00000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79" name="TextBox 5978">
          <a:extLst>
            <a:ext uri="{FF2B5EF4-FFF2-40B4-BE49-F238E27FC236}">
              <a16:creationId xmlns:a16="http://schemas.microsoft.com/office/drawing/2014/main" id="{00000000-0008-0000-0000-00000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0" name="TextBox 5979">
          <a:extLst>
            <a:ext uri="{FF2B5EF4-FFF2-40B4-BE49-F238E27FC236}">
              <a16:creationId xmlns:a16="http://schemas.microsoft.com/office/drawing/2014/main" id="{00000000-0008-0000-0000-00000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1" name="TextBox 5980">
          <a:extLst>
            <a:ext uri="{FF2B5EF4-FFF2-40B4-BE49-F238E27FC236}">
              <a16:creationId xmlns:a16="http://schemas.microsoft.com/office/drawing/2014/main" id="{00000000-0008-0000-0000-00000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2" name="TextBox 5981">
          <a:extLst>
            <a:ext uri="{FF2B5EF4-FFF2-40B4-BE49-F238E27FC236}">
              <a16:creationId xmlns:a16="http://schemas.microsoft.com/office/drawing/2014/main" id="{00000000-0008-0000-0000-00000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3" name="TextBox 5982">
          <a:extLst>
            <a:ext uri="{FF2B5EF4-FFF2-40B4-BE49-F238E27FC236}">
              <a16:creationId xmlns:a16="http://schemas.microsoft.com/office/drawing/2014/main" id="{00000000-0008-0000-0000-00000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4" name="TextBox 5983">
          <a:extLst>
            <a:ext uri="{FF2B5EF4-FFF2-40B4-BE49-F238E27FC236}">
              <a16:creationId xmlns:a16="http://schemas.microsoft.com/office/drawing/2014/main" id="{00000000-0008-0000-0000-00000C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5" name="TextBox 5984">
          <a:extLst>
            <a:ext uri="{FF2B5EF4-FFF2-40B4-BE49-F238E27FC236}">
              <a16:creationId xmlns:a16="http://schemas.microsoft.com/office/drawing/2014/main" id="{00000000-0008-0000-0000-00000D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6" name="TextBox 5985">
          <a:extLst>
            <a:ext uri="{FF2B5EF4-FFF2-40B4-BE49-F238E27FC236}">
              <a16:creationId xmlns:a16="http://schemas.microsoft.com/office/drawing/2014/main" id="{00000000-0008-0000-0000-00000E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7" name="TextBox 5986">
          <a:extLst>
            <a:ext uri="{FF2B5EF4-FFF2-40B4-BE49-F238E27FC236}">
              <a16:creationId xmlns:a16="http://schemas.microsoft.com/office/drawing/2014/main" id="{00000000-0008-0000-0000-00000F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8" name="TextBox 5987">
          <a:extLst>
            <a:ext uri="{FF2B5EF4-FFF2-40B4-BE49-F238E27FC236}">
              <a16:creationId xmlns:a16="http://schemas.microsoft.com/office/drawing/2014/main" id="{00000000-0008-0000-0000-000010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89" name="TextBox 5988">
          <a:extLst>
            <a:ext uri="{FF2B5EF4-FFF2-40B4-BE49-F238E27FC236}">
              <a16:creationId xmlns:a16="http://schemas.microsoft.com/office/drawing/2014/main" id="{00000000-0008-0000-0000-000011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0" name="TextBox 5989">
          <a:extLst>
            <a:ext uri="{FF2B5EF4-FFF2-40B4-BE49-F238E27FC236}">
              <a16:creationId xmlns:a16="http://schemas.microsoft.com/office/drawing/2014/main" id="{00000000-0008-0000-0000-000012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1" name="TextBox 5990">
          <a:extLst>
            <a:ext uri="{FF2B5EF4-FFF2-40B4-BE49-F238E27FC236}">
              <a16:creationId xmlns:a16="http://schemas.microsoft.com/office/drawing/2014/main" id="{00000000-0008-0000-0000-000013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2" name="TextBox 5991">
          <a:extLst>
            <a:ext uri="{FF2B5EF4-FFF2-40B4-BE49-F238E27FC236}">
              <a16:creationId xmlns:a16="http://schemas.microsoft.com/office/drawing/2014/main" id="{00000000-0008-0000-0000-00001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3" name="TextBox 5992">
          <a:extLst>
            <a:ext uri="{FF2B5EF4-FFF2-40B4-BE49-F238E27FC236}">
              <a16:creationId xmlns:a16="http://schemas.microsoft.com/office/drawing/2014/main" id="{00000000-0008-0000-0000-00001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4" name="TextBox 5993">
          <a:extLst>
            <a:ext uri="{FF2B5EF4-FFF2-40B4-BE49-F238E27FC236}">
              <a16:creationId xmlns:a16="http://schemas.microsoft.com/office/drawing/2014/main" id="{00000000-0008-0000-0000-00001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5" name="TextBox 5994">
          <a:extLst>
            <a:ext uri="{FF2B5EF4-FFF2-40B4-BE49-F238E27FC236}">
              <a16:creationId xmlns:a16="http://schemas.microsoft.com/office/drawing/2014/main" id="{00000000-0008-0000-0000-00001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6" name="TextBox 5995">
          <a:extLst>
            <a:ext uri="{FF2B5EF4-FFF2-40B4-BE49-F238E27FC236}">
              <a16:creationId xmlns:a16="http://schemas.microsoft.com/office/drawing/2014/main" id="{00000000-0008-0000-0000-00001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7" name="TextBox 5996">
          <a:extLst>
            <a:ext uri="{FF2B5EF4-FFF2-40B4-BE49-F238E27FC236}">
              <a16:creationId xmlns:a16="http://schemas.microsoft.com/office/drawing/2014/main" id="{00000000-0008-0000-0000-00001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8" name="TextBox 5997">
          <a:extLst>
            <a:ext uri="{FF2B5EF4-FFF2-40B4-BE49-F238E27FC236}">
              <a16:creationId xmlns:a16="http://schemas.microsoft.com/office/drawing/2014/main" id="{00000000-0008-0000-0000-00001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5999" name="TextBox 5998">
          <a:extLst>
            <a:ext uri="{FF2B5EF4-FFF2-40B4-BE49-F238E27FC236}">
              <a16:creationId xmlns:a16="http://schemas.microsoft.com/office/drawing/2014/main" id="{00000000-0008-0000-0000-00001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0" name="TextBox 5999">
          <a:extLst>
            <a:ext uri="{FF2B5EF4-FFF2-40B4-BE49-F238E27FC236}">
              <a16:creationId xmlns:a16="http://schemas.microsoft.com/office/drawing/2014/main" id="{00000000-0008-0000-0000-00001C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1" name="TextBox 6000">
          <a:extLst>
            <a:ext uri="{FF2B5EF4-FFF2-40B4-BE49-F238E27FC236}">
              <a16:creationId xmlns:a16="http://schemas.microsoft.com/office/drawing/2014/main" id="{00000000-0008-0000-0000-00001D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2" name="TextBox 6001">
          <a:extLst>
            <a:ext uri="{FF2B5EF4-FFF2-40B4-BE49-F238E27FC236}">
              <a16:creationId xmlns:a16="http://schemas.microsoft.com/office/drawing/2014/main" id="{00000000-0008-0000-0000-00001E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3" name="TextBox 6002">
          <a:extLst>
            <a:ext uri="{FF2B5EF4-FFF2-40B4-BE49-F238E27FC236}">
              <a16:creationId xmlns:a16="http://schemas.microsoft.com/office/drawing/2014/main" id="{00000000-0008-0000-0000-00001F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4" name="TextBox 6003">
          <a:extLst>
            <a:ext uri="{FF2B5EF4-FFF2-40B4-BE49-F238E27FC236}">
              <a16:creationId xmlns:a16="http://schemas.microsoft.com/office/drawing/2014/main" id="{00000000-0008-0000-0000-000020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5" name="TextBox 6004">
          <a:extLst>
            <a:ext uri="{FF2B5EF4-FFF2-40B4-BE49-F238E27FC236}">
              <a16:creationId xmlns:a16="http://schemas.microsoft.com/office/drawing/2014/main" id="{00000000-0008-0000-0000-000021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6" name="TextBox 6005">
          <a:extLst>
            <a:ext uri="{FF2B5EF4-FFF2-40B4-BE49-F238E27FC236}">
              <a16:creationId xmlns:a16="http://schemas.microsoft.com/office/drawing/2014/main" id="{00000000-0008-0000-0000-000022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7" name="TextBox 6006">
          <a:extLst>
            <a:ext uri="{FF2B5EF4-FFF2-40B4-BE49-F238E27FC236}">
              <a16:creationId xmlns:a16="http://schemas.microsoft.com/office/drawing/2014/main" id="{00000000-0008-0000-0000-000023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8" name="TextBox 6007">
          <a:extLst>
            <a:ext uri="{FF2B5EF4-FFF2-40B4-BE49-F238E27FC236}">
              <a16:creationId xmlns:a16="http://schemas.microsoft.com/office/drawing/2014/main" id="{00000000-0008-0000-0000-00002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09" name="TextBox 6008">
          <a:extLst>
            <a:ext uri="{FF2B5EF4-FFF2-40B4-BE49-F238E27FC236}">
              <a16:creationId xmlns:a16="http://schemas.microsoft.com/office/drawing/2014/main" id="{00000000-0008-0000-0000-00002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0" name="TextBox 6009">
          <a:extLst>
            <a:ext uri="{FF2B5EF4-FFF2-40B4-BE49-F238E27FC236}">
              <a16:creationId xmlns:a16="http://schemas.microsoft.com/office/drawing/2014/main" id="{00000000-0008-0000-0000-00002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1" name="TextBox 6010">
          <a:extLst>
            <a:ext uri="{FF2B5EF4-FFF2-40B4-BE49-F238E27FC236}">
              <a16:creationId xmlns:a16="http://schemas.microsoft.com/office/drawing/2014/main" id="{00000000-0008-0000-0000-00002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2" name="TextBox 6011">
          <a:extLst>
            <a:ext uri="{FF2B5EF4-FFF2-40B4-BE49-F238E27FC236}">
              <a16:creationId xmlns:a16="http://schemas.microsoft.com/office/drawing/2014/main" id="{00000000-0008-0000-0000-00002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3" name="TextBox 6012">
          <a:extLst>
            <a:ext uri="{FF2B5EF4-FFF2-40B4-BE49-F238E27FC236}">
              <a16:creationId xmlns:a16="http://schemas.microsoft.com/office/drawing/2014/main" id="{00000000-0008-0000-0000-00002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4" name="TextBox 6013">
          <a:extLst>
            <a:ext uri="{FF2B5EF4-FFF2-40B4-BE49-F238E27FC236}">
              <a16:creationId xmlns:a16="http://schemas.microsoft.com/office/drawing/2014/main" id="{00000000-0008-0000-0000-00002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5" name="TextBox 6014">
          <a:extLst>
            <a:ext uri="{FF2B5EF4-FFF2-40B4-BE49-F238E27FC236}">
              <a16:creationId xmlns:a16="http://schemas.microsoft.com/office/drawing/2014/main" id="{00000000-0008-0000-0000-00002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6" name="TextBox 6015">
          <a:extLst>
            <a:ext uri="{FF2B5EF4-FFF2-40B4-BE49-F238E27FC236}">
              <a16:creationId xmlns:a16="http://schemas.microsoft.com/office/drawing/2014/main" id="{00000000-0008-0000-0000-00002C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7" name="TextBox 6016">
          <a:extLst>
            <a:ext uri="{FF2B5EF4-FFF2-40B4-BE49-F238E27FC236}">
              <a16:creationId xmlns:a16="http://schemas.microsoft.com/office/drawing/2014/main" id="{00000000-0008-0000-0000-00002D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8" name="TextBox 6017">
          <a:extLst>
            <a:ext uri="{FF2B5EF4-FFF2-40B4-BE49-F238E27FC236}">
              <a16:creationId xmlns:a16="http://schemas.microsoft.com/office/drawing/2014/main" id="{00000000-0008-0000-0000-00002E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19" name="TextBox 6018">
          <a:extLst>
            <a:ext uri="{FF2B5EF4-FFF2-40B4-BE49-F238E27FC236}">
              <a16:creationId xmlns:a16="http://schemas.microsoft.com/office/drawing/2014/main" id="{00000000-0008-0000-0000-00002F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0" name="TextBox 6019">
          <a:extLst>
            <a:ext uri="{FF2B5EF4-FFF2-40B4-BE49-F238E27FC236}">
              <a16:creationId xmlns:a16="http://schemas.microsoft.com/office/drawing/2014/main" id="{00000000-0008-0000-0000-000030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1" name="TextBox 6020">
          <a:extLst>
            <a:ext uri="{FF2B5EF4-FFF2-40B4-BE49-F238E27FC236}">
              <a16:creationId xmlns:a16="http://schemas.microsoft.com/office/drawing/2014/main" id="{00000000-0008-0000-0000-000031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2" name="TextBox 6021">
          <a:extLst>
            <a:ext uri="{FF2B5EF4-FFF2-40B4-BE49-F238E27FC236}">
              <a16:creationId xmlns:a16="http://schemas.microsoft.com/office/drawing/2014/main" id="{00000000-0008-0000-0000-000032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3" name="TextBox 6022">
          <a:extLst>
            <a:ext uri="{FF2B5EF4-FFF2-40B4-BE49-F238E27FC236}">
              <a16:creationId xmlns:a16="http://schemas.microsoft.com/office/drawing/2014/main" id="{00000000-0008-0000-0000-000033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4" name="TextBox 6023">
          <a:extLst>
            <a:ext uri="{FF2B5EF4-FFF2-40B4-BE49-F238E27FC236}">
              <a16:creationId xmlns:a16="http://schemas.microsoft.com/office/drawing/2014/main" id="{00000000-0008-0000-0000-00003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5" name="TextBox 6024">
          <a:extLst>
            <a:ext uri="{FF2B5EF4-FFF2-40B4-BE49-F238E27FC236}">
              <a16:creationId xmlns:a16="http://schemas.microsoft.com/office/drawing/2014/main" id="{00000000-0008-0000-0000-00003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6" name="TextBox 6025">
          <a:extLst>
            <a:ext uri="{FF2B5EF4-FFF2-40B4-BE49-F238E27FC236}">
              <a16:creationId xmlns:a16="http://schemas.microsoft.com/office/drawing/2014/main" id="{00000000-0008-0000-0000-00003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7" name="TextBox 6026">
          <a:extLst>
            <a:ext uri="{FF2B5EF4-FFF2-40B4-BE49-F238E27FC236}">
              <a16:creationId xmlns:a16="http://schemas.microsoft.com/office/drawing/2014/main" id="{00000000-0008-0000-0000-00003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8" name="TextBox 6027">
          <a:extLst>
            <a:ext uri="{FF2B5EF4-FFF2-40B4-BE49-F238E27FC236}">
              <a16:creationId xmlns:a16="http://schemas.microsoft.com/office/drawing/2014/main" id="{00000000-0008-0000-0000-00003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29" name="TextBox 6028">
          <a:extLst>
            <a:ext uri="{FF2B5EF4-FFF2-40B4-BE49-F238E27FC236}">
              <a16:creationId xmlns:a16="http://schemas.microsoft.com/office/drawing/2014/main" id="{00000000-0008-0000-0000-00003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0" name="TextBox 6029">
          <a:extLst>
            <a:ext uri="{FF2B5EF4-FFF2-40B4-BE49-F238E27FC236}">
              <a16:creationId xmlns:a16="http://schemas.microsoft.com/office/drawing/2014/main" id="{00000000-0008-0000-0000-00003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1" name="TextBox 6030">
          <a:extLst>
            <a:ext uri="{FF2B5EF4-FFF2-40B4-BE49-F238E27FC236}">
              <a16:creationId xmlns:a16="http://schemas.microsoft.com/office/drawing/2014/main" id="{00000000-0008-0000-0000-00003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2" name="TextBox 6031">
          <a:extLst>
            <a:ext uri="{FF2B5EF4-FFF2-40B4-BE49-F238E27FC236}">
              <a16:creationId xmlns:a16="http://schemas.microsoft.com/office/drawing/2014/main" id="{00000000-0008-0000-0000-00003C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3" name="TextBox 6032">
          <a:extLst>
            <a:ext uri="{FF2B5EF4-FFF2-40B4-BE49-F238E27FC236}">
              <a16:creationId xmlns:a16="http://schemas.microsoft.com/office/drawing/2014/main" id="{00000000-0008-0000-0000-00003D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4" name="TextBox 6033">
          <a:extLst>
            <a:ext uri="{FF2B5EF4-FFF2-40B4-BE49-F238E27FC236}">
              <a16:creationId xmlns:a16="http://schemas.microsoft.com/office/drawing/2014/main" id="{00000000-0008-0000-0000-00003E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5" name="TextBox 6034">
          <a:extLst>
            <a:ext uri="{FF2B5EF4-FFF2-40B4-BE49-F238E27FC236}">
              <a16:creationId xmlns:a16="http://schemas.microsoft.com/office/drawing/2014/main" id="{00000000-0008-0000-0000-00003F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6" name="TextBox 6035">
          <a:extLst>
            <a:ext uri="{FF2B5EF4-FFF2-40B4-BE49-F238E27FC236}">
              <a16:creationId xmlns:a16="http://schemas.microsoft.com/office/drawing/2014/main" id="{00000000-0008-0000-0000-000040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7" name="TextBox 6036">
          <a:extLst>
            <a:ext uri="{FF2B5EF4-FFF2-40B4-BE49-F238E27FC236}">
              <a16:creationId xmlns:a16="http://schemas.microsoft.com/office/drawing/2014/main" id="{00000000-0008-0000-0000-000041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8" name="TextBox 6037">
          <a:extLst>
            <a:ext uri="{FF2B5EF4-FFF2-40B4-BE49-F238E27FC236}">
              <a16:creationId xmlns:a16="http://schemas.microsoft.com/office/drawing/2014/main" id="{00000000-0008-0000-0000-000042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39" name="TextBox 6038">
          <a:extLst>
            <a:ext uri="{FF2B5EF4-FFF2-40B4-BE49-F238E27FC236}">
              <a16:creationId xmlns:a16="http://schemas.microsoft.com/office/drawing/2014/main" id="{00000000-0008-0000-0000-000043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0" name="TextBox 6039">
          <a:extLst>
            <a:ext uri="{FF2B5EF4-FFF2-40B4-BE49-F238E27FC236}">
              <a16:creationId xmlns:a16="http://schemas.microsoft.com/office/drawing/2014/main" id="{00000000-0008-0000-0000-00004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1" name="TextBox 6040">
          <a:extLst>
            <a:ext uri="{FF2B5EF4-FFF2-40B4-BE49-F238E27FC236}">
              <a16:creationId xmlns:a16="http://schemas.microsoft.com/office/drawing/2014/main" id="{00000000-0008-0000-0000-00004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2" name="TextBox 6041">
          <a:extLst>
            <a:ext uri="{FF2B5EF4-FFF2-40B4-BE49-F238E27FC236}">
              <a16:creationId xmlns:a16="http://schemas.microsoft.com/office/drawing/2014/main" id="{00000000-0008-0000-0000-00004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3" name="TextBox 6042">
          <a:extLst>
            <a:ext uri="{FF2B5EF4-FFF2-40B4-BE49-F238E27FC236}">
              <a16:creationId xmlns:a16="http://schemas.microsoft.com/office/drawing/2014/main" id="{00000000-0008-0000-0000-00004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4" name="TextBox 6043">
          <a:extLst>
            <a:ext uri="{FF2B5EF4-FFF2-40B4-BE49-F238E27FC236}">
              <a16:creationId xmlns:a16="http://schemas.microsoft.com/office/drawing/2014/main" id="{00000000-0008-0000-0000-00004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5" name="TextBox 6044">
          <a:extLst>
            <a:ext uri="{FF2B5EF4-FFF2-40B4-BE49-F238E27FC236}">
              <a16:creationId xmlns:a16="http://schemas.microsoft.com/office/drawing/2014/main" id="{00000000-0008-0000-0000-00004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6" name="TextBox 6045">
          <a:extLst>
            <a:ext uri="{FF2B5EF4-FFF2-40B4-BE49-F238E27FC236}">
              <a16:creationId xmlns:a16="http://schemas.microsoft.com/office/drawing/2014/main" id="{00000000-0008-0000-0000-00004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7" name="TextBox 6046">
          <a:extLst>
            <a:ext uri="{FF2B5EF4-FFF2-40B4-BE49-F238E27FC236}">
              <a16:creationId xmlns:a16="http://schemas.microsoft.com/office/drawing/2014/main" id="{00000000-0008-0000-0000-00004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8" name="TextBox 6047">
          <a:extLst>
            <a:ext uri="{FF2B5EF4-FFF2-40B4-BE49-F238E27FC236}">
              <a16:creationId xmlns:a16="http://schemas.microsoft.com/office/drawing/2014/main" id="{00000000-0008-0000-0000-00004C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49" name="TextBox 6048">
          <a:extLst>
            <a:ext uri="{FF2B5EF4-FFF2-40B4-BE49-F238E27FC236}">
              <a16:creationId xmlns:a16="http://schemas.microsoft.com/office/drawing/2014/main" id="{00000000-0008-0000-0000-00004D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0" name="TextBox 6049">
          <a:extLst>
            <a:ext uri="{FF2B5EF4-FFF2-40B4-BE49-F238E27FC236}">
              <a16:creationId xmlns:a16="http://schemas.microsoft.com/office/drawing/2014/main" id="{00000000-0008-0000-0000-00004E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1" name="TextBox 6050">
          <a:extLst>
            <a:ext uri="{FF2B5EF4-FFF2-40B4-BE49-F238E27FC236}">
              <a16:creationId xmlns:a16="http://schemas.microsoft.com/office/drawing/2014/main" id="{00000000-0008-0000-0000-00004F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2" name="TextBox 6051">
          <a:extLst>
            <a:ext uri="{FF2B5EF4-FFF2-40B4-BE49-F238E27FC236}">
              <a16:creationId xmlns:a16="http://schemas.microsoft.com/office/drawing/2014/main" id="{00000000-0008-0000-0000-000050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3" name="TextBox 6052">
          <a:extLst>
            <a:ext uri="{FF2B5EF4-FFF2-40B4-BE49-F238E27FC236}">
              <a16:creationId xmlns:a16="http://schemas.microsoft.com/office/drawing/2014/main" id="{00000000-0008-0000-0000-000051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4" name="TextBox 6053">
          <a:extLst>
            <a:ext uri="{FF2B5EF4-FFF2-40B4-BE49-F238E27FC236}">
              <a16:creationId xmlns:a16="http://schemas.microsoft.com/office/drawing/2014/main" id="{00000000-0008-0000-0000-000052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5" name="TextBox 6054">
          <a:extLst>
            <a:ext uri="{FF2B5EF4-FFF2-40B4-BE49-F238E27FC236}">
              <a16:creationId xmlns:a16="http://schemas.microsoft.com/office/drawing/2014/main" id="{00000000-0008-0000-0000-000053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6" name="TextBox 6055">
          <a:extLst>
            <a:ext uri="{FF2B5EF4-FFF2-40B4-BE49-F238E27FC236}">
              <a16:creationId xmlns:a16="http://schemas.microsoft.com/office/drawing/2014/main" id="{00000000-0008-0000-0000-00005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7" name="TextBox 6056">
          <a:extLst>
            <a:ext uri="{FF2B5EF4-FFF2-40B4-BE49-F238E27FC236}">
              <a16:creationId xmlns:a16="http://schemas.microsoft.com/office/drawing/2014/main" id="{00000000-0008-0000-0000-00005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8" name="TextBox 6057">
          <a:extLst>
            <a:ext uri="{FF2B5EF4-FFF2-40B4-BE49-F238E27FC236}">
              <a16:creationId xmlns:a16="http://schemas.microsoft.com/office/drawing/2014/main" id="{00000000-0008-0000-0000-00005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59" name="TextBox 6058">
          <a:extLst>
            <a:ext uri="{FF2B5EF4-FFF2-40B4-BE49-F238E27FC236}">
              <a16:creationId xmlns:a16="http://schemas.microsoft.com/office/drawing/2014/main" id="{00000000-0008-0000-0000-00005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0" name="TextBox 6059">
          <a:extLst>
            <a:ext uri="{FF2B5EF4-FFF2-40B4-BE49-F238E27FC236}">
              <a16:creationId xmlns:a16="http://schemas.microsoft.com/office/drawing/2014/main" id="{00000000-0008-0000-0000-00005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1" name="TextBox 6060">
          <a:extLst>
            <a:ext uri="{FF2B5EF4-FFF2-40B4-BE49-F238E27FC236}">
              <a16:creationId xmlns:a16="http://schemas.microsoft.com/office/drawing/2014/main" id="{00000000-0008-0000-0000-00005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2" name="TextBox 6061">
          <a:extLst>
            <a:ext uri="{FF2B5EF4-FFF2-40B4-BE49-F238E27FC236}">
              <a16:creationId xmlns:a16="http://schemas.microsoft.com/office/drawing/2014/main" id="{00000000-0008-0000-0000-00005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3" name="TextBox 6062">
          <a:extLst>
            <a:ext uri="{FF2B5EF4-FFF2-40B4-BE49-F238E27FC236}">
              <a16:creationId xmlns:a16="http://schemas.microsoft.com/office/drawing/2014/main" id="{00000000-0008-0000-0000-00005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4" name="TextBox 6063">
          <a:extLst>
            <a:ext uri="{FF2B5EF4-FFF2-40B4-BE49-F238E27FC236}">
              <a16:creationId xmlns:a16="http://schemas.microsoft.com/office/drawing/2014/main" id="{00000000-0008-0000-0000-00005C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5" name="TextBox 6064">
          <a:extLst>
            <a:ext uri="{FF2B5EF4-FFF2-40B4-BE49-F238E27FC236}">
              <a16:creationId xmlns:a16="http://schemas.microsoft.com/office/drawing/2014/main" id="{00000000-0008-0000-0000-00005D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6" name="TextBox 6065">
          <a:extLst>
            <a:ext uri="{FF2B5EF4-FFF2-40B4-BE49-F238E27FC236}">
              <a16:creationId xmlns:a16="http://schemas.microsoft.com/office/drawing/2014/main" id="{00000000-0008-0000-0000-00005E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7" name="TextBox 6066">
          <a:extLst>
            <a:ext uri="{FF2B5EF4-FFF2-40B4-BE49-F238E27FC236}">
              <a16:creationId xmlns:a16="http://schemas.microsoft.com/office/drawing/2014/main" id="{00000000-0008-0000-0000-00005F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8" name="TextBox 6067">
          <a:extLst>
            <a:ext uri="{FF2B5EF4-FFF2-40B4-BE49-F238E27FC236}">
              <a16:creationId xmlns:a16="http://schemas.microsoft.com/office/drawing/2014/main" id="{00000000-0008-0000-0000-000060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69" name="TextBox 6068">
          <a:extLst>
            <a:ext uri="{FF2B5EF4-FFF2-40B4-BE49-F238E27FC236}">
              <a16:creationId xmlns:a16="http://schemas.microsoft.com/office/drawing/2014/main" id="{00000000-0008-0000-0000-000061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0" name="TextBox 6069">
          <a:extLst>
            <a:ext uri="{FF2B5EF4-FFF2-40B4-BE49-F238E27FC236}">
              <a16:creationId xmlns:a16="http://schemas.microsoft.com/office/drawing/2014/main" id="{00000000-0008-0000-0000-000062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1" name="TextBox 6070">
          <a:extLst>
            <a:ext uri="{FF2B5EF4-FFF2-40B4-BE49-F238E27FC236}">
              <a16:creationId xmlns:a16="http://schemas.microsoft.com/office/drawing/2014/main" id="{00000000-0008-0000-0000-000063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2" name="TextBox 6071">
          <a:extLst>
            <a:ext uri="{FF2B5EF4-FFF2-40B4-BE49-F238E27FC236}">
              <a16:creationId xmlns:a16="http://schemas.microsoft.com/office/drawing/2014/main" id="{00000000-0008-0000-0000-000064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3" name="TextBox 6072">
          <a:extLst>
            <a:ext uri="{FF2B5EF4-FFF2-40B4-BE49-F238E27FC236}">
              <a16:creationId xmlns:a16="http://schemas.microsoft.com/office/drawing/2014/main" id="{00000000-0008-0000-0000-000065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4" name="TextBox 6073">
          <a:extLst>
            <a:ext uri="{FF2B5EF4-FFF2-40B4-BE49-F238E27FC236}">
              <a16:creationId xmlns:a16="http://schemas.microsoft.com/office/drawing/2014/main" id="{00000000-0008-0000-0000-000066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5" name="TextBox 6074">
          <a:extLst>
            <a:ext uri="{FF2B5EF4-FFF2-40B4-BE49-F238E27FC236}">
              <a16:creationId xmlns:a16="http://schemas.microsoft.com/office/drawing/2014/main" id="{00000000-0008-0000-0000-000067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6" name="TextBox 6075">
          <a:extLst>
            <a:ext uri="{FF2B5EF4-FFF2-40B4-BE49-F238E27FC236}">
              <a16:creationId xmlns:a16="http://schemas.microsoft.com/office/drawing/2014/main" id="{00000000-0008-0000-0000-000068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7" name="TextBox 6076">
          <a:extLst>
            <a:ext uri="{FF2B5EF4-FFF2-40B4-BE49-F238E27FC236}">
              <a16:creationId xmlns:a16="http://schemas.microsoft.com/office/drawing/2014/main" id="{00000000-0008-0000-0000-000069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8" name="TextBox 6077">
          <a:extLst>
            <a:ext uri="{FF2B5EF4-FFF2-40B4-BE49-F238E27FC236}">
              <a16:creationId xmlns:a16="http://schemas.microsoft.com/office/drawing/2014/main" id="{00000000-0008-0000-0000-00006A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079" name="TextBox 6078">
          <a:extLst>
            <a:ext uri="{FF2B5EF4-FFF2-40B4-BE49-F238E27FC236}">
              <a16:creationId xmlns:a16="http://schemas.microsoft.com/office/drawing/2014/main" id="{00000000-0008-0000-0000-00006B0A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0" name="TextBox 6079">
          <a:extLst>
            <a:ext uri="{FF2B5EF4-FFF2-40B4-BE49-F238E27FC236}">
              <a16:creationId xmlns:a16="http://schemas.microsoft.com/office/drawing/2014/main" id="{00000000-0008-0000-0000-00006C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1" name="TextBox 6080">
          <a:extLst>
            <a:ext uri="{FF2B5EF4-FFF2-40B4-BE49-F238E27FC236}">
              <a16:creationId xmlns:a16="http://schemas.microsoft.com/office/drawing/2014/main" id="{00000000-0008-0000-0000-00006D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2" name="TextBox 6081">
          <a:extLst>
            <a:ext uri="{FF2B5EF4-FFF2-40B4-BE49-F238E27FC236}">
              <a16:creationId xmlns:a16="http://schemas.microsoft.com/office/drawing/2014/main" id="{00000000-0008-0000-0000-00006E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3" name="TextBox 6082">
          <a:extLst>
            <a:ext uri="{FF2B5EF4-FFF2-40B4-BE49-F238E27FC236}">
              <a16:creationId xmlns:a16="http://schemas.microsoft.com/office/drawing/2014/main" id="{00000000-0008-0000-0000-00006F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4" name="TextBox 6083">
          <a:extLst>
            <a:ext uri="{FF2B5EF4-FFF2-40B4-BE49-F238E27FC236}">
              <a16:creationId xmlns:a16="http://schemas.microsoft.com/office/drawing/2014/main" id="{00000000-0008-0000-0000-000070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5" name="TextBox 6084">
          <a:extLst>
            <a:ext uri="{FF2B5EF4-FFF2-40B4-BE49-F238E27FC236}">
              <a16:creationId xmlns:a16="http://schemas.microsoft.com/office/drawing/2014/main" id="{00000000-0008-0000-0000-000071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6" name="TextBox 6085">
          <a:extLst>
            <a:ext uri="{FF2B5EF4-FFF2-40B4-BE49-F238E27FC236}">
              <a16:creationId xmlns:a16="http://schemas.microsoft.com/office/drawing/2014/main" id="{00000000-0008-0000-0000-000072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7" name="TextBox 6086">
          <a:extLst>
            <a:ext uri="{FF2B5EF4-FFF2-40B4-BE49-F238E27FC236}">
              <a16:creationId xmlns:a16="http://schemas.microsoft.com/office/drawing/2014/main" id="{00000000-0008-0000-0000-000073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8" name="TextBox 6087">
          <a:extLst>
            <a:ext uri="{FF2B5EF4-FFF2-40B4-BE49-F238E27FC236}">
              <a16:creationId xmlns:a16="http://schemas.microsoft.com/office/drawing/2014/main" id="{00000000-0008-0000-0000-000074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89" name="TextBox 6088">
          <a:extLst>
            <a:ext uri="{FF2B5EF4-FFF2-40B4-BE49-F238E27FC236}">
              <a16:creationId xmlns:a16="http://schemas.microsoft.com/office/drawing/2014/main" id="{00000000-0008-0000-0000-000075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90" name="TextBox 6089">
          <a:extLst>
            <a:ext uri="{FF2B5EF4-FFF2-40B4-BE49-F238E27FC236}">
              <a16:creationId xmlns:a16="http://schemas.microsoft.com/office/drawing/2014/main" id="{00000000-0008-0000-0000-000076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18449</xdr:colOff>
      <xdr:row>0</xdr:row>
      <xdr:rowOff>0</xdr:rowOff>
    </xdr:from>
    <xdr:ext cx="184731" cy="264560"/>
    <xdr:sp macro="" textlink="">
      <xdr:nvSpPr>
        <xdr:cNvPr id="6091" name="TextBox 6090">
          <a:extLst>
            <a:ext uri="{FF2B5EF4-FFF2-40B4-BE49-F238E27FC236}">
              <a16:creationId xmlns:a16="http://schemas.microsoft.com/office/drawing/2014/main" id="{00000000-0008-0000-0000-0000770A0000}"/>
            </a:ext>
          </a:extLst>
        </xdr:cNvPr>
        <xdr:cNvSpPr txBox="1"/>
      </xdr:nvSpPr>
      <xdr:spPr>
        <a:xfrm>
          <a:off x="56708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092" name="TextBox 6091">
          <a:extLst>
            <a:ext uri="{FF2B5EF4-FFF2-40B4-BE49-F238E27FC236}">
              <a16:creationId xmlns:a16="http://schemas.microsoft.com/office/drawing/2014/main" id="{00000000-0008-0000-0000-0000780A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093" name="TextBox 6092">
          <a:extLst>
            <a:ext uri="{FF2B5EF4-FFF2-40B4-BE49-F238E27FC236}">
              <a16:creationId xmlns:a16="http://schemas.microsoft.com/office/drawing/2014/main" id="{00000000-0008-0000-0000-0000790A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094" name="TextBox 6093">
          <a:extLst>
            <a:ext uri="{FF2B5EF4-FFF2-40B4-BE49-F238E27FC236}">
              <a16:creationId xmlns:a16="http://schemas.microsoft.com/office/drawing/2014/main" id="{00000000-0008-0000-0000-00007A0A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095" name="TextBox 6094">
          <a:extLst>
            <a:ext uri="{FF2B5EF4-FFF2-40B4-BE49-F238E27FC236}">
              <a16:creationId xmlns:a16="http://schemas.microsoft.com/office/drawing/2014/main" id="{00000000-0008-0000-0000-00007B0A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096" name="TextBox 6095">
          <a:extLst>
            <a:ext uri="{FF2B5EF4-FFF2-40B4-BE49-F238E27FC236}">
              <a16:creationId xmlns:a16="http://schemas.microsoft.com/office/drawing/2014/main" id="{00000000-0008-0000-0000-00007C0A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097" name="TextBox 6096">
          <a:extLst>
            <a:ext uri="{FF2B5EF4-FFF2-40B4-BE49-F238E27FC236}">
              <a16:creationId xmlns:a16="http://schemas.microsoft.com/office/drawing/2014/main" id="{00000000-0008-0000-0000-00007D0A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098" name="TextBox 6097">
          <a:extLst>
            <a:ext uri="{FF2B5EF4-FFF2-40B4-BE49-F238E27FC236}">
              <a16:creationId xmlns:a16="http://schemas.microsoft.com/office/drawing/2014/main" id="{00000000-0008-0000-0000-00007E0A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099" name="TextBox 6098">
          <a:extLst>
            <a:ext uri="{FF2B5EF4-FFF2-40B4-BE49-F238E27FC236}">
              <a16:creationId xmlns:a16="http://schemas.microsoft.com/office/drawing/2014/main" id="{00000000-0008-0000-0000-00007F0A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00" name="TextBox 6099">
          <a:extLst>
            <a:ext uri="{FF2B5EF4-FFF2-40B4-BE49-F238E27FC236}">
              <a16:creationId xmlns:a16="http://schemas.microsoft.com/office/drawing/2014/main" id="{00000000-0008-0000-0000-000080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01" name="TextBox 6100">
          <a:extLst>
            <a:ext uri="{FF2B5EF4-FFF2-40B4-BE49-F238E27FC236}">
              <a16:creationId xmlns:a16="http://schemas.microsoft.com/office/drawing/2014/main" id="{00000000-0008-0000-0000-000081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02" name="TextBox 6101">
          <a:extLst>
            <a:ext uri="{FF2B5EF4-FFF2-40B4-BE49-F238E27FC236}">
              <a16:creationId xmlns:a16="http://schemas.microsoft.com/office/drawing/2014/main" id="{00000000-0008-0000-0000-000082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03" name="TextBox 6102">
          <a:extLst>
            <a:ext uri="{FF2B5EF4-FFF2-40B4-BE49-F238E27FC236}">
              <a16:creationId xmlns:a16="http://schemas.microsoft.com/office/drawing/2014/main" id="{00000000-0008-0000-0000-000083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04" name="TextBox 6103">
          <a:extLst>
            <a:ext uri="{FF2B5EF4-FFF2-40B4-BE49-F238E27FC236}">
              <a16:creationId xmlns:a16="http://schemas.microsoft.com/office/drawing/2014/main" id="{00000000-0008-0000-0000-000084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05" name="TextBox 6104">
          <a:extLst>
            <a:ext uri="{FF2B5EF4-FFF2-40B4-BE49-F238E27FC236}">
              <a16:creationId xmlns:a16="http://schemas.microsoft.com/office/drawing/2014/main" id="{00000000-0008-0000-0000-000085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06" name="TextBox 6105">
          <a:extLst>
            <a:ext uri="{FF2B5EF4-FFF2-40B4-BE49-F238E27FC236}">
              <a16:creationId xmlns:a16="http://schemas.microsoft.com/office/drawing/2014/main" id="{00000000-0008-0000-0000-000086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07" name="TextBox 6106">
          <a:extLst>
            <a:ext uri="{FF2B5EF4-FFF2-40B4-BE49-F238E27FC236}">
              <a16:creationId xmlns:a16="http://schemas.microsoft.com/office/drawing/2014/main" id="{00000000-0008-0000-0000-000087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08" name="TextBox 6107">
          <a:extLst>
            <a:ext uri="{FF2B5EF4-FFF2-40B4-BE49-F238E27FC236}">
              <a16:creationId xmlns:a16="http://schemas.microsoft.com/office/drawing/2014/main" id="{00000000-0008-0000-0000-000088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09" name="TextBox 6108">
          <a:extLst>
            <a:ext uri="{FF2B5EF4-FFF2-40B4-BE49-F238E27FC236}">
              <a16:creationId xmlns:a16="http://schemas.microsoft.com/office/drawing/2014/main" id="{00000000-0008-0000-0000-000089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10" name="TextBox 6109">
          <a:extLst>
            <a:ext uri="{FF2B5EF4-FFF2-40B4-BE49-F238E27FC236}">
              <a16:creationId xmlns:a16="http://schemas.microsoft.com/office/drawing/2014/main" id="{00000000-0008-0000-0000-00008A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111" name="TextBox 6110">
          <a:extLst>
            <a:ext uri="{FF2B5EF4-FFF2-40B4-BE49-F238E27FC236}">
              <a16:creationId xmlns:a16="http://schemas.microsoft.com/office/drawing/2014/main" id="{00000000-0008-0000-0000-00008B0A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12" name="TextBox 6111">
          <a:extLst>
            <a:ext uri="{FF2B5EF4-FFF2-40B4-BE49-F238E27FC236}">
              <a16:creationId xmlns:a16="http://schemas.microsoft.com/office/drawing/2014/main" id="{00000000-0008-0000-0000-00008C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13" name="TextBox 6112">
          <a:extLst>
            <a:ext uri="{FF2B5EF4-FFF2-40B4-BE49-F238E27FC236}">
              <a16:creationId xmlns:a16="http://schemas.microsoft.com/office/drawing/2014/main" id="{00000000-0008-0000-0000-00008D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14" name="TextBox 6113">
          <a:extLst>
            <a:ext uri="{FF2B5EF4-FFF2-40B4-BE49-F238E27FC236}">
              <a16:creationId xmlns:a16="http://schemas.microsoft.com/office/drawing/2014/main" id="{00000000-0008-0000-0000-00008E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0</xdr:colOff>
      <xdr:row>0</xdr:row>
      <xdr:rowOff>0</xdr:rowOff>
    </xdr:from>
    <xdr:ext cx="184731" cy="264560"/>
    <xdr:sp macro="" textlink="">
      <xdr:nvSpPr>
        <xdr:cNvPr id="6115" name="TextBox 6114">
          <a:extLst>
            <a:ext uri="{FF2B5EF4-FFF2-40B4-BE49-F238E27FC236}">
              <a16:creationId xmlns:a16="http://schemas.microsoft.com/office/drawing/2014/main" id="{00000000-0008-0000-0000-00008F0A0000}"/>
            </a:ext>
          </a:extLst>
        </xdr:cNvPr>
        <xdr:cNvSpPr txBox="1"/>
      </xdr:nvSpPr>
      <xdr:spPr>
        <a:xfrm>
          <a:off x="26746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16" name="TextBox 6115">
          <a:extLst>
            <a:ext uri="{FF2B5EF4-FFF2-40B4-BE49-F238E27FC236}">
              <a16:creationId xmlns:a16="http://schemas.microsoft.com/office/drawing/2014/main" id="{00000000-0008-0000-0000-000090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17" name="TextBox 6116">
          <a:extLst>
            <a:ext uri="{FF2B5EF4-FFF2-40B4-BE49-F238E27FC236}">
              <a16:creationId xmlns:a16="http://schemas.microsoft.com/office/drawing/2014/main" id="{00000000-0008-0000-0000-000091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18" name="TextBox 6117">
          <a:extLst>
            <a:ext uri="{FF2B5EF4-FFF2-40B4-BE49-F238E27FC236}">
              <a16:creationId xmlns:a16="http://schemas.microsoft.com/office/drawing/2014/main" id="{00000000-0008-0000-0000-000092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19" name="TextBox 6118">
          <a:extLst>
            <a:ext uri="{FF2B5EF4-FFF2-40B4-BE49-F238E27FC236}">
              <a16:creationId xmlns:a16="http://schemas.microsoft.com/office/drawing/2014/main" id="{00000000-0008-0000-0000-000093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0" name="TextBox 6119">
          <a:extLst>
            <a:ext uri="{FF2B5EF4-FFF2-40B4-BE49-F238E27FC236}">
              <a16:creationId xmlns:a16="http://schemas.microsoft.com/office/drawing/2014/main" id="{00000000-0008-0000-0000-000094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1" name="TextBox 6120">
          <a:extLst>
            <a:ext uri="{FF2B5EF4-FFF2-40B4-BE49-F238E27FC236}">
              <a16:creationId xmlns:a16="http://schemas.microsoft.com/office/drawing/2014/main" id="{00000000-0008-0000-0000-000095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2" name="TextBox 6121">
          <a:extLst>
            <a:ext uri="{FF2B5EF4-FFF2-40B4-BE49-F238E27FC236}">
              <a16:creationId xmlns:a16="http://schemas.microsoft.com/office/drawing/2014/main" id="{00000000-0008-0000-0000-000096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3" name="TextBox 6122">
          <a:extLst>
            <a:ext uri="{FF2B5EF4-FFF2-40B4-BE49-F238E27FC236}">
              <a16:creationId xmlns:a16="http://schemas.microsoft.com/office/drawing/2014/main" id="{00000000-0008-0000-0000-000097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4" name="TextBox 6123">
          <a:extLst>
            <a:ext uri="{FF2B5EF4-FFF2-40B4-BE49-F238E27FC236}">
              <a16:creationId xmlns:a16="http://schemas.microsoft.com/office/drawing/2014/main" id="{00000000-0008-0000-0000-000098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5" name="TextBox 6124">
          <a:extLst>
            <a:ext uri="{FF2B5EF4-FFF2-40B4-BE49-F238E27FC236}">
              <a16:creationId xmlns:a16="http://schemas.microsoft.com/office/drawing/2014/main" id="{00000000-0008-0000-0000-000099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6" name="TextBox 6125">
          <a:extLst>
            <a:ext uri="{FF2B5EF4-FFF2-40B4-BE49-F238E27FC236}">
              <a16:creationId xmlns:a16="http://schemas.microsoft.com/office/drawing/2014/main" id="{00000000-0008-0000-0000-00009A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7" name="TextBox 6126">
          <a:extLst>
            <a:ext uri="{FF2B5EF4-FFF2-40B4-BE49-F238E27FC236}">
              <a16:creationId xmlns:a16="http://schemas.microsoft.com/office/drawing/2014/main" id="{00000000-0008-0000-0000-00009B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8" name="TextBox 6127">
          <a:extLst>
            <a:ext uri="{FF2B5EF4-FFF2-40B4-BE49-F238E27FC236}">
              <a16:creationId xmlns:a16="http://schemas.microsoft.com/office/drawing/2014/main" id="{00000000-0008-0000-0000-00009C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29" name="TextBox 6128">
          <a:extLst>
            <a:ext uri="{FF2B5EF4-FFF2-40B4-BE49-F238E27FC236}">
              <a16:creationId xmlns:a16="http://schemas.microsoft.com/office/drawing/2014/main" id="{00000000-0008-0000-0000-00009D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0" name="TextBox 6129">
          <a:extLst>
            <a:ext uri="{FF2B5EF4-FFF2-40B4-BE49-F238E27FC236}">
              <a16:creationId xmlns:a16="http://schemas.microsoft.com/office/drawing/2014/main" id="{00000000-0008-0000-0000-00009E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1" name="TextBox 6130">
          <a:extLst>
            <a:ext uri="{FF2B5EF4-FFF2-40B4-BE49-F238E27FC236}">
              <a16:creationId xmlns:a16="http://schemas.microsoft.com/office/drawing/2014/main" id="{00000000-0008-0000-0000-00009F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2" name="TextBox 6131">
          <a:extLst>
            <a:ext uri="{FF2B5EF4-FFF2-40B4-BE49-F238E27FC236}">
              <a16:creationId xmlns:a16="http://schemas.microsoft.com/office/drawing/2014/main" id="{00000000-0008-0000-0000-0000A0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3" name="TextBox 6132">
          <a:extLst>
            <a:ext uri="{FF2B5EF4-FFF2-40B4-BE49-F238E27FC236}">
              <a16:creationId xmlns:a16="http://schemas.microsoft.com/office/drawing/2014/main" id="{00000000-0008-0000-0000-0000A1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4" name="TextBox 6133">
          <a:extLst>
            <a:ext uri="{FF2B5EF4-FFF2-40B4-BE49-F238E27FC236}">
              <a16:creationId xmlns:a16="http://schemas.microsoft.com/office/drawing/2014/main" id="{00000000-0008-0000-0000-0000A2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5" name="TextBox 6134">
          <a:extLst>
            <a:ext uri="{FF2B5EF4-FFF2-40B4-BE49-F238E27FC236}">
              <a16:creationId xmlns:a16="http://schemas.microsoft.com/office/drawing/2014/main" id="{00000000-0008-0000-0000-0000A3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6" name="TextBox 6135">
          <a:extLst>
            <a:ext uri="{FF2B5EF4-FFF2-40B4-BE49-F238E27FC236}">
              <a16:creationId xmlns:a16="http://schemas.microsoft.com/office/drawing/2014/main" id="{00000000-0008-0000-0000-0000A4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7" name="TextBox 6136">
          <a:extLst>
            <a:ext uri="{FF2B5EF4-FFF2-40B4-BE49-F238E27FC236}">
              <a16:creationId xmlns:a16="http://schemas.microsoft.com/office/drawing/2014/main" id="{00000000-0008-0000-0000-0000A5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8" name="TextBox 6137">
          <a:extLst>
            <a:ext uri="{FF2B5EF4-FFF2-40B4-BE49-F238E27FC236}">
              <a16:creationId xmlns:a16="http://schemas.microsoft.com/office/drawing/2014/main" id="{00000000-0008-0000-0000-0000A6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39" name="TextBox 6138">
          <a:extLst>
            <a:ext uri="{FF2B5EF4-FFF2-40B4-BE49-F238E27FC236}">
              <a16:creationId xmlns:a16="http://schemas.microsoft.com/office/drawing/2014/main" id="{00000000-0008-0000-0000-0000A7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0" name="TextBox 6139">
          <a:extLst>
            <a:ext uri="{FF2B5EF4-FFF2-40B4-BE49-F238E27FC236}">
              <a16:creationId xmlns:a16="http://schemas.microsoft.com/office/drawing/2014/main" id="{00000000-0008-0000-0000-0000A8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1" name="TextBox 6140">
          <a:extLst>
            <a:ext uri="{FF2B5EF4-FFF2-40B4-BE49-F238E27FC236}">
              <a16:creationId xmlns:a16="http://schemas.microsoft.com/office/drawing/2014/main" id="{00000000-0008-0000-0000-0000A9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2" name="TextBox 6141">
          <a:extLst>
            <a:ext uri="{FF2B5EF4-FFF2-40B4-BE49-F238E27FC236}">
              <a16:creationId xmlns:a16="http://schemas.microsoft.com/office/drawing/2014/main" id="{00000000-0008-0000-0000-0000AA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3" name="TextBox 6142">
          <a:extLst>
            <a:ext uri="{FF2B5EF4-FFF2-40B4-BE49-F238E27FC236}">
              <a16:creationId xmlns:a16="http://schemas.microsoft.com/office/drawing/2014/main" id="{00000000-0008-0000-0000-0000AB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4" name="TextBox 6143">
          <a:extLst>
            <a:ext uri="{FF2B5EF4-FFF2-40B4-BE49-F238E27FC236}">
              <a16:creationId xmlns:a16="http://schemas.microsoft.com/office/drawing/2014/main" id="{00000000-0008-0000-0000-0000AC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5" name="TextBox 6144">
          <a:extLst>
            <a:ext uri="{FF2B5EF4-FFF2-40B4-BE49-F238E27FC236}">
              <a16:creationId xmlns:a16="http://schemas.microsoft.com/office/drawing/2014/main" id="{00000000-0008-0000-0000-0000AD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6" name="TextBox 6145">
          <a:extLst>
            <a:ext uri="{FF2B5EF4-FFF2-40B4-BE49-F238E27FC236}">
              <a16:creationId xmlns:a16="http://schemas.microsoft.com/office/drawing/2014/main" id="{00000000-0008-0000-0000-0000AE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0</xdr:colOff>
      <xdr:row>0</xdr:row>
      <xdr:rowOff>0</xdr:rowOff>
    </xdr:from>
    <xdr:ext cx="184731" cy="264560"/>
    <xdr:sp macro="" textlink="">
      <xdr:nvSpPr>
        <xdr:cNvPr id="6147" name="TextBox 6146">
          <a:extLst>
            <a:ext uri="{FF2B5EF4-FFF2-40B4-BE49-F238E27FC236}">
              <a16:creationId xmlns:a16="http://schemas.microsoft.com/office/drawing/2014/main" id="{00000000-0008-0000-0000-0000AF0A0000}"/>
            </a:ext>
          </a:extLst>
        </xdr:cNvPr>
        <xdr:cNvSpPr txBox="1"/>
      </xdr:nvSpPr>
      <xdr:spPr>
        <a:xfrm>
          <a:off x="5486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48" name="TextBox 6147">
          <a:extLst>
            <a:ext uri="{FF2B5EF4-FFF2-40B4-BE49-F238E27FC236}">
              <a16:creationId xmlns:a16="http://schemas.microsoft.com/office/drawing/2014/main" id="{00000000-0008-0000-0000-0000B0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49" name="TextBox 6148">
          <a:extLst>
            <a:ext uri="{FF2B5EF4-FFF2-40B4-BE49-F238E27FC236}">
              <a16:creationId xmlns:a16="http://schemas.microsoft.com/office/drawing/2014/main" id="{00000000-0008-0000-0000-0000B1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0" name="TextBox 6149">
          <a:extLst>
            <a:ext uri="{FF2B5EF4-FFF2-40B4-BE49-F238E27FC236}">
              <a16:creationId xmlns:a16="http://schemas.microsoft.com/office/drawing/2014/main" id="{00000000-0008-0000-0000-0000B2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1" name="TextBox 6150">
          <a:extLst>
            <a:ext uri="{FF2B5EF4-FFF2-40B4-BE49-F238E27FC236}">
              <a16:creationId xmlns:a16="http://schemas.microsoft.com/office/drawing/2014/main" id="{00000000-0008-0000-0000-0000B3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2" name="TextBox 6151">
          <a:extLst>
            <a:ext uri="{FF2B5EF4-FFF2-40B4-BE49-F238E27FC236}">
              <a16:creationId xmlns:a16="http://schemas.microsoft.com/office/drawing/2014/main" id="{00000000-0008-0000-0000-0000B4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3" name="TextBox 6152">
          <a:extLst>
            <a:ext uri="{FF2B5EF4-FFF2-40B4-BE49-F238E27FC236}">
              <a16:creationId xmlns:a16="http://schemas.microsoft.com/office/drawing/2014/main" id="{00000000-0008-0000-0000-0000B5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4" name="TextBox 6153">
          <a:extLst>
            <a:ext uri="{FF2B5EF4-FFF2-40B4-BE49-F238E27FC236}">
              <a16:creationId xmlns:a16="http://schemas.microsoft.com/office/drawing/2014/main" id="{00000000-0008-0000-0000-0000B6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5" name="TextBox 6154">
          <a:extLst>
            <a:ext uri="{FF2B5EF4-FFF2-40B4-BE49-F238E27FC236}">
              <a16:creationId xmlns:a16="http://schemas.microsoft.com/office/drawing/2014/main" id="{00000000-0008-0000-0000-0000B7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6" name="TextBox 6155">
          <a:extLst>
            <a:ext uri="{FF2B5EF4-FFF2-40B4-BE49-F238E27FC236}">
              <a16:creationId xmlns:a16="http://schemas.microsoft.com/office/drawing/2014/main" id="{00000000-0008-0000-0000-0000B8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7" name="TextBox 6156">
          <a:extLst>
            <a:ext uri="{FF2B5EF4-FFF2-40B4-BE49-F238E27FC236}">
              <a16:creationId xmlns:a16="http://schemas.microsoft.com/office/drawing/2014/main" id="{00000000-0008-0000-0000-0000B9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8" name="TextBox 6157">
          <a:extLst>
            <a:ext uri="{FF2B5EF4-FFF2-40B4-BE49-F238E27FC236}">
              <a16:creationId xmlns:a16="http://schemas.microsoft.com/office/drawing/2014/main" id="{00000000-0008-0000-0000-0000BA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59" name="TextBox 6158">
          <a:extLst>
            <a:ext uri="{FF2B5EF4-FFF2-40B4-BE49-F238E27FC236}">
              <a16:creationId xmlns:a16="http://schemas.microsoft.com/office/drawing/2014/main" id="{00000000-0008-0000-0000-0000BB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0" name="TextBox 6159">
          <a:extLst>
            <a:ext uri="{FF2B5EF4-FFF2-40B4-BE49-F238E27FC236}">
              <a16:creationId xmlns:a16="http://schemas.microsoft.com/office/drawing/2014/main" id="{00000000-0008-0000-0000-0000BC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1" name="TextBox 6160">
          <a:extLst>
            <a:ext uri="{FF2B5EF4-FFF2-40B4-BE49-F238E27FC236}">
              <a16:creationId xmlns:a16="http://schemas.microsoft.com/office/drawing/2014/main" id="{00000000-0008-0000-0000-0000BD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2" name="TextBox 6161">
          <a:extLst>
            <a:ext uri="{FF2B5EF4-FFF2-40B4-BE49-F238E27FC236}">
              <a16:creationId xmlns:a16="http://schemas.microsoft.com/office/drawing/2014/main" id="{00000000-0008-0000-0000-0000BE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3" name="TextBox 6162">
          <a:extLst>
            <a:ext uri="{FF2B5EF4-FFF2-40B4-BE49-F238E27FC236}">
              <a16:creationId xmlns:a16="http://schemas.microsoft.com/office/drawing/2014/main" id="{00000000-0008-0000-0000-0000BF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4" name="TextBox 6163">
          <a:extLst>
            <a:ext uri="{FF2B5EF4-FFF2-40B4-BE49-F238E27FC236}">
              <a16:creationId xmlns:a16="http://schemas.microsoft.com/office/drawing/2014/main" id="{00000000-0008-0000-0000-0000C0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5" name="TextBox 6164">
          <a:extLst>
            <a:ext uri="{FF2B5EF4-FFF2-40B4-BE49-F238E27FC236}">
              <a16:creationId xmlns:a16="http://schemas.microsoft.com/office/drawing/2014/main" id="{00000000-0008-0000-0000-0000C1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6" name="TextBox 6165">
          <a:extLst>
            <a:ext uri="{FF2B5EF4-FFF2-40B4-BE49-F238E27FC236}">
              <a16:creationId xmlns:a16="http://schemas.microsoft.com/office/drawing/2014/main" id="{00000000-0008-0000-0000-0000C2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7" name="TextBox 6166">
          <a:extLst>
            <a:ext uri="{FF2B5EF4-FFF2-40B4-BE49-F238E27FC236}">
              <a16:creationId xmlns:a16="http://schemas.microsoft.com/office/drawing/2014/main" id="{00000000-0008-0000-0000-0000C3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8" name="TextBox 6167">
          <a:extLst>
            <a:ext uri="{FF2B5EF4-FFF2-40B4-BE49-F238E27FC236}">
              <a16:creationId xmlns:a16="http://schemas.microsoft.com/office/drawing/2014/main" id="{00000000-0008-0000-0000-0000C4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69" name="TextBox 6168">
          <a:extLst>
            <a:ext uri="{FF2B5EF4-FFF2-40B4-BE49-F238E27FC236}">
              <a16:creationId xmlns:a16="http://schemas.microsoft.com/office/drawing/2014/main" id="{00000000-0008-0000-0000-0000C5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0" name="TextBox 6169">
          <a:extLst>
            <a:ext uri="{FF2B5EF4-FFF2-40B4-BE49-F238E27FC236}">
              <a16:creationId xmlns:a16="http://schemas.microsoft.com/office/drawing/2014/main" id="{00000000-0008-0000-0000-0000C6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1" name="TextBox 6170">
          <a:extLst>
            <a:ext uri="{FF2B5EF4-FFF2-40B4-BE49-F238E27FC236}">
              <a16:creationId xmlns:a16="http://schemas.microsoft.com/office/drawing/2014/main" id="{00000000-0008-0000-0000-0000C7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2" name="TextBox 6171">
          <a:extLst>
            <a:ext uri="{FF2B5EF4-FFF2-40B4-BE49-F238E27FC236}">
              <a16:creationId xmlns:a16="http://schemas.microsoft.com/office/drawing/2014/main" id="{00000000-0008-0000-0000-0000C8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3" name="TextBox 6172">
          <a:extLst>
            <a:ext uri="{FF2B5EF4-FFF2-40B4-BE49-F238E27FC236}">
              <a16:creationId xmlns:a16="http://schemas.microsoft.com/office/drawing/2014/main" id="{00000000-0008-0000-0000-0000C9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4" name="TextBox 6173">
          <a:extLst>
            <a:ext uri="{FF2B5EF4-FFF2-40B4-BE49-F238E27FC236}">
              <a16:creationId xmlns:a16="http://schemas.microsoft.com/office/drawing/2014/main" id="{00000000-0008-0000-0000-0000CA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5" name="TextBox 6174">
          <a:extLst>
            <a:ext uri="{FF2B5EF4-FFF2-40B4-BE49-F238E27FC236}">
              <a16:creationId xmlns:a16="http://schemas.microsoft.com/office/drawing/2014/main" id="{00000000-0008-0000-0000-0000CB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6" name="TextBox 6175">
          <a:extLst>
            <a:ext uri="{FF2B5EF4-FFF2-40B4-BE49-F238E27FC236}">
              <a16:creationId xmlns:a16="http://schemas.microsoft.com/office/drawing/2014/main" id="{00000000-0008-0000-0000-0000CC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7" name="TextBox 6176">
          <a:extLst>
            <a:ext uri="{FF2B5EF4-FFF2-40B4-BE49-F238E27FC236}">
              <a16:creationId xmlns:a16="http://schemas.microsoft.com/office/drawing/2014/main" id="{00000000-0008-0000-0000-0000CD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8" name="TextBox 6177">
          <a:extLst>
            <a:ext uri="{FF2B5EF4-FFF2-40B4-BE49-F238E27FC236}">
              <a16:creationId xmlns:a16="http://schemas.microsoft.com/office/drawing/2014/main" id="{00000000-0008-0000-0000-0000CE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79" name="TextBox 6178">
          <a:extLst>
            <a:ext uri="{FF2B5EF4-FFF2-40B4-BE49-F238E27FC236}">
              <a16:creationId xmlns:a16="http://schemas.microsoft.com/office/drawing/2014/main" id="{00000000-0008-0000-0000-0000CF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80" name="TextBox 6179">
          <a:extLst>
            <a:ext uri="{FF2B5EF4-FFF2-40B4-BE49-F238E27FC236}">
              <a16:creationId xmlns:a16="http://schemas.microsoft.com/office/drawing/2014/main" id="{00000000-0008-0000-0000-0000D0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15</xdr:col>
      <xdr:colOff>0</xdr:colOff>
      <xdr:row>0</xdr:row>
      <xdr:rowOff>0</xdr:rowOff>
    </xdr:from>
    <xdr:ext cx="184731" cy="264560"/>
    <xdr:sp macro="" textlink="">
      <xdr:nvSpPr>
        <xdr:cNvPr id="6181" name="TextBox 6180">
          <a:extLst>
            <a:ext uri="{FF2B5EF4-FFF2-40B4-BE49-F238E27FC236}">
              <a16:creationId xmlns:a16="http://schemas.microsoft.com/office/drawing/2014/main" id="{00000000-0008-0000-0000-0000D10A0000}"/>
            </a:ext>
          </a:extLst>
        </xdr:cNvPr>
        <xdr:cNvSpPr txBox="1"/>
      </xdr:nvSpPr>
      <xdr:spPr>
        <a:xfrm>
          <a:off x="8610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2" name="TextBox 6181">
          <a:extLst>
            <a:ext uri="{FF2B5EF4-FFF2-40B4-BE49-F238E27FC236}">
              <a16:creationId xmlns:a16="http://schemas.microsoft.com/office/drawing/2014/main" id="{00000000-0008-0000-0000-0000D2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3" name="TextBox 6182">
          <a:extLst>
            <a:ext uri="{FF2B5EF4-FFF2-40B4-BE49-F238E27FC236}">
              <a16:creationId xmlns:a16="http://schemas.microsoft.com/office/drawing/2014/main" id="{00000000-0008-0000-0000-0000D3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4" name="TextBox 6183">
          <a:extLst>
            <a:ext uri="{FF2B5EF4-FFF2-40B4-BE49-F238E27FC236}">
              <a16:creationId xmlns:a16="http://schemas.microsoft.com/office/drawing/2014/main" id="{00000000-0008-0000-0000-0000D4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5" name="TextBox 6184">
          <a:extLst>
            <a:ext uri="{FF2B5EF4-FFF2-40B4-BE49-F238E27FC236}">
              <a16:creationId xmlns:a16="http://schemas.microsoft.com/office/drawing/2014/main" id="{00000000-0008-0000-0000-0000D5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6" name="TextBox 6185">
          <a:extLst>
            <a:ext uri="{FF2B5EF4-FFF2-40B4-BE49-F238E27FC236}">
              <a16:creationId xmlns:a16="http://schemas.microsoft.com/office/drawing/2014/main" id="{00000000-0008-0000-0000-0000D6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7" name="TextBox 6186">
          <a:extLst>
            <a:ext uri="{FF2B5EF4-FFF2-40B4-BE49-F238E27FC236}">
              <a16:creationId xmlns:a16="http://schemas.microsoft.com/office/drawing/2014/main" id="{00000000-0008-0000-0000-0000D7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8" name="TextBox 6187">
          <a:extLst>
            <a:ext uri="{FF2B5EF4-FFF2-40B4-BE49-F238E27FC236}">
              <a16:creationId xmlns:a16="http://schemas.microsoft.com/office/drawing/2014/main" id="{00000000-0008-0000-0000-0000D8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89" name="TextBox 6188">
          <a:extLst>
            <a:ext uri="{FF2B5EF4-FFF2-40B4-BE49-F238E27FC236}">
              <a16:creationId xmlns:a16="http://schemas.microsoft.com/office/drawing/2014/main" id="{00000000-0008-0000-0000-0000D9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0" name="TextBox 6189">
          <a:extLst>
            <a:ext uri="{FF2B5EF4-FFF2-40B4-BE49-F238E27FC236}">
              <a16:creationId xmlns:a16="http://schemas.microsoft.com/office/drawing/2014/main" id="{00000000-0008-0000-0000-0000DA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1" name="TextBox 6190">
          <a:extLst>
            <a:ext uri="{FF2B5EF4-FFF2-40B4-BE49-F238E27FC236}">
              <a16:creationId xmlns:a16="http://schemas.microsoft.com/office/drawing/2014/main" id="{00000000-0008-0000-0000-0000DB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2" name="TextBox 6191">
          <a:extLst>
            <a:ext uri="{FF2B5EF4-FFF2-40B4-BE49-F238E27FC236}">
              <a16:creationId xmlns:a16="http://schemas.microsoft.com/office/drawing/2014/main" id="{00000000-0008-0000-0000-0000DC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3" name="TextBox 6192">
          <a:extLst>
            <a:ext uri="{FF2B5EF4-FFF2-40B4-BE49-F238E27FC236}">
              <a16:creationId xmlns:a16="http://schemas.microsoft.com/office/drawing/2014/main" id="{00000000-0008-0000-0000-0000DD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4" name="TextBox 6193">
          <a:extLst>
            <a:ext uri="{FF2B5EF4-FFF2-40B4-BE49-F238E27FC236}">
              <a16:creationId xmlns:a16="http://schemas.microsoft.com/office/drawing/2014/main" id="{00000000-0008-0000-0000-0000DE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5" name="TextBox 6194">
          <a:extLst>
            <a:ext uri="{FF2B5EF4-FFF2-40B4-BE49-F238E27FC236}">
              <a16:creationId xmlns:a16="http://schemas.microsoft.com/office/drawing/2014/main" id="{00000000-0008-0000-0000-0000DF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6" name="TextBox 6195">
          <a:extLst>
            <a:ext uri="{FF2B5EF4-FFF2-40B4-BE49-F238E27FC236}">
              <a16:creationId xmlns:a16="http://schemas.microsoft.com/office/drawing/2014/main" id="{00000000-0008-0000-0000-0000E0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7" name="TextBox 6196">
          <a:extLst>
            <a:ext uri="{FF2B5EF4-FFF2-40B4-BE49-F238E27FC236}">
              <a16:creationId xmlns:a16="http://schemas.microsoft.com/office/drawing/2014/main" id="{00000000-0008-0000-0000-0000E1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8" name="TextBox 6197">
          <a:extLst>
            <a:ext uri="{FF2B5EF4-FFF2-40B4-BE49-F238E27FC236}">
              <a16:creationId xmlns:a16="http://schemas.microsoft.com/office/drawing/2014/main" id="{00000000-0008-0000-0000-0000E2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199" name="TextBox 6198">
          <a:extLst>
            <a:ext uri="{FF2B5EF4-FFF2-40B4-BE49-F238E27FC236}">
              <a16:creationId xmlns:a16="http://schemas.microsoft.com/office/drawing/2014/main" id="{00000000-0008-0000-0000-0000E3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0" name="TextBox 6199">
          <a:extLst>
            <a:ext uri="{FF2B5EF4-FFF2-40B4-BE49-F238E27FC236}">
              <a16:creationId xmlns:a16="http://schemas.microsoft.com/office/drawing/2014/main" id="{00000000-0008-0000-0000-0000E4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1" name="TextBox 6200">
          <a:extLst>
            <a:ext uri="{FF2B5EF4-FFF2-40B4-BE49-F238E27FC236}">
              <a16:creationId xmlns:a16="http://schemas.microsoft.com/office/drawing/2014/main" id="{00000000-0008-0000-0000-0000E5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2" name="TextBox 6201">
          <a:extLst>
            <a:ext uri="{FF2B5EF4-FFF2-40B4-BE49-F238E27FC236}">
              <a16:creationId xmlns:a16="http://schemas.microsoft.com/office/drawing/2014/main" id="{00000000-0008-0000-0000-0000E6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3" name="TextBox 6202">
          <a:extLst>
            <a:ext uri="{FF2B5EF4-FFF2-40B4-BE49-F238E27FC236}">
              <a16:creationId xmlns:a16="http://schemas.microsoft.com/office/drawing/2014/main" id="{00000000-0008-0000-0000-0000E7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4" name="TextBox 6203">
          <a:extLst>
            <a:ext uri="{FF2B5EF4-FFF2-40B4-BE49-F238E27FC236}">
              <a16:creationId xmlns:a16="http://schemas.microsoft.com/office/drawing/2014/main" id="{00000000-0008-0000-0000-0000E8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5" name="TextBox 6204">
          <a:extLst>
            <a:ext uri="{FF2B5EF4-FFF2-40B4-BE49-F238E27FC236}">
              <a16:creationId xmlns:a16="http://schemas.microsoft.com/office/drawing/2014/main" id="{00000000-0008-0000-0000-0000E9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6" name="TextBox 6205">
          <a:extLst>
            <a:ext uri="{FF2B5EF4-FFF2-40B4-BE49-F238E27FC236}">
              <a16:creationId xmlns:a16="http://schemas.microsoft.com/office/drawing/2014/main" id="{00000000-0008-0000-0000-0000EA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7" name="TextBox 6206">
          <a:extLst>
            <a:ext uri="{FF2B5EF4-FFF2-40B4-BE49-F238E27FC236}">
              <a16:creationId xmlns:a16="http://schemas.microsoft.com/office/drawing/2014/main" id="{00000000-0008-0000-0000-0000EB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8" name="TextBox 6207">
          <a:extLst>
            <a:ext uri="{FF2B5EF4-FFF2-40B4-BE49-F238E27FC236}">
              <a16:creationId xmlns:a16="http://schemas.microsoft.com/office/drawing/2014/main" id="{00000000-0008-0000-0000-0000EC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09" name="TextBox 6208">
          <a:extLst>
            <a:ext uri="{FF2B5EF4-FFF2-40B4-BE49-F238E27FC236}">
              <a16:creationId xmlns:a16="http://schemas.microsoft.com/office/drawing/2014/main" id="{00000000-0008-0000-0000-0000ED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0" name="TextBox 6209">
          <a:extLst>
            <a:ext uri="{FF2B5EF4-FFF2-40B4-BE49-F238E27FC236}">
              <a16:creationId xmlns:a16="http://schemas.microsoft.com/office/drawing/2014/main" id="{00000000-0008-0000-0000-0000EE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1" name="TextBox 6210">
          <a:extLst>
            <a:ext uri="{FF2B5EF4-FFF2-40B4-BE49-F238E27FC236}">
              <a16:creationId xmlns:a16="http://schemas.microsoft.com/office/drawing/2014/main" id="{00000000-0008-0000-0000-0000EF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2" name="TextBox 6211">
          <a:extLst>
            <a:ext uri="{FF2B5EF4-FFF2-40B4-BE49-F238E27FC236}">
              <a16:creationId xmlns:a16="http://schemas.microsoft.com/office/drawing/2014/main" id="{00000000-0008-0000-0000-0000F0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3" name="TextBox 6212">
          <a:extLst>
            <a:ext uri="{FF2B5EF4-FFF2-40B4-BE49-F238E27FC236}">
              <a16:creationId xmlns:a16="http://schemas.microsoft.com/office/drawing/2014/main" id="{00000000-0008-0000-0000-0000F1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4" name="TextBox 6213">
          <a:extLst>
            <a:ext uri="{FF2B5EF4-FFF2-40B4-BE49-F238E27FC236}">
              <a16:creationId xmlns:a16="http://schemas.microsoft.com/office/drawing/2014/main" id="{00000000-0008-0000-0000-0000F2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5" name="TextBox 6214">
          <a:extLst>
            <a:ext uri="{FF2B5EF4-FFF2-40B4-BE49-F238E27FC236}">
              <a16:creationId xmlns:a16="http://schemas.microsoft.com/office/drawing/2014/main" id="{00000000-0008-0000-0000-0000F3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6" name="TextBox 6215">
          <a:extLst>
            <a:ext uri="{FF2B5EF4-FFF2-40B4-BE49-F238E27FC236}">
              <a16:creationId xmlns:a16="http://schemas.microsoft.com/office/drawing/2014/main" id="{00000000-0008-0000-0000-0000F4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7" name="TextBox 6216">
          <a:extLst>
            <a:ext uri="{FF2B5EF4-FFF2-40B4-BE49-F238E27FC236}">
              <a16:creationId xmlns:a16="http://schemas.microsoft.com/office/drawing/2014/main" id="{00000000-0008-0000-0000-0000F5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8" name="TextBox 6217">
          <a:extLst>
            <a:ext uri="{FF2B5EF4-FFF2-40B4-BE49-F238E27FC236}">
              <a16:creationId xmlns:a16="http://schemas.microsoft.com/office/drawing/2014/main" id="{00000000-0008-0000-0000-0000F6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19" name="TextBox 6218">
          <a:extLst>
            <a:ext uri="{FF2B5EF4-FFF2-40B4-BE49-F238E27FC236}">
              <a16:creationId xmlns:a16="http://schemas.microsoft.com/office/drawing/2014/main" id="{00000000-0008-0000-0000-0000F7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0" name="TextBox 6219">
          <a:extLst>
            <a:ext uri="{FF2B5EF4-FFF2-40B4-BE49-F238E27FC236}">
              <a16:creationId xmlns:a16="http://schemas.microsoft.com/office/drawing/2014/main" id="{00000000-0008-0000-0000-0000F8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1" name="TextBox 6220">
          <a:extLst>
            <a:ext uri="{FF2B5EF4-FFF2-40B4-BE49-F238E27FC236}">
              <a16:creationId xmlns:a16="http://schemas.microsoft.com/office/drawing/2014/main" id="{00000000-0008-0000-0000-0000F9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2" name="TextBox 6221">
          <a:extLst>
            <a:ext uri="{FF2B5EF4-FFF2-40B4-BE49-F238E27FC236}">
              <a16:creationId xmlns:a16="http://schemas.microsoft.com/office/drawing/2014/main" id="{00000000-0008-0000-0000-0000FA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3" name="TextBox 6222">
          <a:extLst>
            <a:ext uri="{FF2B5EF4-FFF2-40B4-BE49-F238E27FC236}">
              <a16:creationId xmlns:a16="http://schemas.microsoft.com/office/drawing/2014/main" id="{00000000-0008-0000-0000-0000FB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4" name="TextBox 6223">
          <a:extLst>
            <a:ext uri="{FF2B5EF4-FFF2-40B4-BE49-F238E27FC236}">
              <a16:creationId xmlns:a16="http://schemas.microsoft.com/office/drawing/2014/main" id="{00000000-0008-0000-0000-0000FC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5" name="TextBox 6224">
          <a:extLst>
            <a:ext uri="{FF2B5EF4-FFF2-40B4-BE49-F238E27FC236}">
              <a16:creationId xmlns:a16="http://schemas.microsoft.com/office/drawing/2014/main" id="{00000000-0008-0000-0000-0000FD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6" name="TextBox 6225">
          <a:extLst>
            <a:ext uri="{FF2B5EF4-FFF2-40B4-BE49-F238E27FC236}">
              <a16:creationId xmlns:a16="http://schemas.microsoft.com/office/drawing/2014/main" id="{00000000-0008-0000-0000-0000FE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7" name="TextBox 6226">
          <a:extLst>
            <a:ext uri="{FF2B5EF4-FFF2-40B4-BE49-F238E27FC236}">
              <a16:creationId xmlns:a16="http://schemas.microsoft.com/office/drawing/2014/main" id="{00000000-0008-0000-0000-0000FF0A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8" name="TextBox 6227">
          <a:extLst>
            <a:ext uri="{FF2B5EF4-FFF2-40B4-BE49-F238E27FC236}">
              <a16:creationId xmlns:a16="http://schemas.microsoft.com/office/drawing/2014/main" id="{00000000-0008-0000-0000-00000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29" name="TextBox 6228">
          <a:extLst>
            <a:ext uri="{FF2B5EF4-FFF2-40B4-BE49-F238E27FC236}">
              <a16:creationId xmlns:a16="http://schemas.microsoft.com/office/drawing/2014/main" id="{00000000-0008-0000-0000-00000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0" name="TextBox 6229">
          <a:extLst>
            <a:ext uri="{FF2B5EF4-FFF2-40B4-BE49-F238E27FC236}">
              <a16:creationId xmlns:a16="http://schemas.microsoft.com/office/drawing/2014/main" id="{00000000-0008-0000-0000-00000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1" name="TextBox 6230">
          <a:extLst>
            <a:ext uri="{FF2B5EF4-FFF2-40B4-BE49-F238E27FC236}">
              <a16:creationId xmlns:a16="http://schemas.microsoft.com/office/drawing/2014/main" id="{00000000-0008-0000-0000-00000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2" name="TextBox 6231">
          <a:extLst>
            <a:ext uri="{FF2B5EF4-FFF2-40B4-BE49-F238E27FC236}">
              <a16:creationId xmlns:a16="http://schemas.microsoft.com/office/drawing/2014/main" id="{00000000-0008-0000-0000-00000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3" name="TextBox 6232">
          <a:extLst>
            <a:ext uri="{FF2B5EF4-FFF2-40B4-BE49-F238E27FC236}">
              <a16:creationId xmlns:a16="http://schemas.microsoft.com/office/drawing/2014/main" id="{00000000-0008-0000-0000-00000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4" name="TextBox 6233">
          <a:extLst>
            <a:ext uri="{FF2B5EF4-FFF2-40B4-BE49-F238E27FC236}">
              <a16:creationId xmlns:a16="http://schemas.microsoft.com/office/drawing/2014/main" id="{00000000-0008-0000-0000-00000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5" name="TextBox 6234">
          <a:extLst>
            <a:ext uri="{FF2B5EF4-FFF2-40B4-BE49-F238E27FC236}">
              <a16:creationId xmlns:a16="http://schemas.microsoft.com/office/drawing/2014/main" id="{00000000-0008-0000-0000-00000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6" name="TextBox 6235">
          <a:extLst>
            <a:ext uri="{FF2B5EF4-FFF2-40B4-BE49-F238E27FC236}">
              <a16:creationId xmlns:a16="http://schemas.microsoft.com/office/drawing/2014/main" id="{00000000-0008-0000-0000-00000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7" name="TextBox 6236">
          <a:extLst>
            <a:ext uri="{FF2B5EF4-FFF2-40B4-BE49-F238E27FC236}">
              <a16:creationId xmlns:a16="http://schemas.microsoft.com/office/drawing/2014/main" id="{00000000-0008-0000-0000-00000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8" name="TextBox 6237">
          <a:extLst>
            <a:ext uri="{FF2B5EF4-FFF2-40B4-BE49-F238E27FC236}">
              <a16:creationId xmlns:a16="http://schemas.microsoft.com/office/drawing/2014/main" id="{00000000-0008-0000-0000-00000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39" name="TextBox 6238">
          <a:extLst>
            <a:ext uri="{FF2B5EF4-FFF2-40B4-BE49-F238E27FC236}">
              <a16:creationId xmlns:a16="http://schemas.microsoft.com/office/drawing/2014/main" id="{00000000-0008-0000-0000-00000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0" name="TextBox 6239">
          <a:extLst>
            <a:ext uri="{FF2B5EF4-FFF2-40B4-BE49-F238E27FC236}">
              <a16:creationId xmlns:a16="http://schemas.microsoft.com/office/drawing/2014/main" id="{00000000-0008-0000-0000-00000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1" name="TextBox 6240">
          <a:extLst>
            <a:ext uri="{FF2B5EF4-FFF2-40B4-BE49-F238E27FC236}">
              <a16:creationId xmlns:a16="http://schemas.microsoft.com/office/drawing/2014/main" id="{00000000-0008-0000-0000-00000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2" name="TextBox 6241">
          <a:extLst>
            <a:ext uri="{FF2B5EF4-FFF2-40B4-BE49-F238E27FC236}">
              <a16:creationId xmlns:a16="http://schemas.microsoft.com/office/drawing/2014/main" id="{00000000-0008-0000-0000-00000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3" name="TextBox 6242">
          <a:extLst>
            <a:ext uri="{FF2B5EF4-FFF2-40B4-BE49-F238E27FC236}">
              <a16:creationId xmlns:a16="http://schemas.microsoft.com/office/drawing/2014/main" id="{00000000-0008-0000-0000-00000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4" name="TextBox 6243">
          <a:extLst>
            <a:ext uri="{FF2B5EF4-FFF2-40B4-BE49-F238E27FC236}">
              <a16:creationId xmlns:a16="http://schemas.microsoft.com/office/drawing/2014/main" id="{00000000-0008-0000-0000-00001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5" name="TextBox 6244">
          <a:extLst>
            <a:ext uri="{FF2B5EF4-FFF2-40B4-BE49-F238E27FC236}">
              <a16:creationId xmlns:a16="http://schemas.microsoft.com/office/drawing/2014/main" id="{00000000-0008-0000-0000-00001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6" name="TextBox 6245">
          <a:extLst>
            <a:ext uri="{FF2B5EF4-FFF2-40B4-BE49-F238E27FC236}">
              <a16:creationId xmlns:a16="http://schemas.microsoft.com/office/drawing/2014/main" id="{00000000-0008-0000-0000-00001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7" name="TextBox 6246">
          <a:extLst>
            <a:ext uri="{FF2B5EF4-FFF2-40B4-BE49-F238E27FC236}">
              <a16:creationId xmlns:a16="http://schemas.microsoft.com/office/drawing/2014/main" id="{00000000-0008-0000-0000-00001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8" name="TextBox 6247">
          <a:extLst>
            <a:ext uri="{FF2B5EF4-FFF2-40B4-BE49-F238E27FC236}">
              <a16:creationId xmlns:a16="http://schemas.microsoft.com/office/drawing/2014/main" id="{00000000-0008-0000-0000-00001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49" name="TextBox 6248">
          <a:extLst>
            <a:ext uri="{FF2B5EF4-FFF2-40B4-BE49-F238E27FC236}">
              <a16:creationId xmlns:a16="http://schemas.microsoft.com/office/drawing/2014/main" id="{00000000-0008-0000-0000-00001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0" name="TextBox 6249">
          <a:extLst>
            <a:ext uri="{FF2B5EF4-FFF2-40B4-BE49-F238E27FC236}">
              <a16:creationId xmlns:a16="http://schemas.microsoft.com/office/drawing/2014/main" id="{00000000-0008-0000-0000-00001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1" name="TextBox 6250">
          <a:extLst>
            <a:ext uri="{FF2B5EF4-FFF2-40B4-BE49-F238E27FC236}">
              <a16:creationId xmlns:a16="http://schemas.microsoft.com/office/drawing/2014/main" id="{00000000-0008-0000-0000-00001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2" name="TextBox 6251">
          <a:extLst>
            <a:ext uri="{FF2B5EF4-FFF2-40B4-BE49-F238E27FC236}">
              <a16:creationId xmlns:a16="http://schemas.microsoft.com/office/drawing/2014/main" id="{00000000-0008-0000-0000-00001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3" name="TextBox 6252">
          <a:extLst>
            <a:ext uri="{FF2B5EF4-FFF2-40B4-BE49-F238E27FC236}">
              <a16:creationId xmlns:a16="http://schemas.microsoft.com/office/drawing/2014/main" id="{00000000-0008-0000-0000-00001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4" name="TextBox 6253">
          <a:extLst>
            <a:ext uri="{FF2B5EF4-FFF2-40B4-BE49-F238E27FC236}">
              <a16:creationId xmlns:a16="http://schemas.microsoft.com/office/drawing/2014/main" id="{00000000-0008-0000-0000-00001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5" name="TextBox 6254">
          <a:extLst>
            <a:ext uri="{FF2B5EF4-FFF2-40B4-BE49-F238E27FC236}">
              <a16:creationId xmlns:a16="http://schemas.microsoft.com/office/drawing/2014/main" id="{00000000-0008-0000-0000-00001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6" name="TextBox 6255">
          <a:extLst>
            <a:ext uri="{FF2B5EF4-FFF2-40B4-BE49-F238E27FC236}">
              <a16:creationId xmlns:a16="http://schemas.microsoft.com/office/drawing/2014/main" id="{00000000-0008-0000-0000-00001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7" name="TextBox 6256">
          <a:extLst>
            <a:ext uri="{FF2B5EF4-FFF2-40B4-BE49-F238E27FC236}">
              <a16:creationId xmlns:a16="http://schemas.microsoft.com/office/drawing/2014/main" id="{00000000-0008-0000-0000-00001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8" name="TextBox 6257">
          <a:extLst>
            <a:ext uri="{FF2B5EF4-FFF2-40B4-BE49-F238E27FC236}">
              <a16:creationId xmlns:a16="http://schemas.microsoft.com/office/drawing/2014/main" id="{00000000-0008-0000-0000-00001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59" name="TextBox 6258">
          <a:extLst>
            <a:ext uri="{FF2B5EF4-FFF2-40B4-BE49-F238E27FC236}">
              <a16:creationId xmlns:a16="http://schemas.microsoft.com/office/drawing/2014/main" id="{00000000-0008-0000-0000-00001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0" name="TextBox 6259">
          <a:extLst>
            <a:ext uri="{FF2B5EF4-FFF2-40B4-BE49-F238E27FC236}">
              <a16:creationId xmlns:a16="http://schemas.microsoft.com/office/drawing/2014/main" id="{00000000-0008-0000-0000-00002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1" name="TextBox 6260">
          <a:extLst>
            <a:ext uri="{FF2B5EF4-FFF2-40B4-BE49-F238E27FC236}">
              <a16:creationId xmlns:a16="http://schemas.microsoft.com/office/drawing/2014/main" id="{00000000-0008-0000-0000-00002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2" name="TextBox 6261">
          <a:extLst>
            <a:ext uri="{FF2B5EF4-FFF2-40B4-BE49-F238E27FC236}">
              <a16:creationId xmlns:a16="http://schemas.microsoft.com/office/drawing/2014/main" id="{00000000-0008-0000-0000-00002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3" name="TextBox 6262">
          <a:extLst>
            <a:ext uri="{FF2B5EF4-FFF2-40B4-BE49-F238E27FC236}">
              <a16:creationId xmlns:a16="http://schemas.microsoft.com/office/drawing/2014/main" id="{00000000-0008-0000-0000-00002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4" name="TextBox 6263">
          <a:extLst>
            <a:ext uri="{FF2B5EF4-FFF2-40B4-BE49-F238E27FC236}">
              <a16:creationId xmlns:a16="http://schemas.microsoft.com/office/drawing/2014/main" id="{00000000-0008-0000-0000-00002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5" name="TextBox 6264">
          <a:extLst>
            <a:ext uri="{FF2B5EF4-FFF2-40B4-BE49-F238E27FC236}">
              <a16:creationId xmlns:a16="http://schemas.microsoft.com/office/drawing/2014/main" id="{00000000-0008-0000-0000-00002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6" name="TextBox 6265">
          <a:extLst>
            <a:ext uri="{FF2B5EF4-FFF2-40B4-BE49-F238E27FC236}">
              <a16:creationId xmlns:a16="http://schemas.microsoft.com/office/drawing/2014/main" id="{00000000-0008-0000-0000-00002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7" name="TextBox 6266">
          <a:extLst>
            <a:ext uri="{FF2B5EF4-FFF2-40B4-BE49-F238E27FC236}">
              <a16:creationId xmlns:a16="http://schemas.microsoft.com/office/drawing/2014/main" id="{00000000-0008-0000-0000-00002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8" name="TextBox 6267">
          <a:extLst>
            <a:ext uri="{FF2B5EF4-FFF2-40B4-BE49-F238E27FC236}">
              <a16:creationId xmlns:a16="http://schemas.microsoft.com/office/drawing/2014/main" id="{00000000-0008-0000-0000-00002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69" name="TextBox 6268">
          <a:extLst>
            <a:ext uri="{FF2B5EF4-FFF2-40B4-BE49-F238E27FC236}">
              <a16:creationId xmlns:a16="http://schemas.microsoft.com/office/drawing/2014/main" id="{00000000-0008-0000-0000-00002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0" name="TextBox 6269">
          <a:extLst>
            <a:ext uri="{FF2B5EF4-FFF2-40B4-BE49-F238E27FC236}">
              <a16:creationId xmlns:a16="http://schemas.microsoft.com/office/drawing/2014/main" id="{00000000-0008-0000-0000-00002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1" name="TextBox 6270">
          <a:extLst>
            <a:ext uri="{FF2B5EF4-FFF2-40B4-BE49-F238E27FC236}">
              <a16:creationId xmlns:a16="http://schemas.microsoft.com/office/drawing/2014/main" id="{00000000-0008-0000-0000-00002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2" name="TextBox 6271">
          <a:extLst>
            <a:ext uri="{FF2B5EF4-FFF2-40B4-BE49-F238E27FC236}">
              <a16:creationId xmlns:a16="http://schemas.microsoft.com/office/drawing/2014/main" id="{00000000-0008-0000-0000-00002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3" name="TextBox 6272">
          <a:extLst>
            <a:ext uri="{FF2B5EF4-FFF2-40B4-BE49-F238E27FC236}">
              <a16:creationId xmlns:a16="http://schemas.microsoft.com/office/drawing/2014/main" id="{00000000-0008-0000-0000-00002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4" name="TextBox 6273">
          <a:extLst>
            <a:ext uri="{FF2B5EF4-FFF2-40B4-BE49-F238E27FC236}">
              <a16:creationId xmlns:a16="http://schemas.microsoft.com/office/drawing/2014/main" id="{00000000-0008-0000-0000-00002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5" name="TextBox 6274">
          <a:extLst>
            <a:ext uri="{FF2B5EF4-FFF2-40B4-BE49-F238E27FC236}">
              <a16:creationId xmlns:a16="http://schemas.microsoft.com/office/drawing/2014/main" id="{00000000-0008-0000-0000-00002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6" name="TextBox 6275">
          <a:extLst>
            <a:ext uri="{FF2B5EF4-FFF2-40B4-BE49-F238E27FC236}">
              <a16:creationId xmlns:a16="http://schemas.microsoft.com/office/drawing/2014/main" id="{00000000-0008-0000-0000-00003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7" name="TextBox 6276">
          <a:extLst>
            <a:ext uri="{FF2B5EF4-FFF2-40B4-BE49-F238E27FC236}">
              <a16:creationId xmlns:a16="http://schemas.microsoft.com/office/drawing/2014/main" id="{00000000-0008-0000-0000-00003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8" name="TextBox 6277">
          <a:extLst>
            <a:ext uri="{FF2B5EF4-FFF2-40B4-BE49-F238E27FC236}">
              <a16:creationId xmlns:a16="http://schemas.microsoft.com/office/drawing/2014/main" id="{00000000-0008-0000-0000-00003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79" name="TextBox 6278">
          <a:extLst>
            <a:ext uri="{FF2B5EF4-FFF2-40B4-BE49-F238E27FC236}">
              <a16:creationId xmlns:a16="http://schemas.microsoft.com/office/drawing/2014/main" id="{00000000-0008-0000-0000-00003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0" name="TextBox 6279">
          <a:extLst>
            <a:ext uri="{FF2B5EF4-FFF2-40B4-BE49-F238E27FC236}">
              <a16:creationId xmlns:a16="http://schemas.microsoft.com/office/drawing/2014/main" id="{00000000-0008-0000-0000-00003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1" name="TextBox 6280">
          <a:extLst>
            <a:ext uri="{FF2B5EF4-FFF2-40B4-BE49-F238E27FC236}">
              <a16:creationId xmlns:a16="http://schemas.microsoft.com/office/drawing/2014/main" id="{00000000-0008-0000-0000-00003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2" name="TextBox 6281">
          <a:extLst>
            <a:ext uri="{FF2B5EF4-FFF2-40B4-BE49-F238E27FC236}">
              <a16:creationId xmlns:a16="http://schemas.microsoft.com/office/drawing/2014/main" id="{00000000-0008-0000-0000-00003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3" name="TextBox 6282">
          <a:extLst>
            <a:ext uri="{FF2B5EF4-FFF2-40B4-BE49-F238E27FC236}">
              <a16:creationId xmlns:a16="http://schemas.microsoft.com/office/drawing/2014/main" id="{00000000-0008-0000-0000-00003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4" name="TextBox 6283">
          <a:extLst>
            <a:ext uri="{FF2B5EF4-FFF2-40B4-BE49-F238E27FC236}">
              <a16:creationId xmlns:a16="http://schemas.microsoft.com/office/drawing/2014/main" id="{00000000-0008-0000-0000-00003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5" name="TextBox 6284">
          <a:extLst>
            <a:ext uri="{FF2B5EF4-FFF2-40B4-BE49-F238E27FC236}">
              <a16:creationId xmlns:a16="http://schemas.microsoft.com/office/drawing/2014/main" id="{00000000-0008-0000-0000-00003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6" name="TextBox 6285">
          <a:extLst>
            <a:ext uri="{FF2B5EF4-FFF2-40B4-BE49-F238E27FC236}">
              <a16:creationId xmlns:a16="http://schemas.microsoft.com/office/drawing/2014/main" id="{00000000-0008-0000-0000-00003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7" name="TextBox 6286">
          <a:extLst>
            <a:ext uri="{FF2B5EF4-FFF2-40B4-BE49-F238E27FC236}">
              <a16:creationId xmlns:a16="http://schemas.microsoft.com/office/drawing/2014/main" id="{00000000-0008-0000-0000-00003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8" name="TextBox 6287">
          <a:extLst>
            <a:ext uri="{FF2B5EF4-FFF2-40B4-BE49-F238E27FC236}">
              <a16:creationId xmlns:a16="http://schemas.microsoft.com/office/drawing/2014/main" id="{00000000-0008-0000-0000-00003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89" name="TextBox 6288">
          <a:extLst>
            <a:ext uri="{FF2B5EF4-FFF2-40B4-BE49-F238E27FC236}">
              <a16:creationId xmlns:a16="http://schemas.microsoft.com/office/drawing/2014/main" id="{00000000-0008-0000-0000-00003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90" name="TextBox 6289">
          <a:extLst>
            <a:ext uri="{FF2B5EF4-FFF2-40B4-BE49-F238E27FC236}">
              <a16:creationId xmlns:a16="http://schemas.microsoft.com/office/drawing/2014/main" id="{00000000-0008-0000-0000-00003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91" name="TextBox 6290">
          <a:extLst>
            <a:ext uri="{FF2B5EF4-FFF2-40B4-BE49-F238E27FC236}">
              <a16:creationId xmlns:a16="http://schemas.microsoft.com/office/drawing/2014/main" id="{00000000-0008-0000-0000-00003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92" name="TextBox 6291">
          <a:extLst>
            <a:ext uri="{FF2B5EF4-FFF2-40B4-BE49-F238E27FC236}">
              <a16:creationId xmlns:a16="http://schemas.microsoft.com/office/drawing/2014/main" id="{00000000-0008-0000-0000-00004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293" name="TextBox 6292">
          <a:extLst>
            <a:ext uri="{FF2B5EF4-FFF2-40B4-BE49-F238E27FC236}">
              <a16:creationId xmlns:a16="http://schemas.microsoft.com/office/drawing/2014/main" id="{00000000-0008-0000-0000-00004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294" name="TextBox 6293">
          <a:extLst>
            <a:ext uri="{FF2B5EF4-FFF2-40B4-BE49-F238E27FC236}">
              <a16:creationId xmlns:a16="http://schemas.microsoft.com/office/drawing/2014/main" id="{00000000-0008-0000-0000-000042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295" name="TextBox 6294">
          <a:extLst>
            <a:ext uri="{FF2B5EF4-FFF2-40B4-BE49-F238E27FC236}">
              <a16:creationId xmlns:a16="http://schemas.microsoft.com/office/drawing/2014/main" id="{00000000-0008-0000-0000-000043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296" name="TextBox 6295">
          <a:extLst>
            <a:ext uri="{FF2B5EF4-FFF2-40B4-BE49-F238E27FC236}">
              <a16:creationId xmlns:a16="http://schemas.microsoft.com/office/drawing/2014/main" id="{00000000-0008-0000-0000-000044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297" name="TextBox 6296">
          <a:extLst>
            <a:ext uri="{FF2B5EF4-FFF2-40B4-BE49-F238E27FC236}">
              <a16:creationId xmlns:a16="http://schemas.microsoft.com/office/drawing/2014/main" id="{00000000-0008-0000-0000-000045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298" name="TextBox 6297">
          <a:extLst>
            <a:ext uri="{FF2B5EF4-FFF2-40B4-BE49-F238E27FC236}">
              <a16:creationId xmlns:a16="http://schemas.microsoft.com/office/drawing/2014/main" id="{00000000-0008-0000-0000-000046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299" name="TextBox 6298">
          <a:extLst>
            <a:ext uri="{FF2B5EF4-FFF2-40B4-BE49-F238E27FC236}">
              <a16:creationId xmlns:a16="http://schemas.microsoft.com/office/drawing/2014/main" id="{00000000-0008-0000-0000-000047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0" name="TextBox 6299">
          <a:extLst>
            <a:ext uri="{FF2B5EF4-FFF2-40B4-BE49-F238E27FC236}">
              <a16:creationId xmlns:a16="http://schemas.microsoft.com/office/drawing/2014/main" id="{00000000-0008-0000-0000-000048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1" name="TextBox 6300">
          <a:extLst>
            <a:ext uri="{FF2B5EF4-FFF2-40B4-BE49-F238E27FC236}">
              <a16:creationId xmlns:a16="http://schemas.microsoft.com/office/drawing/2014/main" id="{00000000-0008-0000-0000-000049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2" name="TextBox 6301">
          <a:extLst>
            <a:ext uri="{FF2B5EF4-FFF2-40B4-BE49-F238E27FC236}">
              <a16:creationId xmlns:a16="http://schemas.microsoft.com/office/drawing/2014/main" id="{00000000-0008-0000-0000-00004A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3" name="TextBox 6302">
          <a:extLst>
            <a:ext uri="{FF2B5EF4-FFF2-40B4-BE49-F238E27FC236}">
              <a16:creationId xmlns:a16="http://schemas.microsoft.com/office/drawing/2014/main" id="{00000000-0008-0000-0000-00004B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4" name="TextBox 6303">
          <a:extLst>
            <a:ext uri="{FF2B5EF4-FFF2-40B4-BE49-F238E27FC236}">
              <a16:creationId xmlns:a16="http://schemas.microsoft.com/office/drawing/2014/main" id="{00000000-0008-0000-0000-00004C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5" name="TextBox 6304">
          <a:extLst>
            <a:ext uri="{FF2B5EF4-FFF2-40B4-BE49-F238E27FC236}">
              <a16:creationId xmlns:a16="http://schemas.microsoft.com/office/drawing/2014/main" id="{00000000-0008-0000-0000-00004D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6" name="TextBox 6305">
          <a:extLst>
            <a:ext uri="{FF2B5EF4-FFF2-40B4-BE49-F238E27FC236}">
              <a16:creationId xmlns:a16="http://schemas.microsoft.com/office/drawing/2014/main" id="{00000000-0008-0000-0000-00004E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7" name="TextBox 6306">
          <a:extLst>
            <a:ext uri="{FF2B5EF4-FFF2-40B4-BE49-F238E27FC236}">
              <a16:creationId xmlns:a16="http://schemas.microsoft.com/office/drawing/2014/main" id="{00000000-0008-0000-0000-00004F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8" name="TextBox 6307">
          <a:extLst>
            <a:ext uri="{FF2B5EF4-FFF2-40B4-BE49-F238E27FC236}">
              <a16:creationId xmlns:a16="http://schemas.microsoft.com/office/drawing/2014/main" id="{00000000-0008-0000-0000-000050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09" name="TextBox 6308">
          <a:extLst>
            <a:ext uri="{FF2B5EF4-FFF2-40B4-BE49-F238E27FC236}">
              <a16:creationId xmlns:a16="http://schemas.microsoft.com/office/drawing/2014/main" id="{00000000-0008-0000-0000-000051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0" name="TextBox 6309">
          <a:extLst>
            <a:ext uri="{FF2B5EF4-FFF2-40B4-BE49-F238E27FC236}">
              <a16:creationId xmlns:a16="http://schemas.microsoft.com/office/drawing/2014/main" id="{00000000-0008-0000-0000-00005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1" name="TextBox 6310">
          <a:extLst>
            <a:ext uri="{FF2B5EF4-FFF2-40B4-BE49-F238E27FC236}">
              <a16:creationId xmlns:a16="http://schemas.microsoft.com/office/drawing/2014/main" id="{00000000-0008-0000-0000-00005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2" name="TextBox 6311">
          <a:extLst>
            <a:ext uri="{FF2B5EF4-FFF2-40B4-BE49-F238E27FC236}">
              <a16:creationId xmlns:a16="http://schemas.microsoft.com/office/drawing/2014/main" id="{00000000-0008-0000-0000-00005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3" name="TextBox 6312">
          <a:extLst>
            <a:ext uri="{FF2B5EF4-FFF2-40B4-BE49-F238E27FC236}">
              <a16:creationId xmlns:a16="http://schemas.microsoft.com/office/drawing/2014/main" id="{00000000-0008-0000-0000-00005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4" name="TextBox 6313">
          <a:extLst>
            <a:ext uri="{FF2B5EF4-FFF2-40B4-BE49-F238E27FC236}">
              <a16:creationId xmlns:a16="http://schemas.microsoft.com/office/drawing/2014/main" id="{00000000-0008-0000-0000-00005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5" name="TextBox 6314">
          <a:extLst>
            <a:ext uri="{FF2B5EF4-FFF2-40B4-BE49-F238E27FC236}">
              <a16:creationId xmlns:a16="http://schemas.microsoft.com/office/drawing/2014/main" id="{00000000-0008-0000-0000-00005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6" name="TextBox 6315">
          <a:extLst>
            <a:ext uri="{FF2B5EF4-FFF2-40B4-BE49-F238E27FC236}">
              <a16:creationId xmlns:a16="http://schemas.microsoft.com/office/drawing/2014/main" id="{00000000-0008-0000-0000-00005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7" name="TextBox 6316">
          <a:extLst>
            <a:ext uri="{FF2B5EF4-FFF2-40B4-BE49-F238E27FC236}">
              <a16:creationId xmlns:a16="http://schemas.microsoft.com/office/drawing/2014/main" id="{00000000-0008-0000-0000-00005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8" name="TextBox 6317">
          <a:extLst>
            <a:ext uri="{FF2B5EF4-FFF2-40B4-BE49-F238E27FC236}">
              <a16:creationId xmlns:a16="http://schemas.microsoft.com/office/drawing/2014/main" id="{00000000-0008-0000-0000-00005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19" name="TextBox 6318">
          <a:extLst>
            <a:ext uri="{FF2B5EF4-FFF2-40B4-BE49-F238E27FC236}">
              <a16:creationId xmlns:a16="http://schemas.microsoft.com/office/drawing/2014/main" id="{00000000-0008-0000-0000-00005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0" name="TextBox 6319">
          <a:extLst>
            <a:ext uri="{FF2B5EF4-FFF2-40B4-BE49-F238E27FC236}">
              <a16:creationId xmlns:a16="http://schemas.microsoft.com/office/drawing/2014/main" id="{00000000-0008-0000-0000-00005C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1" name="TextBox 6320">
          <a:extLst>
            <a:ext uri="{FF2B5EF4-FFF2-40B4-BE49-F238E27FC236}">
              <a16:creationId xmlns:a16="http://schemas.microsoft.com/office/drawing/2014/main" id="{00000000-0008-0000-0000-00005D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2" name="TextBox 6321">
          <a:extLst>
            <a:ext uri="{FF2B5EF4-FFF2-40B4-BE49-F238E27FC236}">
              <a16:creationId xmlns:a16="http://schemas.microsoft.com/office/drawing/2014/main" id="{00000000-0008-0000-0000-00005E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3" name="TextBox 6322">
          <a:extLst>
            <a:ext uri="{FF2B5EF4-FFF2-40B4-BE49-F238E27FC236}">
              <a16:creationId xmlns:a16="http://schemas.microsoft.com/office/drawing/2014/main" id="{00000000-0008-0000-0000-00005F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4" name="TextBox 6323">
          <a:extLst>
            <a:ext uri="{FF2B5EF4-FFF2-40B4-BE49-F238E27FC236}">
              <a16:creationId xmlns:a16="http://schemas.microsoft.com/office/drawing/2014/main" id="{00000000-0008-0000-0000-000060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5" name="TextBox 6324">
          <a:extLst>
            <a:ext uri="{FF2B5EF4-FFF2-40B4-BE49-F238E27FC236}">
              <a16:creationId xmlns:a16="http://schemas.microsoft.com/office/drawing/2014/main" id="{00000000-0008-0000-0000-000061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6" name="TextBox 6325">
          <a:extLst>
            <a:ext uri="{FF2B5EF4-FFF2-40B4-BE49-F238E27FC236}">
              <a16:creationId xmlns:a16="http://schemas.microsoft.com/office/drawing/2014/main" id="{00000000-0008-0000-0000-000062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7" name="TextBox 6326">
          <a:extLst>
            <a:ext uri="{FF2B5EF4-FFF2-40B4-BE49-F238E27FC236}">
              <a16:creationId xmlns:a16="http://schemas.microsoft.com/office/drawing/2014/main" id="{00000000-0008-0000-0000-000063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8" name="TextBox 6327">
          <a:extLst>
            <a:ext uri="{FF2B5EF4-FFF2-40B4-BE49-F238E27FC236}">
              <a16:creationId xmlns:a16="http://schemas.microsoft.com/office/drawing/2014/main" id="{00000000-0008-0000-0000-000064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29" name="TextBox 6328">
          <a:extLst>
            <a:ext uri="{FF2B5EF4-FFF2-40B4-BE49-F238E27FC236}">
              <a16:creationId xmlns:a16="http://schemas.microsoft.com/office/drawing/2014/main" id="{00000000-0008-0000-0000-000065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0" name="TextBox 6329">
          <a:extLst>
            <a:ext uri="{FF2B5EF4-FFF2-40B4-BE49-F238E27FC236}">
              <a16:creationId xmlns:a16="http://schemas.microsoft.com/office/drawing/2014/main" id="{00000000-0008-0000-0000-00006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1" name="TextBox 6330">
          <a:extLst>
            <a:ext uri="{FF2B5EF4-FFF2-40B4-BE49-F238E27FC236}">
              <a16:creationId xmlns:a16="http://schemas.microsoft.com/office/drawing/2014/main" id="{00000000-0008-0000-0000-00006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2" name="TextBox 6331">
          <a:extLst>
            <a:ext uri="{FF2B5EF4-FFF2-40B4-BE49-F238E27FC236}">
              <a16:creationId xmlns:a16="http://schemas.microsoft.com/office/drawing/2014/main" id="{00000000-0008-0000-0000-00006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3" name="TextBox 6332">
          <a:extLst>
            <a:ext uri="{FF2B5EF4-FFF2-40B4-BE49-F238E27FC236}">
              <a16:creationId xmlns:a16="http://schemas.microsoft.com/office/drawing/2014/main" id="{00000000-0008-0000-0000-00006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34" name="TextBox 6333">
          <a:extLst>
            <a:ext uri="{FF2B5EF4-FFF2-40B4-BE49-F238E27FC236}">
              <a16:creationId xmlns:a16="http://schemas.microsoft.com/office/drawing/2014/main" id="{00000000-0008-0000-0000-00006A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35" name="TextBox 6334">
          <a:extLst>
            <a:ext uri="{FF2B5EF4-FFF2-40B4-BE49-F238E27FC236}">
              <a16:creationId xmlns:a16="http://schemas.microsoft.com/office/drawing/2014/main" id="{00000000-0008-0000-0000-00006B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36" name="TextBox 6335">
          <a:extLst>
            <a:ext uri="{FF2B5EF4-FFF2-40B4-BE49-F238E27FC236}">
              <a16:creationId xmlns:a16="http://schemas.microsoft.com/office/drawing/2014/main" id="{00000000-0008-0000-0000-00006C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37" name="TextBox 6336">
          <a:extLst>
            <a:ext uri="{FF2B5EF4-FFF2-40B4-BE49-F238E27FC236}">
              <a16:creationId xmlns:a16="http://schemas.microsoft.com/office/drawing/2014/main" id="{00000000-0008-0000-0000-00006D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8" name="TextBox 6337">
          <a:extLst>
            <a:ext uri="{FF2B5EF4-FFF2-40B4-BE49-F238E27FC236}">
              <a16:creationId xmlns:a16="http://schemas.microsoft.com/office/drawing/2014/main" id="{00000000-0008-0000-0000-00006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39" name="TextBox 6338">
          <a:extLst>
            <a:ext uri="{FF2B5EF4-FFF2-40B4-BE49-F238E27FC236}">
              <a16:creationId xmlns:a16="http://schemas.microsoft.com/office/drawing/2014/main" id="{00000000-0008-0000-0000-00006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0" name="TextBox 6339">
          <a:extLst>
            <a:ext uri="{FF2B5EF4-FFF2-40B4-BE49-F238E27FC236}">
              <a16:creationId xmlns:a16="http://schemas.microsoft.com/office/drawing/2014/main" id="{00000000-0008-0000-0000-00007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1" name="TextBox 6340">
          <a:extLst>
            <a:ext uri="{FF2B5EF4-FFF2-40B4-BE49-F238E27FC236}">
              <a16:creationId xmlns:a16="http://schemas.microsoft.com/office/drawing/2014/main" id="{00000000-0008-0000-0000-00007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2" name="TextBox 6341">
          <a:extLst>
            <a:ext uri="{FF2B5EF4-FFF2-40B4-BE49-F238E27FC236}">
              <a16:creationId xmlns:a16="http://schemas.microsoft.com/office/drawing/2014/main" id="{00000000-0008-0000-0000-00007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3" name="TextBox 6342">
          <a:extLst>
            <a:ext uri="{FF2B5EF4-FFF2-40B4-BE49-F238E27FC236}">
              <a16:creationId xmlns:a16="http://schemas.microsoft.com/office/drawing/2014/main" id="{00000000-0008-0000-0000-00007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4" name="TextBox 6343">
          <a:extLst>
            <a:ext uri="{FF2B5EF4-FFF2-40B4-BE49-F238E27FC236}">
              <a16:creationId xmlns:a16="http://schemas.microsoft.com/office/drawing/2014/main" id="{00000000-0008-0000-0000-00007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5" name="TextBox 6344">
          <a:extLst>
            <a:ext uri="{FF2B5EF4-FFF2-40B4-BE49-F238E27FC236}">
              <a16:creationId xmlns:a16="http://schemas.microsoft.com/office/drawing/2014/main" id="{00000000-0008-0000-0000-00007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6" name="TextBox 6345">
          <a:extLst>
            <a:ext uri="{FF2B5EF4-FFF2-40B4-BE49-F238E27FC236}">
              <a16:creationId xmlns:a16="http://schemas.microsoft.com/office/drawing/2014/main" id="{00000000-0008-0000-0000-00007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7" name="TextBox 6346">
          <a:extLst>
            <a:ext uri="{FF2B5EF4-FFF2-40B4-BE49-F238E27FC236}">
              <a16:creationId xmlns:a16="http://schemas.microsoft.com/office/drawing/2014/main" id="{00000000-0008-0000-0000-00007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8" name="TextBox 6347">
          <a:extLst>
            <a:ext uri="{FF2B5EF4-FFF2-40B4-BE49-F238E27FC236}">
              <a16:creationId xmlns:a16="http://schemas.microsoft.com/office/drawing/2014/main" id="{00000000-0008-0000-0000-00007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49" name="TextBox 6348">
          <a:extLst>
            <a:ext uri="{FF2B5EF4-FFF2-40B4-BE49-F238E27FC236}">
              <a16:creationId xmlns:a16="http://schemas.microsoft.com/office/drawing/2014/main" id="{00000000-0008-0000-0000-00007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0" name="TextBox 6349">
          <a:extLst>
            <a:ext uri="{FF2B5EF4-FFF2-40B4-BE49-F238E27FC236}">
              <a16:creationId xmlns:a16="http://schemas.microsoft.com/office/drawing/2014/main" id="{00000000-0008-0000-0000-00007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1" name="TextBox 6350">
          <a:extLst>
            <a:ext uri="{FF2B5EF4-FFF2-40B4-BE49-F238E27FC236}">
              <a16:creationId xmlns:a16="http://schemas.microsoft.com/office/drawing/2014/main" id="{00000000-0008-0000-0000-00007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2" name="TextBox 6351">
          <a:extLst>
            <a:ext uri="{FF2B5EF4-FFF2-40B4-BE49-F238E27FC236}">
              <a16:creationId xmlns:a16="http://schemas.microsoft.com/office/drawing/2014/main" id="{00000000-0008-0000-0000-00007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3" name="TextBox 6352">
          <a:extLst>
            <a:ext uri="{FF2B5EF4-FFF2-40B4-BE49-F238E27FC236}">
              <a16:creationId xmlns:a16="http://schemas.microsoft.com/office/drawing/2014/main" id="{00000000-0008-0000-0000-00007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4" name="TextBox 6353">
          <a:extLst>
            <a:ext uri="{FF2B5EF4-FFF2-40B4-BE49-F238E27FC236}">
              <a16:creationId xmlns:a16="http://schemas.microsoft.com/office/drawing/2014/main" id="{00000000-0008-0000-0000-00007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5" name="TextBox 6354">
          <a:extLst>
            <a:ext uri="{FF2B5EF4-FFF2-40B4-BE49-F238E27FC236}">
              <a16:creationId xmlns:a16="http://schemas.microsoft.com/office/drawing/2014/main" id="{00000000-0008-0000-0000-00007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6" name="TextBox 6355">
          <a:extLst>
            <a:ext uri="{FF2B5EF4-FFF2-40B4-BE49-F238E27FC236}">
              <a16:creationId xmlns:a16="http://schemas.microsoft.com/office/drawing/2014/main" id="{00000000-0008-0000-0000-00008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7" name="TextBox 6356">
          <a:extLst>
            <a:ext uri="{FF2B5EF4-FFF2-40B4-BE49-F238E27FC236}">
              <a16:creationId xmlns:a16="http://schemas.microsoft.com/office/drawing/2014/main" id="{00000000-0008-0000-0000-00008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8" name="TextBox 6357">
          <a:extLst>
            <a:ext uri="{FF2B5EF4-FFF2-40B4-BE49-F238E27FC236}">
              <a16:creationId xmlns:a16="http://schemas.microsoft.com/office/drawing/2014/main" id="{00000000-0008-0000-0000-00008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59" name="TextBox 6358">
          <a:extLst>
            <a:ext uri="{FF2B5EF4-FFF2-40B4-BE49-F238E27FC236}">
              <a16:creationId xmlns:a16="http://schemas.microsoft.com/office/drawing/2014/main" id="{00000000-0008-0000-0000-00008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60" name="TextBox 6359">
          <a:extLst>
            <a:ext uri="{FF2B5EF4-FFF2-40B4-BE49-F238E27FC236}">
              <a16:creationId xmlns:a16="http://schemas.microsoft.com/office/drawing/2014/main" id="{00000000-0008-0000-0000-00008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61" name="TextBox 6360">
          <a:extLst>
            <a:ext uri="{FF2B5EF4-FFF2-40B4-BE49-F238E27FC236}">
              <a16:creationId xmlns:a16="http://schemas.microsoft.com/office/drawing/2014/main" id="{00000000-0008-0000-0000-00008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2" name="TextBox 6361">
          <a:extLst>
            <a:ext uri="{FF2B5EF4-FFF2-40B4-BE49-F238E27FC236}">
              <a16:creationId xmlns:a16="http://schemas.microsoft.com/office/drawing/2014/main" id="{00000000-0008-0000-0000-000086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3" name="TextBox 6362">
          <a:extLst>
            <a:ext uri="{FF2B5EF4-FFF2-40B4-BE49-F238E27FC236}">
              <a16:creationId xmlns:a16="http://schemas.microsoft.com/office/drawing/2014/main" id="{00000000-0008-0000-0000-000087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4" name="TextBox 6363">
          <a:extLst>
            <a:ext uri="{FF2B5EF4-FFF2-40B4-BE49-F238E27FC236}">
              <a16:creationId xmlns:a16="http://schemas.microsoft.com/office/drawing/2014/main" id="{00000000-0008-0000-0000-000088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5" name="TextBox 6364">
          <a:extLst>
            <a:ext uri="{FF2B5EF4-FFF2-40B4-BE49-F238E27FC236}">
              <a16:creationId xmlns:a16="http://schemas.microsoft.com/office/drawing/2014/main" id="{00000000-0008-0000-0000-000089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6" name="TextBox 6365">
          <a:extLst>
            <a:ext uri="{FF2B5EF4-FFF2-40B4-BE49-F238E27FC236}">
              <a16:creationId xmlns:a16="http://schemas.microsoft.com/office/drawing/2014/main" id="{00000000-0008-0000-0000-00008A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7" name="TextBox 6366">
          <a:extLst>
            <a:ext uri="{FF2B5EF4-FFF2-40B4-BE49-F238E27FC236}">
              <a16:creationId xmlns:a16="http://schemas.microsoft.com/office/drawing/2014/main" id="{00000000-0008-0000-0000-00008B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8" name="TextBox 6367">
          <a:extLst>
            <a:ext uri="{FF2B5EF4-FFF2-40B4-BE49-F238E27FC236}">
              <a16:creationId xmlns:a16="http://schemas.microsoft.com/office/drawing/2014/main" id="{00000000-0008-0000-0000-00008C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69" name="TextBox 6368">
          <a:extLst>
            <a:ext uri="{FF2B5EF4-FFF2-40B4-BE49-F238E27FC236}">
              <a16:creationId xmlns:a16="http://schemas.microsoft.com/office/drawing/2014/main" id="{00000000-0008-0000-0000-00008D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70" name="TextBox 6369">
          <a:extLst>
            <a:ext uri="{FF2B5EF4-FFF2-40B4-BE49-F238E27FC236}">
              <a16:creationId xmlns:a16="http://schemas.microsoft.com/office/drawing/2014/main" id="{00000000-0008-0000-0000-00008E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71" name="TextBox 6370">
          <a:extLst>
            <a:ext uri="{FF2B5EF4-FFF2-40B4-BE49-F238E27FC236}">
              <a16:creationId xmlns:a16="http://schemas.microsoft.com/office/drawing/2014/main" id="{00000000-0008-0000-0000-00008F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72" name="TextBox 6371">
          <a:extLst>
            <a:ext uri="{FF2B5EF4-FFF2-40B4-BE49-F238E27FC236}">
              <a16:creationId xmlns:a16="http://schemas.microsoft.com/office/drawing/2014/main" id="{00000000-0008-0000-0000-000090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73" name="TextBox 6372">
          <a:extLst>
            <a:ext uri="{FF2B5EF4-FFF2-40B4-BE49-F238E27FC236}">
              <a16:creationId xmlns:a16="http://schemas.microsoft.com/office/drawing/2014/main" id="{00000000-0008-0000-0000-000091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74" name="TextBox 6373">
          <a:extLst>
            <a:ext uri="{FF2B5EF4-FFF2-40B4-BE49-F238E27FC236}">
              <a16:creationId xmlns:a16="http://schemas.microsoft.com/office/drawing/2014/main" id="{00000000-0008-0000-0000-000092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375" name="TextBox 6374">
          <a:extLst>
            <a:ext uri="{FF2B5EF4-FFF2-40B4-BE49-F238E27FC236}">
              <a16:creationId xmlns:a16="http://schemas.microsoft.com/office/drawing/2014/main" id="{00000000-0008-0000-0000-000093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76" name="TextBox 6375">
          <a:extLst>
            <a:ext uri="{FF2B5EF4-FFF2-40B4-BE49-F238E27FC236}">
              <a16:creationId xmlns:a16="http://schemas.microsoft.com/office/drawing/2014/main" id="{00000000-0008-0000-0000-00009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77" name="TextBox 6376">
          <a:extLst>
            <a:ext uri="{FF2B5EF4-FFF2-40B4-BE49-F238E27FC236}">
              <a16:creationId xmlns:a16="http://schemas.microsoft.com/office/drawing/2014/main" id="{00000000-0008-0000-0000-00009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78" name="TextBox 6377">
          <a:extLst>
            <a:ext uri="{FF2B5EF4-FFF2-40B4-BE49-F238E27FC236}">
              <a16:creationId xmlns:a16="http://schemas.microsoft.com/office/drawing/2014/main" id="{00000000-0008-0000-0000-00009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79" name="TextBox 6378">
          <a:extLst>
            <a:ext uri="{FF2B5EF4-FFF2-40B4-BE49-F238E27FC236}">
              <a16:creationId xmlns:a16="http://schemas.microsoft.com/office/drawing/2014/main" id="{00000000-0008-0000-0000-00009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0" name="TextBox 6379">
          <a:extLst>
            <a:ext uri="{FF2B5EF4-FFF2-40B4-BE49-F238E27FC236}">
              <a16:creationId xmlns:a16="http://schemas.microsoft.com/office/drawing/2014/main" id="{00000000-0008-0000-0000-00009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1" name="TextBox 6380">
          <a:extLst>
            <a:ext uri="{FF2B5EF4-FFF2-40B4-BE49-F238E27FC236}">
              <a16:creationId xmlns:a16="http://schemas.microsoft.com/office/drawing/2014/main" id="{00000000-0008-0000-0000-00009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2" name="TextBox 6381">
          <a:extLst>
            <a:ext uri="{FF2B5EF4-FFF2-40B4-BE49-F238E27FC236}">
              <a16:creationId xmlns:a16="http://schemas.microsoft.com/office/drawing/2014/main" id="{00000000-0008-0000-0000-00009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3" name="TextBox 6382">
          <a:extLst>
            <a:ext uri="{FF2B5EF4-FFF2-40B4-BE49-F238E27FC236}">
              <a16:creationId xmlns:a16="http://schemas.microsoft.com/office/drawing/2014/main" id="{00000000-0008-0000-0000-00009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4" name="TextBox 6383">
          <a:extLst>
            <a:ext uri="{FF2B5EF4-FFF2-40B4-BE49-F238E27FC236}">
              <a16:creationId xmlns:a16="http://schemas.microsoft.com/office/drawing/2014/main" id="{00000000-0008-0000-0000-00009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5" name="TextBox 6384">
          <a:extLst>
            <a:ext uri="{FF2B5EF4-FFF2-40B4-BE49-F238E27FC236}">
              <a16:creationId xmlns:a16="http://schemas.microsoft.com/office/drawing/2014/main" id="{00000000-0008-0000-0000-00009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6" name="TextBox 6385">
          <a:extLst>
            <a:ext uri="{FF2B5EF4-FFF2-40B4-BE49-F238E27FC236}">
              <a16:creationId xmlns:a16="http://schemas.microsoft.com/office/drawing/2014/main" id="{00000000-0008-0000-0000-00009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7" name="TextBox 6386">
          <a:extLst>
            <a:ext uri="{FF2B5EF4-FFF2-40B4-BE49-F238E27FC236}">
              <a16:creationId xmlns:a16="http://schemas.microsoft.com/office/drawing/2014/main" id="{00000000-0008-0000-0000-00009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8" name="TextBox 6387">
          <a:extLst>
            <a:ext uri="{FF2B5EF4-FFF2-40B4-BE49-F238E27FC236}">
              <a16:creationId xmlns:a16="http://schemas.microsoft.com/office/drawing/2014/main" id="{00000000-0008-0000-0000-0000A0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89" name="TextBox 6388">
          <a:extLst>
            <a:ext uri="{FF2B5EF4-FFF2-40B4-BE49-F238E27FC236}">
              <a16:creationId xmlns:a16="http://schemas.microsoft.com/office/drawing/2014/main" id="{00000000-0008-0000-0000-0000A1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90" name="TextBox 6389">
          <a:extLst>
            <a:ext uri="{FF2B5EF4-FFF2-40B4-BE49-F238E27FC236}">
              <a16:creationId xmlns:a16="http://schemas.microsoft.com/office/drawing/2014/main" id="{00000000-0008-0000-0000-0000A2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391" name="TextBox 6390">
          <a:extLst>
            <a:ext uri="{FF2B5EF4-FFF2-40B4-BE49-F238E27FC236}">
              <a16:creationId xmlns:a16="http://schemas.microsoft.com/office/drawing/2014/main" id="{00000000-0008-0000-0000-0000A3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2" name="TextBox 6391">
          <a:extLst>
            <a:ext uri="{FF2B5EF4-FFF2-40B4-BE49-F238E27FC236}">
              <a16:creationId xmlns:a16="http://schemas.microsoft.com/office/drawing/2014/main" id="{00000000-0008-0000-0000-0000A4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3" name="TextBox 6392">
          <a:extLst>
            <a:ext uri="{FF2B5EF4-FFF2-40B4-BE49-F238E27FC236}">
              <a16:creationId xmlns:a16="http://schemas.microsoft.com/office/drawing/2014/main" id="{00000000-0008-0000-0000-0000A5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4" name="TextBox 6393">
          <a:extLst>
            <a:ext uri="{FF2B5EF4-FFF2-40B4-BE49-F238E27FC236}">
              <a16:creationId xmlns:a16="http://schemas.microsoft.com/office/drawing/2014/main" id="{00000000-0008-0000-0000-0000A6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5" name="TextBox 6394">
          <a:extLst>
            <a:ext uri="{FF2B5EF4-FFF2-40B4-BE49-F238E27FC236}">
              <a16:creationId xmlns:a16="http://schemas.microsoft.com/office/drawing/2014/main" id="{00000000-0008-0000-0000-0000A7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6" name="TextBox 6395">
          <a:extLst>
            <a:ext uri="{FF2B5EF4-FFF2-40B4-BE49-F238E27FC236}">
              <a16:creationId xmlns:a16="http://schemas.microsoft.com/office/drawing/2014/main" id="{00000000-0008-0000-0000-0000A8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7" name="TextBox 6396">
          <a:extLst>
            <a:ext uri="{FF2B5EF4-FFF2-40B4-BE49-F238E27FC236}">
              <a16:creationId xmlns:a16="http://schemas.microsoft.com/office/drawing/2014/main" id="{00000000-0008-0000-0000-0000A9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8" name="TextBox 6397">
          <a:extLst>
            <a:ext uri="{FF2B5EF4-FFF2-40B4-BE49-F238E27FC236}">
              <a16:creationId xmlns:a16="http://schemas.microsoft.com/office/drawing/2014/main" id="{00000000-0008-0000-0000-0000AA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399" name="TextBox 6398">
          <a:extLst>
            <a:ext uri="{FF2B5EF4-FFF2-40B4-BE49-F238E27FC236}">
              <a16:creationId xmlns:a16="http://schemas.microsoft.com/office/drawing/2014/main" id="{00000000-0008-0000-0000-0000AB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0" name="TextBox 6399">
          <a:extLst>
            <a:ext uri="{FF2B5EF4-FFF2-40B4-BE49-F238E27FC236}">
              <a16:creationId xmlns:a16="http://schemas.microsoft.com/office/drawing/2014/main" id="{00000000-0008-0000-0000-0000AC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1" name="TextBox 6400">
          <a:extLst>
            <a:ext uri="{FF2B5EF4-FFF2-40B4-BE49-F238E27FC236}">
              <a16:creationId xmlns:a16="http://schemas.microsoft.com/office/drawing/2014/main" id="{00000000-0008-0000-0000-0000AD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2" name="TextBox 6401">
          <a:extLst>
            <a:ext uri="{FF2B5EF4-FFF2-40B4-BE49-F238E27FC236}">
              <a16:creationId xmlns:a16="http://schemas.microsoft.com/office/drawing/2014/main" id="{00000000-0008-0000-0000-0000AE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3" name="TextBox 6402">
          <a:extLst>
            <a:ext uri="{FF2B5EF4-FFF2-40B4-BE49-F238E27FC236}">
              <a16:creationId xmlns:a16="http://schemas.microsoft.com/office/drawing/2014/main" id="{00000000-0008-0000-0000-0000AF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4" name="TextBox 6403">
          <a:extLst>
            <a:ext uri="{FF2B5EF4-FFF2-40B4-BE49-F238E27FC236}">
              <a16:creationId xmlns:a16="http://schemas.microsoft.com/office/drawing/2014/main" id="{00000000-0008-0000-0000-0000B0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5" name="TextBox 6404">
          <a:extLst>
            <a:ext uri="{FF2B5EF4-FFF2-40B4-BE49-F238E27FC236}">
              <a16:creationId xmlns:a16="http://schemas.microsoft.com/office/drawing/2014/main" id="{00000000-0008-0000-0000-0000B1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6" name="TextBox 6405">
          <a:extLst>
            <a:ext uri="{FF2B5EF4-FFF2-40B4-BE49-F238E27FC236}">
              <a16:creationId xmlns:a16="http://schemas.microsoft.com/office/drawing/2014/main" id="{00000000-0008-0000-0000-0000B2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0</xdr:row>
      <xdr:rowOff>0</xdr:rowOff>
    </xdr:from>
    <xdr:ext cx="184731" cy="264560"/>
    <xdr:sp macro="" textlink="">
      <xdr:nvSpPr>
        <xdr:cNvPr id="6407" name="TextBox 6406">
          <a:extLst>
            <a:ext uri="{FF2B5EF4-FFF2-40B4-BE49-F238E27FC236}">
              <a16:creationId xmlns:a16="http://schemas.microsoft.com/office/drawing/2014/main" id="{00000000-0008-0000-0000-0000B30B0000}"/>
            </a:ext>
          </a:extLst>
        </xdr:cNvPr>
        <xdr:cNvSpPr txBox="1"/>
      </xdr:nvSpPr>
      <xdr:spPr>
        <a:xfrm>
          <a:off x="56616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08" name="TextBox 6407">
          <a:extLst>
            <a:ext uri="{FF2B5EF4-FFF2-40B4-BE49-F238E27FC236}">
              <a16:creationId xmlns:a16="http://schemas.microsoft.com/office/drawing/2014/main" id="{00000000-0008-0000-0000-0000B4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09" name="TextBox 6408">
          <a:extLst>
            <a:ext uri="{FF2B5EF4-FFF2-40B4-BE49-F238E27FC236}">
              <a16:creationId xmlns:a16="http://schemas.microsoft.com/office/drawing/2014/main" id="{00000000-0008-0000-0000-0000B5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0" name="TextBox 6409">
          <a:extLst>
            <a:ext uri="{FF2B5EF4-FFF2-40B4-BE49-F238E27FC236}">
              <a16:creationId xmlns:a16="http://schemas.microsoft.com/office/drawing/2014/main" id="{00000000-0008-0000-0000-0000B6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1" name="TextBox 6410">
          <a:extLst>
            <a:ext uri="{FF2B5EF4-FFF2-40B4-BE49-F238E27FC236}">
              <a16:creationId xmlns:a16="http://schemas.microsoft.com/office/drawing/2014/main" id="{00000000-0008-0000-0000-0000B7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2" name="TextBox 6411">
          <a:extLst>
            <a:ext uri="{FF2B5EF4-FFF2-40B4-BE49-F238E27FC236}">
              <a16:creationId xmlns:a16="http://schemas.microsoft.com/office/drawing/2014/main" id="{00000000-0008-0000-0000-0000B8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3" name="TextBox 6412">
          <a:extLst>
            <a:ext uri="{FF2B5EF4-FFF2-40B4-BE49-F238E27FC236}">
              <a16:creationId xmlns:a16="http://schemas.microsoft.com/office/drawing/2014/main" id="{00000000-0008-0000-0000-0000B9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4" name="TextBox 6413">
          <a:extLst>
            <a:ext uri="{FF2B5EF4-FFF2-40B4-BE49-F238E27FC236}">
              <a16:creationId xmlns:a16="http://schemas.microsoft.com/office/drawing/2014/main" id="{00000000-0008-0000-0000-0000BA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5" name="TextBox 6414">
          <a:extLst>
            <a:ext uri="{FF2B5EF4-FFF2-40B4-BE49-F238E27FC236}">
              <a16:creationId xmlns:a16="http://schemas.microsoft.com/office/drawing/2014/main" id="{00000000-0008-0000-0000-0000BB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6" name="TextBox 6415">
          <a:extLst>
            <a:ext uri="{FF2B5EF4-FFF2-40B4-BE49-F238E27FC236}">
              <a16:creationId xmlns:a16="http://schemas.microsoft.com/office/drawing/2014/main" id="{00000000-0008-0000-0000-0000BC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7" name="TextBox 6416">
          <a:extLst>
            <a:ext uri="{FF2B5EF4-FFF2-40B4-BE49-F238E27FC236}">
              <a16:creationId xmlns:a16="http://schemas.microsoft.com/office/drawing/2014/main" id="{00000000-0008-0000-0000-0000BD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8" name="TextBox 6417">
          <a:extLst>
            <a:ext uri="{FF2B5EF4-FFF2-40B4-BE49-F238E27FC236}">
              <a16:creationId xmlns:a16="http://schemas.microsoft.com/office/drawing/2014/main" id="{00000000-0008-0000-0000-0000BE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11</xdr:col>
      <xdr:colOff>0</xdr:colOff>
      <xdr:row>0</xdr:row>
      <xdr:rowOff>0</xdr:rowOff>
    </xdr:from>
    <xdr:ext cx="184731" cy="264560"/>
    <xdr:sp macro="" textlink="">
      <xdr:nvSpPr>
        <xdr:cNvPr id="6419" name="TextBox 6418">
          <a:extLst>
            <a:ext uri="{FF2B5EF4-FFF2-40B4-BE49-F238E27FC236}">
              <a16:creationId xmlns:a16="http://schemas.microsoft.com/office/drawing/2014/main" id="{00000000-0008-0000-0000-0000BF0B0000}"/>
            </a:ext>
          </a:extLst>
        </xdr:cNvPr>
        <xdr:cNvSpPr txBox="1"/>
      </xdr:nvSpPr>
      <xdr:spPr>
        <a:xfrm>
          <a:off x="6896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420" name="TextBox 6419">
          <a:extLst>
            <a:ext uri="{FF2B5EF4-FFF2-40B4-BE49-F238E27FC236}">
              <a16:creationId xmlns:a16="http://schemas.microsoft.com/office/drawing/2014/main" id="{00000000-0008-0000-0000-0000C00B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421" name="TextBox 6420">
          <a:extLst>
            <a:ext uri="{FF2B5EF4-FFF2-40B4-BE49-F238E27FC236}">
              <a16:creationId xmlns:a16="http://schemas.microsoft.com/office/drawing/2014/main" id="{00000000-0008-0000-0000-0000C10B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422" name="TextBox 6421">
          <a:extLst>
            <a:ext uri="{FF2B5EF4-FFF2-40B4-BE49-F238E27FC236}">
              <a16:creationId xmlns:a16="http://schemas.microsoft.com/office/drawing/2014/main" id="{00000000-0008-0000-0000-0000C20B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423" name="TextBox 6422">
          <a:extLst>
            <a:ext uri="{FF2B5EF4-FFF2-40B4-BE49-F238E27FC236}">
              <a16:creationId xmlns:a16="http://schemas.microsoft.com/office/drawing/2014/main" id="{00000000-0008-0000-0000-0000C30B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24" name="TextBox 6423">
          <a:extLst>
            <a:ext uri="{FF2B5EF4-FFF2-40B4-BE49-F238E27FC236}">
              <a16:creationId xmlns:a16="http://schemas.microsoft.com/office/drawing/2014/main" id="{00000000-0008-0000-0000-0000C4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25" name="TextBox 6424">
          <a:extLst>
            <a:ext uri="{FF2B5EF4-FFF2-40B4-BE49-F238E27FC236}">
              <a16:creationId xmlns:a16="http://schemas.microsoft.com/office/drawing/2014/main" id="{00000000-0008-0000-0000-0000C5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26" name="TextBox 6425">
          <a:extLst>
            <a:ext uri="{FF2B5EF4-FFF2-40B4-BE49-F238E27FC236}">
              <a16:creationId xmlns:a16="http://schemas.microsoft.com/office/drawing/2014/main" id="{00000000-0008-0000-0000-0000C6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27" name="TextBox 6426">
          <a:extLst>
            <a:ext uri="{FF2B5EF4-FFF2-40B4-BE49-F238E27FC236}">
              <a16:creationId xmlns:a16="http://schemas.microsoft.com/office/drawing/2014/main" id="{00000000-0008-0000-0000-0000C7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28" name="TextBox 6427">
          <a:extLst>
            <a:ext uri="{FF2B5EF4-FFF2-40B4-BE49-F238E27FC236}">
              <a16:creationId xmlns:a16="http://schemas.microsoft.com/office/drawing/2014/main" id="{00000000-0008-0000-0000-0000C8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29" name="TextBox 6428">
          <a:extLst>
            <a:ext uri="{FF2B5EF4-FFF2-40B4-BE49-F238E27FC236}">
              <a16:creationId xmlns:a16="http://schemas.microsoft.com/office/drawing/2014/main" id="{00000000-0008-0000-0000-0000C9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0" name="TextBox 6429">
          <a:extLst>
            <a:ext uri="{FF2B5EF4-FFF2-40B4-BE49-F238E27FC236}">
              <a16:creationId xmlns:a16="http://schemas.microsoft.com/office/drawing/2014/main" id="{00000000-0008-0000-0000-0000CA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1" name="TextBox 6430">
          <a:extLst>
            <a:ext uri="{FF2B5EF4-FFF2-40B4-BE49-F238E27FC236}">
              <a16:creationId xmlns:a16="http://schemas.microsoft.com/office/drawing/2014/main" id="{00000000-0008-0000-0000-0000CB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2" name="TextBox 6431">
          <a:extLst>
            <a:ext uri="{FF2B5EF4-FFF2-40B4-BE49-F238E27FC236}">
              <a16:creationId xmlns:a16="http://schemas.microsoft.com/office/drawing/2014/main" id="{00000000-0008-0000-0000-0000CC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3" name="TextBox 6432">
          <a:extLst>
            <a:ext uri="{FF2B5EF4-FFF2-40B4-BE49-F238E27FC236}">
              <a16:creationId xmlns:a16="http://schemas.microsoft.com/office/drawing/2014/main" id="{00000000-0008-0000-0000-0000CD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4" name="TextBox 6433">
          <a:extLst>
            <a:ext uri="{FF2B5EF4-FFF2-40B4-BE49-F238E27FC236}">
              <a16:creationId xmlns:a16="http://schemas.microsoft.com/office/drawing/2014/main" id="{00000000-0008-0000-0000-0000CE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5" name="TextBox 6434">
          <a:extLst>
            <a:ext uri="{FF2B5EF4-FFF2-40B4-BE49-F238E27FC236}">
              <a16:creationId xmlns:a16="http://schemas.microsoft.com/office/drawing/2014/main" id="{00000000-0008-0000-0000-0000CF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6" name="TextBox 6435">
          <a:extLst>
            <a:ext uri="{FF2B5EF4-FFF2-40B4-BE49-F238E27FC236}">
              <a16:creationId xmlns:a16="http://schemas.microsoft.com/office/drawing/2014/main" id="{00000000-0008-0000-0000-0000D0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7" name="TextBox 6436">
          <a:extLst>
            <a:ext uri="{FF2B5EF4-FFF2-40B4-BE49-F238E27FC236}">
              <a16:creationId xmlns:a16="http://schemas.microsoft.com/office/drawing/2014/main" id="{00000000-0008-0000-0000-0000D1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8" name="TextBox 6437">
          <a:extLst>
            <a:ext uri="{FF2B5EF4-FFF2-40B4-BE49-F238E27FC236}">
              <a16:creationId xmlns:a16="http://schemas.microsoft.com/office/drawing/2014/main" id="{00000000-0008-0000-0000-0000D2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39" name="TextBox 6438">
          <a:extLst>
            <a:ext uri="{FF2B5EF4-FFF2-40B4-BE49-F238E27FC236}">
              <a16:creationId xmlns:a16="http://schemas.microsoft.com/office/drawing/2014/main" id="{00000000-0008-0000-0000-0000D3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0" name="TextBox 6439">
          <a:extLst>
            <a:ext uri="{FF2B5EF4-FFF2-40B4-BE49-F238E27FC236}">
              <a16:creationId xmlns:a16="http://schemas.microsoft.com/office/drawing/2014/main" id="{00000000-0008-0000-0000-0000D4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1" name="TextBox 6440">
          <a:extLst>
            <a:ext uri="{FF2B5EF4-FFF2-40B4-BE49-F238E27FC236}">
              <a16:creationId xmlns:a16="http://schemas.microsoft.com/office/drawing/2014/main" id="{00000000-0008-0000-0000-0000D5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2" name="TextBox 6441">
          <a:extLst>
            <a:ext uri="{FF2B5EF4-FFF2-40B4-BE49-F238E27FC236}">
              <a16:creationId xmlns:a16="http://schemas.microsoft.com/office/drawing/2014/main" id="{00000000-0008-0000-0000-0000D6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3" name="TextBox 6442">
          <a:extLst>
            <a:ext uri="{FF2B5EF4-FFF2-40B4-BE49-F238E27FC236}">
              <a16:creationId xmlns:a16="http://schemas.microsoft.com/office/drawing/2014/main" id="{00000000-0008-0000-0000-0000D7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4" name="TextBox 6443">
          <a:extLst>
            <a:ext uri="{FF2B5EF4-FFF2-40B4-BE49-F238E27FC236}">
              <a16:creationId xmlns:a16="http://schemas.microsoft.com/office/drawing/2014/main" id="{00000000-0008-0000-0000-0000D8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5" name="TextBox 6444">
          <a:extLst>
            <a:ext uri="{FF2B5EF4-FFF2-40B4-BE49-F238E27FC236}">
              <a16:creationId xmlns:a16="http://schemas.microsoft.com/office/drawing/2014/main" id="{00000000-0008-0000-0000-0000D9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6" name="TextBox 6445">
          <a:extLst>
            <a:ext uri="{FF2B5EF4-FFF2-40B4-BE49-F238E27FC236}">
              <a16:creationId xmlns:a16="http://schemas.microsoft.com/office/drawing/2014/main" id="{00000000-0008-0000-0000-0000DA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7" name="TextBox 6446">
          <a:extLst>
            <a:ext uri="{FF2B5EF4-FFF2-40B4-BE49-F238E27FC236}">
              <a16:creationId xmlns:a16="http://schemas.microsoft.com/office/drawing/2014/main" id="{00000000-0008-0000-0000-0000DB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8" name="TextBox 6447">
          <a:extLst>
            <a:ext uri="{FF2B5EF4-FFF2-40B4-BE49-F238E27FC236}">
              <a16:creationId xmlns:a16="http://schemas.microsoft.com/office/drawing/2014/main" id="{00000000-0008-0000-0000-0000DC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49" name="TextBox 6448">
          <a:extLst>
            <a:ext uri="{FF2B5EF4-FFF2-40B4-BE49-F238E27FC236}">
              <a16:creationId xmlns:a16="http://schemas.microsoft.com/office/drawing/2014/main" id="{00000000-0008-0000-0000-0000DD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0" name="TextBox 6449">
          <a:extLst>
            <a:ext uri="{FF2B5EF4-FFF2-40B4-BE49-F238E27FC236}">
              <a16:creationId xmlns:a16="http://schemas.microsoft.com/office/drawing/2014/main" id="{00000000-0008-0000-0000-0000DE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1" name="TextBox 6450">
          <a:extLst>
            <a:ext uri="{FF2B5EF4-FFF2-40B4-BE49-F238E27FC236}">
              <a16:creationId xmlns:a16="http://schemas.microsoft.com/office/drawing/2014/main" id="{00000000-0008-0000-0000-0000DF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2" name="TextBox 6451">
          <a:extLst>
            <a:ext uri="{FF2B5EF4-FFF2-40B4-BE49-F238E27FC236}">
              <a16:creationId xmlns:a16="http://schemas.microsoft.com/office/drawing/2014/main" id="{00000000-0008-0000-0000-0000E0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3" name="TextBox 6452">
          <a:extLst>
            <a:ext uri="{FF2B5EF4-FFF2-40B4-BE49-F238E27FC236}">
              <a16:creationId xmlns:a16="http://schemas.microsoft.com/office/drawing/2014/main" id="{00000000-0008-0000-0000-0000E1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4" name="TextBox 6453">
          <a:extLst>
            <a:ext uri="{FF2B5EF4-FFF2-40B4-BE49-F238E27FC236}">
              <a16:creationId xmlns:a16="http://schemas.microsoft.com/office/drawing/2014/main" id="{00000000-0008-0000-0000-0000E2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5" name="TextBox 6454">
          <a:extLst>
            <a:ext uri="{FF2B5EF4-FFF2-40B4-BE49-F238E27FC236}">
              <a16:creationId xmlns:a16="http://schemas.microsoft.com/office/drawing/2014/main" id="{00000000-0008-0000-0000-0000E3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6" name="TextBox 6455">
          <a:extLst>
            <a:ext uri="{FF2B5EF4-FFF2-40B4-BE49-F238E27FC236}">
              <a16:creationId xmlns:a16="http://schemas.microsoft.com/office/drawing/2014/main" id="{00000000-0008-0000-0000-0000E4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7" name="TextBox 6456">
          <a:extLst>
            <a:ext uri="{FF2B5EF4-FFF2-40B4-BE49-F238E27FC236}">
              <a16:creationId xmlns:a16="http://schemas.microsoft.com/office/drawing/2014/main" id="{00000000-0008-0000-0000-0000E5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0</xdr:colOff>
      <xdr:row>0</xdr:row>
      <xdr:rowOff>0</xdr:rowOff>
    </xdr:from>
    <xdr:ext cx="184731" cy="264560"/>
    <xdr:sp macro="" textlink="">
      <xdr:nvSpPr>
        <xdr:cNvPr id="6458" name="TextBox 6457">
          <a:extLst>
            <a:ext uri="{FF2B5EF4-FFF2-40B4-BE49-F238E27FC236}">
              <a16:creationId xmlns:a16="http://schemas.microsoft.com/office/drawing/2014/main" id="{00000000-0008-0000-0000-0000E60B0000}"/>
            </a:ext>
          </a:extLst>
        </xdr:cNvPr>
        <xdr:cNvSpPr txBox="1"/>
      </xdr:nvSpPr>
      <xdr:spPr>
        <a:xfrm>
          <a:off x="8039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14</xdr:col>
      <xdr:colOff>160020</xdr:colOff>
      <xdr:row>0</xdr:row>
      <xdr:rowOff>0</xdr:rowOff>
    </xdr:from>
    <xdr:ext cx="184731" cy="264560"/>
    <xdr:sp macro="" textlink="">
      <xdr:nvSpPr>
        <xdr:cNvPr id="6459" name="TextBox 6458">
          <a:extLst>
            <a:ext uri="{FF2B5EF4-FFF2-40B4-BE49-F238E27FC236}">
              <a16:creationId xmlns:a16="http://schemas.microsoft.com/office/drawing/2014/main" id="{00000000-0008-0000-0000-0000E70B0000}"/>
            </a:ext>
          </a:extLst>
        </xdr:cNvPr>
        <xdr:cNvSpPr txBox="1"/>
      </xdr:nvSpPr>
      <xdr:spPr>
        <a:xfrm>
          <a:off x="819912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0" name="TextBox 6459">
          <a:extLst>
            <a:ext uri="{FF2B5EF4-FFF2-40B4-BE49-F238E27FC236}">
              <a16:creationId xmlns:a16="http://schemas.microsoft.com/office/drawing/2014/main" id="{00000000-0008-0000-0000-0000E8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1" name="TextBox 6460">
          <a:extLst>
            <a:ext uri="{FF2B5EF4-FFF2-40B4-BE49-F238E27FC236}">
              <a16:creationId xmlns:a16="http://schemas.microsoft.com/office/drawing/2014/main" id="{00000000-0008-0000-0000-0000E9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2" name="TextBox 6461">
          <a:extLst>
            <a:ext uri="{FF2B5EF4-FFF2-40B4-BE49-F238E27FC236}">
              <a16:creationId xmlns:a16="http://schemas.microsoft.com/office/drawing/2014/main" id="{00000000-0008-0000-0000-0000EA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3" name="TextBox 6462">
          <a:extLst>
            <a:ext uri="{FF2B5EF4-FFF2-40B4-BE49-F238E27FC236}">
              <a16:creationId xmlns:a16="http://schemas.microsoft.com/office/drawing/2014/main" id="{00000000-0008-0000-0000-0000EB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4" name="TextBox 6463">
          <a:extLst>
            <a:ext uri="{FF2B5EF4-FFF2-40B4-BE49-F238E27FC236}">
              <a16:creationId xmlns:a16="http://schemas.microsoft.com/office/drawing/2014/main" id="{00000000-0008-0000-0000-0000EC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5" name="TextBox 6464">
          <a:extLst>
            <a:ext uri="{FF2B5EF4-FFF2-40B4-BE49-F238E27FC236}">
              <a16:creationId xmlns:a16="http://schemas.microsoft.com/office/drawing/2014/main" id="{00000000-0008-0000-0000-0000ED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6" name="TextBox 6465">
          <a:extLst>
            <a:ext uri="{FF2B5EF4-FFF2-40B4-BE49-F238E27FC236}">
              <a16:creationId xmlns:a16="http://schemas.microsoft.com/office/drawing/2014/main" id="{00000000-0008-0000-0000-0000EE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7" name="TextBox 6466">
          <a:extLst>
            <a:ext uri="{FF2B5EF4-FFF2-40B4-BE49-F238E27FC236}">
              <a16:creationId xmlns:a16="http://schemas.microsoft.com/office/drawing/2014/main" id="{00000000-0008-0000-0000-0000EF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8" name="TextBox 6467">
          <a:extLst>
            <a:ext uri="{FF2B5EF4-FFF2-40B4-BE49-F238E27FC236}">
              <a16:creationId xmlns:a16="http://schemas.microsoft.com/office/drawing/2014/main" id="{00000000-0008-0000-0000-0000F0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69" name="TextBox 6468">
          <a:extLst>
            <a:ext uri="{FF2B5EF4-FFF2-40B4-BE49-F238E27FC236}">
              <a16:creationId xmlns:a16="http://schemas.microsoft.com/office/drawing/2014/main" id="{00000000-0008-0000-0000-0000F1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0" name="TextBox 6469">
          <a:extLst>
            <a:ext uri="{FF2B5EF4-FFF2-40B4-BE49-F238E27FC236}">
              <a16:creationId xmlns:a16="http://schemas.microsoft.com/office/drawing/2014/main" id="{00000000-0008-0000-0000-0000F2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1" name="TextBox 6470">
          <a:extLst>
            <a:ext uri="{FF2B5EF4-FFF2-40B4-BE49-F238E27FC236}">
              <a16:creationId xmlns:a16="http://schemas.microsoft.com/office/drawing/2014/main" id="{00000000-0008-0000-0000-0000F3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2" name="TextBox 6471">
          <a:extLst>
            <a:ext uri="{FF2B5EF4-FFF2-40B4-BE49-F238E27FC236}">
              <a16:creationId xmlns:a16="http://schemas.microsoft.com/office/drawing/2014/main" id="{00000000-0008-0000-0000-0000F4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3" name="TextBox 6472">
          <a:extLst>
            <a:ext uri="{FF2B5EF4-FFF2-40B4-BE49-F238E27FC236}">
              <a16:creationId xmlns:a16="http://schemas.microsoft.com/office/drawing/2014/main" id="{00000000-0008-0000-0000-0000F5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4" name="TextBox 6473">
          <a:extLst>
            <a:ext uri="{FF2B5EF4-FFF2-40B4-BE49-F238E27FC236}">
              <a16:creationId xmlns:a16="http://schemas.microsoft.com/office/drawing/2014/main" id="{00000000-0008-0000-0000-0000F6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5" name="TextBox 6474">
          <a:extLst>
            <a:ext uri="{FF2B5EF4-FFF2-40B4-BE49-F238E27FC236}">
              <a16:creationId xmlns:a16="http://schemas.microsoft.com/office/drawing/2014/main" id="{00000000-0008-0000-0000-0000F7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6" name="TextBox 6475">
          <a:extLst>
            <a:ext uri="{FF2B5EF4-FFF2-40B4-BE49-F238E27FC236}">
              <a16:creationId xmlns:a16="http://schemas.microsoft.com/office/drawing/2014/main" id="{00000000-0008-0000-0000-0000F8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7" name="TextBox 6476">
          <a:extLst>
            <a:ext uri="{FF2B5EF4-FFF2-40B4-BE49-F238E27FC236}">
              <a16:creationId xmlns:a16="http://schemas.microsoft.com/office/drawing/2014/main" id="{00000000-0008-0000-0000-0000F9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8" name="TextBox 6477">
          <a:extLst>
            <a:ext uri="{FF2B5EF4-FFF2-40B4-BE49-F238E27FC236}">
              <a16:creationId xmlns:a16="http://schemas.microsoft.com/office/drawing/2014/main" id="{00000000-0008-0000-0000-0000FA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79" name="TextBox 6478">
          <a:extLst>
            <a:ext uri="{FF2B5EF4-FFF2-40B4-BE49-F238E27FC236}">
              <a16:creationId xmlns:a16="http://schemas.microsoft.com/office/drawing/2014/main" id="{00000000-0008-0000-0000-0000FB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0" name="TextBox 6479">
          <a:extLst>
            <a:ext uri="{FF2B5EF4-FFF2-40B4-BE49-F238E27FC236}">
              <a16:creationId xmlns:a16="http://schemas.microsoft.com/office/drawing/2014/main" id="{00000000-0008-0000-0000-0000FC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1" name="TextBox 6480">
          <a:extLst>
            <a:ext uri="{FF2B5EF4-FFF2-40B4-BE49-F238E27FC236}">
              <a16:creationId xmlns:a16="http://schemas.microsoft.com/office/drawing/2014/main" id="{00000000-0008-0000-0000-0000FD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2" name="TextBox 6481">
          <a:extLst>
            <a:ext uri="{FF2B5EF4-FFF2-40B4-BE49-F238E27FC236}">
              <a16:creationId xmlns:a16="http://schemas.microsoft.com/office/drawing/2014/main" id="{00000000-0008-0000-0000-0000FE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3" name="TextBox 6482">
          <a:extLst>
            <a:ext uri="{FF2B5EF4-FFF2-40B4-BE49-F238E27FC236}">
              <a16:creationId xmlns:a16="http://schemas.microsoft.com/office/drawing/2014/main" id="{00000000-0008-0000-0000-0000FF0B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4" name="TextBox 6483">
          <a:extLst>
            <a:ext uri="{FF2B5EF4-FFF2-40B4-BE49-F238E27FC236}">
              <a16:creationId xmlns:a16="http://schemas.microsoft.com/office/drawing/2014/main" id="{00000000-0008-0000-0000-000000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5" name="TextBox 6484">
          <a:extLst>
            <a:ext uri="{FF2B5EF4-FFF2-40B4-BE49-F238E27FC236}">
              <a16:creationId xmlns:a16="http://schemas.microsoft.com/office/drawing/2014/main" id="{00000000-0008-0000-0000-000001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6" name="TextBox 6485">
          <a:extLst>
            <a:ext uri="{FF2B5EF4-FFF2-40B4-BE49-F238E27FC236}">
              <a16:creationId xmlns:a16="http://schemas.microsoft.com/office/drawing/2014/main" id="{00000000-0008-0000-0000-000002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7" name="TextBox 6486">
          <a:extLst>
            <a:ext uri="{FF2B5EF4-FFF2-40B4-BE49-F238E27FC236}">
              <a16:creationId xmlns:a16="http://schemas.microsoft.com/office/drawing/2014/main" id="{00000000-0008-0000-0000-000003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8" name="TextBox 6487">
          <a:extLst>
            <a:ext uri="{FF2B5EF4-FFF2-40B4-BE49-F238E27FC236}">
              <a16:creationId xmlns:a16="http://schemas.microsoft.com/office/drawing/2014/main" id="{00000000-0008-0000-0000-000004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89" name="TextBox 6488">
          <a:extLst>
            <a:ext uri="{FF2B5EF4-FFF2-40B4-BE49-F238E27FC236}">
              <a16:creationId xmlns:a16="http://schemas.microsoft.com/office/drawing/2014/main" id="{00000000-0008-0000-0000-000005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0" name="TextBox 6489">
          <a:extLst>
            <a:ext uri="{FF2B5EF4-FFF2-40B4-BE49-F238E27FC236}">
              <a16:creationId xmlns:a16="http://schemas.microsoft.com/office/drawing/2014/main" id="{00000000-0008-0000-0000-000006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1" name="TextBox 6490">
          <a:extLst>
            <a:ext uri="{FF2B5EF4-FFF2-40B4-BE49-F238E27FC236}">
              <a16:creationId xmlns:a16="http://schemas.microsoft.com/office/drawing/2014/main" id="{00000000-0008-0000-0000-000007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2" name="TextBox 6491">
          <a:extLst>
            <a:ext uri="{FF2B5EF4-FFF2-40B4-BE49-F238E27FC236}">
              <a16:creationId xmlns:a16="http://schemas.microsoft.com/office/drawing/2014/main" id="{00000000-0008-0000-0000-000008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3" name="TextBox 6492">
          <a:extLst>
            <a:ext uri="{FF2B5EF4-FFF2-40B4-BE49-F238E27FC236}">
              <a16:creationId xmlns:a16="http://schemas.microsoft.com/office/drawing/2014/main" id="{00000000-0008-0000-0000-000009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4" name="TextBox 6493">
          <a:extLst>
            <a:ext uri="{FF2B5EF4-FFF2-40B4-BE49-F238E27FC236}">
              <a16:creationId xmlns:a16="http://schemas.microsoft.com/office/drawing/2014/main" id="{00000000-0008-0000-0000-00000A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5" name="TextBox 6494">
          <a:extLst>
            <a:ext uri="{FF2B5EF4-FFF2-40B4-BE49-F238E27FC236}">
              <a16:creationId xmlns:a16="http://schemas.microsoft.com/office/drawing/2014/main" id="{00000000-0008-0000-0000-00000B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6" name="TextBox 6495">
          <a:extLst>
            <a:ext uri="{FF2B5EF4-FFF2-40B4-BE49-F238E27FC236}">
              <a16:creationId xmlns:a16="http://schemas.microsoft.com/office/drawing/2014/main" id="{00000000-0008-0000-0000-00000C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7" name="TextBox 6496">
          <a:extLst>
            <a:ext uri="{FF2B5EF4-FFF2-40B4-BE49-F238E27FC236}">
              <a16:creationId xmlns:a16="http://schemas.microsoft.com/office/drawing/2014/main" id="{00000000-0008-0000-0000-00000D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8" name="TextBox 6497">
          <a:extLst>
            <a:ext uri="{FF2B5EF4-FFF2-40B4-BE49-F238E27FC236}">
              <a16:creationId xmlns:a16="http://schemas.microsoft.com/office/drawing/2014/main" id="{00000000-0008-0000-0000-00000E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499" name="TextBox 6498">
          <a:extLst>
            <a:ext uri="{FF2B5EF4-FFF2-40B4-BE49-F238E27FC236}">
              <a16:creationId xmlns:a16="http://schemas.microsoft.com/office/drawing/2014/main" id="{00000000-0008-0000-0000-00000F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00" name="TextBox 6499">
          <a:extLst>
            <a:ext uri="{FF2B5EF4-FFF2-40B4-BE49-F238E27FC236}">
              <a16:creationId xmlns:a16="http://schemas.microsoft.com/office/drawing/2014/main" id="{00000000-0008-0000-0000-000010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01" name="TextBox 6500">
          <a:extLst>
            <a:ext uri="{FF2B5EF4-FFF2-40B4-BE49-F238E27FC236}">
              <a16:creationId xmlns:a16="http://schemas.microsoft.com/office/drawing/2014/main" id="{00000000-0008-0000-0000-000011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502" name="TextBox 6501">
          <a:extLst>
            <a:ext uri="{FF2B5EF4-FFF2-40B4-BE49-F238E27FC236}">
              <a16:creationId xmlns:a16="http://schemas.microsoft.com/office/drawing/2014/main" id="{00000000-0008-0000-0000-000012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503" name="TextBox 6502">
          <a:extLst>
            <a:ext uri="{FF2B5EF4-FFF2-40B4-BE49-F238E27FC236}">
              <a16:creationId xmlns:a16="http://schemas.microsoft.com/office/drawing/2014/main" id="{00000000-0008-0000-0000-000013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504" name="TextBox 6503">
          <a:extLst>
            <a:ext uri="{FF2B5EF4-FFF2-40B4-BE49-F238E27FC236}">
              <a16:creationId xmlns:a16="http://schemas.microsoft.com/office/drawing/2014/main" id="{00000000-0008-0000-0000-000014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505" name="TextBox 6504">
          <a:extLst>
            <a:ext uri="{FF2B5EF4-FFF2-40B4-BE49-F238E27FC236}">
              <a16:creationId xmlns:a16="http://schemas.microsoft.com/office/drawing/2014/main" id="{00000000-0008-0000-0000-000015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06" name="TextBox 6505">
          <a:extLst>
            <a:ext uri="{FF2B5EF4-FFF2-40B4-BE49-F238E27FC236}">
              <a16:creationId xmlns:a16="http://schemas.microsoft.com/office/drawing/2014/main" id="{00000000-0008-0000-0000-00001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07" name="TextBox 6506">
          <a:extLst>
            <a:ext uri="{FF2B5EF4-FFF2-40B4-BE49-F238E27FC236}">
              <a16:creationId xmlns:a16="http://schemas.microsoft.com/office/drawing/2014/main" id="{00000000-0008-0000-0000-00001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08" name="TextBox 6507">
          <a:extLst>
            <a:ext uri="{FF2B5EF4-FFF2-40B4-BE49-F238E27FC236}">
              <a16:creationId xmlns:a16="http://schemas.microsoft.com/office/drawing/2014/main" id="{00000000-0008-0000-0000-00001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09" name="TextBox 6508">
          <a:extLst>
            <a:ext uri="{FF2B5EF4-FFF2-40B4-BE49-F238E27FC236}">
              <a16:creationId xmlns:a16="http://schemas.microsoft.com/office/drawing/2014/main" id="{00000000-0008-0000-0000-00001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0" name="TextBox 6509">
          <a:extLst>
            <a:ext uri="{FF2B5EF4-FFF2-40B4-BE49-F238E27FC236}">
              <a16:creationId xmlns:a16="http://schemas.microsoft.com/office/drawing/2014/main" id="{00000000-0008-0000-0000-00001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1" name="TextBox 6510">
          <a:extLst>
            <a:ext uri="{FF2B5EF4-FFF2-40B4-BE49-F238E27FC236}">
              <a16:creationId xmlns:a16="http://schemas.microsoft.com/office/drawing/2014/main" id="{00000000-0008-0000-0000-00001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2" name="TextBox 6511">
          <a:extLst>
            <a:ext uri="{FF2B5EF4-FFF2-40B4-BE49-F238E27FC236}">
              <a16:creationId xmlns:a16="http://schemas.microsoft.com/office/drawing/2014/main" id="{00000000-0008-0000-0000-00001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3" name="TextBox 6512">
          <a:extLst>
            <a:ext uri="{FF2B5EF4-FFF2-40B4-BE49-F238E27FC236}">
              <a16:creationId xmlns:a16="http://schemas.microsoft.com/office/drawing/2014/main" id="{00000000-0008-0000-0000-00001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4" name="TextBox 6513">
          <a:extLst>
            <a:ext uri="{FF2B5EF4-FFF2-40B4-BE49-F238E27FC236}">
              <a16:creationId xmlns:a16="http://schemas.microsoft.com/office/drawing/2014/main" id="{00000000-0008-0000-0000-00001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5" name="TextBox 6514">
          <a:extLst>
            <a:ext uri="{FF2B5EF4-FFF2-40B4-BE49-F238E27FC236}">
              <a16:creationId xmlns:a16="http://schemas.microsoft.com/office/drawing/2014/main" id="{00000000-0008-0000-0000-00001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6" name="TextBox 6515">
          <a:extLst>
            <a:ext uri="{FF2B5EF4-FFF2-40B4-BE49-F238E27FC236}">
              <a16:creationId xmlns:a16="http://schemas.microsoft.com/office/drawing/2014/main" id="{00000000-0008-0000-0000-00002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7" name="TextBox 6516">
          <a:extLst>
            <a:ext uri="{FF2B5EF4-FFF2-40B4-BE49-F238E27FC236}">
              <a16:creationId xmlns:a16="http://schemas.microsoft.com/office/drawing/2014/main" id="{00000000-0008-0000-0000-00002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8" name="TextBox 6517">
          <a:extLst>
            <a:ext uri="{FF2B5EF4-FFF2-40B4-BE49-F238E27FC236}">
              <a16:creationId xmlns:a16="http://schemas.microsoft.com/office/drawing/2014/main" id="{00000000-0008-0000-0000-00002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19" name="TextBox 6518">
          <a:extLst>
            <a:ext uri="{FF2B5EF4-FFF2-40B4-BE49-F238E27FC236}">
              <a16:creationId xmlns:a16="http://schemas.microsoft.com/office/drawing/2014/main" id="{00000000-0008-0000-0000-00002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20" name="TextBox 6519">
          <a:extLst>
            <a:ext uri="{FF2B5EF4-FFF2-40B4-BE49-F238E27FC236}">
              <a16:creationId xmlns:a16="http://schemas.microsoft.com/office/drawing/2014/main" id="{00000000-0008-0000-0000-00002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21" name="TextBox 6520">
          <a:extLst>
            <a:ext uri="{FF2B5EF4-FFF2-40B4-BE49-F238E27FC236}">
              <a16:creationId xmlns:a16="http://schemas.microsoft.com/office/drawing/2014/main" id="{00000000-0008-0000-0000-00002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22" name="TextBox 6521">
          <a:extLst>
            <a:ext uri="{FF2B5EF4-FFF2-40B4-BE49-F238E27FC236}">
              <a16:creationId xmlns:a16="http://schemas.microsoft.com/office/drawing/2014/main" id="{00000000-0008-0000-0000-00002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23" name="TextBox 6522">
          <a:extLst>
            <a:ext uri="{FF2B5EF4-FFF2-40B4-BE49-F238E27FC236}">
              <a16:creationId xmlns:a16="http://schemas.microsoft.com/office/drawing/2014/main" id="{00000000-0008-0000-0000-00002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24" name="TextBox 6523">
          <a:extLst>
            <a:ext uri="{FF2B5EF4-FFF2-40B4-BE49-F238E27FC236}">
              <a16:creationId xmlns:a16="http://schemas.microsoft.com/office/drawing/2014/main" id="{00000000-0008-0000-0000-00002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25" name="TextBox 6524">
          <a:extLst>
            <a:ext uri="{FF2B5EF4-FFF2-40B4-BE49-F238E27FC236}">
              <a16:creationId xmlns:a16="http://schemas.microsoft.com/office/drawing/2014/main" id="{00000000-0008-0000-0000-00002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26" name="TextBox 6525">
          <a:extLst>
            <a:ext uri="{FF2B5EF4-FFF2-40B4-BE49-F238E27FC236}">
              <a16:creationId xmlns:a16="http://schemas.microsoft.com/office/drawing/2014/main" id="{00000000-0008-0000-0000-00002A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27" name="TextBox 6526">
          <a:extLst>
            <a:ext uri="{FF2B5EF4-FFF2-40B4-BE49-F238E27FC236}">
              <a16:creationId xmlns:a16="http://schemas.microsoft.com/office/drawing/2014/main" id="{00000000-0008-0000-0000-00002B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28" name="TextBox 6527">
          <a:extLst>
            <a:ext uri="{FF2B5EF4-FFF2-40B4-BE49-F238E27FC236}">
              <a16:creationId xmlns:a16="http://schemas.microsoft.com/office/drawing/2014/main" id="{00000000-0008-0000-0000-00002C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29" name="TextBox 6528">
          <a:extLst>
            <a:ext uri="{FF2B5EF4-FFF2-40B4-BE49-F238E27FC236}">
              <a16:creationId xmlns:a16="http://schemas.microsoft.com/office/drawing/2014/main" id="{00000000-0008-0000-0000-00002D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0" name="TextBox 6529">
          <a:extLst>
            <a:ext uri="{FF2B5EF4-FFF2-40B4-BE49-F238E27FC236}">
              <a16:creationId xmlns:a16="http://schemas.microsoft.com/office/drawing/2014/main" id="{00000000-0008-0000-0000-00002E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1" name="TextBox 6530">
          <a:extLst>
            <a:ext uri="{FF2B5EF4-FFF2-40B4-BE49-F238E27FC236}">
              <a16:creationId xmlns:a16="http://schemas.microsoft.com/office/drawing/2014/main" id="{00000000-0008-0000-0000-00002F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2" name="TextBox 6531">
          <a:extLst>
            <a:ext uri="{FF2B5EF4-FFF2-40B4-BE49-F238E27FC236}">
              <a16:creationId xmlns:a16="http://schemas.microsoft.com/office/drawing/2014/main" id="{00000000-0008-0000-0000-000030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3" name="TextBox 6532">
          <a:extLst>
            <a:ext uri="{FF2B5EF4-FFF2-40B4-BE49-F238E27FC236}">
              <a16:creationId xmlns:a16="http://schemas.microsoft.com/office/drawing/2014/main" id="{00000000-0008-0000-0000-000031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4" name="TextBox 6533">
          <a:extLst>
            <a:ext uri="{FF2B5EF4-FFF2-40B4-BE49-F238E27FC236}">
              <a16:creationId xmlns:a16="http://schemas.microsoft.com/office/drawing/2014/main" id="{00000000-0008-0000-0000-000032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5" name="TextBox 6534">
          <a:extLst>
            <a:ext uri="{FF2B5EF4-FFF2-40B4-BE49-F238E27FC236}">
              <a16:creationId xmlns:a16="http://schemas.microsoft.com/office/drawing/2014/main" id="{00000000-0008-0000-0000-000033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6" name="TextBox 6535">
          <a:extLst>
            <a:ext uri="{FF2B5EF4-FFF2-40B4-BE49-F238E27FC236}">
              <a16:creationId xmlns:a16="http://schemas.microsoft.com/office/drawing/2014/main" id="{00000000-0008-0000-0000-000034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7" name="TextBox 6536">
          <a:extLst>
            <a:ext uri="{FF2B5EF4-FFF2-40B4-BE49-F238E27FC236}">
              <a16:creationId xmlns:a16="http://schemas.microsoft.com/office/drawing/2014/main" id="{00000000-0008-0000-0000-000035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8" name="TextBox 6537">
          <a:extLst>
            <a:ext uri="{FF2B5EF4-FFF2-40B4-BE49-F238E27FC236}">
              <a16:creationId xmlns:a16="http://schemas.microsoft.com/office/drawing/2014/main" id="{00000000-0008-0000-0000-000036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39" name="TextBox 6538">
          <a:extLst>
            <a:ext uri="{FF2B5EF4-FFF2-40B4-BE49-F238E27FC236}">
              <a16:creationId xmlns:a16="http://schemas.microsoft.com/office/drawing/2014/main" id="{00000000-0008-0000-0000-000037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0" name="TextBox 6539">
          <a:extLst>
            <a:ext uri="{FF2B5EF4-FFF2-40B4-BE49-F238E27FC236}">
              <a16:creationId xmlns:a16="http://schemas.microsoft.com/office/drawing/2014/main" id="{00000000-0008-0000-0000-000038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1" name="TextBox 6540">
          <a:extLst>
            <a:ext uri="{FF2B5EF4-FFF2-40B4-BE49-F238E27FC236}">
              <a16:creationId xmlns:a16="http://schemas.microsoft.com/office/drawing/2014/main" id="{00000000-0008-0000-0000-000039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2" name="TextBox 6541">
          <a:extLst>
            <a:ext uri="{FF2B5EF4-FFF2-40B4-BE49-F238E27FC236}">
              <a16:creationId xmlns:a16="http://schemas.microsoft.com/office/drawing/2014/main" id="{00000000-0008-0000-0000-00003A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3" name="TextBox 6542">
          <a:extLst>
            <a:ext uri="{FF2B5EF4-FFF2-40B4-BE49-F238E27FC236}">
              <a16:creationId xmlns:a16="http://schemas.microsoft.com/office/drawing/2014/main" id="{00000000-0008-0000-0000-00003B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4" name="TextBox 6543">
          <a:extLst>
            <a:ext uri="{FF2B5EF4-FFF2-40B4-BE49-F238E27FC236}">
              <a16:creationId xmlns:a16="http://schemas.microsoft.com/office/drawing/2014/main" id="{00000000-0008-0000-0000-00003C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5" name="TextBox 6544">
          <a:extLst>
            <a:ext uri="{FF2B5EF4-FFF2-40B4-BE49-F238E27FC236}">
              <a16:creationId xmlns:a16="http://schemas.microsoft.com/office/drawing/2014/main" id="{00000000-0008-0000-0000-00003D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6" name="TextBox 6545">
          <a:extLst>
            <a:ext uri="{FF2B5EF4-FFF2-40B4-BE49-F238E27FC236}">
              <a16:creationId xmlns:a16="http://schemas.microsoft.com/office/drawing/2014/main" id="{00000000-0008-0000-0000-00003E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7" name="TextBox 6546">
          <a:extLst>
            <a:ext uri="{FF2B5EF4-FFF2-40B4-BE49-F238E27FC236}">
              <a16:creationId xmlns:a16="http://schemas.microsoft.com/office/drawing/2014/main" id="{00000000-0008-0000-0000-00003F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8" name="TextBox 6547">
          <a:extLst>
            <a:ext uri="{FF2B5EF4-FFF2-40B4-BE49-F238E27FC236}">
              <a16:creationId xmlns:a16="http://schemas.microsoft.com/office/drawing/2014/main" id="{00000000-0008-0000-0000-000040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0</xdr:row>
      <xdr:rowOff>0</xdr:rowOff>
    </xdr:from>
    <xdr:ext cx="184731" cy="264560"/>
    <xdr:sp macro="" textlink="">
      <xdr:nvSpPr>
        <xdr:cNvPr id="6549" name="TextBox 6548">
          <a:extLst>
            <a:ext uri="{FF2B5EF4-FFF2-40B4-BE49-F238E27FC236}">
              <a16:creationId xmlns:a16="http://schemas.microsoft.com/office/drawing/2014/main" id="{00000000-0008-0000-0000-0000410C0000}"/>
            </a:ext>
          </a:extLst>
        </xdr:cNvPr>
        <xdr:cNvSpPr txBox="1"/>
      </xdr:nvSpPr>
      <xdr:spPr>
        <a:xfrm>
          <a:off x="197358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0" name="TextBox 6549">
          <a:extLst>
            <a:ext uri="{FF2B5EF4-FFF2-40B4-BE49-F238E27FC236}">
              <a16:creationId xmlns:a16="http://schemas.microsoft.com/office/drawing/2014/main" id="{00000000-0008-0000-0000-00004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1" name="TextBox 6550">
          <a:extLst>
            <a:ext uri="{FF2B5EF4-FFF2-40B4-BE49-F238E27FC236}">
              <a16:creationId xmlns:a16="http://schemas.microsoft.com/office/drawing/2014/main" id="{00000000-0008-0000-0000-00004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2" name="TextBox 6551">
          <a:extLst>
            <a:ext uri="{FF2B5EF4-FFF2-40B4-BE49-F238E27FC236}">
              <a16:creationId xmlns:a16="http://schemas.microsoft.com/office/drawing/2014/main" id="{00000000-0008-0000-0000-00004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3" name="TextBox 6552">
          <a:extLst>
            <a:ext uri="{FF2B5EF4-FFF2-40B4-BE49-F238E27FC236}">
              <a16:creationId xmlns:a16="http://schemas.microsoft.com/office/drawing/2014/main" id="{00000000-0008-0000-0000-00004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4" name="TextBox 6553">
          <a:extLst>
            <a:ext uri="{FF2B5EF4-FFF2-40B4-BE49-F238E27FC236}">
              <a16:creationId xmlns:a16="http://schemas.microsoft.com/office/drawing/2014/main" id="{00000000-0008-0000-0000-00004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5" name="TextBox 6554">
          <a:extLst>
            <a:ext uri="{FF2B5EF4-FFF2-40B4-BE49-F238E27FC236}">
              <a16:creationId xmlns:a16="http://schemas.microsoft.com/office/drawing/2014/main" id="{00000000-0008-0000-0000-00004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6" name="TextBox 6555">
          <a:extLst>
            <a:ext uri="{FF2B5EF4-FFF2-40B4-BE49-F238E27FC236}">
              <a16:creationId xmlns:a16="http://schemas.microsoft.com/office/drawing/2014/main" id="{00000000-0008-0000-0000-00004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7" name="TextBox 6556">
          <a:extLst>
            <a:ext uri="{FF2B5EF4-FFF2-40B4-BE49-F238E27FC236}">
              <a16:creationId xmlns:a16="http://schemas.microsoft.com/office/drawing/2014/main" id="{00000000-0008-0000-0000-00004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8" name="TextBox 6557">
          <a:extLst>
            <a:ext uri="{FF2B5EF4-FFF2-40B4-BE49-F238E27FC236}">
              <a16:creationId xmlns:a16="http://schemas.microsoft.com/office/drawing/2014/main" id="{00000000-0008-0000-0000-00004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59" name="TextBox 6558">
          <a:extLst>
            <a:ext uri="{FF2B5EF4-FFF2-40B4-BE49-F238E27FC236}">
              <a16:creationId xmlns:a16="http://schemas.microsoft.com/office/drawing/2014/main" id="{00000000-0008-0000-0000-00004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0" name="TextBox 6559">
          <a:extLst>
            <a:ext uri="{FF2B5EF4-FFF2-40B4-BE49-F238E27FC236}">
              <a16:creationId xmlns:a16="http://schemas.microsoft.com/office/drawing/2014/main" id="{00000000-0008-0000-0000-00004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1" name="TextBox 6560">
          <a:extLst>
            <a:ext uri="{FF2B5EF4-FFF2-40B4-BE49-F238E27FC236}">
              <a16:creationId xmlns:a16="http://schemas.microsoft.com/office/drawing/2014/main" id="{00000000-0008-0000-0000-00004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2" name="TextBox 6561">
          <a:extLst>
            <a:ext uri="{FF2B5EF4-FFF2-40B4-BE49-F238E27FC236}">
              <a16:creationId xmlns:a16="http://schemas.microsoft.com/office/drawing/2014/main" id="{00000000-0008-0000-0000-00004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3" name="TextBox 6562">
          <a:extLst>
            <a:ext uri="{FF2B5EF4-FFF2-40B4-BE49-F238E27FC236}">
              <a16:creationId xmlns:a16="http://schemas.microsoft.com/office/drawing/2014/main" id="{00000000-0008-0000-0000-00004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4" name="TextBox 6563">
          <a:extLst>
            <a:ext uri="{FF2B5EF4-FFF2-40B4-BE49-F238E27FC236}">
              <a16:creationId xmlns:a16="http://schemas.microsoft.com/office/drawing/2014/main" id="{00000000-0008-0000-0000-00005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5" name="TextBox 6564">
          <a:extLst>
            <a:ext uri="{FF2B5EF4-FFF2-40B4-BE49-F238E27FC236}">
              <a16:creationId xmlns:a16="http://schemas.microsoft.com/office/drawing/2014/main" id="{00000000-0008-0000-0000-00005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6" name="TextBox 6565">
          <a:extLst>
            <a:ext uri="{FF2B5EF4-FFF2-40B4-BE49-F238E27FC236}">
              <a16:creationId xmlns:a16="http://schemas.microsoft.com/office/drawing/2014/main" id="{00000000-0008-0000-0000-00005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7" name="TextBox 6566">
          <a:extLst>
            <a:ext uri="{FF2B5EF4-FFF2-40B4-BE49-F238E27FC236}">
              <a16:creationId xmlns:a16="http://schemas.microsoft.com/office/drawing/2014/main" id="{00000000-0008-0000-0000-00005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8" name="TextBox 6567">
          <a:extLst>
            <a:ext uri="{FF2B5EF4-FFF2-40B4-BE49-F238E27FC236}">
              <a16:creationId xmlns:a16="http://schemas.microsoft.com/office/drawing/2014/main" id="{00000000-0008-0000-0000-00005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69" name="TextBox 6568">
          <a:extLst>
            <a:ext uri="{FF2B5EF4-FFF2-40B4-BE49-F238E27FC236}">
              <a16:creationId xmlns:a16="http://schemas.microsoft.com/office/drawing/2014/main" id="{00000000-0008-0000-0000-00005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0" name="TextBox 6569">
          <a:extLst>
            <a:ext uri="{FF2B5EF4-FFF2-40B4-BE49-F238E27FC236}">
              <a16:creationId xmlns:a16="http://schemas.microsoft.com/office/drawing/2014/main" id="{00000000-0008-0000-0000-00005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1" name="TextBox 6570">
          <a:extLst>
            <a:ext uri="{FF2B5EF4-FFF2-40B4-BE49-F238E27FC236}">
              <a16:creationId xmlns:a16="http://schemas.microsoft.com/office/drawing/2014/main" id="{00000000-0008-0000-0000-00005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2" name="TextBox 6571">
          <a:extLst>
            <a:ext uri="{FF2B5EF4-FFF2-40B4-BE49-F238E27FC236}">
              <a16:creationId xmlns:a16="http://schemas.microsoft.com/office/drawing/2014/main" id="{00000000-0008-0000-0000-00005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3" name="TextBox 6572">
          <a:extLst>
            <a:ext uri="{FF2B5EF4-FFF2-40B4-BE49-F238E27FC236}">
              <a16:creationId xmlns:a16="http://schemas.microsoft.com/office/drawing/2014/main" id="{00000000-0008-0000-0000-00005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4" name="TextBox 6573">
          <a:extLst>
            <a:ext uri="{FF2B5EF4-FFF2-40B4-BE49-F238E27FC236}">
              <a16:creationId xmlns:a16="http://schemas.microsoft.com/office/drawing/2014/main" id="{00000000-0008-0000-0000-00005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5" name="TextBox 6574">
          <a:extLst>
            <a:ext uri="{FF2B5EF4-FFF2-40B4-BE49-F238E27FC236}">
              <a16:creationId xmlns:a16="http://schemas.microsoft.com/office/drawing/2014/main" id="{00000000-0008-0000-0000-00005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6" name="TextBox 6575">
          <a:extLst>
            <a:ext uri="{FF2B5EF4-FFF2-40B4-BE49-F238E27FC236}">
              <a16:creationId xmlns:a16="http://schemas.microsoft.com/office/drawing/2014/main" id="{00000000-0008-0000-0000-00005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7" name="TextBox 6576">
          <a:extLst>
            <a:ext uri="{FF2B5EF4-FFF2-40B4-BE49-F238E27FC236}">
              <a16:creationId xmlns:a16="http://schemas.microsoft.com/office/drawing/2014/main" id="{00000000-0008-0000-0000-00005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8" name="TextBox 6577">
          <a:extLst>
            <a:ext uri="{FF2B5EF4-FFF2-40B4-BE49-F238E27FC236}">
              <a16:creationId xmlns:a16="http://schemas.microsoft.com/office/drawing/2014/main" id="{00000000-0008-0000-0000-00005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79" name="TextBox 6578">
          <a:extLst>
            <a:ext uri="{FF2B5EF4-FFF2-40B4-BE49-F238E27FC236}">
              <a16:creationId xmlns:a16="http://schemas.microsoft.com/office/drawing/2014/main" id="{00000000-0008-0000-0000-00005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0" name="TextBox 6579">
          <a:extLst>
            <a:ext uri="{FF2B5EF4-FFF2-40B4-BE49-F238E27FC236}">
              <a16:creationId xmlns:a16="http://schemas.microsoft.com/office/drawing/2014/main" id="{00000000-0008-0000-0000-00006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1" name="TextBox 6580">
          <a:extLst>
            <a:ext uri="{FF2B5EF4-FFF2-40B4-BE49-F238E27FC236}">
              <a16:creationId xmlns:a16="http://schemas.microsoft.com/office/drawing/2014/main" id="{00000000-0008-0000-0000-00006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2" name="TextBox 6581">
          <a:extLst>
            <a:ext uri="{FF2B5EF4-FFF2-40B4-BE49-F238E27FC236}">
              <a16:creationId xmlns:a16="http://schemas.microsoft.com/office/drawing/2014/main" id="{00000000-0008-0000-0000-00006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3" name="TextBox 6582">
          <a:extLst>
            <a:ext uri="{FF2B5EF4-FFF2-40B4-BE49-F238E27FC236}">
              <a16:creationId xmlns:a16="http://schemas.microsoft.com/office/drawing/2014/main" id="{00000000-0008-0000-0000-00006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4" name="TextBox 6583">
          <a:extLst>
            <a:ext uri="{FF2B5EF4-FFF2-40B4-BE49-F238E27FC236}">
              <a16:creationId xmlns:a16="http://schemas.microsoft.com/office/drawing/2014/main" id="{00000000-0008-0000-0000-00006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5" name="TextBox 6584">
          <a:extLst>
            <a:ext uri="{FF2B5EF4-FFF2-40B4-BE49-F238E27FC236}">
              <a16:creationId xmlns:a16="http://schemas.microsoft.com/office/drawing/2014/main" id="{00000000-0008-0000-0000-00006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6" name="TextBox 6585">
          <a:extLst>
            <a:ext uri="{FF2B5EF4-FFF2-40B4-BE49-F238E27FC236}">
              <a16:creationId xmlns:a16="http://schemas.microsoft.com/office/drawing/2014/main" id="{00000000-0008-0000-0000-00006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7" name="TextBox 6586">
          <a:extLst>
            <a:ext uri="{FF2B5EF4-FFF2-40B4-BE49-F238E27FC236}">
              <a16:creationId xmlns:a16="http://schemas.microsoft.com/office/drawing/2014/main" id="{00000000-0008-0000-0000-00006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8" name="TextBox 6587">
          <a:extLst>
            <a:ext uri="{FF2B5EF4-FFF2-40B4-BE49-F238E27FC236}">
              <a16:creationId xmlns:a16="http://schemas.microsoft.com/office/drawing/2014/main" id="{00000000-0008-0000-0000-00006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89" name="TextBox 6588">
          <a:extLst>
            <a:ext uri="{FF2B5EF4-FFF2-40B4-BE49-F238E27FC236}">
              <a16:creationId xmlns:a16="http://schemas.microsoft.com/office/drawing/2014/main" id="{00000000-0008-0000-0000-00006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0" name="TextBox 6589">
          <a:extLst>
            <a:ext uri="{FF2B5EF4-FFF2-40B4-BE49-F238E27FC236}">
              <a16:creationId xmlns:a16="http://schemas.microsoft.com/office/drawing/2014/main" id="{00000000-0008-0000-0000-00006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1" name="TextBox 6590">
          <a:extLst>
            <a:ext uri="{FF2B5EF4-FFF2-40B4-BE49-F238E27FC236}">
              <a16:creationId xmlns:a16="http://schemas.microsoft.com/office/drawing/2014/main" id="{00000000-0008-0000-0000-00006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2" name="TextBox 6591">
          <a:extLst>
            <a:ext uri="{FF2B5EF4-FFF2-40B4-BE49-F238E27FC236}">
              <a16:creationId xmlns:a16="http://schemas.microsoft.com/office/drawing/2014/main" id="{00000000-0008-0000-0000-00006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3" name="TextBox 6592">
          <a:extLst>
            <a:ext uri="{FF2B5EF4-FFF2-40B4-BE49-F238E27FC236}">
              <a16:creationId xmlns:a16="http://schemas.microsoft.com/office/drawing/2014/main" id="{00000000-0008-0000-0000-00006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4" name="TextBox 6593">
          <a:extLst>
            <a:ext uri="{FF2B5EF4-FFF2-40B4-BE49-F238E27FC236}">
              <a16:creationId xmlns:a16="http://schemas.microsoft.com/office/drawing/2014/main" id="{00000000-0008-0000-0000-00006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5" name="TextBox 6594">
          <a:extLst>
            <a:ext uri="{FF2B5EF4-FFF2-40B4-BE49-F238E27FC236}">
              <a16:creationId xmlns:a16="http://schemas.microsoft.com/office/drawing/2014/main" id="{00000000-0008-0000-0000-00006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6" name="TextBox 6595">
          <a:extLst>
            <a:ext uri="{FF2B5EF4-FFF2-40B4-BE49-F238E27FC236}">
              <a16:creationId xmlns:a16="http://schemas.microsoft.com/office/drawing/2014/main" id="{00000000-0008-0000-0000-00007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7" name="TextBox 6596">
          <a:extLst>
            <a:ext uri="{FF2B5EF4-FFF2-40B4-BE49-F238E27FC236}">
              <a16:creationId xmlns:a16="http://schemas.microsoft.com/office/drawing/2014/main" id="{00000000-0008-0000-0000-00007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8" name="TextBox 6597">
          <a:extLst>
            <a:ext uri="{FF2B5EF4-FFF2-40B4-BE49-F238E27FC236}">
              <a16:creationId xmlns:a16="http://schemas.microsoft.com/office/drawing/2014/main" id="{00000000-0008-0000-0000-00007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599" name="TextBox 6598">
          <a:extLst>
            <a:ext uri="{FF2B5EF4-FFF2-40B4-BE49-F238E27FC236}">
              <a16:creationId xmlns:a16="http://schemas.microsoft.com/office/drawing/2014/main" id="{00000000-0008-0000-0000-00007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0" name="TextBox 6599">
          <a:extLst>
            <a:ext uri="{FF2B5EF4-FFF2-40B4-BE49-F238E27FC236}">
              <a16:creationId xmlns:a16="http://schemas.microsoft.com/office/drawing/2014/main" id="{00000000-0008-0000-0000-00007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1" name="TextBox 6600">
          <a:extLst>
            <a:ext uri="{FF2B5EF4-FFF2-40B4-BE49-F238E27FC236}">
              <a16:creationId xmlns:a16="http://schemas.microsoft.com/office/drawing/2014/main" id="{00000000-0008-0000-0000-00007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2" name="TextBox 6601">
          <a:extLst>
            <a:ext uri="{FF2B5EF4-FFF2-40B4-BE49-F238E27FC236}">
              <a16:creationId xmlns:a16="http://schemas.microsoft.com/office/drawing/2014/main" id="{00000000-0008-0000-0000-00007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3" name="TextBox 6602">
          <a:extLst>
            <a:ext uri="{FF2B5EF4-FFF2-40B4-BE49-F238E27FC236}">
              <a16:creationId xmlns:a16="http://schemas.microsoft.com/office/drawing/2014/main" id="{00000000-0008-0000-0000-00007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4" name="TextBox 6603">
          <a:extLst>
            <a:ext uri="{FF2B5EF4-FFF2-40B4-BE49-F238E27FC236}">
              <a16:creationId xmlns:a16="http://schemas.microsoft.com/office/drawing/2014/main" id="{00000000-0008-0000-0000-00007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5" name="TextBox 6604">
          <a:extLst>
            <a:ext uri="{FF2B5EF4-FFF2-40B4-BE49-F238E27FC236}">
              <a16:creationId xmlns:a16="http://schemas.microsoft.com/office/drawing/2014/main" id="{00000000-0008-0000-0000-00007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6" name="TextBox 6605">
          <a:extLst>
            <a:ext uri="{FF2B5EF4-FFF2-40B4-BE49-F238E27FC236}">
              <a16:creationId xmlns:a16="http://schemas.microsoft.com/office/drawing/2014/main" id="{00000000-0008-0000-0000-00007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7" name="TextBox 6606">
          <a:extLst>
            <a:ext uri="{FF2B5EF4-FFF2-40B4-BE49-F238E27FC236}">
              <a16:creationId xmlns:a16="http://schemas.microsoft.com/office/drawing/2014/main" id="{00000000-0008-0000-0000-00007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8" name="TextBox 6607">
          <a:extLst>
            <a:ext uri="{FF2B5EF4-FFF2-40B4-BE49-F238E27FC236}">
              <a16:creationId xmlns:a16="http://schemas.microsoft.com/office/drawing/2014/main" id="{00000000-0008-0000-0000-00007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09" name="TextBox 6608">
          <a:extLst>
            <a:ext uri="{FF2B5EF4-FFF2-40B4-BE49-F238E27FC236}">
              <a16:creationId xmlns:a16="http://schemas.microsoft.com/office/drawing/2014/main" id="{00000000-0008-0000-0000-00007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0" name="TextBox 6609">
          <a:extLst>
            <a:ext uri="{FF2B5EF4-FFF2-40B4-BE49-F238E27FC236}">
              <a16:creationId xmlns:a16="http://schemas.microsoft.com/office/drawing/2014/main" id="{00000000-0008-0000-0000-00007E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1" name="TextBox 6610">
          <a:extLst>
            <a:ext uri="{FF2B5EF4-FFF2-40B4-BE49-F238E27FC236}">
              <a16:creationId xmlns:a16="http://schemas.microsoft.com/office/drawing/2014/main" id="{00000000-0008-0000-0000-00007F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2" name="TextBox 6611">
          <a:extLst>
            <a:ext uri="{FF2B5EF4-FFF2-40B4-BE49-F238E27FC236}">
              <a16:creationId xmlns:a16="http://schemas.microsoft.com/office/drawing/2014/main" id="{00000000-0008-0000-0000-000080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3" name="TextBox 6612">
          <a:extLst>
            <a:ext uri="{FF2B5EF4-FFF2-40B4-BE49-F238E27FC236}">
              <a16:creationId xmlns:a16="http://schemas.microsoft.com/office/drawing/2014/main" id="{00000000-0008-0000-0000-000081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4" name="TextBox 6613">
          <a:extLst>
            <a:ext uri="{FF2B5EF4-FFF2-40B4-BE49-F238E27FC236}">
              <a16:creationId xmlns:a16="http://schemas.microsoft.com/office/drawing/2014/main" id="{00000000-0008-0000-0000-000082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5" name="TextBox 6614">
          <a:extLst>
            <a:ext uri="{FF2B5EF4-FFF2-40B4-BE49-F238E27FC236}">
              <a16:creationId xmlns:a16="http://schemas.microsoft.com/office/drawing/2014/main" id="{00000000-0008-0000-0000-000083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6" name="TextBox 6615">
          <a:extLst>
            <a:ext uri="{FF2B5EF4-FFF2-40B4-BE49-F238E27FC236}">
              <a16:creationId xmlns:a16="http://schemas.microsoft.com/office/drawing/2014/main" id="{00000000-0008-0000-0000-000084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17" name="TextBox 6616">
          <a:extLst>
            <a:ext uri="{FF2B5EF4-FFF2-40B4-BE49-F238E27FC236}">
              <a16:creationId xmlns:a16="http://schemas.microsoft.com/office/drawing/2014/main" id="{00000000-0008-0000-0000-000085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18" name="TextBox 6617">
          <a:extLst>
            <a:ext uri="{FF2B5EF4-FFF2-40B4-BE49-F238E27FC236}">
              <a16:creationId xmlns:a16="http://schemas.microsoft.com/office/drawing/2014/main" id="{00000000-0008-0000-0000-00008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19" name="TextBox 6618">
          <a:extLst>
            <a:ext uri="{FF2B5EF4-FFF2-40B4-BE49-F238E27FC236}">
              <a16:creationId xmlns:a16="http://schemas.microsoft.com/office/drawing/2014/main" id="{00000000-0008-0000-0000-00008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0" name="TextBox 6619">
          <a:extLst>
            <a:ext uri="{FF2B5EF4-FFF2-40B4-BE49-F238E27FC236}">
              <a16:creationId xmlns:a16="http://schemas.microsoft.com/office/drawing/2014/main" id="{00000000-0008-0000-0000-00008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1" name="TextBox 6620">
          <a:extLst>
            <a:ext uri="{FF2B5EF4-FFF2-40B4-BE49-F238E27FC236}">
              <a16:creationId xmlns:a16="http://schemas.microsoft.com/office/drawing/2014/main" id="{00000000-0008-0000-0000-00008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2" name="TextBox 6621">
          <a:extLst>
            <a:ext uri="{FF2B5EF4-FFF2-40B4-BE49-F238E27FC236}">
              <a16:creationId xmlns:a16="http://schemas.microsoft.com/office/drawing/2014/main" id="{00000000-0008-0000-0000-00008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3" name="TextBox 6622">
          <a:extLst>
            <a:ext uri="{FF2B5EF4-FFF2-40B4-BE49-F238E27FC236}">
              <a16:creationId xmlns:a16="http://schemas.microsoft.com/office/drawing/2014/main" id="{00000000-0008-0000-0000-00008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4" name="TextBox 6623">
          <a:extLst>
            <a:ext uri="{FF2B5EF4-FFF2-40B4-BE49-F238E27FC236}">
              <a16:creationId xmlns:a16="http://schemas.microsoft.com/office/drawing/2014/main" id="{00000000-0008-0000-0000-00008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5" name="TextBox 6624">
          <a:extLst>
            <a:ext uri="{FF2B5EF4-FFF2-40B4-BE49-F238E27FC236}">
              <a16:creationId xmlns:a16="http://schemas.microsoft.com/office/drawing/2014/main" id="{00000000-0008-0000-0000-00008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6" name="TextBox 6625">
          <a:extLst>
            <a:ext uri="{FF2B5EF4-FFF2-40B4-BE49-F238E27FC236}">
              <a16:creationId xmlns:a16="http://schemas.microsoft.com/office/drawing/2014/main" id="{00000000-0008-0000-0000-00008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7" name="TextBox 6626">
          <a:extLst>
            <a:ext uri="{FF2B5EF4-FFF2-40B4-BE49-F238E27FC236}">
              <a16:creationId xmlns:a16="http://schemas.microsoft.com/office/drawing/2014/main" id="{00000000-0008-0000-0000-00008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8" name="TextBox 6627">
          <a:extLst>
            <a:ext uri="{FF2B5EF4-FFF2-40B4-BE49-F238E27FC236}">
              <a16:creationId xmlns:a16="http://schemas.microsoft.com/office/drawing/2014/main" id="{00000000-0008-0000-0000-00009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29" name="TextBox 6628">
          <a:extLst>
            <a:ext uri="{FF2B5EF4-FFF2-40B4-BE49-F238E27FC236}">
              <a16:creationId xmlns:a16="http://schemas.microsoft.com/office/drawing/2014/main" id="{00000000-0008-0000-0000-00009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0" name="TextBox 6629">
          <a:extLst>
            <a:ext uri="{FF2B5EF4-FFF2-40B4-BE49-F238E27FC236}">
              <a16:creationId xmlns:a16="http://schemas.microsoft.com/office/drawing/2014/main" id="{00000000-0008-0000-0000-00009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1" name="TextBox 6630">
          <a:extLst>
            <a:ext uri="{FF2B5EF4-FFF2-40B4-BE49-F238E27FC236}">
              <a16:creationId xmlns:a16="http://schemas.microsoft.com/office/drawing/2014/main" id="{00000000-0008-0000-0000-00009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2" name="TextBox 6631">
          <a:extLst>
            <a:ext uri="{FF2B5EF4-FFF2-40B4-BE49-F238E27FC236}">
              <a16:creationId xmlns:a16="http://schemas.microsoft.com/office/drawing/2014/main" id="{00000000-0008-0000-0000-00009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3" name="TextBox 6632">
          <a:extLst>
            <a:ext uri="{FF2B5EF4-FFF2-40B4-BE49-F238E27FC236}">
              <a16:creationId xmlns:a16="http://schemas.microsoft.com/office/drawing/2014/main" id="{00000000-0008-0000-0000-00009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4" name="TextBox 6633">
          <a:extLst>
            <a:ext uri="{FF2B5EF4-FFF2-40B4-BE49-F238E27FC236}">
              <a16:creationId xmlns:a16="http://schemas.microsoft.com/office/drawing/2014/main" id="{00000000-0008-0000-0000-00009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5" name="TextBox 6634">
          <a:extLst>
            <a:ext uri="{FF2B5EF4-FFF2-40B4-BE49-F238E27FC236}">
              <a16:creationId xmlns:a16="http://schemas.microsoft.com/office/drawing/2014/main" id="{00000000-0008-0000-0000-00009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6" name="TextBox 6635">
          <a:extLst>
            <a:ext uri="{FF2B5EF4-FFF2-40B4-BE49-F238E27FC236}">
              <a16:creationId xmlns:a16="http://schemas.microsoft.com/office/drawing/2014/main" id="{00000000-0008-0000-0000-00009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7" name="TextBox 6636">
          <a:extLst>
            <a:ext uri="{FF2B5EF4-FFF2-40B4-BE49-F238E27FC236}">
              <a16:creationId xmlns:a16="http://schemas.microsoft.com/office/drawing/2014/main" id="{00000000-0008-0000-0000-00009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8" name="TextBox 6637">
          <a:extLst>
            <a:ext uri="{FF2B5EF4-FFF2-40B4-BE49-F238E27FC236}">
              <a16:creationId xmlns:a16="http://schemas.microsoft.com/office/drawing/2014/main" id="{00000000-0008-0000-0000-00009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39" name="TextBox 6638">
          <a:extLst>
            <a:ext uri="{FF2B5EF4-FFF2-40B4-BE49-F238E27FC236}">
              <a16:creationId xmlns:a16="http://schemas.microsoft.com/office/drawing/2014/main" id="{00000000-0008-0000-0000-00009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0" name="TextBox 6639">
          <a:extLst>
            <a:ext uri="{FF2B5EF4-FFF2-40B4-BE49-F238E27FC236}">
              <a16:creationId xmlns:a16="http://schemas.microsoft.com/office/drawing/2014/main" id="{00000000-0008-0000-0000-00009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1" name="TextBox 6640">
          <a:extLst>
            <a:ext uri="{FF2B5EF4-FFF2-40B4-BE49-F238E27FC236}">
              <a16:creationId xmlns:a16="http://schemas.microsoft.com/office/drawing/2014/main" id="{00000000-0008-0000-0000-00009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2" name="TextBox 6641">
          <a:extLst>
            <a:ext uri="{FF2B5EF4-FFF2-40B4-BE49-F238E27FC236}">
              <a16:creationId xmlns:a16="http://schemas.microsoft.com/office/drawing/2014/main" id="{00000000-0008-0000-0000-00009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3" name="TextBox 6642">
          <a:extLst>
            <a:ext uri="{FF2B5EF4-FFF2-40B4-BE49-F238E27FC236}">
              <a16:creationId xmlns:a16="http://schemas.microsoft.com/office/drawing/2014/main" id="{00000000-0008-0000-0000-00009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4" name="TextBox 6643">
          <a:extLst>
            <a:ext uri="{FF2B5EF4-FFF2-40B4-BE49-F238E27FC236}">
              <a16:creationId xmlns:a16="http://schemas.microsoft.com/office/drawing/2014/main" id="{00000000-0008-0000-0000-0000A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5" name="TextBox 6644">
          <a:extLst>
            <a:ext uri="{FF2B5EF4-FFF2-40B4-BE49-F238E27FC236}">
              <a16:creationId xmlns:a16="http://schemas.microsoft.com/office/drawing/2014/main" id="{00000000-0008-0000-0000-0000A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6" name="TextBox 6645">
          <a:extLst>
            <a:ext uri="{FF2B5EF4-FFF2-40B4-BE49-F238E27FC236}">
              <a16:creationId xmlns:a16="http://schemas.microsoft.com/office/drawing/2014/main" id="{00000000-0008-0000-0000-0000A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7" name="TextBox 6646">
          <a:extLst>
            <a:ext uri="{FF2B5EF4-FFF2-40B4-BE49-F238E27FC236}">
              <a16:creationId xmlns:a16="http://schemas.microsoft.com/office/drawing/2014/main" id="{00000000-0008-0000-0000-0000A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8" name="TextBox 6647">
          <a:extLst>
            <a:ext uri="{FF2B5EF4-FFF2-40B4-BE49-F238E27FC236}">
              <a16:creationId xmlns:a16="http://schemas.microsoft.com/office/drawing/2014/main" id="{00000000-0008-0000-0000-0000A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49" name="TextBox 6648">
          <a:extLst>
            <a:ext uri="{FF2B5EF4-FFF2-40B4-BE49-F238E27FC236}">
              <a16:creationId xmlns:a16="http://schemas.microsoft.com/office/drawing/2014/main" id="{00000000-0008-0000-0000-0000A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0" name="TextBox 6649">
          <a:extLst>
            <a:ext uri="{FF2B5EF4-FFF2-40B4-BE49-F238E27FC236}">
              <a16:creationId xmlns:a16="http://schemas.microsoft.com/office/drawing/2014/main" id="{00000000-0008-0000-0000-0000A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1" name="TextBox 6650">
          <a:extLst>
            <a:ext uri="{FF2B5EF4-FFF2-40B4-BE49-F238E27FC236}">
              <a16:creationId xmlns:a16="http://schemas.microsoft.com/office/drawing/2014/main" id="{00000000-0008-0000-0000-0000A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2" name="TextBox 6651">
          <a:extLst>
            <a:ext uri="{FF2B5EF4-FFF2-40B4-BE49-F238E27FC236}">
              <a16:creationId xmlns:a16="http://schemas.microsoft.com/office/drawing/2014/main" id="{00000000-0008-0000-0000-0000A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3" name="TextBox 6652">
          <a:extLst>
            <a:ext uri="{FF2B5EF4-FFF2-40B4-BE49-F238E27FC236}">
              <a16:creationId xmlns:a16="http://schemas.microsoft.com/office/drawing/2014/main" id="{00000000-0008-0000-0000-0000A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4" name="TextBox 6653">
          <a:extLst>
            <a:ext uri="{FF2B5EF4-FFF2-40B4-BE49-F238E27FC236}">
              <a16:creationId xmlns:a16="http://schemas.microsoft.com/office/drawing/2014/main" id="{00000000-0008-0000-0000-0000A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5" name="TextBox 6654">
          <a:extLst>
            <a:ext uri="{FF2B5EF4-FFF2-40B4-BE49-F238E27FC236}">
              <a16:creationId xmlns:a16="http://schemas.microsoft.com/office/drawing/2014/main" id="{00000000-0008-0000-0000-0000A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6" name="TextBox 6655">
          <a:extLst>
            <a:ext uri="{FF2B5EF4-FFF2-40B4-BE49-F238E27FC236}">
              <a16:creationId xmlns:a16="http://schemas.microsoft.com/office/drawing/2014/main" id="{00000000-0008-0000-0000-0000A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7" name="TextBox 6656">
          <a:extLst>
            <a:ext uri="{FF2B5EF4-FFF2-40B4-BE49-F238E27FC236}">
              <a16:creationId xmlns:a16="http://schemas.microsoft.com/office/drawing/2014/main" id="{00000000-0008-0000-0000-0000A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8" name="TextBox 6657">
          <a:extLst>
            <a:ext uri="{FF2B5EF4-FFF2-40B4-BE49-F238E27FC236}">
              <a16:creationId xmlns:a16="http://schemas.microsoft.com/office/drawing/2014/main" id="{00000000-0008-0000-0000-0000A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59" name="TextBox 6658">
          <a:extLst>
            <a:ext uri="{FF2B5EF4-FFF2-40B4-BE49-F238E27FC236}">
              <a16:creationId xmlns:a16="http://schemas.microsoft.com/office/drawing/2014/main" id="{00000000-0008-0000-0000-0000A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0" name="TextBox 6659">
          <a:extLst>
            <a:ext uri="{FF2B5EF4-FFF2-40B4-BE49-F238E27FC236}">
              <a16:creationId xmlns:a16="http://schemas.microsoft.com/office/drawing/2014/main" id="{00000000-0008-0000-0000-0000B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1" name="TextBox 6660">
          <a:extLst>
            <a:ext uri="{FF2B5EF4-FFF2-40B4-BE49-F238E27FC236}">
              <a16:creationId xmlns:a16="http://schemas.microsoft.com/office/drawing/2014/main" id="{00000000-0008-0000-0000-0000B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2" name="TextBox 6661">
          <a:extLst>
            <a:ext uri="{FF2B5EF4-FFF2-40B4-BE49-F238E27FC236}">
              <a16:creationId xmlns:a16="http://schemas.microsoft.com/office/drawing/2014/main" id="{00000000-0008-0000-0000-0000B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3" name="TextBox 6662">
          <a:extLst>
            <a:ext uri="{FF2B5EF4-FFF2-40B4-BE49-F238E27FC236}">
              <a16:creationId xmlns:a16="http://schemas.microsoft.com/office/drawing/2014/main" id="{00000000-0008-0000-0000-0000B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4" name="TextBox 6663">
          <a:extLst>
            <a:ext uri="{FF2B5EF4-FFF2-40B4-BE49-F238E27FC236}">
              <a16:creationId xmlns:a16="http://schemas.microsoft.com/office/drawing/2014/main" id="{00000000-0008-0000-0000-0000B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5" name="TextBox 6664">
          <a:extLst>
            <a:ext uri="{FF2B5EF4-FFF2-40B4-BE49-F238E27FC236}">
              <a16:creationId xmlns:a16="http://schemas.microsoft.com/office/drawing/2014/main" id="{00000000-0008-0000-0000-0000B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6" name="TextBox 6665">
          <a:extLst>
            <a:ext uri="{FF2B5EF4-FFF2-40B4-BE49-F238E27FC236}">
              <a16:creationId xmlns:a16="http://schemas.microsoft.com/office/drawing/2014/main" id="{00000000-0008-0000-0000-0000B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7" name="TextBox 6666">
          <a:extLst>
            <a:ext uri="{FF2B5EF4-FFF2-40B4-BE49-F238E27FC236}">
              <a16:creationId xmlns:a16="http://schemas.microsoft.com/office/drawing/2014/main" id="{00000000-0008-0000-0000-0000B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8" name="TextBox 6667">
          <a:extLst>
            <a:ext uri="{FF2B5EF4-FFF2-40B4-BE49-F238E27FC236}">
              <a16:creationId xmlns:a16="http://schemas.microsoft.com/office/drawing/2014/main" id="{00000000-0008-0000-0000-0000B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69" name="TextBox 6668">
          <a:extLst>
            <a:ext uri="{FF2B5EF4-FFF2-40B4-BE49-F238E27FC236}">
              <a16:creationId xmlns:a16="http://schemas.microsoft.com/office/drawing/2014/main" id="{00000000-0008-0000-0000-0000B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0" name="TextBox 6669">
          <a:extLst>
            <a:ext uri="{FF2B5EF4-FFF2-40B4-BE49-F238E27FC236}">
              <a16:creationId xmlns:a16="http://schemas.microsoft.com/office/drawing/2014/main" id="{00000000-0008-0000-0000-0000BA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1" name="TextBox 6670">
          <a:extLst>
            <a:ext uri="{FF2B5EF4-FFF2-40B4-BE49-F238E27FC236}">
              <a16:creationId xmlns:a16="http://schemas.microsoft.com/office/drawing/2014/main" id="{00000000-0008-0000-0000-0000BB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2" name="TextBox 6671">
          <a:extLst>
            <a:ext uri="{FF2B5EF4-FFF2-40B4-BE49-F238E27FC236}">
              <a16:creationId xmlns:a16="http://schemas.microsoft.com/office/drawing/2014/main" id="{00000000-0008-0000-0000-0000BC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3" name="TextBox 6672">
          <a:extLst>
            <a:ext uri="{FF2B5EF4-FFF2-40B4-BE49-F238E27FC236}">
              <a16:creationId xmlns:a16="http://schemas.microsoft.com/office/drawing/2014/main" id="{00000000-0008-0000-0000-0000BD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4" name="TextBox 6673">
          <a:extLst>
            <a:ext uri="{FF2B5EF4-FFF2-40B4-BE49-F238E27FC236}">
              <a16:creationId xmlns:a16="http://schemas.microsoft.com/office/drawing/2014/main" id="{00000000-0008-0000-0000-0000BE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5" name="TextBox 6674">
          <a:extLst>
            <a:ext uri="{FF2B5EF4-FFF2-40B4-BE49-F238E27FC236}">
              <a16:creationId xmlns:a16="http://schemas.microsoft.com/office/drawing/2014/main" id="{00000000-0008-0000-0000-0000BF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6" name="TextBox 6675">
          <a:extLst>
            <a:ext uri="{FF2B5EF4-FFF2-40B4-BE49-F238E27FC236}">
              <a16:creationId xmlns:a16="http://schemas.microsoft.com/office/drawing/2014/main" id="{00000000-0008-0000-0000-0000C0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7" name="TextBox 6676">
          <a:extLst>
            <a:ext uri="{FF2B5EF4-FFF2-40B4-BE49-F238E27FC236}">
              <a16:creationId xmlns:a16="http://schemas.microsoft.com/office/drawing/2014/main" id="{00000000-0008-0000-0000-0000C1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8" name="TextBox 6677">
          <a:extLst>
            <a:ext uri="{FF2B5EF4-FFF2-40B4-BE49-F238E27FC236}">
              <a16:creationId xmlns:a16="http://schemas.microsoft.com/office/drawing/2014/main" id="{00000000-0008-0000-0000-0000C2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79" name="TextBox 6678">
          <a:extLst>
            <a:ext uri="{FF2B5EF4-FFF2-40B4-BE49-F238E27FC236}">
              <a16:creationId xmlns:a16="http://schemas.microsoft.com/office/drawing/2014/main" id="{00000000-0008-0000-0000-0000C3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80" name="TextBox 6679">
          <a:extLst>
            <a:ext uri="{FF2B5EF4-FFF2-40B4-BE49-F238E27FC236}">
              <a16:creationId xmlns:a16="http://schemas.microsoft.com/office/drawing/2014/main" id="{00000000-0008-0000-0000-0000C4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81" name="TextBox 6680">
          <a:extLst>
            <a:ext uri="{FF2B5EF4-FFF2-40B4-BE49-F238E27FC236}">
              <a16:creationId xmlns:a16="http://schemas.microsoft.com/office/drawing/2014/main" id="{00000000-0008-0000-0000-0000C5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82" name="TextBox 6681">
          <a:extLst>
            <a:ext uri="{FF2B5EF4-FFF2-40B4-BE49-F238E27FC236}">
              <a16:creationId xmlns:a16="http://schemas.microsoft.com/office/drawing/2014/main" id="{00000000-0008-0000-0000-0000C6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83" name="TextBox 6682">
          <a:extLst>
            <a:ext uri="{FF2B5EF4-FFF2-40B4-BE49-F238E27FC236}">
              <a16:creationId xmlns:a16="http://schemas.microsoft.com/office/drawing/2014/main" id="{00000000-0008-0000-0000-0000C7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84" name="TextBox 6683">
          <a:extLst>
            <a:ext uri="{FF2B5EF4-FFF2-40B4-BE49-F238E27FC236}">
              <a16:creationId xmlns:a16="http://schemas.microsoft.com/office/drawing/2014/main" id="{00000000-0008-0000-0000-0000C8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2506</xdr:colOff>
      <xdr:row>0</xdr:row>
      <xdr:rowOff>0</xdr:rowOff>
    </xdr:from>
    <xdr:ext cx="184731" cy="264560"/>
    <xdr:sp macro="" textlink="">
      <xdr:nvSpPr>
        <xdr:cNvPr id="6685" name="TextBox 6684">
          <a:extLst>
            <a:ext uri="{FF2B5EF4-FFF2-40B4-BE49-F238E27FC236}">
              <a16:creationId xmlns:a16="http://schemas.microsoft.com/office/drawing/2014/main" id="{00000000-0008-0000-0000-0000C90C0000}"/>
            </a:ext>
          </a:extLst>
        </xdr:cNvPr>
        <xdr:cNvSpPr txBox="1"/>
      </xdr:nvSpPr>
      <xdr:spPr>
        <a:xfrm>
          <a:off x="40563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86" name="TextBox 6685">
          <a:extLst>
            <a:ext uri="{FF2B5EF4-FFF2-40B4-BE49-F238E27FC236}">
              <a16:creationId xmlns:a16="http://schemas.microsoft.com/office/drawing/2014/main" id="{00000000-0008-0000-0000-0000CA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87" name="TextBox 6686">
          <a:extLst>
            <a:ext uri="{FF2B5EF4-FFF2-40B4-BE49-F238E27FC236}">
              <a16:creationId xmlns:a16="http://schemas.microsoft.com/office/drawing/2014/main" id="{00000000-0008-0000-0000-0000CB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88" name="TextBox 6687">
          <a:extLst>
            <a:ext uri="{FF2B5EF4-FFF2-40B4-BE49-F238E27FC236}">
              <a16:creationId xmlns:a16="http://schemas.microsoft.com/office/drawing/2014/main" id="{00000000-0008-0000-0000-0000CC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89" name="TextBox 6688">
          <a:extLst>
            <a:ext uri="{FF2B5EF4-FFF2-40B4-BE49-F238E27FC236}">
              <a16:creationId xmlns:a16="http://schemas.microsoft.com/office/drawing/2014/main" id="{00000000-0008-0000-0000-0000CD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690" name="TextBox 6689">
          <a:extLst>
            <a:ext uri="{FF2B5EF4-FFF2-40B4-BE49-F238E27FC236}">
              <a16:creationId xmlns:a16="http://schemas.microsoft.com/office/drawing/2014/main" id="{00000000-0008-0000-0000-0000CE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691" name="TextBox 6690">
          <a:extLst>
            <a:ext uri="{FF2B5EF4-FFF2-40B4-BE49-F238E27FC236}">
              <a16:creationId xmlns:a16="http://schemas.microsoft.com/office/drawing/2014/main" id="{00000000-0008-0000-0000-0000CF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692" name="TextBox 6691">
          <a:extLst>
            <a:ext uri="{FF2B5EF4-FFF2-40B4-BE49-F238E27FC236}">
              <a16:creationId xmlns:a16="http://schemas.microsoft.com/office/drawing/2014/main" id="{00000000-0008-0000-0000-0000D0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693" name="TextBox 6692">
          <a:extLst>
            <a:ext uri="{FF2B5EF4-FFF2-40B4-BE49-F238E27FC236}">
              <a16:creationId xmlns:a16="http://schemas.microsoft.com/office/drawing/2014/main" id="{00000000-0008-0000-0000-0000D1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94" name="TextBox 6693">
          <a:extLst>
            <a:ext uri="{FF2B5EF4-FFF2-40B4-BE49-F238E27FC236}">
              <a16:creationId xmlns:a16="http://schemas.microsoft.com/office/drawing/2014/main" id="{00000000-0008-0000-0000-0000D2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95" name="TextBox 6694">
          <a:extLst>
            <a:ext uri="{FF2B5EF4-FFF2-40B4-BE49-F238E27FC236}">
              <a16:creationId xmlns:a16="http://schemas.microsoft.com/office/drawing/2014/main" id="{00000000-0008-0000-0000-0000D3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96" name="TextBox 6695">
          <a:extLst>
            <a:ext uri="{FF2B5EF4-FFF2-40B4-BE49-F238E27FC236}">
              <a16:creationId xmlns:a16="http://schemas.microsoft.com/office/drawing/2014/main" id="{00000000-0008-0000-0000-0000D4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0</xdr:row>
      <xdr:rowOff>0</xdr:rowOff>
    </xdr:from>
    <xdr:ext cx="184731" cy="264560"/>
    <xdr:sp macro="" textlink="">
      <xdr:nvSpPr>
        <xdr:cNvPr id="6697" name="TextBox 6696">
          <a:extLst>
            <a:ext uri="{FF2B5EF4-FFF2-40B4-BE49-F238E27FC236}">
              <a16:creationId xmlns:a16="http://schemas.microsoft.com/office/drawing/2014/main" id="{00000000-0008-0000-0000-0000D50C0000}"/>
            </a:ext>
          </a:extLst>
        </xdr:cNvPr>
        <xdr:cNvSpPr txBox="1"/>
      </xdr:nvSpPr>
      <xdr:spPr>
        <a:xfrm>
          <a:off x="405384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698" name="TextBox 6697">
          <a:extLst>
            <a:ext uri="{FF2B5EF4-FFF2-40B4-BE49-F238E27FC236}">
              <a16:creationId xmlns:a16="http://schemas.microsoft.com/office/drawing/2014/main" id="{00000000-0008-0000-0000-0000D6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699" name="TextBox 6698">
          <a:extLst>
            <a:ext uri="{FF2B5EF4-FFF2-40B4-BE49-F238E27FC236}">
              <a16:creationId xmlns:a16="http://schemas.microsoft.com/office/drawing/2014/main" id="{00000000-0008-0000-0000-0000D7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700" name="TextBox 6699">
          <a:extLst>
            <a:ext uri="{FF2B5EF4-FFF2-40B4-BE49-F238E27FC236}">
              <a16:creationId xmlns:a16="http://schemas.microsoft.com/office/drawing/2014/main" id="{00000000-0008-0000-0000-0000D8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0</xdr:row>
      <xdr:rowOff>0</xdr:rowOff>
    </xdr:from>
    <xdr:ext cx="184731" cy="264560"/>
    <xdr:sp macro="" textlink="">
      <xdr:nvSpPr>
        <xdr:cNvPr id="6701" name="TextBox 6700">
          <a:extLst>
            <a:ext uri="{FF2B5EF4-FFF2-40B4-BE49-F238E27FC236}">
              <a16:creationId xmlns:a16="http://schemas.microsoft.com/office/drawing/2014/main" id="{00000000-0008-0000-0000-0000D90C0000}"/>
            </a:ext>
          </a:extLst>
        </xdr:cNvPr>
        <xdr:cNvSpPr txBox="1"/>
      </xdr:nvSpPr>
      <xdr:spPr>
        <a:xfrm>
          <a:off x="474726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16</xdr:col>
      <xdr:colOff>760095</xdr:colOff>
      <xdr:row>0</xdr:row>
      <xdr:rowOff>0</xdr:rowOff>
    </xdr:from>
    <xdr:ext cx="187152" cy="272607"/>
    <xdr:sp macro="" textlink="">
      <xdr:nvSpPr>
        <xdr:cNvPr id="6702" name="TextBox 6701">
          <a:extLst>
            <a:ext uri="{FF2B5EF4-FFF2-40B4-BE49-F238E27FC236}">
              <a16:creationId xmlns:a16="http://schemas.microsoft.com/office/drawing/2014/main" id="{00000000-0008-0000-0000-0000DA0C0000}"/>
            </a:ext>
          </a:extLst>
        </xdr:cNvPr>
        <xdr:cNvSpPr txBox="1"/>
      </xdr:nvSpPr>
      <xdr:spPr>
        <a:xfrm>
          <a:off x="11344275" y="48272700"/>
          <a:ext cx="187152" cy="289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16</xdr:col>
      <xdr:colOff>760095</xdr:colOff>
      <xdr:row>0</xdr:row>
      <xdr:rowOff>0</xdr:rowOff>
    </xdr:from>
    <xdr:ext cx="187152" cy="272607"/>
    <xdr:sp macro="" textlink="">
      <xdr:nvSpPr>
        <xdr:cNvPr id="6703" name="TextBox 6702">
          <a:extLst>
            <a:ext uri="{FF2B5EF4-FFF2-40B4-BE49-F238E27FC236}">
              <a16:creationId xmlns:a16="http://schemas.microsoft.com/office/drawing/2014/main" id="{00000000-0008-0000-0000-0000DB0C0000}"/>
            </a:ext>
          </a:extLst>
        </xdr:cNvPr>
        <xdr:cNvSpPr txBox="1"/>
      </xdr:nvSpPr>
      <xdr:spPr>
        <a:xfrm>
          <a:off x="11344275" y="48272700"/>
          <a:ext cx="187152" cy="289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16</xdr:col>
      <xdr:colOff>760095</xdr:colOff>
      <xdr:row>0</xdr:row>
      <xdr:rowOff>0</xdr:rowOff>
    </xdr:from>
    <xdr:ext cx="184731" cy="264560"/>
    <xdr:sp macro="" textlink="">
      <xdr:nvSpPr>
        <xdr:cNvPr id="6704" name="TextBox 6703">
          <a:extLst>
            <a:ext uri="{FF2B5EF4-FFF2-40B4-BE49-F238E27FC236}">
              <a16:creationId xmlns:a16="http://schemas.microsoft.com/office/drawing/2014/main" id="{00000000-0008-0000-0000-0000DC0C0000}"/>
            </a:ext>
          </a:extLst>
        </xdr:cNvPr>
        <xdr:cNvSpPr txBox="1"/>
      </xdr:nvSpPr>
      <xdr:spPr>
        <a:xfrm>
          <a:off x="996505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16</xdr:col>
      <xdr:colOff>760095</xdr:colOff>
      <xdr:row>0</xdr:row>
      <xdr:rowOff>0</xdr:rowOff>
    </xdr:from>
    <xdr:ext cx="184731" cy="264560"/>
    <xdr:sp macro="" textlink="">
      <xdr:nvSpPr>
        <xdr:cNvPr id="6705" name="TextBox 6704">
          <a:extLst>
            <a:ext uri="{FF2B5EF4-FFF2-40B4-BE49-F238E27FC236}">
              <a16:creationId xmlns:a16="http://schemas.microsoft.com/office/drawing/2014/main" id="{00000000-0008-0000-0000-0000DD0C0000}"/>
            </a:ext>
          </a:extLst>
        </xdr:cNvPr>
        <xdr:cNvSpPr txBox="1"/>
      </xdr:nvSpPr>
      <xdr:spPr>
        <a:xfrm>
          <a:off x="996505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1552575</xdr:colOff>
      <xdr:row>5</xdr:row>
      <xdr:rowOff>0</xdr:rowOff>
    </xdr:from>
    <xdr:ext cx="200795" cy="270573"/>
    <xdr:sp macro="" textlink="">
      <xdr:nvSpPr>
        <xdr:cNvPr id="2" name="TextBox 1">
          <a:extLst>
            <a:ext uri="{FF2B5EF4-FFF2-40B4-BE49-F238E27FC236}">
              <a16:creationId xmlns:a16="http://schemas.microsoft.com/office/drawing/2014/main" id="{C080B772-4839-46C4-9A9A-BE577031D9C5}"/>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 name="TextBox 2">
          <a:extLst>
            <a:ext uri="{FF2B5EF4-FFF2-40B4-BE49-F238E27FC236}">
              <a16:creationId xmlns:a16="http://schemas.microsoft.com/office/drawing/2014/main" id="{2913A905-772C-4C4B-93DA-223F82038CB3}"/>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 name="TextBox 3">
          <a:extLst>
            <a:ext uri="{FF2B5EF4-FFF2-40B4-BE49-F238E27FC236}">
              <a16:creationId xmlns:a16="http://schemas.microsoft.com/office/drawing/2014/main" id="{5CC93C13-4907-408D-9639-17B8A2058C3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 name="TextBox 4">
          <a:extLst>
            <a:ext uri="{FF2B5EF4-FFF2-40B4-BE49-F238E27FC236}">
              <a16:creationId xmlns:a16="http://schemas.microsoft.com/office/drawing/2014/main" id="{47121F12-D8E9-4B5F-91CC-E4BA4B478174}"/>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 name="TextBox 5">
          <a:extLst>
            <a:ext uri="{FF2B5EF4-FFF2-40B4-BE49-F238E27FC236}">
              <a16:creationId xmlns:a16="http://schemas.microsoft.com/office/drawing/2014/main" id="{C35277CE-A837-47F0-923C-58E59A939F27}"/>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 name="TextBox 6">
          <a:extLst>
            <a:ext uri="{FF2B5EF4-FFF2-40B4-BE49-F238E27FC236}">
              <a16:creationId xmlns:a16="http://schemas.microsoft.com/office/drawing/2014/main" id="{9C6E251D-52A7-466F-B7C1-1F0119D18CA7}"/>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 name="TextBox 7">
          <a:extLst>
            <a:ext uri="{FF2B5EF4-FFF2-40B4-BE49-F238E27FC236}">
              <a16:creationId xmlns:a16="http://schemas.microsoft.com/office/drawing/2014/main" id="{2F0E6985-B957-4DB5-9FAC-3BD0DD00741E}"/>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 name="TextBox 8">
          <a:extLst>
            <a:ext uri="{FF2B5EF4-FFF2-40B4-BE49-F238E27FC236}">
              <a16:creationId xmlns:a16="http://schemas.microsoft.com/office/drawing/2014/main" id="{E85301C6-47C8-401B-810E-000C0F70A0E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0" name="TextBox 9">
          <a:extLst>
            <a:ext uri="{FF2B5EF4-FFF2-40B4-BE49-F238E27FC236}">
              <a16:creationId xmlns:a16="http://schemas.microsoft.com/office/drawing/2014/main" id="{4CD19983-AC43-4979-8FA7-83F7C8BC83A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1" name="TextBox 10">
          <a:extLst>
            <a:ext uri="{FF2B5EF4-FFF2-40B4-BE49-F238E27FC236}">
              <a16:creationId xmlns:a16="http://schemas.microsoft.com/office/drawing/2014/main" id="{77955F47-284A-4C19-B080-C8CFB054DAAA}"/>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 name="TextBox 11">
          <a:extLst>
            <a:ext uri="{FF2B5EF4-FFF2-40B4-BE49-F238E27FC236}">
              <a16:creationId xmlns:a16="http://schemas.microsoft.com/office/drawing/2014/main" id="{DF6D8CD4-6AE0-44AF-8184-AF556F88D05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3" name="TextBox 12">
          <a:extLst>
            <a:ext uri="{FF2B5EF4-FFF2-40B4-BE49-F238E27FC236}">
              <a16:creationId xmlns:a16="http://schemas.microsoft.com/office/drawing/2014/main" id="{4EF31788-DC1B-4EC1-B11F-CD99C3378C0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4" name="TextBox 13">
          <a:extLst>
            <a:ext uri="{FF2B5EF4-FFF2-40B4-BE49-F238E27FC236}">
              <a16:creationId xmlns:a16="http://schemas.microsoft.com/office/drawing/2014/main" id="{FD6F3647-44C4-4A43-B2AB-8E180D1E6A8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5" name="TextBox 14">
          <a:extLst>
            <a:ext uri="{FF2B5EF4-FFF2-40B4-BE49-F238E27FC236}">
              <a16:creationId xmlns:a16="http://schemas.microsoft.com/office/drawing/2014/main" id="{41CD8834-E45C-48A1-B01A-3ED74D7572F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6" name="TextBox 15">
          <a:extLst>
            <a:ext uri="{FF2B5EF4-FFF2-40B4-BE49-F238E27FC236}">
              <a16:creationId xmlns:a16="http://schemas.microsoft.com/office/drawing/2014/main" id="{01322004-C21C-4569-9AF3-6FD2378E00CE}"/>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7" name="TextBox 16">
          <a:extLst>
            <a:ext uri="{FF2B5EF4-FFF2-40B4-BE49-F238E27FC236}">
              <a16:creationId xmlns:a16="http://schemas.microsoft.com/office/drawing/2014/main" id="{D411CF1A-0241-4EF9-9B5B-8692F30188C9}"/>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 name="TextBox 17">
          <a:extLst>
            <a:ext uri="{FF2B5EF4-FFF2-40B4-BE49-F238E27FC236}">
              <a16:creationId xmlns:a16="http://schemas.microsoft.com/office/drawing/2014/main" id="{35A06557-5D8D-4F5B-94F0-2026193E35F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9" name="TextBox 18">
          <a:extLst>
            <a:ext uri="{FF2B5EF4-FFF2-40B4-BE49-F238E27FC236}">
              <a16:creationId xmlns:a16="http://schemas.microsoft.com/office/drawing/2014/main" id="{0AB4D61E-A3F9-4EDC-AF5C-A2EA8FF6110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0" name="TextBox 19">
          <a:extLst>
            <a:ext uri="{FF2B5EF4-FFF2-40B4-BE49-F238E27FC236}">
              <a16:creationId xmlns:a16="http://schemas.microsoft.com/office/drawing/2014/main" id="{FEEEDA1D-7C82-46A7-BF6E-597EE1FA7426}"/>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1" name="TextBox 20">
          <a:extLst>
            <a:ext uri="{FF2B5EF4-FFF2-40B4-BE49-F238E27FC236}">
              <a16:creationId xmlns:a16="http://schemas.microsoft.com/office/drawing/2014/main" id="{153B1E8E-5F8A-4A2F-8D72-D99936D7A65D}"/>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2" name="TextBox 21">
          <a:extLst>
            <a:ext uri="{FF2B5EF4-FFF2-40B4-BE49-F238E27FC236}">
              <a16:creationId xmlns:a16="http://schemas.microsoft.com/office/drawing/2014/main" id="{AA0A0186-EFF1-49E1-BE7B-7E6824843145}"/>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 name="TextBox 22">
          <a:extLst>
            <a:ext uri="{FF2B5EF4-FFF2-40B4-BE49-F238E27FC236}">
              <a16:creationId xmlns:a16="http://schemas.microsoft.com/office/drawing/2014/main" id="{AA319AAD-9BE7-47E9-AD6A-E4286E56E07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4" name="TextBox 23">
          <a:extLst>
            <a:ext uri="{FF2B5EF4-FFF2-40B4-BE49-F238E27FC236}">
              <a16:creationId xmlns:a16="http://schemas.microsoft.com/office/drawing/2014/main" id="{3725F481-3BA1-4056-9EAE-211B0F2291C5}"/>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5" name="TextBox 24">
          <a:extLst>
            <a:ext uri="{FF2B5EF4-FFF2-40B4-BE49-F238E27FC236}">
              <a16:creationId xmlns:a16="http://schemas.microsoft.com/office/drawing/2014/main" id="{6D9A9943-7918-4E24-9AD8-0CF8C2D1E64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6" name="TextBox 25">
          <a:extLst>
            <a:ext uri="{FF2B5EF4-FFF2-40B4-BE49-F238E27FC236}">
              <a16:creationId xmlns:a16="http://schemas.microsoft.com/office/drawing/2014/main" id="{36AA35C9-BBEC-4F36-AB39-F91D1CCD73D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 name="TextBox 26">
          <a:extLst>
            <a:ext uri="{FF2B5EF4-FFF2-40B4-BE49-F238E27FC236}">
              <a16:creationId xmlns:a16="http://schemas.microsoft.com/office/drawing/2014/main" id="{D99F933B-4848-4FE3-8554-A143A835A29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 name="TextBox 27">
          <a:extLst>
            <a:ext uri="{FF2B5EF4-FFF2-40B4-BE49-F238E27FC236}">
              <a16:creationId xmlns:a16="http://schemas.microsoft.com/office/drawing/2014/main" id="{80D7A906-0284-4D13-9560-DCD2B324A9B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 name="TextBox 28">
          <a:extLst>
            <a:ext uri="{FF2B5EF4-FFF2-40B4-BE49-F238E27FC236}">
              <a16:creationId xmlns:a16="http://schemas.microsoft.com/office/drawing/2014/main" id="{71755980-9F0C-41D1-9EF0-48AE1DB9CF5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 name="TextBox 29">
          <a:extLst>
            <a:ext uri="{FF2B5EF4-FFF2-40B4-BE49-F238E27FC236}">
              <a16:creationId xmlns:a16="http://schemas.microsoft.com/office/drawing/2014/main" id="{36C6577A-F91D-457E-A4B6-FF93A273F48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 name="TextBox 30">
          <a:extLst>
            <a:ext uri="{FF2B5EF4-FFF2-40B4-BE49-F238E27FC236}">
              <a16:creationId xmlns:a16="http://schemas.microsoft.com/office/drawing/2014/main" id="{93906F24-7A08-4B0C-BCBF-6C2D18A5AEC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 name="TextBox 31">
          <a:extLst>
            <a:ext uri="{FF2B5EF4-FFF2-40B4-BE49-F238E27FC236}">
              <a16:creationId xmlns:a16="http://schemas.microsoft.com/office/drawing/2014/main" id="{919B48C7-0278-4150-8A2C-37A2052B612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 name="TextBox 32">
          <a:extLst>
            <a:ext uri="{FF2B5EF4-FFF2-40B4-BE49-F238E27FC236}">
              <a16:creationId xmlns:a16="http://schemas.microsoft.com/office/drawing/2014/main" id="{622C842F-2E46-42D7-B607-EDDFCF9E32B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 name="TextBox 33">
          <a:extLst>
            <a:ext uri="{FF2B5EF4-FFF2-40B4-BE49-F238E27FC236}">
              <a16:creationId xmlns:a16="http://schemas.microsoft.com/office/drawing/2014/main" id="{38D94AFB-E7CC-4F99-AAE2-5A7958E2D4B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 name="TextBox 34">
          <a:extLst>
            <a:ext uri="{FF2B5EF4-FFF2-40B4-BE49-F238E27FC236}">
              <a16:creationId xmlns:a16="http://schemas.microsoft.com/office/drawing/2014/main" id="{B5610C05-1C93-456F-AA18-045D8DFF5A2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6" name="TextBox 35">
          <a:extLst>
            <a:ext uri="{FF2B5EF4-FFF2-40B4-BE49-F238E27FC236}">
              <a16:creationId xmlns:a16="http://schemas.microsoft.com/office/drawing/2014/main" id="{857387D0-F626-4F9A-90F3-E2A4E864F56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 name="TextBox 36">
          <a:extLst>
            <a:ext uri="{FF2B5EF4-FFF2-40B4-BE49-F238E27FC236}">
              <a16:creationId xmlns:a16="http://schemas.microsoft.com/office/drawing/2014/main" id="{89535B8B-20D1-4F83-9253-98A9D7F3228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 name="TextBox 41">
          <a:extLst>
            <a:ext uri="{FF2B5EF4-FFF2-40B4-BE49-F238E27FC236}">
              <a16:creationId xmlns:a16="http://schemas.microsoft.com/office/drawing/2014/main" id="{54ECB5BD-3652-4C86-B765-B7C17254371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 name="TextBox 42">
          <a:extLst>
            <a:ext uri="{FF2B5EF4-FFF2-40B4-BE49-F238E27FC236}">
              <a16:creationId xmlns:a16="http://schemas.microsoft.com/office/drawing/2014/main" id="{A85B89DA-D3B0-4AE4-91D9-94DDFC19E62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 name="TextBox 43">
          <a:extLst>
            <a:ext uri="{FF2B5EF4-FFF2-40B4-BE49-F238E27FC236}">
              <a16:creationId xmlns:a16="http://schemas.microsoft.com/office/drawing/2014/main" id="{3C753E2D-61D0-4CE7-AAC1-512147292EC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 name="TextBox 44">
          <a:extLst>
            <a:ext uri="{FF2B5EF4-FFF2-40B4-BE49-F238E27FC236}">
              <a16:creationId xmlns:a16="http://schemas.microsoft.com/office/drawing/2014/main" id="{862696CC-1AB6-4375-A518-938DA8F6DD6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 name="TextBox 45">
          <a:extLst>
            <a:ext uri="{FF2B5EF4-FFF2-40B4-BE49-F238E27FC236}">
              <a16:creationId xmlns:a16="http://schemas.microsoft.com/office/drawing/2014/main" id="{3988F694-B2DF-428A-A31B-D74429BB61C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7" name="TextBox 46">
          <a:extLst>
            <a:ext uri="{FF2B5EF4-FFF2-40B4-BE49-F238E27FC236}">
              <a16:creationId xmlns:a16="http://schemas.microsoft.com/office/drawing/2014/main" id="{4AFF089C-71A1-42BE-914F-EE1A9A7D985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8" name="TextBox 47">
          <a:extLst>
            <a:ext uri="{FF2B5EF4-FFF2-40B4-BE49-F238E27FC236}">
              <a16:creationId xmlns:a16="http://schemas.microsoft.com/office/drawing/2014/main" id="{9F2E7B06-790C-4266-A51B-0ABE2852316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9" name="TextBox 48">
          <a:extLst>
            <a:ext uri="{FF2B5EF4-FFF2-40B4-BE49-F238E27FC236}">
              <a16:creationId xmlns:a16="http://schemas.microsoft.com/office/drawing/2014/main" id="{54FF912B-D851-4B1D-84E9-0BCAB74D309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0" name="TextBox 49">
          <a:extLst>
            <a:ext uri="{FF2B5EF4-FFF2-40B4-BE49-F238E27FC236}">
              <a16:creationId xmlns:a16="http://schemas.microsoft.com/office/drawing/2014/main" id="{1390100E-E050-4FF1-B710-2C43924B9FB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1" name="TextBox 50">
          <a:extLst>
            <a:ext uri="{FF2B5EF4-FFF2-40B4-BE49-F238E27FC236}">
              <a16:creationId xmlns:a16="http://schemas.microsoft.com/office/drawing/2014/main" id="{2BB6F6D1-3DA0-45CD-9B8D-443646D9B31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2" name="TextBox 51">
          <a:extLst>
            <a:ext uri="{FF2B5EF4-FFF2-40B4-BE49-F238E27FC236}">
              <a16:creationId xmlns:a16="http://schemas.microsoft.com/office/drawing/2014/main" id="{3C871486-684B-4184-85E7-AF274E3E918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3" name="TextBox 52">
          <a:extLst>
            <a:ext uri="{FF2B5EF4-FFF2-40B4-BE49-F238E27FC236}">
              <a16:creationId xmlns:a16="http://schemas.microsoft.com/office/drawing/2014/main" id="{26979E06-CB9B-4EDD-BB62-70569404C64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4" name="TextBox 53">
          <a:extLst>
            <a:ext uri="{FF2B5EF4-FFF2-40B4-BE49-F238E27FC236}">
              <a16:creationId xmlns:a16="http://schemas.microsoft.com/office/drawing/2014/main" id="{EB49D85E-FA62-4BD5-80A0-CF512EE9529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5" name="TextBox 54">
          <a:extLst>
            <a:ext uri="{FF2B5EF4-FFF2-40B4-BE49-F238E27FC236}">
              <a16:creationId xmlns:a16="http://schemas.microsoft.com/office/drawing/2014/main" id="{70893F46-9FD8-4AA6-A6A3-5970A4EFF77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 name="TextBox 70">
          <a:extLst>
            <a:ext uri="{FF2B5EF4-FFF2-40B4-BE49-F238E27FC236}">
              <a16:creationId xmlns:a16="http://schemas.microsoft.com/office/drawing/2014/main" id="{61457C45-AD59-4401-944A-4C498604C4D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 name="TextBox 71">
          <a:extLst>
            <a:ext uri="{FF2B5EF4-FFF2-40B4-BE49-F238E27FC236}">
              <a16:creationId xmlns:a16="http://schemas.microsoft.com/office/drawing/2014/main" id="{8750D637-0FED-4E6C-B2BC-F9144900540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 name="TextBox 72">
          <a:extLst>
            <a:ext uri="{FF2B5EF4-FFF2-40B4-BE49-F238E27FC236}">
              <a16:creationId xmlns:a16="http://schemas.microsoft.com/office/drawing/2014/main" id="{0DF8870C-7E5C-4CEC-9C12-3CFED16B027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 name="TextBox 73">
          <a:extLst>
            <a:ext uri="{FF2B5EF4-FFF2-40B4-BE49-F238E27FC236}">
              <a16:creationId xmlns:a16="http://schemas.microsoft.com/office/drawing/2014/main" id="{4F1C2AEB-B585-4325-AB4A-CDEDA749A77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 name="TextBox 74">
          <a:extLst>
            <a:ext uri="{FF2B5EF4-FFF2-40B4-BE49-F238E27FC236}">
              <a16:creationId xmlns:a16="http://schemas.microsoft.com/office/drawing/2014/main" id="{ACF5B6B2-D803-4528-AEF1-85676ABFB50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6" name="TextBox 75">
          <a:extLst>
            <a:ext uri="{FF2B5EF4-FFF2-40B4-BE49-F238E27FC236}">
              <a16:creationId xmlns:a16="http://schemas.microsoft.com/office/drawing/2014/main" id="{7DF51739-4FA2-4F4A-92CE-91101092DF0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7" name="TextBox 76">
          <a:extLst>
            <a:ext uri="{FF2B5EF4-FFF2-40B4-BE49-F238E27FC236}">
              <a16:creationId xmlns:a16="http://schemas.microsoft.com/office/drawing/2014/main" id="{DD16DABC-F784-444D-A3B5-0D933A7303A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8" name="TextBox 77">
          <a:extLst>
            <a:ext uri="{FF2B5EF4-FFF2-40B4-BE49-F238E27FC236}">
              <a16:creationId xmlns:a16="http://schemas.microsoft.com/office/drawing/2014/main" id="{1E13BC00-6BB4-4A53-B5E2-D33606A705B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 name="TextBox 78">
          <a:extLst>
            <a:ext uri="{FF2B5EF4-FFF2-40B4-BE49-F238E27FC236}">
              <a16:creationId xmlns:a16="http://schemas.microsoft.com/office/drawing/2014/main" id="{80078C4C-40F8-4992-A85F-B48341B39B0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 name="TextBox 79">
          <a:extLst>
            <a:ext uri="{FF2B5EF4-FFF2-40B4-BE49-F238E27FC236}">
              <a16:creationId xmlns:a16="http://schemas.microsoft.com/office/drawing/2014/main" id="{7EDCB676-B1B7-492C-9BC8-033442FB27B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 name="TextBox 80">
          <a:extLst>
            <a:ext uri="{FF2B5EF4-FFF2-40B4-BE49-F238E27FC236}">
              <a16:creationId xmlns:a16="http://schemas.microsoft.com/office/drawing/2014/main" id="{77216E8D-D201-429B-83AF-1AFC75F3C3A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 name="TextBox 81">
          <a:extLst>
            <a:ext uri="{FF2B5EF4-FFF2-40B4-BE49-F238E27FC236}">
              <a16:creationId xmlns:a16="http://schemas.microsoft.com/office/drawing/2014/main" id="{7FD485B5-A983-4D07-8BF1-C6C6B3C17A7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 name="TextBox 82">
          <a:extLst>
            <a:ext uri="{FF2B5EF4-FFF2-40B4-BE49-F238E27FC236}">
              <a16:creationId xmlns:a16="http://schemas.microsoft.com/office/drawing/2014/main" id="{10EA40EE-E53E-4777-B600-AC6D1CF4085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 name="TextBox 83">
          <a:extLst>
            <a:ext uri="{FF2B5EF4-FFF2-40B4-BE49-F238E27FC236}">
              <a16:creationId xmlns:a16="http://schemas.microsoft.com/office/drawing/2014/main" id="{C286A4BD-CF32-42FC-8AF0-8964EBB80DD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 name="TextBox 84">
          <a:extLst>
            <a:ext uri="{FF2B5EF4-FFF2-40B4-BE49-F238E27FC236}">
              <a16:creationId xmlns:a16="http://schemas.microsoft.com/office/drawing/2014/main" id="{110FFC80-1564-4EA6-9244-B8933771BED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 name="TextBox 90">
          <a:extLst>
            <a:ext uri="{FF2B5EF4-FFF2-40B4-BE49-F238E27FC236}">
              <a16:creationId xmlns:a16="http://schemas.microsoft.com/office/drawing/2014/main" id="{333EC830-6EE4-4829-B2DD-C1C08D02654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 name="TextBox 91">
          <a:extLst>
            <a:ext uri="{FF2B5EF4-FFF2-40B4-BE49-F238E27FC236}">
              <a16:creationId xmlns:a16="http://schemas.microsoft.com/office/drawing/2014/main" id="{910B6894-D342-4A59-8D1A-E5C6F444411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 name="TextBox 92">
          <a:extLst>
            <a:ext uri="{FF2B5EF4-FFF2-40B4-BE49-F238E27FC236}">
              <a16:creationId xmlns:a16="http://schemas.microsoft.com/office/drawing/2014/main" id="{B8D2BE47-823A-486B-80AE-BD78B8E6A12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 name="TextBox 93">
          <a:extLst>
            <a:ext uri="{FF2B5EF4-FFF2-40B4-BE49-F238E27FC236}">
              <a16:creationId xmlns:a16="http://schemas.microsoft.com/office/drawing/2014/main" id="{AB5C4EE6-5790-479F-800D-2516ABE0F36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 name="TextBox 94">
          <a:extLst>
            <a:ext uri="{FF2B5EF4-FFF2-40B4-BE49-F238E27FC236}">
              <a16:creationId xmlns:a16="http://schemas.microsoft.com/office/drawing/2014/main" id="{175ECA63-8EDF-4699-9945-878A53DF894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 name="TextBox 95">
          <a:extLst>
            <a:ext uri="{FF2B5EF4-FFF2-40B4-BE49-F238E27FC236}">
              <a16:creationId xmlns:a16="http://schemas.microsoft.com/office/drawing/2014/main" id="{7046DE14-31A0-4785-876C-71B796B260F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 name="TextBox 96">
          <a:extLst>
            <a:ext uri="{FF2B5EF4-FFF2-40B4-BE49-F238E27FC236}">
              <a16:creationId xmlns:a16="http://schemas.microsoft.com/office/drawing/2014/main" id="{E01FD825-F266-47E1-B397-AC07A517D5E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 name="TextBox 97">
          <a:extLst>
            <a:ext uri="{FF2B5EF4-FFF2-40B4-BE49-F238E27FC236}">
              <a16:creationId xmlns:a16="http://schemas.microsoft.com/office/drawing/2014/main" id="{81FF118F-BCC4-4B3D-9760-D214777B51D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9" name="TextBox 98">
          <a:extLst>
            <a:ext uri="{FF2B5EF4-FFF2-40B4-BE49-F238E27FC236}">
              <a16:creationId xmlns:a16="http://schemas.microsoft.com/office/drawing/2014/main" id="{16F78CCD-012A-4F47-984D-381EC3DFA885}"/>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6" name="TextBox 105">
          <a:extLst>
            <a:ext uri="{FF2B5EF4-FFF2-40B4-BE49-F238E27FC236}">
              <a16:creationId xmlns:a16="http://schemas.microsoft.com/office/drawing/2014/main" id="{0FE49CB1-84DE-45AE-8169-B3EE1AA2605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7" name="TextBox 106">
          <a:extLst>
            <a:ext uri="{FF2B5EF4-FFF2-40B4-BE49-F238E27FC236}">
              <a16:creationId xmlns:a16="http://schemas.microsoft.com/office/drawing/2014/main" id="{4FE3F0A8-31C1-4D2F-8F7B-BC8D34BF26B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8" name="TextBox 107">
          <a:extLst>
            <a:ext uri="{FF2B5EF4-FFF2-40B4-BE49-F238E27FC236}">
              <a16:creationId xmlns:a16="http://schemas.microsoft.com/office/drawing/2014/main" id="{2C7B6172-1BDF-44D8-AF69-4EC970A5504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9" name="TextBox 108">
          <a:extLst>
            <a:ext uri="{FF2B5EF4-FFF2-40B4-BE49-F238E27FC236}">
              <a16:creationId xmlns:a16="http://schemas.microsoft.com/office/drawing/2014/main" id="{22BA1DB3-2348-4AC4-9903-7041A62BD39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0" name="TextBox 109">
          <a:extLst>
            <a:ext uri="{FF2B5EF4-FFF2-40B4-BE49-F238E27FC236}">
              <a16:creationId xmlns:a16="http://schemas.microsoft.com/office/drawing/2014/main" id="{61E7AA57-A5CA-4743-B4C2-C1232300F30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1" name="TextBox 110">
          <a:extLst>
            <a:ext uri="{FF2B5EF4-FFF2-40B4-BE49-F238E27FC236}">
              <a16:creationId xmlns:a16="http://schemas.microsoft.com/office/drawing/2014/main" id="{0FB4A077-2F90-4AF3-8599-69AA2C554E9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 name="TextBox 85">
          <a:extLst>
            <a:ext uri="{FF2B5EF4-FFF2-40B4-BE49-F238E27FC236}">
              <a16:creationId xmlns:a16="http://schemas.microsoft.com/office/drawing/2014/main" id="{D5F30B11-6EF6-4847-A36B-700CCB89003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 name="TextBox 86">
          <a:extLst>
            <a:ext uri="{FF2B5EF4-FFF2-40B4-BE49-F238E27FC236}">
              <a16:creationId xmlns:a16="http://schemas.microsoft.com/office/drawing/2014/main" id="{774ABFAC-4FC2-4621-9D30-61E9D118047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8" name="TextBox 87">
          <a:extLst>
            <a:ext uri="{FF2B5EF4-FFF2-40B4-BE49-F238E27FC236}">
              <a16:creationId xmlns:a16="http://schemas.microsoft.com/office/drawing/2014/main" id="{C3C3CE57-1C6D-4B75-81A4-67E46C2807C5}"/>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9" name="TextBox 88">
          <a:extLst>
            <a:ext uri="{FF2B5EF4-FFF2-40B4-BE49-F238E27FC236}">
              <a16:creationId xmlns:a16="http://schemas.microsoft.com/office/drawing/2014/main" id="{D74F408B-BF28-48AD-89AC-2924E187DCA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 name="TextBox 89">
          <a:extLst>
            <a:ext uri="{FF2B5EF4-FFF2-40B4-BE49-F238E27FC236}">
              <a16:creationId xmlns:a16="http://schemas.microsoft.com/office/drawing/2014/main" id="{1AA171BC-0EEB-4FA3-97C1-76FD1880875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0" name="TextBox 99">
          <a:extLst>
            <a:ext uri="{FF2B5EF4-FFF2-40B4-BE49-F238E27FC236}">
              <a16:creationId xmlns:a16="http://schemas.microsoft.com/office/drawing/2014/main" id="{C57CBB22-11D0-41A5-BB4B-63FEF720902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1" name="TextBox 100">
          <a:extLst>
            <a:ext uri="{FF2B5EF4-FFF2-40B4-BE49-F238E27FC236}">
              <a16:creationId xmlns:a16="http://schemas.microsoft.com/office/drawing/2014/main" id="{26434074-1942-49BD-BBE6-EDD571B30830}"/>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2" name="TextBox 101">
          <a:extLst>
            <a:ext uri="{FF2B5EF4-FFF2-40B4-BE49-F238E27FC236}">
              <a16:creationId xmlns:a16="http://schemas.microsoft.com/office/drawing/2014/main" id="{91C6E64C-71F0-41C3-A536-23FDD5CB7CA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3" name="TextBox 102">
          <a:extLst>
            <a:ext uri="{FF2B5EF4-FFF2-40B4-BE49-F238E27FC236}">
              <a16:creationId xmlns:a16="http://schemas.microsoft.com/office/drawing/2014/main" id="{B92091EE-6438-4511-AA91-B27EC31B899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4" name="TextBox 103">
          <a:extLst>
            <a:ext uri="{FF2B5EF4-FFF2-40B4-BE49-F238E27FC236}">
              <a16:creationId xmlns:a16="http://schemas.microsoft.com/office/drawing/2014/main" id="{F4608D94-1DAB-4545-99A9-D163EDE32CB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05" name="TextBox 104">
          <a:extLst>
            <a:ext uri="{FF2B5EF4-FFF2-40B4-BE49-F238E27FC236}">
              <a16:creationId xmlns:a16="http://schemas.microsoft.com/office/drawing/2014/main" id="{907A3CA8-1787-4C51-AA00-BDF093E3066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2" name="TextBox 111">
          <a:extLst>
            <a:ext uri="{FF2B5EF4-FFF2-40B4-BE49-F238E27FC236}">
              <a16:creationId xmlns:a16="http://schemas.microsoft.com/office/drawing/2014/main" id="{C4CEC9CF-593C-4E10-B7F1-6F150724AF8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3" name="TextBox 112">
          <a:extLst>
            <a:ext uri="{FF2B5EF4-FFF2-40B4-BE49-F238E27FC236}">
              <a16:creationId xmlns:a16="http://schemas.microsoft.com/office/drawing/2014/main" id="{BA906873-CDF8-4F4A-8456-9A2314838D9B}"/>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4" name="TextBox 113">
          <a:extLst>
            <a:ext uri="{FF2B5EF4-FFF2-40B4-BE49-F238E27FC236}">
              <a16:creationId xmlns:a16="http://schemas.microsoft.com/office/drawing/2014/main" id="{5BA72C0F-FB42-49B2-8CF0-13A98B8349B2}"/>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5" name="TextBox 114">
          <a:extLst>
            <a:ext uri="{FF2B5EF4-FFF2-40B4-BE49-F238E27FC236}">
              <a16:creationId xmlns:a16="http://schemas.microsoft.com/office/drawing/2014/main" id="{6D3D759F-E9B0-4E15-9780-CF0F60253A46}"/>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6" name="TextBox 115">
          <a:extLst>
            <a:ext uri="{FF2B5EF4-FFF2-40B4-BE49-F238E27FC236}">
              <a16:creationId xmlns:a16="http://schemas.microsoft.com/office/drawing/2014/main" id="{4A1F5725-4CEF-4810-B63F-1B1A90442AB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7" name="TextBox 116">
          <a:extLst>
            <a:ext uri="{FF2B5EF4-FFF2-40B4-BE49-F238E27FC236}">
              <a16:creationId xmlns:a16="http://schemas.microsoft.com/office/drawing/2014/main" id="{D781398C-D6BF-4522-A527-930F1C44F9BD}"/>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8" name="TextBox 117">
          <a:extLst>
            <a:ext uri="{FF2B5EF4-FFF2-40B4-BE49-F238E27FC236}">
              <a16:creationId xmlns:a16="http://schemas.microsoft.com/office/drawing/2014/main" id="{DFFE6C77-3DCF-4D43-8471-A0366E06C5C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19" name="TextBox 118">
          <a:extLst>
            <a:ext uri="{FF2B5EF4-FFF2-40B4-BE49-F238E27FC236}">
              <a16:creationId xmlns:a16="http://schemas.microsoft.com/office/drawing/2014/main" id="{EC3F78CD-9236-4A00-ABC2-BCF414796200}"/>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0" name="TextBox 119">
          <a:extLst>
            <a:ext uri="{FF2B5EF4-FFF2-40B4-BE49-F238E27FC236}">
              <a16:creationId xmlns:a16="http://schemas.microsoft.com/office/drawing/2014/main" id="{74907D13-5DD5-4C24-AE89-0F253FE466B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1" name="TextBox 120">
          <a:extLst>
            <a:ext uri="{FF2B5EF4-FFF2-40B4-BE49-F238E27FC236}">
              <a16:creationId xmlns:a16="http://schemas.microsoft.com/office/drawing/2014/main" id="{E253B31C-7B11-4C57-8BC2-B41DA8FCDE3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2" name="TextBox 121">
          <a:extLst>
            <a:ext uri="{FF2B5EF4-FFF2-40B4-BE49-F238E27FC236}">
              <a16:creationId xmlns:a16="http://schemas.microsoft.com/office/drawing/2014/main" id="{456A5692-4249-4669-BA27-67711D0D0FA8}"/>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3" name="TextBox 122">
          <a:extLst>
            <a:ext uri="{FF2B5EF4-FFF2-40B4-BE49-F238E27FC236}">
              <a16:creationId xmlns:a16="http://schemas.microsoft.com/office/drawing/2014/main" id="{278073DD-D880-4893-847B-553D047894E5}"/>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4" name="TextBox 123">
          <a:extLst>
            <a:ext uri="{FF2B5EF4-FFF2-40B4-BE49-F238E27FC236}">
              <a16:creationId xmlns:a16="http://schemas.microsoft.com/office/drawing/2014/main" id="{7D26E730-2E17-4FBC-87DC-38AF0C785B04}"/>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5" name="TextBox 124">
          <a:extLst>
            <a:ext uri="{FF2B5EF4-FFF2-40B4-BE49-F238E27FC236}">
              <a16:creationId xmlns:a16="http://schemas.microsoft.com/office/drawing/2014/main" id="{ED48DD61-9E72-49B9-99E2-B31D1B01D2A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6" name="TextBox 125">
          <a:extLst>
            <a:ext uri="{FF2B5EF4-FFF2-40B4-BE49-F238E27FC236}">
              <a16:creationId xmlns:a16="http://schemas.microsoft.com/office/drawing/2014/main" id="{9E7C25C2-7A6F-4AB5-9341-2DB507D8783B}"/>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7" name="TextBox 126">
          <a:extLst>
            <a:ext uri="{FF2B5EF4-FFF2-40B4-BE49-F238E27FC236}">
              <a16:creationId xmlns:a16="http://schemas.microsoft.com/office/drawing/2014/main" id="{C2099369-E474-47E3-80DB-5C098AC20A5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8" name="TextBox 127">
          <a:extLst>
            <a:ext uri="{FF2B5EF4-FFF2-40B4-BE49-F238E27FC236}">
              <a16:creationId xmlns:a16="http://schemas.microsoft.com/office/drawing/2014/main" id="{51C0A8AB-CDAC-44DE-BC90-3EFB26EE5F48}"/>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29" name="TextBox 128">
          <a:extLst>
            <a:ext uri="{FF2B5EF4-FFF2-40B4-BE49-F238E27FC236}">
              <a16:creationId xmlns:a16="http://schemas.microsoft.com/office/drawing/2014/main" id="{E736AEBC-D67C-4F9E-938C-49D58DE6475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30" name="TextBox 129">
          <a:extLst>
            <a:ext uri="{FF2B5EF4-FFF2-40B4-BE49-F238E27FC236}">
              <a16:creationId xmlns:a16="http://schemas.microsoft.com/office/drawing/2014/main" id="{184D32C3-3CD1-4E61-B05D-27923387573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131" name="TextBox 130">
          <a:extLst>
            <a:ext uri="{FF2B5EF4-FFF2-40B4-BE49-F238E27FC236}">
              <a16:creationId xmlns:a16="http://schemas.microsoft.com/office/drawing/2014/main" id="{4849E20A-F3C7-41E7-B0F9-690598DC2461}"/>
            </a:ext>
          </a:extLst>
        </xdr:cNvPr>
        <xdr:cNvSpPr txBox="1"/>
      </xdr:nvSpPr>
      <xdr:spPr>
        <a:xfrm>
          <a:off x="8982075" y="143189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32" name="TextBox 131">
          <a:extLst>
            <a:ext uri="{FF2B5EF4-FFF2-40B4-BE49-F238E27FC236}">
              <a16:creationId xmlns:a16="http://schemas.microsoft.com/office/drawing/2014/main" id="{406404BE-F8ED-46BA-A3BA-43281087D863}"/>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33" name="TextBox 132">
          <a:extLst>
            <a:ext uri="{FF2B5EF4-FFF2-40B4-BE49-F238E27FC236}">
              <a16:creationId xmlns:a16="http://schemas.microsoft.com/office/drawing/2014/main" id="{8BC0DC77-0FBE-4780-8EBA-23AE856FC3DB}"/>
            </a:ext>
          </a:extLst>
        </xdr:cNvPr>
        <xdr:cNvSpPr txBox="1"/>
      </xdr:nvSpPr>
      <xdr:spPr>
        <a:xfrm>
          <a:off x="11677650" y="141655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34" name="TextBox 133">
          <a:extLst>
            <a:ext uri="{FF2B5EF4-FFF2-40B4-BE49-F238E27FC236}">
              <a16:creationId xmlns:a16="http://schemas.microsoft.com/office/drawing/2014/main" id="{9EC91B08-ECC8-4447-8E31-D7B339DCC7DA}"/>
            </a:ext>
          </a:extLst>
        </xdr:cNvPr>
        <xdr:cNvSpPr txBox="1"/>
      </xdr:nvSpPr>
      <xdr:spPr>
        <a:xfrm>
          <a:off x="11677650" y="142093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35" name="TextBox 134">
          <a:extLst>
            <a:ext uri="{FF2B5EF4-FFF2-40B4-BE49-F238E27FC236}">
              <a16:creationId xmlns:a16="http://schemas.microsoft.com/office/drawing/2014/main" id="{218EB685-FE79-4CA9-BD9E-7DCAD1761177}"/>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36" name="TextBox 135">
          <a:extLst>
            <a:ext uri="{FF2B5EF4-FFF2-40B4-BE49-F238E27FC236}">
              <a16:creationId xmlns:a16="http://schemas.microsoft.com/office/drawing/2014/main" id="{23CD36AD-B46C-4BC1-8D13-623F3AFCB1D3}"/>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37" name="TextBox 136">
          <a:extLst>
            <a:ext uri="{FF2B5EF4-FFF2-40B4-BE49-F238E27FC236}">
              <a16:creationId xmlns:a16="http://schemas.microsoft.com/office/drawing/2014/main" id="{15E0E169-5CCA-40BE-AB82-D0346FC0828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38" name="TextBox 137">
          <a:extLst>
            <a:ext uri="{FF2B5EF4-FFF2-40B4-BE49-F238E27FC236}">
              <a16:creationId xmlns:a16="http://schemas.microsoft.com/office/drawing/2014/main" id="{84AB8EFB-F669-4E0B-8EBD-EB1E994C52C1}"/>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39" name="TextBox 138">
          <a:extLst>
            <a:ext uri="{FF2B5EF4-FFF2-40B4-BE49-F238E27FC236}">
              <a16:creationId xmlns:a16="http://schemas.microsoft.com/office/drawing/2014/main" id="{2D7E652B-33DF-4434-B88D-F1C030F6DCEF}"/>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40" name="TextBox 139">
          <a:extLst>
            <a:ext uri="{FF2B5EF4-FFF2-40B4-BE49-F238E27FC236}">
              <a16:creationId xmlns:a16="http://schemas.microsoft.com/office/drawing/2014/main" id="{B9C40F5F-264F-4688-87C8-43724D74D75F}"/>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41" name="TextBox 140">
          <a:extLst>
            <a:ext uri="{FF2B5EF4-FFF2-40B4-BE49-F238E27FC236}">
              <a16:creationId xmlns:a16="http://schemas.microsoft.com/office/drawing/2014/main" id="{7185CDE6-154F-484C-A675-2616592A1F02}"/>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42" name="TextBox 141">
          <a:extLst>
            <a:ext uri="{FF2B5EF4-FFF2-40B4-BE49-F238E27FC236}">
              <a16:creationId xmlns:a16="http://schemas.microsoft.com/office/drawing/2014/main" id="{7532EAB1-7608-41F4-A459-64D29B9DD7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43" name="TextBox 142">
          <a:extLst>
            <a:ext uri="{FF2B5EF4-FFF2-40B4-BE49-F238E27FC236}">
              <a16:creationId xmlns:a16="http://schemas.microsoft.com/office/drawing/2014/main" id="{F26671A4-986D-4145-A810-F1618851DA06}"/>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44" name="TextBox 143">
          <a:extLst>
            <a:ext uri="{FF2B5EF4-FFF2-40B4-BE49-F238E27FC236}">
              <a16:creationId xmlns:a16="http://schemas.microsoft.com/office/drawing/2014/main" id="{F0065DB4-079F-481A-8137-BD41008C5511}"/>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45" name="TextBox 144">
          <a:extLst>
            <a:ext uri="{FF2B5EF4-FFF2-40B4-BE49-F238E27FC236}">
              <a16:creationId xmlns:a16="http://schemas.microsoft.com/office/drawing/2014/main" id="{C1C3D83B-AE0F-4C83-9448-E5CFC5D12B3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46" name="TextBox 145">
          <a:extLst>
            <a:ext uri="{FF2B5EF4-FFF2-40B4-BE49-F238E27FC236}">
              <a16:creationId xmlns:a16="http://schemas.microsoft.com/office/drawing/2014/main" id="{5B641EC5-0396-40A9-A6B2-EDEAEA49DE8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47" name="TextBox 146">
          <a:extLst>
            <a:ext uri="{FF2B5EF4-FFF2-40B4-BE49-F238E27FC236}">
              <a16:creationId xmlns:a16="http://schemas.microsoft.com/office/drawing/2014/main" id="{64E75835-8FC6-476A-BFC8-ECC8B1FADBE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48" name="TextBox 147">
          <a:extLst>
            <a:ext uri="{FF2B5EF4-FFF2-40B4-BE49-F238E27FC236}">
              <a16:creationId xmlns:a16="http://schemas.microsoft.com/office/drawing/2014/main" id="{EA5E1611-9B91-4876-A584-F03C636AEDA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49" name="TextBox 148">
          <a:extLst>
            <a:ext uri="{FF2B5EF4-FFF2-40B4-BE49-F238E27FC236}">
              <a16:creationId xmlns:a16="http://schemas.microsoft.com/office/drawing/2014/main" id="{505D5701-6F44-4646-9C8D-EEB23ADF181B}"/>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50" name="TextBox 149">
          <a:extLst>
            <a:ext uri="{FF2B5EF4-FFF2-40B4-BE49-F238E27FC236}">
              <a16:creationId xmlns:a16="http://schemas.microsoft.com/office/drawing/2014/main" id="{AB16730E-DB08-45AC-ACCE-50DE2E89917B}"/>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51" name="TextBox 150">
          <a:extLst>
            <a:ext uri="{FF2B5EF4-FFF2-40B4-BE49-F238E27FC236}">
              <a16:creationId xmlns:a16="http://schemas.microsoft.com/office/drawing/2014/main" id="{B5D93426-D3C0-4C95-B432-7AE0204FC93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52" name="TextBox 151">
          <a:extLst>
            <a:ext uri="{FF2B5EF4-FFF2-40B4-BE49-F238E27FC236}">
              <a16:creationId xmlns:a16="http://schemas.microsoft.com/office/drawing/2014/main" id="{C3004B16-EA04-4890-AD45-35C187D81CB7}"/>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53" name="TextBox 152">
          <a:extLst>
            <a:ext uri="{FF2B5EF4-FFF2-40B4-BE49-F238E27FC236}">
              <a16:creationId xmlns:a16="http://schemas.microsoft.com/office/drawing/2014/main" id="{BB46C693-B7A3-4C4C-9D82-F5CA32AF13BC}"/>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54" name="TextBox 153">
          <a:extLst>
            <a:ext uri="{FF2B5EF4-FFF2-40B4-BE49-F238E27FC236}">
              <a16:creationId xmlns:a16="http://schemas.microsoft.com/office/drawing/2014/main" id="{84517EF6-46A2-42CB-99AD-37FEF3288B42}"/>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155" name="TextBox 154">
          <a:extLst>
            <a:ext uri="{FF2B5EF4-FFF2-40B4-BE49-F238E27FC236}">
              <a16:creationId xmlns:a16="http://schemas.microsoft.com/office/drawing/2014/main" id="{983D62BA-8E1B-49D1-8CB9-BB656072C569}"/>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56" name="TextBox 155">
          <a:extLst>
            <a:ext uri="{FF2B5EF4-FFF2-40B4-BE49-F238E27FC236}">
              <a16:creationId xmlns:a16="http://schemas.microsoft.com/office/drawing/2014/main" id="{413F3207-E911-4310-81B1-61A74429699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57" name="TextBox 156">
          <a:extLst>
            <a:ext uri="{FF2B5EF4-FFF2-40B4-BE49-F238E27FC236}">
              <a16:creationId xmlns:a16="http://schemas.microsoft.com/office/drawing/2014/main" id="{C32EF42E-B40A-4D1E-81B7-93E19539E83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158" name="TextBox 157">
          <a:extLst>
            <a:ext uri="{FF2B5EF4-FFF2-40B4-BE49-F238E27FC236}">
              <a16:creationId xmlns:a16="http://schemas.microsoft.com/office/drawing/2014/main" id="{00CDE3CB-F7A5-40F3-A2A4-6967C71EA8FA}"/>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59" name="TextBox 158">
          <a:extLst>
            <a:ext uri="{FF2B5EF4-FFF2-40B4-BE49-F238E27FC236}">
              <a16:creationId xmlns:a16="http://schemas.microsoft.com/office/drawing/2014/main" id="{21714EA5-A04D-4CBF-95C5-DF89DD97DE9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0" name="TextBox 159">
          <a:extLst>
            <a:ext uri="{FF2B5EF4-FFF2-40B4-BE49-F238E27FC236}">
              <a16:creationId xmlns:a16="http://schemas.microsoft.com/office/drawing/2014/main" id="{29ACE28F-D993-49A7-B7E6-119F4C7A5F9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1" name="TextBox 160">
          <a:extLst>
            <a:ext uri="{FF2B5EF4-FFF2-40B4-BE49-F238E27FC236}">
              <a16:creationId xmlns:a16="http://schemas.microsoft.com/office/drawing/2014/main" id="{116C5E7F-91E8-420E-AF50-97698502650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2" name="TextBox 161">
          <a:extLst>
            <a:ext uri="{FF2B5EF4-FFF2-40B4-BE49-F238E27FC236}">
              <a16:creationId xmlns:a16="http://schemas.microsoft.com/office/drawing/2014/main" id="{EF4AE51E-3FAF-46C8-8C46-E312644A3D3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3" name="TextBox 162">
          <a:extLst>
            <a:ext uri="{FF2B5EF4-FFF2-40B4-BE49-F238E27FC236}">
              <a16:creationId xmlns:a16="http://schemas.microsoft.com/office/drawing/2014/main" id="{9BD5F6EC-C5BB-441C-B7EB-1002DBAEF34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4" name="TextBox 163">
          <a:extLst>
            <a:ext uri="{FF2B5EF4-FFF2-40B4-BE49-F238E27FC236}">
              <a16:creationId xmlns:a16="http://schemas.microsoft.com/office/drawing/2014/main" id="{2EF956D4-C484-4D74-8FF8-A2D5CBCE0AB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5" name="TextBox 164">
          <a:extLst>
            <a:ext uri="{FF2B5EF4-FFF2-40B4-BE49-F238E27FC236}">
              <a16:creationId xmlns:a16="http://schemas.microsoft.com/office/drawing/2014/main" id="{EAEB7970-F127-4479-A1F2-11389051DD6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6" name="TextBox 165">
          <a:extLst>
            <a:ext uri="{FF2B5EF4-FFF2-40B4-BE49-F238E27FC236}">
              <a16:creationId xmlns:a16="http://schemas.microsoft.com/office/drawing/2014/main" id="{8D011546-5FD7-4E45-92B0-67F104C6F20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7" name="TextBox 166">
          <a:extLst>
            <a:ext uri="{FF2B5EF4-FFF2-40B4-BE49-F238E27FC236}">
              <a16:creationId xmlns:a16="http://schemas.microsoft.com/office/drawing/2014/main" id="{24DF5DE6-A12F-4AD7-A986-B045AF7FD63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8" name="TextBox 167">
          <a:extLst>
            <a:ext uri="{FF2B5EF4-FFF2-40B4-BE49-F238E27FC236}">
              <a16:creationId xmlns:a16="http://schemas.microsoft.com/office/drawing/2014/main" id="{C708F396-DCFE-47F4-8F02-285C7E1722A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69" name="TextBox 168">
          <a:extLst>
            <a:ext uri="{FF2B5EF4-FFF2-40B4-BE49-F238E27FC236}">
              <a16:creationId xmlns:a16="http://schemas.microsoft.com/office/drawing/2014/main" id="{A6E9E640-D31E-44EC-9FC6-E57D85319B0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0" name="TextBox 169">
          <a:extLst>
            <a:ext uri="{FF2B5EF4-FFF2-40B4-BE49-F238E27FC236}">
              <a16:creationId xmlns:a16="http://schemas.microsoft.com/office/drawing/2014/main" id="{29A49FAA-3528-4274-BEA7-D88BDCB77A8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1" name="TextBox 170">
          <a:extLst>
            <a:ext uri="{FF2B5EF4-FFF2-40B4-BE49-F238E27FC236}">
              <a16:creationId xmlns:a16="http://schemas.microsoft.com/office/drawing/2014/main" id="{B9E3AB4D-B002-408E-90B8-B6F0DB5DA5E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2" name="TextBox 171">
          <a:extLst>
            <a:ext uri="{FF2B5EF4-FFF2-40B4-BE49-F238E27FC236}">
              <a16:creationId xmlns:a16="http://schemas.microsoft.com/office/drawing/2014/main" id="{12343C6E-6BF6-4C31-B77B-3145219E753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3" name="TextBox 172">
          <a:extLst>
            <a:ext uri="{FF2B5EF4-FFF2-40B4-BE49-F238E27FC236}">
              <a16:creationId xmlns:a16="http://schemas.microsoft.com/office/drawing/2014/main" id="{48FDFC4B-A399-43AB-A1A0-7623072733D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4" name="TextBox 173">
          <a:extLst>
            <a:ext uri="{FF2B5EF4-FFF2-40B4-BE49-F238E27FC236}">
              <a16:creationId xmlns:a16="http://schemas.microsoft.com/office/drawing/2014/main" id="{D689A390-0F4C-4C17-B98D-B8E7E34F8FA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5" name="TextBox 174">
          <a:extLst>
            <a:ext uri="{FF2B5EF4-FFF2-40B4-BE49-F238E27FC236}">
              <a16:creationId xmlns:a16="http://schemas.microsoft.com/office/drawing/2014/main" id="{F14F1FE3-2CAD-432C-8594-307106C5E18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6" name="TextBox 175">
          <a:extLst>
            <a:ext uri="{FF2B5EF4-FFF2-40B4-BE49-F238E27FC236}">
              <a16:creationId xmlns:a16="http://schemas.microsoft.com/office/drawing/2014/main" id="{F170D916-7FA8-4093-8037-0041D9B4A5F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7" name="TextBox 176">
          <a:extLst>
            <a:ext uri="{FF2B5EF4-FFF2-40B4-BE49-F238E27FC236}">
              <a16:creationId xmlns:a16="http://schemas.microsoft.com/office/drawing/2014/main" id="{1E14D601-CF28-4EFB-AECB-50CA4E91CE7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8" name="TextBox 177">
          <a:extLst>
            <a:ext uri="{FF2B5EF4-FFF2-40B4-BE49-F238E27FC236}">
              <a16:creationId xmlns:a16="http://schemas.microsoft.com/office/drawing/2014/main" id="{8C8E41A5-F957-41A8-BACA-CCA1A2CAB9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79" name="TextBox 178">
          <a:extLst>
            <a:ext uri="{FF2B5EF4-FFF2-40B4-BE49-F238E27FC236}">
              <a16:creationId xmlns:a16="http://schemas.microsoft.com/office/drawing/2014/main" id="{FDC2C0D5-3A4D-4C39-91B6-BBBB039B028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0" name="TextBox 179">
          <a:extLst>
            <a:ext uri="{FF2B5EF4-FFF2-40B4-BE49-F238E27FC236}">
              <a16:creationId xmlns:a16="http://schemas.microsoft.com/office/drawing/2014/main" id="{D2383259-9B10-4ABD-92CD-FF41A8BEA19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1" name="TextBox 180">
          <a:extLst>
            <a:ext uri="{FF2B5EF4-FFF2-40B4-BE49-F238E27FC236}">
              <a16:creationId xmlns:a16="http://schemas.microsoft.com/office/drawing/2014/main" id="{555D15F9-7748-42FE-94FE-B8835DE4DC2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2" name="TextBox 181">
          <a:extLst>
            <a:ext uri="{FF2B5EF4-FFF2-40B4-BE49-F238E27FC236}">
              <a16:creationId xmlns:a16="http://schemas.microsoft.com/office/drawing/2014/main" id="{B2546263-2C51-43E8-88DE-C458F11131A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3" name="TextBox 182">
          <a:extLst>
            <a:ext uri="{FF2B5EF4-FFF2-40B4-BE49-F238E27FC236}">
              <a16:creationId xmlns:a16="http://schemas.microsoft.com/office/drawing/2014/main" id="{2010AB51-2826-4D31-BAEF-8E7D5F54109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4" name="TextBox 183">
          <a:extLst>
            <a:ext uri="{FF2B5EF4-FFF2-40B4-BE49-F238E27FC236}">
              <a16:creationId xmlns:a16="http://schemas.microsoft.com/office/drawing/2014/main" id="{7F4220A2-31A7-4AC1-B719-3E5EAC4E14F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5" name="TextBox 184">
          <a:extLst>
            <a:ext uri="{FF2B5EF4-FFF2-40B4-BE49-F238E27FC236}">
              <a16:creationId xmlns:a16="http://schemas.microsoft.com/office/drawing/2014/main" id="{D9D9E336-9AED-4293-8374-7A94173354D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6" name="TextBox 185">
          <a:extLst>
            <a:ext uri="{FF2B5EF4-FFF2-40B4-BE49-F238E27FC236}">
              <a16:creationId xmlns:a16="http://schemas.microsoft.com/office/drawing/2014/main" id="{A7AB4F0B-B0C0-4117-8E62-A91C069A16A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7" name="TextBox 186">
          <a:extLst>
            <a:ext uri="{FF2B5EF4-FFF2-40B4-BE49-F238E27FC236}">
              <a16:creationId xmlns:a16="http://schemas.microsoft.com/office/drawing/2014/main" id="{396CC8AC-EC7A-4E32-BAE2-0A308694B1D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8" name="TextBox 187">
          <a:extLst>
            <a:ext uri="{FF2B5EF4-FFF2-40B4-BE49-F238E27FC236}">
              <a16:creationId xmlns:a16="http://schemas.microsoft.com/office/drawing/2014/main" id="{06AD9126-8DC9-49CE-B84B-2324E6BAA8D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89" name="TextBox 188">
          <a:extLst>
            <a:ext uri="{FF2B5EF4-FFF2-40B4-BE49-F238E27FC236}">
              <a16:creationId xmlns:a16="http://schemas.microsoft.com/office/drawing/2014/main" id="{A53D1C4C-0C5E-47FA-9B08-42E0B553A29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0" name="TextBox 189">
          <a:extLst>
            <a:ext uri="{FF2B5EF4-FFF2-40B4-BE49-F238E27FC236}">
              <a16:creationId xmlns:a16="http://schemas.microsoft.com/office/drawing/2014/main" id="{D131DC4A-29A9-4313-9306-BABAD608F99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1" name="TextBox 190">
          <a:extLst>
            <a:ext uri="{FF2B5EF4-FFF2-40B4-BE49-F238E27FC236}">
              <a16:creationId xmlns:a16="http://schemas.microsoft.com/office/drawing/2014/main" id="{DE9FAF47-55DD-43EA-8C26-FDAB287FE2B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2" name="TextBox 191">
          <a:extLst>
            <a:ext uri="{FF2B5EF4-FFF2-40B4-BE49-F238E27FC236}">
              <a16:creationId xmlns:a16="http://schemas.microsoft.com/office/drawing/2014/main" id="{805C3E3D-0CB0-4518-9BFA-7CD12BA32F6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3" name="TextBox 192">
          <a:extLst>
            <a:ext uri="{FF2B5EF4-FFF2-40B4-BE49-F238E27FC236}">
              <a16:creationId xmlns:a16="http://schemas.microsoft.com/office/drawing/2014/main" id="{55654B9B-6E3F-4E79-9FEB-4EEBF39411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4" name="TextBox 193">
          <a:extLst>
            <a:ext uri="{FF2B5EF4-FFF2-40B4-BE49-F238E27FC236}">
              <a16:creationId xmlns:a16="http://schemas.microsoft.com/office/drawing/2014/main" id="{FDA5DF01-BBFE-4E7C-B80F-D4412B12F8F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5" name="TextBox 194">
          <a:extLst>
            <a:ext uri="{FF2B5EF4-FFF2-40B4-BE49-F238E27FC236}">
              <a16:creationId xmlns:a16="http://schemas.microsoft.com/office/drawing/2014/main" id="{0C25F787-8848-4BDA-A674-485C94549FA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6" name="TextBox 195">
          <a:extLst>
            <a:ext uri="{FF2B5EF4-FFF2-40B4-BE49-F238E27FC236}">
              <a16:creationId xmlns:a16="http://schemas.microsoft.com/office/drawing/2014/main" id="{B26B3CD4-A775-4DFC-B8A1-04CB2668F3C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7" name="TextBox 196">
          <a:extLst>
            <a:ext uri="{FF2B5EF4-FFF2-40B4-BE49-F238E27FC236}">
              <a16:creationId xmlns:a16="http://schemas.microsoft.com/office/drawing/2014/main" id="{A309A932-C4BB-4C82-9A0F-2E3978D8FF6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8" name="TextBox 197">
          <a:extLst>
            <a:ext uri="{FF2B5EF4-FFF2-40B4-BE49-F238E27FC236}">
              <a16:creationId xmlns:a16="http://schemas.microsoft.com/office/drawing/2014/main" id="{DE32E648-1C05-4107-86FA-2E70755CFE6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199" name="TextBox 198">
          <a:extLst>
            <a:ext uri="{FF2B5EF4-FFF2-40B4-BE49-F238E27FC236}">
              <a16:creationId xmlns:a16="http://schemas.microsoft.com/office/drawing/2014/main" id="{4466277E-8B84-4594-956F-01E48AA9DE8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0" name="TextBox 199">
          <a:extLst>
            <a:ext uri="{FF2B5EF4-FFF2-40B4-BE49-F238E27FC236}">
              <a16:creationId xmlns:a16="http://schemas.microsoft.com/office/drawing/2014/main" id="{E931F6D4-770D-42E9-A908-11BAD62AE5C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1" name="TextBox 200">
          <a:extLst>
            <a:ext uri="{FF2B5EF4-FFF2-40B4-BE49-F238E27FC236}">
              <a16:creationId xmlns:a16="http://schemas.microsoft.com/office/drawing/2014/main" id="{C6E75BB4-62AB-48FA-8AE4-E7A587F7A71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2" name="TextBox 201">
          <a:extLst>
            <a:ext uri="{FF2B5EF4-FFF2-40B4-BE49-F238E27FC236}">
              <a16:creationId xmlns:a16="http://schemas.microsoft.com/office/drawing/2014/main" id="{4FA39B5B-1288-4181-BE9A-66D08BCD412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3" name="TextBox 202">
          <a:extLst>
            <a:ext uri="{FF2B5EF4-FFF2-40B4-BE49-F238E27FC236}">
              <a16:creationId xmlns:a16="http://schemas.microsoft.com/office/drawing/2014/main" id="{086A032E-EAAA-4DAC-986C-EEA40A25439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4" name="TextBox 203">
          <a:extLst>
            <a:ext uri="{FF2B5EF4-FFF2-40B4-BE49-F238E27FC236}">
              <a16:creationId xmlns:a16="http://schemas.microsoft.com/office/drawing/2014/main" id="{FF0423F2-007E-4591-ADD2-79A0D7D6BD1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5" name="TextBox 204">
          <a:extLst>
            <a:ext uri="{FF2B5EF4-FFF2-40B4-BE49-F238E27FC236}">
              <a16:creationId xmlns:a16="http://schemas.microsoft.com/office/drawing/2014/main" id="{AE587D20-03FC-47FC-8303-9410F98D7C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6" name="TextBox 205">
          <a:extLst>
            <a:ext uri="{FF2B5EF4-FFF2-40B4-BE49-F238E27FC236}">
              <a16:creationId xmlns:a16="http://schemas.microsoft.com/office/drawing/2014/main" id="{3E40EEDB-5E98-4F9E-B1B7-3455700B075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7" name="TextBox 206">
          <a:extLst>
            <a:ext uri="{FF2B5EF4-FFF2-40B4-BE49-F238E27FC236}">
              <a16:creationId xmlns:a16="http://schemas.microsoft.com/office/drawing/2014/main" id="{70D29BE8-43C8-400B-84AC-D2BFD80B397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8" name="TextBox 207">
          <a:extLst>
            <a:ext uri="{FF2B5EF4-FFF2-40B4-BE49-F238E27FC236}">
              <a16:creationId xmlns:a16="http://schemas.microsoft.com/office/drawing/2014/main" id="{29893BC9-E0B1-4136-BEE0-1C1D5BD5D699}"/>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09" name="TextBox 208">
          <a:extLst>
            <a:ext uri="{FF2B5EF4-FFF2-40B4-BE49-F238E27FC236}">
              <a16:creationId xmlns:a16="http://schemas.microsoft.com/office/drawing/2014/main" id="{57E20518-59D5-4235-8A31-D18C6C8F4F2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0" name="TextBox 209">
          <a:extLst>
            <a:ext uri="{FF2B5EF4-FFF2-40B4-BE49-F238E27FC236}">
              <a16:creationId xmlns:a16="http://schemas.microsoft.com/office/drawing/2014/main" id="{BBFE4F95-366D-4488-B56E-48168B803AD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1" name="TextBox 210">
          <a:extLst>
            <a:ext uri="{FF2B5EF4-FFF2-40B4-BE49-F238E27FC236}">
              <a16:creationId xmlns:a16="http://schemas.microsoft.com/office/drawing/2014/main" id="{4E3B9626-1FA0-493A-B2E6-FC45713FA99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2" name="TextBox 211">
          <a:extLst>
            <a:ext uri="{FF2B5EF4-FFF2-40B4-BE49-F238E27FC236}">
              <a16:creationId xmlns:a16="http://schemas.microsoft.com/office/drawing/2014/main" id="{9A42D01B-FBA6-49A8-8A41-A5613ED29EA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3" name="TextBox 212">
          <a:extLst>
            <a:ext uri="{FF2B5EF4-FFF2-40B4-BE49-F238E27FC236}">
              <a16:creationId xmlns:a16="http://schemas.microsoft.com/office/drawing/2014/main" id="{2763988B-F99A-4D94-8522-53709FD0F95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4" name="TextBox 213">
          <a:extLst>
            <a:ext uri="{FF2B5EF4-FFF2-40B4-BE49-F238E27FC236}">
              <a16:creationId xmlns:a16="http://schemas.microsoft.com/office/drawing/2014/main" id="{465019C5-81C6-406D-9C7C-3FBF2C8068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5" name="TextBox 214">
          <a:extLst>
            <a:ext uri="{FF2B5EF4-FFF2-40B4-BE49-F238E27FC236}">
              <a16:creationId xmlns:a16="http://schemas.microsoft.com/office/drawing/2014/main" id="{1B7D8034-EBAE-400B-ACB7-7C184269619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6" name="TextBox 215">
          <a:extLst>
            <a:ext uri="{FF2B5EF4-FFF2-40B4-BE49-F238E27FC236}">
              <a16:creationId xmlns:a16="http://schemas.microsoft.com/office/drawing/2014/main" id="{0D811022-6F87-4AB4-AED9-40E123145EA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7" name="TextBox 216">
          <a:extLst>
            <a:ext uri="{FF2B5EF4-FFF2-40B4-BE49-F238E27FC236}">
              <a16:creationId xmlns:a16="http://schemas.microsoft.com/office/drawing/2014/main" id="{32F158B9-B7AB-4805-BBF7-C0773A60E7CD}"/>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8" name="TextBox 217">
          <a:extLst>
            <a:ext uri="{FF2B5EF4-FFF2-40B4-BE49-F238E27FC236}">
              <a16:creationId xmlns:a16="http://schemas.microsoft.com/office/drawing/2014/main" id="{AA1BFEC2-673F-43A3-9163-E62D7BC6C18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19" name="TextBox 218">
          <a:extLst>
            <a:ext uri="{FF2B5EF4-FFF2-40B4-BE49-F238E27FC236}">
              <a16:creationId xmlns:a16="http://schemas.microsoft.com/office/drawing/2014/main" id="{78C3CC84-2497-4E5A-AC73-2030E32238D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0" name="TextBox 219">
          <a:extLst>
            <a:ext uri="{FF2B5EF4-FFF2-40B4-BE49-F238E27FC236}">
              <a16:creationId xmlns:a16="http://schemas.microsoft.com/office/drawing/2014/main" id="{861122E6-93F5-4CB8-8DCA-079A60D1959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1" name="TextBox 220">
          <a:extLst>
            <a:ext uri="{FF2B5EF4-FFF2-40B4-BE49-F238E27FC236}">
              <a16:creationId xmlns:a16="http://schemas.microsoft.com/office/drawing/2014/main" id="{9B812071-39CC-46D2-98BA-3F01CE4EED39}"/>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2" name="TextBox 221">
          <a:extLst>
            <a:ext uri="{FF2B5EF4-FFF2-40B4-BE49-F238E27FC236}">
              <a16:creationId xmlns:a16="http://schemas.microsoft.com/office/drawing/2014/main" id="{06298B64-EDF7-4B46-B748-E1D17ED52EC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3" name="TextBox 222">
          <a:extLst>
            <a:ext uri="{FF2B5EF4-FFF2-40B4-BE49-F238E27FC236}">
              <a16:creationId xmlns:a16="http://schemas.microsoft.com/office/drawing/2014/main" id="{0EFFEF00-0A31-4249-8F16-49DA7F9AB7A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4" name="TextBox 223">
          <a:extLst>
            <a:ext uri="{FF2B5EF4-FFF2-40B4-BE49-F238E27FC236}">
              <a16:creationId xmlns:a16="http://schemas.microsoft.com/office/drawing/2014/main" id="{F67CB178-8868-4F6A-8C27-94DEB15C6F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5" name="TextBox 224">
          <a:extLst>
            <a:ext uri="{FF2B5EF4-FFF2-40B4-BE49-F238E27FC236}">
              <a16:creationId xmlns:a16="http://schemas.microsoft.com/office/drawing/2014/main" id="{A2245B29-2209-4226-BCD0-216CDEC4C47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6" name="TextBox 225">
          <a:extLst>
            <a:ext uri="{FF2B5EF4-FFF2-40B4-BE49-F238E27FC236}">
              <a16:creationId xmlns:a16="http://schemas.microsoft.com/office/drawing/2014/main" id="{DF245BA0-FA41-4B76-8B4F-B19364F6370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7" name="TextBox 226">
          <a:extLst>
            <a:ext uri="{FF2B5EF4-FFF2-40B4-BE49-F238E27FC236}">
              <a16:creationId xmlns:a16="http://schemas.microsoft.com/office/drawing/2014/main" id="{8137CB4D-B978-49D8-927D-58745922506A}"/>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8" name="TextBox 227">
          <a:extLst>
            <a:ext uri="{FF2B5EF4-FFF2-40B4-BE49-F238E27FC236}">
              <a16:creationId xmlns:a16="http://schemas.microsoft.com/office/drawing/2014/main" id="{005EFC0C-2D89-434C-B378-183AE9AF727C}"/>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29" name="TextBox 228">
          <a:extLst>
            <a:ext uri="{FF2B5EF4-FFF2-40B4-BE49-F238E27FC236}">
              <a16:creationId xmlns:a16="http://schemas.microsoft.com/office/drawing/2014/main" id="{075E0F0C-31BD-4014-9D05-5CCD67A4E75E}"/>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0" name="TextBox 229">
          <a:extLst>
            <a:ext uri="{FF2B5EF4-FFF2-40B4-BE49-F238E27FC236}">
              <a16:creationId xmlns:a16="http://schemas.microsoft.com/office/drawing/2014/main" id="{B40A6BC7-2607-4E4A-9DD6-2E51165316C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1" name="TextBox 230">
          <a:extLst>
            <a:ext uri="{FF2B5EF4-FFF2-40B4-BE49-F238E27FC236}">
              <a16:creationId xmlns:a16="http://schemas.microsoft.com/office/drawing/2014/main" id="{800AF768-725E-424D-B246-599FDACB1676}"/>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2" name="TextBox 231">
          <a:extLst>
            <a:ext uri="{FF2B5EF4-FFF2-40B4-BE49-F238E27FC236}">
              <a16:creationId xmlns:a16="http://schemas.microsoft.com/office/drawing/2014/main" id="{253D39FC-BFE7-4122-AC48-C20E8D93D45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3" name="TextBox 232">
          <a:extLst>
            <a:ext uri="{FF2B5EF4-FFF2-40B4-BE49-F238E27FC236}">
              <a16:creationId xmlns:a16="http://schemas.microsoft.com/office/drawing/2014/main" id="{417D3F80-68E7-4B98-9424-F559E46E1604}"/>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4" name="TextBox 233">
          <a:extLst>
            <a:ext uri="{FF2B5EF4-FFF2-40B4-BE49-F238E27FC236}">
              <a16:creationId xmlns:a16="http://schemas.microsoft.com/office/drawing/2014/main" id="{A6E910AB-6BF6-460D-B289-218212B3B62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5" name="TextBox 234">
          <a:extLst>
            <a:ext uri="{FF2B5EF4-FFF2-40B4-BE49-F238E27FC236}">
              <a16:creationId xmlns:a16="http://schemas.microsoft.com/office/drawing/2014/main" id="{7DF719E0-450E-4045-8C05-5792B03B67E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6" name="TextBox 235">
          <a:extLst>
            <a:ext uri="{FF2B5EF4-FFF2-40B4-BE49-F238E27FC236}">
              <a16:creationId xmlns:a16="http://schemas.microsoft.com/office/drawing/2014/main" id="{87AB9B73-C0B8-4C95-A779-92EAF2209855}"/>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7" name="TextBox 236">
          <a:extLst>
            <a:ext uri="{FF2B5EF4-FFF2-40B4-BE49-F238E27FC236}">
              <a16:creationId xmlns:a16="http://schemas.microsoft.com/office/drawing/2014/main" id="{972C3CCF-ADFD-46FD-A607-4F90D29D877B}"/>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8" name="TextBox 237">
          <a:extLst>
            <a:ext uri="{FF2B5EF4-FFF2-40B4-BE49-F238E27FC236}">
              <a16:creationId xmlns:a16="http://schemas.microsoft.com/office/drawing/2014/main" id="{B85AB4EE-5BDE-4F92-89E0-660DB297D887}"/>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39" name="TextBox 238">
          <a:extLst>
            <a:ext uri="{FF2B5EF4-FFF2-40B4-BE49-F238E27FC236}">
              <a16:creationId xmlns:a16="http://schemas.microsoft.com/office/drawing/2014/main" id="{EE21A201-09B5-4693-89F3-E66D39439E3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40" name="TextBox 239">
          <a:extLst>
            <a:ext uri="{FF2B5EF4-FFF2-40B4-BE49-F238E27FC236}">
              <a16:creationId xmlns:a16="http://schemas.microsoft.com/office/drawing/2014/main" id="{619AA321-C5C0-4F39-B582-7E840C3F0D0A}"/>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41" name="TextBox 240">
          <a:extLst>
            <a:ext uri="{FF2B5EF4-FFF2-40B4-BE49-F238E27FC236}">
              <a16:creationId xmlns:a16="http://schemas.microsoft.com/office/drawing/2014/main" id="{D6E5E948-0FB7-405B-A2F7-18DC5F8247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42" name="TextBox 241">
          <a:extLst>
            <a:ext uri="{FF2B5EF4-FFF2-40B4-BE49-F238E27FC236}">
              <a16:creationId xmlns:a16="http://schemas.microsoft.com/office/drawing/2014/main" id="{B131094B-B563-4FED-8C0C-B516B155C016}"/>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43" name="TextBox 242">
          <a:extLst>
            <a:ext uri="{FF2B5EF4-FFF2-40B4-BE49-F238E27FC236}">
              <a16:creationId xmlns:a16="http://schemas.microsoft.com/office/drawing/2014/main" id="{68600A33-097D-4B83-8278-3A9140979CB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44" name="TextBox 243">
          <a:extLst>
            <a:ext uri="{FF2B5EF4-FFF2-40B4-BE49-F238E27FC236}">
              <a16:creationId xmlns:a16="http://schemas.microsoft.com/office/drawing/2014/main" id="{1CE0A1FD-E64D-43A2-9CEC-F82DD31EED6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245" name="TextBox 244">
          <a:extLst>
            <a:ext uri="{FF2B5EF4-FFF2-40B4-BE49-F238E27FC236}">
              <a16:creationId xmlns:a16="http://schemas.microsoft.com/office/drawing/2014/main" id="{5D6C05FD-4A06-4F1A-82AA-42CAE5A09583}"/>
            </a:ext>
          </a:extLst>
        </xdr:cNvPr>
        <xdr:cNvSpPr txBox="1"/>
      </xdr:nvSpPr>
      <xdr:spPr>
        <a:xfrm>
          <a:off x="6019800" y="115204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5</xdr:row>
      <xdr:rowOff>0</xdr:rowOff>
    </xdr:from>
    <xdr:ext cx="184731" cy="270573"/>
    <xdr:sp macro="" textlink="">
      <xdr:nvSpPr>
        <xdr:cNvPr id="246" name="TextBox 245">
          <a:extLst>
            <a:ext uri="{FF2B5EF4-FFF2-40B4-BE49-F238E27FC236}">
              <a16:creationId xmlns:a16="http://schemas.microsoft.com/office/drawing/2014/main" id="{A7BC0FAD-34C9-4106-99C3-8A992FBE240D}"/>
            </a:ext>
          </a:extLst>
        </xdr:cNvPr>
        <xdr:cNvSpPr txBox="1"/>
      </xdr:nvSpPr>
      <xdr:spPr>
        <a:xfrm>
          <a:off x="6019800"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47" name="TextBox 246">
          <a:extLst>
            <a:ext uri="{FF2B5EF4-FFF2-40B4-BE49-F238E27FC236}">
              <a16:creationId xmlns:a16="http://schemas.microsoft.com/office/drawing/2014/main" id="{7FB2FF51-C8E2-43DC-ADAE-2C57FEA4E0E5}"/>
            </a:ext>
          </a:extLst>
        </xdr:cNvPr>
        <xdr:cNvSpPr txBox="1"/>
      </xdr:nvSpPr>
      <xdr:spPr>
        <a:xfrm>
          <a:off x="7781925"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48" name="TextBox 247">
          <a:extLst>
            <a:ext uri="{FF2B5EF4-FFF2-40B4-BE49-F238E27FC236}">
              <a16:creationId xmlns:a16="http://schemas.microsoft.com/office/drawing/2014/main" id="{12FD0277-1516-40AC-965A-D593AB2B6897}"/>
            </a:ext>
          </a:extLst>
        </xdr:cNvPr>
        <xdr:cNvSpPr txBox="1"/>
      </xdr:nvSpPr>
      <xdr:spPr>
        <a:xfrm>
          <a:off x="7781925" y="90058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49" name="TextBox 248">
          <a:extLst>
            <a:ext uri="{FF2B5EF4-FFF2-40B4-BE49-F238E27FC236}">
              <a16:creationId xmlns:a16="http://schemas.microsoft.com/office/drawing/2014/main" id="{FE1D465B-4E52-4B0C-9175-4EB234AD933E}"/>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50" name="TextBox 249">
          <a:extLst>
            <a:ext uri="{FF2B5EF4-FFF2-40B4-BE49-F238E27FC236}">
              <a16:creationId xmlns:a16="http://schemas.microsoft.com/office/drawing/2014/main" id="{E6B42483-C0F6-4B25-A299-B70E8EAD2CF7}"/>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51" name="TextBox 250">
          <a:extLst>
            <a:ext uri="{FF2B5EF4-FFF2-40B4-BE49-F238E27FC236}">
              <a16:creationId xmlns:a16="http://schemas.microsoft.com/office/drawing/2014/main" id="{9E1B2A2B-A87C-4A90-AD07-66E588C5372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52" name="TextBox 251">
          <a:extLst>
            <a:ext uri="{FF2B5EF4-FFF2-40B4-BE49-F238E27FC236}">
              <a16:creationId xmlns:a16="http://schemas.microsoft.com/office/drawing/2014/main" id="{067D5EDB-7AC9-40E3-A3CD-5695FCDA9001}"/>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53" name="TextBox 252">
          <a:extLst>
            <a:ext uri="{FF2B5EF4-FFF2-40B4-BE49-F238E27FC236}">
              <a16:creationId xmlns:a16="http://schemas.microsoft.com/office/drawing/2014/main" id="{5B518CE7-E197-4834-AC64-E14E70A70D2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54" name="TextBox 253">
          <a:extLst>
            <a:ext uri="{FF2B5EF4-FFF2-40B4-BE49-F238E27FC236}">
              <a16:creationId xmlns:a16="http://schemas.microsoft.com/office/drawing/2014/main" id="{F994F1FE-F6B7-4130-84F8-E9EF1D57D981}"/>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55" name="TextBox 254">
          <a:extLst>
            <a:ext uri="{FF2B5EF4-FFF2-40B4-BE49-F238E27FC236}">
              <a16:creationId xmlns:a16="http://schemas.microsoft.com/office/drawing/2014/main" id="{71610A02-B447-4168-AF68-0D70CDB765BE}"/>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56" name="TextBox 255">
          <a:extLst>
            <a:ext uri="{FF2B5EF4-FFF2-40B4-BE49-F238E27FC236}">
              <a16:creationId xmlns:a16="http://schemas.microsoft.com/office/drawing/2014/main" id="{343B30C3-F3C1-443E-A767-F23E64AE5A6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57" name="TextBox 256">
          <a:extLst>
            <a:ext uri="{FF2B5EF4-FFF2-40B4-BE49-F238E27FC236}">
              <a16:creationId xmlns:a16="http://schemas.microsoft.com/office/drawing/2014/main" id="{F46FFF6B-004D-4E1E-9FF6-5C1196D3F608}"/>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58" name="TextBox 257">
          <a:extLst>
            <a:ext uri="{FF2B5EF4-FFF2-40B4-BE49-F238E27FC236}">
              <a16:creationId xmlns:a16="http://schemas.microsoft.com/office/drawing/2014/main" id="{EF647C1B-A378-45CA-BD55-7498E5F414E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59" name="TextBox 258">
          <a:extLst>
            <a:ext uri="{FF2B5EF4-FFF2-40B4-BE49-F238E27FC236}">
              <a16:creationId xmlns:a16="http://schemas.microsoft.com/office/drawing/2014/main" id="{1CFD8680-828E-48AF-889B-6D50414D8B3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60" name="TextBox 259">
          <a:extLst>
            <a:ext uri="{FF2B5EF4-FFF2-40B4-BE49-F238E27FC236}">
              <a16:creationId xmlns:a16="http://schemas.microsoft.com/office/drawing/2014/main" id="{34CEBD6B-940D-4936-BF3D-97A0687FDC4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61" name="TextBox 260">
          <a:extLst>
            <a:ext uri="{FF2B5EF4-FFF2-40B4-BE49-F238E27FC236}">
              <a16:creationId xmlns:a16="http://schemas.microsoft.com/office/drawing/2014/main" id="{85B8792C-C8FB-4071-96FD-D0284D8EAB6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62" name="TextBox 261">
          <a:extLst>
            <a:ext uri="{FF2B5EF4-FFF2-40B4-BE49-F238E27FC236}">
              <a16:creationId xmlns:a16="http://schemas.microsoft.com/office/drawing/2014/main" id="{AEA0F538-7F42-4E7C-96E9-6ECFA4589C0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63" name="TextBox 262">
          <a:extLst>
            <a:ext uri="{FF2B5EF4-FFF2-40B4-BE49-F238E27FC236}">
              <a16:creationId xmlns:a16="http://schemas.microsoft.com/office/drawing/2014/main" id="{273363E5-CC41-4B2F-8184-E1A9FE5705B4}"/>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64" name="TextBox 263">
          <a:extLst>
            <a:ext uri="{FF2B5EF4-FFF2-40B4-BE49-F238E27FC236}">
              <a16:creationId xmlns:a16="http://schemas.microsoft.com/office/drawing/2014/main" id="{6CA7922D-8FD3-4211-AAA1-7FA689542051}"/>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65" name="TextBox 264">
          <a:extLst>
            <a:ext uri="{FF2B5EF4-FFF2-40B4-BE49-F238E27FC236}">
              <a16:creationId xmlns:a16="http://schemas.microsoft.com/office/drawing/2014/main" id="{CBF1DF02-3EC2-447C-B117-5F93A0CD285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66" name="TextBox 265">
          <a:extLst>
            <a:ext uri="{FF2B5EF4-FFF2-40B4-BE49-F238E27FC236}">
              <a16:creationId xmlns:a16="http://schemas.microsoft.com/office/drawing/2014/main" id="{FF35AE50-AF12-4E4C-BDE6-3D40EB43F49D}"/>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67" name="TextBox 266">
          <a:extLst>
            <a:ext uri="{FF2B5EF4-FFF2-40B4-BE49-F238E27FC236}">
              <a16:creationId xmlns:a16="http://schemas.microsoft.com/office/drawing/2014/main" id="{2723D891-8207-4A42-A4C6-B84AA71B45D3}"/>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68" name="TextBox 267">
          <a:extLst>
            <a:ext uri="{FF2B5EF4-FFF2-40B4-BE49-F238E27FC236}">
              <a16:creationId xmlns:a16="http://schemas.microsoft.com/office/drawing/2014/main" id="{0074ADAF-1A33-44AA-B218-6520FBB0EC1C}"/>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269" name="TextBox 268">
          <a:extLst>
            <a:ext uri="{FF2B5EF4-FFF2-40B4-BE49-F238E27FC236}">
              <a16:creationId xmlns:a16="http://schemas.microsoft.com/office/drawing/2014/main" id="{CB38FD7E-6351-4997-9CB5-41D739F73BBA}"/>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0" name="TextBox 269">
          <a:extLst>
            <a:ext uri="{FF2B5EF4-FFF2-40B4-BE49-F238E27FC236}">
              <a16:creationId xmlns:a16="http://schemas.microsoft.com/office/drawing/2014/main" id="{8CAF4D57-191A-4C23-B206-69EE8C5C5A7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71" name="TextBox 270">
          <a:extLst>
            <a:ext uri="{FF2B5EF4-FFF2-40B4-BE49-F238E27FC236}">
              <a16:creationId xmlns:a16="http://schemas.microsoft.com/office/drawing/2014/main" id="{E71DA548-39FF-4626-8865-CC21EA610FA0}"/>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272" name="TextBox 271">
          <a:extLst>
            <a:ext uri="{FF2B5EF4-FFF2-40B4-BE49-F238E27FC236}">
              <a16:creationId xmlns:a16="http://schemas.microsoft.com/office/drawing/2014/main" id="{CA0B384A-77F2-490A-91D6-8FF3D2670346}"/>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3" name="TextBox 272">
          <a:extLst>
            <a:ext uri="{FF2B5EF4-FFF2-40B4-BE49-F238E27FC236}">
              <a16:creationId xmlns:a16="http://schemas.microsoft.com/office/drawing/2014/main" id="{CD50FCA0-C32D-4196-9C9D-017B77D91EB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4" name="TextBox 273">
          <a:extLst>
            <a:ext uri="{FF2B5EF4-FFF2-40B4-BE49-F238E27FC236}">
              <a16:creationId xmlns:a16="http://schemas.microsoft.com/office/drawing/2014/main" id="{51BDBF37-CF87-49EA-9428-3FAC87EB7FE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5" name="TextBox 274">
          <a:extLst>
            <a:ext uri="{FF2B5EF4-FFF2-40B4-BE49-F238E27FC236}">
              <a16:creationId xmlns:a16="http://schemas.microsoft.com/office/drawing/2014/main" id="{676D9B02-7717-48C3-B154-524888CE694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6" name="TextBox 275">
          <a:extLst>
            <a:ext uri="{FF2B5EF4-FFF2-40B4-BE49-F238E27FC236}">
              <a16:creationId xmlns:a16="http://schemas.microsoft.com/office/drawing/2014/main" id="{02BE3986-15A5-438D-A8D3-C47C6254AC7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7" name="TextBox 276">
          <a:extLst>
            <a:ext uri="{FF2B5EF4-FFF2-40B4-BE49-F238E27FC236}">
              <a16:creationId xmlns:a16="http://schemas.microsoft.com/office/drawing/2014/main" id="{564BFFB4-1910-41C0-BD2D-8442DCB4707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8" name="TextBox 277">
          <a:extLst>
            <a:ext uri="{FF2B5EF4-FFF2-40B4-BE49-F238E27FC236}">
              <a16:creationId xmlns:a16="http://schemas.microsoft.com/office/drawing/2014/main" id="{2D10F50F-A7A9-4CD0-8E83-9190C4A1917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79" name="TextBox 278">
          <a:extLst>
            <a:ext uri="{FF2B5EF4-FFF2-40B4-BE49-F238E27FC236}">
              <a16:creationId xmlns:a16="http://schemas.microsoft.com/office/drawing/2014/main" id="{0F384831-C386-49EA-82D9-CDBF8095988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0" name="TextBox 279">
          <a:extLst>
            <a:ext uri="{FF2B5EF4-FFF2-40B4-BE49-F238E27FC236}">
              <a16:creationId xmlns:a16="http://schemas.microsoft.com/office/drawing/2014/main" id="{E3F257F9-9279-499D-9912-A13B4BFD0F1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1" name="TextBox 280">
          <a:extLst>
            <a:ext uri="{FF2B5EF4-FFF2-40B4-BE49-F238E27FC236}">
              <a16:creationId xmlns:a16="http://schemas.microsoft.com/office/drawing/2014/main" id="{A1BF65D2-3169-4D7A-A899-2E074E724B0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2" name="TextBox 281">
          <a:extLst>
            <a:ext uri="{FF2B5EF4-FFF2-40B4-BE49-F238E27FC236}">
              <a16:creationId xmlns:a16="http://schemas.microsoft.com/office/drawing/2014/main" id="{F48E2EBB-31B3-4588-8FA9-E0423E1CD2D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3" name="TextBox 282">
          <a:extLst>
            <a:ext uri="{FF2B5EF4-FFF2-40B4-BE49-F238E27FC236}">
              <a16:creationId xmlns:a16="http://schemas.microsoft.com/office/drawing/2014/main" id="{7CAD2D68-ACD5-46A8-B47E-25AD9C3CB89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4" name="TextBox 283">
          <a:extLst>
            <a:ext uri="{FF2B5EF4-FFF2-40B4-BE49-F238E27FC236}">
              <a16:creationId xmlns:a16="http://schemas.microsoft.com/office/drawing/2014/main" id="{96B7BB8C-16C3-41D8-9B7F-DA849D0F2F3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5" name="TextBox 284">
          <a:extLst>
            <a:ext uri="{FF2B5EF4-FFF2-40B4-BE49-F238E27FC236}">
              <a16:creationId xmlns:a16="http://schemas.microsoft.com/office/drawing/2014/main" id="{3A2604AB-5A22-48AD-9401-B75D5D8807C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6" name="TextBox 285">
          <a:extLst>
            <a:ext uri="{FF2B5EF4-FFF2-40B4-BE49-F238E27FC236}">
              <a16:creationId xmlns:a16="http://schemas.microsoft.com/office/drawing/2014/main" id="{0602CDD7-C0A2-47F4-86E6-8B46571646C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7" name="TextBox 286">
          <a:extLst>
            <a:ext uri="{FF2B5EF4-FFF2-40B4-BE49-F238E27FC236}">
              <a16:creationId xmlns:a16="http://schemas.microsoft.com/office/drawing/2014/main" id="{103B9F42-C1A7-4511-B72D-13B0985DA38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8" name="TextBox 287">
          <a:extLst>
            <a:ext uri="{FF2B5EF4-FFF2-40B4-BE49-F238E27FC236}">
              <a16:creationId xmlns:a16="http://schemas.microsoft.com/office/drawing/2014/main" id="{ECB9FA95-295B-4046-BAB1-50D75282673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89" name="TextBox 288">
          <a:extLst>
            <a:ext uri="{FF2B5EF4-FFF2-40B4-BE49-F238E27FC236}">
              <a16:creationId xmlns:a16="http://schemas.microsoft.com/office/drawing/2014/main" id="{2A17901B-9AAF-413D-9CFB-5D30AC55EDD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0" name="TextBox 289">
          <a:extLst>
            <a:ext uri="{FF2B5EF4-FFF2-40B4-BE49-F238E27FC236}">
              <a16:creationId xmlns:a16="http://schemas.microsoft.com/office/drawing/2014/main" id="{2B421D6A-0A45-4998-BA26-E5FAEF85D01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1" name="TextBox 290">
          <a:extLst>
            <a:ext uri="{FF2B5EF4-FFF2-40B4-BE49-F238E27FC236}">
              <a16:creationId xmlns:a16="http://schemas.microsoft.com/office/drawing/2014/main" id="{D3E48AC1-E3CA-4891-B9B6-EAF8C759F8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2" name="TextBox 291">
          <a:extLst>
            <a:ext uri="{FF2B5EF4-FFF2-40B4-BE49-F238E27FC236}">
              <a16:creationId xmlns:a16="http://schemas.microsoft.com/office/drawing/2014/main" id="{3D8FAB31-97E0-420B-8C63-94029B98B71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3" name="TextBox 292">
          <a:extLst>
            <a:ext uri="{FF2B5EF4-FFF2-40B4-BE49-F238E27FC236}">
              <a16:creationId xmlns:a16="http://schemas.microsoft.com/office/drawing/2014/main" id="{F8794870-9D26-4584-9F4A-D68828B9E86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4" name="TextBox 293">
          <a:extLst>
            <a:ext uri="{FF2B5EF4-FFF2-40B4-BE49-F238E27FC236}">
              <a16:creationId xmlns:a16="http://schemas.microsoft.com/office/drawing/2014/main" id="{143DBC5A-5EDC-486D-97B2-BD7C4E7345B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5" name="TextBox 294">
          <a:extLst>
            <a:ext uri="{FF2B5EF4-FFF2-40B4-BE49-F238E27FC236}">
              <a16:creationId xmlns:a16="http://schemas.microsoft.com/office/drawing/2014/main" id="{C3744844-A858-4AE9-A543-F180066C4AD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6" name="TextBox 295">
          <a:extLst>
            <a:ext uri="{FF2B5EF4-FFF2-40B4-BE49-F238E27FC236}">
              <a16:creationId xmlns:a16="http://schemas.microsoft.com/office/drawing/2014/main" id="{3707022E-63D7-4E89-93F4-262DE4B8EA7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7" name="TextBox 296">
          <a:extLst>
            <a:ext uri="{FF2B5EF4-FFF2-40B4-BE49-F238E27FC236}">
              <a16:creationId xmlns:a16="http://schemas.microsoft.com/office/drawing/2014/main" id="{7BAB9AF7-77D3-43DE-B0DE-C0105F4259A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8" name="TextBox 297">
          <a:extLst>
            <a:ext uri="{FF2B5EF4-FFF2-40B4-BE49-F238E27FC236}">
              <a16:creationId xmlns:a16="http://schemas.microsoft.com/office/drawing/2014/main" id="{3C0EDCC6-D920-40C5-8AB8-F3A61678A5B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299" name="TextBox 298">
          <a:extLst>
            <a:ext uri="{FF2B5EF4-FFF2-40B4-BE49-F238E27FC236}">
              <a16:creationId xmlns:a16="http://schemas.microsoft.com/office/drawing/2014/main" id="{470B28E9-7B79-4DF6-B570-5BAA5186470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0" name="TextBox 299">
          <a:extLst>
            <a:ext uri="{FF2B5EF4-FFF2-40B4-BE49-F238E27FC236}">
              <a16:creationId xmlns:a16="http://schemas.microsoft.com/office/drawing/2014/main" id="{D11BBDDF-3411-4D30-91C3-2B15FFDB0A8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1" name="TextBox 300">
          <a:extLst>
            <a:ext uri="{FF2B5EF4-FFF2-40B4-BE49-F238E27FC236}">
              <a16:creationId xmlns:a16="http://schemas.microsoft.com/office/drawing/2014/main" id="{E67E4533-A05C-473A-B86E-D59C60190D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2" name="TextBox 301">
          <a:extLst>
            <a:ext uri="{FF2B5EF4-FFF2-40B4-BE49-F238E27FC236}">
              <a16:creationId xmlns:a16="http://schemas.microsoft.com/office/drawing/2014/main" id="{4B47757B-A514-4923-8DE1-52027A70A06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3" name="TextBox 302">
          <a:extLst>
            <a:ext uri="{FF2B5EF4-FFF2-40B4-BE49-F238E27FC236}">
              <a16:creationId xmlns:a16="http://schemas.microsoft.com/office/drawing/2014/main" id="{6A73216C-F22C-4C63-BA96-83EFD6557D6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4" name="TextBox 303">
          <a:extLst>
            <a:ext uri="{FF2B5EF4-FFF2-40B4-BE49-F238E27FC236}">
              <a16:creationId xmlns:a16="http://schemas.microsoft.com/office/drawing/2014/main" id="{5FE05C51-AE8F-465A-8D1E-5DFD742D780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5" name="TextBox 304">
          <a:extLst>
            <a:ext uri="{FF2B5EF4-FFF2-40B4-BE49-F238E27FC236}">
              <a16:creationId xmlns:a16="http://schemas.microsoft.com/office/drawing/2014/main" id="{F2D60BEE-69B3-47FE-AE61-677616F3B6E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6" name="TextBox 305">
          <a:extLst>
            <a:ext uri="{FF2B5EF4-FFF2-40B4-BE49-F238E27FC236}">
              <a16:creationId xmlns:a16="http://schemas.microsoft.com/office/drawing/2014/main" id="{8291A8AB-2EA5-4440-A83E-FCF7D532490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7" name="TextBox 306">
          <a:extLst>
            <a:ext uri="{FF2B5EF4-FFF2-40B4-BE49-F238E27FC236}">
              <a16:creationId xmlns:a16="http://schemas.microsoft.com/office/drawing/2014/main" id="{25045CD2-5A99-4D2F-8856-2F3FBD1FDB5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8" name="TextBox 307">
          <a:extLst>
            <a:ext uri="{FF2B5EF4-FFF2-40B4-BE49-F238E27FC236}">
              <a16:creationId xmlns:a16="http://schemas.microsoft.com/office/drawing/2014/main" id="{C4A82298-165E-46D8-9E8B-F94C83A6312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09" name="TextBox 308">
          <a:extLst>
            <a:ext uri="{FF2B5EF4-FFF2-40B4-BE49-F238E27FC236}">
              <a16:creationId xmlns:a16="http://schemas.microsoft.com/office/drawing/2014/main" id="{9FD222BD-30CB-46E5-92D9-2EFF97B8AB0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0" name="TextBox 309">
          <a:extLst>
            <a:ext uri="{FF2B5EF4-FFF2-40B4-BE49-F238E27FC236}">
              <a16:creationId xmlns:a16="http://schemas.microsoft.com/office/drawing/2014/main" id="{56202261-7C56-40F1-B85F-E324E14D398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1" name="TextBox 310">
          <a:extLst>
            <a:ext uri="{FF2B5EF4-FFF2-40B4-BE49-F238E27FC236}">
              <a16:creationId xmlns:a16="http://schemas.microsoft.com/office/drawing/2014/main" id="{D2A9AE3F-EBA7-49C2-814B-4B1FC86D2E7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2" name="TextBox 311">
          <a:extLst>
            <a:ext uri="{FF2B5EF4-FFF2-40B4-BE49-F238E27FC236}">
              <a16:creationId xmlns:a16="http://schemas.microsoft.com/office/drawing/2014/main" id="{E393A403-CE83-466E-BEAE-B31C789C6F4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3" name="TextBox 312">
          <a:extLst>
            <a:ext uri="{FF2B5EF4-FFF2-40B4-BE49-F238E27FC236}">
              <a16:creationId xmlns:a16="http://schemas.microsoft.com/office/drawing/2014/main" id="{465EC3A0-D06C-4B18-BE1D-3B7DF2C4C0F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4" name="TextBox 313">
          <a:extLst>
            <a:ext uri="{FF2B5EF4-FFF2-40B4-BE49-F238E27FC236}">
              <a16:creationId xmlns:a16="http://schemas.microsoft.com/office/drawing/2014/main" id="{1AE79B01-71B3-453E-A820-3038EC821C3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5" name="TextBox 314">
          <a:extLst>
            <a:ext uri="{FF2B5EF4-FFF2-40B4-BE49-F238E27FC236}">
              <a16:creationId xmlns:a16="http://schemas.microsoft.com/office/drawing/2014/main" id="{DA6F920D-F41F-4243-AF44-6D1C09F6A7F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6" name="TextBox 315">
          <a:extLst>
            <a:ext uri="{FF2B5EF4-FFF2-40B4-BE49-F238E27FC236}">
              <a16:creationId xmlns:a16="http://schemas.microsoft.com/office/drawing/2014/main" id="{7A1AD186-55E4-4900-BBB7-9AC3644F954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7" name="TextBox 316">
          <a:extLst>
            <a:ext uri="{FF2B5EF4-FFF2-40B4-BE49-F238E27FC236}">
              <a16:creationId xmlns:a16="http://schemas.microsoft.com/office/drawing/2014/main" id="{4A48ABBE-56B1-4C3C-B4C6-7CEA6D4B42E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8" name="TextBox 317">
          <a:extLst>
            <a:ext uri="{FF2B5EF4-FFF2-40B4-BE49-F238E27FC236}">
              <a16:creationId xmlns:a16="http://schemas.microsoft.com/office/drawing/2014/main" id="{C24480AF-4012-4E84-BB85-A8A1F7B42E7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19" name="TextBox 318">
          <a:extLst>
            <a:ext uri="{FF2B5EF4-FFF2-40B4-BE49-F238E27FC236}">
              <a16:creationId xmlns:a16="http://schemas.microsoft.com/office/drawing/2014/main" id="{2209B3E1-C604-4B4C-BAA9-76D5EB1DDEF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0" name="TextBox 319">
          <a:extLst>
            <a:ext uri="{FF2B5EF4-FFF2-40B4-BE49-F238E27FC236}">
              <a16:creationId xmlns:a16="http://schemas.microsoft.com/office/drawing/2014/main" id="{FAE43539-C6C5-4803-99B9-BE5E1A86CC2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1" name="TextBox 320">
          <a:extLst>
            <a:ext uri="{FF2B5EF4-FFF2-40B4-BE49-F238E27FC236}">
              <a16:creationId xmlns:a16="http://schemas.microsoft.com/office/drawing/2014/main" id="{9D4E32FA-B125-4C44-B0B4-F3FBCC35FBE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2" name="TextBox 321">
          <a:extLst>
            <a:ext uri="{FF2B5EF4-FFF2-40B4-BE49-F238E27FC236}">
              <a16:creationId xmlns:a16="http://schemas.microsoft.com/office/drawing/2014/main" id="{7E20B740-2CFF-4962-B17D-37DFC67907A4}"/>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3" name="TextBox 322">
          <a:extLst>
            <a:ext uri="{FF2B5EF4-FFF2-40B4-BE49-F238E27FC236}">
              <a16:creationId xmlns:a16="http://schemas.microsoft.com/office/drawing/2014/main" id="{E4C7A051-1A47-4F00-BC1B-B033FA80256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4" name="TextBox 323">
          <a:extLst>
            <a:ext uri="{FF2B5EF4-FFF2-40B4-BE49-F238E27FC236}">
              <a16:creationId xmlns:a16="http://schemas.microsoft.com/office/drawing/2014/main" id="{7C8E3049-AAD4-40FA-9F21-D2B9888B65F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5" name="TextBox 324">
          <a:extLst>
            <a:ext uri="{FF2B5EF4-FFF2-40B4-BE49-F238E27FC236}">
              <a16:creationId xmlns:a16="http://schemas.microsoft.com/office/drawing/2014/main" id="{3008B070-3E1D-4FC6-B88A-32D625DA38E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6" name="TextBox 325">
          <a:extLst>
            <a:ext uri="{FF2B5EF4-FFF2-40B4-BE49-F238E27FC236}">
              <a16:creationId xmlns:a16="http://schemas.microsoft.com/office/drawing/2014/main" id="{05AE7AF3-FFEF-463C-A280-EB09FF566BC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7" name="TextBox 326">
          <a:extLst>
            <a:ext uri="{FF2B5EF4-FFF2-40B4-BE49-F238E27FC236}">
              <a16:creationId xmlns:a16="http://schemas.microsoft.com/office/drawing/2014/main" id="{E0AFC2D7-DF78-4F9E-94FD-33A11E3B670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8" name="TextBox 327">
          <a:extLst>
            <a:ext uri="{FF2B5EF4-FFF2-40B4-BE49-F238E27FC236}">
              <a16:creationId xmlns:a16="http://schemas.microsoft.com/office/drawing/2014/main" id="{D8F74437-8F79-43FB-8D99-76818BAEE43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29" name="TextBox 328">
          <a:extLst>
            <a:ext uri="{FF2B5EF4-FFF2-40B4-BE49-F238E27FC236}">
              <a16:creationId xmlns:a16="http://schemas.microsoft.com/office/drawing/2014/main" id="{E05B2417-A941-42DB-9F21-CFC6E0AB225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0" name="TextBox 329">
          <a:extLst>
            <a:ext uri="{FF2B5EF4-FFF2-40B4-BE49-F238E27FC236}">
              <a16:creationId xmlns:a16="http://schemas.microsoft.com/office/drawing/2014/main" id="{40C0D401-3513-4F8C-A7AE-E474037743C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1" name="TextBox 330">
          <a:extLst>
            <a:ext uri="{FF2B5EF4-FFF2-40B4-BE49-F238E27FC236}">
              <a16:creationId xmlns:a16="http://schemas.microsoft.com/office/drawing/2014/main" id="{6DE91AD9-D798-4A10-AC9E-55AD6FFE021C}"/>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2" name="TextBox 331">
          <a:extLst>
            <a:ext uri="{FF2B5EF4-FFF2-40B4-BE49-F238E27FC236}">
              <a16:creationId xmlns:a16="http://schemas.microsoft.com/office/drawing/2014/main" id="{32FC343A-6F06-482D-9CB2-C316E9AFF9F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3" name="TextBox 332">
          <a:extLst>
            <a:ext uri="{FF2B5EF4-FFF2-40B4-BE49-F238E27FC236}">
              <a16:creationId xmlns:a16="http://schemas.microsoft.com/office/drawing/2014/main" id="{99EB4E49-5306-4194-8E0A-03D3328F5B1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4" name="TextBox 333">
          <a:extLst>
            <a:ext uri="{FF2B5EF4-FFF2-40B4-BE49-F238E27FC236}">
              <a16:creationId xmlns:a16="http://schemas.microsoft.com/office/drawing/2014/main" id="{C4C6D718-4F34-41D1-9DEB-1849E16B427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5" name="TextBox 334">
          <a:extLst>
            <a:ext uri="{FF2B5EF4-FFF2-40B4-BE49-F238E27FC236}">
              <a16:creationId xmlns:a16="http://schemas.microsoft.com/office/drawing/2014/main" id="{56E9BB9A-5C7F-43C0-AC78-1007ED8D8FED}"/>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6" name="TextBox 335">
          <a:extLst>
            <a:ext uri="{FF2B5EF4-FFF2-40B4-BE49-F238E27FC236}">
              <a16:creationId xmlns:a16="http://schemas.microsoft.com/office/drawing/2014/main" id="{0E71F651-8180-49CE-A0F5-1ED63549FF6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7" name="TextBox 336">
          <a:extLst>
            <a:ext uri="{FF2B5EF4-FFF2-40B4-BE49-F238E27FC236}">
              <a16:creationId xmlns:a16="http://schemas.microsoft.com/office/drawing/2014/main" id="{EE0D0A8F-B200-4C54-83DD-F6455FF2596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8" name="TextBox 337">
          <a:extLst>
            <a:ext uri="{FF2B5EF4-FFF2-40B4-BE49-F238E27FC236}">
              <a16:creationId xmlns:a16="http://schemas.microsoft.com/office/drawing/2014/main" id="{CD25610C-2D63-499B-95D3-524C46B7990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39" name="TextBox 338">
          <a:extLst>
            <a:ext uri="{FF2B5EF4-FFF2-40B4-BE49-F238E27FC236}">
              <a16:creationId xmlns:a16="http://schemas.microsoft.com/office/drawing/2014/main" id="{ADF64A4B-DBD1-4290-8510-FBBB4EE738E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0" name="TextBox 339">
          <a:extLst>
            <a:ext uri="{FF2B5EF4-FFF2-40B4-BE49-F238E27FC236}">
              <a16:creationId xmlns:a16="http://schemas.microsoft.com/office/drawing/2014/main" id="{F376E093-CBD2-4276-B2A8-8DAA493CDE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1" name="TextBox 340">
          <a:extLst>
            <a:ext uri="{FF2B5EF4-FFF2-40B4-BE49-F238E27FC236}">
              <a16:creationId xmlns:a16="http://schemas.microsoft.com/office/drawing/2014/main" id="{3CE2D393-FB42-45DF-9BD7-18B0454B4A82}"/>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2" name="TextBox 341">
          <a:extLst>
            <a:ext uri="{FF2B5EF4-FFF2-40B4-BE49-F238E27FC236}">
              <a16:creationId xmlns:a16="http://schemas.microsoft.com/office/drawing/2014/main" id="{9302DC8E-1D87-4A68-930D-3EAB9800C85C}"/>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3" name="TextBox 342">
          <a:extLst>
            <a:ext uri="{FF2B5EF4-FFF2-40B4-BE49-F238E27FC236}">
              <a16:creationId xmlns:a16="http://schemas.microsoft.com/office/drawing/2014/main" id="{440A9FED-4FD8-4253-B2C3-FC1BD8DFE7FC}"/>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4" name="TextBox 343">
          <a:extLst>
            <a:ext uri="{FF2B5EF4-FFF2-40B4-BE49-F238E27FC236}">
              <a16:creationId xmlns:a16="http://schemas.microsoft.com/office/drawing/2014/main" id="{B1D2011E-3FAF-4D36-ACBA-C5FBD663024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5" name="TextBox 344">
          <a:extLst>
            <a:ext uri="{FF2B5EF4-FFF2-40B4-BE49-F238E27FC236}">
              <a16:creationId xmlns:a16="http://schemas.microsoft.com/office/drawing/2014/main" id="{FF152FAF-FC3D-49A5-B347-4AC647A67C04}"/>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6" name="TextBox 345">
          <a:extLst>
            <a:ext uri="{FF2B5EF4-FFF2-40B4-BE49-F238E27FC236}">
              <a16:creationId xmlns:a16="http://schemas.microsoft.com/office/drawing/2014/main" id="{5217A3C7-38AE-4763-84BE-9C5A02556E0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7" name="TextBox 346">
          <a:extLst>
            <a:ext uri="{FF2B5EF4-FFF2-40B4-BE49-F238E27FC236}">
              <a16:creationId xmlns:a16="http://schemas.microsoft.com/office/drawing/2014/main" id="{486267B4-4765-477F-B1BF-50C054FCD8F3}"/>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8" name="TextBox 347">
          <a:extLst>
            <a:ext uri="{FF2B5EF4-FFF2-40B4-BE49-F238E27FC236}">
              <a16:creationId xmlns:a16="http://schemas.microsoft.com/office/drawing/2014/main" id="{FEEE8107-9C07-4A29-87A4-FD45B509B0E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49" name="TextBox 348">
          <a:extLst>
            <a:ext uri="{FF2B5EF4-FFF2-40B4-BE49-F238E27FC236}">
              <a16:creationId xmlns:a16="http://schemas.microsoft.com/office/drawing/2014/main" id="{9413930F-1F2E-4218-9667-2E09A70F1D4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0" name="TextBox 349">
          <a:extLst>
            <a:ext uri="{FF2B5EF4-FFF2-40B4-BE49-F238E27FC236}">
              <a16:creationId xmlns:a16="http://schemas.microsoft.com/office/drawing/2014/main" id="{2F4E4B60-D395-470A-9BC2-1CBAA9E654DA}"/>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1" name="TextBox 350">
          <a:extLst>
            <a:ext uri="{FF2B5EF4-FFF2-40B4-BE49-F238E27FC236}">
              <a16:creationId xmlns:a16="http://schemas.microsoft.com/office/drawing/2014/main" id="{1A503534-8239-4ABB-AEFB-7D0BC4F4504E}"/>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2" name="TextBox 351">
          <a:extLst>
            <a:ext uri="{FF2B5EF4-FFF2-40B4-BE49-F238E27FC236}">
              <a16:creationId xmlns:a16="http://schemas.microsoft.com/office/drawing/2014/main" id="{EB17431A-CB43-4A69-8049-5F03409784BB}"/>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3" name="TextBox 352">
          <a:extLst>
            <a:ext uri="{FF2B5EF4-FFF2-40B4-BE49-F238E27FC236}">
              <a16:creationId xmlns:a16="http://schemas.microsoft.com/office/drawing/2014/main" id="{1AF99061-AB43-429B-A981-14EC0EEE605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4" name="TextBox 353">
          <a:extLst>
            <a:ext uri="{FF2B5EF4-FFF2-40B4-BE49-F238E27FC236}">
              <a16:creationId xmlns:a16="http://schemas.microsoft.com/office/drawing/2014/main" id="{9082FB1A-5A14-45B1-BDB3-A3DE85DCEE1E}"/>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5" name="TextBox 354">
          <a:extLst>
            <a:ext uri="{FF2B5EF4-FFF2-40B4-BE49-F238E27FC236}">
              <a16:creationId xmlns:a16="http://schemas.microsoft.com/office/drawing/2014/main" id="{1F5A6C7A-A8F6-4890-87D5-F823756675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6" name="TextBox 355">
          <a:extLst>
            <a:ext uri="{FF2B5EF4-FFF2-40B4-BE49-F238E27FC236}">
              <a16:creationId xmlns:a16="http://schemas.microsoft.com/office/drawing/2014/main" id="{F64971CC-C38B-4B96-88AE-5CBAFB20BCFE}"/>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7" name="TextBox 356">
          <a:extLst>
            <a:ext uri="{FF2B5EF4-FFF2-40B4-BE49-F238E27FC236}">
              <a16:creationId xmlns:a16="http://schemas.microsoft.com/office/drawing/2014/main" id="{1984B065-2839-49C0-8158-C9ED1FB8DDD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58" name="TextBox 357">
          <a:extLst>
            <a:ext uri="{FF2B5EF4-FFF2-40B4-BE49-F238E27FC236}">
              <a16:creationId xmlns:a16="http://schemas.microsoft.com/office/drawing/2014/main" id="{58AA1C43-E780-479D-AE1E-11C9409E749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359" name="TextBox 358">
          <a:extLst>
            <a:ext uri="{FF2B5EF4-FFF2-40B4-BE49-F238E27FC236}">
              <a16:creationId xmlns:a16="http://schemas.microsoft.com/office/drawing/2014/main" id="{DAD9BF81-BA01-4270-AB0B-834EDD7EA343}"/>
            </a:ext>
          </a:extLst>
        </xdr:cNvPr>
        <xdr:cNvSpPr txBox="1"/>
      </xdr:nvSpPr>
      <xdr:spPr>
        <a:xfrm>
          <a:off x="6019800" y="122129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360" name="TextBox 359">
          <a:extLst>
            <a:ext uri="{FF2B5EF4-FFF2-40B4-BE49-F238E27FC236}">
              <a16:creationId xmlns:a16="http://schemas.microsoft.com/office/drawing/2014/main" id="{2FE009ED-47F8-4593-B58D-E97C5FE6D3D8}"/>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361" name="TextBox 360">
          <a:extLst>
            <a:ext uri="{FF2B5EF4-FFF2-40B4-BE49-F238E27FC236}">
              <a16:creationId xmlns:a16="http://schemas.microsoft.com/office/drawing/2014/main" id="{95D2C1AF-3FB6-4A4A-B276-90241EC0B2C2}"/>
            </a:ext>
          </a:extLst>
        </xdr:cNvPr>
        <xdr:cNvSpPr txBox="1"/>
      </xdr:nvSpPr>
      <xdr:spPr>
        <a:xfrm>
          <a:off x="7686675" y="119710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362" name="TextBox 361">
          <a:extLst>
            <a:ext uri="{FF2B5EF4-FFF2-40B4-BE49-F238E27FC236}">
              <a16:creationId xmlns:a16="http://schemas.microsoft.com/office/drawing/2014/main" id="{F27C072B-AB00-43A3-85A3-F0EB00F15F0D}"/>
            </a:ext>
          </a:extLst>
        </xdr:cNvPr>
        <xdr:cNvSpPr txBox="1"/>
      </xdr:nvSpPr>
      <xdr:spPr>
        <a:xfrm>
          <a:off x="7686675" y="12029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63" name="TextBox 362">
          <a:extLst>
            <a:ext uri="{FF2B5EF4-FFF2-40B4-BE49-F238E27FC236}">
              <a16:creationId xmlns:a16="http://schemas.microsoft.com/office/drawing/2014/main" id="{F2EE77C3-660C-40BA-9608-309B9A229084}"/>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64" name="TextBox 363">
          <a:extLst>
            <a:ext uri="{FF2B5EF4-FFF2-40B4-BE49-F238E27FC236}">
              <a16:creationId xmlns:a16="http://schemas.microsoft.com/office/drawing/2014/main" id="{69F30512-F372-4D0E-8218-529EAB9B8A20}"/>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65" name="TextBox 364">
          <a:extLst>
            <a:ext uri="{FF2B5EF4-FFF2-40B4-BE49-F238E27FC236}">
              <a16:creationId xmlns:a16="http://schemas.microsoft.com/office/drawing/2014/main" id="{DCFC0A7E-41A3-4E1A-8C1E-833F613E6D7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66" name="TextBox 365">
          <a:extLst>
            <a:ext uri="{FF2B5EF4-FFF2-40B4-BE49-F238E27FC236}">
              <a16:creationId xmlns:a16="http://schemas.microsoft.com/office/drawing/2014/main" id="{20BDDE6B-07D5-44EA-8364-E7B85B587F5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67" name="TextBox 366">
          <a:extLst>
            <a:ext uri="{FF2B5EF4-FFF2-40B4-BE49-F238E27FC236}">
              <a16:creationId xmlns:a16="http://schemas.microsoft.com/office/drawing/2014/main" id="{1BF6080D-C7A2-4FAB-8DD6-241D613AB54A}"/>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68" name="TextBox 367">
          <a:extLst>
            <a:ext uri="{FF2B5EF4-FFF2-40B4-BE49-F238E27FC236}">
              <a16:creationId xmlns:a16="http://schemas.microsoft.com/office/drawing/2014/main" id="{D0CD756A-C182-467F-9F2A-FD65954D57E0}"/>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69" name="TextBox 368">
          <a:extLst>
            <a:ext uri="{FF2B5EF4-FFF2-40B4-BE49-F238E27FC236}">
              <a16:creationId xmlns:a16="http://schemas.microsoft.com/office/drawing/2014/main" id="{0D9EB0F1-A069-48BF-8B78-3512569494EC}"/>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0" name="TextBox 369">
          <a:extLst>
            <a:ext uri="{FF2B5EF4-FFF2-40B4-BE49-F238E27FC236}">
              <a16:creationId xmlns:a16="http://schemas.microsoft.com/office/drawing/2014/main" id="{266D4D5A-2A5A-46E1-95CA-16FD723D058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71" name="TextBox 370">
          <a:extLst>
            <a:ext uri="{FF2B5EF4-FFF2-40B4-BE49-F238E27FC236}">
              <a16:creationId xmlns:a16="http://schemas.microsoft.com/office/drawing/2014/main" id="{002B8653-9912-45AA-A0C9-139764006C2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72" name="TextBox 371">
          <a:extLst>
            <a:ext uri="{FF2B5EF4-FFF2-40B4-BE49-F238E27FC236}">
              <a16:creationId xmlns:a16="http://schemas.microsoft.com/office/drawing/2014/main" id="{D0D5D5F2-357B-4D71-ADE3-1D1C536969E5}"/>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3" name="TextBox 372">
          <a:extLst>
            <a:ext uri="{FF2B5EF4-FFF2-40B4-BE49-F238E27FC236}">
              <a16:creationId xmlns:a16="http://schemas.microsoft.com/office/drawing/2014/main" id="{91761271-51D3-44C2-8562-FD5439664ED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4" name="TextBox 373">
          <a:extLst>
            <a:ext uri="{FF2B5EF4-FFF2-40B4-BE49-F238E27FC236}">
              <a16:creationId xmlns:a16="http://schemas.microsoft.com/office/drawing/2014/main" id="{E03B2021-3F6E-4AA4-976D-F5722669784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5" name="TextBox 374">
          <a:extLst>
            <a:ext uri="{FF2B5EF4-FFF2-40B4-BE49-F238E27FC236}">
              <a16:creationId xmlns:a16="http://schemas.microsoft.com/office/drawing/2014/main" id="{97B51F38-BE09-4E3C-98E4-A8F7A3FEF57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6" name="TextBox 375">
          <a:extLst>
            <a:ext uri="{FF2B5EF4-FFF2-40B4-BE49-F238E27FC236}">
              <a16:creationId xmlns:a16="http://schemas.microsoft.com/office/drawing/2014/main" id="{2B9610DF-9F01-4EC9-ADAD-9C7B662912E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77" name="TextBox 376">
          <a:extLst>
            <a:ext uri="{FF2B5EF4-FFF2-40B4-BE49-F238E27FC236}">
              <a16:creationId xmlns:a16="http://schemas.microsoft.com/office/drawing/2014/main" id="{CF1E9FC2-9A84-4BFD-BF3B-3266AD1CD463}"/>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78" name="TextBox 377">
          <a:extLst>
            <a:ext uri="{FF2B5EF4-FFF2-40B4-BE49-F238E27FC236}">
              <a16:creationId xmlns:a16="http://schemas.microsoft.com/office/drawing/2014/main" id="{9B601DBF-1E4C-4C78-AF50-F3701A952E08}"/>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79" name="TextBox 378">
          <a:extLst>
            <a:ext uri="{FF2B5EF4-FFF2-40B4-BE49-F238E27FC236}">
              <a16:creationId xmlns:a16="http://schemas.microsoft.com/office/drawing/2014/main" id="{C3B8CE95-B4C1-401D-B2BB-41B83EE83A1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80" name="TextBox 379">
          <a:extLst>
            <a:ext uri="{FF2B5EF4-FFF2-40B4-BE49-F238E27FC236}">
              <a16:creationId xmlns:a16="http://schemas.microsoft.com/office/drawing/2014/main" id="{5A30141F-3BEB-4BE1-8CAA-9408B7E26EBC}"/>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81" name="TextBox 380">
          <a:extLst>
            <a:ext uri="{FF2B5EF4-FFF2-40B4-BE49-F238E27FC236}">
              <a16:creationId xmlns:a16="http://schemas.microsoft.com/office/drawing/2014/main" id="{798BB48E-354B-47F2-ABB8-5C6B288C191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82" name="TextBox 381">
          <a:extLst>
            <a:ext uri="{FF2B5EF4-FFF2-40B4-BE49-F238E27FC236}">
              <a16:creationId xmlns:a16="http://schemas.microsoft.com/office/drawing/2014/main" id="{E59B88AD-2E9D-4E0A-84B9-3203AF19A714}"/>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383" name="TextBox 382">
          <a:extLst>
            <a:ext uri="{FF2B5EF4-FFF2-40B4-BE49-F238E27FC236}">
              <a16:creationId xmlns:a16="http://schemas.microsoft.com/office/drawing/2014/main" id="{CBF1F437-4265-485C-9568-DB40929E35C5}"/>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84" name="TextBox 383">
          <a:extLst>
            <a:ext uri="{FF2B5EF4-FFF2-40B4-BE49-F238E27FC236}">
              <a16:creationId xmlns:a16="http://schemas.microsoft.com/office/drawing/2014/main" id="{0A7D4685-5AA3-4456-97E3-3978E552D8D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85" name="TextBox 384">
          <a:extLst>
            <a:ext uri="{FF2B5EF4-FFF2-40B4-BE49-F238E27FC236}">
              <a16:creationId xmlns:a16="http://schemas.microsoft.com/office/drawing/2014/main" id="{8E62EF3A-55C3-42CF-B616-6810A1F15559}"/>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386" name="TextBox 385">
          <a:extLst>
            <a:ext uri="{FF2B5EF4-FFF2-40B4-BE49-F238E27FC236}">
              <a16:creationId xmlns:a16="http://schemas.microsoft.com/office/drawing/2014/main" id="{057F67F4-824C-466F-8BE1-3F0CD90CD97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87" name="TextBox 386">
          <a:extLst>
            <a:ext uri="{FF2B5EF4-FFF2-40B4-BE49-F238E27FC236}">
              <a16:creationId xmlns:a16="http://schemas.microsoft.com/office/drawing/2014/main" id="{84A1D0F6-DC55-4ADB-A197-812CE4FDFA0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88" name="TextBox 387">
          <a:extLst>
            <a:ext uri="{FF2B5EF4-FFF2-40B4-BE49-F238E27FC236}">
              <a16:creationId xmlns:a16="http://schemas.microsoft.com/office/drawing/2014/main" id="{76375053-0B69-4828-A8E9-D748990BDFB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89" name="TextBox 388">
          <a:extLst>
            <a:ext uri="{FF2B5EF4-FFF2-40B4-BE49-F238E27FC236}">
              <a16:creationId xmlns:a16="http://schemas.microsoft.com/office/drawing/2014/main" id="{918665D9-A530-401C-85D5-302724B77E5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0" name="TextBox 389">
          <a:extLst>
            <a:ext uri="{FF2B5EF4-FFF2-40B4-BE49-F238E27FC236}">
              <a16:creationId xmlns:a16="http://schemas.microsoft.com/office/drawing/2014/main" id="{61A664BC-540C-491E-A4A9-52D331C3A34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1" name="TextBox 390">
          <a:extLst>
            <a:ext uri="{FF2B5EF4-FFF2-40B4-BE49-F238E27FC236}">
              <a16:creationId xmlns:a16="http://schemas.microsoft.com/office/drawing/2014/main" id="{C5B513ED-1E27-40AB-8AD7-E926ADF9F4B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2" name="TextBox 391">
          <a:extLst>
            <a:ext uri="{FF2B5EF4-FFF2-40B4-BE49-F238E27FC236}">
              <a16:creationId xmlns:a16="http://schemas.microsoft.com/office/drawing/2014/main" id="{018FEDFF-4710-4F01-87DF-2EC6D9F4126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3" name="TextBox 392">
          <a:extLst>
            <a:ext uri="{FF2B5EF4-FFF2-40B4-BE49-F238E27FC236}">
              <a16:creationId xmlns:a16="http://schemas.microsoft.com/office/drawing/2014/main" id="{C552BBBA-BC6B-4CFD-9F63-535496CAFD4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4" name="TextBox 393">
          <a:extLst>
            <a:ext uri="{FF2B5EF4-FFF2-40B4-BE49-F238E27FC236}">
              <a16:creationId xmlns:a16="http://schemas.microsoft.com/office/drawing/2014/main" id="{BC6AD674-5A0D-484C-9AD5-693C3791BA9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5" name="TextBox 394">
          <a:extLst>
            <a:ext uri="{FF2B5EF4-FFF2-40B4-BE49-F238E27FC236}">
              <a16:creationId xmlns:a16="http://schemas.microsoft.com/office/drawing/2014/main" id="{23DAE328-9635-458D-9475-4EF3FF6329D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6" name="TextBox 395">
          <a:extLst>
            <a:ext uri="{FF2B5EF4-FFF2-40B4-BE49-F238E27FC236}">
              <a16:creationId xmlns:a16="http://schemas.microsoft.com/office/drawing/2014/main" id="{25D8CA8C-0CBD-4826-B0FC-D310ACEB332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7" name="TextBox 396">
          <a:extLst>
            <a:ext uri="{FF2B5EF4-FFF2-40B4-BE49-F238E27FC236}">
              <a16:creationId xmlns:a16="http://schemas.microsoft.com/office/drawing/2014/main" id="{C54D1780-03B9-4197-997F-62BDF4CACBD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8" name="TextBox 397">
          <a:extLst>
            <a:ext uri="{FF2B5EF4-FFF2-40B4-BE49-F238E27FC236}">
              <a16:creationId xmlns:a16="http://schemas.microsoft.com/office/drawing/2014/main" id="{532001C6-07E3-4ECB-B3B7-40AC49124F0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399" name="TextBox 398">
          <a:extLst>
            <a:ext uri="{FF2B5EF4-FFF2-40B4-BE49-F238E27FC236}">
              <a16:creationId xmlns:a16="http://schemas.microsoft.com/office/drawing/2014/main" id="{0B640B34-548A-418F-B653-51FD2D61D28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0" name="TextBox 399">
          <a:extLst>
            <a:ext uri="{FF2B5EF4-FFF2-40B4-BE49-F238E27FC236}">
              <a16:creationId xmlns:a16="http://schemas.microsoft.com/office/drawing/2014/main" id="{BB2A6523-444A-4391-9F75-1124CB11462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1" name="TextBox 400">
          <a:extLst>
            <a:ext uri="{FF2B5EF4-FFF2-40B4-BE49-F238E27FC236}">
              <a16:creationId xmlns:a16="http://schemas.microsoft.com/office/drawing/2014/main" id="{FCDDB71C-B405-4B0F-85BD-2D6B01AE0E8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2" name="TextBox 401">
          <a:extLst>
            <a:ext uri="{FF2B5EF4-FFF2-40B4-BE49-F238E27FC236}">
              <a16:creationId xmlns:a16="http://schemas.microsoft.com/office/drawing/2014/main" id="{E8CDF033-8FED-4F10-89CC-7B55E60B2BC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3" name="TextBox 402">
          <a:extLst>
            <a:ext uri="{FF2B5EF4-FFF2-40B4-BE49-F238E27FC236}">
              <a16:creationId xmlns:a16="http://schemas.microsoft.com/office/drawing/2014/main" id="{D3C8AC4B-E25B-4691-A48F-1D5B27D34AF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4" name="TextBox 403">
          <a:extLst>
            <a:ext uri="{FF2B5EF4-FFF2-40B4-BE49-F238E27FC236}">
              <a16:creationId xmlns:a16="http://schemas.microsoft.com/office/drawing/2014/main" id="{514DAB02-2D95-42B5-991C-A35DF84B76B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5" name="TextBox 404">
          <a:extLst>
            <a:ext uri="{FF2B5EF4-FFF2-40B4-BE49-F238E27FC236}">
              <a16:creationId xmlns:a16="http://schemas.microsoft.com/office/drawing/2014/main" id="{8E7AED9E-46ED-4E9A-A636-AFDC977E084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6" name="TextBox 405">
          <a:extLst>
            <a:ext uri="{FF2B5EF4-FFF2-40B4-BE49-F238E27FC236}">
              <a16:creationId xmlns:a16="http://schemas.microsoft.com/office/drawing/2014/main" id="{6DB6E7B7-4EE3-4C67-B87F-CDD83C2930F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7" name="TextBox 406">
          <a:extLst>
            <a:ext uri="{FF2B5EF4-FFF2-40B4-BE49-F238E27FC236}">
              <a16:creationId xmlns:a16="http://schemas.microsoft.com/office/drawing/2014/main" id="{B4481FD6-EB94-4B75-847D-1CF8A998F7F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8" name="TextBox 407">
          <a:extLst>
            <a:ext uri="{FF2B5EF4-FFF2-40B4-BE49-F238E27FC236}">
              <a16:creationId xmlns:a16="http://schemas.microsoft.com/office/drawing/2014/main" id="{203BB90A-917B-49C1-812B-2F07EF13249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09" name="TextBox 408">
          <a:extLst>
            <a:ext uri="{FF2B5EF4-FFF2-40B4-BE49-F238E27FC236}">
              <a16:creationId xmlns:a16="http://schemas.microsoft.com/office/drawing/2014/main" id="{E22571C4-A992-4714-9306-DC61EECE65B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0" name="TextBox 409">
          <a:extLst>
            <a:ext uri="{FF2B5EF4-FFF2-40B4-BE49-F238E27FC236}">
              <a16:creationId xmlns:a16="http://schemas.microsoft.com/office/drawing/2014/main" id="{04C1D613-DB1B-4660-9254-43437D01512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1" name="TextBox 410">
          <a:extLst>
            <a:ext uri="{FF2B5EF4-FFF2-40B4-BE49-F238E27FC236}">
              <a16:creationId xmlns:a16="http://schemas.microsoft.com/office/drawing/2014/main" id="{AD07BCC3-E081-4F1F-A166-3687A35A9DE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2" name="TextBox 411">
          <a:extLst>
            <a:ext uri="{FF2B5EF4-FFF2-40B4-BE49-F238E27FC236}">
              <a16:creationId xmlns:a16="http://schemas.microsoft.com/office/drawing/2014/main" id="{172D1EB1-3B0E-4E0D-B3C4-4FAD55987EA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3" name="TextBox 412">
          <a:extLst>
            <a:ext uri="{FF2B5EF4-FFF2-40B4-BE49-F238E27FC236}">
              <a16:creationId xmlns:a16="http://schemas.microsoft.com/office/drawing/2014/main" id="{1B206B20-5289-43F3-AD4D-E6DF692C2A0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4" name="TextBox 413">
          <a:extLst>
            <a:ext uri="{FF2B5EF4-FFF2-40B4-BE49-F238E27FC236}">
              <a16:creationId xmlns:a16="http://schemas.microsoft.com/office/drawing/2014/main" id="{EC584A16-14C8-4D0D-B3E4-446B9332484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5" name="TextBox 414">
          <a:extLst>
            <a:ext uri="{FF2B5EF4-FFF2-40B4-BE49-F238E27FC236}">
              <a16:creationId xmlns:a16="http://schemas.microsoft.com/office/drawing/2014/main" id="{2456AD04-1529-4949-9E69-5A3DE3FEAD7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6" name="TextBox 415">
          <a:extLst>
            <a:ext uri="{FF2B5EF4-FFF2-40B4-BE49-F238E27FC236}">
              <a16:creationId xmlns:a16="http://schemas.microsoft.com/office/drawing/2014/main" id="{45FF6597-44BF-40EC-87F8-432D9BB89E5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7" name="TextBox 416">
          <a:extLst>
            <a:ext uri="{FF2B5EF4-FFF2-40B4-BE49-F238E27FC236}">
              <a16:creationId xmlns:a16="http://schemas.microsoft.com/office/drawing/2014/main" id="{0F9BA728-0266-4A5B-9EED-950D4647AF2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8" name="TextBox 417">
          <a:extLst>
            <a:ext uri="{FF2B5EF4-FFF2-40B4-BE49-F238E27FC236}">
              <a16:creationId xmlns:a16="http://schemas.microsoft.com/office/drawing/2014/main" id="{4195E767-4E27-4AB0-AC50-1365D5A14BE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19" name="TextBox 418">
          <a:extLst>
            <a:ext uri="{FF2B5EF4-FFF2-40B4-BE49-F238E27FC236}">
              <a16:creationId xmlns:a16="http://schemas.microsoft.com/office/drawing/2014/main" id="{A81DBF43-226F-48C5-933A-B4C5519F037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0" name="TextBox 419">
          <a:extLst>
            <a:ext uri="{FF2B5EF4-FFF2-40B4-BE49-F238E27FC236}">
              <a16:creationId xmlns:a16="http://schemas.microsoft.com/office/drawing/2014/main" id="{FA3DED91-B3BA-4D8A-BE23-ABA33CA5E8D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1" name="TextBox 420">
          <a:extLst>
            <a:ext uri="{FF2B5EF4-FFF2-40B4-BE49-F238E27FC236}">
              <a16:creationId xmlns:a16="http://schemas.microsoft.com/office/drawing/2014/main" id="{73D09821-5609-4856-BC59-98F91DCF575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2" name="TextBox 421">
          <a:extLst>
            <a:ext uri="{FF2B5EF4-FFF2-40B4-BE49-F238E27FC236}">
              <a16:creationId xmlns:a16="http://schemas.microsoft.com/office/drawing/2014/main" id="{19D73AA4-24CF-4D7A-AC9C-EDABE30F5D0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3" name="TextBox 422">
          <a:extLst>
            <a:ext uri="{FF2B5EF4-FFF2-40B4-BE49-F238E27FC236}">
              <a16:creationId xmlns:a16="http://schemas.microsoft.com/office/drawing/2014/main" id="{4D180774-B279-40AE-A484-A9E66AD3400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4" name="TextBox 423">
          <a:extLst>
            <a:ext uri="{FF2B5EF4-FFF2-40B4-BE49-F238E27FC236}">
              <a16:creationId xmlns:a16="http://schemas.microsoft.com/office/drawing/2014/main" id="{44B324E9-8563-4291-A658-5C13A92F634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5" name="TextBox 424">
          <a:extLst>
            <a:ext uri="{FF2B5EF4-FFF2-40B4-BE49-F238E27FC236}">
              <a16:creationId xmlns:a16="http://schemas.microsoft.com/office/drawing/2014/main" id="{0D1959DB-1963-4745-B125-42AAB2A4C70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6" name="TextBox 425">
          <a:extLst>
            <a:ext uri="{FF2B5EF4-FFF2-40B4-BE49-F238E27FC236}">
              <a16:creationId xmlns:a16="http://schemas.microsoft.com/office/drawing/2014/main" id="{5ECFDFC9-0133-4C74-AD77-7928242FC6D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7" name="TextBox 426">
          <a:extLst>
            <a:ext uri="{FF2B5EF4-FFF2-40B4-BE49-F238E27FC236}">
              <a16:creationId xmlns:a16="http://schemas.microsoft.com/office/drawing/2014/main" id="{04028F7D-B77F-467B-82D9-1BBB0FFEE07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8" name="TextBox 427">
          <a:extLst>
            <a:ext uri="{FF2B5EF4-FFF2-40B4-BE49-F238E27FC236}">
              <a16:creationId xmlns:a16="http://schemas.microsoft.com/office/drawing/2014/main" id="{3A3C558C-1285-47F8-AE97-DB31300E7F5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29" name="TextBox 428">
          <a:extLst>
            <a:ext uri="{FF2B5EF4-FFF2-40B4-BE49-F238E27FC236}">
              <a16:creationId xmlns:a16="http://schemas.microsoft.com/office/drawing/2014/main" id="{13EAD5BD-7ABF-441B-ACA1-526E7C29B93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0" name="TextBox 429">
          <a:extLst>
            <a:ext uri="{FF2B5EF4-FFF2-40B4-BE49-F238E27FC236}">
              <a16:creationId xmlns:a16="http://schemas.microsoft.com/office/drawing/2014/main" id="{9A4659EB-11B4-4770-ACB5-CCD1DB8AD9B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1" name="TextBox 430">
          <a:extLst>
            <a:ext uri="{FF2B5EF4-FFF2-40B4-BE49-F238E27FC236}">
              <a16:creationId xmlns:a16="http://schemas.microsoft.com/office/drawing/2014/main" id="{D30D65C2-98B2-472B-B9EE-99A492375D8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2" name="TextBox 431">
          <a:extLst>
            <a:ext uri="{FF2B5EF4-FFF2-40B4-BE49-F238E27FC236}">
              <a16:creationId xmlns:a16="http://schemas.microsoft.com/office/drawing/2014/main" id="{32B2F63D-3044-44A1-A1E5-5B6061AEA58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3" name="TextBox 432">
          <a:extLst>
            <a:ext uri="{FF2B5EF4-FFF2-40B4-BE49-F238E27FC236}">
              <a16:creationId xmlns:a16="http://schemas.microsoft.com/office/drawing/2014/main" id="{7539AEBA-C20A-4C3B-BEE8-B63BF652C71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4" name="TextBox 433">
          <a:extLst>
            <a:ext uri="{FF2B5EF4-FFF2-40B4-BE49-F238E27FC236}">
              <a16:creationId xmlns:a16="http://schemas.microsoft.com/office/drawing/2014/main" id="{0B79671B-7FB8-40FA-9850-1620775FB2D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5" name="TextBox 434">
          <a:extLst>
            <a:ext uri="{FF2B5EF4-FFF2-40B4-BE49-F238E27FC236}">
              <a16:creationId xmlns:a16="http://schemas.microsoft.com/office/drawing/2014/main" id="{E791CC0B-F3EF-40B1-B5B1-C3406FF80B4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6" name="TextBox 435">
          <a:extLst>
            <a:ext uri="{FF2B5EF4-FFF2-40B4-BE49-F238E27FC236}">
              <a16:creationId xmlns:a16="http://schemas.microsoft.com/office/drawing/2014/main" id="{90BA0F1D-4B77-4117-B54B-B46C2E8F6D16}"/>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7" name="TextBox 436">
          <a:extLst>
            <a:ext uri="{FF2B5EF4-FFF2-40B4-BE49-F238E27FC236}">
              <a16:creationId xmlns:a16="http://schemas.microsoft.com/office/drawing/2014/main" id="{868C3E2B-BFAD-49E7-A62E-B4C143ADE62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8" name="TextBox 437">
          <a:extLst>
            <a:ext uri="{FF2B5EF4-FFF2-40B4-BE49-F238E27FC236}">
              <a16:creationId xmlns:a16="http://schemas.microsoft.com/office/drawing/2014/main" id="{66B5B14F-A9B8-4B02-8A01-BB79331DB20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39" name="TextBox 438">
          <a:extLst>
            <a:ext uri="{FF2B5EF4-FFF2-40B4-BE49-F238E27FC236}">
              <a16:creationId xmlns:a16="http://schemas.microsoft.com/office/drawing/2014/main" id="{99BB4697-06CF-431B-864D-FBF92B82B57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0" name="TextBox 439">
          <a:extLst>
            <a:ext uri="{FF2B5EF4-FFF2-40B4-BE49-F238E27FC236}">
              <a16:creationId xmlns:a16="http://schemas.microsoft.com/office/drawing/2014/main" id="{31191153-AA74-47AE-A115-FF41C338DA1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1" name="TextBox 440">
          <a:extLst>
            <a:ext uri="{FF2B5EF4-FFF2-40B4-BE49-F238E27FC236}">
              <a16:creationId xmlns:a16="http://schemas.microsoft.com/office/drawing/2014/main" id="{6AC47724-76D4-4EBB-9CDC-0B01674876B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2" name="TextBox 441">
          <a:extLst>
            <a:ext uri="{FF2B5EF4-FFF2-40B4-BE49-F238E27FC236}">
              <a16:creationId xmlns:a16="http://schemas.microsoft.com/office/drawing/2014/main" id="{7B88939F-40A0-457A-B46C-E36AA4F7973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3" name="TextBox 442">
          <a:extLst>
            <a:ext uri="{FF2B5EF4-FFF2-40B4-BE49-F238E27FC236}">
              <a16:creationId xmlns:a16="http://schemas.microsoft.com/office/drawing/2014/main" id="{084CCE37-CB6F-48D5-B075-84D8ECA61CA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4" name="TextBox 443">
          <a:extLst>
            <a:ext uri="{FF2B5EF4-FFF2-40B4-BE49-F238E27FC236}">
              <a16:creationId xmlns:a16="http://schemas.microsoft.com/office/drawing/2014/main" id="{E3276646-E26B-4A09-B839-6F86FEAAF10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5" name="TextBox 444">
          <a:extLst>
            <a:ext uri="{FF2B5EF4-FFF2-40B4-BE49-F238E27FC236}">
              <a16:creationId xmlns:a16="http://schemas.microsoft.com/office/drawing/2014/main" id="{1FEB72DD-CB11-46C4-A951-1507E62170DC}"/>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6" name="TextBox 445">
          <a:extLst>
            <a:ext uri="{FF2B5EF4-FFF2-40B4-BE49-F238E27FC236}">
              <a16:creationId xmlns:a16="http://schemas.microsoft.com/office/drawing/2014/main" id="{2E614AE2-5A24-493E-A274-F71FFDB1724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7" name="TextBox 446">
          <a:extLst>
            <a:ext uri="{FF2B5EF4-FFF2-40B4-BE49-F238E27FC236}">
              <a16:creationId xmlns:a16="http://schemas.microsoft.com/office/drawing/2014/main" id="{3E0FB36C-CEA0-4B0D-BF57-C6AEC992FE2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8" name="TextBox 447">
          <a:extLst>
            <a:ext uri="{FF2B5EF4-FFF2-40B4-BE49-F238E27FC236}">
              <a16:creationId xmlns:a16="http://schemas.microsoft.com/office/drawing/2014/main" id="{D6C8DF46-5F2A-4AD1-B4B2-0B8140CF7DF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49" name="TextBox 448">
          <a:extLst>
            <a:ext uri="{FF2B5EF4-FFF2-40B4-BE49-F238E27FC236}">
              <a16:creationId xmlns:a16="http://schemas.microsoft.com/office/drawing/2014/main" id="{DD961E0C-F81A-475D-8B32-0FA703CCEF79}"/>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0" name="TextBox 449">
          <a:extLst>
            <a:ext uri="{FF2B5EF4-FFF2-40B4-BE49-F238E27FC236}">
              <a16:creationId xmlns:a16="http://schemas.microsoft.com/office/drawing/2014/main" id="{20238C0E-AA3F-448C-BE29-75C01D6CD8B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1" name="TextBox 450">
          <a:extLst>
            <a:ext uri="{FF2B5EF4-FFF2-40B4-BE49-F238E27FC236}">
              <a16:creationId xmlns:a16="http://schemas.microsoft.com/office/drawing/2014/main" id="{60FB84FE-52D5-4241-B602-DBF44BCFFDD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2" name="TextBox 451">
          <a:extLst>
            <a:ext uri="{FF2B5EF4-FFF2-40B4-BE49-F238E27FC236}">
              <a16:creationId xmlns:a16="http://schemas.microsoft.com/office/drawing/2014/main" id="{6383C735-F6A2-4C28-89FE-279DAF01E68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3" name="TextBox 452">
          <a:extLst>
            <a:ext uri="{FF2B5EF4-FFF2-40B4-BE49-F238E27FC236}">
              <a16:creationId xmlns:a16="http://schemas.microsoft.com/office/drawing/2014/main" id="{F6A4B927-3BD1-4BA3-808B-3BD37085AE9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4" name="TextBox 453">
          <a:extLst>
            <a:ext uri="{FF2B5EF4-FFF2-40B4-BE49-F238E27FC236}">
              <a16:creationId xmlns:a16="http://schemas.microsoft.com/office/drawing/2014/main" id="{89AA2CCA-3FF1-42F3-A0AD-2672E515560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5" name="TextBox 454">
          <a:extLst>
            <a:ext uri="{FF2B5EF4-FFF2-40B4-BE49-F238E27FC236}">
              <a16:creationId xmlns:a16="http://schemas.microsoft.com/office/drawing/2014/main" id="{CEF0F1F3-2567-4AA3-869F-55590A5A1590}"/>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6" name="TextBox 455">
          <a:extLst>
            <a:ext uri="{FF2B5EF4-FFF2-40B4-BE49-F238E27FC236}">
              <a16:creationId xmlns:a16="http://schemas.microsoft.com/office/drawing/2014/main" id="{96F856D5-40E1-4628-83DA-BD875CFAFE5E}"/>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7" name="TextBox 456">
          <a:extLst>
            <a:ext uri="{FF2B5EF4-FFF2-40B4-BE49-F238E27FC236}">
              <a16:creationId xmlns:a16="http://schemas.microsoft.com/office/drawing/2014/main" id="{1EFD42BD-6BFD-403A-A931-A191953420C8}"/>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8" name="TextBox 457">
          <a:extLst>
            <a:ext uri="{FF2B5EF4-FFF2-40B4-BE49-F238E27FC236}">
              <a16:creationId xmlns:a16="http://schemas.microsoft.com/office/drawing/2014/main" id="{22F837DF-31E3-4644-9610-15B56AA34F4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59" name="TextBox 458">
          <a:extLst>
            <a:ext uri="{FF2B5EF4-FFF2-40B4-BE49-F238E27FC236}">
              <a16:creationId xmlns:a16="http://schemas.microsoft.com/office/drawing/2014/main" id="{CC0D25C2-B6F1-4390-AA70-00BF0F9428D5}"/>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0" name="TextBox 459">
          <a:extLst>
            <a:ext uri="{FF2B5EF4-FFF2-40B4-BE49-F238E27FC236}">
              <a16:creationId xmlns:a16="http://schemas.microsoft.com/office/drawing/2014/main" id="{2A702B09-EC9F-403B-B1AF-FDA2DF8C91D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1" name="TextBox 460">
          <a:extLst>
            <a:ext uri="{FF2B5EF4-FFF2-40B4-BE49-F238E27FC236}">
              <a16:creationId xmlns:a16="http://schemas.microsoft.com/office/drawing/2014/main" id="{054CAFEE-918B-4F02-B8EB-3799E9974317}"/>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2" name="TextBox 461">
          <a:extLst>
            <a:ext uri="{FF2B5EF4-FFF2-40B4-BE49-F238E27FC236}">
              <a16:creationId xmlns:a16="http://schemas.microsoft.com/office/drawing/2014/main" id="{108103ED-641E-451B-9D59-F0B622AAADA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3" name="TextBox 462">
          <a:extLst>
            <a:ext uri="{FF2B5EF4-FFF2-40B4-BE49-F238E27FC236}">
              <a16:creationId xmlns:a16="http://schemas.microsoft.com/office/drawing/2014/main" id="{0EF43669-99E6-44D9-B9E2-637F9FD3316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4" name="TextBox 463">
          <a:extLst>
            <a:ext uri="{FF2B5EF4-FFF2-40B4-BE49-F238E27FC236}">
              <a16:creationId xmlns:a16="http://schemas.microsoft.com/office/drawing/2014/main" id="{37924101-50F1-4DD4-AFCE-4A05A6A851C8}"/>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5" name="TextBox 464">
          <a:extLst>
            <a:ext uri="{FF2B5EF4-FFF2-40B4-BE49-F238E27FC236}">
              <a16:creationId xmlns:a16="http://schemas.microsoft.com/office/drawing/2014/main" id="{368A3DB0-4E91-4D4E-80CC-3FC637DFAC4F}"/>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6" name="TextBox 465">
          <a:extLst>
            <a:ext uri="{FF2B5EF4-FFF2-40B4-BE49-F238E27FC236}">
              <a16:creationId xmlns:a16="http://schemas.microsoft.com/office/drawing/2014/main" id="{83404F3F-C0AC-408E-B49E-D19AB96D0DA5}"/>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7" name="TextBox 466">
          <a:extLst>
            <a:ext uri="{FF2B5EF4-FFF2-40B4-BE49-F238E27FC236}">
              <a16:creationId xmlns:a16="http://schemas.microsoft.com/office/drawing/2014/main" id="{77E5CC26-DE43-49A6-BD7F-91569A097DA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8" name="TextBox 467">
          <a:extLst>
            <a:ext uri="{FF2B5EF4-FFF2-40B4-BE49-F238E27FC236}">
              <a16:creationId xmlns:a16="http://schemas.microsoft.com/office/drawing/2014/main" id="{057076BD-2858-48F2-898E-B95830CB89B6}"/>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69" name="TextBox 468">
          <a:extLst>
            <a:ext uri="{FF2B5EF4-FFF2-40B4-BE49-F238E27FC236}">
              <a16:creationId xmlns:a16="http://schemas.microsoft.com/office/drawing/2014/main" id="{BC5E40B7-FEE6-4831-91C0-8FBE739CC73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70" name="TextBox 469">
          <a:extLst>
            <a:ext uri="{FF2B5EF4-FFF2-40B4-BE49-F238E27FC236}">
              <a16:creationId xmlns:a16="http://schemas.microsoft.com/office/drawing/2014/main" id="{CBE66FEC-6EA9-43B0-AA60-15B23F12175C}"/>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71" name="TextBox 470">
          <a:extLst>
            <a:ext uri="{FF2B5EF4-FFF2-40B4-BE49-F238E27FC236}">
              <a16:creationId xmlns:a16="http://schemas.microsoft.com/office/drawing/2014/main" id="{177B461E-7CD3-48CC-8FA1-ED3F0EFEC21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472" name="TextBox 471">
          <a:extLst>
            <a:ext uri="{FF2B5EF4-FFF2-40B4-BE49-F238E27FC236}">
              <a16:creationId xmlns:a16="http://schemas.microsoft.com/office/drawing/2014/main" id="{4CFC8FC0-5CBA-4D3F-AA30-9C09A116784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473" name="TextBox 472">
          <a:extLst>
            <a:ext uri="{FF2B5EF4-FFF2-40B4-BE49-F238E27FC236}">
              <a16:creationId xmlns:a16="http://schemas.microsoft.com/office/drawing/2014/main" id="{DD3443D6-5DC8-4564-A087-93F8B61E0CED}"/>
            </a:ext>
          </a:extLst>
        </xdr:cNvPr>
        <xdr:cNvSpPr txBox="1"/>
      </xdr:nvSpPr>
      <xdr:spPr>
        <a:xfrm>
          <a:off x="6019800" y="119853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5</xdr:row>
      <xdr:rowOff>0</xdr:rowOff>
    </xdr:from>
    <xdr:ext cx="184731" cy="270573"/>
    <xdr:sp macro="" textlink="">
      <xdr:nvSpPr>
        <xdr:cNvPr id="474" name="TextBox 473">
          <a:extLst>
            <a:ext uri="{FF2B5EF4-FFF2-40B4-BE49-F238E27FC236}">
              <a16:creationId xmlns:a16="http://schemas.microsoft.com/office/drawing/2014/main" id="{B2DF30D9-127B-4776-8534-45885BFB8741}"/>
            </a:ext>
          </a:extLst>
        </xdr:cNvPr>
        <xdr:cNvSpPr txBox="1"/>
      </xdr:nvSpPr>
      <xdr:spPr>
        <a:xfrm>
          <a:off x="6019800"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475" name="TextBox 474">
          <a:extLst>
            <a:ext uri="{FF2B5EF4-FFF2-40B4-BE49-F238E27FC236}">
              <a16:creationId xmlns:a16="http://schemas.microsoft.com/office/drawing/2014/main" id="{632812F7-D4B0-4C4A-B1B0-435D2CA5E981}"/>
            </a:ext>
          </a:extLst>
        </xdr:cNvPr>
        <xdr:cNvSpPr txBox="1"/>
      </xdr:nvSpPr>
      <xdr:spPr>
        <a:xfrm>
          <a:off x="7781925"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476" name="TextBox 475">
          <a:extLst>
            <a:ext uri="{FF2B5EF4-FFF2-40B4-BE49-F238E27FC236}">
              <a16:creationId xmlns:a16="http://schemas.microsoft.com/office/drawing/2014/main" id="{EE728AB8-54FA-4370-A3E8-4F0A9F66F952}"/>
            </a:ext>
          </a:extLst>
        </xdr:cNvPr>
        <xdr:cNvSpPr txBox="1"/>
      </xdr:nvSpPr>
      <xdr:spPr>
        <a:xfrm>
          <a:off x="7781925" y="90058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477" name="TextBox 476">
          <a:extLst>
            <a:ext uri="{FF2B5EF4-FFF2-40B4-BE49-F238E27FC236}">
              <a16:creationId xmlns:a16="http://schemas.microsoft.com/office/drawing/2014/main" id="{EE954C56-76BB-4115-BD41-28B75FD63E64}"/>
            </a:ext>
          </a:extLst>
        </xdr:cNvPr>
        <xdr:cNvSpPr txBox="1"/>
      </xdr:nvSpPr>
      <xdr:spPr>
        <a:xfrm>
          <a:off x="8039100" y="1838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78" name="TextBox 477">
          <a:extLst>
            <a:ext uri="{FF2B5EF4-FFF2-40B4-BE49-F238E27FC236}">
              <a16:creationId xmlns:a16="http://schemas.microsoft.com/office/drawing/2014/main" id="{9F1D1B81-FC8A-4875-9EA3-4C787018580C}"/>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79" name="TextBox 478">
          <a:extLst>
            <a:ext uri="{FF2B5EF4-FFF2-40B4-BE49-F238E27FC236}">
              <a16:creationId xmlns:a16="http://schemas.microsoft.com/office/drawing/2014/main" id="{75515F42-B2C9-43CB-A916-57C673C4C9A0}"/>
            </a:ext>
          </a:extLst>
        </xdr:cNvPr>
        <xdr:cNvSpPr txBox="1"/>
      </xdr:nvSpPr>
      <xdr:spPr>
        <a:xfrm>
          <a:off x="10534650" y="1838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80" name="TextBox 479">
          <a:extLst>
            <a:ext uri="{FF2B5EF4-FFF2-40B4-BE49-F238E27FC236}">
              <a16:creationId xmlns:a16="http://schemas.microsoft.com/office/drawing/2014/main" id="{87CC1E8E-9605-4608-981D-480ED97D0810}"/>
            </a:ext>
          </a:extLst>
        </xdr:cNvPr>
        <xdr:cNvSpPr txBox="1"/>
      </xdr:nvSpPr>
      <xdr:spPr>
        <a:xfrm>
          <a:off x="10534650" y="1838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481" name="TextBox 480">
          <a:extLst>
            <a:ext uri="{FF2B5EF4-FFF2-40B4-BE49-F238E27FC236}">
              <a16:creationId xmlns:a16="http://schemas.microsoft.com/office/drawing/2014/main" id="{24A17D6C-31E2-469D-B0DE-371A3BC4EF55}"/>
            </a:ext>
          </a:extLst>
        </xdr:cNvPr>
        <xdr:cNvSpPr txBox="1"/>
      </xdr:nvSpPr>
      <xdr:spPr>
        <a:xfrm>
          <a:off x="95821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82" name="TextBox 481">
          <a:extLst>
            <a:ext uri="{FF2B5EF4-FFF2-40B4-BE49-F238E27FC236}">
              <a16:creationId xmlns:a16="http://schemas.microsoft.com/office/drawing/2014/main" id="{D67032A7-A7DA-4B0E-AD30-CDD301CE91A3}"/>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83" name="TextBox 482">
          <a:extLst>
            <a:ext uri="{FF2B5EF4-FFF2-40B4-BE49-F238E27FC236}">
              <a16:creationId xmlns:a16="http://schemas.microsoft.com/office/drawing/2014/main" id="{D3724700-6846-4CB9-AD44-BC966D29FEDC}"/>
            </a:ext>
          </a:extLst>
        </xdr:cNvPr>
        <xdr:cNvSpPr txBox="1"/>
      </xdr:nvSpPr>
      <xdr:spPr>
        <a:xfrm>
          <a:off x="121348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84" name="TextBox 483">
          <a:extLst>
            <a:ext uri="{FF2B5EF4-FFF2-40B4-BE49-F238E27FC236}">
              <a16:creationId xmlns:a16="http://schemas.microsoft.com/office/drawing/2014/main" id="{6E58926C-C088-4756-A261-2E002EC4DBB4}"/>
            </a:ext>
          </a:extLst>
        </xdr:cNvPr>
        <xdr:cNvSpPr txBox="1"/>
      </xdr:nvSpPr>
      <xdr:spPr>
        <a:xfrm>
          <a:off x="121348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485" name="TextBox 484">
          <a:extLst>
            <a:ext uri="{FF2B5EF4-FFF2-40B4-BE49-F238E27FC236}">
              <a16:creationId xmlns:a16="http://schemas.microsoft.com/office/drawing/2014/main" id="{5AD24DF2-EF36-418B-8AC1-38DA44D5204D}"/>
            </a:ext>
          </a:extLst>
        </xdr:cNvPr>
        <xdr:cNvSpPr txBox="1"/>
      </xdr:nvSpPr>
      <xdr:spPr>
        <a:xfrm>
          <a:off x="958215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86" name="TextBox 485">
          <a:extLst>
            <a:ext uri="{FF2B5EF4-FFF2-40B4-BE49-F238E27FC236}">
              <a16:creationId xmlns:a16="http://schemas.microsoft.com/office/drawing/2014/main" id="{8E39D171-8EBD-4B1F-84DB-5551288B619C}"/>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87" name="TextBox 486">
          <a:extLst>
            <a:ext uri="{FF2B5EF4-FFF2-40B4-BE49-F238E27FC236}">
              <a16:creationId xmlns:a16="http://schemas.microsoft.com/office/drawing/2014/main" id="{32D818BE-1C62-4E94-9DCD-1FC8C324A212}"/>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88" name="TextBox 487">
          <a:extLst>
            <a:ext uri="{FF2B5EF4-FFF2-40B4-BE49-F238E27FC236}">
              <a16:creationId xmlns:a16="http://schemas.microsoft.com/office/drawing/2014/main" id="{C752C9BD-252E-482D-88E0-5BAF676756E1}"/>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89" name="TextBox 488">
          <a:extLst>
            <a:ext uri="{FF2B5EF4-FFF2-40B4-BE49-F238E27FC236}">
              <a16:creationId xmlns:a16="http://schemas.microsoft.com/office/drawing/2014/main" id="{93E2FFA7-23CE-4500-8474-5556BC9EDC8F}"/>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90" name="TextBox 489">
          <a:extLst>
            <a:ext uri="{FF2B5EF4-FFF2-40B4-BE49-F238E27FC236}">
              <a16:creationId xmlns:a16="http://schemas.microsoft.com/office/drawing/2014/main" id="{00CCEEE2-2C3C-4A20-99DB-73DF00D3C0F7}"/>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91" name="TextBox 490">
          <a:extLst>
            <a:ext uri="{FF2B5EF4-FFF2-40B4-BE49-F238E27FC236}">
              <a16:creationId xmlns:a16="http://schemas.microsoft.com/office/drawing/2014/main" id="{5BA711AC-E0D5-4890-B517-3535190D0C8A}"/>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92" name="TextBox 491">
          <a:extLst>
            <a:ext uri="{FF2B5EF4-FFF2-40B4-BE49-F238E27FC236}">
              <a16:creationId xmlns:a16="http://schemas.microsoft.com/office/drawing/2014/main" id="{5EA48150-7771-426D-81D5-1C7941C9BEEE}"/>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93" name="TextBox 492">
          <a:extLst>
            <a:ext uri="{FF2B5EF4-FFF2-40B4-BE49-F238E27FC236}">
              <a16:creationId xmlns:a16="http://schemas.microsoft.com/office/drawing/2014/main" id="{E826C950-588D-4F60-B274-19F9ED927075}"/>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94" name="TextBox 493">
          <a:extLst>
            <a:ext uri="{FF2B5EF4-FFF2-40B4-BE49-F238E27FC236}">
              <a16:creationId xmlns:a16="http://schemas.microsoft.com/office/drawing/2014/main" id="{980E3988-2729-4943-BC0B-01AA09B2383E}"/>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95" name="TextBox 494">
          <a:extLst>
            <a:ext uri="{FF2B5EF4-FFF2-40B4-BE49-F238E27FC236}">
              <a16:creationId xmlns:a16="http://schemas.microsoft.com/office/drawing/2014/main" id="{199E5D08-7C36-4038-8AB9-3D88D9797527}"/>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496" name="TextBox 495">
          <a:extLst>
            <a:ext uri="{FF2B5EF4-FFF2-40B4-BE49-F238E27FC236}">
              <a16:creationId xmlns:a16="http://schemas.microsoft.com/office/drawing/2014/main" id="{5B06B5C3-5E24-42CC-B353-47E8F4FF6966}"/>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97" name="TextBox 496">
          <a:extLst>
            <a:ext uri="{FF2B5EF4-FFF2-40B4-BE49-F238E27FC236}">
              <a16:creationId xmlns:a16="http://schemas.microsoft.com/office/drawing/2014/main" id="{9EA8355E-6891-4334-B708-846BDA0E3EFB}"/>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98" name="TextBox 497">
          <a:extLst>
            <a:ext uri="{FF2B5EF4-FFF2-40B4-BE49-F238E27FC236}">
              <a16:creationId xmlns:a16="http://schemas.microsoft.com/office/drawing/2014/main" id="{D6058E60-49DA-4BB7-9581-199D727A3D8A}"/>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499" name="TextBox 498">
          <a:extLst>
            <a:ext uri="{FF2B5EF4-FFF2-40B4-BE49-F238E27FC236}">
              <a16:creationId xmlns:a16="http://schemas.microsoft.com/office/drawing/2014/main" id="{4AF3B10D-6330-4C63-B3C8-A359B628002A}"/>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500" name="TextBox 499">
          <a:extLst>
            <a:ext uri="{FF2B5EF4-FFF2-40B4-BE49-F238E27FC236}">
              <a16:creationId xmlns:a16="http://schemas.microsoft.com/office/drawing/2014/main" id="{C69DD5C7-00AD-48E1-93B7-45FB858334BC}"/>
            </a:ext>
          </a:extLst>
        </xdr:cNvPr>
        <xdr:cNvSpPr txBox="1"/>
      </xdr:nvSpPr>
      <xdr:spPr>
        <a:xfrm>
          <a:off x="942022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01" name="TextBox 500">
          <a:extLst>
            <a:ext uri="{FF2B5EF4-FFF2-40B4-BE49-F238E27FC236}">
              <a16:creationId xmlns:a16="http://schemas.microsoft.com/office/drawing/2014/main" id="{3FF9E2D0-9FDD-43A5-8B42-9469AD4365AE}"/>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02" name="TextBox 501">
          <a:extLst>
            <a:ext uri="{FF2B5EF4-FFF2-40B4-BE49-F238E27FC236}">
              <a16:creationId xmlns:a16="http://schemas.microsoft.com/office/drawing/2014/main" id="{283AE590-9382-482A-BE29-1D81E9AECA57}"/>
            </a:ext>
          </a:extLst>
        </xdr:cNvPr>
        <xdr:cNvSpPr txBox="1"/>
      </xdr:nvSpPr>
      <xdr:spPr>
        <a:xfrm>
          <a:off x="1191577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03" name="TextBox 502">
          <a:extLst>
            <a:ext uri="{FF2B5EF4-FFF2-40B4-BE49-F238E27FC236}">
              <a16:creationId xmlns:a16="http://schemas.microsoft.com/office/drawing/2014/main" id="{3F406CF3-6C8A-472A-A740-332C25CD93F0}"/>
            </a:ext>
          </a:extLst>
        </xdr:cNvPr>
        <xdr:cNvSpPr txBox="1"/>
      </xdr:nvSpPr>
      <xdr:spPr>
        <a:xfrm>
          <a:off x="1191577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523" name="TextBox 522">
          <a:extLst>
            <a:ext uri="{FF2B5EF4-FFF2-40B4-BE49-F238E27FC236}">
              <a16:creationId xmlns:a16="http://schemas.microsoft.com/office/drawing/2014/main" id="{3DCE25EB-255C-4E70-A16B-4286B85CE202}"/>
            </a:ext>
          </a:extLst>
        </xdr:cNvPr>
        <xdr:cNvSpPr txBox="1"/>
      </xdr:nvSpPr>
      <xdr:spPr>
        <a:xfrm>
          <a:off x="6962775"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24" name="TextBox 523">
          <a:extLst>
            <a:ext uri="{FF2B5EF4-FFF2-40B4-BE49-F238E27FC236}">
              <a16:creationId xmlns:a16="http://schemas.microsoft.com/office/drawing/2014/main" id="{D86003B1-17DA-4174-99A1-E46611B90BAE}"/>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25" name="TextBox 524">
          <a:extLst>
            <a:ext uri="{FF2B5EF4-FFF2-40B4-BE49-F238E27FC236}">
              <a16:creationId xmlns:a16="http://schemas.microsoft.com/office/drawing/2014/main" id="{868F9B27-E7A5-4C74-9075-0915A8979A93}"/>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26" name="TextBox 525">
          <a:extLst>
            <a:ext uri="{FF2B5EF4-FFF2-40B4-BE49-F238E27FC236}">
              <a16:creationId xmlns:a16="http://schemas.microsoft.com/office/drawing/2014/main" id="{C758FAB3-35A7-4A24-8C43-FF6A7E36D637}"/>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27" name="TextBox 526">
          <a:extLst>
            <a:ext uri="{FF2B5EF4-FFF2-40B4-BE49-F238E27FC236}">
              <a16:creationId xmlns:a16="http://schemas.microsoft.com/office/drawing/2014/main" id="{30B5F540-AD6B-4633-8C72-56D3FACA1505}"/>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28" name="TextBox 527">
          <a:extLst>
            <a:ext uri="{FF2B5EF4-FFF2-40B4-BE49-F238E27FC236}">
              <a16:creationId xmlns:a16="http://schemas.microsoft.com/office/drawing/2014/main" id="{0881BC59-F569-455D-9F1C-8877389C8F33}"/>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29" name="TextBox 528">
          <a:extLst>
            <a:ext uri="{FF2B5EF4-FFF2-40B4-BE49-F238E27FC236}">
              <a16:creationId xmlns:a16="http://schemas.microsoft.com/office/drawing/2014/main" id="{3C7D68E2-C1BA-497D-910D-9E7571067F82}"/>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30" name="TextBox 529">
          <a:extLst>
            <a:ext uri="{FF2B5EF4-FFF2-40B4-BE49-F238E27FC236}">
              <a16:creationId xmlns:a16="http://schemas.microsoft.com/office/drawing/2014/main" id="{48509BE1-490A-49AA-8F50-54FF32196DBA}"/>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31" name="TextBox 530">
          <a:extLst>
            <a:ext uri="{FF2B5EF4-FFF2-40B4-BE49-F238E27FC236}">
              <a16:creationId xmlns:a16="http://schemas.microsoft.com/office/drawing/2014/main" id="{9F43F611-E3A4-4ACC-ACF4-FA04E225D5C4}"/>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32" name="TextBox 531">
          <a:extLst>
            <a:ext uri="{FF2B5EF4-FFF2-40B4-BE49-F238E27FC236}">
              <a16:creationId xmlns:a16="http://schemas.microsoft.com/office/drawing/2014/main" id="{9D31D3B7-6527-4DDA-8A0A-E521122041DC}"/>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33" name="TextBox 532">
          <a:extLst>
            <a:ext uri="{FF2B5EF4-FFF2-40B4-BE49-F238E27FC236}">
              <a16:creationId xmlns:a16="http://schemas.microsoft.com/office/drawing/2014/main" id="{5ADCCEA7-AC54-485C-A68D-0A6E0FEB8F96}"/>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34" name="TextBox 533">
          <a:extLst>
            <a:ext uri="{FF2B5EF4-FFF2-40B4-BE49-F238E27FC236}">
              <a16:creationId xmlns:a16="http://schemas.microsoft.com/office/drawing/2014/main" id="{16AC2316-7A39-4928-8BF8-BBF300DE9444}"/>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35" name="TextBox 534">
          <a:extLst>
            <a:ext uri="{FF2B5EF4-FFF2-40B4-BE49-F238E27FC236}">
              <a16:creationId xmlns:a16="http://schemas.microsoft.com/office/drawing/2014/main" id="{1E6BC856-AEAD-465E-9536-B81F08D8827D}"/>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36" name="TextBox 535">
          <a:extLst>
            <a:ext uri="{FF2B5EF4-FFF2-40B4-BE49-F238E27FC236}">
              <a16:creationId xmlns:a16="http://schemas.microsoft.com/office/drawing/2014/main" id="{BA2F5BD8-DA2C-49E2-AA8C-95A69E0DDD39}"/>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37" name="TextBox 536">
          <a:extLst>
            <a:ext uri="{FF2B5EF4-FFF2-40B4-BE49-F238E27FC236}">
              <a16:creationId xmlns:a16="http://schemas.microsoft.com/office/drawing/2014/main" id="{C13B2485-61CE-4062-A769-5E92154C67F9}"/>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538" name="TextBox 537">
          <a:extLst>
            <a:ext uri="{FF2B5EF4-FFF2-40B4-BE49-F238E27FC236}">
              <a16:creationId xmlns:a16="http://schemas.microsoft.com/office/drawing/2014/main" id="{8AE63F7F-87D4-43D1-BCEF-E111567C5FB3}"/>
            </a:ext>
          </a:extLst>
        </xdr:cNvPr>
        <xdr:cNvSpPr txBox="1"/>
      </xdr:nvSpPr>
      <xdr:spPr>
        <a:xfrm>
          <a:off x="6962775"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539" name="TextBox 538">
          <a:extLst>
            <a:ext uri="{FF2B5EF4-FFF2-40B4-BE49-F238E27FC236}">
              <a16:creationId xmlns:a16="http://schemas.microsoft.com/office/drawing/2014/main" id="{C3F5D29E-2251-456A-A1E7-089933859505}"/>
            </a:ext>
          </a:extLst>
        </xdr:cNvPr>
        <xdr:cNvSpPr txBox="1"/>
      </xdr:nvSpPr>
      <xdr:spPr>
        <a:xfrm>
          <a:off x="6979570" y="12751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40" name="TextBox 539">
          <a:extLst>
            <a:ext uri="{FF2B5EF4-FFF2-40B4-BE49-F238E27FC236}">
              <a16:creationId xmlns:a16="http://schemas.microsoft.com/office/drawing/2014/main" id="{2963BCA4-6D9B-4257-922F-ED5908C8A3B4}"/>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541" name="TextBox 540">
          <a:extLst>
            <a:ext uri="{FF2B5EF4-FFF2-40B4-BE49-F238E27FC236}">
              <a16:creationId xmlns:a16="http://schemas.microsoft.com/office/drawing/2014/main" id="{0E2A0A40-FDD6-4DA7-BA5D-A8BF131E6C83}"/>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81</xdr:row>
      <xdr:rowOff>0</xdr:rowOff>
    </xdr:from>
    <xdr:ext cx="184731" cy="264560"/>
    <xdr:sp macro="" textlink="">
      <xdr:nvSpPr>
        <xdr:cNvPr id="504" name="TextBox 503">
          <a:extLst>
            <a:ext uri="{FF2B5EF4-FFF2-40B4-BE49-F238E27FC236}">
              <a16:creationId xmlns:a16="http://schemas.microsoft.com/office/drawing/2014/main" id="{64F12242-8607-42FC-81D4-E7BB098D9E79}"/>
            </a:ext>
          </a:extLst>
        </xdr:cNvPr>
        <xdr:cNvSpPr txBox="1"/>
      </xdr:nvSpPr>
      <xdr:spPr>
        <a:xfrm>
          <a:off x="7042435" y="66760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81</xdr:row>
      <xdr:rowOff>0</xdr:rowOff>
    </xdr:from>
    <xdr:ext cx="184731" cy="264560"/>
    <xdr:sp macro="" textlink="">
      <xdr:nvSpPr>
        <xdr:cNvPr id="505" name="TextBox 504">
          <a:extLst>
            <a:ext uri="{FF2B5EF4-FFF2-40B4-BE49-F238E27FC236}">
              <a16:creationId xmlns:a16="http://schemas.microsoft.com/office/drawing/2014/main" id="{645FEA6A-8C50-4382-A75D-AC7FEA8E9DA0}"/>
            </a:ext>
          </a:extLst>
        </xdr:cNvPr>
        <xdr:cNvSpPr txBox="1"/>
      </xdr:nvSpPr>
      <xdr:spPr>
        <a:xfrm>
          <a:off x="6979570" y="66760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81</xdr:row>
      <xdr:rowOff>0</xdr:rowOff>
    </xdr:from>
    <xdr:ext cx="184731" cy="264560"/>
    <xdr:sp macro="" textlink="">
      <xdr:nvSpPr>
        <xdr:cNvPr id="506" name="TextBox 505">
          <a:extLst>
            <a:ext uri="{FF2B5EF4-FFF2-40B4-BE49-F238E27FC236}">
              <a16:creationId xmlns:a16="http://schemas.microsoft.com/office/drawing/2014/main" id="{DF448ED7-74D0-41C5-8C4A-9AC5C6B5F19D}"/>
            </a:ext>
          </a:extLst>
        </xdr:cNvPr>
        <xdr:cNvSpPr txBox="1"/>
      </xdr:nvSpPr>
      <xdr:spPr>
        <a:xfrm>
          <a:off x="8853779" y="66760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81</xdr:row>
      <xdr:rowOff>0</xdr:rowOff>
    </xdr:from>
    <xdr:ext cx="184731" cy="264560"/>
    <xdr:sp macro="" textlink="">
      <xdr:nvSpPr>
        <xdr:cNvPr id="507" name="TextBox 506">
          <a:extLst>
            <a:ext uri="{FF2B5EF4-FFF2-40B4-BE49-F238E27FC236}">
              <a16:creationId xmlns:a16="http://schemas.microsoft.com/office/drawing/2014/main" id="{6049720A-AF55-4BAD-9098-180B0EA9EEA7}"/>
            </a:ext>
          </a:extLst>
        </xdr:cNvPr>
        <xdr:cNvSpPr txBox="1"/>
      </xdr:nvSpPr>
      <xdr:spPr>
        <a:xfrm>
          <a:off x="8853779" y="66760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103</xdr:row>
      <xdr:rowOff>0</xdr:rowOff>
    </xdr:from>
    <xdr:ext cx="184731" cy="264560"/>
    <xdr:sp macro="" textlink="">
      <xdr:nvSpPr>
        <xdr:cNvPr id="508" name="TextBox 507">
          <a:extLst>
            <a:ext uri="{FF2B5EF4-FFF2-40B4-BE49-F238E27FC236}">
              <a16:creationId xmlns:a16="http://schemas.microsoft.com/office/drawing/2014/main" id="{787760D2-2A62-491C-8F96-4A138777585A}"/>
            </a:ext>
          </a:extLst>
        </xdr:cNvPr>
        <xdr:cNvSpPr txBox="1"/>
      </xdr:nvSpPr>
      <xdr:spPr>
        <a:xfrm>
          <a:off x="7042435" y="917587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103</xdr:row>
      <xdr:rowOff>0</xdr:rowOff>
    </xdr:from>
    <xdr:ext cx="184731" cy="264560"/>
    <xdr:sp macro="" textlink="">
      <xdr:nvSpPr>
        <xdr:cNvPr id="509" name="TextBox 508">
          <a:extLst>
            <a:ext uri="{FF2B5EF4-FFF2-40B4-BE49-F238E27FC236}">
              <a16:creationId xmlns:a16="http://schemas.microsoft.com/office/drawing/2014/main" id="{D0A6B628-C115-4DB5-B727-F8716A786659}"/>
            </a:ext>
          </a:extLst>
        </xdr:cNvPr>
        <xdr:cNvSpPr txBox="1"/>
      </xdr:nvSpPr>
      <xdr:spPr>
        <a:xfrm>
          <a:off x="6979570" y="917587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510" name="TextBox 509">
          <a:extLst>
            <a:ext uri="{FF2B5EF4-FFF2-40B4-BE49-F238E27FC236}">
              <a16:creationId xmlns:a16="http://schemas.microsoft.com/office/drawing/2014/main" id="{1AC85E3C-0275-4DF3-8B84-97064AB2FE30}"/>
            </a:ext>
          </a:extLst>
        </xdr:cNvPr>
        <xdr:cNvSpPr txBox="1"/>
      </xdr:nvSpPr>
      <xdr:spPr>
        <a:xfrm>
          <a:off x="8853779" y="917587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511" name="TextBox 510">
          <a:extLst>
            <a:ext uri="{FF2B5EF4-FFF2-40B4-BE49-F238E27FC236}">
              <a16:creationId xmlns:a16="http://schemas.microsoft.com/office/drawing/2014/main" id="{8A6B3C17-0861-4334-B7A9-120BBBE5D4F5}"/>
            </a:ext>
          </a:extLst>
        </xdr:cNvPr>
        <xdr:cNvSpPr txBox="1"/>
      </xdr:nvSpPr>
      <xdr:spPr>
        <a:xfrm>
          <a:off x="8853779" y="917587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102</xdr:row>
      <xdr:rowOff>0</xdr:rowOff>
    </xdr:from>
    <xdr:ext cx="184731" cy="264560"/>
    <xdr:sp macro="" textlink="">
      <xdr:nvSpPr>
        <xdr:cNvPr id="512" name="TextBox 511">
          <a:extLst>
            <a:ext uri="{FF2B5EF4-FFF2-40B4-BE49-F238E27FC236}">
              <a16:creationId xmlns:a16="http://schemas.microsoft.com/office/drawing/2014/main" id="{7515F8C0-BADB-4552-9004-A9056E5AA260}"/>
            </a:ext>
          </a:extLst>
        </xdr:cNvPr>
        <xdr:cNvSpPr txBox="1"/>
      </xdr:nvSpPr>
      <xdr:spPr>
        <a:xfrm>
          <a:off x="7042435" y="90841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102</xdr:row>
      <xdr:rowOff>0</xdr:rowOff>
    </xdr:from>
    <xdr:ext cx="184731" cy="264560"/>
    <xdr:sp macro="" textlink="">
      <xdr:nvSpPr>
        <xdr:cNvPr id="513" name="TextBox 512">
          <a:extLst>
            <a:ext uri="{FF2B5EF4-FFF2-40B4-BE49-F238E27FC236}">
              <a16:creationId xmlns:a16="http://schemas.microsoft.com/office/drawing/2014/main" id="{2F6AAB4A-A97F-48D1-8118-07F1A585212B}"/>
            </a:ext>
          </a:extLst>
        </xdr:cNvPr>
        <xdr:cNvSpPr txBox="1"/>
      </xdr:nvSpPr>
      <xdr:spPr>
        <a:xfrm>
          <a:off x="6979570" y="90841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102</xdr:row>
      <xdr:rowOff>0</xdr:rowOff>
    </xdr:from>
    <xdr:ext cx="184731" cy="264560"/>
    <xdr:sp macro="" textlink="">
      <xdr:nvSpPr>
        <xdr:cNvPr id="514" name="TextBox 513">
          <a:extLst>
            <a:ext uri="{FF2B5EF4-FFF2-40B4-BE49-F238E27FC236}">
              <a16:creationId xmlns:a16="http://schemas.microsoft.com/office/drawing/2014/main" id="{9500D7CD-3F6A-4EF2-B1DB-6CCBB4276A22}"/>
            </a:ext>
          </a:extLst>
        </xdr:cNvPr>
        <xdr:cNvSpPr txBox="1"/>
      </xdr:nvSpPr>
      <xdr:spPr>
        <a:xfrm>
          <a:off x="8853779" y="90841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102</xdr:row>
      <xdr:rowOff>0</xdr:rowOff>
    </xdr:from>
    <xdr:ext cx="184731" cy="264560"/>
    <xdr:sp macro="" textlink="">
      <xdr:nvSpPr>
        <xdr:cNvPr id="515" name="TextBox 514">
          <a:extLst>
            <a:ext uri="{FF2B5EF4-FFF2-40B4-BE49-F238E27FC236}">
              <a16:creationId xmlns:a16="http://schemas.microsoft.com/office/drawing/2014/main" id="{20B9C406-143F-4821-89E8-9FBBDF83FA18}"/>
            </a:ext>
          </a:extLst>
        </xdr:cNvPr>
        <xdr:cNvSpPr txBox="1"/>
      </xdr:nvSpPr>
      <xdr:spPr>
        <a:xfrm>
          <a:off x="8853779" y="90841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104</xdr:row>
      <xdr:rowOff>0</xdr:rowOff>
    </xdr:from>
    <xdr:ext cx="184731" cy="262640"/>
    <xdr:sp macro="" textlink="">
      <xdr:nvSpPr>
        <xdr:cNvPr id="516" name="TextBox 515">
          <a:extLst>
            <a:ext uri="{FF2B5EF4-FFF2-40B4-BE49-F238E27FC236}">
              <a16:creationId xmlns:a16="http://schemas.microsoft.com/office/drawing/2014/main" id="{8AD649A9-78E0-4532-9DCC-42E18CC802E2}"/>
            </a:ext>
          </a:extLst>
        </xdr:cNvPr>
        <xdr:cNvSpPr txBox="1"/>
      </xdr:nvSpPr>
      <xdr:spPr>
        <a:xfrm>
          <a:off x="9648825" y="2162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104</xdr:row>
      <xdr:rowOff>0</xdr:rowOff>
    </xdr:from>
    <xdr:ext cx="184731" cy="262640"/>
    <xdr:sp macro="" textlink="">
      <xdr:nvSpPr>
        <xdr:cNvPr id="517" name="TextBox 516">
          <a:extLst>
            <a:ext uri="{FF2B5EF4-FFF2-40B4-BE49-F238E27FC236}">
              <a16:creationId xmlns:a16="http://schemas.microsoft.com/office/drawing/2014/main" id="{2D73F704-415E-4643-A834-45A4FF22FE99}"/>
            </a:ext>
          </a:extLst>
        </xdr:cNvPr>
        <xdr:cNvSpPr txBox="1"/>
      </xdr:nvSpPr>
      <xdr:spPr>
        <a:xfrm>
          <a:off x="9648825" y="2162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518" name="TextBox 517">
          <a:extLst>
            <a:ext uri="{FF2B5EF4-FFF2-40B4-BE49-F238E27FC236}">
              <a16:creationId xmlns:a16="http://schemas.microsoft.com/office/drawing/2014/main" id="{59A5E5B0-9513-4BDE-903C-B2BAF228EEB2}"/>
            </a:ext>
          </a:extLst>
        </xdr:cNvPr>
        <xdr:cNvSpPr txBox="1"/>
      </xdr:nvSpPr>
      <xdr:spPr>
        <a:xfrm>
          <a:off x="8853779" y="917587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519" name="TextBox 518">
          <a:extLst>
            <a:ext uri="{FF2B5EF4-FFF2-40B4-BE49-F238E27FC236}">
              <a16:creationId xmlns:a16="http://schemas.microsoft.com/office/drawing/2014/main" id="{E9E8074B-BAE8-4889-ABE6-38E4722AEF45}"/>
            </a:ext>
          </a:extLst>
        </xdr:cNvPr>
        <xdr:cNvSpPr txBox="1"/>
      </xdr:nvSpPr>
      <xdr:spPr>
        <a:xfrm>
          <a:off x="8853779" y="917587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20" name="TextBox 519">
          <a:extLst>
            <a:ext uri="{FF2B5EF4-FFF2-40B4-BE49-F238E27FC236}">
              <a16:creationId xmlns:a16="http://schemas.microsoft.com/office/drawing/2014/main" id="{90B74C9F-4CF1-42FA-9C9A-2E1145B0C90F}"/>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21" name="TextBox 520">
          <a:extLst>
            <a:ext uri="{FF2B5EF4-FFF2-40B4-BE49-F238E27FC236}">
              <a16:creationId xmlns:a16="http://schemas.microsoft.com/office/drawing/2014/main" id="{3AF0D4C1-BD7C-4FB4-9E20-252EA2DD6D1E}"/>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22" name="TextBox 521">
          <a:extLst>
            <a:ext uri="{FF2B5EF4-FFF2-40B4-BE49-F238E27FC236}">
              <a16:creationId xmlns:a16="http://schemas.microsoft.com/office/drawing/2014/main" id="{C0D18431-E23E-45CF-8220-9114E623A15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42" name="TextBox 541">
          <a:extLst>
            <a:ext uri="{FF2B5EF4-FFF2-40B4-BE49-F238E27FC236}">
              <a16:creationId xmlns:a16="http://schemas.microsoft.com/office/drawing/2014/main" id="{9BBBEF30-4C05-4E42-B035-CEC32A841C5C}"/>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43" name="TextBox 542">
          <a:extLst>
            <a:ext uri="{FF2B5EF4-FFF2-40B4-BE49-F238E27FC236}">
              <a16:creationId xmlns:a16="http://schemas.microsoft.com/office/drawing/2014/main" id="{9F341616-1998-48AA-939E-AAE4B8C621BA}"/>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44" name="TextBox 543">
          <a:extLst>
            <a:ext uri="{FF2B5EF4-FFF2-40B4-BE49-F238E27FC236}">
              <a16:creationId xmlns:a16="http://schemas.microsoft.com/office/drawing/2014/main" id="{10F1B08A-524B-4A90-8B6F-72567009E39F}"/>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45" name="TextBox 544">
          <a:extLst>
            <a:ext uri="{FF2B5EF4-FFF2-40B4-BE49-F238E27FC236}">
              <a16:creationId xmlns:a16="http://schemas.microsoft.com/office/drawing/2014/main" id="{D3BAA8B9-9F79-4B2E-8445-8DB9AC39A9A1}"/>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46" name="TextBox 545">
          <a:extLst>
            <a:ext uri="{FF2B5EF4-FFF2-40B4-BE49-F238E27FC236}">
              <a16:creationId xmlns:a16="http://schemas.microsoft.com/office/drawing/2014/main" id="{E7C64D8D-F747-4002-A750-607638BCCA4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47" name="TextBox 546">
          <a:extLst>
            <a:ext uri="{FF2B5EF4-FFF2-40B4-BE49-F238E27FC236}">
              <a16:creationId xmlns:a16="http://schemas.microsoft.com/office/drawing/2014/main" id="{4484D863-7215-4081-8018-072640BC40DB}"/>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48" name="TextBox 547">
          <a:extLst>
            <a:ext uri="{FF2B5EF4-FFF2-40B4-BE49-F238E27FC236}">
              <a16:creationId xmlns:a16="http://schemas.microsoft.com/office/drawing/2014/main" id="{20CAEE99-01E3-40D6-B60A-2CC7142CF9F5}"/>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49" name="TextBox 548">
          <a:extLst>
            <a:ext uri="{FF2B5EF4-FFF2-40B4-BE49-F238E27FC236}">
              <a16:creationId xmlns:a16="http://schemas.microsoft.com/office/drawing/2014/main" id="{41968D9B-028E-41F4-BEDA-FA868420E68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50" name="TextBox 549">
          <a:extLst>
            <a:ext uri="{FF2B5EF4-FFF2-40B4-BE49-F238E27FC236}">
              <a16:creationId xmlns:a16="http://schemas.microsoft.com/office/drawing/2014/main" id="{CFC02B16-9386-493D-8420-055E8C2F7E9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51" name="TextBox 550">
          <a:extLst>
            <a:ext uri="{FF2B5EF4-FFF2-40B4-BE49-F238E27FC236}">
              <a16:creationId xmlns:a16="http://schemas.microsoft.com/office/drawing/2014/main" id="{38238B20-12AE-4296-95EE-0697401E545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52" name="TextBox 551">
          <a:extLst>
            <a:ext uri="{FF2B5EF4-FFF2-40B4-BE49-F238E27FC236}">
              <a16:creationId xmlns:a16="http://schemas.microsoft.com/office/drawing/2014/main" id="{ECF8870E-62B3-4657-9449-5210622B961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53" name="TextBox 552">
          <a:extLst>
            <a:ext uri="{FF2B5EF4-FFF2-40B4-BE49-F238E27FC236}">
              <a16:creationId xmlns:a16="http://schemas.microsoft.com/office/drawing/2014/main" id="{C2E3177C-37BD-46B3-9A4A-F122ACE41947}"/>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54" name="TextBox 553">
          <a:extLst>
            <a:ext uri="{FF2B5EF4-FFF2-40B4-BE49-F238E27FC236}">
              <a16:creationId xmlns:a16="http://schemas.microsoft.com/office/drawing/2014/main" id="{74B51F27-44E2-4325-A7F2-6F3CEB427183}"/>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55" name="TextBox 554">
          <a:extLst>
            <a:ext uri="{FF2B5EF4-FFF2-40B4-BE49-F238E27FC236}">
              <a16:creationId xmlns:a16="http://schemas.microsoft.com/office/drawing/2014/main" id="{AA27A7B3-DA2F-4026-B02D-A8B7068A406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56" name="TextBox 555">
          <a:extLst>
            <a:ext uri="{FF2B5EF4-FFF2-40B4-BE49-F238E27FC236}">
              <a16:creationId xmlns:a16="http://schemas.microsoft.com/office/drawing/2014/main" id="{BBA771AF-F6A7-4984-A84D-AD19BC0A82BC}"/>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57" name="TextBox 556">
          <a:extLst>
            <a:ext uri="{FF2B5EF4-FFF2-40B4-BE49-F238E27FC236}">
              <a16:creationId xmlns:a16="http://schemas.microsoft.com/office/drawing/2014/main" id="{C773C829-3EEA-4643-BC14-6589A724C6C2}"/>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58" name="TextBox 557">
          <a:extLst>
            <a:ext uri="{FF2B5EF4-FFF2-40B4-BE49-F238E27FC236}">
              <a16:creationId xmlns:a16="http://schemas.microsoft.com/office/drawing/2014/main" id="{31C611C0-B58D-4940-9326-F6C60891D2BF}"/>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559" name="TextBox 558">
          <a:extLst>
            <a:ext uri="{FF2B5EF4-FFF2-40B4-BE49-F238E27FC236}">
              <a16:creationId xmlns:a16="http://schemas.microsoft.com/office/drawing/2014/main" id="{8F87D764-2D70-403D-82F1-154BBBE176CD}"/>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0" name="TextBox 559">
          <a:extLst>
            <a:ext uri="{FF2B5EF4-FFF2-40B4-BE49-F238E27FC236}">
              <a16:creationId xmlns:a16="http://schemas.microsoft.com/office/drawing/2014/main" id="{51DCD2BB-9310-4A62-81B8-ED781260776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61" name="TextBox 560">
          <a:extLst>
            <a:ext uri="{FF2B5EF4-FFF2-40B4-BE49-F238E27FC236}">
              <a16:creationId xmlns:a16="http://schemas.microsoft.com/office/drawing/2014/main" id="{E182E4A2-3014-4C0A-B2CE-C188A0BD1BB8}"/>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562" name="TextBox 561">
          <a:extLst>
            <a:ext uri="{FF2B5EF4-FFF2-40B4-BE49-F238E27FC236}">
              <a16:creationId xmlns:a16="http://schemas.microsoft.com/office/drawing/2014/main" id="{D5543B63-2FC8-4215-B56B-AFBA73722658}"/>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3" name="TextBox 562">
          <a:extLst>
            <a:ext uri="{FF2B5EF4-FFF2-40B4-BE49-F238E27FC236}">
              <a16:creationId xmlns:a16="http://schemas.microsoft.com/office/drawing/2014/main" id="{1A9E737C-C384-4565-A25E-3D83E07AB44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4" name="TextBox 563">
          <a:extLst>
            <a:ext uri="{FF2B5EF4-FFF2-40B4-BE49-F238E27FC236}">
              <a16:creationId xmlns:a16="http://schemas.microsoft.com/office/drawing/2014/main" id="{A49DC434-F0DD-4B75-BFF6-787DA06F29C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5" name="TextBox 564">
          <a:extLst>
            <a:ext uri="{FF2B5EF4-FFF2-40B4-BE49-F238E27FC236}">
              <a16:creationId xmlns:a16="http://schemas.microsoft.com/office/drawing/2014/main" id="{E7647444-6D64-4457-BC18-0A2A4004D12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6" name="TextBox 565">
          <a:extLst>
            <a:ext uri="{FF2B5EF4-FFF2-40B4-BE49-F238E27FC236}">
              <a16:creationId xmlns:a16="http://schemas.microsoft.com/office/drawing/2014/main" id="{43A70579-A013-4509-9370-ED056DB19B1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7" name="TextBox 566">
          <a:extLst>
            <a:ext uri="{FF2B5EF4-FFF2-40B4-BE49-F238E27FC236}">
              <a16:creationId xmlns:a16="http://schemas.microsoft.com/office/drawing/2014/main" id="{A83734C0-AD43-4CBC-AB41-D8A1B3DE895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8" name="TextBox 567">
          <a:extLst>
            <a:ext uri="{FF2B5EF4-FFF2-40B4-BE49-F238E27FC236}">
              <a16:creationId xmlns:a16="http://schemas.microsoft.com/office/drawing/2014/main" id="{49DAF0E9-D797-483E-AE03-C69B92B88E8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69" name="TextBox 568">
          <a:extLst>
            <a:ext uri="{FF2B5EF4-FFF2-40B4-BE49-F238E27FC236}">
              <a16:creationId xmlns:a16="http://schemas.microsoft.com/office/drawing/2014/main" id="{65D34DFA-1168-4A87-B8D5-D02437D7F94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0" name="TextBox 569">
          <a:extLst>
            <a:ext uri="{FF2B5EF4-FFF2-40B4-BE49-F238E27FC236}">
              <a16:creationId xmlns:a16="http://schemas.microsoft.com/office/drawing/2014/main" id="{ABEB4EC1-1649-4704-A3C4-EC7993FEA4A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1" name="TextBox 570">
          <a:extLst>
            <a:ext uri="{FF2B5EF4-FFF2-40B4-BE49-F238E27FC236}">
              <a16:creationId xmlns:a16="http://schemas.microsoft.com/office/drawing/2014/main" id="{DA723973-E39B-42AB-AC38-FF0B73F31AF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2" name="TextBox 571">
          <a:extLst>
            <a:ext uri="{FF2B5EF4-FFF2-40B4-BE49-F238E27FC236}">
              <a16:creationId xmlns:a16="http://schemas.microsoft.com/office/drawing/2014/main" id="{9122B3E5-D8E3-451E-85A4-D005EC2A299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3" name="TextBox 572">
          <a:extLst>
            <a:ext uri="{FF2B5EF4-FFF2-40B4-BE49-F238E27FC236}">
              <a16:creationId xmlns:a16="http://schemas.microsoft.com/office/drawing/2014/main" id="{4F13F225-D756-45FE-9C26-1878B8D1371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4" name="TextBox 573">
          <a:extLst>
            <a:ext uri="{FF2B5EF4-FFF2-40B4-BE49-F238E27FC236}">
              <a16:creationId xmlns:a16="http://schemas.microsoft.com/office/drawing/2014/main" id="{D1AD6207-4F36-4E39-BA08-0D682ED346F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5" name="TextBox 574">
          <a:extLst>
            <a:ext uri="{FF2B5EF4-FFF2-40B4-BE49-F238E27FC236}">
              <a16:creationId xmlns:a16="http://schemas.microsoft.com/office/drawing/2014/main" id="{5D7655DC-2D10-4C20-A5D5-5B486326A27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6" name="TextBox 575">
          <a:extLst>
            <a:ext uri="{FF2B5EF4-FFF2-40B4-BE49-F238E27FC236}">
              <a16:creationId xmlns:a16="http://schemas.microsoft.com/office/drawing/2014/main" id="{2FF6B254-C04F-4A5B-9CAA-C6398DB4229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7" name="TextBox 576">
          <a:extLst>
            <a:ext uri="{FF2B5EF4-FFF2-40B4-BE49-F238E27FC236}">
              <a16:creationId xmlns:a16="http://schemas.microsoft.com/office/drawing/2014/main" id="{15845F07-3687-4E54-83A9-F0F2CDF50EB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8" name="TextBox 577">
          <a:extLst>
            <a:ext uri="{FF2B5EF4-FFF2-40B4-BE49-F238E27FC236}">
              <a16:creationId xmlns:a16="http://schemas.microsoft.com/office/drawing/2014/main" id="{A868CDE9-8394-4417-8FAC-210DEE78F1E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79" name="TextBox 578">
          <a:extLst>
            <a:ext uri="{FF2B5EF4-FFF2-40B4-BE49-F238E27FC236}">
              <a16:creationId xmlns:a16="http://schemas.microsoft.com/office/drawing/2014/main" id="{E56DAA10-7499-40BD-9B39-FD6CA6E55AB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0" name="TextBox 579">
          <a:extLst>
            <a:ext uri="{FF2B5EF4-FFF2-40B4-BE49-F238E27FC236}">
              <a16:creationId xmlns:a16="http://schemas.microsoft.com/office/drawing/2014/main" id="{8A46FC4E-AEC6-40F7-81EF-0D145AA3FEE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1" name="TextBox 580">
          <a:extLst>
            <a:ext uri="{FF2B5EF4-FFF2-40B4-BE49-F238E27FC236}">
              <a16:creationId xmlns:a16="http://schemas.microsoft.com/office/drawing/2014/main" id="{43B2E573-1FDE-4699-8790-43B7BF94FAE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2" name="TextBox 581">
          <a:extLst>
            <a:ext uri="{FF2B5EF4-FFF2-40B4-BE49-F238E27FC236}">
              <a16:creationId xmlns:a16="http://schemas.microsoft.com/office/drawing/2014/main" id="{6626E630-9DB3-49ED-823C-335F2E13C2F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3" name="TextBox 582">
          <a:extLst>
            <a:ext uri="{FF2B5EF4-FFF2-40B4-BE49-F238E27FC236}">
              <a16:creationId xmlns:a16="http://schemas.microsoft.com/office/drawing/2014/main" id="{0812C1BF-BB3B-4DAF-A6A0-5270873801B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4" name="TextBox 583">
          <a:extLst>
            <a:ext uri="{FF2B5EF4-FFF2-40B4-BE49-F238E27FC236}">
              <a16:creationId xmlns:a16="http://schemas.microsoft.com/office/drawing/2014/main" id="{646969CA-84E8-4FFA-B9FF-F748F69312A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5" name="TextBox 584">
          <a:extLst>
            <a:ext uri="{FF2B5EF4-FFF2-40B4-BE49-F238E27FC236}">
              <a16:creationId xmlns:a16="http://schemas.microsoft.com/office/drawing/2014/main" id="{F115AC30-10D6-4306-9CBB-470460D5CF3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6" name="TextBox 585">
          <a:extLst>
            <a:ext uri="{FF2B5EF4-FFF2-40B4-BE49-F238E27FC236}">
              <a16:creationId xmlns:a16="http://schemas.microsoft.com/office/drawing/2014/main" id="{144069AB-6928-4BCD-A6B2-79999D88E97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7" name="TextBox 586">
          <a:extLst>
            <a:ext uri="{FF2B5EF4-FFF2-40B4-BE49-F238E27FC236}">
              <a16:creationId xmlns:a16="http://schemas.microsoft.com/office/drawing/2014/main" id="{E311FD28-CFF3-43BE-A5BB-657649DD899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8" name="TextBox 587">
          <a:extLst>
            <a:ext uri="{FF2B5EF4-FFF2-40B4-BE49-F238E27FC236}">
              <a16:creationId xmlns:a16="http://schemas.microsoft.com/office/drawing/2014/main" id="{C5FAACE4-FB62-45F1-A156-59BB7403285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89" name="TextBox 588">
          <a:extLst>
            <a:ext uri="{FF2B5EF4-FFF2-40B4-BE49-F238E27FC236}">
              <a16:creationId xmlns:a16="http://schemas.microsoft.com/office/drawing/2014/main" id="{8DA5D934-15F4-4CBB-8296-BCDA7F4FA02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0" name="TextBox 589">
          <a:extLst>
            <a:ext uri="{FF2B5EF4-FFF2-40B4-BE49-F238E27FC236}">
              <a16:creationId xmlns:a16="http://schemas.microsoft.com/office/drawing/2014/main" id="{D2E39E45-4FB6-45FE-84A6-5ADDACB7636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1" name="TextBox 590">
          <a:extLst>
            <a:ext uri="{FF2B5EF4-FFF2-40B4-BE49-F238E27FC236}">
              <a16:creationId xmlns:a16="http://schemas.microsoft.com/office/drawing/2014/main" id="{93BCC0FC-3EED-48C8-B295-70E92B4B14C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2" name="TextBox 591">
          <a:extLst>
            <a:ext uri="{FF2B5EF4-FFF2-40B4-BE49-F238E27FC236}">
              <a16:creationId xmlns:a16="http://schemas.microsoft.com/office/drawing/2014/main" id="{DEE8ACCE-6F85-4A81-A8C9-A86D090010A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3" name="TextBox 592">
          <a:extLst>
            <a:ext uri="{FF2B5EF4-FFF2-40B4-BE49-F238E27FC236}">
              <a16:creationId xmlns:a16="http://schemas.microsoft.com/office/drawing/2014/main" id="{7B8CCB80-4327-40ED-8162-5C524E2C682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4" name="TextBox 593">
          <a:extLst>
            <a:ext uri="{FF2B5EF4-FFF2-40B4-BE49-F238E27FC236}">
              <a16:creationId xmlns:a16="http://schemas.microsoft.com/office/drawing/2014/main" id="{F2A355D7-05F2-46EE-9736-5F32D4BCCEF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5" name="TextBox 594">
          <a:extLst>
            <a:ext uri="{FF2B5EF4-FFF2-40B4-BE49-F238E27FC236}">
              <a16:creationId xmlns:a16="http://schemas.microsoft.com/office/drawing/2014/main" id="{ABF542B6-8221-493E-9BD6-70DA1215269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6" name="TextBox 595">
          <a:extLst>
            <a:ext uri="{FF2B5EF4-FFF2-40B4-BE49-F238E27FC236}">
              <a16:creationId xmlns:a16="http://schemas.microsoft.com/office/drawing/2014/main" id="{00623D96-DB37-4622-AF6D-94A58C69834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7" name="TextBox 596">
          <a:extLst>
            <a:ext uri="{FF2B5EF4-FFF2-40B4-BE49-F238E27FC236}">
              <a16:creationId xmlns:a16="http://schemas.microsoft.com/office/drawing/2014/main" id="{F3D4F758-D465-44BB-87F0-7CD1E8D1704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8" name="TextBox 597">
          <a:extLst>
            <a:ext uri="{FF2B5EF4-FFF2-40B4-BE49-F238E27FC236}">
              <a16:creationId xmlns:a16="http://schemas.microsoft.com/office/drawing/2014/main" id="{DB5662E4-92E5-4706-8216-961F64766CE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599" name="TextBox 598">
          <a:extLst>
            <a:ext uri="{FF2B5EF4-FFF2-40B4-BE49-F238E27FC236}">
              <a16:creationId xmlns:a16="http://schemas.microsoft.com/office/drawing/2014/main" id="{E7540A14-E207-4ECD-8E91-904979A87FE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0" name="TextBox 599">
          <a:extLst>
            <a:ext uri="{FF2B5EF4-FFF2-40B4-BE49-F238E27FC236}">
              <a16:creationId xmlns:a16="http://schemas.microsoft.com/office/drawing/2014/main" id="{9E3C6BA5-F1C2-4F36-8637-1149A9CD55B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1" name="TextBox 600">
          <a:extLst>
            <a:ext uri="{FF2B5EF4-FFF2-40B4-BE49-F238E27FC236}">
              <a16:creationId xmlns:a16="http://schemas.microsoft.com/office/drawing/2014/main" id="{08290018-022A-407C-BF53-096C58F457C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2" name="TextBox 601">
          <a:extLst>
            <a:ext uri="{FF2B5EF4-FFF2-40B4-BE49-F238E27FC236}">
              <a16:creationId xmlns:a16="http://schemas.microsoft.com/office/drawing/2014/main" id="{074F025B-B73B-4C58-A44A-A752BAEF489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3" name="TextBox 602">
          <a:extLst>
            <a:ext uri="{FF2B5EF4-FFF2-40B4-BE49-F238E27FC236}">
              <a16:creationId xmlns:a16="http://schemas.microsoft.com/office/drawing/2014/main" id="{73C9FC8F-EFDC-48EB-B42D-46FACAE71E4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4" name="TextBox 603">
          <a:extLst>
            <a:ext uri="{FF2B5EF4-FFF2-40B4-BE49-F238E27FC236}">
              <a16:creationId xmlns:a16="http://schemas.microsoft.com/office/drawing/2014/main" id="{81CFF6AE-DFF4-4F49-A1DB-7AF88BFC4FB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5" name="TextBox 604">
          <a:extLst>
            <a:ext uri="{FF2B5EF4-FFF2-40B4-BE49-F238E27FC236}">
              <a16:creationId xmlns:a16="http://schemas.microsoft.com/office/drawing/2014/main" id="{85DF6846-D44F-4B73-ABA9-91E965C91F2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6" name="TextBox 605">
          <a:extLst>
            <a:ext uri="{FF2B5EF4-FFF2-40B4-BE49-F238E27FC236}">
              <a16:creationId xmlns:a16="http://schemas.microsoft.com/office/drawing/2014/main" id="{907F833F-A4CE-42FF-A649-A3F8E317354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7" name="TextBox 606">
          <a:extLst>
            <a:ext uri="{FF2B5EF4-FFF2-40B4-BE49-F238E27FC236}">
              <a16:creationId xmlns:a16="http://schemas.microsoft.com/office/drawing/2014/main" id="{3E37D132-D04A-4FC4-9DCC-0B12C3EB9B2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8" name="TextBox 607">
          <a:extLst>
            <a:ext uri="{FF2B5EF4-FFF2-40B4-BE49-F238E27FC236}">
              <a16:creationId xmlns:a16="http://schemas.microsoft.com/office/drawing/2014/main" id="{409467AA-E34D-471A-BB9C-523D36FE8C8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09" name="TextBox 608">
          <a:extLst>
            <a:ext uri="{FF2B5EF4-FFF2-40B4-BE49-F238E27FC236}">
              <a16:creationId xmlns:a16="http://schemas.microsoft.com/office/drawing/2014/main" id="{740BCB11-CD31-4381-9FC8-FE3D438690B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0" name="TextBox 609">
          <a:extLst>
            <a:ext uri="{FF2B5EF4-FFF2-40B4-BE49-F238E27FC236}">
              <a16:creationId xmlns:a16="http://schemas.microsoft.com/office/drawing/2014/main" id="{B2D336CB-6B29-4082-B331-95E3B353380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1" name="TextBox 610">
          <a:extLst>
            <a:ext uri="{FF2B5EF4-FFF2-40B4-BE49-F238E27FC236}">
              <a16:creationId xmlns:a16="http://schemas.microsoft.com/office/drawing/2014/main" id="{569F2F55-B12C-44FC-9C00-A091B364223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2" name="TextBox 611">
          <a:extLst>
            <a:ext uri="{FF2B5EF4-FFF2-40B4-BE49-F238E27FC236}">
              <a16:creationId xmlns:a16="http://schemas.microsoft.com/office/drawing/2014/main" id="{C6DBFC26-E0B3-4A30-AA35-02C5240239E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3" name="TextBox 612">
          <a:extLst>
            <a:ext uri="{FF2B5EF4-FFF2-40B4-BE49-F238E27FC236}">
              <a16:creationId xmlns:a16="http://schemas.microsoft.com/office/drawing/2014/main" id="{D692843C-14BC-4E65-B794-ED3F64428E0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4" name="TextBox 613">
          <a:extLst>
            <a:ext uri="{FF2B5EF4-FFF2-40B4-BE49-F238E27FC236}">
              <a16:creationId xmlns:a16="http://schemas.microsoft.com/office/drawing/2014/main" id="{E98ED607-19B0-49F6-A182-7A89A1C2E27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5" name="TextBox 614">
          <a:extLst>
            <a:ext uri="{FF2B5EF4-FFF2-40B4-BE49-F238E27FC236}">
              <a16:creationId xmlns:a16="http://schemas.microsoft.com/office/drawing/2014/main" id="{B4EB04A8-D003-41B8-A03E-3781DABF1F2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6" name="TextBox 615">
          <a:extLst>
            <a:ext uri="{FF2B5EF4-FFF2-40B4-BE49-F238E27FC236}">
              <a16:creationId xmlns:a16="http://schemas.microsoft.com/office/drawing/2014/main" id="{D34A1B77-5068-4093-8351-A673E56DC98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7" name="TextBox 616">
          <a:extLst>
            <a:ext uri="{FF2B5EF4-FFF2-40B4-BE49-F238E27FC236}">
              <a16:creationId xmlns:a16="http://schemas.microsoft.com/office/drawing/2014/main" id="{F21A1C74-23FF-4DC4-8FAC-B3A3F18BED8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8" name="TextBox 617">
          <a:extLst>
            <a:ext uri="{FF2B5EF4-FFF2-40B4-BE49-F238E27FC236}">
              <a16:creationId xmlns:a16="http://schemas.microsoft.com/office/drawing/2014/main" id="{AE7ED4BE-04A8-402B-8F4F-82657B0E38A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19" name="TextBox 618">
          <a:extLst>
            <a:ext uri="{FF2B5EF4-FFF2-40B4-BE49-F238E27FC236}">
              <a16:creationId xmlns:a16="http://schemas.microsoft.com/office/drawing/2014/main" id="{05033DC5-C63C-4308-97D6-7FF9A29AE08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0" name="TextBox 619">
          <a:extLst>
            <a:ext uri="{FF2B5EF4-FFF2-40B4-BE49-F238E27FC236}">
              <a16:creationId xmlns:a16="http://schemas.microsoft.com/office/drawing/2014/main" id="{3B331ED1-0A88-46BA-943B-5A72741F0FE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1" name="TextBox 620">
          <a:extLst>
            <a:ext uri="{FF2B5EF4-FFF2-40B4-BE49-F238E27FC236}">
              <a16:creationId xmlns:a16="http://schemas.microsoft.com/office/drawing/2014/main" id="{96F75EF0-E3E1-44A3-93BB-3F44437568C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2" name="TextBox 621">
          <a:extLst>
            <a:ext uri="{FF2B5EF4-FFF2-40B4-BE49-F238E27FC236}">
              <a16:creationId xmlns:a16="http://schemas.microsoft.com/office/drawing/2014/main" id="{36669074-4612-410E-B5A0-FC3F1EDC2CC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3" name="TextBox 622">
          <a:extLst>
            <a:ext uri="{FF2B5EF4-FFF2-40B4-BE49-F238E27FC236}">
              <a16:creationId xmlns:a16="http://schemas.microsoft.com/office/drawing/2014/main" id="{B1FB0419-EB27-4643-945E-F469F29518A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4" name="TextBox 623">
          <a:extLst>
            <a:ext uri="{FF2B5EF4-FFF2-40B4-BE49-F238E27FC236}">
              <a16:creationId xmlns:a16="http://schemas.microsoft.com/office/drawing/2014/main" id="{180D1B36-E044-4399-846B-894990362A6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5" name="TextBox 624">
          <a:extLst>
            <a:ext uri="{FF2B5EF4-FFF2-40B4-BE49-F238E27FC236}">
              <a16:creationId xmlns:a16="http://schemas.microsoft.com/office/drawing/2014/main" id="{6BD2F3B6-FDC1-4B39-AFC1-8E89DBDEB0E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6" name="TextBox 625">
          <a:extLst>
            <a:ext uri="{FF2B5EF4-FFF2-40B4-BE49-F238E27FC236}">
              <a16:creationId xmlns:a16="http://schemas.microsoft.com/office/drawing/2014/main" id="{33D60685-5758-474D-B86A-55B7F7AB484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7" name="TextBox 626">
          <a:extLst>
            <a:ext uri="{FF2B5EF4-FFF2-40B4-BE49-F238E27FC236}">
              <a16:creationId xmlns:a16="http://schemas.microsoft.com/office/drawing/2014/main" id="{663A4FDD-78F7-4A09-AF05-FAEF4CFADE7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8" name="TextBox 627">
          <a:extLst>
            <a:ext uri="{FF2B5EF4-FFF2-40B4-BE49-F238E27FC236}">
              <a16:creationId xmlns:a16="http://schemas.microsoft.com/office/drawing/2014/main" id="{71009068-196A-4B69-8147-550388075FB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29" name="TextBox 628">
          <a:extLst>
            <a:ext uri="{FF2B5EF4-FFF2-40B4-BE49-F238E27FC236}">
              <a16:creationId xmlns:a16="http://schemas.microsoft.com/office/drawing/2014/main" id="{A7AC40EA-35CF-4BB0-B5E2-D8EAD541B8D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0" name="TextBox 629">
          <a:extLst>
            <a:ext uri="{FF2B5EF4-FFF2-40B4-BE49-F238E27FC236}">
              <a16:creationId xmlns:a16="http://schemas.microsoft.com/office/drawing/2014/main" id="{52482A55-6A44-4A39-BF18-F8C4FADA3BF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1" name="TextBox 630">
          <a:extLst>
            <a:ext uri="{FF2B5EF4-FFF2-40B4-BE49-F238E27FC236}">
              <a16:creationId xmlns:a16="http://schemas.microsoft.com/office/drawing/2014/main" id="{4E7483CE-5875-4E50-B6BB-52BC37FF3BF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2" name="TextBox 631">
          <a:extLst>
            <a:ext uri="{FF2B5EF4-FFF2-40B4-BE49-F238E27FC236}">
              <a16:creationId xmlns:a16="http://schemas.microsoft.com/office/drawing/2014/main" id="{A6F10806-7347-484B-BADC-456711344A8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3" name="TextBox 632">
          <a:extLst>
            <a:ext uri="{FF2B5EF4-FFF2-40B4-BE49-F238E27FC236}">
              <a16:creationId xmlns:a16="http://schemas.microsoft.com/office/drawing/2014/main" id="{C5549DFA-6DD1-4F53-9FFE-4255DE7B68F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4" name="TextBox 633">
          <a:extLst>
            <a:ext uri="{FF2B5EF4-FFF2-40B4-BE49-F238E27FC236}">
              <a16:creationId xmlns:a16="http://schemas.microsoft.com/office/drawing/2014/main" id="{F5A818D1-885F-4B08-AF90-DFD8B2673DE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5" name="TextBox 634">
          <a:extLst>
            <a:ext uri="{FF2B5EF4-FFF2-40B4-BE49-F238E27FC236}">
              <a16:creationId xmlns:a16="http://schemas.microsoft.com/office/drawing/2014/main" id="{9CE71DF9-62F8-4D44-A9A4-88FD4974BD9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6" name="TextBox 635">
          <a:extLst>
            <a:ext uri="{FF2B5EF4-FFF2-40B4-BE49-F238E27FC236}">
              <a16:creationId xmlns:a16="http://schemas.microsoft.com/office/drawing/2014/main" id="{3F99794A-DF21-4C03-8FFE-7762F90F919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7" name="TextBox 636">
          <a:extLst>
            <a:ext uri="{FF2B5EF4-FFF2-40B4-BE49-F238E27FC236}">
              <a16:creationId xmlns:a16="http://schemas.microsoft.com/office/drawing/2014/main" id="{23D4E587-C688-4E86-ACAD-CB876EB9F93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8" name="TextBox 637">
          <a:extLst>
            <a:ext uri="{FF2B5EF4-FFF2-40B4-BE49-F238E27FC236}">
              <a16:creationId xmlns:a16="http://schemas.microsoft.com/office/drawing/2014/main" id="{AF834401-FCBA-436F-B7E7-86C0C767129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39" name="TextBox 638">
          <a:extLst>
            <a:ext uri="{FF2B5EF4-FFF2-40B4-BE49-F238E27FC236}">
              <a16:creationId xmlns:a16="http://schemas.microsoft.com/office/drawing/2014/main" id="{82E81C11-15A6-468D-BD60-5C84D6E4892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0" name="TextBox 639">
          <a:extLst>
            <a:ext uri="{FF2B5EF4-FFF2-40B4-BE49-F238E27FC236}">
              <a16:creationId xmlns:a16="http://schemas.microsoft.com/office/drawing/2014/main" id="{D680E791-BE90-413E-852C-4C84408CD9D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1" name="TextBox 640">
          <a:extLst>
            <a:ext uri="{FF2B5EF4-FFF2-40B4-BE49-F238E27FC236}">
              <a16:creationId xmlns:a16="http://schemas.microsoft.com/office/drawing/2014/main" id="{5695CA68-A94B-42CB-AE70-DCA1D2A67E7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2" name="TextBox 641">
          <a:extLst>
            <a:ext uri="{FF2B5EF4-FFF2-40B4-BE49-F238E27FC236}">
              <a16:creationId xmlns:a16="http://schemas.microsoft.com/office/drawing/2014/main" id="{D1C8C480-F0C5-4B4E-AAC4-F6474E4CFAB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3" name="TextBox 642">
          <a:extLst>
            <a:ext uri="{FF2B5EF4-FFF2-40B4-BE49-F238E27FC236}">
              <a16:creationId xmlns:a16="http://schemas.microsoft.com/office/drawing/2014/main" id="{E55B9047-4E75-4A61-8E8B-3D50A6C6FB0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4" name="TextBox 643">
          <a:extLst>
            <a:ext uri="{FF2B5EF4-FFF2-40B4-BE49-F238E27FC236}">
              <a16:creationId xmlns:a16="http://schemas.microsoft.com/office/drawing/2014/main" id="{F46E9622-1842-4F8A-8BAD-6FFDDD0AE93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5" name="TextBox 644">
          <a:extLst>
            <a:ext uri="{FF2B5EF4-FFF2-40B4-BE49-F238E27FC236}">
              <a16:creationId xmlns:a16="http://schemas.microsoft.com/office/drawing/2014/main" id="{48C4D42F-1F12-4D03-9628-B16051442DB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6" name="TextBox 645">
          <a:extLst>
            <a:ext uri="{FF2B5EF4-FFF2-40B4-BE49-F238E27FC236}">
              <a16:creationId xmlns:a16="http://schemas.microsoft.com/office/drawing/2014/main" id="{F16119DC-3521-4105-97C0-F38E4AEDB11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7" name="TextBox 646">
          <a:extLst>
            <a:ext uri="{FF2B5EF4-FFF2-40B4-BE49-F238E27FC236}">
              <a16:creationId xmlns:a16="http://schemas.microsoft.com/office/drawing/2014/main" id="{1F406079-BD3E-4A78-984F-5C4F4DAC2C8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48" name="TextBox 647">
          <a:extLst>
            <a:ext uri="{FF2B5EF4-FFF2-40B4-BE49-F238E27FC236}">
              <a16:creationId xmlns:a16="http://schemas.microsoft.com/office/drawing/2014/main" id="{754C19D1-052F-4C2F-8C6C-CA54A7BC10C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649" name="TextBox 648">
          <a:extLst>
            <a:ext uri="{FF2B5EF4-FFF2-40B4-BE49-F238E27FC236}">
              <a16:creationId xmlns:a16="http://schemas.microsoft.com/office/drawing/2014/main" id="{5CA792A0-C054-4C3A-B6E1-EC210AC4641D}"/>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650" name="TextBox 649">
          <a:extLst>
            <a:ext uri="{FF2B5EF4-FFF2-40B4-BE49-F238E27FC236}">
              <a16:creationId xmlns:a16="http://schemas.microsoft.com/office/drawing/2014/main" id="{F2A88A50-C373-44E3-8B2B-9CAA043AC493}"/>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651" name="TextBox 650">
          <a:extLst>
            <a:ext uri="{FF2B5EF4-FFF2-40B4-BE49-F238E27FC236}">
              <a16:creationId xmlns:a16="http://schemas.microsoft.com/office/drawing/2014/main" id="{6045E488-CE7B-416F-A0FA-27E3483805EE}"/>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652" name="TextBox 651">
          <a:extLst>
            <a:ext uri="{FF2B5EF4-FFF2-40B4-BE49-F238E27FC236}">
              <a16:creationId xmlns:a16="http://schemas.microsoft.com/office/drawing/2014/main" id="{65AB60FB-2789-487B-8B9F-6F545E7EC611}"/>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53" name="TextBox 652">
          <a:extLst>
            <a:ext uri="{FF2B5EF4-FFF2-40B4-BE49-F238E27FC236}">
              <a16:creationId xmlns:a16="http://schemas.microsoft.com/office/drawing/2014/main" id="{2A3B082F-58E8-4274-9257-91CE8875D6EF}"/>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54" name="TextBox 653">
          <a:extLst>
            <a:ext uri="{FF2B5EF4-FFF2-40B4-BE49-F238E27FC236}">
              <a16:creationId xmlns:a16="http://schemas.microsoft.com/office/drawing/2014/main" id="{D85921A0-37FA-47F2-B1C0-720B625CFBDF}"/>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55" name="TextBox 654">
          <a:extLst>
            <a:ext uri="{FF2B5EF4-FFF2-40B4-BE49-F238E27FC236}">
              <a16:creationId xmlns:a16="http://schemas.microsoft.com/office/drawing/2014/main" id="{7902C308-240F-4A8B-9EC6-D78568A8E31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56" name="TextBox 655">
          <a:extLst>
            <a:ext uri="{FF2B5EF4-FFF2-40B4-BE49-F238E27FC236}">
              <a16:creationId xmlns:a16="http://schemas.microsoft.com/office/drawing/2014/main" id="{54C40DF1-9CFC-4186-A13D-F2EA9AD995D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57" name="TextBox 656">
          <a:extLst>
            <a:ext uri="{FF2B5EF4-FFF2-40B4-BE49-F238E27FC236}">
              <a16:creationId xmlns:a16="http://schemas.microsoft.com/office/drawing/2014/main" id="{B969DAC5-EAB5-4590-B906-38A8BD527A89}"/>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58" name="TextBox 657">
          <a:extLst>
            <a:ext uri="{FF2B5EF4-FFF2-40B4-BE49-F238E27FC236}">
              <a16:creationId xmlns:a16="http://schemas.microsoft.com/office/drawing/2014/main" id="{9EBE78D1-0F3C-4D54-AFEE-C77F196CF012}"/>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59" name="TextBox 658">
          <a:extLst>
            <a:ext uri="{FF2B5EF4-FFF2-40B4-BE49-F238E27FC236}">
              <a16:creationId xmlns:a16="http://schemas.microsoft.com/office/drawing/2014/main" id="{2155940B-177A-4B3F-8BAA-CC75BDCB7C19}"/>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60" name="TextBox 659">
          <a:extLst>
            <a:ext uri="{FF2B5EF4-FFF2-40B4-BE49-F238E27FC236}">
              <a16:creationId xmlns:a16="http://schemas.microsoft.com/office/drawing/2014/main" id="{F59EFE33-BE61-4C72-A91D-E5FEA773643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61" name="TextBox 660">
          <a:extLst>
            <a:ext uri="{FF2B5EF4-FFF2-40B4-BE49-F238E27FC236}">
              <a16:creationId xmlns:a16="http://schemas.microsoft.com/office/drawing/2014/main" id="{6AA4DBFD-BEB5-4ACD-B0A4-93EC9BD80452}"/>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62" name="TextBox 661">
          <a:extLst>
            <a:ext uri="{FF2B5EF4-FFF2-40B4-BE49-F238E27FC236}">
              <a16:creationId xmlns:a16="http://schemas.microsoft.com/office/drawing/2014/main" id="{2580DEE9-5108-45CB-A075-6CEB93394C8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63" name="TextBox 662">
          <a:extLst>
            <a:ext uri="{FF2B5EF4-FFF2-40B4-BE49-F238E27FC236}">
              <a16:creationId xmlns:a16="http://schemas.microsoft.com/office/drawing/2014/main" id="{84ACF46B-DD9C-46A1-9F1A-DC2B5230BDB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64" name="TextBox 663">
          <a:extLst>
            <a:ext uri="{FF2B5EF4-FFF2-40B4-BE49-F238E27FC236}">
              <a16:creationId xmlns:a16="http://schemas.microsoft.com/office/drawing/2014/main" id="{D6E9BA5E-41D5-41E6-9CFF-76C8FA93284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65" name="TextBox 664">
          <a:extLst>
            <a:ext uri="{FF2B5EF4-FFF2-40B4-BE49-F238E27FC236}">
              <a16:creationId xmlns:a16="http://schemas.microsoft.com/office/drawing/2014/main" id="{C1A81394-1E5B-48BF-9BE8-D1905A5CCDC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66" name="TextBox 665">
          <a:extLst>
            <a:ext uri="{FF2B5EF4-FFF2-40B4-BE49-F238E27FC236}">
              <a16:creationId xmlns:a16="http://schemas.microsoft.com/office/drawing/2014/main" id="{A4A3E2D7-75D7-4C70-AE3C-8AF382F0F2C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67" name="TextBox 666">
          <a:extLst>
            <a:ext uri="{FF2B5EF4-FFF2-40B4-BE49-F238E27FC236}">
              <a16:creationId xmlns:a16="http://schemas.microsoft.com/office/drawing/2014/main" id="{93C29722-C917-44F5-A25E-5F7E3F0FF8CB}"/>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68" name="TextBox 667">
          <a:extLst>
            <a:ext uri="{FF2B5EF4-FFF2-40B4-BE49-F238E27FC236}">
              <a16:creationId xmlns:a16="http://schemas.microsoft.com/office/drawing/2014/main" id="{ECFDB075-EBBA-4A53-9583-55AA6C2953A6}"/>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69" name="TextBox 668">
          <a:extLst>
            <a:ext uri="{FF2B5EF4-FFF2-40B4-BE49-F238E27FC236}">
              <a16:creationId xmlns:a16="http://schemas.microsoft.com/office/drawing/2014/main" id="{5E167B8F-8C63-4C73-B572-40868953707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70" name="TextBox 669">
          <a:extLst>
            <a:ext uri="{FF2B5EF4-FFF2-40B4-BE49-F238E27FC236}">
              <a16:creationId xmlns:a16="http://schemas.microsoft.com/office/drawing/2014/main" id="{ADCB337B-38A8-44D1-99A4-704845CD1B19}"/>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71" name="TextBox 670">
          <a:extLst>
            <a:ext uri="{FF2B5EF4-FFF2-40B4-BE49-F238E27FC236}">
              <a16:creationId xmlns:a16="http://schemas.microsoft.com/office/drawing/2014/main" id="{4CB87BC9-B4A4-47BB-9043-7F85DE3CAE24}"/>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72" name="TextBox 671">
          <a:extLst>
            <a:ext uri="{FF2B5EF4-FFF2-40B4-BE49-F238E27FC236}">
              <a16:creationId xmlns:a16="http://schemas.microsoft.com/office/drawing/2014/main" id="{92C6B1F6-99EC-4CCA-979A-2E695B7761C6}"/>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673" name="TextBox 672">
          <a:extLst>
            <a:ext uri="{FF2B5EF4-FFF2-40B4-BE49-F238E27FC236}">
              <a16:creationId xmlns:a16="http://schemas.microsoft.com/office/drawing/2014/main" id="{36B9336A-B055-4043-A419-BF750D447013}"/>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74" name="TextBox 673">
          <a:extLst>
            <a:ext uri="{FF2B5EF4-FFF2-40B4-BE49-F238E27FC236}">
              <a16:creationId xmlns:a16="http://schemas.microsoft.com/office/drawing/2014/main" id="{D2617CA5-4988-4B08-A45F-1206E316231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75" name="TextBox 674">
          <a:extLst>
            <a:ext uri="{FF2B5EF4-FFF2-40B4-BE49-F238E27FC236}">
              <a16:creationId xmlns:a16="http://schemas.microsoft.com/office/drawing/2014/main" id="{91FDE689-71BE-4296-A92E-CDC6643DDF61}"/>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676" name="TextBox 675">
          <a:extLst>
            <a:ext uri="{FF2B5EF4-FFF2-40B4-BE49-F238E27FC236}">
              <a16:creationId xmlns:a16="http://schemas.microsoft.com/office/drawing/2014/main" id="{552A8503-39C4-4896-832F-AB45E6EE6BDC}"/>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77" name="TextBox 676">
          <a:extLst>
            <a:ext uri="{FF2B5EF4-FFF2-40B4-BE49-F238E27FC236}">
              <a16:creationId xmlns:a16="http://schemas.microsoft.com/office/drawing/2014/main" id="{D3EAAFAA-287A-428A-856C-2A69F2B7451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78" name="TextBox 677">
          <a:extLst>
            <a:ext uri="{FF2B5EF4-FFF2-40B4-BE49-F238E27FC236}">
              <a16:creationId xmlns:a16="http://schemas.microsoft.com/office/drawing/2014/main" id="{4F0536E2-9F5D-44F6-B5D5-DC6CC1211F4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79" name="TextBox 678">
          <a:extLst>
            <a:ext uri="{FF2B5EF4-FFF2-40B4-BE49-F238E27FC236}">
              <a16:creationId xmlns:a16="http://schemas.microsoft.com/office/drawing/2014/main" id="{097D2E62-3562-4ABA-A3FE-07746E3D975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0" name="TextBox 679">
          <a:extLst>
            <a:ext uri="{FF2B5EF4-FFF2-40B4-BE49-F238E27FC236}">
              <a16:creationId xmlns:a16="http://schemas.microsoft.com/office/drawing/2014/main" id="{755E02E0-C600-45E2-A87A-37A3470E867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1" name="TextBox 680">
          <a:extLst>
            <a:ext uri="{FF2B5EF4-FFF2-40B4-BE49-F238E27FC236}">
              <a16:creationId xmlns:a16="http://schemas.microsoft.com/office/drawing/2014/main" id="{CE0169FD-DECB-4B56-9E81-24817D7FE7B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2" name="TextBox 681">
          <a:extLst>
            <a:ext uri="{FF2B5EF4-FFF2-40B4-BE49-F238E27FC236}">
              <a16:creationId xmlns:a16="http://schemas.microsoft.com/office/drawing/2014/main" id="{F81FC465-C632-4A21-978A-37828BFD6B7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3" name="TextBox 682">
          <a:extLst>
            <a:ext uri="{FF2B5EF4-FFF2-40B4-BE49-F238E27FC236}">
              <a16:creationId xmlns:a16="http://schemas.microsoft.com/office/drawing/2014/main" id="{53834421-CD67-4B2F-85E6-F050243F0E9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4" name="TextBox 683">
          <a:extLst>
            <a:ext uri="{FF2B5EF4-FFF2-40B4-BE49-F238E27FC236}">
              <a16:creationId xmlns:a16="http://schemas.microsoft.com/office/drawing/2014/main" id="{3E72FA71-108C-4247-ABC0-17541E13A06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5" name="TextBox 684">
          <a:extLst>
            <a:ext uri="{FF2B5EF4-FFF2-40B4-BE49-F238E27FC236}">
              <a16:creationId xmlns:a16="http://schemas.microsoft.com/office/drawing/2014/main" id="{DB78D9E6-D9AB-49FB-B8CF-4B74885455A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6" name="TextBox 685">
          <a:extLst>
            <a:ext uri="{FF2B5EF4-FFF2-40B4-BE49-F238E27FC236}">
              <a16:creationId xmlns:a16="http://schemas.microsoft.com/office/drawing/2014/main" id="{64D5DCC7-F247-41B7-9A18-C824B5D34C3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7" name="TextBox 686">
          <a:extLst>
            <a:ext uri="{FF2B5EF4-FFF2-40B4-BE49-F238E27FC236}">
              <a16:creationId xmlns:a16="http://schemas.microsoft.com/office/drawing/2014/main" id="{EC17C13F-68F9-48AC-BE04-B91F402B007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8" name="TextBox 687">
          <a:extLst>
            <a:ext uri="{FF2B5EF4-FFF2-40B4-BE49-F238E27FC236}">
              <a16:creationId xmlns:a16="http://schemas.microsoft.com/office/drawing/2014/main" id="{806BA15C-968A-4831-9724-B22D60B3730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89" name="TextBox 688">
          <a:extLst>
            <a:ext uri="{FF2B5EF4-FFF2-40B4-BE49-F238E27FC236}">
              <a16:creationId xmlns:a16="http://schemas.microsoft.com/office/drawing/2014/main" id="{25701A31-0CAC-4EAB-A6A7-DA7F8639646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0" name="TextBox 689">
          <a:extLst>
            <a:ext uri="{FF2B5EF4-FFF2-40B4-BE49-F238E27FC236}">
              <a16:creationId xmlns:a16="http://schemas.microsoft.com/office/drawing/2014/main" id="{6522687A-B695-4C92-9E65-C7C0196F9BB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1" name="TextBox 690">
          <a:extLst>
            <a:ext uri="{FF2B5EF4-FFF2-40B4-BE49-F238E27FC236}">
              <a16:creationId xmlns:a16="http://schemas.microsoft.com/office/drawing/2014/main" id="{DA97B6B5-0F3A-4F7D-B256-A2F10760225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2" name="TextBox 691">
          <a:extLst>
            <a:ext uri="{FF2B5EF4-FFF2-40B4-BE49-F238E27FC236}">
              <a16:creationId xmlns:a16="http://schemas.microsoft.com/office/drawing/2014/main" id="{C603821C-712A-44FC-BD91-8D4A93B3153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3" name="TextBox 692">
          <a:extLst>
            <a:ext uri="{FF2B5EF4-FFF2-40B4-BE49-F238E27FC236}">
              <a16:creationId xmlns:a16="http://schemas.microsoft.com/office/drawing/2014/main" id="{069A1DEE-CB4A-4921-9673-7A8004E7915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4" name="TextBox 693">
          <a:extLst>
            <a:ext uri="{FF2B5EF4-FFF2-40B4-BE49-F238E27FC236}">
              <a16:creationId xmlns:a16="http://schemas.microsoft.com/office/drawing/2014/main" id="{6BB430DB-D177-490F-B43D-E1BF5565000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5" name="TextBox 694">
          <a:extLst>
            <a:ext uri="{FF2B5EF4-FFF2-40B4-BE49-F238E27FC236}">
              <a16:creationId xmlns:a16="http://schemas.microsoft.com/office/drawing/2014/main" id="{5620DFF4-8967-4436-BB53-7DDC6E5EBB8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6" name="TextBox 695">
          <a:extLst>
            <a:ext uri="{FF2B5EF4-FFF2-40B4-BE49-F238E27FC236}">
              <a16:creationId xmlns:a16="http://schemas.microsoft.com/office/drawing/2014/main" id="{B9A4A2B5-5573-45B7-98FF-89F8CA32E9C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7" name="TextBox 696">
          <a:extLst>
            <a:ext uri="{FF2B5EF4-FFF2-40B4-BE49-F238E27FC236}">
              <a16:creationId xmlns:a16="http://schemas.microsoft.com/office/drawing/2014/main" id="{7348BBF8-C3C0-42F6-81E1-AE9FDFEA5C4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8" name="TextBox 697">
          <a:extLst>
            <a:ext uri="{FF2B5EF4-FFF2-40B4-BE49-F238E27FC236}">
              <a16:creationId xmlns:a16="http://schemas.microsoft.com/office/drawing/2014/main" id="{E5843C6A-397A-4AE2-9D4A-9EB3F694294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699" name="TextBox 698">
          <a:extLst>
            <a:ext uri="{FF2B5EF4-FFF2-40B4-BE49-F238E27FC236}">
              <a16:creationId xmlns:a16="http://schemas.microsoft.com/office/drawing/2014/main" id="{7F672F9A-65AD-4178-A58E-318C565090D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0" name="TextBox 699">
          <a:extLst>
            <a:ext uri="{FF2B5EF4-FFF2-40B4-BE49-F238E27FC236}">
              <a16:creationId xmlns:a16="http://schemas.microsoft.com/office/drawing/2014/main" id="{22402F1E-27B0-45ED-8D2D-706703C191B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1" name="TextBox 700">
          <a:extLst>
            <a:ext uri="{FF2B5EF4-FFF2-40B4-BE49-F238E27FC236}">
              <a16:creationId xmlns:a16="http://schemas.microsoft.com/office/drawing/2014/main" id="{AC008BC8-08AF-4588-AA4C-28F45796B6F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2" name="TextBox 701">
          <a:extLst>
            <a:ext uri="{FF2B5EF4-FFF2-40B4-BE49-F238E27FC236}">
              <a16:creationId xmlns:a16="http://schemas.microsoft.com/office/drawing/2014/main" id="{ED6FA5D8-6962-4970-8E7B-EC88F74B227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3" name="TextBox 702">
          <a:extLst>
            <a:ext uri="{FF2B5EF4-FFF2-40B4-BE49-F238E27FC236}">
              <a16:creationId xmlns:a16="http://schemas.microsoft.com/office/drawing/2014/main" id="{15AB886D-233A-4E05-BB2D-70BD46F8FC1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4" name="TextBox 703">
          <a:extLst>
            <a:ext uri="{FF2B5EF4-FFF2-40B4-BE49-F238E27FC236}">
              <a16:creationId xmlns:a16="http://schemas.microsoft.com/office/drawing/2014/main" id="{837117E2-42A5-4786-A2E6-203D7A13D48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5" name="TextBox 704">
          <a:extLst>
            <a:ext uri="{FF2B5EF4-FFF2-40B4-BE49-F238E27FC236}">
              <a16:creationId xmlns:a16="http://schemas.microsoft.com/office/drawing/2014/main" id="{0C9C5D93-6521-4C8F-AC80-304BEEDE48B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6" name="TextBox 705">
          <a:extLst>
            <a:ext uri="{FF2B5EF4-FFF2-40B4-BE49-F238E27FC236}">
              <a16:creationId xmlns:a16="http://schemas.microsoft.com/office/drawing/2014/main" id="{0061F7EE-65DE-48BF-B68C-01E8D59C07B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7" name="TextBox 706">
          <a:extLst>
            <a:ext uri="{FF2B5EF4-FFF2-40B4-BE49-F238E27FC236}">
              <a16:creationId xmlns:a16="http://schemas.microsoft.com/office/drawing/2014/main" id="{F06AE208-B2A5-4B20-ACF6-7361D2756A8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8" name="TextBox 707">
          <a:extLst>
            <a:ext uri="{FF2B5EF4-FFF2-40B4-BE49-F238E27FC236}">
              <a16:creationId xmlns:a16="http://schemas.microsoft.com/office/drawing/2014/main" id="{1ADC995A-AF5F-4B14-A8F0-2235711DA24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09" name="TextBox 708">
          <a:extLst>
            <a:ext uri="{FF2B5EF4-FFF2-40B4-BE49-F238E27FC236}">
              <a16:creationId xmlns:a16="http://schemas.microsoft.com/office/drawing/2014/main" id="{FBB6223C-399E-48A9-B121-4BE2036129B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0" name="TextBox 709">
          <a:extLst>
            <a:ext uri="{FF2B5EF4-FFF2-40B4-BE49-F238E27FC236}">
              <a16:creationId xmlns:a16="http://schemas.microsoft.com/office/drawing/2014/main" id="{F1ADBBB0-D0AE-40D6-A6D4-6D924A26579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1" name="TextBox 710">
          <a:extLst>
            <a:ext uri="{FF2B5EF4-FFF2-40B4-BE49-F238E27FC236}">
              <a16:creationId xmlns:a16="http://schemas.microsoft.com/office/drawing/2014/main" id="{CC41A6D5-542D-4B69-A09A-72B68B5DFDE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2" name="TextBox 711">
          <a:extLst>
            <a:ext uri="{FF2B5EF4-FFF2-40B4-BE49-F238E27FC236}">
              <a16:creationId xmlns:a16="http://schemas.microsoft.com/office/drawing/2014/main" id="{0F48A88E-1A3D-40DD-ADDB-9343B6B9EA9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3" name="TextBox 712">
          <a:extLst>
            <a:ext uri="{FF2B5EF4-FFF2-40B4-BE49-F238E27FC236}">
              <a16:creationId xmlns:a16="http://schemas.microsoft.com/office/drawing/2014/main" id="{34A94AAA-A5BC-42F7-9F44-E4F3B1B640B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4" name="TextBox 713">
          <a:extLst>
            <a:ext uri="{FF2B5EF4-FFF2-40B4-BE49-F238E27FC236}">
              <a16:creationId xmlns:a16="http://schemas.microsoft.com/office/drawing/2014/main" id="{6E1A6963-CE0A-4209-A0C4-2297811EF45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5" name="TextBox 714">
          <a:extLst>
            <a:ext uri="{FF2B5EF4-FFF2-40B4-BE49-F238E27FC236}">
              <a16:creationId xmlns:a16="http://schemas.microsoft.com/office/drawing/2014/main" id="{91D03CA6-97C3-4FB6-BA28-3AE55DD4110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6" name="TextBox 715">
          <a:extLst>
            <a:ext uri="{FF2B5EF4-FFF2-40B4-BE49-F238E27FC236}">
              <a16:creationId xmlns:a16="http://schemas.microsoft.com/office/drawing/2014/main" id="{E95F4E9E-423F-460F-A318-4AE6618EFB0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7" name="TextBox 716">
          <a:extLst>
            <a:ext uri="{FF2B5EF4-FFF2-40B4-BE49-F238E27FC236}">
              <a16:creationId xmlns:a16="http://schemas.microsoft.com/office/drawing/2014/main" id="{7D3E2E5D-DA1C-4590-8B04-5341013FA49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8" name="TextBox 717">
          <a:extLst>
            <a:ext uri="{FF2B5EF4-FFF2-40B4-BE49-F238E27FC236}">
              <a16:creationId xmlns:a16="http://schemas.microsoft.com/office/drawing/2014/main" id="{6AB64DEC-2D85-4B79-923D-DAC7BA7EA6C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19" name="TextBox 718">
          <a:extLst>
            <a:ext uri="{FF2B5EF4-FFF2-40B4-BE49-F238E27FC236}">
              <a16:creationId xmlns:a16="http://schemas.microsoft.com/office/drawing/2014/main" id="{426D1880-801B-43D6-BB69-4540B3FDF1E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0" name="TextBox 719">
          <a:extLst>
            <a:ext uri="{FF2B5EF4-FFF2-40B4-BE49-F238E27FC236}">
              <a16:creationId xmlns:a16="http://schemas.microsoft.com/office/drawing/2014/main" id="{B64533E7-0574-4124-AF3D-C61DBC71A23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1" name="TextBox 720">
          <a:extLst>
            <a:ext uri="{FF2B5EF4-FFF2-40B4-BE49-F238E27FC236}">
              <a16:creationId xmlns:a16="http://schemas.microsoft.com/office/drawing/2014/main" id="{7AF97BF5-D7D3-4E49-A9A6-41E53EC906B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2" name="TextBox 721">
          <a:extLst>
            <a:ext uri="{FF2B5EF4-FFF2-40B4-BE49-F238E27FC236}">
              <a16:creationId xmlns:a16="http://schemas.microsoft.com/office/drawing/2014/main" id="{24B291B0-CA86-4BF1-8DF3-931BBFAE4D1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3" name="TextBox 722">
          <a:extLst>
            <a:ext uri="{FF2B5EF4-FFF2-40B4-BE49-F238E27FC236}">
              <a16:creationId xmlns:a16="http://schemas.microsoft.com/office/drawing/2014/main" id="{D14B3BCF-A07D-48FC-B4BD-0346A37D94B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4" name="TextBox 723">
          <a:extLst>
            <a:ext uri="{FF2B5EF4-FFF2-40B4-BE49-F238E27FC236}">
              <a16:creationId xmlns:a16="http://schemas.microsoft.com/office/drawing/2014/main" id="{F60C011D-699D-4CEB-972C-D5219B46340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5" name="TextBox 724">
          <a:extLst>
            <a:ext uri="{FF2B5EF4-FFF2-40B4-BE49-F238E27FC236}">
              <a16:creationId xmlns:a16="http://schemas.microsoft.com/office/drawing/2014/main" id="{36B2D6B6-49B0-4B3E-9D50-6A9BE0EBEBA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6" name="TextBox 725">
          <a:extLst>
            <a:ext uri="{FF2B5EF4-FFF2-40B4-BE49-F238E27FC236}">
              <a16:creationId xmlns:a16="http://schemas.microsoft.com/office/drawing/2014/main" id="{E10D9E61-AA37-46A4-B8AE-FFBD9E6B817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7" name="TextBox 726">
          <a:extLst>
            <a:ext uri="{FF2B5EF4-FFF2-40B4-BE49-F238E27FC236}">
              <a16:creationId xmlns:a16="http://schemas.microsoft.com/office/drawing/2014/main" id="{955CB40E-4ED4-4F15-AAA0-8E5A3FC4550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8" name="TextBox 727">
          <a:extLst>
            <a:ext uri="{FF2B5EF4-FFF2-40B4-BE49-F238E27FC236}">
              <a16:creationId xmlns:a16="http://schemas.microsoft.com/office/drawing/2014/main" id="{DFE6005F-4BFB-4C19-843A-0912DEA3B63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29" name="TextBox 728">
          <a:extLst>
            <a:ext uri="{FF2B5EF4-FFF2-40B4-BE49-F238E27FC236}">
              <a16:creationId xmlns:a16="http://schemas.microsoft.com/office/drawing/2014/main" id="{040E625E-4726-4A23-8188-54AC88D28FC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0" name="TextBox 729">
          <a:extLst>
            <a:ext uri="{FF2B5EF4-FFF2-40B4-BE49-F238E27FC236}">
              <a16:creationId xmlns:a16="http://schemas.microsoft.com/office/drawing/2014/main" id="{FDAEEEB0-584F-44E9-A99F-16765DDDD3A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1" name="TextBox 730">
          <a:extLst>
            <a:ext uri="{FF2B5EF4-FFF2-40B4-BE49-F238E27FC236}">
              <a16:creationId xmlns:a16="http://schemas.microsoft.com/office/drawing/2014/main" id="{1E61AC20-9281-4DAF-896C-CD40A413117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2" name="TextBox 731">
          <a:extLst>
            <a:ext uri="{FF2B5EF4-FFF2-40B4-BE49-F238E27FC236}">
              <a16:creationId xmlns:a16="http://schemas.microsoft.com/office/drawing/2014/main" id="{CD8B3E38-95EC-41FA-9241-692EC07CBF6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3" name="TextBox 732">
          <a:extLst>
            <a:ext uri="{FF2B5EF4-FFF2-40B4-BE49-F238E27FC236}">
              <a16:creationId xmlns:a16="http://schemas.microsoft.com/office/drawing/2014/main" id="{7362C651-CA39-4F86-9268-446417518D4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4" name="TextBox 733">
          <a:extLst>
            <a:ext uri="{FF2B5EF4-FFF2-40B4-BE49-F238E27FC236}">
              <a16:creationId xmlns:a16="http://schemas.microsoft.com/office/drawing/2014/main" id="{A099C1AE-76B6-4E4B-94B8-4FE1AEBF099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5" name="TextBox 734">
          <a:extLst>
            <a:ext uri="{FF2B5EF4-FFF2-40B4-BE49-F238E27FC236}">
              <a16:creationId xmlns:a16="http://schemas.microsoft.com/office/drawing/2014/main" id="{FD742D70-BAAD-413C-AD6F-B3C09D214F6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6" name="TextBox 735">
          <a:extLst>
            <a:ext uri="{FF2B5EF4-FFF2-40B4-BE49-F238E27FC236}">
              <a16:creationId xmlns:a16="http://schemas.microsoft.com/office/drawing/2014/main" id="{AB4B0234-75F5-42E4-9595-070F6D9B802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7" name="TextBox 736">
          <a:extLst>
            <a:ext uri="{FF2B5EF4-FFF2-40B4-BE49-F238E27FC236}">
              <a16:creationId xmlns:a16="http://schemas.microsoft.com/office/drawing/2014/main" id="{4D14940C-94AE-44BC-A160-F8408ED2C9E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8" name="TextBox 737">
          <a:extLst>
            <a:ext uri="{FF2B5EF4-FFF2-40B4-BE49-F238E27FC236}">
              <a16:creationId xmlns:a16="http://schemas.microsoft.com/office/drawing/2014/main" id="{30132133-7B05-4254-867D-52F004B48DE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39" name="TextBox 738">
          <a:extLst>
            <a:ext uri="{FF2B5EF4-FFF2-40B4-BE49-F238E27FC236}">
              <a16:creationId xmlns:a16="http://schemas.microsoft.com/office/drawing/2014/main" id="{19EE7F93-8BCD-4E2C-861F-2EDBFFC8773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0" name="TextBox 739">
          <a:extLst>
            <a:ext uri="{FF2B5EF4-FFF2-40B4-BE49-F238E27FC236}">
              <a16:creationId xmlns:a16="http://schemas.microsoft.com/office/drawing/2014/main" id="{B47F647A-0222-4983-A54D-6C66F2AE29C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1" name="TextBox 740">
          <a:extLst>
            <a:ext uri="{FF2B5EF4-FFF2-40B4-BE49-F238E27FC236}">
              <a16:creationId xmlns:a16="http://schemas.microsoft.com/office/drawing/2014/main" id="{B8E6958E-4B74-442C-98D3-CB8D179EC37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2" name="TextBox 741">
          <a:extLst>
            <a:ext uri="{FF2B5EF4-FFF2-40B4-BE49-F238E27FC236}">
              <a16:creationId xmlns:a16="http://schemas.microsoft.com/office/drawing/2014/main" id="{FC8D73D0-0746-4FA0-9D6F-4C5BF9EBFCA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3" name="TextBox 742">
          <a:extLst>
            <a:ext uri="{FF2B5EF4-FFF2-40B4-BE49-F238E27FC236}">
              <a16:creationId xmlns:a16="http://schemas.microsoft.com/office/drawing/2014/main" id="{1670DE86-D006-4A4B-B943-F6E0D13693C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4" name="TextBox 743">
          <a:extLst>
            <a:ext uri="{FF2B5EF4-FFF2-40B4-BE49-F238E27FC236}">
              <a16:creationId xmlns:a16="http://schemas.microsoft.com/office/drawing/2014/main" id="{EDC3257B-62E3-4FAE-AC87-37946F8798D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5" name="TextBox 744">
          <a:extLst>
            <a:ext uri="{FF2B5EF4-FFF2-40B4-BE49-F238E27FC236}">
              <a16:creationId xmlns:a16="http://schemas.microsoft.com/office/drawing/2014/main" id="{CBD48285-3548-4413-801B-86DDFCFADF3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6" name="TextBox 745">
          <a:extLst>
            <a:ext uri="{FF2B5EF4-FFF2-40B4-BE49-F238E27FC236}">
              <a16:creationId xmlns:a16="http://schemas.microsoft.com/office/drawing/2014/main" id="{91116545-3F36-4C13-AA25-62354666F0F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7" name="TextBox 746">
          <a:extLst>
            <a:ext uri="{FF2B5EF4-FFF2-40B4-BE49-F238E27FC236}">
              <a16:creationId xmlns:a16="http://schemas.microsoft.com/office/drawing/2014/main" id="{6239C2EC-8273-465D-BB37-5EA841DC98B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8" name="TextBox 747">
          <a:extLst>
            <a:ext uri="{FF2B5EF4-FFF2-40B4-BE49-F238E27FC236}">
              <a16:creationId xmlns:a16="http://schemas.microsoft.com/office/drawing/2014/main" id="{89AFCDFF-61AC-474D-B046-A5DF3EE9659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49" name="TextBox 748">
          <a:extLst>
            <a:ext uri="{FF2B5EF4-FFF2-40B4-BE49-F238E27FC236}">
              <a16:creationId xmlns:a16="http://schemas.microsoft.com/office/drawing/2014/main" id="{6EA3F0C4-99EE-4DCA-B1CF-2C9D6DF9627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0" name="TextBox 749">
          <a:extLst>
            <a:ext uri="{FF2B5EF4-FFF2-40B4-BE49-F238E27FC236}">
              <a16:creationId xmlns:a16="http://schemas.microsoft.com/office/drawing/2014/main" id="{44DBFD45-2814-4BC7-BB37-3BF164098BA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1" name="TextBox 750">
          <a:extLst>
            <a:ext uri="{FF2B5EF4-FFF2-40B4-BE49-F238E27FC236}">
              <a16:creationId xmlns:a16="http://schemas.microsoft.com/office/drawing/2014/main" id="{9C6F4734-0649-49F9-A021-2146628C6AE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2" name="TextBox 751">
          <a:extLst>
            <a:ext uri="{FF2B5EF4-FFF2-40B4-BE49-F238E27FC236}">
              <a16:creationId xmlns:a16="http://schemas.microsoft.com/office/drawing/2014/main" id="{5BA52D01-66CF-4DA1-B17C-ED98B14197D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3" name="TextBox 752">
          <a:extLst>
            <a:ext uri="{FF2B5EF4-FFF2-40B4-BE49-F238E27FC236}">
              <a16:creationId xmlns:a16="http://schemas.microsoft.com/office/drawing/2014/main" id="{DF056848-020E-4398-9B27-0D04CCC52AE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4" name="TextBox 753">
          <a:extLst>
            <a:ext uri="{FF2B5EF4-FFF2-40B4-BE49-F238E27FC236}">
              <a16:creationId xmlns:a16="http://schemas.microsoft.com/office/drawing/2014/main" id="{39FCD930-FB71-4E69-99BC-D9516B2F180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5" name="TextBox 754">
          <a:extLst>
            <a:ext uri="{FF2B5EF4-FFF2-40B4-BE49-F238E27FC236}">
              <a16:creationId xmlns:a16="http://schemas.microsoft.com/office/drawing/2014/main" id="{2539E625-418D-459B-9CCA-AC7792C48F9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6" name="TextBox 755">
          <a:extLst>
            <a:ext uri="{FF2B5EF4-FFF2-40B4-BE49-F238E27FC236}">
              <a16:creationId xmlns:a16="http://schemas.microsoft.com/office/drawing/2014/main" id="{F7A21B55-99EE-465E-867B-A2194E3D734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7" name="TextBox 756">
          <a:extLst>
            <a:ext uri="{FF2B5EF4-FFF2-40B4-BE49-F238E27FC236}">
              <a16:creationId xmlns:a16="http://schemas.microsoft.com/office/drawing/2014/main" id="{0ABE5B76-F38F-44A7-BEC6-15ED2CADC81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8" name="TextBox 757">
          <a:extLst>
            <a:ext uri="{FF2B5EF4-FFF2-40B4-BE49-F238E27FC236}">
              <a16:creationId xmlns:a16="http://schemas.microsoft.com/office/drawing/2014/main" id="{C0D7E781-5553-47B7-90E7-967A374BCAA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59" name="TextBox 758">
          <a:extLst>
            <a:ext uri="{FF2B5EF4-FFF2-40B4-BE49-F238E27FC236}">
              <a16:creationId xmlns:a16="http://schemas.microsoft.com/office/drawing/2014/main" id="{A8B8194F-43CA-49A4-AAF5-C0B1E7186B0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60" name="TextBox 759">
          <a:extLst>
            <a:ext uri="{FF2B5EF4-FFF2-40B4-BE49-F238E27FC236}">
              <a16:creationId xmlns:a16="http://schemas.microsoft.com/office/drawing/2014/main" id="{D901DD00-FB4E-4FD4-A542-B947D4FBC08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61" name="TextBox 760">
          <a:extLst>
            <a:ext uri="{FF2B5EF4-FFF2-40B4-BE49-F238E27FC236}">
              <a16:creationId xmlns:a16="http://schemas.microsoft.com/office/drawing/2014/main" id="{D277D526-E3F5-48E4-8CD1-6A591E0E363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62" name="TextBox 761">
          <a:extLst>
            <a:ext uri="{FF2B5EF4-FFF2-40B4-BE49-F238E27FC236}">
              <a16:creationId xmlns:a16="http://schemas.microsoft.com/office/drawing/2014/main" id="{C3D566A5-8258-4D15-A5B9-64D0F8D3C3C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763" name="TextBox 762">
          <a:extLst>
            <a:ext uri="{FF2B5EF4-FFF2-40B4-BE49-F238E27FC236}">
              <a16:creationId xmlns:a16="http://schemas.microsoft.com/office/drawing/2014/main" id="{CD20C2C2-5D28-485D-B763-96FAF2F061EB}"/>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5</xdr:row>
      <xdr:rowOff>0</xdr:rowOff>
    </xdr:from>
    <xdr:ext cx="184731" cy="270573"/>
    <xdr:sp macro="" textlink="">
      <xdr:nvSpPr>
        <xdr:cNvPr id="764" name="TextBox 763">
          <a:extLst>
            <a:ext uri="{FF2B5EF4-FFF2-40B4-BE49-F238E27FC236}">
              <a16:creationId xmlns:a16="http://schemas.microsoft.com/office/drawing/2014/main" id="{AD5D1116-D96B-484E-89E7-CA316EA2C308}"/>
            </a:ext>
          </a:extLst>
        </xdr:cNvPr>
        <xdr:cNvSpPr txBox="1"/>
      </xdr:nvSpPr>
      <xdr:spPr>
        <a:xfrm>
          <a:off x="75895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65" name="TextBox 764">
          <a:extLst>
            <a:ext uri="{FF2B5EF4-FFF2-40B4-BE49-F238E27FC236}">
              <a16:creationId xmlns:a16="http://schemas.microsoft.com/office/drawing/2014/main" id="{598D37B6-A002-4E8E-A147-154EABD4B531}"/>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66" name="TextBox 765">
          <a:extLst>
            <a:ext uri="{FF2B5EF4-FFF2-40B4-BE49-F238E27FC236}">
              <a16:creationId xmlns:a16="http://schemas.microsoft.com/office/drawing/2014/main" id="{5B9F8DFD-9C67-4A8F-980F-A08B63EC220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67" name="TextBox 766">
          <a:extLst>
            <a:ext uri="{FF2B5EF4-FFF2-40B4-BE49-F238E27FC236}">
              <a16:creationId xmlns:a16="http://schemas.microsoft.com/office/drawing/2014/main" id="{377419F4-4145-45F0-992D-CDAADDA4D877}"/>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68" name="TextBox 767">
          <a:extLst>
            <a:ext uri="{FF2B5EF4-FFF2-40B4-BE49-F238E27FC236}">
              <a16:creationId xmlns:a16="http://schemas.microsoft.com/office/drawing/2014/main" id="{D3BC282C-92F7-4B46-9F5B-F1B18E915EF2}"/>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69" name="TextBox 768">
          <a:extLst>
            <a:ext uri="{FF2B5EF4-FFF2-40B4-BE49-F238E27FC236}">
              <a16:creationId xmlns:a16="http://schemas.microsoft.com/office/drawing/2014/main" id="{E3A800C3-2D72-4D2D-A04D-F02640B78A7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70" name="TextBox 769">
          <a:extLst>
            <a:ext uri="{FF2B5EF4-FFF2-40B4-BE49-F238E27FC236}">
              <a16:creationId xmlns:a16="http://schemas.microsoft.com/office/drawing/2014/main" id="{8D075A9A-5997-4DDA-B1C8-D8768A227DF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71" name="TextBox 770">
          <a:extLst>
            <a:ext uri="{FF2B5EF4-FFF2-40B4-BE49-F238E27FC236}">
              <a16:creationId xmlns:a16="http://schemas.microsoft.com/office/drawing/2014/main" id="{BD7D0391-780D-42F2-BCA7-BD5128328B59}"/>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72" name="TextBox 771">
          <a:extLst>
            <a:ext uri="{FF2B5EF4-FFF2-40B4-BE49-F238E27FC236}">
              <a16:creationId xmlns:a16="http://schemas.microsoft.com/office/drawing/2014/main" id="{F24D31FC-9EF0-419E-B10E-CB682A7A6EA1}"/>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73" name="TextBox 772">
          <a:extLst>
            <a:ext uri="{FF2B5EF4-FFF2-40B4-BE49-F238E27FC236}">
              <a16:creationId xmlns:a16="http://schemas.microsoft.com/office/drawing/2014/main" id="{7C3FF222-A765-4EE8-92AE-75CD739244AE}"/>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74" name="TextBox 773">
          <a:extLst>
            <a:ext uri="{FF2B5EF4-FFF2-40B4-BE49-F238E27FC236}">
              <a16:creationId xmlns:a16="http://schemas.microsoft.com/office/drawing/2014/main" id="{3A4DAF64-90C3-4E0F-AC0D-C2F6205CF2F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75" name="TextBox 774">
          <a:extLst>
            <a:ext uri="{FF2B5EF4-FFF2-40B4-BE49-F238E27FC236}">
              <a16:creationId xmlns:a16="http://schemas.microsoft.com/office/drawing/2014/main" id="{AFD19217-997D-47D8-B321-F5C1356F50E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76" name="TextBox 775">
          <a:extLst>
            <a:ext uri="{FF2B5EF4-FFF2-40B4-BE49-F238E27FC236}">
              <a16:creationId xmlns:a16="http://schemas.microsoft.com/office/drawing/2014/main" id="{BD67C080-60C6-4898-B392-F72625791EE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77" name="TextBox 776">
          <a:extLst>
            <a:ext uri="{FF2B5EF4-FFF2-40B4-BE49-F238E27FC236}">
              <a16:creationId xmlns:a16="http://schemas.microsoft.com/office/drawing/2014/main" id="{B87FA028-9BB5-4B73-BD96-DA1F1397D74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78" name="TextBox 777">
          <a:extLst>
            <a:ext uri="{FF2B5EF4-FFF2-40B4-BE49-F238E27FC236}">
              <a16:creationId xmlns:a16="http://schemas.microsoft.com/office/drawing/2014/main" id="{58AC5111-E145-4F40-A329-8764119C1D8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79" name="TextBox 778">
          <a:extLst>
            <a:ext uri="{FF2B5EF4-FFF2-40B4-BE49-F238E27FC236}">
              <a16:creationId xmlns:a16="http://schemas.microsoft.com/office/drawing/2014/main" id="{EA0DAACF-65ED-4989-A1EF-34ECB351DDF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80" name="TextBox 779">
          <a:extLst>
            <a:ext uri="{FF2B5EF4-FFF2-40B4-BE49-F238E27FC236}">
              <a16:creationId xmlns:a16="http://schemas.microsoft.com/office/drawing/2014/main" id="{901686C6-54FC-4337-BAFD-14691BD5005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81" name="TextBox 780">
          <a:extLst>
            <a:ext uri="{FF2B5EF4-FFF2-40B4-BE49-F238E27FC236}">
              <a16:creationId xmlns:a16="http://schemas.microsoft.com/office/drawing/2014/main" id="{7D6D91AA-D6E8-4988-89BA-AC94CF04B0B4}"/>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82" name="TextBox 781">
          <a:extLst>
            <a:ext uri="{FF2B5EF4-FFF2-40B4-BE49-F238E27FC236}">
              <a16:creationId xmlns:a16="http://schemas.microsoft.com/office/drawing/2014/main" id="{474E94A8-6F00-4776-8515-E4FD5A9603A4}"/>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83" name="TextBox 782">
          <a:extLst>
            <a:ext uri="{FF2B5EF4-FFF2-40B4-BE49-F238E27FC236}">
              <a16:creationId xmlns:a16="http://schemas.microsoft.com/office/drawing/2014/main" id="{96C09D62-6C45-4C1E-AFEC-4725F988F7A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84" name="TextBox 783">
          <a:extLst>
            <a:ext uri="{FF2B5EF4-FFF2-40B4-BE49-F238E27FC236}">
              <a16:creationId xmlns:a16="http://schemas.microsoft.com/office/drawing/2014/main" id="{44028CBE-67F0-4C59-A1F4-8B9A3CC2DF59}"/>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85" name="TextBox 784">
          <a:extLst>
            <a:ext uri="{FF2B5EF4-FFF2-40B4-BE49-F238E27FC236}">
              <a16:creationId xmlns:a16="http://schemas.microsoft.com/office/drawing/2014/main" id="{1794BF33-965D-412B-B2CF-AF225EE3EC58}"/>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86" name="TextBox 785">
          <a:extLst>
            <a:ext uri="{FF2B5EF4-FFF2-40B4-BE49-F238E27FC236}">
              <a16:creationId xmlns:a16="http://schemas.microsoft.com/office/drawing/2014/main" id="{460B0408-876E-409A-849F-407512C24005}"/>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787" name="TextBox 786">
          <a:extLst>
            <a:ext uri="{FF2B5EF4-FFF2-40B4-BE49-F238E27FC236}">
              <a16:creationId xmlns:a16="http://schemas.microsoft.com/office/drawing/2014/main" id="{C0C5D6E1-5B78-4075-8E62-2DA8CA0F7643}"/>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88" name="TextBox 787">
          <a:extLst>
            <a:ext uri="{FF2B5EF4-FFF2-40B4-BE49-F238E27FC236}">
              <a16:creationId xmlns:a16="http://schemas.microsoft.com/office/drawing/2014/main" id="{D2FF67B8-D6D7-43E9-82AC-6149A033C1A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89" name="TextBox 788">
          <a:extLst>
            <a:ext uri="{FF2B5EF4-FFF2-40B4-BE49-F238E27FC236}">
              <a16:creationId xmlns:a16="http://schemas.microsoft.com/office/drawing/2014/main" id="{866A5437-BDF1-4992-BA72-C8C1E339BFAB}"/>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790" name="TextBox 789">
          <a:extLst>
            <a:ext uri="{FF2B5EF4-FFF2-40B4-BE49-F238E27FC236}">
              <a16:creationId xmlns:a16="http://schemas.microsoft.com/office/drawing/2014/main" id="{0BE41A70-094A-4CA5-A9D5-7897F985ECD2}"/>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1" name="TextBox 790">
          <a:extLst>
            <a:ext uri="{FF2B5EF4-FFF2-40B4-BE49-F238E27FC236}">
              <a16:creationId xmlns:a16="http://schemas.microsoft.com/office/drawing/2014/main" id="{B3585B47-647C-40E1-A910-53AAF16DD4D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2" name="TextBox 791">
          <a:extLst>
            <a:ext uri="{FF2B5EF4-FFF2-40B4-BE49-F238E27FC236}">
              <a16:creationId xmlns:a16="http://schemas.microsoft.com/office/drawing/2014/main" id="{C8C78FD2-1FA8-4997-AAFD-6BFAAFBF18F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3" name="TextBox 792">
          <a:extLst>
            <a:ext uri="{FF2B5EF4-FFF2-40B4-BE49-F238E27FC236}">
              <a16:creationId xmlns:a16="http://schemas.microsoft.com/office/drawing/2014/main" id="{297DB121-AE0A-432F-AE97-6C6FBBB8A29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4" name="TextBox 793">
          <a:extLst>
            <a:ext uri="{FF2B5EF4-FFF2-40B4-BE49-F238E27FC236}">
              <a16:creationId xmlns:a16="http://schemas.microsoft.com/office/drawing/2014/main" id="{73605CA2-3B8C-4C6F-9D9F-1BE1A82C5E9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5" name="TextBox 794">
          <a:extLst>
            <a:ext uri="{FF2B5EF4-FFF2-40B4-BE49-F238E27FC236}">
              <a16:creationId xmlns:a16="http://schemas.microsoft.com/office/drawing/2014/main" id="{67BFF134-A803-4999-B448-826B63767CB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6" name="TextBox 795">
          <a:extLst>
            <a:ext uri="{FF2B5EF4-FFF2-40B4-BE49-F238E27FC236}">
              <a16:creationId xmlns:a16="http://schemas.microsoft.com/office/drawing/2014/main" id="{893EDEFE-ED59-4C5F-B92E-E57E24820D1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7" name="TextBox 796">
          <a:extLst>
            <a:ext uri="{FF2B5EF4-FFF2-40B4-BE49-F238E27FC236}">
              <a16:creationId xmlns:a16="http://schemas.microsoft.com/office/drawing/2014/main" id="{FEAA469C-3574-46A9-8122-1F31B8DC42E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8" name="TextBox 797">
          <a:extLst>
            <a:ext uri="{FF2B5EF4-FFF2-40B4-BE49-F238E27FC236}">
              <a16:creationId xmlns:a16="http://schemas.microsoft.com/office/drawing/2014/main" id="{9C4D8F71-7BC8-4792-A1C7-DAB700A8B26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799" name="TextBox 798">
          <a:extLst>
            <a:ext uri="{FF2B5EF4-FFF2-40B4-BE49-F238E27FC236}">
              <a16:creationId xmlns:a16="http://schemas.microsoft.com/office/drawing/2014/main" id="{AB77396F-6DB8-4738-B3B0-1054CDE27DB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0" name="TextBox 799">
          <a:extLst>
            <a:ext uri="{FF2B5EF4-FFF2-40B4-BE49-F238E27FC236}">
              <a16:creationId xmlns:a16="http://schemas.microsoft.com/office/drawing/2014/main" id="{BBCA0B2C-4719-48A6-8D96-5AFD004AFBB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1" name="TextBox 800">
          <a:extLst>
            <a:ext uri="{FF2B5EF4-FFF2-40B4-BE49-F238E27FC236}">
              <a16:creationId xmlns:a16="http://schemas.microsoft.com/office/drawing/2014/main" id="{43A247C2-C592-48F2-8EDC-B8476D56621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2" name="TextBox 801">
          <a:extLst>
            <a:ext uri="{FF2B5EF4-FFF2-40B4-BE49-F238E27FC236}">
              <a16:creationId xmlns:a16="http://schemas.microsoft.com/office/drawing/2014/main" id="{53AFEC70-86B0-427A-A730-6FCA2C8028B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3" name="TextBox 802">
          <a:extLst>
            <a:ext uri="{FF2B5EF4-FFF2-40B4-BE49-F238E27FC236}">
              <a16:creationId xmlns:a16="http://schemas.microsoft.com/office/drawing/2014/main" id="{608A80AC-EF19-4DC9-BA6D-A51560B4B5C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4" name="TextBox 803">
          <a:extLst>
            <a:ext uri="{FF2B5EF4-FFF2-40B4-BE49-F238E27FC236}">
              <a16:creationId xmlns:a16="http://schemas.microsoft.com/office/drawing/2014/main" id="{E4C0305D-5473-4E4B-B8E9-754755D90DD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5" name="TextBox 804">
          <a:extLst>
            <a:ext uri="{FF2B5EF4-FFF2-40B4-BE49-F238E27FC236}">
              <a16:creationId xmlns:a16="http://schemas.microsoft.com/office/drawing/2014/main" id="{97F04C01-3638-4BC1-9326-BD965DE3D0D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6" name="TextBox 805">
          <a:extLst>
            <a:ext uri="{FF2B5EF4-FFF2-40B4-BE49-F238E27FC236}">
              <a16:creationId xmlns:a16="http://schemas.microsoft.com/office/drawing/2014/main" id="{B65C3527-5958-478D-AEF9-BD0F5B66E3B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7" name="TextBox 806">
          <a:extLst>
            <a:ext uri="{FF2B5EF4-FFF2-40B4-BE49-F238E27FC236}">
              <a16:creationId xmlns:a16="http://schemas.microsoft.com/office/drawing/2014/main" id="{338A0693-AFFA-43F5-BB36-4B6B5E3EF0D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8" name="TextBox 807">
          <a:extLst>
            <a:ext uri="{FF2B5EF4-FFF2-40B4-BE49-F238E27FC236}">
              <a16:creationId xmlns:a16="http://schemas.microsoft.com/office/drawing/2014/main" id="{3647CE1B-DEDA-4918-98A5-41415C8278D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09" name="TextBox 808">
          <a:extLst>
            <a:ext uri="{FF2B5EF4-FFF2-40B4-BE49-F238E27FC236}">
              <a16:creationId xmlns:a16="http://schemas.microsoft.com/office/drawing/2014/main" id="{B78F4066-3E9A-45EB-9296-8E793593FF0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0" name="TextBox 809">
          <a:extLst>
            <a:ext uri="{FF2B5EF4-FFF2-40B4-BE49-F238E27FC236}">
              <a16:creationId xmlns:a16="http://schemas.microsoft.com/office/drawing/2014/main" id="{C94955C8-1448-4C11-B385-55AC03CF227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1" name="TextBox 810">
          <a:extLst>
            <a:ext uri="{FF2B5EF4-FFF2-40B4-BE49-F238E27FC236}">
              <a16:creationId xmlns:a16="http://schemas.microsoft.com/office/drawing/2014/main" id="{06DD72CB-1C25-4E06-91C5-D98223480E0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2" name="TextBox 811">
          <a:extLst>
            <a:ext uri="{FF2B5EF4-FFF2-40B4-BE49-F238E27FC236}">
              <a16:creationId xmlns:a16="http://schemas.microsoft.com/office/drawing/2014/main" id="{0363E72C-8E45-410D-BC48-0755ED6EF3E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3" name="TextBox 812">
          <a:extLst>
            <a:ext uri="{FF2B5EF4-FFF2-40B4-BE49-F238E27FC236}">
              <a16:creationId xmlns:a16="http://schemas.microsoft.com/office/drawing/2014/main" id="{9DBE63EC-A9D6-4216-AFEF-626D4815644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4" name="TextBox 813">
          <a:extLst>
            <a:ext uri="{FF2B5EF4-FFF2-40B4-BE49-F238E27FC236}">
              <a16:creationId xmlns:a16="http://schemas.microsoft.com/office/drawing/2014/main" id="{B138E4E5-2C25-4ECC-A497-B202C9DDDD2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5" name="TextBox 814">
          <a:extLst>
            <a:ext uri="{FF2B5EF4-FFF2-40B4-BE49-F238E27FC236}">
              <a16:creationId xmlns:a16="http://schemas.microsoft.com/office/drawing/2014/main" id="{E5068B26-C667-414B-A4F3-D547356288C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6" name="TextBox 815">
          <a:extLst>
            <a:ext uri="{FF2B5EF4-FFF2-40B4-BE49-F238E27FC236}">
              <a16:creationId xmlns:a16="http://schemas.microsoft.com/office/drawing/2014/main" id="{B5497A68-127D-4486-AE4D-6727881BAD6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7" name="TextBox 816">
          <a:extLst>
            <a:ext uri="{FF2B5EF4-FFF2-40B4-BE49-F238E27FC236}">
              <a16:creationId xmlns:a16="http://schemas.microsoft.com/office/drawing/2014/main" id="{F96F2B49-25B9-409C-8C43-07D9AC9E20F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8" name="TextBox 817">
          <a:extLst>
            <a:ext uri="{FF2B5EF4-FFF2-40B4-BE49-F238E27FC236}">
              <a16:creationId xmlns:a16="http://schemas.microsoft.com/office/drawing/2014/main" id="{A32BE673-E0D8-49BC-8CF0-A1BF5A687FD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19" name="TextBox 818">
          <a:extLst>
            <a:ext uri="{FF2B5EF4-FFF2-40B4-BE49-F238E27FC236}">
              <a16:creationId xmlns:a16="http://schemas.microsoft.com/office/drawing/2014/main" id="{0DF56B2B-885E-4D25-B034-006E583B64F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0" name="TextBox 819">
          <a:extLst>
            <a:ext uri="{FF2B5EF4-FFF2-40B4-BE49-F238E27FC236}">
              <a16:creationId xmlns:a16="http://schemas.microsoft.com/office/drawing/2014/main" id="{00159534-B628-4F7F-BC70-ADE61B7CDB2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1" name="TextBox 820">
          <a:extLst>
            <a:ext uri="{FF2B5EF4-FFF2-40B4-BE49-F238E27FC236}">
              <a16:creationId xmlns:a16="http://schemas.microsoft.com/office/drawing/2014/main" id="{0A2D7755-3E01-456A-AC06-EBED49C214A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2" name="TextBox 821">
          <a:extLst>
            <a:ext uri="{FF2B5EF4-FFF2-40B4-BE49-F238E27FC236}">
              <a16:creationId xmlns:a16="http://schemas.microsoft.com/office/drawing/2014/main" id="{4C3DA80F-F9F5-434A-9DB7-927B8BE9BB8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3" name="TextBox 822">
          <a:extLst>
            <a:ext uri="{FF2B5EF4-FFF2-40B4-BE49-F238E27FC236}">
              <a16:creationId xmlns:a16="http://schemas.microsoft.com/office/drawing/2014/main" id="{DA8B8A97-C265-4939-9A44-6D676820DAC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4" name="TextBox 823">
          <a:extLst>
            <a:ext uri="{FF2B5EF4-FFF2-40B4-BE49-F238E27FC236}">
              <a16:creationId xmlns:a16="http://schemas.microsoft.com/office/drawing/2014/main" id="{0047D369-61C4-487D-AD2E-4D3985D5DD0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5" name="TextBox 824">
          <a:extLst>
            <a:ext uri="{FF2B5EF4-FFF2-40B4-BE49-F238E27FC236}">
              <a16:creationId xmlns:a16="http://schemas.microsoft.com/office/drawing/2014/main" id="{81AD341A-84F5-4B59-9029-DD7EFD360F5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6" name="TextBox 825">
          <a:extLst>
            <a:ext uri="{FF2B5EF4-FFF2-40B4-BE49-F238E27FC236}">
              <a16:creationId xmlns:a16="http://schemas.microsoft.com/office/drawing/2014/main" id="{1DF3AB20-B7F7-46E5-875C-7AF99E3A123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7" name="TextBox 826">
          <a:extLst>
            <a:ext uri="{FF2B5EF4-FFF2-40B4-BE49-F238E27FC236}">
              <a16:creationId xmlns:a16="http://schemas.microsoft.com/office/drawing/2014/main" id="{00944904-59AB-4E6D-8902-48A5EEF5DDE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8" name="TextBox 827">
          <a:extLst>
            <a:ext uri="{FF2B5EF4-FFF2-40B4-BE49-F238E27FC236}">
              <a16:creationId xmlns:a16="http://schemas.microsoft.com/office/drawing/2014/main" id="{49203403-6853-4938-8E16-DA1A4A39B9E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29" name="TextBox 828">
          <a:extLst>
            <a:ext uri="{FF2B5EF4-FFF2-40B4-BE49-F238E27FC236}">
              <a16:creationId xmlns:a16="http://schemas.microsoft.com/office/drawing/2014/main" id="{723187E3-5D01-4A19-BC12-DED900AD68A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0" name="TextBox 829">
          <a:extLst>
            <a:ext uri="{FF2B5EF4-FFF2-40B4-BE49-F238E27FC236}">
              <a16:creationId xmlns:a16="http://schemas.microsoft.com/office/drawing/2014/main" id="{39AE73A2-E893-4958-BCEA-90DCD30E8A2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1" name="TextBox 830">
          <a:extLst>
            <a:ext uri="{FF2B5EF4-FFF2-40B4-BE49-F238E27FC236}">
              <a16:creationId xmlns:a16="http://schemas.microsoft.com/office/drawing/2014/main" id="{C7C44B47-F4B7-4FD4-BB2C-28DF396E061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2" name="TextBox 831">
          <a:extLst>
            <a:ext uri="{FF2B5EF4-FFF2-40B4-BE49-F238E27FC236}">
              <a16:creationId xmlns:a16="http://schemas.microsoft.com/office/drawing/2014/main" id="{1E59A2DB-E374-4F5C-BD8B-251C08ECDAE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3" name="TextBox 832">
          <a:extLst>
            <a:ext uri="{FF2B5EF4-FFF2-40B4-BE49-F238E27FC236}">
              <a16:creationId xmlns:a16="http://schemas.microsoft.com/office/drawing/2014/main" id="{B66DC5D6-F5CC-4DB3-B732-4DA90A0B7AB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4" name="TextBox 833">
          <a:extLst>
            <a:ext uri="{FF2B5EF4-FFF2-40B4-BE49-F238E27FC236}">
              <a16:creationId xmlns:a16="http://schemas.microsoft.com/office/drawing/2014/main" id="{443807F3-1DD5-448D-A226-ED7D7DA03BF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5" name="TextBox 834">
          <a:extLst>
            <a:ext uri="{FF2B5EF4-FFF2-40B4-BE49-F238E27FC236}">
              <a16:creationId xmlns:a16="http://schemas.microsoft.com/office/drawing/2014/main" id="{0704F973-C3DD-41CF-A83E-9CE01B65560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6" name="TextBox 835">
          <a:extLst>
            <a:ext uri="{FF2B5EF4-FFF2-40B4-BE49-F238E27FC236}">
              <a16:creationId xmlns:a16="http://schemas.microsoft.com/office/drawing/2014/main" id="{D4CCE77F-3732-4751-BDDD-B1DBB5056AC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7" name="TextBox 836">
          <a:extLst>
            <a:ext uri="{FF2B5EF4-FFF2-40B4-BE49-F238E27FC236}">
              <a16:creationId xmlns:a16="http://schemas.microsoft.com/office/drawing/2014/main" id="{3B9636EE-C42F-4ADC-BE21-60C44457A84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8" name="TextBox 837">
          <a:extLst>
            <a:ext uri="{FF2B5EF4-FFF2-40B4-BE49-F238E27FC236}">
              <a16:creationId xmlns:a16="http://schemas.microsoft.com/office/drawing/2014/main" id="{5FA4C721-5DB5-4847-84D6-521577E67EC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39" name="TextBox 838">
          <a:extLst>
            <a:ext uri="{FF2B5EF4-FFF2-40B4-BE49-F238E27FC236}">
              <a16:creationId xmlns:a16="http://schemas.microsoft.com/office/drawing/2014/main" id="{F25C8119-7174-4B09-BBCF-E80F39383A7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0" name="TextBox 839">
          <a:extLst>
            <a:ext uri="{FF2B5EF4-FFF2-40B4-BE49-F238E27FC236}">
              <a16:creationId xmlns:a16="http://schemas.microsoft.com/office/drawing/2014/main" id="{8C387556-A6E0-4CA6-A13D-DFE01D8A13C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1" name="TextBox 840">
          <a:extLst>
            <a:ext uri="{FF2B5EF4-FFF2-40B4-BE49-F238E27FC236}">
              <a16:creationId xmlns:a16="http://schemas.microsoft.com/office/drawing/2014/main" id="{81377E5E-8B1E-4898-BB77-37CD2778A50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2" name="TextBox 841">
          <a:extLst>
            <a:ext uri="{FF2B5EF4-FFF2-40B4-BE49-F238E27FC236}">
              <a16:creationId xmlns:a16="http://schemas.microsoft.com/office/drawing/2014/main" id="{1C3D4969-5B4D-4CC6-95F0-967D32C0F1D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3" name="TextBox 842">
          <a:extLst>
            <a:ext uri="{FF2B5EF4-FFF2-40B4-BE49-F238E27FC236}">
              <a16:creationId xmlns:a16="http://schemas.microsoft.com/office/drawing/2014/main" id="{CEFBA07E-90B3-4E98-82E1-F78E2AEC9A7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4" name="TextBox 843">
          <a:extLst>
            <a:ext uri="{FF2B5EF4-FFF2-40B4-BE49-F238E27FC236}">
              <a16:creationId xmlns:a16="http://schemas.microsoft.com/office/drawing/2014/main" id="{FD4AF262-B24D-40D2-AB29-CD692BF308C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5" name="TextBox 844">
          <a:extLst>
            <a:ext uri="{FF2B5EF4-FFF2-40B4-BE49-F238E27FC236}">
              <a16:creationId xmlns:a16="http://schemas.microsoft.com/office/drawing/2014/main" id="{1ED19901-24C2-4637-87D4-175081495A4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6" name="TextBox 845">
          <a:extLst>
            <a:ext uri="{FF2B5EF4-FFF2-40B4-BE49-F238E27FC236}">
              <a16:creationId xmlns:a16="http://schemas.microsoft.com/office/drawing/2014/main" id="{ED4DD2CE-44DE-4AAF-A0ED-D7E3218F2DD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7" name="TextBox 846">
          <a:extLst>
            <a:ext uri="{FF2B5EF4-FFF2-40B4-BE49-F238E27FC236}">
              <a16:creationId xmlns:a16="http://schemas.microsoft.com/office/drawing/2014/main" id="{04AD50D6-C513-418F-8154-4E68AFB384F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8" name="TextBox 847">
          <a:extLst>
            <a:ext uri="{FF2B5EF4-FFF2-40B4-BE49-F238E27FC236}">
              <a16:creationId xmlns:a16="http://schemas.microsoft.com/office/drawing/2014/main" id="{EFAEC817-F26D-4C6E-AB81-1AA48421286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49" name="TextBox 848">
          <a:extLst>
            <a:ext uri="{FF2B5EF4-FFF2-40B4-BE49-F238E27FC236}">
              <a16:creationId xmlns:a16="http://schemas.microsoft.com/office/drawing/2014/main" id="{414C2BFA-E455-4D8A-A645-7EB0064ADB8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0" name="TextBox 849">
          <a:extLst>
            <a:ext uri="{FF2B5EF4-FFF2-40B4-BE49-F238E27FC236}">
              <a16:creationId xmlns:a16="http://schemas.microsoft.com/office/drawing/2014/main" id="{42BD954E-3A4A-4A31-9996-52C59A6ADBC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1" name="TextBox 850">
          <a:extLst>
            <a:ext uri="{FF2B5EF4-FFF2-40B4-BE49-F238E27FC236}">
              <a16:creationId xmlns:a16="http://schemas.microsoft.com/office/drawing/2014/main" id="{F22948AF-F8BA-45CA-A719-F9F34E162C2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2" name="TextBox 851">
          <a:extLst>
            <a:ext uri="{FF2B5EF4-FFF2-40B4-BE49-F238E27FC236}">
              <a16:creationId xmlns:a16="http://schemas.microsoft.com/office/drawing/2014/main" id="{0B653635-9570-4B7C-B481-50D7C4C2A75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3" name="TextBox 852">
          <a:extLst>
            <a:ext uri="{FF2B5EF4-FFF2-40B4-BE49-F238E27FC236}">
              <a16:creationId xmlns:a16="http://schemas.microsoft.com/office/drawing/2014/main" id="{DE867300-D669-4AD8-B5C5-FD683B205AB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4" name="TextBox 853">
          <a:extLst>
            <a:ext uri="{FF2B5EF4-FFF2-40B4-BE49-F238E27FC236}">
              <a16:creationId xmlns:a16="http://schemas.microsoft.com/office/drawing/2014/main" id="{8909E147-8A02-4694-91A6-4029BDCCDF9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5" name="TextBox 854">
          <a:extLst>
            <a:ext uri="{FF2B5EF4-FFF2-40B4-BE49-F238E27FC236}">
              <a16:creationId xmlns:a16="http://schemas.microsoft.com/office/drawing/2014/main" id="{0F252CCF-EB02-4649-9DA3-6B05335EA27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6" name="TextBox 855">
          <a:extLst>
            <a:ext uri="{FF2B5EF4-FFF2-40B4-BE49-F238E27FC236}">
              <a16:creationId xmlns:a16="http://schemas.microsoft.com/office/drawing/2014/main" id="{124BC067-6B16-4464-A77C-22EF0353872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7" name="TextBox 856">
          <a:extLst>
            <a:ext uri="{FF2B5EF4-FFF2-40B4-BE49-F238E27FC236}">
              <a16:creationId xmlns:a16="http://schemas.microsoft.com/office/drawing/2014/main" id="{DD6C4D38-3554-4F78-B3CD-284884DC404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8" name="TextBox 857">
          <a:extLst>
            <a:ext uri="{FF2B5EF4-FFF2-40B4-BE49-F238E27FC236}">
              <a16:creationId xmlns:a16="http://schemas.microsoft.com/office/drawing/2014/main" id="{8CD2A0DD-2899-4BA6-94D9-1C77FEF5E4D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59" name="TextBox 858">
          <a:extLst>
            <a:ext uri="{FF2B5EF4-FFF2-40B4-BE49-F238E27FC236}">
              <a16:creationId xmlns:a16="http://schemas.microsoft.com/office/drawing/2014/main" id="{A4F14C3D-EB0A-4A7A-B328-4D8B4E15AE9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0" name="TextBox 859">
          <a:extLst>
            <a:ext uri="{FF2B5EF4-FFF2-40B4-BE49-F238E27FC236}">
              <a16:creationId xmlns:a16="http://schemas.microsoft.com/office/drawing/2014/main" id="{D22125C1-9907-4631-A551-A5538373CE9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1" name="TextBox 860">
          <a:extLst>
            <a:ext uri="{FF2B5EF4-FFF2-40B4-BE49-F238E27FC236}">
              <a16:creationId xmlns:a16="http://schemas.microsoft.com/office/drawing/2014/main" id="{FBDB5A9B-BC58-402E-B9DB-AD9DC17A710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2" name="TextBox 861">
          <a:extLst>
            <a:ext uri="{FF2B5EF4-FFF2-40B4-BE49-F238E27FC236}">
              <a16:creationId xmlns:a16="http://schemas.microsoft.com/office/drawing/2014/main" id="{4E95DEC1-6E41-46D4-85C7-050A5E3368E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3" name="TextBox 862">
          <a:extLst>
            <a:ext uri="{FF2B5EF4-FFF2-40B4-BE49-F238E27FC236}">
              <a16:creationId xmlns:a16="http://schemas.microsoft.com/office/drawing/2014/main" id="{9E49F02A-A539-4CDF-8AD6-EFFE49050A4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4" name="TextBox 863">
          <a:extLst>
            <a:ext uri="{FF2B5EF4-FFF2-40B4-BE49-F238E27FC236}">
              <a16:creationId xmlns:a16="http://schemas.microsoft.com/office/drawing/2014/main" id="{87792984-BDBB-4FF8-BFA4-F77AFF1597B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5" name="TextBox 864">
          <a:extLst>
            <a:ext uri="{FF2B5EF4-FFF2-40B4-BE49-F238E27FC236}">
              <a16:creationId xmlns:a16="http://schemas.microsoft.com/office/drawing/2014/main" id="{8502420B-352D-4AC6-A8FA-11C637BB3C2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6" name="TextBox 865">
          <a:extLst>
            <a:ext uri="{FF2B5EF4-FFF2-40B4-BE49-F238E27FC236}">
              <a16:creationId xmlns:a16="http://schemas.microsoft.com/office/drawing/2014/main" id="{95481AD6-ADD9-41DF-AC25-C1353A1FDCF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7" name="TextBox 866">
          <a:extLst>
            <a:ext uri="{FF2B5EF4-FFF2-40B4-BE49-F238E27FC236}">
              <a16:creationId xmlns:a16="http://schemas.microsoft.com/office/drawing/2014/main" id="{285C6BB6-8390-4F92-B36D-915F25E9186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8" name="TextBox 867">
          <a:extLst>
            <a:ext uri="{FF2B5EF4-FFF2-40B4-BE49-F238E27FC236}">
              <a16:creationId xmlns:a16="http://schemas.microsoft.com/office/drawing/2014/main" id="{304075BE-DD72-4D1D-9444-008BDDAE374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69" name="TextBox 868">
          <a:extLst>
            <a:ext uri="{FF2B5EF4-FFF2-40B4-BE49-F238E27FC236}">
              <a16:creationId xmlns:a16="http://schemas.microsoft.com/office/drawing/2014/main" id="{A2EDD6E7-5153-4C5E-A105-B643ED121CC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0" name="TextBox 869">
          <a:extLst>
            <a:ext uri="{FF2B5EF4-FFF2-40B4-BE49-F238E27FC236}">
              <a16:creationId xmlns:a16="http://schemas.microsoft.com/office/drawing/2014/main" id="{923A44A0-B05B-468D-BB22-E723FDCE558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1" name="TextBox 870">
          <a:extLst>
            <a:ext uri="{FF2B5EF4-FFF2-40B4-BE49-F238E27FC236}">
              <a16:creationId xmlns:a16="http://schemas.microsoft.com/office/drawing/2014/main" id="{A69990E6-72BA-4B7E-BB19-7F1C66C4203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2" name="TextBox 871">
          <a:extLst>
            <a:ext uri="{FF2B5EF4-FFF2-40B4-BE49-F238E27FC236}">
              <a16:creationId xmlns:a16="http://schemas.microsoft.com/office/drawing/2014/main" id="{E286D3A6-8946-4A9A-98ED-5A677F95830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3" name="TextBox 872">
          <a:extLst>
            <a:ext uri="{FF2B5EF4-FFF2-40B4-BE49-F238E27FC236}">
              <a16:creationId xmlns:a16="http://schemas.microsoft.com/office/drawing/2014/main" id="{FC74E058-282B-44FC-A27B-DE67E19F013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4" name="TextBox 873">
          <a:extLst>
            <a:ext uri="{FF2B5EF4-FFF2-40B4-BE49-F238E27FC236}">
              <a16:creationId xmlns:a16="http://schemas.microsoft.com/office/drawing/2014/main" id="{4A07CB09-C164-4114-A9F1-78F0406476E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5" name="TextBox 874">
          <a:extLst>
            <a:ext uri="{FF2B5EF4-FFF2-40B4-BE49-F238E27FC236}">
              <a16:creationId xmlns:a16="http://schemas.microsoft.com/office/drawing/2014/main" id="{DD8FA522-CC97-4249-A021-5C8502E7765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76" name="TextBox 875">
          <a:extLst>
            <a:ext uri="{FF2B5EF4-FFF2-40B4-BE49-F238E27FC236}">
              <a16:creationId xmlns:a16="http://schemas.microsoft.com/office/drawing/2014/main" id="{67B950DB-42EF-4B7C-B6C4-DD7E1A5C12F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877" name="TextBox 876">
          <a:extLst>
            <a:ext uri="{FF2B5EF4-FFF2-40B4-BE49-F238E27FC236}">
              <a16:creationId xmlns:a16="http://schemas.microsoft.com/office/drawing/2014/main" id="{3AA8D07A-5066-441B-AC76-289CBCD7C7FD}"/>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878" name="TextBox 877">
          <a:extLst>
            <a:ext uri="{FF2B5EF4-FFF2-40B4-BE49-F238E27FC236}">
              <a16:creationId xmlns:a16="http://schemas.microsoft.com/office/drawing/2014/main" id="{9BFDA32D-C646-4968-84F9-2D32DAAB2DA9}"/>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879" name="TextBox 878">
          <a:extLst>
            <a:ext uri="{FF2B5EF4-FFF2-40B4-BE49-F238E27FC236}">
              <a16:creationId xmlns:a16="http://schemas.microsoft.com/office/drawing/2014/main" id="{B47D7486-40CB-4823-8602-8C6A12D4C37A}"/>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880" name="TextBox 879">
          <a:extLst>
            <a:ext uri="{FF2B5EF4-FFF2-40B4-BE49-F238E27FC236}">
              <a16:creationId xmlns:a16="http://schemas.microsoft.com/office/drawing/2014/main" id="{364D979B-DEE4-40B4-B87E-D95CC33E7734}"/>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81" name="TextBox 880">
          <a:extLst>
            <a:ext uri="{FF2B5EF4-FFF2-40B4-BE49-F238E27FC236}">
              <a16:creationId xmlns:a16="http://schemas.microsoft.com/office/drawing/2014/main" id="{3DCED998-590D-45FA-84B3-8ED13A0B6BB8}"/>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82" name="TextBox 881">
          <a:extLst>
            <a:ext uri="{FF2B5EF4-FFF2-40B4-BE49-F238E27FC236}">
              <a16:creationId xmlns:a16="http://schemas.microsoft.com/office/drawing/2014/main" id="{190F455D-AFC5-485E-BE18-66066AC7B4C2}"/>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83" name="TextBox 882">
          <a:extLst>
            <a:ext uri="{FF2B5EF4-FFF2-40B4-BE49-F238E27FC236}">
              <a16:creationId xmlns:a16="http://schemas.microsoft.com/office/drawing/2014/main" id="{2B4D198E-E88F-438D-8BBE-CF125A55A81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884" name="TextBox 883">
          <a:extLst>
            <a:ext uri="{FF2B5EF4-FFF2-40B4-BE49-F238E27FC236}">
              <a16:creationId xmlns:a16="http://schemas.microsoft.com/office/drawing/2014/main" id="{45594982-4703-4EA7-B689-015E24A2F9C0}"/>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885" name="TextBox 884">
          <a:extLst>
            <a:ext uri="{FF2B5EF4-FFF2-40B4-BE49-F238E27FC236}">
              <a16:creationId xmlns:a16="http://schemas.microsoft.com/office/drawing/2014/main" id="{D9726AE5-30EB-45BF-910E-4FDC1F391BB0}"/>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86" name="TextBox 885">
          <a:extLst>
            <a:ext uri="{FF2B5EF4-FFF2-40B4-BE49-F238E27FC236}">
              <a16:creationId xmlns:a16="http://schemas.microsoft.com/office/drawing/2014/main" id="{460CCDC7-9257-4235-98B6-00F6F3C59076}"/>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87" name="TextBox 886">
          <a:extLst>
            <a:ext uri="{FF2B5EF4-FFF2-40B4-BE49-F238E27FC236}">
              <a16:creationId xmlns:a16="http://schemas.microsoft.com/office/drawing/2014/main" id="{CC2100BB-8F55-44A5-BECC-C58734BAAF4B}"/>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88" name="TextBox 887">
          <a:extLst>
            <a:ext uri="{FF2B5EF4-FFF2-40B4-BE49-F238E27FC236}">
              <a16:creationId xmlns:a16="http://schemas.microsoft.com/office/drawing/2014/main" id="{F3B7D928-BC22-4B69-856A-D2B4EBA529E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889" name="TextBox 888">
          <a:extLst>
            <a:ext uri="{FF2B5EF4-FFF2-40B4-BE49-F238E27FC236}">
              <a16:creationId xmlns:a16="http://schemas.microsoft.com/office/drawing/2014/main" id="{FC8C9C1F-1CB6-4B5D-B12D-1F7148CC79B8}"/>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890" name="TextBox 889">
          <a:extLst>
            <a:ext uri="{FF2B5EF4-FFF2-40B4-BE49-F238E27FC236}">
              <a16:creationId xmlns:a16="http://schemas.microsoft.com/office/drawing/2014/main" id="{E16FCE55-E191-4F42-AE7C-ECC55354646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91" name="TextBox 890">
          <a:extLst>
            <a:ext uri="{FF2B5EF4-FFF2-40B4-BE49-F238E27FC236}">
              <a16:creationId xmlns:a16="http://schemas.microsoft.com/office/drawing/2014/main" id="{0A3A69DF-644C-4C3F-B45A-15DAAE663EE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92" name="TextBox 891">
          <a:extLst>
            <a:ext uri="{FF2B5EF4-FFF2-40B4-BE49-F238E27FC236}">
              <a16:creationId xmlns:a16="http://schemas.microsoft.com/office/drawing/2014/main" id="{2BAC8B2D-C530-45D0-85CA-2E668361128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93" name="TextBox 892">
          <a:extLst>
            <a:ext uri="{FF2B5EF4-FFF2-40B4-BE49-F238E27FC236}">
              <a16:creationId xmlns:a16="http://schemas.microsoft.com/office/drawing/2014/main" id="{69325B1A-FF6E-45B6-BFCC-61855EF7F15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94" name="TextBox 893">
          <a:extLst>
            <a:ext uri="{FF2B5EF4-FFF2-40B4-BE49-F238E27FC236}">
              <a16:creationId xmlns:a16="http://schemas.microsoft.com/office/drawing/2014/main" id="{FEC16D67-E960-4472-B071-855031A076B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95" name="TextBox 894">
          <a:extLst>
            <a:ext uri="{FF2B5EF4-FFF2-40B4-BE49-F238E27FC236}">
              <a16:creationId xmlns:a16="http://schemas.microsoft.com/office/drawing/2014/main" id="{9E0D20F3-6ECD-46A2-B4FB-1C211A186DA2}"/>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896" name="TextBox 895">
          <a:extLst>
            <a:ext uri="{FF2B5EF4-FFF2-40B4-BE49-F238E27FC236}">
              <a16:creationId xmlns:a16="http://schemas.microsoft.com/office/drawing/2014/main" id="{B7DCAE14-8613-4BD2-82BF-E2FB6A7253E7}"/>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897" name="TextBox 896">
          <a:extLst>
            <a:ext uri="{FF2B5EF4-FFF2-40B4-BE49-F238E27FC236}">
              <a16:creationId xmlns:a16="http://schemas.microsoft.com/office/drawing/2014/main" id="{9AFA4C27-5998-4808-9FEC-495F328F91A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898" name="TextBox 897">
          <a:extLst>
            <a:ext uri="{FF2B5EF4-FFF2-40B4-BE49-F238E27FC236}">
              <a16:creationId xmlns:a16="http://schemas.microsoft.com/office/drawing/2014/main" id="{57DC415B-F714-418D-99C1-A487733B3207}"/>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899" name="TextBox 898">
          <a:extLst>
            <a:ext uri="{FF2B5EF4-FFF2-40B4-BE49-F238E27FC236}">
              <a16:creationId xmlns:a16="http://schemas.microsoft.com/office/drawing/2014/main" id="{33FDDF87-B1F4-4DF6-A6A2-E3494DFD242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900" name="TextBox 899">
          <a:extLst>
            <a:ext uri="{FF2B5EF4-FFF2-40B4-BE49-F238E27FC236}">
              <a16:creationId xmlns:a16="http://schemas.microsoft.com/office/drawing/2014/main" id="{B208EBC9-ED57-48D6-8F5F-CDD5CDE19032}"/>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1552575</xdr:colOff>
      <xdr:row>5</xdr:row>
      <xdr:rowOff>0</xdr:rowOff>
    </xdr:from>
    <xdr:ext cx="200795" cy="270573"/>
    <xdr:sp macro="" textlink="">
      <xdr:nvSpPr>
        <xdr:cNvPr id="901" name="TextBox 900">
          <a:extLst>
            <a:ext uri="{FF2B5EF4-FFF2-40B4-BE49-F238E27FC236}">
              <a16:creationId xmlns:a16="http://schemas.microsoft.com/office/drawing/2014/main" id="{B2B939D5-C674-4CD4-B96A-74A6677481AE}"/>
            </a:ext>
          </a:extLst>
        </xdr:cNvPr>
        <xdr:cNvSpPr txBox="1"/>
      </xdr:nvSpPr>
      <xdr:spPr>
        <a:xfrm>
          <a:off x="1925955" y="1295400"/>
          <a:ext cx="200795"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2" name="TextBox 901">
          <a:extLst>
            <a:ext uri="{FF2B5EF4-FFF2-40B4-BE49-F238E27FC236}">
              <a16:creationId xmlns:a16="http://schemas.microsoft.com/office/drawing/2014/main" id="{CD0B9353-7DC9-4272-8C5B-18298F64DB3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903" name="TextBox 902">
          <a:extLst>
            <a:ext uri="{FF2B5EF4-FFF2-40B4-BE49-F238E27FC236}">
              <a16:creationId xmlns:a16="http://schemas.microsoft.com/office/drawing/2014/main" id="{6083EEB5-5EDD-4245-A127-0AE37689F0BC}"/>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904" name="TextBox 903">
          <a:extLst>
            <a:ext uri="{FF2B5EF4-FFF2-40B4-BE49-F238E27FC236}">
              <a16:creationId xmlns:a16="http://schemas.microsoft.com/office/drawing/2014/main" id="{FE6C0C1A-836A-4AED-90E8-0A90306E5BF4}"/>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5" name="TextBox 904">
          <a:extLst>
            <a:ext uri="{FF2B5EF4-FFF2-40B4-BE49-F238E27FC236}">
              <a16:creationId xmlns:a16="http://schemas.microsoft.com/office/drawing/2014/main" id="{570346C9-7F3B-4DA6-B805-DBC7E6D1B1B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6" name="TextBox 905">
          <a:extLst>
            <a:ext uri="{FF2B5EF4-FFF2-40B4-BE49-F238E27FC236}">
              <a16:creationId xmlns:a16="http://schemas.microsoft.com/office/drawing/2014/main" id="{CD41F062-4E01-4B13-B6E4-710695B9D1B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7" name="TextBox 906">
          <a:extLst>
            <a:ext uri="{FF2B5EF4-FFF2-40B4-BE49-F238E27FC236}">
              <a16:creationId xmlns:a16="http://schemas.microsoft.com/office/drawing/2014/main" id="{F149CBD1-747C-4056-BACE-73DF38FA75C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8" name="TextBox 907">
          <a:extLst>
            <a:ext uri="{FF2B5EF4-FFF2-40B4-BE49-F238E27FC236}">
              <a16:creationId xmlns:a16="http://schemas.microsoft.com/office/drawing/2014/main" id="{5A3C7302-A9AC-426F-A1C1-7379A5935B3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09" name="TextBox 908">
          <a:extLst>
            <a:ext uri="{FF2B5EF4-FFF2-40B4-BE49-F238E27FC236}">
              <a16:creationId xmlns:a16="http://schemas.microsoft.com/office/drawing/2014/main" id="{3F118E22-8918-438F-9DC4-46FE8BF213B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0" name="TextBox 909">
          <a:extLst>
            <a:ext uri="{FF2B5EF4-FFF2-40B4-BE49-F238E27FC236}">
              <a16:creationId xmlns:a16="http://schemas.microsoft.com/office/drawing/2014/main" id="{B15E0A46-7E2E-4DFC-8329-AE6F04F4E56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1" name="TextBox 910">
          <a:extLst>
            <a:ext uri="{FF2B5EF4-FFF2-40B4-BE49-F238E27FC236}">
              <a16:creationId xmlns:a16="http://schemas.microsoft.com/office/drawing/2014/main" id="{C99A50D0-7BE4-4C94-B162-FF30EC4EDBE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2" name="TextBox 911">
          <a:extLst>
            <a:ext uri="{FF2B5EF4-FFF2-40B4-BE49-F238E27FC236}">
              <a16:creationId xmlns:a16="http://schemas.microsoft.com/office/drawing/2014/main" id="{E02BC5D5-EC02-4C21-878C-EC099A940FB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3" name="TextBox 912">
          <a:extLst>
            <a:ext uri="{FF2B5EF4-FFF2-40B4-BE49-F238E27FC236}">
              <a16:creationId xmlns:a16="http://schemas.microsoft.com/office/drawing/2014/main" id="{F222C1DF-7747-4852-A80B-D7150BC31E5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4" name="TextBox 913">
          <a:extLst>
            <a:ext uri="{FF2B5EF4-FFF2-40B4-BE49-F238E27FC236}">
              <a16:creationId xmlns:a16="http://schemas.microsoft.com/office/drawing/2014/main" id="{647FE2DD-01AD-45E8-AC18-B082D747D58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5" name="TextBox 914">
          <a:extLst>
            <a:ext uri="{FF2B5EF4-FFF2-40B4-BE49-F238E27FC236}">
              <a16:creationId xmlns:a16="http://schemas.microsoft.com/office/drawing/2014/main" id="{8135164F-708A-41AA-BECA-D7E1590C275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6" name="TextBox 915">
          <a:extLst>
            <a:ext uri="{FF2B5EF4-FFF2-40B4-BE49-F238E27FC236}">
              <a16:creationId xmlns:a16="http://schemas.microsoft.com/office/drawing/2014/main" id="{B7C80B81-E0FF-4FE5-8B7E-C65944A959F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7" name="TextBox 916">
          <a:extLst>
            <a:ext uri="{FF2B5EF4-FFF2-40B4-BE49-F238E27FC236}">
              <a16:creationId xmlns:a16="http://schemas.microsoft.com/office/drawing/2014/main" id="{FB6C46B8-3E04-45D0-9393-AB2CA15CF73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8" name="TextBox 917">
          <a:extLst>
            <a:ext uri="{FF2B5EF4-FFF2-40B4-BE49-F238E27FC236}">
              <a16:creationId xmlns:a16="http://schemas.microsoft.com/office/drawing/2014/main" id="{BAE30330-94CD-4EB3-8B1E-E722C96F8BC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19" name="TextBox 918">
          <a:extLst>
            <a:ext uri="{FF2B5EF4-FFF2-40B4-BE49-F238E27FC236}">
              <a16:creationId xmlns:a16="http://schemas.microsoft.com/office/drawing/2014/main" id="{292EAC71-15FB-41E5-AA86-6E9CA0F58FC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0" name="TextBox 919">
          <a:extLst>
            <a:ext uri="{FF2B5EF4-FFF2-40B4-BE49-F238E27FC236}">
              <a16:creationId xmlns:a16="http://schemas.microsoft.com/office/drawing/2014/main" id="{8F18A886-AB8C-409E-AFDC-94C3C73E6F8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1" name="TextBox 920">
          <a:extLst>
            <a:ext uri="{FF2B5EF4-FFF2-40B4-BE49-F238E27FC236}">
              <a16:creationId xmlns:a16="http://schemas.microsoft.com/office/drawing/2014/main" id="{E058A53A-5703-4CC2-AC8B-4A4C56556B3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2" name="TextBox 921">
          <a:extLst>
            <a:ext uri="{FF2B5EF4-FFF2-40B4-BE49-F238E27FC236}">
              <a16:creationId xmlns:a16="http://schemas.microsoft.com/office/drawing/2014/main" id="{D14E5B79-400F-4515-8D0C-6AC39EE87D6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3" name="TextBox 922">
          <a:extLst>
            <a:ext uri="{FF2B5EF4-FFF2-40B4-BE49-F238E27FC236}">
              <a16:creationId xmlns:a16="http://schemas.microsoft.com/office/drawing/2014/main" id="{24304A1C-C3E6-47C2-85A8-E558C3B2B3D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4" name="TextBox 923">
          <a:extLst>
            <a:ext uri="{FF2B5EF4-FFF2-40B4-BE49-F238E27FC236}">
              <a16:creationId xmlns:a16="http://schemas.microsoft.com/office/drawing/2014/main" id="{2EB5A2B1-96A1-4FB2-89CE-C717B2E57AD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5" name="TextBox 924">
          <a:extLst>
            <a:ext uri="{FF2B5EF4-FFF2-40B4-BE49-F238E27FC236}">
              <a16:creationId xmlns:a16="http://schemas.microsoft.com/office/drawing/2014/main" id="{9B0A22DD-91D6-413F-AA13-BB5CD4046AA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6" name="TextBox 925">
          <a:extLst>
            <a:ext uri="{FF2B5EF4-FFF2-40B4-BE49-F238E27FC236}">
              <a16:creationId xmlns:a16="http://schemas.microsoft.com/office/drawing/2014/main" id="{40001FE8-C120-47D2-836C-1A6B17A26E8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7" name="TextBox 926">
          <a:extLst>
            <a:ext uri="{FF2B5EF4-FFF2-40B4-BE49-F238E27FC236}">
              <a16:creationId xmlns:a16="http://schemas.microsoft.com/office/drawing/2014/main" id="{9D828B92-D527-476A-B25B-BE01031F468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8" name="TextBox 927">
          <a:extLst>
            <a:ext uri="{FF2B5EF4-FFF2-40B4-BE49-F238E27FC236}">
              <a16:creationId xmlns:a16="http://schemas.microsoft.com/office/drawing/2014/main" id="{B8922488-3287-4C72-B59D-F02DB536A4A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29" name="TextBox 928">
          <a:extLst>
            <a:ext uri="{FF2B5EF4-FFF2-40B4-BE49-F238E27FC236}">
              <a16:creationId xmlns:a16="http://schemas.microsoft.com/office/drawing/2014/main" id="{9B98A843-6737-4EAB-9840-8CA283AD939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0" name="TextBox 929">
          <a:extLst>
            <a:ext uri="{FF2B5EF4-FFF2-40B4-BE49-F238E27FC236}">
              <a16:creationId xmlns:a16="http://schemas.microsoft.com/office/drawing/2014/main" id="{20A0469E-A4E1-4E57-8F8B-CE91E7C6CCD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1" name="TextBox 930">
          <a:extLst>
            <a:ext uri="{FF2B5EF4-FFF2-40B4-BE49-F238E27FC236}">
              <a16:creationId xmlns:a16="http://schemas.microsoft.com/office/drawing/2014/main" id="{6322A628-6D01-4489-BC86-F27EB9C8F3E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2" name="TextBox 931">
          <a:extLst>
            <a:ext uri="{FF2B5EF4-FFF2-40B4-BE49-F238E27FC236}">
              <a16:creationId xmlns:a16="http://schemas.microsoft.com/office/drawing/2014/main" id="{BBE82507-537B-4965-9926-D3F029DCA9A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3" name="TextBox 932">
          <a:extLst>
            <a:ext uri="{FF2B5EF4-FFF2-40B4-BE49-F238E27FC236}">
              <a16:creationId xmlns:a16="http://schemas.microsoft.com/office/drawing/2014/main" id="{10F02964-BC98-49FD-BA27-A12AF414B62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4" name="TextBox 933">
          <a:extLst>
            <a:ext uri="{FF2B5EF4-FFF2-40B4-BE49-F238E27FC236}">
              <a16:creationId xmlns:a16="http://schemas.microsoft.com/office/drawing/2014/main" id="{F821F93B-6A37-40E4-8CDF-388FD38C5FC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5" name="TextBox 934">
          <a:extLst>
            <a:ext uri="{FF2B5EF4-FFF2-40B4-BE49-F238E27FC236}">
              <a16:creationId xmlns:a16="http://schemas.microsoft.com/office/drawing/2014/main" id="{C37DA781-5ED5-474C-A3D8-0C41768A400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6" name="TextBox 935">
          <a:extLst>
            <a:ext uri="{FF2B5EF4-FFF2-40B4-BE49-F238E27FC236}">
              <a16:creationId xmlns:a16="http://schemas.microsoft.com/office/drawing/2014/main" id="{1CC8EBA8-2B4B-4A89-89BA-503088ED1CD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7" name="TextBox 936">
          <a:extLst>
            <a:ext uri="{FF2B5EF4-FFF2-40B4-BE49-F238E27FC236}">
              <a16:creationId xmlns:a16="http://schemas.microsoft.com/office/drawing/2014/main" id="{BA5D4F0A-3331-4FA6-8228-4A83B84364F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8" name="TextBox 937">
          <a:extLst>
            <a:ext uri="{FF2B5EF4-FFF2-40B4-BE49-F238E27FC236}">
              <a16:creationId xmlns:a16="http://schemas.microsoft.com/office/drawing/2014/main" id="{C49D7ACC-FA2D-4CCC-A430-BD31EB80EAA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39" name="TextBox 938">
          <a:extLst>
            <a:ext uri="{FF2B5EF4-FFF2-40B4-BE49-F238E27FC236}">
              <a16:creationId xmlns:a16="http://schemas.microsoft.com/office/drawing/2014/main" id="{2C410D2F-A6E2-484D-93CF-301889BD2A2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0" name="TextBox 939">
          <a:extLst>
            <a:ext uri="{FF2B5EF4-FFF2-40B4-BE49-F238E27FC236}">
              <a16:creationId xmlns:a16="http://schemas.microsoft.com/office/drawing/2014/main" id="{EFD0C9C0-762F-4515-BAF0-3EE94C8DE46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1" name="TextBox 940">
          <a:extLst>
            <a:ext uri="{FF2B5EF4-FFF2-40B4-BE49-F238E27FC236}">
              <a16:creationId xmlns:a16="http://schemas.microsoft.com/office/drawing/2014/main" id="{4C8818F3-3499-4348-BF82-15F31E180FB7}"/>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2" name="TextBox 941">
          <a:extLst>
            <a:ext uri="{FF2B5EF4-FFF2-40B4-BE49-F238E27FC236}">
              <a16:creationId xmlns:a16="http://schemas.microsoft.com/office/drawing/2014/main" id="{2854914D-D2CE-4A0C-97AC-C22D44D4891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3" name="TextBox 942">
          <a:extLst>
            <a:ext uri="{FF2B5EF4-FFF2-40B4-BE49-F238E27FC236}">
              <a16:creationId xmlns:a16="http://schemas.microsoft.com/office/drawing/2014/main" id="{3AD7BA56-CFDF-4B90-AB76-B434833E26E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4" name="TextBox 943">
          <a:extLst>
            <a:ext uri="{FF2B5EF4-FFF2-40B4-BE49-F238E27FC236}">
              <a16:creationId xmlns:a16="http://schemas.microsoft.com/office/drawing/2014/main" id="{5EEC939E-5E77-4BD1-BEDC-49850DAC6AA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5" name="TextBox 944">
          <a:extLst>
            <a:ext uri="{FF2B5EF4-FFF2-40B4-BE49-F238E27FC236}">
              <a16:creationId xmlns:a16="http://schemas.microsoft.com/office/drawing/2014/main" id="{6FB29433-2A9A-4B17-ABD0-CDD7C1CAD85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6" name="TextBox 945">
          <a:extLst>
            <a:ext uri="{FF2B5EF4-FFF2-40B4-BE49-F238E27FC236}">
              <a16:creationId xmlns:a16="http://schemas.microsoft.com/office/drawing/2014/main" id="{23706F54-BB7E-4F6B-819A-9A1B8E254D5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7" name="TextBox 946">
          <a:extLst>
            <a:ext uri="{FF2B5EF4-FFF2-40B4-BE49-F238E27FC236}">
              <a16:creationId xmlns:a16="http://schemas.microsoft.com/office/drawing/2014/main" id="{29E7B6EF-0F1D-4672-856D-F631093C117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8" name="TextBox 947">
          <a:extLst>
            <a:ext uri="{FF2B5EF4-FFF2-40B4-BE49-F238E27FC236}">
              <a16:creationId xmlns:a16="http://schemas.microsoft.com/office/drawing/2014/main" id="{87C254BA-CD80-45DC-B6D2-580C870BA1D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49" name="TextBox 948">
          <a:extLst>
            <a:ext uri="{FF2B5EF4-FFF2-40B4-BE49-F238E27FC236}">
              <a16:creationId xmlns:a16="http://schemas.microsoft.com/office/drawing/2014/main" id="{F39E5241-D56C-4AC1-8A96-6BDB31B43E8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0" name="TextBox 949">
          <a:extLst>
            <a:ext uri="{FF2B5EF4-FFF2-40B4-BE49-F238E27FC236}">
              <a16:creationId xmlns:a16="http://schemas.microsoft.com/office/drawing/2014/main" id="{57379DC0-231D-4000-9CB0-80CE63072FC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1" name="TextBox 950">
          <a:extLst>
            <a:ext uri="{FF2B5EF4-FFF2-40B4-BE49-F238E27FC236}">
              <a16:creationId xmlns:a16="http://schemas.microsoft.com/office/drawing/2014/main" id="{73099B35-7254-40F3-9169-EE968174E085}"/>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2" name="TextBox 951">
          <a:extLst>
            <a:ext uri="{FF2B5EF4-FFF2-40B4-BE49-F238E27FC236}">
              <a16:creationId xmlns:a16="http://schemas.microsoft.com/office/drawing/2014/main" id="{6611571D-362A-43FB-9F90-2983FEF10BD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3" name="TextBox 952">
          <a:extLst>
            <a:ext uri="{FF2B5EF4-FFF2-40B4-BE49-F238E27FC236}">
              <a16:creationId xmlns:a16="http://schemas.microsoft.com/office/drawing/2014/main" id="{328D453C-1723-4ECC-99F3-14170809389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4" name="TextBox 953">
          <a:extLst>
            <a:ext uri="{FF2B5EF4-FFF2-40B4-BE49-F238E27FC236}">
              <a16:creationId xmlns:a16="http://schemas.microsoft.com/office/drawing/2014/main" id="{70EF0150-1627-46E2-9E19-FF0E702258F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5" name="TextBox 954">
          <a:extLst>
            <a:ext uri="{FF2B5EF4-FFF2-40B4-BE49-F238E27FC236}">
              <a16:creationId xmlns:a16="http://schemas.microsoft.com/office/drawing/2014/main" id="{4A0A6CEC-19C0-40E9-ACF3-92D66F30E39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6" name="TextBox 955">
          <a:extLst>
            <a:ext uri="{FF2B5EF4-FFF2-40B4-BE49-F238E27FC236}">
              <a16:creationId xmlns:a16="http://schemas.microsoft.com/office/drawing/2014/main" id="{226A4604-1BB7-4708-BC4B-A2AF1A48A9E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7" name="TextBox 956">
          <a:extLst>
            <a:ext uri="{FF2B5EF4-FFF2-40B4-BE49-F238E27FC236}">
              <a16:creationId xmlns:a16="http://schemas.microsoft.com/office/drawing/2014/main" id="{A1718691-FDE6-4CB8-8268-1516E771FF71}"/>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8" name="TextBox 957">
          <a:extLst>
            <a:ext uri="{FF2B5EF4-FFF2-40B4-BE49-F238E27FC236}">
              <a16:creationId xmlns:a16="http://schemas.microsoft.com/office/drawing/2014/main" id="{C1B57663-728A-46E7-823C-26796BBDB0D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59" name="TextBox 958">
          <a:extLst>
            <a:ext uri="{FF2B5EF4-FFF2-40B4-BE49-F238E27FC236}">
              <a16:creationId xmlns:a16="http://schemas.microsoft.com/office/drawing/2014/main" id="{82563D7A-429F-4620-A1B2-4AF243C47A2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0" name="TextBox 959">
          <a:extLst>
            <a:ext uri="{FF2B5EF4-FFF2-40B4-BE49-F238E27FC236}">
              <a16:creationId xmlns:a16="http://schemas.microsoft.com/office/drawing/2014/main" id="{CD3F21E3-E85E-46CD-9F20-47EF9B08DDD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1" name="TextBox 960">
          <a:extLst>
            <a:ext uri="{FF2B5EF4-FFF2-40B4-BE49-F238E27FC236}">
              <a16:creationId xmlns:a16="http://schemas.microsoft.com/office/drawing/2014/main" id="{A668FC59-FFAA-4067-A80F-65F2B82C52C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2" name="TextBox 961">
          <a:extLst>
            <a:ext uri="{FF2B5EF4-FFF2-40B4-BE49-F238E27FC236}">
              <a16:creationId xmlns:a16="http://schemas.microsoft.com/office/drawing/2014/main" id="{78E55ABE-B187-4E40-8CAE-1C3C1590034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3" name="TextBox 962">
          <a:extLst>
            <a:ext uri="{FF2B5EF4-FFF2-40B4-BE49-F238E27FC236}">
              <a16:creationId xmlns:a16="http://schemas.microsoft.com/office/drawing/2014/main" id="{FDA8477D-2A40-40E1-B83F-8578991A90C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4" name="TextBox 963">
          <a:extLst>
            <a:ext uri="{FF2B5EF4-FFF2-40B4-BE49-F238E27FC236}">
              <a16:creationId xmlns:a16="http://schemas.microsoft.com/office/drawing/2014/main" id="{70783C8E-6279-48D8-AED8-BC7785BBA37D}"/>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5" name="TextBox 964">
          <a:extLst>
            <a:ext uri="{FF2B5EF4-FFF2-40B4-BE49-F238E27FC236}">
              <a16:creationId xmlns:a16="http://schemas.microsoft.com/office/drawing/2014/main" id="{5F12F589-2293-400F-8722-7DC0E1B6613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6" name="TextBox 965">
          <a:extLst>
            <a:ext uri="{FF2B5EF4-FFF2-40B4-BE49-F238E27FC236}">
              <a16:creationId xmlns:a16="http://schemas.microsoft.com/office/drawing/2014/main" id="{AE64BDB7-79FF-4EFF-A3D4-C611215047C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7" name="TextBox 966">
          <a:extLst>
            <a:ext uri="{FF2B5EF4-FFF2-40B4-BE49-F238E27FC236}">
              <a16:creationId xmlns:a16="http://schemas.microsoft.com/office/drawing/2014/main" id="{EF436248-C16A-4F1B-8D94-5BEC8F4927F8}"/>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8" name="TextBox 967">
          <a:extLst>
            <a:ext uri="{FF2B5EF4-FFF2-40B4-BE49-F238E27FC236}">
              <a16:creationId xmlns:a16="http://schemas.microsoft.com/office/drawing/2014/main" id="{A3A9FE53-9AEC-4C7C-A42B-38F22622240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69" name="TextBox 968">
          <a:extLst>
            <a:ext uri="{FF2B5EF4-FFF2-40B4-BE49-F238E27FC236}">
              <a16:creationId xmlns:a16="http://schemas.microsoft.com/office/drawing/2014/main" id="{68AE5A0A-7DF2-4A1A-965E-E406DD036AC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0" name="TextBox 969">
          <a:extLst>
            <a:ext uri="{FF2B5EF4-FFF2-40B4-BE49-F238E27FC236}">
              <a16:creationId xmlns:a16="http://schemas.microsoft.com/office/drawing/2014/main" id="{DBA8C3EC-1C5E-468C-AA0F-AC3E1807062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1" name="TextBox 970">
          <a:extLst>
            <a:ext uri="{FF2B5EF4-FFF2-40B4-BE49-F238E27FC236}">
              <a16:creationId xmlns:a16="http://schemas.microsoft.com/office/drawing/2014/main" id="{BB22F006-99FE-4F15-AABF-8421001DC45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2" name="TextBox 971">
          <a:extLst>
            <a:ext uri="{FF2B5EF4-FFF2-40B4-BE49-F238E27FC236}">
              <a16:creationId xmlns:a16="http://schemas.microsoft.com/office/drawing/2014/main" id="{202EC676-3C31-4C59-B61A-9A6D9E096A7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3" name="TextBox 972">
          <a:extLst>
            <a:ext uri="{FF2B5EF4-FFF2-40B4-BE49-F238E27FC236}">
              <a16:creationId xmlns:a16="http://schemas.microsoft.com/office/drawing/2014/main" id="{455A6D0C-383F-4F69-B213-C8A849A21D89}"/>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4" name="TextBox 973">
          <a:extLst>
            <a:ext uri="{FF2B5EF4-FFF2-40B4-BE49-F238E27FC236}">
              <a16:creationId xmlns:a16="http://schemas.microsoft.com/office/drawing/2014/main" id="{CA3980F6-7BA5-4037-9F3B-49B0D3A0B79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5" name="TextBox 974">
          <a:extLst>
            <a:ext uri="{FF2B5EF4-FFF2-40B4-BE49-F238E27FC236}">
              <a16:creationId xmlns:a16="http://schemas.microsoft.com/office/drawing/2014/main" id="{980583D7-128C-414D-B43C-FF11184BF0A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6" name="TextBox 975">
          <a:extLst>
            <a:ext uri="{FF2B5EF4-FFF2-40B4-BE49-F238E27FC236}">
              <a16:creationId xmlns:a16="http://schemas.microsoft.com/office/drawing/2014/main" id="{36DF120B-24D8-4E41-B265-FF15902EC64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7" name="TextBox 976">
          <a:extLst>
            <a:ext uri="{FF2B5EF4-FFF2-40B4-BE49-F238E27FC236}">
              <a16:creationId xmlns:a16="http://schemas.microsoft.com/office/drawing/2014/main" id="{FF1E0693-0AF4-4C32-8A14-E24E278BD52A}"/>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8" name="TextBox 977">
          <a:extLst>
            <a:ext uri="{FF2B5EF4-FFF2-40B4-BE49-F238E27FC236}">
              <a16:creationId xmlns:a16="http://schemas.microsoft.com/office/drawing/2014/main" id="{63F5061A-834F-4629-A4E6-50A6008E9EFC}"/>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79" name="TextBox 978">
          <a:extLst>
            <a:ext uri="{FF2B5EF4-FFF2-40B4-BE49-F238E27FC236}">
              <a16:creationId xmlns:a16="http://schemas.microsoft.com/office/drawing/2014/main" id="{FFAA5AD7-BF58-4CC8-B737-F1034931CA2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0" name="TextBox 979">
          <a:extLst>
            <a:ext uri="{FF2B5EF4-FFF2-40B4-BE49-F238E27FC236}">
              <a16:creationId xmlns:a16="http://schemas.microsoft.com/office/drawing/2014/main" id="{3F3FFDFA-C655-4DAE-A9E8-CF3ADA514A8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1" name="TextBox 980">
          <a:extLst>
            <a:ext uri="{FF2B5EF4-FFF2-40B4-BE49-F238E27FC236}">
              <a16:creationId xmlns:a16="http://schemas.microsoft.com/office/drawing/2014/main" id="{0788AFA6-4FB6-49BC-B43A-FE66957162C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2" name="TextBox 981">
          <a:extLst>
            <a:ext uri="{FF2B5EF4-FFF2-40B4-BE49-F238E27FC236}">
              <a16:creationId xmlns:a16="http://schemas.microsoft.com/office/drawing/2014/main" id="{5E7666EA-5408-477E-A778-D7D17E21DFFF}"/>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3" name="TextBox 982">
          <a:extLst>
            <a:ext uri="{FF2B5EF4-FFF2-40B4-BE49-F238E27FC236}">
              <a16:creationId xmlns:a16="http://schemas.microsoft.com/office/drawing/2014/main" id="{78512EA6-DBB9-49AD-B9C4-317C81288AB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4" name="TextBox 983">
          <a:extLst>
            <a:ext uri="{FF2B5EF4-FFF2-40B4-BE49-F238E27FC236}">
              <a16:creationId xmlns:a16="http://schemas.microsoft.com/office/drawing/2014/main" id="{5C5B0988-EEE4-450C-B935-3F9956184D9B}"/>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5" name="TextBox 984">
          <a:extLst>
            <a:ext uri="{FF2B5EF4-FFF2-40B4-BE49-F238E27FC236}">
              <a16:creationId xmlns:a16="http://schemas.microsoft.com/office/drawing/2014/main" id="{5FFB3168-B96E-4914-8CE4-75FB68866E52}"/>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6" name="TextBox 985">
          <a:extLst>
            <a:ext uri="{FF2B5EF4-FFF2-40B4-BE49-F238E27FC236}">
              <a16:creationId xmlns:a16="http://schemas.microsoft.com/office/drawing/2014/main" id="{BB0C186F-697C-419A-A2F9-044B33655764}"/>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7" name="TextBox 986">
          <a:extLst>
            <a:ext uri="{FF2B5EF4-FFF2-40B4-BE49-F238E27FC236}">
              <a16:creationId xmlns:a16="http://schemas.microsoft.com/office/drawing/2014/main" id="{65430ED3-2A70-4F7E-B7E9-F2454AD3B343}"/>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8" name="TextBox 987">
          <a:extLst>
            <a:ext uri="{FF2B5EF4-FFF2-40B4-BE49-F238E27FC236}">
              <a16:creationId xmlns:a16="http://schemas.microsoft.com/office/drawing/2014/main" id="{798DB9C4-4C9F-4A1A-A6EB-FD1D39276D2E}"/>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89" name="TextBox 988">
          <a:extLst>
            <a:ext uri="{FF2B5EF4-FFF2-40B4-BE49-F238E27FC236}">
              <a16:creationId xmlns:a16="http://schemas.microsoft.com/office/drawing/2014/main" id="{B6C21E5E-CDBC-40DC-9661-91982E08E126}"/>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0</xdr:colOff>
      <xdr:row>5</xdr:row>
      <xdr:rowOff>0</xdr:rowOff>
    </xdr:from>
    <xdr:ext cx="192428" cy="270573"/>
    <xdr:sp macro="" textlink="">
      <xdr:nvSpPr>
        <xdr:cNvPr id="990" name="TextBox 989">
          <a:extLst>
            <a:ext uri="{FF2B5EF4-FFF2-40B4-BE49-F238E27FC236}">
              <a16:creationId xmlns:a16="http://schemas.microsoft.com/office/drawing/2014/main" id="{E75436A0-DE89-44D2-850D-73E6EE464BC0}"/>
            </a:ext>
          </a:extLst>
        </xdr:cNvPr>
        <xdr:cNvSpPr txBox="1"/>
      </xdr:nvSpPr>
      <xdr:spPr>
        <a:xfrm>
          <a:off x="3863340" y="1295400"/>
          <a:ext cx="192428"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991" name="TextBox 990">
          <a:extLst>
            <a:ext uri="{FF2B5EF4-FFF2-40B4-BE49-F238E27FC236}">
              <a16:creationId xmlns:a16="http://schemas.microsoft.com/office/drawing/2014/main" id="{7C9973CD-ECB2-431E-879F-148990E2AED6}"/>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5</xdr:row>
      <xdr:rowOff>0</xdr:rowOff>
    </xdr:from>
    <xdr:ext cx="184731" cy="270573"/>
    <xdr:sp macro="" textlink="">
      <xdr:nvSpPr>
        <xdr:cNvPr id="992" name="TextBox 991">
          <a:extLst>
            <a:ext uri="{FF2B5EF4-FFF2-40B4-BE49-F238E27FC236}">
              <a16:creationId xmlns:a16="http://schemas.microsoft.com/office/drawing/2014/main" id="{3F7BE1A5-DE34-40A6-88C1-40F176538CDF}"/>
            </a:ext>
          </a:extLst>
        </xdr:cNvPr>
        <xdr:cNvSpPr txBox="1"/>
      </xdr:nvSpPr>
      <xdr:spPr>
        <a:xfrm>
          <a:off x="75895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993" name="TextBox 992">
          <a:extLst>
            <a:ext uri="{FF2B5EF4-FFF2-40B4-BE49-F238E27FC236}">
              <a16:creationId xmlns:a16="http://schemas.microsoft.com/office/drawing/2014/main" id="{63D10276-30DB-4171-B533-7244614BE3A1}"/>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9</xdr:col>
      <xdr:colOff>0</xdr:colOff>
      <xdr:row>5</xdr:row>
      <xdr:rowOff>0</xdr:rowOff>
    </xdr:from>
    <xdr:ext cx="184731" cy="270573"/>
    <xdr:sp macro="" textlink="">
      <xdr:nvSpPr>
        <xdr:cNvPr id="994" name="TextBox 993">
          <a:extLst>
            <a:ext uri="{FF2B5EF4-FFF2-40B4-BE49-F238E27FC236}">
              <a16:creationId xmlns:a16="http://schemas.microsoft.com/office/drawing/2014/main" id="{A25BA06E-F2DD-4CF3-82F5-22EFFD56A1CE}"/>
            </a:ext>
          </a:extLst>
        </xdr:cNvPr>
        <xdr:cNvSpPr txBox="1"/>
      </xdr:nvSpPr>
      <xdr:spPr>
        <a:xfrm>
          <a:off x="976122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995" name="TextBox 994">
          <a:extLst>
            <a:ext uri="{FF2B5EF4-FFF2-40B4-BE49-F238E27FC236}">
              <a16:creationId xmlns:a16="http://schemas.microsoft.com/office/drawing/2014/main" id="{AD40EEBC-1F2E-4962-95B9-3F7037FA6D7C}"/>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996" name="TextBox 995">
          <a:extLst>
            <a:ext uri="{FF2B5EF4-FFF2-40B4-BE49-F238E27FC236}">
              <a16:creationId xmlns:a16="http://schemas.microsoft.com/office/drawing/2014/main" id="{9AF66076-73A5-4A8C-92A6-A68B91E9F81C}"/>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997" name="TextBox 996">
          <a:extLst>
            <a:ext uri="{FF2B5EF4-FFF2-40B4-BE49-F238E27FC236}">
              <a16:creationId xmlns:a16="http://schemas.microsoft.com/office/drawing/2014/main" id="{5A0AEEDE-8625-45F8-AE1B-5431A91CB8BD}"/>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998" name="TextBox 997">
          <a:extLst>
            <a:ext uri="{FF2B5EF4-FFF2-40B4-BE49-F238E27FC236}">
              <a16:creationId xmlns:a16="http://schemas.microsoft.com/office/drawing/2014/main" id="{A17922B5-E43F-4222-BC43-8F0753A99514}"/>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999" name="TextBox 998">
          <a:extLst>
            <a:ext uri="{FF2B5EF4-FFF2-40B4-BE49-F238E27FC236}">
              <a16:creationId xmlns:a16="http://schemas.microsoft.com/office/drawing/2014/main" id="{BA4B8943-5D76-4D5C-8A13-FF29F9620861}"/>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00" name="TextBox 999">
          <a:extLst>
            <a:ext uri="{FF2B5EF4-FFF2-40B4-BE49-F238E27FC236}">
              <a16:creationId xmlns:a16="http://schemas.microsoft.com/office/drawing/2014/main" id="{BDC3D93E-62F2-4E5E-904C-50A88CB75720}"/>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01" name="TextBox 1000">
          <a:extLst>
            <a:ext uri="{FF2B5EF4-FFF2-40B4-BE49-F238E27FC236}">
              <a16:creationId xmlns:a16="http://schemas.microsoft.com/office/drawing/2014/main" id="{EDEE5570-B52B-4F63-A752-0ED9EA5DBF83}"/>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02" name="TextBox 1001">
          <a:extLst>
            <a:ext uri="{FF2B5EF4-FFF2-40B4-BE49-F238E27FC236}">
              <a16:creationId xmlns:a16="http://schemas.microsoft.com/office/drawing/2014/main" id="{C9C1D5E8-DA8A-4966-9756-FE96CDD240DC}"/>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1003" name="TextBox 1002">
          <a:extLst>
            <a:ext uri="{FF2B5EF4-FFF2-40B4-BE49-F238E27FC236}">
              <a16:creationId xmlns:a16="http://schemas.microsoft.com/office/drawing/2014/main" id="{9C374A25-2D9F-493A-9FDF-5F3C2278C388}"/>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04" name="TextBox 1003">
          <a:extLst>
            <a:ext uri="{FF2B5EF4-FFF2-40B4-BE49-F238E27FC236}">
              <a16:creationId xmlns:a16="http://schemas.microsoft.com/office/drawing/2014/main" id="{6B466BBA-0DE8-4D0D-BE86-9121056CE501}"/>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05" name="TextBox 1004">
          <a:extLst>
            <a:ext uri="{FF2B5EF4-FFF2-40B4-BE49-F238E27FC236}">
              <a16:creationId xmlns:a16="http://schemas.microsoft.com/office/drawing/2014/main" id="{89396F67-38CD-4A48-B05E-65A3B521438B}"/>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06" name="TextBox 1005">
          <a:extLst>
            <a:ext uri="{FF2B5EF4-FFF2-40B4-BE49-F238E27FC236}">
              <a16:creationId xmlns:a16="http://schemas.microsoft.com/office/drawing/2014/main" id="{014D634B-E1FF-4D9C-83DC-A2849AC21750}"/>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07" name="TextBox 1006">
          <a:extLst>
            <a:ext uri="{FF2B5EF4-FFF2-40B4-BE49-F238E27FC236}">
              <a16:creationId xmlns:a16="http://schemas.microsoft.com/office/drawing/2014/main" id="{2A69DBEE-D820-450E-9421-02CC7792C6C1}"/>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08" name="TextBox 1007">
          <a:extLst>
            <a:ext uri="{FF2B5EF4-FFF2-40B4-BE49-F238E27FC236}">
              <a16:creationId xmlns:a16="http://schemas.microsoft.com/office/drawing/2014/main" id="{F2672984-FE3A-4212-BAFB-0EB854AAA6C0}"/>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09" name="TextBox 1008">
          <a:extLst>
            <a:ext uri="{FF2B5EF4-FFF2-40B4-BE49-F238E27FC236}">
              <a16:creationId xmlns:a16="http://schemas.microsoft.com/office/drawing/2014/main" id="{04299724-D42F-459A-920D-5F17C384CE7C}"/>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10" name="TextBox 1009">
          <a:extLst>
            <a:ext uri="{FF2B5EF4-FFF2-40B4-BE49-F238E27FC236}">
              <a16:creationId xmlns:a16="http://schemas.microsoft.com/office/drawing/2014/main" id="{2A107598-718E-4099-96D1-28863CA167A1}"/>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11" name="TextBox 1010">
          <a:extLst>
            <a:ext uri="{FF2B5EF4-FFF2-40B4-BE49-F238E27FC236}">
              <a16:creationId xmlns:a16="http://schemas.microsoft.com/office/drawing/2014/main" id="{980008B4-7F52-40F5-B4E2-B8DB94299D74}"/>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12" name="TextBox 1011">
          <a:extLst>
            <a:ext uri="{FF2B5EF4-FFF2-40B4-BE49-F238E27FC236}">
              <a16:creationId xmlns:a16="http://schemas.microsoft.com/office/drawing/2014/main" id="{258F7EA8-B355-42FE-A3E5-8F7CD51270AE}"/>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13" name="TextBox 1012">
          <a:extLst>
            <a:ext uri="{FF2B5EF4-FFF2-40B4-BE49-F238E27FC236}">
              <a16:creationId xmlns:a16="http://schemas.microsoft.com/office/drawing/2014/main" id="{E812EBC7-220D-4ADD-AA89-E77BC3B4D037}"/>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14" name="TextBox 1013">
          <a:extLst>
            <a:ext uri="{FF2B5EF4-FFF2-40B4-BE49-F238E27FC236}">
              <a16:creationId xmlns:a16="http://schemas.microsoft.com/office/drawing/2014/main" id="{54DB5E9E-E5CB-4798-9907-FA187FDF8A9E}"/>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15" name="TextBox 1014">
          <a:extLst>
            <a:ext uri="{FF2B5EF4-FFF2-40B4-BE49-F238E27FC236}">
              <a16:creationId xmlns:a16="http://schemas.microsoft.com/office/drawing/2014/main" id="{AC2260F5-CE03-4091-9740-4A5EBD20073B}"/>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16" name="TextBox 1015">
          <a:extLst>
            <a:ext uri="{FF2B5EF4-FFF2-40B4-BE49-F238E27FC236}">
              <a16:creationId xmlns:a16="http://schemas.microsoft.com/office/drawing/2014/main" id="{E4E327DB-4681-4EB1-8708-4E26B52FE745}"/>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17" name="TextBox 1016">
          <a:extLst>
            <a:ext uri="{FF2B5EF4-FFF2-40B4-BE49-F238E27FC236}">
              <a16:creationId xmlns:a16="http://schemas.microsoft.com/office/drawing/2014/main" id="{298BA630-7D51-4FEE-8C90-625F733396C4}"/>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1018" name="TextBox 1017">
          <a:extLst>
            <a:ext uri="{FF2B5EF4-FFF2-40B4-BE49-F238E27FC236}">
              <a16:creationId xmlns:a16="http://schemas.microsoft.com/office/drawing/2014/main" id="{0B50DA39-614E-4BAB-A15B-153B4D4B67FB}"/>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19" name="TextBox 1018">
          <a:extLst>
            <a:ext uri="{FF2B5EF4-FFF2-40B4-BE49-F238E27FC236}">
              <a16:creationId xmlns:a16="http://schemas.microsoft.com/office/drawing/2014/main" id="{40BA7DA8-3F9C-443C-AD0E-3C2E0B6525CE}"/>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20" name="TextBox 1019">
          <a:extLst>
            <a:ext uri="{FF2B5EF4-FFF2-40B4-BE49-F238E27FC236}">
              <a16:creationId xmlns:a16="http://schemas.microsoft.com/office/drawing/2014/main" id="{6F25C246-F768-48DB-ABA9-18DD83D5153F}"/>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21" name="TextBox 1020">
          <a:extLst>
            <a:ext uri="{FF2B5EF4-FFF2-40B4-BE49-F238E27FC236}">
              <a16:creationId xmlns:a16="http://schemas.microsoft.com/office/drawing/2014/main" id="{61407AEF-4662-4633-8184-A40FB82B1D51}"/>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1022" name="TextBox 1021">
          <a:extLst>
            <a:ext uri="{FF2B5EF4-FFF2-40B4-BE49-F238E27FC236}">
              <a16:creationId xmlns:a16="http://schemas.microsoft.com/office/drawing/2014/main" id="{1094C740-06BD-415E-9000-B334C073D571}"/>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23" name="TextBox 1022">
          <a:extLst>
            <a:ext uri="{FF2B5EF4-FFF2-40B4-BE49-F238E27FC236}">
              <a16:creationId xmlns:a16="http://schemas.microsoft.com/office/drawing/2014/main" id="{2321F238-5579-4ED5-88BD-6C56C9CC1BC2}"/>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24" name="TextBox 1023">
          <a:extLst>
            <a:ext uri="{FF2B5EF4-FFF2-40B4-BE49-F238E27FC236}">
              <a16:creationId xmlns:a16="http://schemas.microsoft.com/office/drawing/2014/main" id="{EAC65132-1CC8-4F86-B9A1-EA59C0F5D40D}"/>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25" name="TextBox 1024">
          <a:extLst>
            <a:ext uri="{FF2B5EF4-FFF2-40B4-BE49-F238E27FC236}">
              <a16:creationId xmlns:a16="http://schemas.microsoft.com/office/drawing/2014/main" id="{CE58D330-6F27-4009-A05C-4446547509E5}"/>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26" name="TextBox 1025">
          <a:extLst>
            <a:ext uri="{FF2B5EF4-FFF2-40B4-BE49-F238E27FC236}">
              <a16:creationId xmlns:a16="http://schemas.microsoft.com/office/drawing/2014/main" id="{C631A99C-91ED-43BE-9ABE-4285B6B9E208}"/>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27" name="TextBox 1026">
          <a:extLst>
            <a:ext uri="{FF2B5EF4-FFF2-40B4-BE49-F238E27FC236}">
              <a16:creationId xmlns:a16="http://schemas.microsoft.com/office/drawing/2014/main" id="{D7906226-740A-490C-A052-CCD846FD89EB}"/>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28" name="TextBox 1027">
          <a:extLst>
            <a:ext uri="{FF2B5EF4-FFF2-40B4-BE49-F238E27FC236}">
              <a16:creationId xmlns:a16="http://schemas.microsoft.com/office/drawing/2014/main" id="{613B6D96-A32C-45AC-ADE8-5781AF61161B}"/>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29" name="TextBox 1028">
          <a:extLst>
            <a:ext uri="{FF2B5EF4-FFF2-40B4-BE49-F238E27FC236}">
              <a16:creationId xmlns:a16="http://schemas.microsoft.com/office/drawing/2014/main" id="{F974C51C-9C2B-4FED-B359-75B50237BFE4}"/>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30" name="TextBox 1029">
          <a:extLst>
            <a:ext uri="{FF2B5EF4-FFF2-40B4-BE49-F238E27FC236}">
              <a16:creationId xmlns:a16="http://schemas.microsoft.com/office/drawing/2014/main" id="{AC438CA7-365A-4303-B1EC-15E1F80FE3EA}"/>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31" name="TextBox 1030">
          <a:extLst>
            <a:ext uri="{FF2B5EF4-FFF2-40B4-BE49-F238E27FC236}">
              <a16:creationId xmlns:a16="http://schemas.microsoft.com/office/drawing/2014/main" id="{38962879-6970-467F-9C1A-7B7317B1D0F7}"/>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32" name="TextBox 1031">
          <a:extLst>
            <a:ext uri="{FF2B5EF4-FFF2-40B4-BE49-F238E27FC236}">
              <a16:creationId xmlns:a16="http://schemas.microsoft.com/office/drawing/2014/main" id="{020C2E6D-42A9-4759-A304-8842473259D5}"/>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33" name="TextBox 1032">
          <a:extLst>
            <a:ext uri="{FF2B5EF4-FFF2-40B4-BE49-F238E27FC236}">
              <a16:creationId xmlns:a16="http://schemas.microsoft.com/office/drawing/2014/main" id="{F45FB950-33CE-43E4-AAFB-94734B7956C0}"/>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34" name="TextBox 1033">
          <a:extLst>
            <a:ext uri="{FF2B5EF4-FFF2-40B4-BE49-F238E27FC236}">
              <a16:creationId xmlns:a16="http://schemas.microsoft.com/office/drawing/2014/main" id="{49DAE85A-5A98-40EB-810E-4B5BF693403A}"/>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35" name="TextBox 1034">
          <a:extLst>
            <a:ext uri="{FF2B5EF4-FFF2-40B4-BE49-F238E27FC236}">
              <a16:creationId xmlns:a16="http://schemas.microsoft.com/office/drawing/2014/main" id="{CF2AECCD-B1AC-4676-8122-D25AC2C4F1D4}"/>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36" name="TextBox 1035">
          <a:extLst>
            <a:ext uri="{FF2B5EF4-FFF2-40B4-BE49-F238E27FC236}">
              <a16:creationId xmlns:a16="http://schemas.microsoft.com/office/drawing/2014/main" id="{94901108-4E38-45C3-BCBF-9BE805B65896}"/>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5</xdr:row>
      <xdr:rowOff>0</xdr:rowOff>
    </xdr:from>
    <xdr:ext cx="184731" cy="270573"/>
    <xdr:sp macro="" textlink="">
      <xdr:nvSpPr>
        <xdr:cNvPr id="1037" name="TextBox 1036">
          <a:extLst>
            <a:ext uri="{FF2B5EF4-FFF2-40B4-BE49-F238E27FC236}">
              <a16:creationId xmlns:a16="http://schemas.microsoft.com/office/drawing/2014/main" id="{9BDFFDE1-11F0-4A4A-BE4B-3F09B155DD6F}"/>
            </a:ext>
          </a:extLst>
        </xdr:cNvPr>
        <xdr:cNvSpPr txBox="1"/>
      </xdr:nvSpPr>
      <xdr:spPr>
        <a:xfrm>
          <a:off x="7520940"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5</xdr:row>
      <xdr:rowOff>0</xdr:rowOff>
    </xdr:from>
    <xdr:ext cx="184731" cy="264560"/>
    <xdr:sp macro="" textlink="">
      <xdr:nvSpPr>
        <xdr:cNvPr id="1038" name="TextBox 1037">
          <a:extLst>
            <a:ext uri="{FF2B5EF4-FFF2-40B4-BE49-F238E27FC236}">
              <a16:creationId xmlns:a16="http://schemas.microsoft.com/office/drawing/2014/main" id="{FB85F0F6-05A2-4D83-B4E4-DFF3D6B2D21B}"/>
            </a:ext>
          </a:extLst>
        </xdr:cNvPr>
        <xdr:cNvSpPr txBox="1"/>
      </xdr:nvSpPr>
      <xdr:spPr>
        <a:xfrm>
          <a:off x="7458075" y="129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39" name="TextBox 1038">
          <a:extLst>
            <a:ext uri="{FF2B5EF4-FFF2-40B4-BE49-F238E27FC236}">
              <a16:creationId xmlns:a16="http://schemas.microsoft.com/office/drawing/2014/main" id="{49D45E64-E558-4721-8783-9F95A1C7DAFC}"/>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5</xdr:row>
      <xdr:rowOff>0</xdr:rowOff>
    </xdr:from>
    <xdr:ext cx="184731" cy="270573"/>
    <xdr:sp macro="" textlink="">
      <xdr:nvSpPr>
        <xdr:cNvPr id="1040" name="TextBox 1039">
          <a:extLst>
            <a:ext uri="{FF2B5EF4-FFF2-40B4-BE49-F238E27FC236}">
              <a16:creationId xmlns:a16="http://schemas.microsoft.com/office/drawing/2014/main" id="{0DED7D3B-7F3F-4F5B-B183-56E5C1ACD174}"/>
            </a:ext>
          </a:extLst>
        </xdr:cNvPr>
        <xdr:cNvSpPr txBox="1"/>
      </xdr:nvSpPr>
      <xdr:spPr>
        <a:xfrm>
          <a:off x="9721215" y="1295400"/>
          <a:ext cx="184731" cy="270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81</xdr:row>
      <xdr:rowOff>0</xdr:rowOff>
    </xdr:from>
    <xdr:ext cx="184731" cy="264560"/>
    <xdr:sp macro="" textlink="">
      <xdr:nvSpPr>
        <xdr:cNvPr id="1041" name="TextBox 1040">
          <a:extLst>
            <a:ext uri="{FF2B5EF4-FFF2-40B4-BE49-F238E27FC236}">
              <a16:creationId xmlns:a16="http://schemas.microsoft.com/office/drawing/2014/main" id="{2E25A798-3E74-4F4C-8CCB-632F60DB581F}"/>
            </a:ext>
          </a:extLst>
        </xdr:cNvPr>
        <xdr:cNvSpPr txBox="1"/>
      </xdr:nvSpPr>
      <xdr:spPr>
        <a:xfrm>
          <a:off x="7520940" y="76969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81</xdr:row>
      <xdr:rowOff>0</xdr:rowOff>
    </xdr:from>
    <xdr:ext cx="184731" cy="264560"/>
    <xdr:sp macro="" textlink="">
      <xdr:nvSpPr>
        <xdr:cNvPr id="1042" name="TextBox 1041">
          <a:extLst>
            <a:ext uri="{FF2B5EF4-FFF2-40B4-BE49-F238E27FC236}">
              <a16:creationId xmlns:a16="http://schemas.microsoft.com/office/drawing/2014/main" id="{DF8D9AA1-D1B5-4374-B86F-3C75B87912BB}"/>
            </a:ext>
          </a:extLst>
        </xdr:cNvPr>
        <xdr:cNvSpPr txBox="1"/>
      </xdr:nvSpPr>
      <xdr:spPr>
        <a:xfrm>
          <a:off x="7458075" y="76969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81</xdr:row>
      <xdr:rowOff>0</xdr:rowOff>
    </xdr:from>
    <xdr:ext cx="184731" cy="264560"/>
    <xdr:sp macro="" textlink="">
      <xdr:nvSpPr>
        <xdr:cNvPr id="1043" name="TextBox 1042">
          <a:extLst>
            <a:ext uri="{FF2B5EF4-FFF2-40B4-BE49-F238E27FC236}">
              <a16:creationId xmlns:a16="http://schemas.microsoft.com/office/drawing/2014/main" id="{509A8A59-38F4-499D-816A-B2FFD08A88B5}"/>
            </a:ext>
          </a:extLst>
        </xdr:cNvPr>
        <xdr:cNvSpPr txBox="1"/>
      </xdr:nvSpPr>
      <xdr:spPr>
        <a:xfrm>
          <a:off x="9721215" y="76969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81</xdr:row>
      <xdr:rowOff>0</xdr:rowOff>
    </xdr:from>
    <xdr:ext cx="184731" cy="264560"/>
    <xdr:sp macro="" textlink="">
      <xdr:nvSpPr>
        <xdr:cNvPr id="1044" name="TextBox 1043">
          <a:extLst>
            <a:ext uri="{FF2B5EF4-FFF2-40B4-BE49-F238E27FC236}">
              <a16:creationId xmlns:a16="http://schemas.microsoft.com/office/drawing/2014/main" id="{46928318-D4D3-4196-B5B1-0DC8492BF133}"/>
            </a:ext>
          </a:extLst>
        </xdr:cNvPr>
        <xdr:cNvSpPr txBox="1"/>
      </xdr:nvSpPr>
      <xdr:spPr>
        <a:xfrm>
          <a:off x="9721215" y="76969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103</xdr:row>
      <xdr:rowOff>0</xdr:rowOff>
    </xdr:from>
    <xdr:ext cx="184731" cy="264560"/>
    <xdr:sp macro="" textlink="">
      <xdr:nvSpPr>
        <xdr:cNvPr id="1045" name="TextBox 1044">
          <a:extLst>
            <a:ext uri="{FF2B5EF4-FFF2-40B4-BE49-F238E27FC236}">
              <a16:creationId xmlns:a16="http://schemas.microsoft.com/office/drawing/2014/main" id="{EFE0EE68-D65B-45C3-883E-9D19D86E6116}"/>
            </a:ext>
          </a:extLst>
        </xdr:cNvPr>
        <xdr:cNvSpPr txBox="1"/>
      </xdr:nvSpPr>
      <xdr:spPr>
        <a:xfrm>
          <a:off x="7520940" y="97238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103</xdr:row>
      <xdr:rowOff>0</xdr:rowOff>
    </xdr:from>
    <xdr:ext cx="184731" cy="264560"/>
    <xdr:sp macro="" textlink="">
      <xdr:nvSpPr>
        <xdr:cNvPr id="1046" name="TextBox 1045">
          <a:extLst>
            <a:ext uri="{FF2B5EF4-FFF2-40B4-BE49-F238E27FC236}">
              <a16:creationId xmlns:a16="http://schemas.microsoft.com/office/drawing/2014/main" id="{64711560-2A5E-417A-A907-27DADFB0E818}"/>
            </a:ext>
          </a:extLst>
        </xdr:cNvPr>
        <xdr:cNvSpPr txBox="1"/>
      </xdr:nvSpPr>
      <xdr:spPr>
        <a:xfrm>
          <a:off x="7458075" y="97238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1047" name="TextBox 1046">
          <a:extLst>
            <a:ext uri="{FF2B5EF4-FFF2-40B4-BE49-F238E27FC236}">
              <a16:creationId xmlns:a16="http://schemas.microsoft.com/office/drawing/2014/main" id="{2DCBC450-1443-4EFE-9B0E-47785953C3DA}"/>
            </a:ext>
          </a:extLst>
        </xdr:cNvPr>
        <xdr:cNvSpPr txBox="1"/>
      </xdr:nvSpPr>
      <xdr:spPr>
        <a:xfrm>
          <a:off x="9721215" y="97238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1048" name="TextBox 1047">
          <a:extLst>
            <a:ext uri="{FF2B5EF4-FFF2-40B4-BE49-F238E27FC236}">
              <a16:creationId xmlns:a16="http://schemas.microsoft.com/office/drawing/2014/main" id="{2BB97E21-9B79-4D29-8324-5982EA44450E}"/>
            </a:ext>
          </a:extLst>
        </xdr:cNvPr>
        <xdr:cNvSpPr txBox="1"/>
      </xdr:nvSpPr>
      <xdr:spPr>
        <a:xfrm>
          <a:off x="9721215" y="97238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868680</xdr:colOff>
      <xdr:row>102</xdr:row>
      <xdr:rowOff>0</xdr:rowOff>
    </xdr:from>
    <xdr:ext cx="184731" cy="264560"/>
    <xdr:sp macro="" textlink="">
      <xdr:nvSpPr>
        <xdr:cNvPr id="1049" name="TextBox 1048">
          <a:extLst>
            <a:ext uri="{FF2B5EF4-FFF2-40B4-BE49-F238E27FC236}">
              <a16:creationId xmlns:a16="http://schemas.microsoft.com/office/drawing/2014/main" id="{A77B8B9F-AA97-48F2-99C6-266FE8128165}"/>
            </a:ext>
          </a:extLst>
        </xdr:cNvPr>
        <xdr:cNvSpPr txBox="1"/>
      </xdr:nvSpPr>
      <xdr:spPr>
        <a:xfrm>
          <a:off x="7520940" y="9585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5</xdr:col>
      <xdr:colOff>805815</xdr:colOff>
      <xdr:row>102</xdr:row>
      <xdr:rowOff>0</xdr:rowOff>
    </xdr:from>
    <xdr:ext cx="184731" cy="264560"/>
    <xdr:sp macro="" textlink="">
      <xdr:nvSpPr>
        <xdr:cNvPr id="1050" name="TextBox 1049">
          <a:extLst>
            <a:ext uri="{FF2B5EF4-FFF2-40B4-BE49-F238E27FC236}">
              <a16:creationId xmlns:a16="http://schemas.microsoft.com/office/drawing/2014/main" id="{8724F8C5-0709-40C7-979C-E9BC157F3383}"/>
            </a:ext>
          </a:extLst>
        </xdr:cNvPr>
        <xdr:cNvSpPr txBox="1"/>
      </xdr:nvSpPr>
      <xdr:spPr>
        <a:xfrm>
          <a:off x="7458075" y="9585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102</xdr:row>
      <xdr:rowOff>0</xdr:rowOff>
    </xdr:from>
    <xdr:ext cx="184731" cy="264560"/>
    <xdr:sp macro="" textlink="">
      <xdr:nvSpPr>
        <xdr:cNvPr id="1051" name="TextBox 1050">
          <a:extLst>
            <a:ext uri="{FF2B5EF4-FFF2-40B4-BE49-F238E27FC236}">
              <a16:creationId xmlns:a16="http://schemas.microsoft.com/office/drawing/2014/main" id="{0A2A8E71-28C6-4293-965E-1AD203E1E865}"/>
            </a:ext>
          </a:extLst>
        </xdr:cNvPr>
        <xdr:cNvSpPr txBox="1"/>
      </xdr:nvSpPr>
      <xdr:spPr>
        <a:xfrm>
          <a:off x="9721215" y="9585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102</xdr:row>
      <xdr:rowOff>0</xdr:rowOff>
    </xdr:from>
    <xdr:ext cx="184731" cy="264560"/>
    <xdr:sp macro="" textlink="">
      <xdr:nvSpPr>
        <xdr:cNvPr id="1052" name="TextBox 1051">
          <a:extLst>
            <a:ext uri="{FF2B5EF4-FFF2-40B4-BE49-F238E27FC236}">
              <a16:creationId xmlns:a16="http://schemas.microsoft.com/office/drawing/2014/main" id="{F35F2D15-2C63-4440-A897-9C10197C0A2F}"/>
            </a:ext>
          </a:extLst>
        </xdr:cNvPr>
        <xdr:cNvSpPr txBox="1"/>
      </xdr:nvSpPr>
      <xdr:spPr>
        <a:xfrm>
          <a:off x="9721215" y="9585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104</xdr:row>
      <xdr:rowOff>0</xdr:rowOff>
    </xdr:from>
    <xdr:ext cx="184731" cy="262640"/>
    <xdr:sp macro="" textlink="">
      <xdr:nvSpPr>
        <xdr:cNvPr id="1053" name="TextBox 1052">
          <a:extLst>
            <a:ext uri="{FF2B5EF4-FFF2-40B4-BE49-F238E27FC236}">
              <a16:creationId xmlns:a16="http://schemas.microsoft.com/office/drawing/2014/main" id="{566829B4-C7FD-43B8-BC97-D88B89B7D23B}"/>
            </a:ext>
          </a:extLst>
        </xdr:cNvPr>
        <xdr:cNvSpPr txBox="1"/>
      </xdr:nvSpPr>
      <xdr:spPr>
        <a:xfrm>
          <a:off x="9721215" y="98625660"/>
          <a:ext cx="184731" cy="2626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104</xdr:row>
      <xdr:rowOff>0</xdr:rowOff>
    </xdr:from>
    <xdr:ext cx="184731" cy="262640"/>
    <xdr:sp macro="" textlink="">
      <xdr:nvSpPr>
        <xdr:cNvPr id="1054" name="TextBox 1053">
          <a:extLst>
            <a:ext uri="{FF2B5EF4-FFF2-40B4-BE49-F238E27FC236}">
              <a16:creationId xmlns:a16="http://schemas.microsoft.com/office/drawing/2014/main" id="{6D806975-7A66-4E0D-8770-2FCE86002C65}"/>
            </a:ext>
          </a:extLst>
        </xdr:cNvPr>
        <xdr:cNvSpPr txBox="1"/>
      </xdr:nvSpPr>
      <xdr:spPr>
        <a:xfrm>
          <a:off x="9721215" y="98625660"/>
          <a:ext cx="184731" cy="2626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1055" name="TextBox 1054">
          <a:extLst>
            <a:ext uri="{FF2B5EF4-FFF2-40B4-BE49-F238E27FC236}">
              <a16:creationId xmlns:a16="http://schemas.microsoft.com/office/drawing/2014/main" id="{73C27DB0-F8DD-4FD5-AF10-EFE299E99208}"/>
            </a:ext>
          </a:extLst>
        </xdr:cNvPr>
        <xdr:cNvSpPr txBox="1"/>
      </xdr:nvSpPr>
      <xdr:spPr>
        <a:xfrm>
          <a:off x="9721215" y="97238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790575</xdr:colOff>
      <xdr:row>103</xdr:row>
      <xdr:rowOff>0</xdr:rowOff>
    </xdr:from>
    <xdr:ext cx="184731" cy="264560"/>
    <xdr:sp macro="" textlink="">
      <xdr:nvSpPr>
        <xdr:cNvPr id="1056" name="TextBox 1055">
          <a:extLst>
            <a:ext uri="{FF2B5EF4-FFF2-40B4-BE49-F238E27FC236}">
              <a16:creationId xmlns:a16="http://schemas.microsoft.com/office/drawing/2014/main" id="{EE1595E5-44C2-4781-B181-6B73B88DB6B2}"/>
            </a:ext>
          </a:extLst>
        </xdr:cNvPr>
        <xdr:cNvSpPr txBox="1"/>
      </xdr:nvSpPr>
      <xdr:spPr>
        <a:xfrm>
          <a:off x="9721215" y="97238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tavari\saerTo\&#4311;&#4304;&#4315;&#4304;&#4320;%20&#4323;&#4321;&#4322;&#4312;&#4304;&#4328;&#4309;&#4312;&#4314;&#4312;\&#4304;&#4316;&#4306;&#4304;&#4320;&#4312;&#4328;&#4308;&#4305;&#4312;\2019%20&#4332;&#4308;&#4314;&#4312;\2019%20&#4332;&#4314;&#4312;&#4321;%203%20&#4311;&#4309;&#4308;\&#4304;&#4316;&#4306;&#4304;&#4320;&#4312;&#4328;&#4308;&#4305;&#4312;\2018%20weli\2018%20&#4332;&#4314;&#4312;&#4321;%20&#4332;&#4314;&#4312;&#4323;&#4320;&#4312;%20&#4304;&#4316;&#4306;&#4304;&#4320;&#4312;&#4328;&#4312;\2018%20&#4332;&#4314;&#4312;&#4321;%20&#4305;&#4312;&#4323;&#4335;&#4308;&#4322;&#4312;&#4321;%206%20&#4311;&#4309;&#4312;&#4321;%20&#4328;&#4308;&#4321;&#4320;&#4323;&#4314;&#4308;&#4305;&#4304;%20tam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 val="Лист1"/>
    </sheetNames>
    <sheetDataSet>
      <sheetData sheetId="0" refreshError="1"/>
      <sheetData sheetId="1" refreshError="1"/>
      <sheetData sheetId="2" refreshError="1">
        <row r="1458">
          <cell r="D145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tabSelected="1" workbookViewId="0">
      <selection activeCell="H8" sqref="H8:J8"/>
    </sheetView>
  </sheetViews>
  <sheetFormatPr defaultColWidth="9.109375" defaultRowHeight="13.8" x14ac:dyDescent="0.3"/>
  <cols>
    <col min="1" max="1" width="26.5546875" style="18" customWidth="1"/>
    <col min="2" max="2" width="16.44140625" style="19" customWidth="1"/>
    <col min="3" max="4" width="11.88671875" style="19" bestFit="1" customWidth="1"/>
    <col min="5" max="5" width="14.33203125" style="19" customWidth="1"/>
    <col min="6" max="6" width="13.44140625" style="19" bestFit="1" customWidth="1"/>
    <col min="7" max="7" width="14.109375" style="19" customWidth="1"/>
    <col min="8" max="8" width="13.44140625" style="19" customWidth="1"/>
    <col min="9" max="9" width="14.6640625" style="19" customWidth="1"/>
    <col min="10" max="10" width="12.6640625" style="19" bestFit="1" customWidth="1"/>
    <col min="11" max="16384" width="9.109375" style="18"/>
  </cols>
  <sheetData>
    <row r="1" spans="1:10" ht="15" customHeight="1" x14ac:dyDescent="0.3">
      <c r="F1" s="672" t="s">
        <v>2334</v>
      </c>
      <c r="G1" s="672"/>
      <c r="H1" s="672"/>
      <c r="I1" s="672"/>
      <c r="J1" s="672"/>
    </row>
    <row r="2" spans="1:10" x14ac:dyDescent="0.3">
      <c r="F2" s="672"/>
      <c r="G2" s="672"/>
      <c r="H2" s="672"/>
      <c r="I2" s="672"/>
      <c r="J2" s="672"/>
    </row>
    <row r="3" spans="1:10" x14ac:dyDescent="0.3">
      <c r="F3" s="672"/>
      <c r="G3" s="672"/>
      <c r="H3" s="672"/>
      <c r="I3" s="672"/>
      <c r="J3" s="672"/>
    </row>
    <row r="4" spans="1:10" x14ac:dyDescent="0.3">
      <c r="I4" s="666" t="s">
        <v>37</v>
      </c>
    </row>
    <row r="5" spans="1:10" x14ac:dyDescent="0.3">
      <c r="A5" s="674" t="s">
        <v>314</v>
      </c>
      <c r="B5" s="674"/>
      <c r="C5" s="674"/>
      <c r="D5" s="674"/>
      <c r="E5" s="674"/>
      <c r="F5" s="674"/>
      <c r="G5" s="674"/>
      <c r="H5" s="674"/>
      <c r="I5" s="674"/>
      <c r="J5" s="674"/>
    </row>
    <row r="6" spans="1:10" x14ac:dyDescent="0.3">
      <c r="A6" s="667" t="s">
        <v>2335</v>
      </c>
      <c r="B6" s="667"/>
      <c r="C6" s="667"/>
      <c r="D6" s="667"/>
      <c r="E6" s="667"/>
      <c r="F6" s="667"/>
      <c r="G6" s="667"/>
      <c r="H6" s="667"/>
      <c r="I6" s="667"/>
      <c r="J6" s="667"/>
    </row>
    <row r="7" spans="1:10" x14ac:dyDescent="0.3">
      <c r="A7" s="152"/>
      <c r="B7" s="152"/>
      <c r="C7" s="152"/>
      <c r="D7" s="152"/>
      <c r="E7" s="152"/>
      <c r="F7" s="152"/>
      <c r="G7" s="152"/>
      <c r="H7" s="129"/>
      <c r="I7" s="129"/>
      <c r="J7" s="129" t="s">
        <v>692</v>
      </c>
    </row>
    <row r="8" spans="1:10" x14ac:dyDescent="0.3">
      <c r="A8" s="668" t="s">
        <v>38</v>
      </c>
      <c r="B8" s="670">
        <v>2021</v>
      </c>
      <c r="C8" s="670"/>
      <c r="D8" s="670"/>
      <c r="E8" s="670">
        <v>2022</v>
      </c>
      <c r="F8" s="670"/>
      <c r="G8" s="670"/>
      <c r="H8" s="670">
        <v>2023</v>
      </c>
      <c r="I8" s="670"/>
      <c r="J8" s="670"/>
    </row>
    <row r="9" spans="1:10" ht="55.8" thickBot="1" x14ac:dyDescent="0.35">
      <c r="A9" s="669"/>
      <c r="B9" s="22" t="s">
        <v>33</v>
      </c>
      <c r="C9" s="22" t="s">
        <v>2336</v>
      </c>
      <c r="D9" s="22" t="s">
        <v>2337</v>
      </c>
      <c r="E9" s="22" t="s">
        <v>33</v>
      </c>
      <c r="F9" s="22" t="s">
        <v>2336</v>
      </c>
      <c r="G9" s="22" t="s">
        <v>2337</v>
      </c>
      <c r="H9" s="22" t="s">
        <v>33</v>
      </c>
      <c r="I9" s="22" t="s">
        <v>2336</v>
      </c>
      <c r="J9" s="22" t="s">
        <v>2337</v>
      </c>
    </row>
    <row r="10" spans="1:10" ht="14.4" thickBot="1" x14ac:dyDescent="0.35">
      <c r="A10" s="23">
        <v>1</v>
      </c>
      <c r="B10" s="24">
        <v>2</v>
      </c>
      <c r="C10" s="24">
        <v>3</v>
      </c>
      <c r="D10" s="24">
        <v>4</v>
      </c>
      <c r="E10" s="24">
        <v>5</v>
      </c>
      <c r="F10" s="24">
        <v>6</v>
      </c>
      <c r="G10" s="24">
        <v>7</v>
      </c>
      <c r="H10" s="24">
        <v>8</v>
      </c>
      <c r="I10" s="24">
        <v>9</v>
      </c>
      <c r="J10" s="24">
        <v>10</v>
      </c>
    </row>
    <row r="11" spans="1:10" x14ac:dyDescent="0.3">
      <c r="A11" s="107" t="s">
        <v>39</v>
      </c>
      <c r="B11" s="107">
        <v>22247.599999999999</v>
      </c>
      <c r="C11" s="107">
        <v>11242.5</v>
      </c>
      <c r="D11" s="107">
        <v>10729.9</v>
      </c>
      <c r="E11" s="107">
        <v>30987.8</v>
      </c>
      <c r="F11" s="107">
        <v>16216.7</v>
      </c>
      <c r="G11" s="107">
        <v>15613.3</v>
      </c>
      <c r="H11" s="107">
        <f>'ფორმა 2'!D9</f>
        <v>34681.581000000006</v>
      </c>
      <c r="I11" s="107">
        <f>'ფორმა 2'!E9</f>
        <v>18909.114000000001</v>
      </c>
      <c r="J11" s="107">
        <f>'ფორმა 2'!F9</f>
        <v>18198.14257</v>
      </c>
    </row>
    <row r="12" spans="1:10" x14ac:dyDescent="0.3">
      <c r="A12" s="155" t="s">
        <v>40</v>
      </c>
      <c r="B12" s="108">
        <v>13577.3</v>
      </c>
      <c r="C12" s="108">
        <v>6184</v>
      </c>
      <c r="D12" s="108">
        <v>6705</v>
      </c>
      <c r="E12" s="108">
        <v>17799.7</v>
      </c>
      <c r="F12" s="108">
        <v>8877.2000000000007</v>
      </c>
      <c r="G12" s="108">
        <v>9524.6</v>
      </c>
      <c r="H12" s="108">
        <f>'ფორმა 2'!D16</f>
        <v>24054.9</v>
      </c>
      <c r="I12" s="108">
        <f>'ფორმა 2'!E16</f>
        <v>11793.271000000001</v>
      </c>
      <c r="J12" s="108">
        <f>'ფორმა 2'!F16</f>
        <v>12641.31955</v>
      </c>
    </row>
    <row r="13" spans="1:10" x14ac:dyDescent="0.3">
      <c r="A13" s="155" t="s">
        <v>35</v>
      </c>
      <c r="B13" s="108"/>
      <c r="C13" s="108"/>
      <c r="D13" s="108"/>
      <c r="E13" s="108"/>
      <c r="F13" s="108"/>
      <c r="G13" s="108"/>
      <c r="H13" s="108"/>
      <c r="I13" s="108"/>
      <c r="J13" s="108"/>
    </row>
    <row r="14" spans="1:10" x14ac:dyDescent="0.3">
      <c r="A14" s="155" t="s">
        <v>41</v>
      </c>
      <c r="B14" s="108">
        <v>7320.3</v>
      </c>
      <c r="C14" s="108">
        <v>4570.8</v>
      </c>
      <c r="D14" s="108">
        <v>2969.6</v>
      </c>
      <c r="E14" s="108">
        <v>11479.1</v>
      </c>
      <c r="F14" s="108">
        <v>6447.5</v>
      </c>
      <c r="G14" s="108">
        <v>3781.2</v>
      </c>
      <c r="H14" s="108">
        <f>'ფორმა 2'!D26</f>
        <v>8362.6810000000005</v>
      </c>
      <c r="I14" s="108">
        <f>'ფორმა 2'!E26</f>
        <v>5542.3429999999998</v>
      </c>
      <c r="J14" s="108">
        <f>'ფორმა 2'!F26</f>
        <v>3514.88</v>
      </c>
    </row>
    <row r="15" spans="1:10" x14ac:dyDescent="0.3">
      <c r="A15" s="155" t="s">
        <v>42</v>
      </c>
      <c r="B15" s="108">
        <v>1350</v>
      </c>
      <c r="C15" s="108">
        <v>487.7</v>
      </c>
      <c r="D15" s="108">
        <v>1055.3</v>
      </c>
      <c r="E15" s="108">
        <v>1709</v>
      </c>
      <c r="F15" s="108">
        <v>892</v>
      </c>
      <c r="G15" s="108">
        <v>2307.6</v>
      </c>
      <c r="H15" s="108">
        <f>'ფორმა 2'!D33</f>
        <v>2264</v>
      </c>
      <c r="I15" s="108">
        <f>'ფორმა 2'!E33</f>
        <v>1573.5</v>
      </c>
      <c r="J15" s="108">
        <f>'ფორმა 2'!F33</f>
        <v>2041.9430199999999</v>
      </c>
    </row>
    <row r="16" spans="1:10" x14ac:dyDescent="0.3">
      <c r="A16" s="155" t="s">
        <v>615</v>
      </c>
      <c r="B16" s="108"/>
      <c r="C16" s="108"/>
      <c r="D16" s="108"/>
      <c r="E16" s="108"/>
      <c r="F16" s="108"/>
      <c r="G16" s="108"/>
      <c r="H16" s="108"/>
      <c r="I16" s="108"/>
      <c r="J16" s="108"/>
    </row>
    <row r="17" spans="1:13" x14ac:dyDescent="0.3">
      <c r="A17" s="673"/>
      <c r="B17" s="673"/>
      <c r="C17" s="673"/>
      <c r="D17" s="673"/>
      <c r="E17" s="673"/>
      <c r="F17" s="673"/>
      <c r="G17" s="673"/>
      <c r="H17" s="673"/>
      <c r="I17" s="673"/>
      <c r="J17" s="673"/>
    </row>
    <row r="18" spans="1:13" x14ac:dyDescent="0.3">
      <c r="A18" s="109" t="s">
        <v>43</v>
      </c>
      <c r="B18" s="109">
        <v>12464.6</v>
      </c>
      <c r="C18" s="109">
        <v>6492.2</v>
      </c>
      <c r="D18" s="109">
        <v>5914.3</v>
      </c>
      <c r="E18" s="109">
        <v>20749.599999999999</v>
      </c>
      <c r="F18" s="109">
        <v>9572.9</v>
      </c>
      <c r="G18" s="109">
        <v>8645.7000000000007</v>
      </c>
      <c r="H18" s="109">
        <f>ფორმა3!E12</f>
        <v>27250.028890000001</v>
      </c>
      <c r="I18" s="109">
        <f>ფორმა3!I12</f>
        <v>15398.882509999999</v>
      </c>
      <c r="J18" s="109">
        <f>ფორმა3!M12</f>
        <v>13513.692789999999</v>
      </c>
    </row>
    <row r="19" spans="1:13" x14ac:dyDescent="0.3">
      <c r="A19" s="155" t="s">
        <v>34</v>
      </c>
      <c r="B19" s="108">
        <v>2271.6999999999998</v>
      </c>
      <c r="C19" s="108">
        <v>1101.5</v>
      </c>
      <c r="D19" s="108">
        <v>1077.5999999999999</v>
      </c>
      <c r="E19" s="108">
        <v>3582.3</v>
      </c>
      <c r="F19" s="108">
        <v>1812.4</v>
      </c>
      <c r="G19" s="108">
        <v>1723.3</v>
      </c>
      <c r="H19" s="108">
        <f>ფორმა3!E13</f>
        <v>4032.8530300000002</v>
      </c>
      <c r="I19" s="108">
        <f>ფორმა3!I13</f>
        <v>2013.09428</v>
      </c>
      <c r="J19" s="108">
        <f>ფორმა3!M13</f>
        <v>1931.2224800000001</v>
      </c>
    </row>
    <row r="20" spans="1:13" x14ac:dyDescent="0.3">
      <c r="A20" s="155" t="s">
        <v>36</v>
      </c>
      <c r="B20" s="108">
        <v>3134.4</v>
      </c>
      <c r="C20" s="108">
        <v>1729.6</v>
      </c>
      <c r="D20" s="108">
        <v>1574.7</v>
      </c>
      <c r="E20" s="108">
        <v>4226.6000000000004</v>
      </c>
      <c r="F20" s="108">
        <v>2215.5</v>
      </c>
      <c r="G20" s="108">
        <v>2107.9</v>
      </c>
      <c r="H20" s="108">
        <f>ფორმა3!E18</f>
        <v>6658.7013499999994</v>
      </c>
      <c r="I20" s="108">
        <f>ფორმა3!I18</f>
        <v>3977.1997200000005</v>
      </c>
      <c r="J20" s="108">
        <f>ფორმა3!M18</f>
        <v>3565.84926</v>
      </c>
    </row>
    <row r="21" spans="1:13" x14ac:dyDescent="0.3">
      <c r="A21" s="155" t="s">
        <v>620</v>
      </c>
      <c r="B21" s="108">
        <v>34.4</v>
      </c>
      <c r="C21" s="108">
        <v>16.600000000000001</v>
      </c>
      <c r="D21" s="19">
        <v>13.3</v>
      </c>
      <c r="E21" s="108">
        <v>33.799999999999997</v>
      </c>
      <c r="F21" s="108">
        <v>17</v>
      </c>
      <c r="G21" s="19">
        <v>13.9</v>
      </c>
      <c r="H21" s="108">
        <f>ფორმა3!E63</f>
        <v>33.799999999999997</v>
      </c>
      <c r="I21" s="108">
        <f>ფორმა3!I63</f>
        <v>16.899999999999999</v>
      </c>
      <c r="J21" s="108">
        <f>ფორმა3!M63</f>
        <v>10.84</v>
      </c>
    </row>
    <row r="22" spans="1:13" x14ac:dyDescent="0.3">
      <c r="A22" s="155" t="s">
        <v>44</v>
      </c>
      <c r="B22" s="108">
        <v>5197.6000000000004</v>
      </c>
      <c r="C22" s="108">
        <v>2795.8</v>
      </c>
      <c r="D22" s="108">
        <v>2571.1</v>
      </c>
      <c r="E22" s="108">
        <v>7199</v>
      </c>
      <c r="F22" s="108">
        <v>3896.6</v>
      </c>
      <c r="G22" s="108">
        <v>3483.6</v>
      </c>
      <c r="H22" s="108">
        <f>ფორმა3!E65</f>
        <v>10008.793880000001</v>
      </c>
      <c r="I22" s="108">
        <f>ფორმა3!I65</f>
        <v>5772.3418799999999</v>
      </c>
      <c r="J22" s="108">
        <f>ფორმა3!M65</f>
        <v>5086.9078099999997</v>
      </c>
    </row>
    <row r="23" spans="1:13" x14ac:dyDescent="0.3">
      <c r="A23" s="155" t="s">
        <v>41</v>
      </c>
      <c r="B23" s="108">
        <v>50</v>
      </c>
      <c r="C23" s="108">
        <v>29.5</v>
      </c>
      <c r="D23" s="108">
        <v>29.5</v>
      </c>
      <c r="E23" s="108">
        <v>171.4</v>
      </c>
      <c r="F23" s="108">
        <v>110.7</v>
      </c>
      <c r="G23" s="108">
        <v>110.7</v>
      </c>
      <c r="H23" s="108">
        <f>ფორმა3!E66</f>
        <v>232.983</v>
      </c>
      <c r="I23" s="108">
        <f>ფორმა3!I66</f>
        <v>232.983</v>
      </c>
      <c r="J23" s="108">
        <f>ფორმა3!M66</f>
        <v>232.98298</v>
      </c>
    </row>
    <row r="24" spans="1:13" ht="27.6" x14ac:dyDescent="0.3">
      <c r="A24" s="155" t="s">
        <v>45</v>
      </c>
      <c r="B24" s="108">
        <v>809.3</v>
      </c>
      <c r="C24" s="108">
        <v>429</v>
      </c>
      <c r="D24" s="108">
        <v>407.1</v>
      </c>
      <c r="E24" s="108">
        <v>1364.3</v>
      </c>
      <c r="F24" s="108">
        <v>523.6</v>
      </c>
      <c r="G24" s="108">
        <v>513.6</v>
      </c>
      <c r="H24" s="108">
        <f>ფორმა3!E67</f>
        <v>1458.2489699999999</v>
      </c>
      <c r="I24" s="108">
        <f>ფორმა3!I67</f>
        <v>750.04797000000008</v>
      </c>
      <c r="J24" s="108">
        <f>ფორმა3!M67</f>
        <v>682.04108999999994</v>
      </c>
    </row>
    <row r="25" spans="1:13" x14ac:dyDescent="0.3">
      <c r="A25" s="155" t="s">
        <v>46</v>
      </c>
      <c r="B25" s="108">
        <v>967.2</v>
      </c>
      <c r="C25" s="108">
        <v>390.2</v>
      </c>
      <c r="D25" s="108">
        <v>240.2</v>
      </c>
      <c r="E25" s="108">
        <v>4172.1000000000004</v>
      </c>
      <c r="F25" s="108">
        <v>997</v>
      </c>
      <c r="G25" s="108">
        <v>692.7</v>
      </c>
      <c r="H25" s="108">
        <f>ფორმა3!E77</f>
        <v>4824.6486600000007</v>
      </c>
      <c r="I25" s="108">
        <f>ფორმა3!I77</f>
        <v>2636.3156600000002</v>
      </c>
      <c r="J25" s="108">
        <f>ფორმა3!M77</f>
        <v>2003.84917</v>
      </c>
      <c r="M25" s="19"/>
    </row>
    <row r="26" spans="1:13" x14ac:dyDescent="0.3">
      <c r="A26" s="155"/>
      <c r="B26" s="108"/>
      <c r="C26" s="108"/>
      <c r="D26" s="108"/>
      <c r="E26" s="108"/>
      <c r="F26" s="108"/>
      <c r="G26" s="108"/>
      <c r="H26" s="108"/>
      <c r="I26" s="108"/>
      <c r="J26" s="108"/>
    </row>
    <row r="27" spans="1:13" x14ac:dyDescent="0.3">
      <c r="A27" s="111" t="s">
        <v>47</v>
      </c>
      <c r="B27" s="110">
        <v>9782.9</v>
      </c>
      <c r="C27" s="110">
        <v>4750.3</v>
      </c>
      <c r="D27" s="110">
        <v>4815.5</v>
      </c>
      <c r="E27" s="110">
        <v>10238.200000000001</v>
      </c>
      <c r="F27" s="110">
        <v>6643.8</v>
      </c>
      <c r="G27" s="110">
        <v>6967.6</v>
      </c>
      <c r="H27" s="110">
        <f>H11-H18</f>
        <v>7431.5521100000042</v>
      </c>
      <c r="I27" s="110">
        <f>I11-I18</f>
        <v>3510.2314900000019</v>
      </c>
      <c r="J27" s="110">
        <f>J11-J18</f>
        <v>4684.4497800000008</v>
      </c>
    </row>
    <row r="28" spans="1:13" x14ac:dyDescent="0.3">
      <c r="A28" s="155"/>
      <c r="B28" s="111"/>
      <c r="C28" s="111"/>
      <c r="D28" s="111"/>
      <c r="E28" s="111"/>
      <c r="F28" s="111"/>
      <c r="G28" s="111"/>
      <c r="H28" s="111"/>
      <c r="I28" s="111"/>
      <c r="J28" s="111"/>
    </row>
    <row r="29" spans="1:13" ht="27.6" x14ac:dyDescent="0.3">
      <c r="A29" s="111" t="s">
        <v>48</v>
      </c>
      <c r="B29" s="110">
        <v>19144.8</v>
      </c>
      <c r="C29" s="110">
        <v>10371</v>
      </c>
      <c r="D29" s="110">
        <v>4410.1000000000004</v>
      </c>
      <c r="E29" s="110">
        <v>36023.9</v>
      </c>
      <c r="F29" s="110">
        <v>10000.6</v>
      </c>
      <c r="G29" s="110">
        <v>-2752.1</v>
      </c>
      <c r="H29" s="110">
        <f>H30-H31</f>
        <v>28961.901449999998</v>
      </c>
      <c r="I29" s="110">
        <f>I30-I31</f>
        <v>14318.430089999998</v>
      </c>
      <c r="J29" s="110">
        <f>J30-J31</f>
        <v>1432.306630000001</v>
      </c>
    </row>
    <row r="30" spans="1:13" x14ac:dyDescent="0.3">
      <c r="A30" s="155" t="s">
        <v>317</v>
      </c>
      <c r="B30" s="155">
        <v>19244.8</v>
      </c>
      <c r="C30" s="155">
        <v>10421</v>
      </c>
      <c r="D30" s="155">
        <v>5314.7</v>
      </c>
      <c r="E30" s="155">
        <v>36123.9</v>
      </c>
      <c r="F30" s="155">
        <v>11957.2</v>
      </c>
      <c r="G30" s="155">
        <v>6032.5</v>
      </c>
      <c r="H30" s="108">
        <f>ფორმა3!E82</f>
        <v>29065.901449999998</v>
      </c>
      <c r="I30" s="108">
        <f>ფორმა3!I82</f>
        <v>14422.430089999998</v>
      </c>
      <c r="J30" s="108">
        <f>ფორმა3!M82</f>
        <v>7963.9877700000006</v>
      </c>
    </row>
    <row r="31" spans="1:13" x14ac:dyDescent="0.3">
      <c r="A31" s="155" t="s">
        <v>49</v>
      </c>
      <c r="B31" s="108">
        <v>100</v>
      </c>
      <c r="C31" s="108">
        <v>50</v>
      </c>
      <c r="D31" s="108">
        <v>904.6</v>
      </c>
      <c r="E31" s="108">
        <v>100</v>
      </c>
      <c r="F31" s="108">
        <v>1956.6</v>
      </c>
      <c r="G31" s="108">
        <v>8784.6</v>
      </c>
      <c r="H31" s="108">
        <f>'ფორმა 2'!D63</f>
        <v>104</v>
      </c>
      <c r="I31" s="108">
        <f>'ფორმა 2'!E63</f>
        <v>104</v>
      </c>
      <c r="J31" s="108">
        <f>'ფორმა 2'!F63</f>
        <v>6531.6811399999997</v>
      </c>
    </row>
    <row r="32" spans="1:13" x14ac:dyDescent="0.3">
      <c r="A32" s="155"/>
      <c r="B32" s="108"/>
      <c r="C32" s="108"/>
      <c r="D32" s="108"/>
      <c r="E32" s="108"/>
      <c r="F32" s="108"/>
      <c r="G32" s="108"/>
    </row>
    <row r="33" spans="1:13" x14ac:dyDescent="0.3">
      <c r="A33" s="111" t="s">
        <v>50</v>
      </c>
      <c r="B33" s="111">
        <v>-9361.7999999999993</v>
      </c>
      <c r="C33" s="111">
        <v>-5620.7</v>
      </c>
      <c r="D33" s="111">
        <v>405.5</v>
      </c>
      <c r="E33" s="111">
        <v>-25785.7</v>
      </c>
      <c r="F33" s="111">
        <v>-3356.8</v>
      </c>
      <c r="G33" s="111">
        <v>9719.7000000000007</v>
      </c>
      <c r="H33" s="111">
        <f>H27-H29</f>
        <v>-21530.349339999993</v>
      </c>
      <c r="I33" s="111">
        <f>I27-I29</f>
        <v>-10808.198599999996</v>
      </c>
      <c r="J33" s="111">
        <f>J27-J29</f>
        <v>3252.1431499999999</v>
      </c>
    </row>
    <row r="34" spans="1:13" x14ac:dyDescent="0.3">
      <c r="A34" s="155"/>
      <c r="B34" s="111"/>
      <c r="C34" s="111"/>
      <c r="D34" s="111"/>
      <c r="E34" s="111"/>
      <c r="F34" s="111"/>
      <c r="G34" s="111"/>
      <c r="H34" s="21"/>
      <c r="I34" s="21"/>
      <c r="J34" s="21"/>
    </row>
    <row r="35" spans="1:13" ht="27.6" x14ac:dyDescent="0.3">
      <c r="A35" s="111" t="s">
        <v>51</v>
      </c>
      <c r="B35" s="111">
        <v>-6413</v>
      </c>
      <c r="C35" s="111">
        <v>-4427.3</v>
      </c>
      <c r="D35" s="111">
        <v>-762.9</v>
      </c>
      <c r="E35" s="111">
        <f>--25839.7</f>
        <v>25839.7</v>
      </c>
      <c r="F35" s="111">
        <v>-3383.8</v>
      </c>
      <c r="G35" s="111">
        <v>9693</v>
      </c>
      <c r="H35" s="111">
        <f>H36-H40</f>
        <v>-21584.349340000001</v>
      </c>
      <c r="I35" s="111">
        <f>I36-I40</f>
        <v>-10835.1986</v>
      </c>
      <c r="J35" s="111">
        <f>J36-J40</f>
        <v>3225.5081500000051</v>
      </c>
    </row>
    <row r="36" spans="1:13" x14ac:dyDescent="0.3">
      <c r="A36" s="112" t="s">
        <v>317</v>
      </c>
      <c r="B36" s="155">
        <v>0</v>
      </c>
      <c r="C36" s="155">
        <v>0</v>
      </c>
      <c r="D36" s="155">
        <v>0</v>
      </c>
      <c r="E36" s="155">
        <v>0</v>
      </c>
      <c r="F36" s="155">
        <v>0</v>
      </c>
      <c r="G36" s="155">
        <v>0</v>
      </c>
      <c r="H36" s="645">
        <f>H37+H38+H39</f>
        <v>0</v>
      </c>
      <c r="I36" s="645">
        <f>I37+I38+I39</f>
        <v>0</v>
      </c>
      <c r="J36" s="645">
        <f>J37+J38+J39</f>
        <v>0</v>
      </c>
      <c r="L36" s="19"/>
    </row>
    <row r="37" spans="1:13" x14ac:dyDescent="0.3">
      <c r="A37" s="155" t="s">
        <v>320</v>
      </c>
      <c r="B37" s="155">
        <v>0</v>
      </c>
      <c r="C37" s="155">
        <v>0</v>
      </c>
      <c r="D37" s="155">
        <v>0</v>
      </c>
      <c r="E37" s="155">
        <v>0</v>
      </c>
      <c r="F37" s="155">
        <v>0</v>
      </c>
      <c r="G37" s="155">
        <v>0</v>
      </c>
      <c r="H37" s="112">
        <v>0</v>
      </c>
      <c r="I37" s="112">
        <v>0</v>
      </c>
      <c r="J37" s="112">
        <v>0</v>
      </c>
      <c r="L37" s="19"/>
    </row>
    <row r="38" spans="1:13" x14ac:dyDescent="0.3">
      <c r="A38" s="155" t="s">
        <v>321</v>
      </c>
      <c r="B38" s="155">
        <v>0</v>
      </c>
      <c r="C38" s="155">
        <v>0</v>
      </c>
      <c r="D38" s="155">
        <v>0</v>
      </c>
      <c r="E38" s="155">
        <v>0</v>
      </c>
      <c r="F38" s="155">
        <v>0</v>
      </c>
      <c r="G38" s="155">
        <v>0</v>
      </c>
      <c r="H38" s="645">
        <v>0</v>
      </c>
      <c r="I38" s="645">
        <v>0</v>
      </c>
      <c r="J38" s="645">
        <v>0</v>
      </c>
    </row>
    <row r="39" spans="1:13" x14ac:dyDescent="0.3">
      <c r="A39" s="155" t="s">
        <v>323</v>
      </c>
      <c r="B39" s="155">
        <v>0</v>
      </c>
      <c r="C39" s="155">
        <v>0</v>
      </c>
      <c r="D39" s="155">
        <v>0</v>
      </c>
      <c r="E39" s="155">
        <v>0</v>
      </c>
      <c r="F39" s="155">
        <v>0</v>
      </c>
      <c r="G39" s="155">
        <v>0</v>
      </c>
      <c r="H39" s="645">
        <v>0</v>
      </c>
      <c r="I39" s="645">
        <v>0</v>
      </c>
      <c r="J39" s="645">
        <v>0</v>
      </c>
      <c r="M39" s="19"/>
    </row>
    <row r="40" spans="1:13" ht="21.75" customHeight="1" x14ac:dyDescent="0.3">
      <c r="A40" s="112" t="s">
        <v>49</v>
      </c>
      <c r="B40" s="155">
        <v>6413</v>
      </c>
      <c r="C40" s="155">
        <v>4427.3</v>
      </c>
      <c r="D40" s="155">
        <v>762.9</v>
      </c>
      <c r="E40" s="155">
        <v>25839.7</v>
      </c>
      <c r="F40" s="155">
        <v>3383.8</v>
      </c>
      <c r="G40" s="155">
        <v>-9693</v>
      </c>
      <c r="H40" s="645">
        <f>H41+H42+H43</f>
        <v>21584.349340000001</v>
      </c>
      <c r="I40" s="645">
        <f>I41+I42+I43</f>
        <v>10835.1986</v>
      </c>
      <c r="J40" s="645">
        <f>J41+J42+J43</f>
        <v>-3225.5081500000051</v>
      </c>
    </row>
    <row r="41" spans="1:13" x14ac:dyDescent="0.3">
      <c r="A41" s="155" t="s">
        <v>320</v>
      </c>
      <c r="B41" s="302">
        <v>6413</v>
      </c>
      <c r="C41" s="302">
        <v>4427.3</v>
      </c>
      <c r="D41" s="302">
        <v>762.9</v>
      </c>
      <c r="E41" s="302">
        <v>25839.7</v>
      </c>
      <c r="F41" s="302">
        <v>3383.8</v>
      </c>
      <c r="G41" s="302">
        <v>-9693</v>
      </c>
      <c r="H41" s="112">
        <f>ფორმა3!E10-'ფორმა 2'!D8</f>
        <v>21584.349340000001</v>
      </c>
      <c r="I41" s="112">
        <f>ფორმა3!I10-'ფორმა 2'!E8</f>
        <v>10835.1986</v>
      </c>
      <c r="J41" s="112">
        <f>ფორმა3!M10-'ფორმა 2'!F8</f>
        <v>-3225.5081500000051</v>
      </c>
    </row>
    <row r="42" spans="1:13" x14ac:dyDescent="0.3">
      <c r="A42" s="155" t="s">
        <v>321</v>
      </c>
      <c r="B42" s="108">
        <v>0</v>
      </c>
      <c r="C42" s="108">
        <v>0</v>
      </c>
      <c r="D42" s="108">
        <v>0</v>
      </c>
      <c r="E42" s="108">
        <v>0</v>
      </c>
      <c r="F42" s="108">
        <v>0</v>
      </c>
      <c r="G42" s="108">
        <v>0</v>
      </c>
      <c r="H42" s="108">
        <v>0</v>
      </c>
      <c r="I42" s="108">
        <v>0</v>
      </c>
      <c r="J42" s="108">
        <v>0</v>
      </c>
    </row>
    <row r="43" spans="1:13" x14ac:dyDescent="0.3">
      <c r="A43" s="155" t="s">
        <v>323</v>
      </c>
      <c r="B43" s="302">
        <v>0</v>
      </c>
      <c r="C43" s="302">
        <v>0</v>
      </c>
      <c r="D43" s="302">
        <v>0</v>
      </c>
      <c r="E43" s="302">
        <v>0</v>
      </c>
      <c r="F43" s="302">
        <v>0</v>
      </c>
      <c r="G43" s="302">
        <v>0</v>
      </c>
      <c r="H43" s="645">
        <v>0</v>
      </c>
      <c r="I43" s="645">
        <v>0</v>
      </c>
      <c r="J43" s="645">
        <v>0</v>
      </c>
    </row>
    <row r="44" spans="1:13" ht="20.25" customHeight="1" x14ac:dyDescent="0.3">
      <c r="A44" s="155"/>
      <c r="B44" s="155"/>
      <c r="C44" s="155"/>
      <c r="D44" s="155"/>
      <c r="E44" s="155"/>
      <c r="F44" s="155"/>
      <c r="G44" s="155"/>
      <c r="H44" s="108"/>
      <c r="I44" s="108"/>
      <c r="J44" s="108"/>
    </row>
    <row r="45" spans="1:13" ht="27.6" x14ac:dyDescent="0.3">
      <c r="A45" s="111" t="s">
        <v>52</v>
      </c>
      <c r="B45" s="111">
        <v>-53.3</v>
      </c>
      <c r="C45" s="111">
        <v>-26.6</v>
      </c>
      <c r="D45" s="111">
        <v>-26.6</v>
      </c>
      <c r="E45" s="111">
        <v>-54</v>
      </c>
      <c r="F45" s="111">
        <v>-27</v>
      </c>
      <c r="G45" s="111">
        <v>-26.6</v>
      </c>
      <c r="H45" s="111">
        <f>H46-H49</f>
        <v>-54</v>
      </c>
      <c r="I45" s="111">
        <f>I46-I49</f>
        <v>-27</v>
      </c>
      <c r="J45" s="111">
        <f>J46-J49</f>
        <v>-26.635000000000002</v>
      </c>
    </row>
    <row r="46" spans="1:13" ht="33.75" customHeight="1" x14ac:dyDescent="0.3">
      <c r="A46" s="112" t="s">
        <v>317</v>
      </c>
      <c r="B46" s="302">
        <f>B47+B48</f>
        <v>0</v>
      </c>
      <c r="C46" s="302">
        <f>C47-C50</f>
        <v>0</v>
      </c>
      <c r="D46" s="302">
        <f>D47-D50</f>
        <v>0</v>
      </c>
      <c r="E46" s="302">
        <f>E47+E48</f>
        <v>0</v>
      </c>
      <c r="F46" s="302">
        <f>F47-F50</f>
        <v>0</v>
      </c>
      <c r="G46" s="302">
        <f>G47-G50</f>
        <v>0</v>
      </c>
      <c r="H46" s="645">
        <f>H47+H48</f>
        <v>0</v>
      </c>
      <c r="I46" s="645">
        <f>I47-I50</f>
        <v>0</v>
      </c>
      <c r="J46" s="645">
        <f>J47-J50</f>
        <v>0</v>
      </c>
    </row>
    <row r="47" spans="1:13" x14ac:dyDescent="0.3">
      <c r="A47" s="155" t="s">
        <v>322</v>
      </c>
      <c r="B47" s="108">
        <v>0</v>
      </c>
      <c r="C47" s="108">
        <v>0</v>
      </c>
      <c r="D47" s="108">
        <v>0</v>
      </c>
      <c r="E47" s="108">
        <v>0</v>
      </c>
      <c r="F47" s="108">
        <v>0</v>
      </c>
      <c r="G47" s="108">
        <v>0</v>
      </c>
      <c r="H47" s="112">
        <v>0</v>
      </c>
      <c r="I47" s="112">
        <v>0</v>
      </c>
      <c r="J47" s="112">
        <v>0</v>
      </c>
    </row>
    <row r="48" spans="1:13" x14ac:dyDescent="0.3">
      <c r="A48" s="155" t="s">
        <v>319</v>
      </c>
      <c r="B48" s="302">
        <v>0</v>
      </c>
      <c r="C48" s="302">
        <v>0</v>
      </c>
      <c r="D48" s="302">
        <v>0</v>
      </c>
      <c r="E48" s="302">
        <v>0</v>
      </c>
      <c r="F48" s="302">
        <v>0</v>
      </c>
      <c r="G48" s="302">
        <v>0</v>
      </c>
      <c r="H48" s="112">
        <v>0</v>
      </c>
      <c r="I48" s="112">
        <v>0</v>
      </c>
      <c r="J48" s="112">
        <v>0</v>
      </c>
    </row>
    <row r="49" spans="1:11" x14ac:dyDescent="0.3">
      <c r="A49" s="112" t="s">
        <v>49</v>
      </c>
      <c r="B49" s="155">
        <v>53.3</v>
      </c>
      <c r="C49" s="155">
        <v>26.6</v>
      </c>
      <c r="D49" s="155">
        <v>26.6</v>
      </c>
      <c r="E49" s="155">
        <v>54</v>
      </c>
      <c r="F49" s="155">
        <v>27</v>
      </c>
      <c r="G49" s="155">
        <v>26.6</v>
      </c>
      <c r="H49" s="645">
        <f>H50+H51</f>
        <v>54</v>
      </c>
      <c r="I49" s="645">
        <f>I50+I51</f>
        <v>27</v>
      </c>
      <c r="J49" s="645">
        <f>J50+J51</f>
        <v>26.635000000000002</v>
      </c>
    </row>
    <row r="50" spans="1:11" x14ac:dyDescent="0.3">
      <c r="A50" s="155" t="s">
        <v>322</v>
      </c>
      <c r="B50" s="112">
        <v>0</v>
      </c>
      <c r="C50" s="112">
        <v>0</v>
      </c>
      <c r="D50" s="112">
        <v>0</v>
      </c>
      <c r="E50" s="112">
        <v>0</v>
      </c>
      <c r="F50" s="112">
        <v>0</v>
      </c>
      <c r="G50" s="112">
        <v>0</v>
      </c>
      <c r="H50" s="112">
        <v>0</v>
      </c>
      <c r="I50" s="112">
        <v>0</v>
      </c>
      <c r="J50" s="112">
        <v>0</v>
      </c>
    </row>
    <row r="51" spans="1:11" x14ac:dyDescent="0.3">
      <c r="A51" s="155" t="s">
        <v>319</v>
      </c>
      <c r="B51" s="302">
        <v>53.3</v>
      </c>
      <c r="C51" s="302">
        <v>26.6</v>
      </c>
      <c r="D51" s="302">
        <v>26.6</v>
      </c>
      <c r="E51" s="302">
        <v>54</v>
      </c>
      <c r="F51" s="302">
        <v>27</v>
      </c>
      <c r="G51" s="302">
        <v>26.6</v>
      </c>
      <c r="H51" s="108">
        <f>ფორმა3!E96</f>
        <v>54</v>
      </c>
      <c r="I51" s="108">
        <f>ფორმა3!I96</f>
        <v>27</v>
      </c>
      <c r="J51" s="108">
        <f>ფორმა3!M96</f>
        <v>26.635000000000002</v>
      </c>
    </row>
    <row r="52" spans="1:11" x14ac:dyDescent="0.3">
      <c r="A52" s="155"/>
      <c r="B52" s="155"/>
      <c r="C52" s="155"/>
      <c r="D52" s="155"/>
      <c r="E52" s="155"/>
      <c r="F52" s="155"/>
      <c r="G52" s="155"/>
      <c r="H52" s="108"/>
      <c r="I52" s="108"/>
      <c r="J52" s="108"/>
    </row>
    <row r="53" spans="1:11" ht="14.4" thickBot="1" x14ac:dyDescent="0.35">
      <c r="A53" s="113" t="s">
        <v>53</v>
      </c>
      <c r="B53" s="109">
        <v>0</v>
      </c>
      <c r="C53" s="109">
        <v>0</v>
      </c>
      <c r="D53" s="109">
        <v>0</v>
      </c>
      <c r="E53" s="109">
        <v>0</v>
      </c>
      <c r="F53" s="109">
        <v>0</v>
      </c>
      <c r="G53" s="109">
        <v>0</v>
      </c>
      <c r="H53" s="113">
        <f>H35-H33-H45</f>
        <v>-7.2759576141834259E-12</v>
      </c>
      <c r="I53" s="113">
        <f>I35-I33-I45</f>
        <v>-3.637978807091713E-12</v>
      </c>
      <c r="J53" s="113">
        <f>J35-J33-J45</f>
        <v>5.2402526762307389E-12</v>
      </c>
    </row>
    <row r="54" spans="1:11" x14ac:dyDescent="0.3">
      <c r="A54" s="25"/>
      <c r="B54" s="26"/>
      <c r="C54" s="26"/>
      <c r="D54" s="26"/>
      <c r="E54" s="26"/>
      <c r="F54" s="26"/>
      <c r="G54" s="26"/>
      <c r="K54" s="25"/>
    </row>
    <row r="55" spans="1:11" x14ac:dyDescent="0.3">
      <c r="A55" s="671" t="s">
        <v>968</v>
      </c>
      <c r="B55" s="671"/>
      <c r="C55" s="671"/>
      <c r="D55" s="671"/>
      <c r="E55" s="671"/>
      <c r="F55" s="671"/>
      <c r="G55" s="671"/>
      <c r="H55" s="26"/>
      <c r="I55" s="26"/>
      <c r="J55" s="26"/>
      <c r="K55" s="25"/>
    </row>
    <row r="56" spans="1:11" ht="34.5" customHeight="1" x14ac:dyDescent="0.3">
      <c r="A56" s="156"/>
      <c r="B56" s="154"/>
      <c r="C56" s="154"/>
      <c r="D56" s="154"/>
      <c r="E56" s="154"/>
      <c r="F56" s="154"/>
      <c r="G56" s="154"/>
    </row>
    <row r="57" spans="1:11" ht="37.5" customHeight="1" x14ac:dyDescent="0.3">
      <c r="A57" s="156"/>
      <c r="B57" s="156"/>
      <c r="C57" s="156"/>
      <c r="D57" s="156"/>
      <c r="E57" s="156"/>
      <c r="F57" s="18"/>
      <c r="G57" s="18"/>
    </row>
    <row r="58" spans="1:11" x14ac:dyDescent="0.3">
      <c r="B58" s="156"/>
      <c r="C58" s="156"/>
      <c r="D58" s="156"/>
      <c r="E58" s="156"/>
      <c r="F58" s="156"/>
      <c r="G58" s="156"/>
    </row>
  </sheetData>
  <mergeCells count="9">
    <mergeCell ref="A6:J6"/>
    <mergeCell ref="A8:A9"/>
    <mergeCell ref="B8:D8"/>
    <mergeCell ref="A55:G55"/>
    <mergeCell ref="F1:J3"/>
    <mergeCell ref="E8:G8"/>
    <mergeCell ref="H8:J8"/>
    <mergeCell ref="A17:J17"/>
    <mergeCell ref="A5:J5"/>
  </mergeCells>
  <phoneticPr fontId="0" type="noConversion"/>
  <pageMargins left="0.25" right="0.25" top="0.75" bottom="0.75" header="0.3" footer="0.3"/>
  <pageSetup paperSize="9" scale="8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topLeftCell="A19" zoomScale="94" zoomScaleNormal="94" workbookViewId="0">
      <selection activeCell="H7" sqref="H1:H65536"/>
    </sheetView>
  </sheetViews>
  <sheetFormatPr defaultColWidth="9.109375" defaultRowHeight="12" x14ac:dyDescent="0.25"/>
  <cols>
    <col min="1" max="1" width="4.5546875" style="132" customWidth="1"/>
    <col min="2" max="2" width="33.88671875" style="132" customWidth="1"/>
    <col min="3" max="3" width="9.109375" style="132"/>
    <col min="4" max="5" width="10.109375" style="132" bestFit="1" customWidth="1"/>
    <col min="6" max="6" width="9.5546875" style="662" bestFit="1" customWidth="1"/>
    <col min="7" max="7" width="10.88671875" style="282" customWidth="1"/>
    <col min="8" max="8" width="10.44140625" style="662" bestFit="1" customWidth="1"/>
    <col min="9" max="9" width="9.88671875" style="662" customWidth="1"/>
    <col min="10" max="10" width="11.109375" style="132" customWidth="1"/>
    <col min="11" max="11" width="9.5546875" style="132" bestFit="1" customWidth="1"/>
    <col min="12" max="12" width="18" style="132" customWidth="1"/>
    <col min="13" max="13" width="9.109375" style="132"/>
    <col min="14" max="14" width="14.44140625" style="132" bestFit="1" customWidth="1"/>
    <col min="15" max="16384" width="9.109375" style="132"/>
  </cols>
  <sheetData>
    <row r="1" spans="1:14" x14ac:dyDescent="0.25">
      <c r="G1" s="733" t="s">
        <v>2368</v>
      </c>
      <c r="H1" s="733"/>
      <c r="I1" s="733"/>
      <c r="J1" s="733"/>
      <c r="K1" s="733"/>
    </row>
    <row r="2" spans="1:14" ht="16.5" customHeight="1" x14ac:dyDescent="0.25">
      <c r="G2" s="733"/>
      <c r="H2" s="733"/>
      <c r="I2" s="733"/>
      <c r="J2" s="733"/>
      <c r="K2" s="733"/>
    </row>
    <row r="3" spans="1:14" ht="19.5" customHeight="1" x14ac:dyDescent="0.25">
      <c r="G3" s="733"/>
      <c r="H3" s="733"/>
      <c r="I3" s="733"/>
      <c r="J3" s="733"/>
      <c r="K3" s="733"/>
    </row>
    <row r="4" spans="1:14" x14ac:dyDescent="0.25">
      <c r="A4" s="232"/>
      <c r="B4" s="744"/>
      <c r="C4" s="744"/>
      <c r="D4" s="232"/>
      <c r="E4" s="232"/>
      <c r="F4" s="646"/>
      <c r="G4" s="283"/>
      <c r="H4" s="646"/>
      <c r="I4" s="646"/>
      <c r="J4" s="744" t="s">
        <v>621</v>
      </c>
      <c r="K4" s="744"/>
      <c r="L4" s="744"/>
    </row>
    <row r="5" spans="1:14" ht="15.75" customHeight="1" x14ac:dyDescent="0.25">
      <c r="A5" s="745" t="s">
        <v>314</v>
      </c>
      <c r="B5" s="745"/>
      <c r="C5" s="745"/>
      <c r="D5" s="745"/>
      <c r="E5" s="745"/>
      <c r="F5" s="745"/>
      <c r="G5" s="745"/>
      <c r="H5" s="745"/>
      <c r="I5" s="745"/>
      <c r="J5" s="745"/>
      <c r="K5" s="745"/>
      <c r="L5" s="745"/>
    </row>
    <row r="6" spans="1:14" ht="24" customHeight="1" x14ac:dyDescent="0.25">
      <c r="A6" s="744" t="s">
        <v>2369</v>
      </c>
      <c r="B6" s="744"/>
      <c r="C6" s="744"/>
      <c r="D6" s="744"/>
      <c r="E6" s="744"/>
      <c r="F6" s="744"/>
      <c r="G6" s="744"/>
      <c r="H6" s="744"/>
      <c r="I6" s="744"/>
      <c r="J6" s="744"/>
      <c r="K6" s="744"/>
      <c r="L6" s="744"/>
    </row>
    <row r="7" spans="1:14" x14ac:dyDescent="0.25">
      <c r="A7" s="232"/>
      <c r="B7" s="232"/>
      <c r="C7" s="232"/>
      <c r="D7" s="232"/>
      <c r="E7" s="232"/>
      <c r="F7" s="646"/>
      <c r="G7" s="283"/>
      <c r="H7" s="646"/>
      <c r="I7" s="646"/>
      <c r="J7" s="232"/>
      <c r="K7" s="744" t="s">
        <v>315</v>
      </c>
      <c r="L7" s="744"/>
    </row>
    <row r="8" spans="1:14" ht="17.25" customHeight="1" x14ac:dyDescent="0.25">
      <c r="A8" s="730" t="s">
        <v>55</v>
      </c>
      <c r="B8" s="730" t="s">
        <v>499</v>
      </c>
      <c r="C8" s="730" t="s">
        <v>489</v>
      </c>
      <c r="D8" s="730"/>
      <c r="E8" s="730"/>
      <c r="F8" s="730"/>
      <c r="G8" s="746" t="s">
        <v>490</v>
      </c>
      <c r="H8" s="746"/>
      <c r="I8" s="727" t="s">
        <v>491</v>
      </c>
      <c r="J8" s="730" t="s">
        <v>492</v>
      </c>
      <c r="K8" s="730"/>
      <c r="L8" s="730" t="s">
        <v>318</v>
      </c>
    </row>
    <row r="9" spans="1:14" ht="36.75" customHeight="1" x14ac:dyDescent="0.25">
      <c r="A9" s="730"/>
      <c r="B9" s="730"/>
      <c r="C9" s="730" t="s">
        <v>500</v>
      </c>
      <c r="D9" s="730"/>
      <c r="E9" s="730"/>
      <c r="F9" s="730"/>
      <c r="G9" s="746"/>
      <c r="H9" s="746"/>
      <c r="I9" s="727"/>
      <c r="J9" s="730"/>
      <c r="K9" s="730"/>
      <c r="L9" s="730"/>
    </row>
    <row r="10" spans="1:14" ht="31.5" customHeight="1" thickBot="1" x14ac:dyDescent="0.3">
      <c r="A10" s="742"/>
      <c r="B10" s="742"/>
      <c r="C10" s="298" t="s">
        <v>494</v>
      </c>
      <c r="D10" s="298" t="s">
        <v>54</v>
      </c>
      <c r="E10" s="298" t="s">
        <v>55</v>
      </c>
      <c r="F10" s="647" t="s">
        <v>56</v>
      </c>
      <c r="G10" s="300" t="s">
        <v>54</v>
      </c>
      <c r="H10" s="647" t="s">
        <v>56</v>
      </c>
      <c r="I10" s="727"/>
      <c r="J10" s="229" t="s">
        <v>54</v>
      </c>
      <c r="K10" s="229" t="s">
        <v>56</v>
      </c>
      <c r="L10" s="742"/>
    </row>
    <row r="11" spans="1:14" x14ac:dyDescent="0.25">
      <c r="A11" s="236">
        <v>1</v>
      </c>
      <c r="B11" s="237">
        <v>2</v>
      </c>
      <c r="C11" s="301">
        <v>3</v>
      </c>
      <c r="D11" s="298">
        <v>4</v>
      </c>
      <c r="E11" s="298">
        <v>5</v>
      </c>
      <c r="F11" s="647">
        <v>6</v>
      </c>
      <c r="G11" s="133">
        <v>7</v>
      </c>
      <c r="H11" s="647">
        <v>8</v>
      </c>
      <c r="I11" s="647">
        <v>9</v>
      </c>
      <c r="J11" s="298">
        <v>10</v>
      </c>
      <c r="K11" s="228">
        <v>11</v>
      </c>
      <c r="L11" s="207">
        <v>12</v>
      </c>
    </row>
    <row r="12" spans="1:14" ht="96" x14ac:dyDescent="0.25">
      <c r="A12" s="230"/>
      <c r="B12" s="226" t="s">
        <v>872</v>
      </c>
      <c r="C12" s="299" t="s">
        <v>622</v>
      </c>
      <c r="D12" s="136" t="s">
        <v>1339</v>
      </c>
      <c r="E12" s="298">
        <v>147</v>
      </c>
      <c r="F12" s="647">
        <v>574.65899999999999</v>
      </c>
      <c r="G12" s="285" t="s">
        <v>2053</v>
      </c>
      <c r="H12" s="665" t="s">
        <v>2059</v>
      </c>
      <c r="I12" s="663">
        <v>322.70447999999999</v>
      </c>
      <c r="J12" s="608"/>
      <c r="K12" s="228"/>
      <c r="L12" s="228"/>
      <c r="N12" s="295"/>
    </row>
    <row r="13" spans="1:14" ht="72" hidden="1" x14ac:dyDescent="0.25">
      <c r="A13" s="139"/>
      <c r="B13" s="139"/>
      <c r="C13" s="208" t="s">
        <v>622</v>
      </c>
      <c r="D13" s="139"/>
      <c r="E13" s="139"/>
      <c r="F13" s="663"/>
      <c r="G13" s="286"/>
      <c r="H13" s="663"/>
      <c r="I13" s="663"/>
      <c r="J13" s="238"/>
      <c r="K13" s="139"/>
      <c r="L13" s="139"/>
    </row>
    <row r="14" spans="1:14" ht="72" hidden="1" x14ac:dyDescent="0.25">
      <c r="A14" s="228"/>
      <c r="B14" s="228" t="s">
        <v>708</v>
      </c>
      <c r="C14" s="208" t="s">
        <v>622</v>
      </c>
      <c r="D14" s="239"/>
      <c r="E14" s="228"/>
      <c r="F14" s="647"/>
      <c r="G14" s="284"/>
      <c r="H14" s="647"/>
      <c r="I14" s="647"/>
      <c r="J14" s="231"/>
      <c r="K14" s="231"/>
      <c r="L14" s="228"/>
    </row>
    <row r="15" spans="1:14" ht="72" hidden="1" x14ac:dyDescent="0.25">
      <c r="A15" s="228"/>
      <c r="B15" s="228" t="s">
        <v>708</v>
      </c>
      <c r="C15" s="208" t="s">
        <v>622</v>
      </c>
      <c r="D15" s="239"/>
      <c r="E15" s="228"/>
      <c r="F15" s="647"/>
      <c r="G15" s="284"/>
      <c r="H15" s="647"/>
      <c r="I15" s="647"/>
      <c r="J15" s="231"/>
      <c r="K15" s="231"/>
      <c r="L15" s="228"/>
    </row>
    <row r="16" spans="1:14" ht="72" hidden="1" x14ac:dyDescent="0.25">
      <c r="A16" s="139"/>
      <c r="B16" s="228" t="s">
        <v>708</v>
      </c>
      <c r="C16" s="208" t="s">
        <v>622</v>
      </c>
      <c r="D16" s="136"/>
      <c r="E16" s="228"/>
      <c r="F16" s="663"/>
      <c r="G16" s="286"/>
      <c r="H16" s="663"/>
      <c r="I16" s="663"/>
      <c r="J16" s="238"/>
      <c r="K16" s="238"/>
      <c r="L16" s="139"/>
    </row>
    <row r="17" spans="1:14" ht="72" hidden="1" x14ac:dyDescent="0.25">
      <c r="A17" s="139"/>
      <c r="B17" s="208" t="s">
        <v>693</v>
      </c>
      <c r="C17" s="208" t="s">
        <v>622</v>
      </c>
      <c r="D17" s="136"/>
      <c r="E17" s="228"/>
      <c r="F17" s="663"/>
      <c r="G17" s="286"/>
      <c r="H17" s="663"/>
      <c r="I17" s="663"/>
      <c r="J17" s="238"/>
      <c r="K17" s="238"/>
      <c r="L17" s="139"/>
    </row>
    <row r="18" spans="1:14" ht="72" hidden="1" x14ac:dyDescent="0.25">
      <c r="A18" s="139"/>
      <c r="B18" s="240" t="s">
        <v>694</v>
      </c>
      <c r="C18" s="208" t="s">
        <v>622</v>
      </c>
      <c r="D18" s="239">
        <v>42024</v>
      </c>
      <c r="E18" s="208">
        <v>39</v>
      </c>
      <c r="F18" s="663"/>
      <c r="G18" s="286"/>
      <c r="H18" s="663"/>
      <c r="I18" s="663"/>
      <c r="J18" s="238"/>
      <c r="K18" s="238"/>
      <c r="L18" s="139"/>
    </row>
    <row r="19" spans="1:14" ht="84" x14ac:dyDescent="0.25">
      <c r="A19" s="139"/>
      <c r="B19" s="208" t="s">
        <v>976</v>
      </c>
      <c r="C19" s="208" t="s">
        <v>622</v>
      </c>
      <c r="D19" s="239" t="s">
        <v>1289</v>
      </c>
      <c r="E19" s="133">
        <v>2476</v>
      </c>
      <c r="F19" s="647">
        <v>668</v>
      </c>
      <c r="G19" s="285" t="s">
        <v>1689</v>
      </c>
      <c r="H19" s="665" t="s">
        <v>2058</v>
      </c>
      <c r="I19" s="663">
        <v>29.422350000000002</v>
      </c>
      <c r="J19" s="238"/>
      <c r="K19" s="238"/>
      <c r="L19" s="139"/>
      <c r="M19" s="141"/>
      <c r="N19" s="143"/>
    </row>
    <row r="20" spans="1:14" ht="252" x14ac:dyDescent="0.25">
      <c r="A20" s="139"/>
      <c r="B20" s="241" t="s">
        <v>975</v>
      </c>
      <c r="C20" s="208" t="s">
        <v>870</v>
      </c>
      <c r="D20" s="239" t="s">
        <v>1289</v>
      </c>
      <c r="E20" s="208">
        <v>2475</v>
      </c>
      <c r="F20" s="663">
        <v>5464.6109999999999</v>
      </c>
      <c r="G20" s="285" t="s">
        <v>2054</v>
      </c>
      <c r="H20" s="665" t="s">
        <v>2055</v>
      </c>
      <c r="I20" s="663">
        <v>1955.1903</v>
      </c>
      <c r="J20" s="238"/>
      <c r="K20" s="238"/>
      <c r="L20" s="139"/>
      <c r="M20" s="141"/>
      <c r="N20" s="143"/>
    </row>
    <row r="21" spans="1:14" ht="72" x14ac:dyDescent="0.25">
      <c r="A21" s="139"/>
      <c r="B21" s="242" t="s">
        <v>1341</v>
      </c>
      <c r="C21" s="208" t="s">
        <v>870</v>
      </c>
      <c r="D21" s="239" t="s">
        <v>1340</v>
      </c>
      <c r="E21" s="208">
        <v>301</v>
      </c>
      <c r="F21" s="663">
        <v>737.50699999999995</v>
      </c>
      <c r="G21" s="286" t="s">
        <v>2056</v>
      </c>
      <c r="H21" s="665" t="s">
        <v>2057</v>
      </c>
      <c r="I21" s="663"/>
      <c r="J21" s="238"/>
      <c r="K21" s="238"/>
      <c r="L21" s="139"/>
      <c r="M21" s="141"/>
      <c r="N21" s="143"/>
    </row>
    <row r="22" spans="1:14" ht="84" x14ac:dyDescent="0.25">
      <c r="A22" s="139"/>
      <c r="B22" s="208" t="s">
        <v>976</v>
      </c>
      <c r="C22" s="208" t="s">
        <v>622</v>
      </c>
      <c r="D22" s="133" t="s">
        <v>1674</v>
      </c>
      <c r="E22" s="133">
        <v>277</v>
      </c>
      <c r="F22" s="647"/>
      <c r="G22" s="288"/>
      <c r="H22" s="663"/>
      <c r="I22" s="663">
        <v>136.29288</v>
      </c>
      <c r="J22" s="238"/>
      <c r="K22" s="238"/>
      <c r="L22" s="139"/>
      <c r="M22" s="141"/>
      <c r="N22" s="143"/>
    </row>
    <row r="23" spans="1:14" ht="72" x14ac:dyDescent="0.25">
      <c r="A23" s="139"/>
      <c r="B23" s="246" t="s">
        <v>693</v>
      </c>
      <c r="C23" s="246" t="s">
        <v>870</v>
      </c>
      <c r="D23" s="136" t="s">
        <v>871</v>
      </c>
      <c r="E23" s="246">
        <v>2685</v>
      </c>
      <c r="F23" s="663"/>
      <c r="G23" s="285"/>
      <c r="H23" s="665"/>
      <c r="I23" s="663">
        <v>69.142709999999994</v>
      </c>
      <c r="J23" s="246"/>
      <c r="K23" s="238"/>
      <c r="L23" s="139"/>
      <c r="M23" s="141"/>
      <c r="N23" s="143"/>
    </row>
    <row r="24" spans="1:14" ht="72" x14ac:dyDescent="0.25">
      <c r="A24" s="139"/>
      <c r="B24" s="241" t="s">
        <v>975</v>
      </c>
      <c r="C24" s="208" t="s">
        <v>622</v>
      </c>
      <c r="D24" s="239" t="s">
        <v>974</v>
      </c>
      <c r="E24" s="208">
        <v>75</v>
      </c>
      <c r="F24" s="647"/>
      <c r="G24" s="285"/>
      <c r="H24" s="665"/>
      <c r="I24" s="663">
        <v>623.84559000000002</v>
      </c>
      <c r="J24" s="238"/>
      <c r="K24" s="238"/>
      <c r="L24" s="139"/>
      <c r="M24" s="141"/>
      <c r="N24" s="143"/>
    </row>
    <row r="25" spans="1:14" ht="72" x14ac:dyDescent="0.3">
      <c r="A25" s="139"/>
      <c r="B25" s="303" t="s">
        <v>2062</v>
      </c>
      <c r="C25" s="304" t="s">
        <v>870</v>
      </c>
      <c r="D25" s="305" t="s">
        <v>2063</v>
      </c>
      <c r="E25" s="304">
        <v>330</v>
      </c>
      <c r="F25" s="647"/>
      <c r="G25" s="285"/>
      <c r="H25" s="665"/>
      <c r="I25" s="663">
        <v>104.27370000000001</v>
      </c>
      <c r="J25" s="238"/>
      <c r="K25" s="238"/>
      <c r="L25" s="139"/>
      <c r="M25" s="141"/>
      <c r="N25" s="143"/>
    </row>
    <row r="26" spans="1:14" ht="108" x14ac:dyDescent="0.3">
      <c r="A26" s="139"/>
      <c r="B26" s="609" t="s">
        <v>2333</v>
      </c>
      <c r="C26" s="304" t="s">
        <v>870</v>
      </c>
      <c r="D26" s="239" t="s">
        <v>2332</v>
      </c>
      <c r="E26" s="208">
        <v>545</v>
      </c>
      <c r="F26" s="647"/>
      <c r="G26" s="285" t="s">
        <v>2060</v>
      </c>
      <c r="H26" s="665" t="s">
        <v>2061</v>
      </c>
      <c r="I26" s="663"/>
      <c r="J26" s="238"/>
      <c r="K26" s="238"/>
      <c r="L26" s="139"/>
      <c r="M26" s="141"/>
      <c r="N26" s="143"/>
    </row>
    <row r="27" spans="1:14" x14ac:dyDescent="0.25">
      <c r="A27" s="139"/>
      <c r="B27" s="240"/>
      <c r="C27" s="208"/>
      <c r="D27" s="239"/>
      <c r="E27" s="208"/>
      <c r="F27" s="663">
        <f>SUM(F12:F21)</f>
        <v>7444.777</v>
      </c>
      <c r="G27" s="286"/>
      <c r="H27" s="663">
        <v>3312.0804800000001</v>
      </c>
      <c r="I27" s="663">
        <f>SUM(I12:I26)</f>
        <v>3240.87201</v>
      </c>
      <c r="J27" s="243"/>
      <c r="K27" s="238"/>
      <c r="L27" s="238"/>
      <c r="M27" s="141"/>
      <c r="N27" s="244"/>
    </row>
    <row r="28" spans="1:14" x14ac:dyDescent="0.25">
      <c r="A28" s="139"/>
      <c r="B28" s="240"/>
      <c r="C28" s="208"/>
      <c r="D28" s="239"/>
      <c r="E28" s="208"/>
      <c r="F28" s="663"/>
      <c r="G28" s="286"/>
      <c r="H28" s="663"/>
      <c r="I28" s="663"/>
      <c r="J28" s="139"/>
      <c r="K28" s="238"/>
      <c r="L28" s="139"/>
      <c r="M28" s="245"/>
      <c r="N28" s="143"/>
    </row>
    <row r="29" spans="1:14" x14ac:dyDescent="0.25">
      <c r="L29" s="143"/>
    </row>
    <row r="30" spans="1:14" ht="15" customHeight="1" x14ac:dyDescent="0.25">
      <c r="A30" s="736"/>
      <c r="B30" s="736"/>
      <c r="C30" s="736"/>
      <c r="D30" s="736"/>
      <c r="E30" s="736"/>
      <c r="F30" s="736"/>
      <c r="G30" s="736"/>
      <c r="H30" s="736"/>
      <c r="I30" s="736"/>
      <c r="J30" s="736"/>
      <c r="K30" s="736"/>
      <c r="L30" s="736"/>
    </row>
    <row r="31" spans="1:14" x14ac:dyDescent="0.25">
      <c r="A31" s="148"/>
      <c r="B31" s="731" t="s">
        <v>969</v>
      </c>
      <c r="C31" s="731"/>
      <c r="D31" s="731"/>
      <c r="E31" s="731"/>
      <c r="F31" s="731"/>
      <c r="G31" s="731"/>
      <c r="H31" s="731"/>
      <c r="I31" s="664"/>
      <c r="J31" s="148"/>
    </row>
  </sheetData>
  <mergeCells count="16">
    <mergeCell ref="A30:L30"/>
    <mergeCell ref="B31:H31"/>
    <mergeCell ref="I8:I10"/>
    <mergeCell ref="A8:A10"/>
    <mergeCell ref="B8:B10"/>
    <mergeCell ref="C8:F8"/>
    <mergeCell ref="G8:H9"/>
    <mergeCell ref="J8:K9"/>
    <mergeCell ref="L8:L10"/>
    <mergeCell ref="C9:F9"/>
    <mergeCell ref="G1:K3"/>
    <mergeCell ref="B4:C4"/>
    <mergeCell ref="J4:L4"/>
    <mergeCell ref="A5:L5"/>
    <mergeCell ref="A6:L6"/>
    <mergeCell ref="K7:L7"/>
  </mergeCells>
  <phoneticPr fontId="0" type="noConversion"/>
  <pageMargins left="0" right="0" top="0" bottom="0" header="0" footer="0"/>
  <pageSetup paperSize="9" scale="8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topLeftCell="A4" workbookViewId="0">
      <selection activeCell="G9" sqref="G9:G10"/>
    </sheetView>
  </sheetViews>
  <sheetFormatPr defaultColWidth="9.109375" defaultRowHeight="14.4" x14ac:dyDescent="0.3"/>
  <cols>
    <col min="1" max="1" width="4.5546875" style="203" customWidth="1"/>
    <col min="2" max="2" width="17.44140625" style="203" customWidth="1"/>
    <col min="3" max="3" width="10" style="203" customWidth="1"/>
    <col min="4" max="4" width="8" style="203" customWidth="1"/>
    <col min="5" max="5" width="8.6640625" style="203" customWidth="1"/>
    <col min="6" max="6" width="15" style="203" customWidth="1"/>
    <col min="7" max="7" width="14.88671875" style="203" customWidth="1"/>
    <col min="8" max="8" width="15.44140625" style="203" customWidth="1"/>
    <col min="9" max="9" width="12.6640625" style="203" customWidth="1"/>
    <col min="10" max="10" width="14.33203125" style="203" customWidth="1"/>
    <col min="11" max="11" width="8.88671875" style="203" customWidth="1"/>
    <col min="12" max="16384" width="9.109375" style="203"/>
  </cols>
  <sheetData>
    <row r="1" spans="1:13" x14ac:dyDescent="0.3">
      <c r="G1" s="672" t="s">
        <v>2370</v>
      </c>
      <c r="H1" s="672"/>
      <c r="I1" s="672"/>
      <c r="J1" s="672"/>
      <c r="K1" s="672"/>
    </row>
    <row r="2" spans="1:13" x14ac:dyDescent="0.3">
      <c r="G2" s="672"/>
      <c r="H2" s="672"/>
      <c r="I2" s="672"/>
      <c r="J2" s="672"/>
      <c r="K2" s="672"/>
    </row>
    <row r="3" spans="1:13" x14ac:dyDescent="0.3">
      <c r="G3" s="672"/>
      <c r="H3" s="672"/>
      <c r="I3" s="672"/>
      <c r="J3" s="672"/>
      <c r="K3" s="672"/>
    </row>
    <row r="5" spans="1:13" x14ac:dyDescent="0.3">
      <c r="J5" s="203" t="s">
        <v>501</v>
      </c>
    </row>
    <row r="6" spans="1:13" ht="32.25" customHeight="1" x14ac:dyDescent="0.3">
      <c r="A6" s="754" t="s">
        <v>314</v>
      </c>
      <c r="B6" s="754"/>
      <c r="C6" s="754"/>
      <c r="D6" s="754"/>
      <c r="E6" s="754"/>
      <c r="F6" s="754"/>
      <c r="G6" s="754"/>
      <c r="H6" s="754"/>
      <c r="I6" s="754"/>
      <c r="J6" s="754"/>
      <c r="K6" s="754"/>
    </row>
    <row r="7" spans="1:13" ht="57.75" customHeight="1" x14ac:dyDescent="0.3">
      <c r="A7" s="753" t="s">
        <v>2371</v>
      </c>
      <c r="B7" s="753"/>
      <c r="C7" s="753"/>
      <c r="D7" s="753"/>
      <c r="E7" s="753"/>
      <c r="F7" s="753"/>
      <c r="G7" s="753"/>
      <c r="H7" s="753"/>
      <c r="I7" s="753"/>
      <c r="J7" s="753"/>
      <c r="K7" s="753"/>
    </row>
    <row r="8" spans="1:13" ht="16.5" customHeight="1" x14ac:dyDescent="0.3">
      <c r="A8" s="212"/>
      <c r="B8" s="212"/>
      <c r="C8" s="212"/>
      <c r="D8" s="212"/>
      <c r="E8" s="212"/>
      <c r="F8" s="212"/>
      <c r="G8" s="212"/>
      <c r="H8" s="212"/>
      <c r="I8" s="212"/>
      <c r="J8" s="750" t="s">
        <v>315</v>
      </c>
      <c r="K8" s="750"/>
    </row>
    <row r="9" spans="1:13" ht="62.25" customHeight="1" x14ac:dyDescent="0.3">
      <c r="A9" s="748" t="s">
        <v>55</v>
      </c>
      <c r="B9" s="751" t="s">
        <v>502</v>
      </c>
      <c r="C9" s="751"/>
      <c r="D9" s="751" t="s">
        <v>503</v>
      </c>
      <c r="E9" s="751"/>
      <c r="F9" s="751" t="s">
        <v>504</v>
      </c>
      <c r="G9" s="748" t="s">
        <v>505</v>
      </c>
      <c r="H9" s="751" t="s">
        <v>506</v>
      </c>
      <c r="I9" s="751" t="s">
        <v>507</v>
      </c>
      <c r="J9" s="751" t="s">
        <v>508</v>
      </c>
      <c r="K9" s="751" t="s">
        <v>318</v>
      </c>
    </row>
    <row r="10" spans="1:13" ht="107.25" customHeight="1" thickBot="1" x14ac:dyDescent="0.35">
      <c r="A10" s="749"/>
      <c r="B10" s="213" t="s">
        <v>509</v>
      </c>
      <c r="C10" s="213" t="s">
        <v>510</v>
      </c>
      <c r="D10" s="213" t="s">
        <v>511</v>
      </c>
      <c r="E10" s="213" t="s">
        <v>56</v>
      </c>
      <c r="F10" s="752"/>
      <c r="G10" s="749"/>
      <c r="H10" s="752"/>
      <c r="I10" s="752"/>
      <c r="J10" s="752"/>
      <c r="K10" s="752"/>
    </row>
    <row r="11" spans="1:13" ht="15" thickBot="1" x14ac:dyDescent="0.35">
      <c r="A11" s="214">
        <v>1</v>
      </c>
      <c r="B11" s="214">
        <v>2</v>
      </c>
      <c r="C11" s="214">
        <v>3</v>
      </c>
      <c r="D11" s="214">
        <v>4</v>
      </c>
      <c r="E11" s="214">
        <v>5</v>
      </c>
      <c r="F11" s="214">
        <v>6</v>
      </c>
      <c r="G11" s="214">
        <v>7</v>
      </c>
      <c r="H11" s="214">
        <v>8</v>
      </c>
      <c r="I11" s="214">
        <v>9</v>
      </c>
      <c r="J11" s="214">
        <v>10</v>
      </c>
      <c r="K11" s="214">
        <v>11</v>
      </c>
    </row>
    <row r="12" spans="1:13" ht="115.2" x14ac:dyDescent="0.3">
      <c r="A12" s="215">
        <v>1</v>
      </c>
      <c r="B12" s="215" t="s">
        <v>610</v>
      </c>
      <c r="C12" s="216">
        <v>559.20799999999997</v>
      </c>
      <c r="D12" s="215" t="s">
        <v>1342</v>
      </c>
      <c r="E12" s="216">
        <f>48.94+45.92+95.084+80.818+79.663</f>
        <v>350.42500000000001</v>
      </c>
      <c r="F12" s="215" t="s">
        <v>611</v>
      </c>
      <c r="G12" s="215" t="s">
        <v>612</v>
      </c>
      <c r="H12" s="216">
        <f>E12+I12</f>
        <v>387.90000000000003</v>
      </c>
      <c r="I12" s="216">
        <f>ფორმა3!M390</f>
        <v>37.475000000000001</v>
      </c>
      <c r="J12" s="216">
        <f>C12-E12-I12</f>
        <v>171.30799999999996</v>
      </c>
      <c r="K12" s="215"/>
      <c r="L12" s="217"/>
    </row>
    <row r="13" spans="1:13" x14ac:dyDescent="0.3">
      <c r="A13" s="218"/>
    </row>
    <row r="14" spans="1:13" ht="24" customHeight="1" x14ac:dyDescent="0.3">
      <c r="A14" s="218"/>
      <c r="B14" s="219"/>
      <c r="C14" s="220" t="s">
        <v>971</v>
      </c>
      <c r="D14" s="220"/>
      <c r="E14" s="220"/>
      <c r="F14" s="220"/>
      <c r="G14" s="220"/>
      <c r="H14" s="220"/>
      <c r="I14" s="220"/>
      <c r="J14" s="219"/>
      <c r="K14" s="219"/>
      <c r="L14" s="219"/>
      <c r="M14" s="219"/>
    </row>
    <row r="15" spans="1:13" ht="42.75" customHeight="1" x14ac:dyDescent="0.3">
      <c r="A15" s="218"/>
      <c r="B15" s="218"/>
      <c r="C15" s="747"/>
      <c r="D15" s="747"/>
      <c r="E15" s="747"/>
      <c r="F15" s="747"/>
      <c r="G15" s="747"/>
      <c r="H15" s="221"/>
      <c r="I15" s="221"/>
      <c r="J15" s="218"/>
      <c r="K15" s="218"/>
    </row>
    <row r="187" spans="1:4" x14ac:dyDescent="0.3">
      <c r="A187" s="203" t="s">
        <v>592</v>
      </c>
    </row>
    <row r="191" spans="1:4" x14ac:dyDescent="0.3">
      <c r="D191" s="203">
        <v>29.5</v>
      </c>
    </row>
    <row r="211" spans="1:15" x14ac:dyDescent="0.3">
      <c r="A211" s="203" t="s">
        <v>593</v>
      </c>
      <c r="C211" s="203">
        <v>6.9</v>
      </c>
      <c r="D211" s="203">
        <v>6.9</v>
      </c>
      <c r="F211" s="203" t="s">
        <v>590</v>
      </c>
      <c r="G211" s="203" t="s">
        <v>591</v>
      </c>
      <c r="H211" s="203" t="s">
        <v>594</v>
      </c>
    </row>
    <row r="212" spans="1:15" x14ac:dyDescent="0.3">
      <c r="A212" s="203" t="s">
        <v>595</v>
      </c>
      <c r="C212" s="203">
        <v>16.8</v>
      </c>
      <c r="D212" s="203">
        <v>16</v>
      </c>
      <c r="F212" s="203" t="s">
        <v>596</v>
      </c>
      <c r="G212" s="203" t="s">
        <v>597</v>
      </c>
      <c r="H212" s="203" t="s">
        <v>598</v>
      </c>
    </row>
    <row r="224" spans="1:15" x14ac:dyDescent="0.3">
      <c r="O224" s="203" t="s">
        <v>600</v>
      </c>
    </row>
    <row r="309" spans="1:8" x14ac:dyDescent="0.3">
      <c r="A309" s="203" t="s">
        <v>601</v>
      </c>
      <c r="C309" s="203">
        <v>17.899999999999999</v>
      </c>
      <c r="D309" s="203">
        <v>17.899999999999999</v>
      </c>
      <c r="F309" s="203" t="s">
        <v>599</v>
      </c>
      <c r="G309" s="203" t="s">
        <v>602</v>
      </c>
      <c r="H309" s="203" t="s">
        <v>603</v>
      </c>
    </row>
  </sheetData>
  <mergeCells count="14">
    <mergeCell ref="A7:K7"/>
    <mergeCell ref="A9:A10"/>
    <mergeCell ref="B9:C9"/>
    <mergeCell ref="D9:E9"/>
    <mergeCell ref="K9:K10"/>
    <mergeCell ref="G1:K3"/>
    <mergeCell ref="A6:K6"/>
    <mergeCell ref="C15:G15"/>
    <mergeCell ref="G9:G10"/>
    <mergeCell ref="J8:K8"/>
    <mergeCell ref="F9:F10"/>
    <mergeCell ref="H9:H10"/>
    <mergeCell ref="I9:I10"/>
    <mergeCell ref="J9:J10"/>
  </mergeCells>
  <phoneticPr fontId="0" type="noConversion"/>
  <pageMargins left="0.22" right="0.17" top="0.19" bottom="0.17" header="0.17" footer="0.17"/>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56"/>
  <sheetViews>
    <sheetView zoomScale="98" zoomScaleNormal="98" workbookViewId="0">
      <selection activeCell="G256" sqref="G1:H65536"/>
    </sheetView>
  </sheetViews>
  <sheetFormatPr defaultColWidth="9.109375" defaultRowHeight="12" x14ac:dyDescent="0.25"/>
  <cols>
    <col min="1" max="2" width="9.109375" style="132"/>
    <col min="3" max="3" width="32.5546875" style="132" customWidth="1"/>
    <col min="4" max="4" width="9.88671875" style="132" customWidth="1"/>
    <col min="5" max="5" width="10.6640625" style="132" customWidth="1"/>
    <col min="6" max="6" width="12.6640625" style="132" bestFit="1" customWidth="1"/>
    <col min="7" max="7" width="9.88671875" style="141" bestFit="1" customWidth="1"/>
    <col min="8" max="8" width="9.109375" style="141"/>
    <col min="9" max="9" width="13.44140625" style="132" bestFit="1" customWidth="1"/>
    <col min="10" max="10" width="11.44140625" style="570" bestFit="1" customWidth="1"/>
    <col min="11" max="11" width="12.33203125" style="132" customWidth="1"/>
    <col min="12" max="12" width="9.109375" style="132"/>
    <col min="13" max="13" width="12.6640625" style="141" bestFit="1" customWidth="1"/>
    <col min="14" max="14" width="11.44140625" style="141" bestFit="1" customWidth="1"/>
    <col min="15" max="15" width="9.109375" style="141"/>
    <col min="16" max="16" width="12.6640625" style="141" customWidth="1"/>
    <col min="17" max="17" width="16.33203125" style="132" customWidth="1"/>
    <col min="18" max="20" width="0" style="132" hidden="1" customWidth="1"/>
    <col min="21" max="21" width="5.109375" style="132" customWidth="1"/>
    <col min="22" max="22" width="8.88671875" style="132" customWidth="1"/>
    <col min="23" max="23" width="11.109375" style="132" customWidth="1"/>
    <col min="24" max="24" width="8" style="132" customWidth="1"/>
    <col min="25" max="25" width="7.88671875" style="132" customWidth="1"/>
    <col min="26" max="26" width="8" style="132" customWidth="1"/>
    <col min="27" max="27" width="8.109375" style="132" customWidth="1"/>
    <col min="28" max="16384" width="9.109375" style="132"/>
  </cols>
  <sheetData>
    <row r="1" spans="1:21" ht="34.5" customHeight="1" x14ac:dyDescent="0.25">
      <c r="M1" s="733" t="s">
        <v>2373</v>
      </c>
      <c r="N1" s="733"/>
      <c r="O1" s="733"/>
      <c r="P1" s="733"/>
      <c r="Q1" s="733"/>
    </row>
    <row r="2" spans="1:21" ht="30" customHeight="1" x14ac:dyDescent="0.25">
      <c r="M2" s="733"/>
      <c r="N2" s="733"/>
      <c r="O2" s="733"/>
      <c r="P2" s="733"/>
      <c r="Q2" s="733"/>
    </row>
    <row r="3" spans="1:21" x14ac:dyDescent="0.25">
      <c r="A3" s="571"/>
      <c r="B3" s="572"/>
      <c r="C3" s="571"/>
      <c r="D3" s="571"/>
      <c r="E3" s="571"/>
      <c r="F3" s="571"/>
      <c r="G3" s="633"/>
      <c r="H3" s="633"/>
      <c r="I3" s="571"/>
      <c r="J3" s="572"/>
      <c r="K3" s="571"/>
      <c r="L3" s="571"/>
      <c r="M3" s="573"/>
      <c r="N3" s="779" t="s">
        <v>512</v>
      </c>
      <c r="O3" s="779"/>
      <c r="P3" s="779"/>
      <c r="Q3" s="571"/>
    </row>
    <row r="4" spans="1:21" x14ac:dyDescent="0.25">
      <c r="A4" s="776" t="s">
        <v>314</v>
      </c>
      <c r="B4" s="776"/>
      <c r="C4" s="776"/>
      <c r="D4" s="776"/>
      <c r="E4" s="776"/>
      <c r="F4" s="776"/>
      <c r="G4" s="776"/>
      <c r="H4" s="776"/>
      <c r="I4" s="776"/>
      <c r="J4" s="776"/>
      <c r="K4" s="776"/>
      <c r="L4" s="776"/>
      <c r="M4" s="776"/>
      <c r="N4" s="776"/>
      <c r="O4" s="776"/>
      <c r="P4" s="776"/>
      <c r="Q4" s="776"/>
    </row>
    <row r="5" spans="1:21" x14ac:dyDescent="0.25">
      <c r="A5" s="776" t="s">
        <v>2372</v>
      </c>
      <c r="B5" s="776"/>
      <c r="C5" s="776"/>
      <c r="D5" s="776"/>
      <c r="E5" s="776"/>
      <c r="F5" s="776"/>
      <c r="G5" s="776"/>
      <c r="H5" s="776"/>
      <c r="I5" s="776"/>
      <c r="J5" s="776"/>
      <c r="K5" s="776"/>
      <c r="L5" s="776"/>
      <c r="M5" s="776"/>
      <c r="N5" s="776"/>
      <c r="O5" s="776"/>
      <c r="P5" s="776"/>
      <c r="Q5" s="776"/>
    </row>
    <row r="6" spans="1:21" x14ac:dyDescent="0.25">
      <c r="A6" s="571"/>
      <c r="B6" s="572"/>
      <c r="C6" s="571"/>
      <c r="D6" s="571"/>
      <c r="E6" s="571"/>
      <c r="F6" s="571"/>
      <c r="G6" s="633"/>
      <c r="H6" s="633"/>
      <c r="I6" s="571"/>
      <c r="J6" s="572"/>
      <c r="K6" s="571"/>
      <c r="L6" s="571"/>
      <c r="M6" s="573"/>
      <c r="N6" s="573"/>
      <c r="O6" s="573"/>
      <c r="P6" s="776" t="s">
        <v>315</v>
      </c>
      <c r="Q6" s="776"/>
    </row>
    <row r="7" spans="1:21" ht="32.25" customHeight="1" x14ac:dyDescent="0.25">
      <c r="A7" s="778" t="s">
        <v>55</v>
      </c>
      <c r="B7" s="781" t="s">
        <v>513</v>
      </c>
      <c r="C7" s="778" t="s">
        <v>514</v>
      </c>
      <c r="D7" s="778" t="s">
        <v>515</v>
      </c>
      <c r="E7" s="778" t="s">
        <v>516</v>
      </c>
      <c r="F7" s="778"/>
      <c r="G7" s="778"/>
      <c r="H7" s="778"/>
      <c r="I7" s="782" t="s">
        <v>517</v>
      </c>
      <c r="J7" s="783"/>
      <c r="K7" s="778" t="s">
        <v>518</v>
      </c>
      <c r="L7" s="778"/>
      <c r="M7" s="778"/>
      <c r="N7" s="778"/>
      <c r="O7" s="777" t="s">
        <v>519</v>
      </c>
      <c r="P7" s="777" t="s">
        <v>520</v>
      </c>
      <c r="Q7" s="780" t="s">
        <v>318</v>
      </c>
    </row>
    <row r="8" spans="1:21" ht="49.2" x14ac:dyDescent="0.25">
      <c r="A8" s="778"/>
      <c r="B8" s="781"/>
      <c r="C8" s="778"/>
      <c r="D8" s="778"/>
      <c r="E8" s="566" t="s">
        <v>54</v>
      </c>
      <c r="F8" s="566" t="s">
        <v>521</v>
      </c>
      <c r="G8" s="632" t="s">
        <v>522</v>
      </c>
      <c r="H8" s="632" t="s">
        <v>523</v>
      </c>
      <c r="I8" s="566" t="s">
        <v>54</v>
      </c>
      <c r="J8" s="567" t="s">
        <v>524</v>
      </c>
      <c r="K8" s="566" t="s">
        <v>54</v>
      </c>
      <c r="L8" s="566" t="s">
        <v>525</v>
      </c>
      <c r="M8" s="565" t="s">
        <v>522</v>
      </c>
      <c r="N8" s="565" t="s">
        <v>523</v>
      </c>
      <c r="O8" s="777"/>
      <c r="P8" s="777"/>
      <c r="Q8" s="780"/>
      <c r="U8" s="132" t="s">
        <v>63</v>
      </c>
    </row>
    <row r="9" spans="1:21" x14ac:dyDescent="0.25">
      <c r="A9" s="574">
        <v>1</v>
      </c>
      <c r="B9" s="575"/>
      <c r="C9" s="574">
        <v>2</v>
      </c>
      <c r="D9" s="574">
        <v>3</v>
      </c>
      <c r="E9" s="574">
        <v>4</v>
      </c>
      <c r="F9" s="574">
        <v>5</v>
      </c>
      <c r="G9" s="576">
        <v>6</v>
      </c>
      <c r="H9" s="576">
        <v>7</v>
      </c>
      <c r="I9" s="574">
        <v>8</v>
      </c>
      <c r="J9" s="575">
        <v>9</v>
      </c>
      <c r="K9" s="574">
        <v>10</v>
      </c>
      <c r="L9" s="574">
        <v>11</v>
      </c>
      <c r="M9" s="576">
        <v>12</v>
      </c>
      <c r="N9" s="576">
        <v>13</v>
      </c>
      <c r="O9" s="576">
        <v>14</v>
      </c>
      <c r="P9" s="576">
        <v>15</v>
      </c>
      <c r="Q9" s="574">
        <v>16</v>
      </c>
    </row>
    <row r="10" spans="1:21" s="580" customFormat="1" ht="24" x14ac:dyDescent="0.25">
      <c r="A10" s="765">
        <v>1</v>
      </c>
      <c r="B10" s="767" t="s">
        <v>526</v>
      </c>
      <c r="C10" s="774" t="s">
        <v>527</v>
      </c>
      <c r="D10" s="577">
        <f>D21+D34</f>
        <v>6136.4000000000005</v>
      </c>
      <c r="E10" s="222"/>
      <c r="F10" s="222"/>
      <c r="G10" s="577"/>
      <c r="H10" s="577"/>
      <c r="I10" s="222" t="s">
        <v>987</v>
      </c>
      <c r="J10" s="578" t="s">
        <v>988</v>
      </c>
      <c r="K10" s="222" t="s">
        <v>989</v>
      </c>
      <c r="L10" s="222">
        <v>1</v>
      </c>
      <c r="M10" s="577">
        <f>M21</f>
        <v>605.31835999999998</v>
      </c>
      <c r="N10" s="577"/>
      <c r="O10" s="577"/>
      <c r="P10" s="577">
        <f>D10+M10-N10</f>
        <v>6741.7183600000008</v>
      </c>
      <c r="Q10" s="222"/>
    </row>
    <row r="11" spans="1:21" s="580" customFormat="1" ht="24" x14ac:dyDescent="0.25">
      <c r="A11" s="766"/>
      <c r="B11" s="768"/>
      <c r="C11" s="775"/>
      <c r="D11" s="222"/>
      <c r="E11" s="222"/>
      <c r="F11" s="222"/>
      <c r="G11" s="577"/>
      <c r="H11" s="577"/>
      <c r="I11" s="222" t="s">
        <v>990</v>
      </c>
      <c r="J11" s="578" t="s">
        <v>991</v>
      </c>
      <c r="K11" s="222" t="s">
        <v>992</v>
      </c>
      <c r="L11" s="222">
        <v>2</v>
      </c>
      <c r="M11" s="577">
        <f>M22</f>
        <v>0</v>
      </c>
      <c r="N11" s="577">
        <f>N22</f>
        <v>41.952199999999998</v>
      </c>
      <c r="O11" s="577"/>
      <c r="P11" s="577">
        <f>P10+M11-N11</f>
        <v>6699.766160000001</v>
      </c>
      <c r="Q11" s="581"/>
    </row>
    <row r="12" spans="1:21" s="580" customFormat="1" ht="24" x14ac:dyDescent="0.25">
      <c r="A12" s="766"/>
      <c r="B12" s="768"/>
      <c r="C12" s="775"/>
      <c r="D12" s="222"/>
      <c r="E12" s="564"/>
      <c r="F12" s="564"/>
      <c r="G12" s="577"/>
      <c r="H12" s="577"/>
      <c r="I12" s="222" t="s">
        <v>1301</v>
      </c>
      <c r="J12" s="578" t="s">
        <v>1681</v>
      </c>
      <c r="K12" s="222" t="s">
        <v>1258</v>
      </c>
      <c r="L12" s="222">
        <v>5</v>
      </c>
      <c r="M12" s="577"/>
      <c r="N12" s="577">
        <f>N23</f>
        <v>37.505580000000002</v>
      </c>
      <c r="O12" s="577"/>
      <c r="P12" s="577">
        <f>P11+M12-N12</f>
        <v>6662.260580000001</v>
      </c>
      <c r="Q12" s="222"/>
    </row>
    <row r="13" spans="1:21" s="580" customFormat="1" x14ac:dyDescent="0.25">
      <c r="A13" s="766"/>
      <c r="B13" s="768"/>
      <c r="C13" s="775"/>
      <c r="D13" s="222"/>
      <c r="E13" s="222" t="s">
        <v>1676</v>
      </c>
      <c r="F13" s="222">
        <v>52.522309428</v>
      </c>
      <c r="G13" s="577"/>
      <c r="H13" s="577">
        <f>H30</f>
        <v>7.1503500000000004</v>
      </c>
      <c r="I13" s="222"/>
      <c r="J13" s="578"/>
      <c r="K13" s="222"/>
      <c r="L13" s="222"/>
      <c r="M13" s="577"/>
      <c r="N13" s="577"/>
      <c r="O13" s="577"/>
      <c r="P13" s="577">
        <f>P12+G13-H13</f>
        <v>6655.1102300000011</v>
      </c>
      <c r="Q13" s="222"/>
    </row>
    <row r="14" spans="1:21" s="580" customFormat="1" x14ac:dyDescent="0.25">
      <c r="A14" s="766"/>
      <c r="B14" s="768"/>
      <c r="C14" s="775"/>
      <c r="D14" s="222"/>
      <c r="E14" s="222" t="s">
        <v>1679</v>
      </c>
      <c r="F14" s="222">
        <v>52.522313130000001</v>
      </c>
      <c r="G14" s="577"/>
      <c r="H14" s="577">
        <f>H31</f>
        <v>34.45664</v>
      </c>
      <c r="I14" s="222"/>
      <c r="J14" s="578"/>
      <c r="K14" s="222"/>
      <c r="L14" s="222"/>
      <c r="M14" s="577"/>
      <c r="N14" s="577"/>
      <c r="O14" s="577"/>
      <c r="P14" s="577">
        <f>P13+G14-H14</f>
        <v>6620.6535900000008</v>
      </c>
      <c r="Q14" s="222"/>
    </row>
    <row r="15" spans="1:21" s="580" customFormat="1" x14ac:dyDescent="0.25">
      <c r="A15" s="766"/>
      <c r="B15" s="768"/>
      <c r="C15" s="775"/>
      <c r="D15" s="222"/>
      <c r="E15" s="582" t="s">
        <v>1683</v>
      </c>
      <c r="F15" s="142">
        <v>52.522316054000001</v>
      </c>
      <c r="G15" s="577"/>
      <c r="H15" s="577">
        <f>H32</f>
        <v>7.3331900000000001</v>
      </c>
      <c r="I15" s="222"/>
      <c r="J15" s="578"/>
      <c r="K15" s="222"/>
      <c r="L15" s="222"/>
      <c r="M15" s="577"/>
      <c r="N15" s="577"/>
      <c r="O15" s="577"/>
      <c r="P15" s="577">
        <f>P14+G15-H15</f>
        <v>6613.3204000000005</v>
      </c>
      <c r="Q15" s="222"/>
    </row>
    <row r="16" spans="1:21" s="580" customFormat="1" x14ac:dyDescent="0.25">
      <c r="A16" s="766"/>
      <c r="B16" s="768"/>
      <c r="C16" s="775"/>
      <c r="D16" s="222"/>
      <c r="E16" s="222"/>
      <c r="F16" s="222"/>
      <c r="G16" s="577"/>
      <c r="H16" s="577"/>
      <c r="I16" s="222"/>
      <c r="J16" s="578"/>
      <c r="K16" s="222"/>
      <c r="L16" s="222"/>
      <c r="M16" s="577"/>
      <c r="N16" s="577"/>
      <c r="O16" s="577"/>
      <c r="P16" s="577"/>
      <c r="Q16" s="581"/>
    </row>
    <row r="17" spans="1:23" s="580" customFormat="1" hidden="1" x14ac:dyDescent="0.25">
      <c r="A17" s="583"/>
      <c r="B17" s="584"/>
      <c r="C17" s="585"/>
      <c r="D17" s="222"/>
      <c r="E17" s="582"/>
      <c r="F17" s="142"/>
      <c r="G17" s="643"/>
      <c r="H17" s="643"/>
      <c r="I17" s="222"/>
      <c r="J17" s="578"/>
      <c r="K17" s="222"/>
      <c r="L17" s="222"/>
      <c r="M17" s="577"/>
      <c r="N17" s="577"/>
      <c r="O17" s="577"/>
      <c r="P17" s="577"/>
      <c r="Q17" s="222"/>
    </row>
    <row r="18" spans="1:23" s="580" customFormat="1" hidden="1" x14ac:dyDescent="0.25">
      <c r="A18" s="583"/>
      <c r="B18" s="584"/>
      <c r="C18" s="585"/>
      <c r="D18" s="222"/>
      <c r="E18" s="582"/>
      <c r="F18" s="142"/>
      <c r="G18" s="643"/>
      <c r="H18" s="643"/>
      <c r="I18" s="222"/>
      <c r="J18" s="578"/>
      <c r="K18" s="222"/>
      <c r="L18" s="222"/>
      <c r="M18" s="577"/>
      <c r="N18" s="577"/>
      <c r="O18" s="577"/>
      <c r="P18" s="577"/>
      <c r="Q18" s="222"/>
    </row>
    <row r="19" spans="1:23" s="580" customFormat="1" hidden="1" x14ac:dyDescent="0.25">
      <c r="A19" s="583"/>
      <c r="B19" s="584"/>
      <c r="C19" s="585"/>
      <c r="D19" s="222"/>
      <c r="E19" s="582"/>
      <c r="F19" s="142"/>
      <c r="G19" s="643"/>
      <c r="H19" s="643"/>
      <c r="I19" s="222"/>
      <c r="J19" s="578"/>
      <c r="K19" s="222"/>
      <c r="L19" s="222"/>
      <c r="M19" s="577"/>
      <c r="N19" s="577"/>
      <c r="O19" s="577"/>
      <c r="P19" s="577"/>
      <c r="Q19" s="222"/>
    </row>
    <row r="20" spans="1:23" s="580" customFormat="1" hidden="1" x14ac:dyDescent="0.25">
      <c r="A20" s="583"/>
      <c r="B20" s="584"/>
      <c r="C20" s="585"/>
      <c r="D20" s="222"/>
      <c r="E20" s="582"/>
      <c r="F20" s="142"/>
      <c r="G20" s="643"/>
      <c r="H20" s="643"/>
      <c r="I20" s="222"/>
      <c r="J20" s="578"/>
      <c r="K20" s="222"/>
      <c r="L20" s="222"/>
      <c r="M20" s="577"/>
      <c r="N20" s="577"/>
      <c r="O20" s="577"/>
      <c r="P20" s="577"/>
      <c r="Q20" s="222"/>
    </row>
    <row r="21" spans="1:23" ht="66" customHeight="1" x14ac:dyDescent="0.25">
      <c r="A21" s="759">
        <v>1.1000000000000001</v>
      </c>
      <c r="B21" s="762" t="s">
        <v>528</v>
      </c>
      <c r="C21" s="759" t="s">
        <v>529</v>
      </c>
      <c r="D21" s="586">
        <f>D25+D28</f>
        <v>6048.6</v>
      </c>
      <c r="E21" s="564"/>
      <c r="F21" s="564"/>
      <c r="G21" s="586"/>
      <c r="H21" s="586"/>
      <c r="I21" s="564" t="s">
        <v>987</v>
      </c>
      <c r="J21" s="587" t="s">
        <v>988</v>
      </c>
      <c r="K21" s="564" t="s">
        <v>989</v>
      </c>
      <c r="L21" s="564">
        <v>1</v>
      </c>
      <c r="M21" s="586">
        <f>M25</f>
        <v>605.31835999999998</v>
      </c>
      <c r="N21" s="586"/>
      <c r="O21" s="586"/>
      <c r="P21" s="586">
        <f>D21+M21-N21</f>
        <v>6653.9183600000006</v>
      </c>
      <c r="Q21" s="564"/>
    </row>
    <row r="22" spans="1:23" x14ac:dyDescent="0.25">
      <c r="A22" s="760"/>
      <c r="B22" s="763"/>
      <c r="C22" s="760"/>
      <c r="D22" s="564"/>
      <c r="E22" s="564"/>
      <c r="F22" s="564"/>
      <c r="G22" s="586"/>
      <c r="H22" s="586"/>
      <c r="I22" s="564" t="s">
        <v>990</v>
      </c>
      <c r="J22" s="587" t="s">
        <v>991</v>
      </c>
      <c r="K22" s="564" t="s">
        <v>992</v>
      </c>
      <c r="L22" s="564">
        <v>2</v>
      </c>
      <c r="M22" s="586">
        <f>M28</f>
        <v>0</v>
      </c>
      <c r="N22" s="586">
        <f>N28</f>
        <v>41.952199999999998</v>
      </c>
      <c r="O22" s="586"/>
      <c r="P22" s="586">
        <f>P21+M22-N22</f>
        <v>6611.9661600000009</v>
      </c>
      <c r="Q22" s="564"/>
    </row>
    <row r="23" spans="1:23" ht="19.5" customHeight="1" x14ac:dyDescent="0.25">
      <c r="A23" s="760"/>
      <c r="B23" s="763"/>
      <c r="C23" s="760"/>
      <c r="D23" s="564"/>
      <c r="E23" s="564"/>
      <c r="F23" s="564"/>
      <c r="G23" s="586"/>
      <c r="H23" s="586"/>
      <c r="I23" s="564" t="s">
        <v>1301</v>
      </c>
      <c r="J23" s="587" t="s">
        <v>1681</v>
      </c>
      <c r="K23" s="564" t="s">
        <v>1258</v>
      </c>
      <c r="L23" s="564">
        <v>5</v>
      </c>
      <c r="M23" s="586"/>
      <c r="N23" s="586">
        <f>N29</f>
        <v>37.505580000000002</v>
      </c>
      <c r="O23" s="586"/>
      <c r="P23" s="586">
        <f>P22+M23-N23</f>
        <v>6574.4605800000008</v>
      </c>
      <c r="Q23" s="564"/>
    </row>
    <row r="24" spans="1:23" ht="19.5" customHeight="1" x14ac:dyDescent="0.25">
      <c r="A24" s="588"/>
      <c r="B24" s="764"/>
      <c r="C24" s="588"/>
      <c r="D24" s="564"/>
      <c r="E24" s="136"/>
      <c r="F24" s="563"/>
      <c r="G24" s="586"/>
      <c r="H24" s="586"/>
      <c r="I24" s="586"/>
      <c r="J24" s="587"/>
      <c r="K24" s="564"/>
      <c r="L24" s="564"/>
      <c r="M24" s="586"/>
      <c r="N24" s="586"/>
      <c r="O24" s="586"/>
      <c r="P24" s="586"/>
      <c r="Q24" s="564"/>
    </row>
    <row r="25" spans="1:23" ht="51.75" customHeight="1" x14ac:dyDescent="0.25">
      <c r="A25" s="574">
        <v>1.2</v>
      </c>
      <c r="B25" s="762" t="s">
        <v>530</v>
      </c>
      <c r="C25" s="561" t="s">
        <v>531</v>
      </c>
      <c r="D25" s="586">
        <f>'ფორმა N4'!C14</f>
        <v>5524.6</v>
      </c>
      <c r="E25" s="564"/>
      <c r="F25" s="564"/>
      <c r="G25" s="586"/>
      <c r="H25" s="586"/>
      <c r="I25" s="564" t="s">
        <v>987</v>
      </c>
      <c r="J25" s="587" t="s">
        <v>988</v>
      </c>
      <c r="K25" s="564" t="s">
        <v>989</v>
      </c>
      <c r="L25" s="564">
        <v>1</v>
      </c>
      <c r="M25" s="586">
        <v>605.31835999999998</v>
      </c>
      <c r="N25" s="586"/>
      <c r="O25" s="586"/>
      <c r="P25" s="586">
        <f>D25+M25-N25</f>
        <v>6129.9183600000006</v>
      </c>
      <c r="Q25" s="564"/>
      <c r="V25" s="589"/>
      <c r="W25" s="589"/>
    </row>
    <row r="26" spans="1:23" x14ac:dyDescent="0.25">
      <c r="A26" s="588"/>
      <c r="B26" s="763"/>
      <c r="C26" s="562"/>
      <c r="D26" s="586"/>
      <c r="E26" s="564"/>
      <c r="F26" s="564"/>
      <c r="G26" s="586"/>
      <c r="H26" s="586"/>
      <c r="I26" s="564"/>
      <c r="J26" s="587"/>
      <c r="K26" s="564"/>
      <c r="L26" s="564"/>
      <c r="M26" s="586"/>
      <c r="N26" s="586"/>
      <c r="O26" s="586"/>
      <c r="P26" s="586">
        <f>P25+M26-N26</f>
        <v>6129.9183600000006</v>
      </c>
      <c r="Q26" s="564"/>
    </row>
    <row r="27" spans="1:23" ht="15" customHeight="1" x14ac:dyDescent="0.25">
      <c r="A27" s="588"/>
      <c r="B27" s="764"/>
      <c r="C27" s="562"/>
      <c r="D27" s="586"/>
      <c r="E27" s="136"/>
      <c r="F27" s="563"/>
      <c r="G27" s="586"/>
      <c r="H27" s="586"/>
      <c r="I27" s="564"/>
      <c r="J27" s="587"/>
      <c r="K27" s="564"/>
      <c r="L27" s="564"/>
      <c r="M27" s="586"/>
      <c r="N27" s="586"/>
      <c r="O27" s="586"/>
      <c r="P27" s="586"/>
      <c r="Q27" s="564"/>
    </row>
    <row r="28" spans="1:23" ht="35.25" customHeight="1" x14ac:dyDescent="0.25">
      <c r="A28" s="759">
        <v>1.3</v>
      </c>
      <c r="B28" s="762" t="s">
        <v>532</v>
      </c>
      <c r="C28" s="732" t="s">
        <v>533</v>
      </c>
      <c r="D28" s="586">
        <f>'ფორმა N4'!C15</f>
        <v>524</v>
      </c>
      <c r="E28" s="564"/>
      <c r="F28" s="564"/>
      <c r="G28" s="586"/>
      <c r="H28" s="586"/>
      <c r="I28" s="564" t="s">
        <v>990</v>
      </c>
      <c r="J28" s="587" t="s">
        <v>991</v>
      </c>
      <c r="K28" s="564" t="s">
        <v>992</v>
      </c>
      <c r="L28" s="564">
        <v>2</v>
      </c>
      <c r="M28" s="586"/>
      <c r="N28" s="586">
        <v>41.952199999999998</v>
      </c>
      <c r="O28" s="586"/>
      <c r="P28" s="586">
        <f>D28+M28-N28</f>
        <v>482.0478</v>
      </c>
      <c r="Q28" s="564"/>
    </row>
    <row r="29" spans="1:23" x14ac:dyDescent="0.25">
      <c r="A29" s="760"/>
      <c r="B29" s="763"/>
      <c r="C29" s="737"/>
      <c r="D29" s="586"/>
      <c r="E29" s="564"/>
      <c r="F29" s="564"/>
      <c r="G29" s="586"/>
      <c r="H29" s="586"/>
      <c r="I29" s="564" t="s">
        <v>1301</v>
      </c>
      <c r="J29" s="587" t="s">
        <v>1681</v>
      </c>
      <c r="K29" s="564" t="s">
        <v>1258</v>
      </c>
      <c r="L29" s="564">
        <v>5</v>
      </c>
      <c r="M29" s="586"/>
      <c r="N29" s="586">
        <v>37.505580000000002</v>
      </c>
      <c r="O29" s="586"/>
      <c r="P29" s="586">
        <f>P28+M29-N29</f>
        <v>444.54221999999999</v>
      </c>
      <c r="Q29" s="223"/>
    </row>
    <row r="30" spans="1:23" x14ac:dyDescent="0.25">
      <c r="A30" s="760"/>
      <c r="B30" s="763"/>
      <c r="C30" s="737"/>
      <c r="D30" s="586"/>
      <c r="E30" s="564" t="s">
        <v>1676</v>
      </c>
      <c r="F30" s="564">
        <v>52.522309428</v>
      </c>
      <c r="G30" s="586"/>
      <c r="H30" s="586">
        <v>7.1503500000000004</v>
      </c>
      <c r="I30" s="564"/>
      <c r="J30" s="587"/>
      <c r="K30" s="564"/>
      <c r="L30" s="564"/>
      <c r="M30" s="586"/>
      <c r="N30" s="586"/>
      <c r="O30" s="586"/>
      <c r="P30" s="586">
        <f>P29+G30-H30</f>
        <v>437.39186999999998</v>
      </c>
      <c r="Q30" s="564"/>
    </row>
    <row r="31" spans="1:23" x14ac:dyDescent="0.25">
      <c r="A31" s="760"/>
      <c r="B31" s="763"/>
      <c r="C31" s="737"/>
      <c r="D31" s="564"/>
      <c r="E31" s="564" t="s">
        <v>1679</v>
      </c>
      <c r="F31" s="564">
        <v>52.522313130000001</v>
      </c>
      <c r="G31" s="586"/>
      <c r="H31" s="586">
        <v>34.45664</v>
      </c>
      <c r="I31" s="564"/>
      <c r="J31" s="587"/>
      <c r="K31" s="564"/>
      <c r="L31" s="564"/>
      <c r="M31" s="586"/>
      <c r="N31" s="586"/>
      <c r="O31" s="586"/>
      <c r="P31" s="586">
        <f>P30+G31-H31</f>
        <v>402.93522999999999</v>
      </c>
      <c r="Q31" s="564"/>
    </row>
    <row r="32" spans="1:23" ht="15" customHeight="1" x14ac:dyDescent="0.25">
      <c r="A32" s="760"/>
      <c r="B32" s="763"/>
      <c r="C32" s="737"/>
      <c r="D32" s="564"/>
      <c r="E32" s="136" t="s">
        <v>1683</v>
      </c>
      <c r="F32" s="563">
        <v>52.522316054000001</v>
      </c>
      <c r="G32" s="586"/>
      <c r="H32" s="586">
        <v>7.3331900000000001</v>
      </c>
      <c r="I32" s="564"/>
      <c r="J32" s="587"/>
      <c r="K32" s="564"/>
      <c r="L32" s="564"/>
      <c r="M32" s="586"/>
      <c r="N32" s="586"/>
      <c r="O32" s="586"/>
      <c r="P32" s="586">
        <f>P31+G32-H32</f>
        <v>395.60203999999999</v>
      </c>
      <c r="Q32" s="564"/>
    </row>
    <row r="33" spans="1:23" ht="15" customHeight="1" x14ac:dyDescent="0.25">
      <c r="A33" s="760"/>
      <c r="B33" s="763"/>
      <c r="C33" s="737"/>
      <c r="D33" s="564"/>
      <c r="E33" s="136"/>
      <c r="F33" s="563"/>
      <c r="G33" s="631"/>
      <c r="H33" s="631"/>
      <c r="I33" s="564"/>
      <c r="J33" s="587"/>
      <c r="K33" s="564"/>
      <c r="L33" s="564"/>
      <c r="M33" s="586"/>
      <c r="N33" s="586"/>
      <c r="O33" s="586"/>
      <c r="P33" s="586"/>
      <c r="Q33" s="564"/>
    </row>
    <row r="34" spans="1:23" ht="24" customHeight="1" x14ac:dyDescent="0.25">
      <c r="A34" s="759">
        <v>1.4</v>
      </c>
      <c r="B34" s="762" t="s">
        <v>534</v>
      </c>
      <c r="C34" s="732" t="s">
        <v>535</v>
      </c>
      <c r="D34" s="586">
        <f>'ფორმა N4'!C26</f>
        <v>87.8</v>
      </c>
      <c r="E34" s="564"/>
      <c r="F34" s="564"/>
      <c r="G34" s="586"/>
      <c r="H34" s="586"/>
      <c r="I34" s="564"/>
      <c r="J34" s="587"/>
      <c r="K34" s="222"/>
      <c r="L34" s="222"/>
      <c r="M34" s="586"/>
      <c r="N34" s="586"/>
      <c r="O34" s="586"/>
      <c r="P34" s="586">
        <f>D34+M34-N34</f>
        <v>87.8</v>
      </c>
      <c r="Q34" s="564"/>
    </row>
    <row r="35" spans="1:23" ht="15.75" customHeight="1" x14ac:dyDescent="0.25">
      <c r="A35" s="761"/>
      <c r="B35" s="763"/>
      <c r="C35" s="737"/>
      <c r="D35" s="564"/>
      <c r="E35" s="564"/>
      <c r="F35" s="564"/>
      <c r="G35" s="586"/>
      <c r="H35" s="586"/>
      <c r="I35" s="564"/>
      <c r="J35" s="587"/>
      <c r="K35" s="564"/>
      <c r="L35" s="222"/>
      <c r="M35" s="586"/>
      <c r="N35" s="586"/>
      <c r="O35" s="586"/>
      <c r="P35" s="586"/>
      <c r="Q35" s="564"/>
    </row>
    <row r="36" spans="1:23" s="580" customFormat="1" x14ac:dyDescent="0.25">
      <c r="A36" s="765">
        <v>2</v>
      </c>
      <c r="B36" s="767" t="s">
        <v>536</v>
      </c>
      <c r="C36" s="765" t="s">
        <v>537</v>
      </c>
      <c r="D36" s="577">
        <f>'ფორმა N4'!C29</f>
        <v>236.2</v>
      </c>
      <c r="E36" s="222"/>
      <c r="F36" s="222"/>
      <c r="G36" s="577"/>
      <c r="H36" s="577"/>
      <c r="I36" s="222"/>
      <c r="J36" s="578"/>
      <c r="K36" s="222"/>
      <c r="L36" s="222"/>
      <c r="M36" s="577"/>
      <c r="N36" s="577"/>
      <c r="O36" s="577"/>
      <c r="P36" s="577">
        <f>D36+M36-N36</f>
        <v>236.2</v>
      </c>
      <c r="Q36" s="222"/>
      <c r="W36" s="590"/>
    </row>
    <row r="37" spans="1:23" s="580" customFormat="1" x14ac:dyDescent="0.25">
      <c r="A37" s="766"/>
      <c r="B37" s="768"/>
      <c r="C37" s="766"/>
      <c r="D37" s="222"/>
      <c r="E37" s="222"/>
      <c r="F37" s="222"/>
      <c r="G37" s="577"/>
      <c r="H37" s="577"/>
      <c r="I37" s="222"/>
      <c r="J37" s="578"/>
      <c r="K37" s="222"/>
      <c r="L37" s="222"/>
      <c r="M37" s="577"/>
      <c r="N37" s="577"/>
      <c r="O37" s="577"/>
      <c r="P37" s="577"/>
      <c r="Q37" s="222"/>
    </row>
    <row r="38" spans="1:23" s="591" customFormat="1" ht="24" x14ac:dyDescent="0.25">
      <c r="A38" s="765">
        <v>4</v>
      </c>
      <c r="B38" s="767" t="s">
        <v>538</v>
      </c>
      <c r="C38" s="765" t="s">
        <v>539</v>
      </c>
      <c r="D38" s="577">
        <f>D57</f>
        <v>3246.05</v>
      </c>
      <c r="E38" s="222"/>
      <c r="F38" s="222"/>
      <c r="G38" s="577"/>
      <c r="H38" s="577"/>
      <c r="I38" s="222" t="s">
        <v>987</v>
      </c>
      <c r="J38" s="578" t="s">
        <v>988</v>
      </c>
      <c r="K38" s="222" t="s">
        <v>989</v>
      </c>
      <c r="L38" s="222">
        <v>1</v>
      </c>
      <c r="M38" s="577">
        <f>M57</f>
        <v>10125.57235</v>
      </c>
      <c r="N38" s="577"/>
      <c r="O38" s="577"/>
      <c r="P38" s="577">
        <f>D38+M38-N38</f>
        <v>13371.622350000001</v>
      </c>
      <c r="Q38" s="579"/>
    </row>
    <row r="39" spans="1:23" s="591" customFormat="1" ht="24" x14ac:dyDescent="0.25">
      <c r="A39" s="766"/>
      <c r="B39" s="768"/>
      <c r="C39" s="766"/>
      <c r="D39" s="222"/>
      <c r="E39" s="222"/>
      <c r="F39" s="222"/>
      <c r="G39" s="577"/>
      <c r="H39" s="577"/>
      <c r="I39" s="222" t="s">
        <v>1301</v>
      </c>
      <c r="J39" s="578" t="s">
        <v>1681</v>
      </c>
      <c r="K39" s="222" t="s">
        <v>1258</v>
      </c>
      <c r="L39" s="222">
        <v>5</v>
      </c>
      <c r="M39" s="577">
        <f>M58</f>
        <v>0</v>
      </c>
      <c r="N39" s="577">
        <f>N58</f>
        <v>348.08100000000002</v>
      </c>
      <c r="O39" s="577"/>
      <c r="P39" s="577">
        <f>P38+M39-N39</f>
        <v>13023.541350000001</v>
      </c>
      <c r="Q39" s="222"/>
    </row>
    <row r="40" spans="1:23" s="591" customFormat="1" x14ac:dyDescent="0.25">
      <c r="A40" s="766"/>
      <c r="B40" s="768"/>
      <c r="C40" s="766"/>
      <c r="D40" s="222"/>
      <c r="E40" s="222"/>
      <c r="F40" s="222"/>
      <c r="G40" s="577"/>
      <c r="H40" s="577"/>
      <c r="I40" s="222"/>
      <c r="J40" s="578"/>
      <c r="K40" s="222"/>
      <c r="L40" s="222"/>
      <c r="M40" s="577"/>
      <c r="N40" s="577"/>
      <c r="O40" s="577"/>
      <c r="P40" s="577"/>
      <c r="Q40" s="222"/>
    </row>
    <row r="41" spans="1:23" s="591" customFormat="1" x14ac:dyDescent="0.25">
      <c r="A41" s="766"/>
      <c r="B41" s="768"/>
      <c r="C41" s="766"/>
      <c r="D41" s="222"/>
      <c r="E41" s="222"/>
      <c r="F41" s="222"/>
      <c r="G41" s="577"/>
      <c r="H41" s="577"/>
      <c r="I41" s="222"/>
      <c r="J41" s="578"/>
      <c r="K41" s="222"/>
      <c r="L41" s="222"/>
      <c r="M41" s="577"/>
      <c r="N41" s="577"/>
      <c r="O41" s="577"/>
      <c r="P41" s="577"/>
      <c r="Q41" s="222"/>
    </row>
    <row r="42" spans="1:23" s="591" customFormat="1" hidden="1" x14ac:dyDescent="0.25">
      <c r="A42" s="766"/>
      <c r="B42" s="768"/>
      <c r="C42" s="766"/>
      <c r="D42" s="222"/>
      <c r="E42" s="222"/>
      <c r="F42" s="222"/>
      <c r="G42" s="577"/>
      <c r="H42" s="577"/>
      <c r="I42" s="222"/>
      <c r="J42" s="578"/>
      <c r="K42" s="222"/>
      <c r="L42" s="222"/>
      <c r="M42" s="577"/>
      <c r="N42" s="577"/>
      <c r="O42" s="577"/>
      <c r="P42" s="577"/>
      <c r="Q42" s="222"/>
    </row>
    <row r="43" spans="1:23" s="591" customFormat="1" hidden="1" x14ac:dyDescent="0.25">
      <c r="A43" s="766"/>
      <c r="B43" s="768"/>
      <c r="C43" s="766"/>
      <c r="D43" s="222"/>
      <c r="E43" s="222"/>
      <c r="F43" s="222"/>
      <c r="G43" s="577"/>
      <c r="H43" s="577"/>
      <c r="I43" s="222"/>
      <c r="J43" s="578"/>
      <c r="K43" s="222"/>
      <c r="L43" s="222"/>
      <c r="M43" s="577"/>
      <c r="N43" s="577"/>
      <c r="O43" s="577"/>
      <c r="P43" s="577"/>
      <c r="Q43" s="222"/>
    </row>
    <row r="44" spans="1:23" s="591" customFormat="1" hidden="1" x14ac:dyDescent="0.25">
      <c r="A44" s="766"/>
      <c r="B44" s="768"/>
      <c r="C44" s="766"/>
      <c r="D44" s="222"/>
      <c r="E44" s="222"/>
      <c r="F44" s="222"/>
      <c r="G44" s="577"/>
      <c r="H44" s="577"/>
      <c r="I44" s="222"/>
      <c r="J44" s="578"/>
      <c r="K44" s="222"/>
      <c r="L44" s="222"/>
      <c r="M44" s="577"/>
      <c r="N44" s="577"/>
      <c r="O44" s="577"/>
      <c r="P44" s="577"/>
      <c r="Q44" s="222"/>
    </row>
    <row r="45" spans="1:23" s="591" customFormat="1" hidden="1" x14ac:dyDescent="0.25">
      <c r="A45" s="766"/>
      <c r="B45" s="768"/>
      <c r="C45" s="766"/>
      <c r="D45" s="222"/>
      <c r="E45" s="222"/>
      <c r="F45" s="222"/>
      <c r="G45" s="577"/>
      <c r="H45" s="577"/>
      <c r="I45" s="222"/>
      <c r="J45" s="578"/>
      <c r="K45" s="222"/>
      <c r="L45" s="222"/>
      <c r="M45" s="577"/>
      <c r="N45" s="577"/>
      <c r="O45" s="577"/>
      <c r="P45" s="577"/>
      <c r="Q45" s="222"/>
    </row>
    <row r="46" spans="1:23" s="591" customFormat="1" hidden="1" x14ac:dyDescent="0.25">
      <c r="A46" s="766"/>
      <c r="B46" s="768"/>
      <c r="C46" s="766"/>
      <c r="D46" s="222"/>
      <c r="E46" s="222"/>
      <c r="F46" s="222"/>
      <c r="G46" s="577"/>
      <c r="H46" s="577"/>
      <c r="I46" s="222"/>
      <c r="J46" s="578"/>
      <c r="K46" s="222"/>
      <c r="L46" s="222"/>
      <c r="M46" s="577"/>
      <c r="N46" s="577"/>
      <c r="O46" s="577"/>
      <c r="P46" s="577"/>
      <c r="Q46" s="222"/>
    </row>
    <row r="47" spans="1:23" s="591" customFormat="1" hidden="1" x14ac:dyDescent="0.25">
      <c r="A47" s="766"/>
      <c r="B47" s="768"/>
      <c r="C47" s="766"/>
      <c r="D47" s="222"/>
      <c r="E47" s="222"/>
      <c r="F47" s="222"/>
      <c r="G47" s="577"/>
      <c r="H47" s="577"/>
      <c r="I47" s="222"/>
      <c r="J47" s="578"/>
      <c r="K47" s="222"/>
      <c r="L47" s="222"/>
      <c r="M47" s="577"/>
      <c r="N47" s="577"/>
      <c r="O47" s="577"/>
      <c r="P47" s="577"/>
      <c r="Q47" s="222"/>
    </row>
    <row r="48" spans="1:23" s="591" customFormat="1" hidden="1" x14ac:dyDescent="0.25">
      <c r="A48" s="766"/>
      <c r="B48" s="768"/>
      <c r="C48" s="766"/>
      <c r="D48" s="222"/>
      <c r="E48" s="222"/>
      <c r="F48" s="222"/>
      <c r="G48" s="577"/>
      <c r="H48" s="577"/>
      <c r="I48" s="222"/>
      <c r="J48" s="578"/>
      <c r="K48" s="222"/>
      <c r="L48" s="222"/>
      <c r="M48" s="577"/>
      <c r="N48" s="577"/>
      <c r="O48" s="577"/>
      <c r="P48" s="577"/>
      <c r="Q48" s="222"/>
    </row>
    <row r="49" spans="1:23" s="591" customFormat="1" hidden="1" x14ac:dyDescent="0.25">
      <c r="A49" s="769"/>
      <c r="B49" s="773"/>
      <c r="C49" s="769"/>
      <c r="D49" s="222"/>
      <c r="E49" s="222"/>
      <c r="F49" s="222"/>
      <c r="G49" s="577"/>
      <c r="H49" s="577"/>
      <c r="I49" s="222"/>
      <c r="J49" s="578"/>
      <c r="K49" s="222"/>
      <c r="L49" s="222"/>
      <c r="M49" s="577"/>
      <c r="N49" s="577"/>
      <c r="O49" s="577"/>
      <c r="P49" s="577"/>
      <c r="Q49" s="222"/>
    </row>
    <row r="50" spans="1:23" ht="13.5" hidden="1" customHeight="1" x14ac:dyDescent="0.25">
      <c r="A50" s="759">
        <v>4.0999999999999996</v>
      </c>
      <c r="B50" s="762" t="s">
        <v>540</v>
      </c>
      <c r="C50" s="759" t="s">
        <v>541</v>
      </c>
      <c r="D50" s="586"/>
      <c r="E50" s="564"/>
      <c r="F50" s="564"/>
      <c r="G50" s="586"/>
      <c r="H50" s="586"/>
      <c r="I50" s="564"/>
      <c r="J50" s="587"/>
      <c r="K50" s="564"/>
      <c r="L50" s="564"/>
      <c r="M50" s="586"/>
      <c r="N50" s="586"/>
      <c r="O50" s="586"/>
      <c r="P50" s="586"/>
      <c r="Q50" s="564"/>
    </row>
    <row r="51" spans="1:23" ht="12.75" hidden="1" customHeight="1" x14ac:dyDescent="0.25">
      <c r="A51" s="760"/>
      <c r="B51" s="763"/>
      <c r="C51" s="760"/>
      <c r="D51" s="564"/>
      <c r="E51" s="564"/>
      <c r="F51" s="564"/>
      <c r="G51" s="586"/>
      <c r="H51" s="586"/>
      <c r="I51" s="564"/>
      <c r="J51" s="587"/>
      <c r="K51" s="564"/>
      <c r="L51" s="564"/>
      <c r="M51" s="586"/>
      <c r="N51" s="586"/>
      <c r="O51" s="586"/>
      <c r="P51" s="586"/>
      <c r="Q51" s="564"/>
      <c r="V51" s="589"/>
    </row>
    <row r="52" spans="1:23" ht="9" hidden="1" customHeight="1" x14ac:dyDescent="0.25">
      <c r="A52" s="760"/>
      <c r="B52" s="763"/>
      <c r="C52" s="760"/>
      <c r="D52" s="564"/>
      <c r="E52" s="564"/>
      <c r="F52" s="564"/>
      <c r="G52" s="586"/>
      <c r="H52" s="586"/>
      <c r="I52" s="564"/>
      <c r="J52" s="587"/>
      <c r="K52" s="564"/>
      <c r="L52" s="564"/>
      <c r="M52" s="586"/>
      <c r="N52" s="586"/>
      <c r="O52" s="586"/>
      <c r="P52" s="586"/>
      <c r="Q52" s="564"/>
    </row>
    <row r="53" spans="1:23" ht="12" hidden="1" customHeight="1" x14ac:dyDescent="0.25">
      <c r="A53" s="761"/>
      <c r="B53" s="764"/>
      <c r="C53" s="761"/>
      <c r="D53" s="564"/>
      <c r="E53" s="564"/>
      <c r="F53" s="564"/>
      <c r="G53" s="586"/>
      <c r="H53" s="586"/>
      <c r="I53" s="564"/>
      <c r="J53" s="587"/>
      <c r="K53" s="564"/>
      <c r="L53" s="564"/>
      <c r="M53" s="586"/>
      <c r="N53" s="586"/>
      <c r="O53" s="586"/>
      <c r="P53" s="586"/>
      <c r="Q53" s="564"/>
    </row>
    <row r="54" spans="1:23" ht="9" hidden="1" customHeight="1" x14ac:dyDescent="0.25">
      <c r="A54" s="759">
        <v>4.2</v>
      </c>
      <c r="B54" s="759">
        <v>70421</v>
      </c>
      <c r="C54" s="759" t="s">
        <v>542</v>
      </c>
      <c r="D54" s="586"/>
      <c r="E54" s="564"/>
      <c r="F54" s="564"/>
      <c r="G54" s="586"/>
      <c r="H54" s="586"/>
      <c r="I54" s="564"/>
      <c r="J54" s="587"/>
      <c r="K54" s="564"/>
      <c r="L54" s="564"/>
      <c r="M54" s="586"/>
      <c r="N54" s="586"/>
      <c r="O54" s="586"/>
      <c r="P54" s="586"/>
      <c r="Q54" s="564"/>
    </row>
    <row r="55" spans="1:23" ht="12" hidden="1" customHeight="1" x14ac:dyDescent="0.25">
      <c r="A55" s="760"/>
      <c r="B55" s="760"/>
      <c r="C55" s="760"/>
      <c r="D55" s="586"/>
      <c r="E55" s="564"/>
      <c r="F55" s="564"/>
      <c r="G55" s="586"/>
      <c r="H55" s="586"/>
      <c r="I55" s="564"/>
      <c r="J55" s="587"/>
      <c r="K55" s="564"/>
      <c r="L55" s="564"/>
      <c r="M55" s="586"/>
      <c r="N55" s="586"/>
      <c r="O55" s="586"/>
      <c r="P55" s="586"/>
      <c r="Q55" s="564"/>
    </row>
    <row r="56" spans="1:23" ht="17.25" hidden="1" customHeight="1" x14ac:dyDescent="0.25">
      <c r="A56" s="761"/>
      <c r="B56" s="761"/>
      <c r="C56" s="761"/>
      <c r="D56" s="586"/>
      <c r="E56" s="564"/>
      <c r="F56" s="564"/>
      <c r="G56" s="586"/>
      <c r="H56" s="586"/>
      <c r="I56" s="564"/>
      <c r="J56" s="587"/>
      <c r="K56" s="564"/>
      <c r="L56" s="564"/>
      <c r="M56" s="586"/>
      <c r="N56" s="586"/>
      <c r="O56" s="586"/>
      <c r="P56" s="586"/>
      <c r="Q56" s="564"/>
    </row>
    <row r="57" spans="1:23" x14ac:dyDescent="0.25">
      <c r="A57" s="759">
        <v>4.3</v>
      </c>
      <c r="B57" s="759">
        <v>7045</v>
      </c>
      <c r="C57" s="759" t="s">
        <v>543</v>
      </c>
      <c r="D57" s="586">
        <f>D61</f>
        <v>3246.05</v>
      </c>
      <c r="E57" s="564"/>
      <c r="F57" s="564"/>
      <c r="G57" s="586"/>
      <c r="H57" s="586"/>
      <c r="I57" s="564" t="s">
        <v>987</v>
      </c>
      <c r="J57" s="587" t="s">
        <v>988</v>
      </c>
      <c r="K57" s="564" t="s">
        <v>989</v>
      </c>
      <c r="L57" s="564">
        <v>1</v>
      </c>
      <c r="M57" s="586">
        <f>M61</f>
        <v>10125.57235</v>
      </c>
      <c r="N57" s="586"/>
      <c r="O57" s="586"/>
      <c r="P57" s="586">
        <f>D57+M57-N57</f>
        <v>13371.622350000001</v>
      </c>
      <c r="Q57" s="564"/>
    </row>
    <row r="58" spans="1:23" x14ac:dyDescent="0.25">
      <c r="A58" s="760"/>
      <c r="B58" s="760"/>
      <c r="C58" s="760"/>
      <c r="D58" s="564"/>
      <c r="E58" s="564"/>
      <c r="F58" s="564"/>
      <c r="G58" s="586"/>
      <c r="H58" s="586"/>
      <c r="I58" s="564" t="s">
        <v>1301</v>
      </c>
      <c r="J58" s="587" t="s">
        <v>1681</v>
      </c>
      <c r="K58" s="564" t="s">
        <v>1258</v>
      </c>
      <c r="L58" s="564">
        <v>5</v>
      </c>
      <c r="M58" s="586">
        <f>M62</f>
        <v>0</v>
      </c>
      <c r="N58" s="586">
        <f>N62</f>
        <v>348.08100000000002</v>
      </c>
      <c r="O58" s="586"/>
      <c r="P58" s="586">
        <f>P57+M58-N58</f>
        <v>13023.541350000001</v>
      </c>
      <c r="Q58" s="564"/>
    </row>
    <row r="59" spans="1:23" ht="15" customHeight="1" x14ac:dyDescent="0.25">
      <c r="A59" s="760"/>
      <c r="B59" s="760"/>
      <c r="C59" s="760"/>
      <c r="D59" s="564"/>
      <c r="E59" s="564"/>
      <c r="F59" s="564"/>
      <c r="G59" s="586"/>
      <c r="H59" s="586"/>
      <c r="I59" s="564"/>
      <c r="J59" s="587"/>
      <c r="K59" s="564"/>
      <c r="L59" s="564"/>
      <c r="M59" s="586"/>
      <c r="N59" s="586"/>
      <c r="O59" s="586"/>
      <c r="P59" s="586"/>
      <c r="Q59" s="564"/>
    </row>
    <row r="60" spans="1:23" ht="15" customHeight="1" x14ac:dyDescent="0.25">
      <c r="A60" s="760"/>
      <c r="B60" s="760"/>
      <c r="C60" s="760"/>
      <c r="D60" s="564"/>
      <c r="E60" s="564"/>
      <c r="F60" s="564"/>
      <c r="G60" s="586"/>
      <c r="H60" s="586"/>
      <c r="I60" s="564"/>
      <c r="J60" s="587"/>
      <c r="K60" s="564"/>
      <c r="L60" s="564"/>
      <c r="M60" s="586"/>
      <c r="N60" s="586"/>
      <c r="O60" s="586"/>
      <c r="P60" s="586"/>
      <c r="Q60" s="564"/>
    </row>
    <row r="61" spans="1:23" x14ac:dyDescent="0.25">
      <c r="A61" s="759">
        <v>4.4000000000000004</v>
      </c>
      <c r="B61" s="759">
        <v>70451</v>
      </c>
      <c r="C61" s="759" t="s">
        <v>544</v>
      </c>
      <c r="D61" s="223">
        <f>'ფორმა N4'!C57+0.05</f>
        <v>3246.05</v>
      </c>
      <c r="E61" s="564"/>
      <c r="F61" s="223"/>
      <c r="G61" s="586"/>
      <c r="H61" s="586"/>
      <c r="I61" s="564" t="s">
        <v>987</v>
      </c>
      <c r="J61" s="587" t="s">
        <v>988</v>
      </c>
      <c r="K61" s="564" t="s">
        <v>989</v>
      </c>
      <c r="L61" s="564">
        <v>1</v>
      </c>
      <c r="M61" s="586">
        <v>10125.57235</v>
      </c>
      <c r="N61" s="586"/>
      <c r="O61" s="586"/>
      <c r="P61" s="586">
        <f>D61+M61-N61</f>
        <v>13371.622350000001</v>
      </c>
      <c r="Q61" s="564"/>
      <c r="V61" s="589"/>
      <c r="W61" s="589"/>
    </row>
    <row r="62" spans="1:23" x14ac:dyDescent="0.25">
      <c r="A62" s="760"/>
      <c r="B62" s="760"/>
      <c r="C62" s="760"/>
      <c r="D62" s="564"/>
      <c r="E62" s="564"/>
      <c r="F62" s="564"/>
      <c r="G62" s="586"/>
      <c r="H62" s="586"/>
      <c r="I62" s="564" t="s">
        <v>1301</v>
      </c>
      <c r="J62" s="587" t="s">
        <v>1681</v>
      </c>
      <c r="K62" s="564" t="s">
        <v>1258</v>
      </c>
      <c r="L62" s="564">
        <v>5</v>
      </c>
      <c r="M62" s="586"/>
      <c r="N62" s="586">
        <v>348.08100000000002</v>
      </c>
      <c r="O62" s="586"/>
      <c r="P62" s="586">
        <f>P61+M62-N62</f>
        <v>13023.541350000001</v>
      </c>
      <c r="Q62" s="564"/>
    </row>
    <row r="63" spans="1:23" ht="15" customHeight="1" x14ac:dyDescent="0.25">
      <c r="A63" s="760"/>
      <c r="B63" s="760"/>
      <c r="C63" s="760"/>
      <c r="D63" s="564"/>
      <c r="E63" s="564"/>
      <c r="F63" s="564"/>
      <c r="G63" s="586"/>
      <c r="H63" s="586"/>
      <c r="I63" s="564"/>
      <c r="J63" s="587"/>
      <c r="K63" s="564"/>
      <c r="L63" s="564"/>
      <c r="M63" s="586"/>
      <c r="N63" s="586"/>
      <c r="O63" s="586"/>
      <c r="P63" s="586"/>
      <c r="Q63" s="564"/>
    </row>
    <row r="64" spans="1:23" hidden="1" x14ac:dyDescent="0.25">
      <c r="A64" s="760"/>
      <c r="B64" s="760"/>
      <c r="C64" s="760"/>
      <c r="D64" s="564"/>
      <c r="E64" s="564"/>
      <c r="F64" s="564"/>
      <c r="G64" s="586"/>
      <c r="H64" s="586"/>
      <c r="I64" s="564"/>
      <c r="J64" s="587"/>
      <c r="K64" s="564"/>
      <c r="L64" s="564"/>
      <c r="M64" s="586"/>
      <c r="N64" s="586"/>
      <c r="O64" s="586"/>
      <c r="P64" s="586"/>
      <c r="Q64" s="564"/>
    </row>
    <row r="65" spans="1:23" hidden="1" x14ac:dyDescent="0.25">
      <c r="A65" s="760"/>
      <c r="B65" s="760"/>
      <c r="C65" s="760"/>
      <c r="D65" s="564"/>
      <c r="E65" s="564"/>
      <c r="F65" s="564"/>
      <c r="G65" s="586"/>
      <c r="H65" s="586"/>
      <c r="I65" s="564"/>
      <c r="J65" s="587"/>
      <c r="K65" s="564"/>
      <c r="L65" s="564"/>
      <c r="M65" s="586"/>
      <c r="N65" s="586"/>
      <c r="O65" s="586"/>
      <c r="P65" s="586"/>
      <c r="Q65" s="564"/>
    </row>
    <row r="66" spans="1:23" hidden="1" x14ac:dyDescent="0.25">
      <c r="A66" s="760"/>
      <c r="B66" s="760"/>
      <c r="C66" s="760"/>
      <c r="D66" s="564"/>
      <c r="E66" s="564"/>
      <c r="F66" s="564"/>
      <c r="G66" s="586"/>
      <c r="H66" s="586"/>
      <c r="I66" s="564"/>
      <c r="J66" s="587"/>
      <c r="K66" s="564"/>
      <c r="L66" s="564"/>
      <c r="M66" s="586"/>
      <c r="N66" s="586"/>
      <c r="O66" s="586"/>
      <c r="P66" s="586"/>
      <c r="Q66" s="564"/>
    </row>
    <row r="67" spans="1:23" hidden="1" x14ac:dyDescent="0.25">
      <c r="A67" s="760"/>
      <c r="B67" s="760"/>
      <c r="C67" s="760"/>
      <c r="D67" s="564"/>
      <c r="E67" s="564"/>
      <c r="F67" s="564"/>
      <c r="G67" s="586"/>
      <c r="H67" s="586"/>
      <c r="I67" s="564"/>
      <c r="J67" s="587"/>
      <c r="K67" s="564"/>
      <c r="L67" s="564"/>
      <c r="M67" s="586"/>
      <c r="N67" s="586"/>
      <c r="O67" s="586"/>
      <c r="P67" s="586"/>
      <c r="Q67" s="564"/>
    </row>
    <row r="68" spans="1:23" ht="15" hidden="1" customHeight="1" x14ac:dyDescent="0.25">
      <c r="A68" s="760"/>
      <c r="B68" s="760"/>
      <c r="C68" s="760"/>
      <c r="D68" s="564"/>
      <c r="E68" s="564"/>
      <c r="F68" s="564"/>
      <c r="G68" s="586"/>
      <c r="H68" s="586"/>
      <c r="I68" s="564"/>
      <c r="J68" s="587"/>
      <c r="K68" s="564"/>
      <c r="L68" s="564"/>
      <c r="M68" s="586"/>
      <c r="N68" s="586"/>
      <c r="O68" s="586"/>
      <c r="P68" s="586"/>
      <c r="Q68" s="564"/>
    </row>
    <row r="69" spans="1:23" ht="15" hidden="1" customHeight="1" x14ac:dyDescent="0.25">
      <c r="A69" s="588"/>
      <c r="B69" s="588"/>
      <c r="C69" s="588"/>
      <c r="D69" s="564"/>
      <c r="E69" s="564"/>
      <c r="F69" s="564"/>
      <c r="G69" s="586"/>
      <c r="H69" s="586"/>
      <c r="I69" s="564"/>
      <c r="J69" s="587"/>
      <c r="K69" s="564"/>
      <c r="L69" s="564"/>
      <c r="M69" s="586"/>
      <c r="N69" s="586"/>
      <c r="O69" s="586"/>
      <c r="P69" s="586"/>
      <c r="Q69" s="564"/>
    </row>
    <row r="70" spans="1:23" ht="15" hidden="1" customHeight="1" x14ac:dyDescent="0.25">
      <c r="A70" s="588"/>
      <c r="B70" s="588"/>
      <c r="C70" s="588"/>
      <c r="D70" s="564"/>
      <c r="E70" s="564"/>
      <c r="F70" s="564"/>
      <c r="G70" s="586"/>
      <c r="H70" s="586"/>
      <c r="I70" s="564"/>
      <c r="J70" s="587"/>
      <c r="K70" s="564"/>
      <c r="L70" s="564"/>
      <c r="M70" s="586"/>
      <c r="N70" s="586"/>
      <c r="O70" s="586"/>
      <c r="P70" s="586"/>
      <c r="Q70" s="564"/>
    </row>
    <row r="71" spans="1:23" ht="15" hidden="1" customHeight="1" x14ac:dyDescent="0.25">
      <c r="A71" s="588"/>
      <c r="B71" s="588"/>
      <c r="C71" s="588"/>
      <c r="D71" s="564"/>
      <c r="E71" s="564"/>
      <c r="F71" s="564"/>
      <c r="G71" s="586"/>
      <c r="H71" s="586"/>
      <c r="I71" s="564"/>
      <c r="J71" s="587"/>
      <c r="K71" s="564"/>
      <c r="L71" s="564"/>
      <c r="M71" s="586"/>
      <c r="N71" s="586"/>
      <c r="O71" s="586"/>
      <c r="P71" s="586"/>
      <c r="Q71" s="564"/>
    </row>
    <row r="72" spans="1:23" ht="15" hidden="1" customHeight="1" x14ac:dyDescent="0.25">
      <c r="A72" s="588"/>
      <c r="B72" s="588"/>
      <c r="C72" s="588"/>
      <c r="D72" s="564"/>
      <c r="E72" s="564"/>
      <c r="F72" s="564"/>
      <c r="G72" s="586"/>
      <c r="H72" s="586"/>
      <c r="I72" s="564"/>
      <c r="J72" s="587"/>
      <c r="K72" s="564"/>
      <c r="L72" s="564"/>
      <c r="M72" s="586"/>
      <c r="N72" s="586"/>
      <c r="O72" s="586"/>
      <c r="P72" s="586"/>
      <c r="Q72" s="564"/>
    </row>
    <row r="73" spans="1:23" s="591" customFormat="1" ht="24" x14ac:dyDescent="0.25">
      <c r="A73" s="765">
        <v>5</v>
      </c>
      <c r="B73" s="767" t="s">
        <v>545</v>
      </c>
      <c r="C73" s="765" t="s">
        <v>546</v>
      </c>
      <c r="D73" s="577">
        <f>D86</f>
        <v>2777.1289999999999</v>
      </c>
      <c r="E73" s="222"/>
      <c r="F73" s="222"/>
      <c r="G73" s="577"/>
      <c r="H73" s="577"/>
      <c r="I73" s="222" t="s">
        <v>987</v>
      </c>
      <c r="J73" s="578" t="s">
        <v>988</v>
      </c>
      <c r="K73" s="222" t="s">
        <v>989</v>
      </c>
      <c r="L73" s="222">
        <v>1</v>
      </c>
      <c r="M73" s="577">
        <f>M86</f>
        <v>2375.8950199999999</v>
      </c>
      <c r="N73" s="577"/>
      <c r="O73" s="577"/>
      <c r="P73" s="577">
        <f>D73+M73-N73</f>
        <v>5153.0240199999998</v>
      </c>
      <c r="Q73" s="581"/>
      <c r="V73" s="590"/>
      <c r="W73" s="590"/>
    </row>
    <row r="74" spans="1:23" s="591" customFormat="1" ht="17.25" hidden="1" customHeight="1" x14ac:dyDescent="0.25">
      <c r="A74" s="766"/>
      <c r="B74" s="768"/>
      <c r="C74" s="766"/>
      <c r="D74" s="222"/>
      <c r="E74" s="222"/>
      <c r="F74" s="222"/>
      <c r="G74" s="577"/>
      <c r="H74" s="577"/>
      <c r="I74" s="222"/>
      <c r="J74" s="578"/>
      <c r="K74" s="222"/>
      <c r="L74" s="222"/>
      <c r="M74" s="577"/>
      <c r="N74" s="577"/>
      <c r="O74" s="577"/>
      <c r="P74" s="577"/>
      <c r="Q74" s="222"/>
    </row>
    <row r="75" spans="1:23" s="591" customFormat="1" ht="17.25" hidden="1" customHeight="1" x14ac:dyDescent="0.25">
      <c r="A75" s="766"/>
      <c r="B75" s="768"/>
      <c r="C75" s="766"/>
      <c r="D75" s="222"/>
      <c r="E75" s="222"/>
      <c r="F75" s="222"/>
      <c r="G75" s="577"/>
      <c r="H75" s="577"/>
      <c r="I75" s="222"/>
      <c r="J75" s="578"/>
      <c r="K75" s="222"/>
      <c r="L75" s="222"/>
      <c r="M75" s="577"/>
      <c r="N75" s="577"/>
      <c r="O75" s="577"/>
      <c r="P75" s="577"/>
      <c r="Q75" s="222"/>
    </row>
    <row r="76" spans="1:23" s="591" customFormat="1" ht="17.25" hidden="1" customHeight="1" x14ac:dyDescent="0.25">
      <c r="A76" s="766"/>
      <c r="B76" s="768"/>
      <c r="C76" s="766"/>
      <c r="D76" s="222"/>
      <c r="E76" s="222"/>
      <c r="F76" s="222"/>
      <c r="G76" s="577"/>
      <c r="H76" s="577"/>
      <c r="I76" s="222"/>
      <c r="J76" s="578"/>
      <c r="K76" s="222"/>
      <c r="L76" s="222"/>
      <c r="M76" s="577"/>
      <c r="N76" s="577"/>
      <c r="O76" s="577"/>
      <c r="P76" s="577"/>
      <c r="Q76" s="222"/>
    </row>
    <row r="77" spans="1:23" s="591" customFormat="1" ht="15" hidden="1" customHeight="1" x14ac:dyDescent="0.25">
      <c r="A77" s="766"/>
      <c r="B77" s="768"/>
      <c r="C77" s="766"/>
      <c r="D77" s="222"/>
      <c r="E77" s="222"/>
      <c r="F77" s="222"/>
      <c r="G77" s="577"/>
      <c r="H77" s="577"/>
      <c r="I77" s="222"/>
      <c r="J77" s="578"/>
      <c r="K77" s="222"/>
      <c r="L77" s="222"/>
      <c r="M77" s="577"/>
      <c r="N77" s="577"/>
      <c r="O77" s="577"/>
      <c r="P77" s="577"/>
      <c r="Q77" s="222"/>
    </row>
    <row r="78" spans="1:23" s="591" customFormat="1" hidden="1" x14ac:dyDescent="0.25">
      <c r="A78" s="766"/>
      <c r="B78" s="768"/>
      <c r="C78" s="766"/>
      <c r="D78" s="222"/>
      <c r="E78" s="222"/>
      <c r="F78" s="222"/>
      <c r="G78" s="577"/>
      <c r="H78" s="577"/>
      <c r="I78" s="222"/>
      <c r="J78" s="578"/>
      <c r="K78" s="222"/>
      <c r="L78" s="222"/>
      <c r="M78" s="577"/>
      <c r="N78" s="577"/>
      <c r="O78" s="577"/>
      <c r="P78" s="577"/>
      <c r="Q78" s="222"/>
    </row>
    <row r="79" spans="1:23" s="591" customFormat="1" ht="15" hidden="1" customHeight="1" x14ac:dyDescent="0.25">
      <c r="A79" s="766"/>
      <c r="B79" s="768"/>
      <c r="C79" s="766"/>
      <c r="D79" s="222"/>
      <c r="E79" s="222"/>
      <c r="F79" s="222"/>
      <c r="G79" s="577"/>
      <c r="H79" s="577"/>
      <c r="I79" s="222"/>
      <c r="J79" s="578"/>
      <c r="K79" s="222"/>
      <c r="L79" s="222"/>
      <c r="M79" s="577"/>
      <c r="N79" s="577"/>
      <c r="O79" s="577"/>
      <c r="P79" s="577"/>
      <c r="Q79" s="222"/>
    </row>
    <row r="80" spans="1:23" s="591" customFormat="1" ht="15" hidden="1" customHeight="1" x14ac:dyDescent="0.25">
      <c r="A80" s="583"/>
      <c r="B80" s="584"/>
      <c r="C80" s="583"/>
      <c r="D80" s="222"/>
      <c r="E80" s="222"/>
      <c r="F80" s="222"/>
      <c r="G80" s="577"/>
      <c r="H80" s="577"/>
      <c r="I80" s="222"/>
      <c r="J80" s="578"/>
      <c r="K80" s="222"/>
      <c r="L80" s="222"/>
      <c r="M80" s="577"/>
      <c r="N80" s="577"/>
      <c r="O80" s="577"/>
      <c r="P80" s="577"/>
      <c r="Q80" s="222"/>
    </row>
    <row r="81" spans="1:23" s="591" customFormat="1" ht="15" hidden="1" customHeight="1" x14ac:dyDescent="0.25">
      <c r="A81" s="583"/>
      <c r="B81" s="584"/>
      <c r="C81" s="583"/>
      <c r="D81" s="222"/>
      <c r="E81" s="222"/>
      <c r="F81" s="222"/>
      <c r="G81" s="577"/>
      <c r="H81" s="577"/>
      <c r="I81" s="222"/>
      <c r="J81" s="578"/>
      <c r="K81" s="222"/>
      <c r="L81" s="222"/>
      <c r="M81" s="577"/>
      <c r="N81" s="577"/>
      <c r="O81" s="577"/>
      <c r="P81" s="577"/>
      <c r="Q81" s="222"/>
    </row>
    <row r="82" spans="1:23" s="591" customFormat="1" ht="15" hidden="1" customHeight="1" x14ac:dyDescent="0.25">
      <c r="A82" s="583"/>
      <c r="B82" s="584"/>
      <c r="C82" s="583"/>
      <c r="D82" s="222"/>
      <c r="E82" s="222"/>
      <c r="F82" s="222"/>
      <c r="G82" s="577"/>
      <c r="H82" s="577"/>
      <c r="I82" s="222"/>
      <c r="J82" s="578"/>
      <c r="K82" s="222"/>
      <c r="L82" s="222"/>
      <c r="M82" s="577"/>
      <c r="N82" s="577"/>
      <c r="O82" s="577"/>
      <c r="P82" s="577"/>
      <c r="Q82" s="222"/>
    </row>
    <row r="83" spans="1:23" s="591" customFormat="1" ht="15" hidden="1" customHeight="1" x14ac:dyDescent="0.25">
      <c r="A83" s="583"/>
      <c r="B83" s="584"/>
      <c r="C83" s="583"/>
      <c r="D83" s="222"/>
      <c r="E83" s="222"/>
      <c r="F83" s="222"/>
      <c r="G83" s="577"/>
      <c r="H83" s="577"/>
      <c r="I83" s="222"/>
      <c r="J83" s="578"/>
      <c r="K83" s="222"/>
      <c r="L83" s="222"/>
      <c r="M83" s="577"/>
      <c r="N83" s="577"/>
      <c r="O83" s="577"/>
      <c r="P83" s="577"/>
      <c r="Q83" s="222"/>
    </row>
    <row r="84" spans="1:23" s="591" customFormat="1" ht="24" x14ac:dyDescent="0.25">
      <c r="A84" s="583"/>
      <c r="B84" s="584"/>
      <c r="C84" s="583"/>
      <c r="D84" s="222"/>
      <c r="E84" s="222"/>
      <c r="F84" s="222"/>
      <c r="G84" s="577"/>
      <c r="H84" s="577"/>
      <c r="I84" s="222" t="s">
        <v>1301</v>
      </c>
      <c r="J84" s="578" t="s">
        <v>1681</v>
      </c>
      <c r="K84" s="222" t="s">
        <v>1258</v>
      </c>
      <c r="L84" s="222">
        <v>5</v>
      </c>
      <c r="M84" s="577">
        <f>M105</f>
        <v>272.56099999999998</v>
      </c>
      <c r="N84" s="577">
        <f>N105</f>
        <v>0</v>
      </c>
      <c r="O84" s="577"/>
      <c r="P84" s="577">
        <f>P73+M84-N84</f>
        <v>5425.5850199999995</v>
      </c>
      <c r="Q84" s="581"/>
    </row>
    <row r="85" spans="1:23" s="591" customFormat="1" ht="15" customHeight="1" x14ac:dyDescent="0.25">
      <c r="A85" s="583"/>
      <c r="B85" s="584"/>
      <c r="C85" s="583"/>
      <c r="D85" s="222"/>
      <c r="E85" s="222"/>
      <c r="F85" s="222"/>
      <c r="G85" s="577"/>
      <c r="H85" s="577"/>
      <c r="I85" s="222"/>
      <c r="J85" s="578"/>
      <c r="K85" s="222"/>
      <c r="L85" s="222"/>
      <c r="M85" s="577"/>
      <c r="N85" s="577"/>
      <c r="O85" s="577"/>
      <c r="P85" s="577"/>
      <c r="Q85" s="581"/>
    </row>
    <row r="86" spans="1:23" x14ac:dyDescent="0.25">
      <c r="A86" s="759">
        <v>5.0999999999999996</v>
      </c>
      <c r="B86" s="762" t="s">
        <v>547</v>
      </c>
      <c r="C86" s="770" t="s">
        <v>548</v>
      </c>
      <c r="D86" s="586">
        <f>'ფორმა N4'!C78+0.029</f>
        <v>2777.1289999999999</v>
      </c>
      <c r="E86" s="564"/>
      <c r="F86" s="564"/>
      <c r="G86" s="586"/>
      <c r="H86" s="586"/>
      <c r="I86" s="564" t="s">
        <v>987</v>
      </c>
      <c r="J86" s="587" t="s">
        <v>988</v>
      </c>
      <c r="K86" s="564" t="s">
        <v>989</v>
      </c>
      <c r="L86" s="564">
        <v>1</v>
      </c>
      <c r="M86" s="586">
        <v>2375.8950199999999</v>
      </c>
      <c r="N86" s="586"/>
      <c r="O86" s="586"/>
      <c r="P86" s="586">
        <f>D86+M86-N86</f>
        <v>5153.0240199999998</v>
      </c>
      <c r="Q86" s="564"/>
      <c r="V86" s="589"/>
      <c r="W86" s="589"/>
    </row>
    <row r="87" spans="1:23" ht="15" hidden="1" customHeight="1" x14ac:dyDescent="0.25">
      <c r="A87" s="760"/>
      <c r="B87" s="763"/>
      <c r="C87" s="771"/>
      <c r="D87" s="586"/>
      <c r="E87" s="564"/>
      <c r="F87" s="564"/>
      <c r="G87" s="586"/>
      <c r="H87" s="586"/>
      <c r="I87" s="564"/>
      <c r="J87" s="587"/>
      <c r="K87" s="564"/>
      <c r="L87" s="564"/>
      <c r="M87" s="586"/>
      <c r="N87" s="586"/>
      <c r="O87" s="586"/>
      <c r="P87" s="586"/>
      <c r="Q87" s="564"/>
      <c r="V87" s="589"/>
      <c r="W87" s="589"/>
    </row>
    <row r="88" spans="1:23" ht="15" hidden="1" customHeight="1" x14ac:dyDescent="0.25">
      <c r="A88" s="760"/>
      <c r="B88" s="763"/>
      <c r="C88" s="771"/>
      <c r="D88" s="586"/>
      <c r="E88" s="564"/>
      <c r="F88" s="564"/>
      <c r="G88" s="586"/>
      <c r="H88" s="586"/>
      <c r="I88" s="564"/>
      <c r="J88" s="587"/>
      <c r="K88" s="564"/>
      <c r="L88" s="564"/>
      <c r="M88" s="586"/>
      <c r="N88" s="586"/>
      <c r="O88" s="586"/>
      <c r="P88" s="586"/>
      <c r="Q88" s="564"/>
      <c r="V88" s="589"/>
      <c r="W88" s="589"/>
    </row>
    <row r="89" spans="1:23" ht="15" hidden="1" customHeight="1" x14ac:dyDescent="0.25">
      <c r="A89" s="760"/>
      <c r="B89" s="763"/>
      <c r="C89" s="771"/>
      <c r="D89" s="586"/>
      <c r="E89" s="564"/>
      <c r="F89" s="564"/>
      <c r="G89" s="586"/>
      <c r="H89" s="586"/>
      <c r="I89" s="564"/>
      <c r="J89" s="587"/>
      <c r="K89" s="564"/>
      <c r="L89" s="564"/>
      <c r="M89" s="586"/>
      <c r="N89" s="586"/>
      <c r="O89" s="586"/>
      <c r="P89" s="586"/>
      <c r="Q89" s="564"/>
      <c r="V89" s="589"/>
      <c r="W89" s="589"/>
    </row>
    <row r="90" spans="1:23" ht="15" hidden="1" customHeight="1" x14ac:dyDescent="0.25">
      <c r="A90" s="760"/>
      <c r="B90" s="763"/>
      <c r="C90" s="771"/>
      <c r="D90" s="586"/>
      <c r="E90" s="564"/>
      <c r="F90" s="564"/>
      <c r="G90" s="586"/>
      <c r="H90" s="586"/>
      <c r="I90" s="564"/>
      <c r="J90" s="587"/>
      <c r="K90" s="564"/>
      <c r="L90" s="564"/>
      <c r="M90" s="586"/>
      <c r="N90" s="586"/>
      <c r="O90" s="586"/>
      <c r="P90" s="586"/>
      <c r="Q90" s="564"/>
      <c r="V90" s="589"/>
      <c r="W90" s="589"/>
    </row>
    <row r="91" spans="1:23" ht="15" hidden="1" customHeight="1" x14ac:dyDescent="0.25">
      <c r="A91" s="760"/>
      <c r="B91" s="763"/>
      <c r="C91" s="771"/>
      <c r="D91" s="564"/>
      <c r="E91" s="564"/>
      <c r="F91" s="564"/>
      <c r="G91" s="586"/>
      <c r="H91" s="586"/>
      <c r="I91" s="564"/>
      <c r="J91" s="587"/>
      <c r="K91" s="564"/>
      <c r="L91" s="564"/>
      <c r="M91" s="586"/>
      <c r="N91" s="586"/>
      <c r="O91" s="586"/>
      <c r="P91" s="586"/>
      <c r="Q91" s="564"/>
    </row>
    <row r="92" spans="1:23" ht="15" hidden="1" customHeight="1" x14ac:dyDescent="0.25">
      <c r="A92" s="760"/>
      <c r="B92" s="763"/>
      <c r="C92" s="771"/>
      <c r="D92" s="586"/>
      <c r="E92" s="564"/>
      <c r="F92" s="564"/>
      <c r="G92" s="586"/>
      <c r="H92" s="586"/>
      <c r="I92" s="564"/>
      <c r="J92" s="587"/>
      <c r="K92" s="564"/>
      <c r="L92" s="564"/>
      <c r="M92" s="586"/>
      <c r="N92" s="586"/>
      <c r="O92" s="586"/>
      <c r="P92" s="586"/>
      <c r="Q92" s="564"/>
    </row>
    <row r="93" spans="1:23" ht="15" hidden="1" customHeight="1" x14ac:dyDescent="0.25">
      <c r="A93" s="588"/>
      <c r="B93" s="592"/>
      <c r="C93" s="593"/>
      <c r="D93" s="586"/>
      <c r="E93" s="564"/>
      <c r="F93" s="564"/>
      <c r="G93" s="586"/>
      <c r="H93" s="586"/>
      <c r="I93" s="564"/>
      <c r="J93" s="587"/>
      <c r="K93" s="564"/>
      <c r="L93" s="564"/>
      <c r="M93" s="586"/>
      <c r="N93" s="586"/>
      <c r="O93" s="586"/>
      <c r="P93" s="586"/>
      <c r="Q93" s="564"/>
    </row>
    <row r="94" spans="1:23" ht="15" hidden="1" customHeight="1" x14ac:dyDescent="0.25">
      <c r="A94" s="588"/>
      <c r="B94" s="592"/>
      <c r="C94" s="593"/>
      <c r="D94" s="586"/>
      <c r="E94" s="564"/>
      <c r="F94" s="564"/>
      <c r="G94" s="586"/>
      <c r="H94" s="586"/>
      <c r="I94" s="564"/>
      <c r="J94" s="587"/>
      <c r="K94" s="564"/>
      <c r="L94" s="564"/>
      <c r="M94" s="586"/>
      <c r="N94" s="586"/>
      <c r="O94" s="586"/>
      <c r="P94" s="586"/>
      <c r="Q94" s="564"/>
    </row>
    <row r="95" spans="1:23" hidden="1" x14ac:dyDescent="0.25">
      <c r="A95" s="759">
        <v>5.3</v>
      </c>
      <c r="B95" s="762" t="s">
        <v>549</v>
      </c>
      <c r="C95" s="759" t="s">
        <v>550</v>
      </c>
      <c r="D95" s="586"/>
      <c r="E95" s="564"/>
      <c r="F95" s="564"/>
      <c r="G95" s="586"/>
      <c r="H95" s="586"/>
      <c r="I95" s="564"/>
      <c r="J95" s="587"/>
      <c r="K95" s="564"/>
      <c r="L95" s="564"/>
      <c r="M95" s="586"/>
      <c r="N95" s="586"/>
      <c r="O95" s="586"/>
      <c r="P95" s="577"/>
      <c r="Q95" s="564"/>
      <c r="V95" s="589"/>
    </row>
    <row r="96" spans="1:23" hidden="1" x14ac:dyDescent="0.25">
      <c r="A96" s="760"/>
      <c r="B96" s="763"/>
      <c r="C96" s="760"/>
      <c r="D96" s="586"/>
      <c r="E96" s="564"/>
      <c r="F96" s="564"/>
      <c r="G96" s="586"/>
      <c r="H96" s="586"/>
      <c r="I96" s="564"/>
      <c r="J96" s="587"/>
      <c r="K96" s="564"/>
      <c r="L96" s="564"/>
      <c r="M96" s="586"/>
      <c r="N96" s="586"/>
      <c r="O96" s="586"/>
      <c r="P96" s="586"/>
      <c r="Q96" s="564"/>
      <c r="V96" s="589"/>
    </row>
    <row r="97" spans="1:22" ht="15" hidden="1" customHeight="1" x14ac:dyDescent="0.25">
      <c r="A97" s="760"/>
      <c r="B97" s="763"/>
      <c r="C97" s="760"/>
      <c r="D97" s="586"/>
      <c r="E97" s="564"/>
      <c r="F97" s="564"/>
      <c r="G97" s="586"/>
      <c r="H97" s="586"/>
      <c r="I97" s="564"/>
      <c r="J97" s="587"/>
      <c r="K97" s="564"/>
      <c r="L97" s="564"/>
      <c r="M97" s="586"/>
      <c r="N97" s="586"/>
      <c r="O97" s="586"/>
      <c r="P97" s="586"/>
      <c r="Q97" s="564"/>
    </row>
    <row r="98" spans="1:22" ht="15" hidden="1" customHeight="1" x14ac:dyDescent="0.25">
      <c r="A98" s="588"/>
      <c r="B98" s="592"/>
      <c r="C98" s="588"/>
      <c r="D98" s="586"/>
      <c r="E98" s="564"/>
      <c r="F98" s="564"/>
      <c r="G98" s="586"/>
      <c r="H98" s="586"/>
      <c r="I98" s="564"/>
      <c r="J98" s="587"/>
      <c r="K98" s="564"/>
      <c r="L98" s="564"/>
      <c r="M98" s="586"/>
      <c r="N98" s="586"/>
      <c r="O98" s="586"/>
      <c r="P98" s="586"/>
      <c r="Q98" s="564"/>
    </row>
    <row r="99" spans="1:22" ht="15" hidden="1" customHeight="1" x14ac:dyDescent="0.25">
      <c r="A99" s="588"/>
      <c r="B99" s="592"/>
      <c r="C99" s="588"/>
      <c r="D99" s="586"/>
      <c r="E99" s="564"/>
      <c r="F99" s="564"/>
      <c r="G99" s="586"/>
      <c r="H99" s="586"/>
      <c r="I99" s="564"/>
      <c r="J99" s="587"/>
      <c r="K99" s="564"/>
      <c r="L99" s="564"/>
      <c r="M99" s="586"/>
      <c r="N99" s="586"/>
      <c r="O99" s="586"/>
      <c r="P99" s="586"/>
      <c r="Q99" s="564"/>
    </row>
    <row r="100" spans="1:22" hidden="1" x14ac:dyDescent="0.25">
      <c r="A100" s="759">
        <v>5.4</v>
      </c>
      <c r="B100" s="762" t="s">
        <v>588</v>
      </c>
      <c r="C100" s="759" t="s">
        <v>589</v>
      </c>
      <c r="D100" s="586"/>
      <c r="E100" s="564"/>
      <c r="F100" s="564"/>
      <c r="G100" s="586"/>
      <c r="H100" s="586"/>
      <c r="I100" s="564"/>
      <c r="J100" s="587"/>
      <c r="K100" s="564"/>
      <c r="L100" s="564"/>
      <c r="M100" s="586"/>
      <c r="N100" s="586"/>
      <c r="O100" s="586"/>
      <c r="P100" s="586"/>
      <c r="Q100" s="564"/>
      <c r="V100" s="589"/>
    </row>
    <row r="101" spans="1:22" hidden="1" x14ac:dyDescent="0.25">
      <c r="A101" s="760"/>
      <c r="B101" s="763"/>
      <c r="C101" s="760"/>
      <c r="D101" s="586"/>
      <c r="E101" s="564"/>
      <c r="F101" s="564"/>
      <c r="G101" s="586"/>
      <c r="H101" s="586"/>
      <c r="I101" s="564"/>
      <c r="J101" s="587"/>
      <c r="K101" s="564"/>
      <c r="L101" s="564"/>
      <c r="M101" s="586"/>
      <c r="N101" s="586"/>
      <c r="O101" s="586"/>
      <c r="P101" s="586"/>
      <c r="Q101" s="564"/>
    </row>
    <row r="102" spans="1:22" hidden="1" x14ac:dyDescent="0.25">
      <c r="A102" s="760"/>
      <c r="B102" s="763"/>
      <c r="C102" s="760"/>
      <c r="D102" s="564"/>
      <c r="E102" s="564"/>
      <c r="F102" s="564"/>
      <c r="G102" s="586"/>
      <c r="H102" s="586"/>
      <c r="I102" s="564"/>
      <c r="J102" s="587"/>
      <c r="K102" s="564"/>
      <c r="L102" s="564"/>
      <c r="M102" s="586"/>
      <c r="N102" s="586"/>
      <c r="O102" s="586"/>
      <c r="P102" s="586"/>
      <c r="Q102" s="564"/>
    </row>
    <row r="103" spans="1:22" hidden="1" x14ac:dyDescent="0.25">
      <c r="A103" s="760"/>
      <c r="B103" s="763"/>
      <c r="C103" s="760"/>
      <c r="D103" s="564"/>
      <c r="E103" s="564"/>
      <c r="F103" s="564"/>
      <c r="G103" s="586"/>
      <c r="H103" s="586"/>
      <c r="I103" s="564"/>
      <c r="J103" s="587"/>
      <c r="K103" s="564"/>
      <c r="L103" s="564"/>
      <c r="M103" s="586"/>
      <c r="N103" s="586"/>
      <c r="O103" s="586"/>
      <c r="P103" s="586"/>
      <c r="Q103" s="564"/>
    </row>
    <row r="104" spans="1:22" hidden="1" x14ac:dyDescent="0.25">
      <c r="A104" s="761"/>
      <c r="B104" s="764"/>
      <c r="C104" s="761"/>
      <c r="D104" s="564"/>
      <c r="E104" s="564"/>
      <c r="F104" s="564"/>
      <c r="G104" s="586"/>
      <c r="H104" s="586"/>
      <c r="I104" s="564"/>
      <c r="J104" s="587"/>
      <c r="K104" s="564"/>
      <c r="L104" s="564"/>
      <c r="M104" s="586"/>
      <c r="N104" s="586"/>
      <c r="O104" s="586"/>
      <c r="P104" s="586"/>
      <c r="Q104" s="564"/>
    </row>
    <row r="105" spans="1:22" x14ac:dyDescent="0.25">
      <c r="A105" s="588"/>
      <c r="B105" s="592"/>
      <c r="C105" s="588"/>
      <c r="D105" s="564"/>
      <c r="E105" s="564"/>
      <c r="F105" s="564"/>
      <c r="G105" s="586"/>
      <c r="H105" s="586"/>
      <c r="I105" s="564" t="s">
        <v>1301</v>
      </c>
      <c r="J105" s="587" t="s">
        <v>1681</v>
      </c>
      <c r="K105" s="564" t="s">
        <v>1258</v>
      </c>
      <c r="L105" s="564">
        <v>5</v>
      </c>
      <c r="M105" s="586">
        <v>272.56099999999998</v>
      </c>
      <c r="N105" s="586"/>
      <c r="O105" s="586"/>
      <c r="P105" s="586">
        <f>P86+M105-N105</f>
        <v>5425.5850199999995</v>
      </c>
      <c r="Q105" s="564"/>
    </row>
    <row r="106" spans="1:22" x14ac:dyDescent="0.25">
      <c r="A106" s="588"/>
      <c r="B106" s="592"/>
      <c r="C106" s="588"/>
      <c r="D106" s="564"/>
      <c r="E106" s="564"/>
      <c r="F106" s="564"/>
      <c r="G106" s="586"/>
      <c r="H106" s="586"/>
      <c r="I106" s="564"/>
      <c r="J106" s="587"/>
      <c r="K106" s="564"/>
      <c r="L106" s="564"/>
      <c r="M106" s="586"/>
      <c r="N106" s="586"/>
      <c r="O106" s="586"/>
      <c r="P106" s="586"/>
      <c r="Q106" s="564"/>
    </row>
    <row r="107" spans="1:22" s="591" customFormat="1" ht="24" x14ac:dyDescent="0.25">
      <c r="A107" s="765">
        <v>6</v>
      </c>
      <c r="B107" s="767" t="s">
        <v>551</v>
      </c>
      <c r="C107" s="765" t="s">
        <v>552</v>
      </c>
      <c r="D107" s="577">
        <f>D137+D145+D160+D165</f>
        <v>4791.7</v>
      </c>
      <c r="E107" s="222"/>
      <c r="F107" s="222"/>
      <c r="G107" s="577"/>
      <c r="H107" s="577"/>
      <c r="I107" s="222" t="s">
        <v>987</v>
      </c>
      <c r="J107" s="578" t="s">
        <v>988</v>
      </c>
      <c r="K107" s="222" t="s">
        <v>989</v>
      </c>
      <c r="L107" s="222">
        <v>1</v>
      </c>
      <c r="M107" s="577">
        <f>M137+M145+M160+M165</f>
        <v>8335.72595</v>
      </c>
      <c r="N107" s="577"/>
      <c r="O107" s="577"/>
      <c r="P107" s="577">
        <f>D107+M107-N107</f>
        <v>13127.425950000001</v>
      </c>
      <c r="Q107" s="222"/>
    </row>
    <row r="108" spans="1:22" s="591" customFormat="1" ht="24" x14ac:dyDescent="0.25">
      <c r="A108" s="766"/>
      <c r="B108" s="768"/>
      <c r="C108" s="766"/>
      <c r="D108" s="222"/>
      <c r="E108" s="222"/>
      <c r="F108" s="222"/>
      <c r="G108" s="577"/>
      <c r="H108" s="577"/>
      <c r="I108" s="222" t="s">
        <v>990</v>
      </c>
      <c r="J108" s="578" t="s">
        <v>991</v>
      </c>
      <c r="K108" s="222" t="s">
        <v>992</v>
      </c>
      <c r="L108" s="222">
        <v>2</v>
      </c>
      <c r="M108" s="577">
        <f>M138+M146</f>
        <v>268.60519999999997</v>
      </c>
      <c r="N108" s="577">
        <f>N138+N146</f>
        <v>0</v>
      </c>
      <c r="O108" s="577"/>
      <c r="P108" s="577">
        <f>P107+M108-N108</f>
        <v>13396.031150000001</v>
      </c>
      <c r="Q108" s="222"/>
    </row>
    <row r="109" spans="1:22" s="591" customFormat="1" ht="24" x14ac:dyDescent="0.25">
      <c r="A109" s="766"/>
      <c r="B109" s="768"/>
      <c r="C109" s="766"/>
      <c r="D109" s="222"/>
      <c r="E109" s="222"/>
      <c r="F109" s="222"/>
      <c r="G109" s="577"/>
      <c r="H109" s="577"/>
      <c r="I109" s="222" t="s">
        <v>1301</v>
      </c>
      <c r="J109" s="578" t="s">
        <v>1681</v>
      </c>
      <c r="K109" s="222" t="s">
        <v>1258</v>
      </c>
      <c r="L109" s="222">
        <v>5</v>
      </c>
      <c r="M109" s="577">
        <f>M139+M166</f>
        <v>616.52757999999994</v>
      </c>
      <c r="N109" s="577">
        <f>N139+N166</f>
        <v>0</v>
      </c>
      <c r="O109" s="577"/>
      <c r="P109" s="577">
        <f>P108+M109-N109</f>
        <v>14012.558730000001</v>
      </c>
      <c r="Q109" s="581"/>
    </row>
    <row r="110" spans="1:22" s="591" customFormat="1" x14ac:dyDescent="0.25">
      <c r="A110" s="766"/>
      <c r="B110" s="768"/>
      <c r="C110" s="766"/>
      <c r="D110" s="222"/>
      <c r="E110" s="222" t="s">
        <v>1676</v>
      </c>
      <c r="F110" s="222">
        <v>52.522309428</v>
      </c>
      <c r="G110" s="577">
        <f>G140</f>
        <v>7.1503500000000004</v>
      </c>
      <c r="H110" s="577"/>
      <c r="I110" s="222"/>
      <c r="J110" s="578"/>
      <c r="K110" s="222"/>
      <c r="L110" s="222"/>
      <c r="M110" s="577"/>
      <c r="N110" s="577"/>
      <c r="O110" s="577"/>
      <c r="P110" s="577">
        <f>P109+G110-H110</f>
        <v>14019.709080000001</v>
      </c>
      <c r="Q110" s="581"/>
    </row>
    <row r="111" spans="1:22" s="591" customFormat="1" x14ac:dyDescent="0.25">
      <c r="A111" s="766"/>
      <c r="B111" s="768"/>
      <c r="C111" s="766"/>
      <c r="D111" s="222"/>
      <c r="E111" s="222" t="s">
        <v>1679</v>
      </c>
      <c r="F111" s="222">
        <v>52.522313130000001</v>
      </c>
      <c r="G111" s="577">
        <f>G141</f>
        <v>34.45664</v>
      </c>
      <c r="H111" s="577"/>
      <c r="I111" s="222"/>
      <c r="J111" s="578"/>
      <c r="K111" s="222"/>
      <c r="L111" s="222"/>
      <c r="M111" s="577"/>
      <c r="N111" s="577"/>
      <c r="O111" s="577"/>
      <c r="P111" s="577">
        <f>P110+G111-H111</f>
        <v>14054.165720000001</v>
      </c>
      <c r="Q111" s="222"/>
    </row>
    <row r="112" spans="1:22" s="591" customFormat="1" x14ac:dyDescent="0.25">
      <c r="A112" s="766"/>
      <c r="B112" s="768"/>
      <c r="C112" s="766"/>
      <c r="D112" s="222"/>
      <c r="E112" s="582" t="s">
        <v>1683</v>
      </c>
      <c r="F112" s="142">
        <v>52.522316054000001</v>
      </c>
      <c r="G112" s="577">
        <f>G142</f>
        <v>7.3331900000000001</v>
      </c>
      <c r="H112" s="577"/>
      <c r="I112" s="222"/>
      <c r="J112" s="578"/>
      <c r="K112" s="222"/>
      <c r="L112" s="222"/>
      <c r="M112" s="577"/>
      <c r="N112" s="577"/>
      <c r="O112" s="577"/>
      <c r="P112" s="577">
        <f>P111+G112-H112</f>
        <v>14061.49891</v>
      </c>
      <c r="Q112" s="222"/>
    </row>
    <row r="113" spans="1:17" s="591" customFormat="1" x14ac:dyDescent="0.25">
      <c r="A113" s="766"/>
      <c r="B113" s="768"/>
      <c r="C113" s="766"/>
      <c r="D113" s="222"/>
      <c r="E113" s="222"/>
      <c r="F113" s="222"/>
      <c r="G113" s="577"/>
      <c r="H113" s="577"/>
      <c r="I113" s="222"/>
      <c r="J113" s="578"/>
      <c r="K113" s="222"/>
      <c r="L113" s="222"/>
      <c r="M113" s="577"/>
      <c r="N113" s="577"/>
      <c r="O113" s="577"/>
      <c r="P113" s="577"/>
      <c r="Q113" s="222"/>
    </row>
    <row r="114" spans="1:17" s="591" customFormat="1" hidden="1" x14ac:dyDescent="0.25">
      <c r="A114" s="766"/>
      <c r="B114" s="768"/>
      <c r="C114" s="766"/>
      <c r="D114" s="222"/>
      <c r="E114" s="222"/>
      <c r="F114" s="222"/>
      <c r="G114" s="577"/>
      <c r="H114" s="577"/>
      <c r="I114" s="222"/>
      <c r="J114" s="578"/>
      <c r="K114" s="222"/>
      <c r="L114" s="222"/>
      <c r="M114" s="577"/>
      <c r="N114" s="577"/>
      <c r="O114" s="577"/>
      <c r="P114" s="577"/>
      <c r="Q114" s="222"/>
    </row>
    <row r="115" spans="1:17" s="591" customFormat="1" hidden="1" x14ac:dyDescent="0.25">
      <c r="A115" s="766"/>
      <c r="B115" s="768"/>
      <c r="C115" s="766"/>
      <c r="D115" s="222"/>
      <c r="E115" s="222"/>
      <c r="F115" s="222"/>
      <c r="G115" s="577"/>
      <c r="H115" s="577"/>
      <c r="I115" s="222"/>
      <c r="J115" s="578"/>
      <c r="K115" s="222"/>
      <c r="L115" s="222"/>
      <c r="M115" s="577"/>
      <c r="N115" s="577"/>
      <c r="O115" s="577"/>
      <c r="P115" s="577"/>
      <c r="Q115" s="222"/>
    </row>
    <row r="116" spans="1:17" s="591" customFormat="1" hidden="1" x14ac:dyDescent="0.25">
      <c r="A116" s="766"/>
      <c r="B116" s="768"/>
      <c r="C116" s="766"/>
      <c r="D116" s="222"/>
      <c r="E116" s="222"/>
      <c r="F116" s="222"/>
      <c r="G116" s="577"/>
      <c r="H116" s="577"/>
      <c r="I116" s="222"/>
      <c r="J116" s="578"/>
      <c r="K116" s="222"/>
      <c r="L116" s="222"/>
      <c r="M116" s="577"/>
      <c r="N116" s="577"/>
      <c r="O116" s="577"/>
      <c r="P116" s="577"/>
      <c r="Q116" s="222"/>
    </row>
    <row r="117" spans="1:17" s="591" customFormat="1" hidden="1" x14ac:dyDescent="0.25">
      <c r="A117" s="766"/>
      <c r="B117" s="768"/>
      <c r="C117" s="766"/>
      <c r="D117" s="222"/>
      <c r="E117" s="222"/>
      <c r="F117" s="222"/>
      <c r="G117" s="577"/>
      <c r="H117" s="577"/>
      <c r="I117" s="222"/>
      <c r="J117" s="578"/>
      <c r="K117" s="222"/>
      <c r="L117" s="222"/>
      <c r="M117" s="577"/>
      <c r="N117" s="577"/>
      <c r="O117" s="577"/>
      <c r="P117" s="577"/>
      <c r="Q117" s="222"/>
    </row>
    <row r="118" spans="1:17" s="591" customFormat="1" hidden="1" x14ac:dyDescent="0.25">
      <c r="A118" s="766"/>
      <c r="B118" s="768"/>
      <c r="C118" s="766"/>
      <c r="D118" s="222"/>
      <c r="E118" s="222"/>
      <c r="F118" s="222"/>
      <c r="G118" s="577"/>
      <c r="H118" s="577"/>
      <c r="I118" s="222"/>
      <c r="J118" s="578"/>
      <c r="K118" s="222"/>
      <c r="L118" s="222"/>
      <c r="M118" s="577"/>
      <c r="N118" s="577"/>
      <c r="O118" s="577"/>
      <c r="P118" s="577"/>
      <c r="Q118" s="222"/>
    </row>
    <row r="119" spans="1:17" s="591" customFormat="1" hidden="1" x14ac:dyDescent="0.25">
      <c r="A119" s="766"/>
      <c r="B119" s="768"/>
      <c r="C119" s="766"/>
      <c r="D119" s="222"/>
      <c r="E119" s="222"/>
      <c r="F119" s="222"/>
      <c r="G119" s="577"/>
      <c r="H119" s="577"/>
      <c r="I119" s="222"/>
      <c r="J119" s="578"/>
      <c r="K119" s="222"/>
      <c r="L119" s="222"/>
      <c r="M119" s="577"/>
      <c r="N119" s="577"/>
      <c r="O119" s="577"/>
      <c r="P119" s="577"/>
      <c r="Q119" s="222"/>
    </row>
    <row r="120" spans="1:17" s="591" customFormat="1" hidden="1" x14ac:dyDescent="0.25">
      <c r="A120" s="766"/>
      <c r="B120" s="768"/>
      <c r="C120" s="766"/>
      <c r="D120" s="222"/>
      <c r="E120" s="222"/>
      <c r="F120" s="222"/>
      <c r="G120" s="577"/>
      <c r="H120" s="577"/>
      <c r="I120" s="222"/>
      <c r="J120" s="578"/>
      <c r="K120" s="222"/>
      <c r="L120" s="222"/>
      <c r="M120" s="577"/>
      <c r="N120" s="577"/>
      <c r="O120" s="577"/>
      <c r="P120" s="577"/>
      <c r="Q120" s="222"/>
    </row>
    <row r="121" spans="1:17" s="591" customFormat="1" hidden="1" x14ac:dyDescent="0.25">
      <c r="A121" s="766"/>
      <c r="B121" s="768"/>
      <c r="C121" s="766"/>
      <c r="D121" s="222"/>
      <c r="E121" s="222"/>
      <c r="F121" s="222"/>
      <c r="G121" s="577"/>
      <c r="H121" s="577"/>
      <c r="I121" s="222"/>
      <c r="J121" s="578"/>
      <c r="K121" s="222"/>
      <c r="L121" s="222"/>
      <c r="M121" s="577"/>
      <c r="N121" s="577"/>
      <c r="O121" s="577"/>
      <c r="P121" s="577"/>
      <c r="Q121" s="222"/>
    </row>
    <row r="122" spans="1:17" s="591" customFormat="1" hidden="1" x14ac:dyDescent="0.25">
      <c r="A122" s="766"/>
      <c r="B122" s="768"/>
      <c r="C122" s="766"/>
      <c r="D122" s="222"/>
      <c r="E122" s="222"/>
      <c r="F122" s="222"/>
      <c r="G122" s="577"/>
      <c r="H122" s="577"/>
      <c r="I122" s="222"/>
      <c r="J122" s="578"/>
      <c r="K122" s="222"/>
      <c r="L122" s="222"/>
      <c r="M122" s="577"/>
      <c r="N122" s="577"/>
      <c r="O122" s="577"/>
      <c r="P122" s="577"/>
      <c r="Q122" s="222"/>
    </row>
    <row r="123" spans="1:17" s="591" customFormat="1" hidden="1" x14ac:dyDescent="0.25">
      <c r="A123" s="766"/>
      <c r="B123" s="768"/>
      <c r="C123" s="766"/>
      <c r="D123" s="222"/>
      <c r="E123" s="222"/>
      <c r="F123" s="222"/>
      <c r="G123" s="577"/>
      <c r="H123" s="577"/>
      <c r="I123" s="222"/>
      <c r="J123" s="578"/>
      <c r="K123" s="222"/>
      <c r="L123" s="222"/>
      <c r="M123" s="577"/>
      <c r="N123" s="577"/>
      <c r="O123" s="577"/>
      <c r="P123" s="577"/>
      <c r="Q123" s="222"/>
    </row>
    <row r="124" spans="1:17" s="591" customFormat="1" hidden="1" x14ac:dyDescent="0.25">
      <c r="A124" s="766"/>
      <c r="B124" s="768"/>
      <c r="C124" s="766"/>
      <c r="D124" s="222"/>
      <c r="E124" s="222"/>
      <c r="F124" s="222"/>
      <c r="G124" s="577"/>
      <c r="H124" s="577"/>
      <c r="I124" s="222"/>
      <c r="J124" s="578"/>
      <c r="K124" s="222"/>
      <c r="L124" s="222"/>
      <c r="M124" s="577"/>
      <c r="N124" s="577"/>
      <c r="O124" s="577"/>
      <c r="P124" s="577"/>
      <c r="Q124" s="222"/>
    </row>
    <row r="125" spans="1:17" s="591" customFormat="1" hidden="1" x14ac:dyDescent="0.25">
      <c r="A125" s="766"/>
      <c r="B125" s="768"/>
      <c r="C125" s="766"/>
      <c r="D125" s="222"/>
      <c r="E125" s="222"/>
      <c r="F125" s="222"/>
      <c r="G125" s="577"/>
      <c r="H125" s="577"/>
      <c r="I125" s="222"/>
      <c r="J125" s="578"/>
      <c r="K125" s="222"/>
      <c r="L125" s="222"/>
      <c r="M125" s="577"/>
      <c r="N125" s="577"/>
      <c r="O125" s="577"/>
      <c r="P125" s="577"/>
      <c r="Q125" s="222"/>
    </row>
    <row r="126" spans="1:17" s="591" customFormat="1" hidden="1" x14ac:dyDescent="0.25">
      <c r="A126" s="766"/>
      <c r="B126" s="768"/>
      <c r="C126" s="766"/>
      <c r="D126" s="222"/>
      <c r="E126" s="222"/>
      <c r="F126" s="222"/>
      <c r="G126" s="577"/>
      <c r="H126" s="577"/>
      <c r="I126" s="222"/>
      <c r="J126" s="578"/>
      <c r="K126" s="222"/>
      <c r="L126" s="222"/>
      <c r="M126" s="577"/>
      <c r="N126" s="577"/>
      <c r="O126" s="577"/>
      <c r="P126" s="577"/>
      <c r="Q126" s="222"/>
    </row>
    <row r="127" spans="1:17" s="591" customFormat="1" hidden="1" x14ac:dyDescent="0.25">
      <c r="A127" s="766"/>
      <c r="B127" s="768"/>
      <c r="C127" s="766"/>
      <c r="D127" s="222"/>
      <c r="E127" s="222"/>
      <c r="F127" s="222"/>
      <c r="G127" s="577"/>
      <c r="H127" s="577"/>
      <c r="I127" s="222"/>
      <c r="J127" s="578"/>
      <c r="K127" s="222"/>
      <c r="L127" s="222"/>
      <c r="M127" s="577"/>
      <c r="N127" s="577"/>
      <c r="O127" s="577"/>
      <c r="P127" s="577"/>
      <c r="Q127" s="222"/>
    </row>
    <row r="128" spans="1:17" s="591" customFormat="1" hidden="1" x14ac:dyDescent="0.25">
      <c r="A128" s="766"/>
      <c r="B128" s="768"/>
      <c r="C128" s="766"/>
      <c r="D128" s="222"/>
      <c r="E128" s="222"/>
      <c r="F128" s="222"/>
      <c r="G128" s="577"/>
      <c r="H128" s="577"/>
      <c r="I128" s="222"/>
      <c r="J128" s="578"/>
      <c r="K128" s="222"/>
      <c r="L128" s="222"/>
      <c r="M128" s="577"/>
      <c r="N128" s="577"/>
      <c r="O128" s="577"/>
      <c r="P128" s="577"/>
      <c r="Q128" s="222"/>
    </row>
    <row r="129" spans="1:17" s="591" customFormat="1" hidden="1" x14ac:dyDescent="0.25">
      <c r="A129" s="766"/>
      <c r="B129" s="768"/>
      <c r="C129" s="766"/>
      <c r="D129" s="222"/>
      <c r="E129" s="222"/>
      <c r="F129" s="222"/>
      <c r="G129" s="577"/>
      <c r="H129" s="577"/>
      <c r="I129" s="222"/>
      <c r="J129" s="578"/>
      <c r="K129" s="222"/>
      <c r="L129" s="222"/>
      <c r="M129" s="577"/>
      <c r="N129" s="577"/>
      <c r="O129" s="577"/>
      <c r="P129" s="577"/>
      <c r="Q129" s="222"/>
    </row>
    <row r="130" spans="1:17" s="591" customFormat="1" hidden="1" x14ac:dyDescent="0.25">
      <c r="A130" s="766"/>
      <c r="B130" s="768"/>
      <c r="C130" s="766"/>
      <c r="D130" s="222"/>
      <c r="E130" s="222"/>
      <c r="F130" s="222"/>
      <c r="G130" s="577"/>
      <c r="H130" s="577"/>
      <c r="I130" s="222"/>
      <c r="J130" s="578"/>
      <c r="K130" s="222"/>
      <c r="L130" s="222"/>
      <c r="M130" s="577"/>
      <c r="N130" s="577"/>
      <c r="O130" s="577"/>
      <c r="P130" s="577"/>
      <c r="Q130" s="222"/>
    </row>
    <row r="131" spans="1:17" s="591" customFormat="1" hidden="1" x14ac:dyDescent="0.25">
      <c r="A131" s="766"/>
      <c r="B131" s="768"/>
      <c r="C131" s="766"/>
      <c r="D131" s="222"/>
      <c r="E131" s="222"/>
      <c r="F131" s="222"/>
      <c r="G131" s="577"/>
      <c r="H131" s="577"/>
      <c r="I131" s="222"/>
      <c r="J131" s="578"/>
      <c r="K131" s="222"/>
      <c r="L131" s="222"/>
      <c r="M131" s="577"/>
      <c r="N131" s="577"/>
      <c r="O131" s="577"/>
      <c r="P131" s="577"/>
      <c r="Q131" s="222"/>
    </row>
    <row r="132" spans="1:17" s="591" customFormat="1" hidden="1" x14ac:dyDescent="0.25">
      <c r="A132" s="766"/>
      <c r="B132" s="768"/>
      <c r="C132" s="766"/>
      <c r="D132" s="222"/>
      <c r="E132" s="222"/>
      <c r="F132" s="222"/>
      <c r="G132" s="577"/>
      <c r="H132" s="577"/>
      <c r="I132" s="222"/>
      <c r="J132" s="578"/>
      <c r="K132" s="222"/>
      <c r="L132" s="222"/>
      <c r="M132" s="577"/>
      <c r="N132" s="577"/>
      <c r="O132" s="577"/>
      <c r="P132" s="577"/>
      <c r="Q132" s="222"/>
    </row>
    <row r="133" spans="1:17" s="591" customFormat="1" hidden="1" x14ac:dyDescent="0.25">
      <c r="A133" s="766"/>
      <c r="B133" s="768"/>
      <c r="C133" s="766"/>
      <c r="D133" s="222"/>
      <c r="E133" s="222"/>
      <c r="F133" s="222"/>
      <c r="G133" s="577"/>
      <c r="H133" s="577"/>
      <c r="I133" s="222"/>
      <c r="J133" s="578"/>
      <c r="K133" s="222"/>
      <c r="L133" s="222"/>
      <c r="M133" s="577"/>
      <c r="N133" s="577"/>
      <c r="O133" s="577"/>
      <c r="P133" s="577"/>
      <c r="Q133" s="222"/>
    </row>
    <row r="134" spans="1:17" s="591" customFormat="1" hidden="1" x14ac:dyDescent="0.25">
      <c r="A134" s="766"/>
      <c r="B134" s="768"/>
      <c r="C134" s="766"/>
      <c r="D134" s="222"/>
      <c r="E134" s="582"/>
      <c r="F134" s="142"/>
      <c r="G134" s="577"/>
      <c r="H134" s="577"/>
      <c r="I134" s="222"/>
      <c r="J134" s="578"/>
      <c r="K134" s="222"/>
      <c r="L134" s="222"/>
      <c r="M134" s="577"/>
      <c r="N134" s="577"/>
      <c r="O134" s="577"/>
      <c r="P134" s="577"/>
      <c r="Q134" s="222"/>
    </row>
    <row r="135" spans="1:17" s="591" customFormat="1" hidden="1" x14ac:dyDescent="0.25">
      <c r="A135" s="766"/>
      <c r="B135" s="768"/>
      <c r="C135" s="766"/>
      <c r="D135" s="222"/>
      <c r="E135" s="582"/>
      <c r="F135" s="142"/>
      <c r="G135" s="577"/>
      <c r="H135" s="577"/>
      <c r="I135" s="222"/>
      <c r="J135" s="578"/>
      <c r="K135" s="222"/>
      <c r="L135" s="222"/>
      <c r="M135" s="577"/>
      <c r="N135" s="577"/>
      <c r="O135" s="577"/>
      <c r="P135" s="577"/>
      <c r="Q135" s="222"/>
    </row>
    <row r="136" spans="1:17" s="591" customFormat="1" hidden="1" x14ac:dyDescent="0.25">
      <c r="A136" s="769"/>
      <c r="B136" s="584"/>
      <c r="C136" s="766"/>
      <c r="D136" s="222"/>
      <c r="E136" s="582"/>
      <c r="F136" s="142"/>
      <c r="G136" s="577"/>
      <c r="H136" s="577"/>
      <c r="I136" s="222"/>
      <c r="J136" s="578"/>
      <c r="K136" s="222"/>
      <c r="L136" s="222"/>
      <c r="M136" s="577"/>
      <c r="N136" s="577"/>
      <c r="O136" s="577"/>
      <c r="P136" s="577"/>
      <c r="Q136" s="222"/>
    </row>
    <row r="137" spans="1:17" s="591" customFormat="1" x14ac:dyDescent="0.25">
      <c r="A137" s="765"/>
      <c r="B137" s="762" t="s">
        <v>868</v>
      </c>
      <c r="C137" s="759" t="s">
        <v>869</v>
      </c>
      <c r="D137" s="586">
        <f>'ფორმა N4'!C85</f>
        <v>187.5</v>
      </c>
      <c r="E137" s="136"/>
      <c r="F137" s="563"/>
      <c r="G137" s="586"/>
      <c r="H137" s="586"/>
      <c r="I137" s="564" t="s">
        <v>987</v>
      </c>
      <c r="J137" s="587" t="s">
        <v>988</v>
      </c>
      <c r="K137" s="564" t="s">
        <v>989</v>
      </c>
      <c r="L137" s="564">
        <v>1</v>
      </c>
      <c r="M137" s="586">
        <v>3441.6541900000002</v>
      </c>
      <c r="N137" s="586"/>
      <c r="O137" s="586"/>
      <c r="P137" s="586">
        <f>D137+M137-N137</f>
        <v>3629.1541900000002</v>
      </c>
      <c r="Q137" s="564"/>
    </row>
    <row r="138" spans="1:17" s="591" customFormat="1" x14ac:dyDescent="0.25">
      <c r="A138" s="766"/>
      <c r="B138" s="763"/>
      <c r="C138" s="760"/>
      <c r="D138" s="564"/>
      <c r="E138" s="136"/>
      <c r="F138" s="563"/>
      <c r="G138" s="586"/>
      <c r="H138" s="586"/>
      <c r="I138" s="564" t="s">
        <v>990</v>
      </c>
      <c r="J138" s="587" t="s">
        <v>991</v>
      </c>
      <c r="K138" s="564" t="s">
        <v>992</v>
      </c>
      <c r="L138" s="564">
        <v>2</v>
      </c>
      <c r="M138" s="586">
        <v>17.452200000000001</v>
      </c>
      <c r="N138" s="586"/>
      <c r="O138" s="586"/>
      <c r="P138" s="586">
        <f>P137+M138-N138</f>
        <v>3646.6063900000004</v>
      </c>
      <c r="Q138" s="564"/>
    </row>
    <row r="139" spans="1:17" s="591" customFormat="1" x14ac:dyDescent="0.25">
      <c r="A139" s="766"/>
      <c r="B139" s="763"/>
      <c r="C139" s="760"/>
      <c r="D139" s="564"/>
      <c r="E139" s="136"/>
      <c r="F139" s="563"/>
      <c r="G139" s="586"/>
      <c r="H139" s="586"/>
      <c r="I139" s="564" t="s">
        <v>1301</v>
      </c>
      <c r="J139" s="587" t="s">
        <v>1681</v>
      </c>
      <c r="K139" s="564" t="s">
        <v>1258</v>
      </c>
      <c r="L139" s="564">
        <v>5</v>
      </c>
      <c r="M139" s="586">
        <f>9.022+37.50558</f>
        <v>46.52758</v>
      </c>
      <c r="N139" s="586"/>
      <c r="O139" s="586"/>
      <c r="P139" s="586">
        <f>P138+M139-N139</f>
        <v>3693.1339700000003</v>
      </c>
      <c r="Q139" s="564"/>
    </row>
    <row r="140" spans="1:17" s="591" customFormat="1" x14ac:dyDescent="0.25">
      <c r="A140" s="766"/>
      <c r="B140" s="763"/>
      <c r="C140" s="760"/>
      <c r="D140" s="564"/>
      <c r="E140" s="564" t="s">
        <v>1676</v>
      </c>
      <c r="F140" s="564">
        <v>52.522309428</v>
      </c>
      <c r="G140" s="586">
        <v>7.1503500000000004</v>
      </c>
      <c r="H140" s="586"/>
      <c r="I140" s="564"/>
      <c r="J140" s="587"/>
      <c r="K140" s="564"/>
      <c r="L140" s="564"/>
      <c r="M140" s="586"/>
      <c r="N140" s="586"/>
      <c r="O140" s="586"/>
      <c r="P140" s="586">
        <f>P139+G140-H140</f>
        <v>3700.2843200000002</v>
      </c>
      <c r="Q140" s="564"/>
    </row>
    <row r="141" spans="1:17" s="591" customFormat="1" x14ac:dyDescent="0.25">
      <c r="A141" s="766"/>
      <c r="B141" s="763"/>
      <c r="C141" s="760"/>
      <c r="D141" s="564"/>
      <c r="E141" s="564" t="s">
        <v>1679</v>
      </c>
      <c r="F141" s="564">
        <v>52.522313130000001</v>
      </c>
      <c r="G141" s="586">
        <v>34.45664</v>
      </c>
      <c r="H141" s="586"/>
      <c r="I141" s="564"/>
      <c r="J141" s="587"/>
      <c r="K141" s="564"/>
      <c r="L141" s="564"/>
      <c r="M141" s="586"/>
      <c r="N141" s="586"/>
      <c r="O141" s="586"/>
      <c r="P141" s="586">
        <f>P140+G141-H141</f>
        <v>3734.7409600000001</v>
      </c>
      <c r="Q141" s="564"/>
    </row>
    <row r="142" spans="1:17" s="591" customFormat="1" x14ac:dyDescent="0.25">
      <c r="A142" s="766"/>
      <c r="B142" s="763"/>
      <c r="C142" s="760"/>
      <c r="D142" s="564"/>
      <c r="E142" s="136" t="s">
        <v>1683</v>
      </c>
      <c r="F142" s="563">
        <v>52.522316054000001</v>
      </c>
      <c r="G142" s="586">
        <v>7.3331900000000001</v>
      </c>
      <c r="H142" s="586"/>
      <c r="I142" s="564"/>
      <c r="J142" s="587"/>
      <c r="K142" s="564"/>
      <c r="L142" s="564"/>
      <c r="M142" s="586"/>
      <c r="N142" s="586"/>
      <c r="O142" s="586"/>
      <c r="P142" s="586">
        <f>P141+G142-H142</f>
        <v>3742.0741499999999</v>
      </c>
      <c r="Q142" s="564"/>
    </row>
    <row r="143" spans="1:17" s="591" customFormat="1" x14ac:dyDescent="0.25">
      <c r="A143" s="766"/>
      <c r="B143" s="763"/>
      <c r="C143" s="760"/>
      <c r="D143" s="564"/>
      <c r="E143" s="136"/>
      <c r="F143" s="563"/>
      <c r="G143" s="586"/>
      <c r="H143" s="586"/>
      <c r="I143" s="564"/>
      <c r="J143" s="587"/>
      <c r="K143" s="564"/>
      <c r="L143" s="564"/>
      <c r="M143" s="586"/>
      <c r="N143" s="586"/>
      <c r="O143" s="586"/>
      <c r="P143" s="586"/>
      <c r="Q143" s="564"/>
    </row>
    <row r="144" spans="1:17" s="591" customFormat="1" x14ac:dyDescent="0.25">
      <c r="A144" s="769"/>
      <c r="B144" s="764"/>
      <c r="C144" s="761"/>
      <c r="D144" s="564"/>
      <c r="E144" s="136"/>
      <c r="F144" s="563"/>
      <c r="G144" s="586"/>
      <c r="H144" s="586"/>
      <c r="I144" s="564"/>
      <c r="J144" s="587"/>
      <c r="K144" s="564"/>
      <c r="L144" s="564"/>
      <c r="M144" s="586"/>
      <c r="N144" s="586"/>
      <c r="O144" s="586"/>
      <c r="P144" s="586"/>
      <c r="Q144" s="564"/>
    </row>
    <row r="145" spans="1:23" x14ac:dyDescent="0.25">
      <c r="A145" s="759">
        <v>6.1</v>
      </c>
      <c r="B145" s="762" t="s">
        <v>553</v>
      </c>
      <c r="C145" s="759" t="s">
        <v>554</v>
      </c>
      <c r="D145" s="586">
        <f>'ფორმა N4'!C87</f>
        <v>3094.2</v>
      </c>
      <c r="E145" s="564"/>
      <c r="F145" s="564"/>
      <c r="G145" s="586"/>
      <c r="H145" s="586"/>
      <c r="I145" s="564" t="s">
        <v>987</v>
      </c>
      <c r="J145" s="587" t="s">
        <v>988</v>
      </c>
      <c r="K145" s="564" t="s">
        <v>989</v>
      </c>
      <c r="L145" s="564">
        <v>1</v>
      </c>
      <c r="M145" s="586">
        <v>1497.35627</v>
      </c>
      <c r="N145" s="586"/>
      <c r="O145" s="586"/>
      <c r="P145" s="586">
        <f>D145+M145-N145</f>
        <v>4591.55627</v>
      </c>
      <c r="Q145" s="564"/>
    </row>
    <row r="146" spans="1:23" x14ac:dyDescent="0.25">
      <c r="A146" s="760"/>
      <c r="B146" s="763"/>
      <c r="C146" s="760"/>
      <c r="D146" s="564"/>
      <c r="E146" s="564"/>
      <c r="F146" s="564"/>
      <c r="G146" s="586"/>
      <c r="H146" s="586"/>
      <c r="I146" s="564" t="s">
        <v>990</v>
      </c>
      <c r="J146" s="587" t="s">
        <v>991</v>
      </c>
      <c r="K146" s="564" t="s">
        <v>992</v>
      </c>
      <c r="L146" s="564">
        <v>2</v>
      </c>
      <c r="M146" s="586">
        <v>251.15299999999999</v>
      </c>
      <c r="N146" s="586"/>
      <c r="O146" s="586"/>
      <c r="P146" s="586">
        <f>P145+M146-N146</f>
        <v>4842.7092700000003</v>
      </c>
      <c r="Q146" s="564"/>
      <c r="V146" s="589"/>
      <c r="W146" s="589"/>
    </row>
    <row r="147" spans="1:23" ht="15" customHeight="1" x14ac:dyDescent="0.25">
      <c r="A147" s="760"/>
      <c r="B147" s="763"/>
      <c r="C147" s="760"/>
      <c r="D147" s="564"/>
      <c r="E147" s="564"/>
      <c r="F147" s="223"/>
      <c r="G147" s="586"/>
      <c r="H147" s="586"/>
      <c r="I147" s="564"/>
      <c r="J147" s="587"/>
      <c r="K147" s="564"/>
      <c r="L147" s="564"/>
      <c r="M147" s="586"/>
      <c r="N147" s="586"/>
      <c r="O147" s="586"/>
      <c r="P147" s="586"/>
      <c r="Q147" s="564"/>
    </row>
    <row r="148" spans="1:23" ht="15" hidden="1" customHeight="1" x14ac:dyDescent="0.25">
      <c r="A148" s="760"/>
      <c r="B148" s="763"/>
      <c r="C148" s="760"/>
      <c r="D148" s="564"/>
      <c r="E148" s="564"/>
      <c r="F148" s="564"/>
      <c r="G148" s="586"/>
      <c r="H148" s="586"/>
      <c r="I148" s="564"/>
      <c r="J148" s="587"/>
      <c r="K148" s="564"/>
      <c r="L148" s="564"/>
      <c r="M148" s="586"/>
      <c r="N148" s="586"/>
      <c r="O148" s="586"/>
      <c r="P148" s="586"/>
      <c r="Q148" s="564"/>
    </row>
    <row r="149" spans="1:23" ht="15" hidden="1" customHeight="1" x14ac:dyDescent="0.25">
      <c r="A149" s="760"/>
      <c r="B149" s="763"/>
      <c r="C149" s="760"/>
      <c r="D149" s="564"/>
      <c r="E149" s="564"/>
      <c r="F149" s="564"/>
      <c r="G149" s="586"/>
      <c r="H149" s="586"/>
      <c r="I149" s="564"/>
      <c r="J149" s="587"/>
      <c r="K149" s="564"/>
      <c r="L149" s="564"/>
      <c r="M149" s="586"/>
      <c r="N149" s="586"/>
      <c r="O149" s="586"/>
      <c r="P149" s="586"/>
      <c r="Q149" s="564"/>
    </row>
    <row r="150" spans="1:23" ht="15" hidden="1" customHeight="1" x14ac:dyDescent="0.25">
      <c r="A150" s="588"/>
      <c r="B150" s="592"/>
      <c r="C150" s="760"/>
      <c r="D150" s="564"/>
      <c r="E150" s="564"/>
      <c r="F150" s="564"/>
      <c r="G150" s="586"/>
      <c r="H150" s="586"/>
      <c r="I150" s="564"/>
      <c r="J150" s="587"/>
      <c r="K150" s="564"/>
      <c r="L150" s="564"/>
      <c r="M150" s="586"/>
      <c r="N150" s="586"/>
      <c r="O150" s="586"/>
      <c r="P150" s="586"/>
      <c r="Q150" s="564"/>
    </row>
    <row r="151" spans="1:23" ht="15" hidden="1" customHeight="1" x14ac:dyDescent="0.25">
      <c r="A151" s="588"/>
      <c r="B151" s="592"/>
      <c r="C151" s="760"/>
      <c r="D151" s="564"/>
      <c r="E151" s="564"/>
      <c r="F151" s="564"/>
      <c r="G151" s="586"/>
      <c r="H151" s="586"/>
      <c r="I151" s="564"/>
      <c r="J151" s="587"/>
      <c r="K151" s="564"/>
      <c r="L151" s="564"/>
      <c r="M151" s="586"/>
      <c r="N151" s="586"/>
      <c r="O151" s="586"/>
      <c r="P151" s="586"/>
      <c r="Q151" s="564"/>
    </row>
    <row r="152" spans="1:23" ht="15" hidden="1" customHeight="1" x14ac:dyDescent="0.25">
      <c r="A152" s="588"/>
      <c r="B152" s="592"/>
      <c r="C152" s="760"/>
      <c r="D152" s="564"/>
      <c r="E152" s="564"/>
      <c r="F152" s="564"/>
      <c r="G152" s="586"/>
      <c r="H152" s="586"/>
      <c r="I152" s="564"/>
      <c r="J152" s="587"/>
      <c r="K152" s="564"/>
      <c r="L152" s="564"/>
      <c r="M152" s="586"/>
      <c r="N152" s="586"/>
      <c r="O152" s="586"/>
      <c r="P152" s="586"/>
      <c r="Q152" s="564"/>
    </row>
    <row r="153" spans="1:23" ht="15" hidden="1" customHeight="1" x14ac:dyDescent="0.25">
      <c r="A153" s="588"/>
      <c r="B153" s="592"/>
      <c r="C153" s="760"/>
      <c r="D153" s="564"/>
      <c r="E153" s="564"/>
      <c r="F153" s="564"/>
      <c r="G153" s="586"/>
      <c r="H153" s="586"/>
      <c r="I153" s="564"/>
      <c r="J153" s="587"/>
      <c r="K153" s="564"/>
      <c r="L153" s="564"/>
      <c r="M153" s="586"/>
      <c r="N153" s="586"/>
      <c r="O153" s="586"/>
      <c r="P153" s="586"/>
      <c r="Q153" s="564"/>
    </row>
    <row r="154" spans="1:23" ht="15" hidden="1" customHeight="1" x14ac:dyDescent="0.25">
      <c r="A154" s="588"/>
      <c r="B154" s="592"/>
      <c r="C154" s="760"/>
      <c r="D154" s="564"/>
      <c r="E154" s="564"/>
      <c r="F154" s="564"/>
      <c r="G154" s="586"/>
      <c r="H154" s="586"/>
      <c r="I154" s="564"/>
      <c r="J154" s="587"/>
      <c r="K154" s="564"/>
      <c r="L154" s="564"/>
      <c r="M154" s="586"/>
      <c r="N154" s="586"/>
      <c r="O154" s="586"/>
      <c r="P154" s="586"/>
      <c r="Q154" s="564"/>
    </row>
    <row r="155" spans="1:23" ht="15" hidden="1" customHeight="1" x14ac:dyDescent="0.25">
      <c r="A155" s="588"/>
      <c r="B155" s="592"/>
      <c r="C155" s="760"/>
      <c r="D155" s="564"/>
      <c r="E155" s="564"/>
      <c r="F155" s="564"/>
      <c r="G155" s="586"/>
      <c r="H155" s="586"/>
      <c r="I155" s="564"/>
      <c r="J155" s="587"/>
      <c r="K155" s="564"/>
      <c r="L155" s="564"/>
      <c r="M155" s="586"/>
      <c r="N155" s="586"/>
      <c r="O155" s="586"/>
      <c r="P155" s="586"/>
      <c r="Q155" s="564"/>
    </row>
    <row r="156" spans="1:23" ht="15" hidden="1" customHeight="1" x14ac:dyDescent="0.25">
      <c r="A156" s="588"/>
      <c r="B156" s="592"/>
      <c r="C156" s="760"/>
      <c r="D156" s="564"/>
      <c r="E156" s="564"/>
      <c r="F156" s="564"/>
      <c r="G156" s="586"/>
      <c r="H156" s="586"/>
      <c r="I156" s="564"/>
      <c r="J156" s="587"/>
      <c r="K156" s="564"/>
      <c r="L156" s="564"/>
      <c r="M156" s="586"/>
      <c r="N156" s="586"/>
      <c r="O156" s="586"/>
      <c r="P156" s="586"/>
      <c r="Q156" s="564"/>
    </row>
    <row r="157" spans="1:23" ht="15" hidden="1" customHeight="1" x14ac:dyDescent="0.25">
      <c r="A157" s="588"/>
      <c r="B157" s="592"/>
      <c r="C157" s="760"/>
      <c r="D157" s="564"/>
      <c r="E157" s="564"/>
      <c r="F157" s="564"/>
      <c r="G157" s="586"/>
      <c r="H157" s="586"/>
      <c r="I157" s="564"/>
      <c r="J157" s="587"/>
      <c r="K157" s="564"/>
      <c r="L157" s="564"/>
      <c r="M157" s="586"/>
      <c r="N157" s="586"/>
      <c r="O157" s="586"/>
      <c r="P157" s="586"/>
      <c r="Q157" s="564"/>
    </row>
    <row r="158" spans="1:23" ht="15" hidden="1" customHeight="1" x14ac:dyDescent="0.25">
      <c r="A158" s="588"/>
      <c r="B158" s="592"/>
      <c r="C158" s="760"/>
      <c r="D158" s="564"/>
      <c r="E158" s="564"/>
      <c r="F158" s="564"/>
      <c r="G158" s="586"/>
      <c r="H158" s="586"/>
      <c r="I158" s="564"/>
      <c r="J158" s="587"/>
      <c r="K158" s="564"/>
      <c r="L158" s="564"/>
      <c r="M158" s="586"/>
      <c r="N158" s="586"/>
      <c r="O158" s="586"/>
      <c r="P158" s="586"/>
      <c r="Q158" s="564"/>
    </row>
    <row r="159" spans="1:23" ht="15" customHeight="1" x14ac:dyDescent="0.25">
      <c r="A159" s="588"/>
      <c r="B159" s="592"/>
      <c r="C159" s="760"/>
      <c r="D159" s="564"/>
      <c r="E159" s="564"/>
      <c r="F159" s="564"/>
      <c r="G159" s="586"/>
      <c r="H159" s="586"/>
      <c r="I159" s="564"/>
      <c r="J159" s="587"/>
      <c r="K159" s="564"/>
      <c r="L159" s="564"/>
      <c r="M159" s="586"/>
      <c r="N159" s="586"/>
      <c r="O159" s="586"/>
      <c r="P159" s="586"/>
      <c r="Q159" s="564"/>
    </row>
    <row r="160" spans="1:23" x14ac:dyDescent="0.25">
      <c r="A160" s="759">
        <v>6.2</v>
      </c>
      <c r="B160" s="762" t="s">
        <v>555</v>
      </c>
      <c r="C160" s="759" t="s">
        <v>556</v>
      </c>
      <c r="D160" s="586">
        <f>'ფორმა N4'!C88</f>
        <v>1490</v>
      </c>
      <c r="E160" s="564"/>
      <c r="F160" s="564"/>
      <c r="G160" s="586"/>
      <c r="H160" s="586"/>
      <c r="I160" s="564" t="s">
        <v>987</v>
      </c>
      <c r="J160" s="587" t="s">
        <v>988</v>
      </c>
      <c r="K160" s="564" t="s">
        <v>989</v>
      </c>
      <c r="L160" s="564">
        <v>1</v>
      </c>
      <c r="M160" s="586">
        <v>145.47587999999999</v>
      </c>
      <c r="N160" s="586"/>
      <c r="O160" s="586"/>
      <c r="P160" s="607">
        <f>D160+M160-N160</f>
        <v>1635.47588</v>
      </c>
      <c r="Q160" s="564"/>
      <c r="V160" s="589"/>
    </row>
    <row r="161" spans="1:22" x14ac:dyDescent="0.25">
      <c r="A161" s="760"/>
      <c r="B161" s="763"/>
      <c r="C161" s="760"/>
      <c r="D161" s="564"/>
      <c r="E161" s="564"/>
      <c r="F161" s="564"/>
      <c r="G161" s="586"/>
      <c r="H161" s="586"/>
      <c r="I161" s="564"/>
      <c r="J161" s="587"/>
      <c r="K161" s="564"/>
      <c r="L161" s="564"/>
      <c r="M161" s="586"/>
      <c r="N161" s="586"/>
      <c r="O161" s="586"/>
      <c r="P161" s="586"/>
      <c r="Q161" s="564"/>
    </row>
    <row r="162" spans="1:22" hidden="1" x14ac:dyDescent="0.25">
      <c r="A162" s="760"/>
      <c r="B162" s="763"/>
      <c r="C162" s="760"/>
      <c r="D162" s="564"/>
      <c r="E162" s="564"/>
      <c r="F162" s="564"/>
      <c r="G162" s="586"/>
      <c r="H162" s="586"/>
      <c r="I162" s="564"/>
      <c r="J162" s="587"/>
      <c r="K162" s="564"/>
      <c r="L162" s="564"/>
      <c r="M162" s="586"/>
      <c r="N162" s="586"/>
      <c r="O162" s="586"/>
      <c r="P162" s="586"/>
      <c r="Q162" s="564"/>
    </row>
    <row r="163" spans="1:22" hidden="1" x14ac:dyDescent="0.25">
      <c r="A163" s="760"/>
      <c r="B163" s="763"/>
      <c r="C163" s="760"/>
      <c r="D163" s="564"/>
      <c r="E163" s="564"/>
      <c r="F163" s="564"/>
      <c r="G163" s="586"/>
      <c r="H163" s="586"/>
      <c r="I163" s="564"/>
      <c r="J163" s="587"/>
      <c r="K163" s="564"/>
      <c r="L163" s="564"/>
      <c r="M163" s="586"/>
      <c r="N163" s="586"/>
      <c r="O163" s="586"/>
      <c r="P163" s="586"/>
      <c r="Q163" s="564"/>
    </row>
    <row r="164" spans="1:22" x14ac:dyDescent="0.25">
      <c r="A164" s="760"/>
      <c r="B164" s="763"/>
      <c r="C164" s="760"/>
      <c r="D164" s="564"/>
      <c r="E164" s="564"/>
      <c r="F164" s="564"/>
      <c r="G164" s="586"/>
      <c r="H164" s="586"/>
      <c r="I164" s="564"/>
      <c r="J164" s="587"/>
      <c r="K164" s="564"/>
      <c r="L164" s="564"/>
      <c r="M164" s="586"/>
      <c r="N164" s="586"/>
      <c r="O164" s="586"/>
      <c r="P164" s="586"/>
      <c r="Q164" s="564"/>
    </row>
    <row r="165" spans="1:22" ht="30" customHeight="1" x14ac:dyDescent="0.25">
      <c r="A165" s="759">
        <v>6.3</v>
      </c>
      <c r="B165" s="762" t="s">
        <v>557</v>
      </c>
      <c r="C165" s="759" t="s">
        <v>558</v>
      </c>
      <c r="D165" s="586">
        <f>'ფორმა N4'!C90</f>
        <v>20</v>
      </c>
      <c r="E165" s="564"/>
      <c r="F165" s="564"/>
      <c r="G165" s="586"/>
      <c r="H165" s="586"/>
      <c r="I165" s="564" t="s">
        <v>987</v>
      </c>
      <c r="J165" s="587" t="s">
        <v>988</v>
      </c>
      <c r="K165" s="564" t="s">
        <v>989</v>
      </c>
      <c r="L165" s="564">
        <v>1</v>
      </c>
      <c r="M165" s="586">
        <v>3251.2396100000001</v>
      </c>
      <c r="N165" s="586"/>
      <c r="O165" s="586"/>
      <c r="P165" s="586">
        <f>D165+M165-N165</f>
        <v>3271.2396100000001</v>
      </c>
      <c r="Q165" s="564"/>
      <c r="V165" s="594"/>
    </row>
    <row r="166" spans="1:22" ht="15" customHeight="1" x14ac:dyDescent="0.25">
      <c r="A166" s="760"/>
      <c r="B166" s="763"/>
      <c r="C166" s="760"/>
      <c r="D166" s="564"/>
      <c r="E166" s="223"/>
      <c r="F166" s="564"/>
      <c r="G166" s="586"/>
      <c r="H166" s="586"/>
      <c r="I166" s="564" t="s">
        <v>1301</v>
      </c>
      <c r="J166" s="587" t="s">
        <v>1681</v>
      </c>
      <c r="K166" s="564" t="s">
        <v>1258</v>
      </c>
      <c r="L166" s="564">
        <v>5</v>
      </c>
      <c r="M166" s="586">
        <v>570</v>
      </c>
      <c r="N166" s="586"/>
      <c r="O166" s="586"/>
      <c r="P166" s="586">
        <f>P165+M166-N166</f>
        <v>3841.2396100000001</v>
      </c>
      <c r="Q166" s="564"/>
    </row>
    <row r="167" spans="1:22" x14ac:dyDescent="0.25">
      <c r="A167" s="760"/>
      <c r="B167" s="763"/>
      <c r="C167" s="760"/>
      <c r="D167" s="564"/>
      <c r="E167" s="564"/>
      <c r="F167" s="564"/>
      <c r="G167" s="586"/>
      <c r="H167" s="586"/>
      <c r="I167" s="564"/>
      <c r="J167" s="587"/>
      <c r="K167" s="564"/>
      <c r="L167" s="564"/>
      <c r="M167" s="586"/>
      <c r="N167" s="586"/>
      <c r="O167" s="586"/>
      <c r="P167" s="586"/>
      <c r="Q167" s="223"/>
    </row>
    <row r="168" spans="1:22" x14ac:dyDescent="0.25">
      <c r="A168" s="760"/>
      <c r="B168" s="763"/>
      <c r="C168" s="760"/>
      <c r="D168" s="564"/>
      <c r="E168" s="564"/>
      <c r="F168" s="564"/>
      <c r="G168" s="586"/>
      <c r="H168" s="586"/>
      <c r="I168" s="564"/>
      <c r="J168" s="587"/>
      <c r="K168" s="564"/>
      <c r="L168" s="564"/>
      <c r="M168" s="586"/>
      <c r="N168" s="586"/>
      <c r="O168" s="586"/>
      <c r="P168" s="586"/>
      <c r="Q168" s="564"/>
    </row>
    <row r="169" spans="1:22" hidden="1" x14ac:dyDescent="0.25">
      <c r="A169" s="760"/>
      <c r="B169" s="763"/>
      <c r="C169" s="760"/>
      <c r="D169" s="564"/>
      <c r="E169" s="564"/>
      <c r="F169" s="564"/>
      <c r="G169" s="586"/>
      <c r="H169" s="586"/>
      <c r="I169" s="564"/>
      <c r="J169" s="587"/>
      <c r="K169" s="564"/>
      <c r="L169" s="564"/>
      <c r="M169" s="586"/>
      <c r="N169" s="586"/>
      <c r="O169" s="586"/>
      <c r="P169" s="586"/>
      <c r="Q169" s="564"/>
    </row>
    <row r="170" spans="1:22" hidden="1" x14ac:dyDescent="0.25">
      <c r="A170" s="760"/>
      <c r="B170" s="763"/>
      <c r="C170" s="760"/>
      <c r="D170" s="564"/>
      <c r="E170" s="564"/>
      <c r="F170" s="564"/>
      <c r="G170" s="586"/>
      <c r="H170" s="586"/>
      <c r="I170" s="564"/>
      <c r="J170" s="587"/>
      <c r="K170" s="564"/>
      <c r="L170" s="564"/>
      <c r="M170" s="586"/>
      <c r="N170" s="586"/>
      <c r="O170" s="586"/>
      <c r="P170" s="586"/>
      <c r="Q170" s="564"/>
    </row>
    <row r="171" spans="1:22" hidden="1" x14ac:dyDescent="0.25">
      <c r="A171" s="760"/>
      <c r="B171" s="763"/>
      <c r="C171" s="760"/>
      <c r="D171" s="564"/>
      <c r="E171" s="564"/>
      <c r="F171" s="564"/>
      <c r="G171" s="586"/>
      <c r="H171" s="586"/>
      <c r="I171" s="564"/>
      <c r="J171" s="587"/>
      <c r="K171" s="564"/>
      <c r="L171" s="564"/>
      <c r="M171" s="586"/>
      <c r="N171" s="586"/>
      <c r="O171" s="586"/>
      <c r="P171" s="586"/>
      <c r="Q171" s="564"/>
    </row>
    <row r="172" spans="1:22" hidden="1" x14ac:dyDescent="0.25">
      <c r="A172" s="760"/>
      <c r="B172" s="763"/>
      <c r="C172" s="760"/>
      <c r="D172" s="564"/>
      <c r="E172" s="564"/>
      <c r="F172" s="564"/>
      <c r="G172" s="586"/>
      <c r="H172" s="586"/>
      <c r="I172" s="564"/>
      <c r="J172" s="587"/>
      <c r="K172" s="564"/>
      <c r="L172" s="564"/>
      <c r="M172" s="586"/>
      <c r="N172" s="586"/>
      <c r="O172" s="586"/>
      <c r="P172" s="586"/>
      <c r="Q172" s="564"/>
    </row>
    <row r="173" spans="1:22" hidden="1" x14ac:dyDescent="0.25">
      <c r="A173" s="760"/>
      <c r="B173" s="763"/>
      <c r="C173" s="760"/>
      <c r="D173" s="564"/>
      <c r="E173" s="564"/>
      <c r="F173" s="564"/>
      <c r="G173" s="586"/>
      <c r="H173" s="586"/>
      <c r="I173" s="564"/>
      <c r="J173" s="587"/>
      <c r="K173" s="564"/>
      <c r="L173" s="564"/>
      <c r="M173" s="586"/>
      <c r="N173" s="586"/>
      <c r="O173" s="586"/>
      <c r="P173" s="586"/>
      <c r="Q173" s="564"/>
    </row>
    <row r="174" spans="1:22" hidden="1" x14ac:dyDescent="0.25">
      <c r="A174" s="588"/>
      <c r="B174" s="592"/>
      <c r="C174" s="588"/>
      <c r="D174" s="564"/>
      <c r="E174" s="564"/>
      <c r="F174" s="564"/>
      <c r="G174" s="586"/>
      <c r="H174" s="586"/>
      <c r="I174" s="564"/>
      <c r="J174" s="587"/>
      <c r="K174" s="564"/>
      <c r="L174" s="564"/>
      <c r="M174" s="586"/>
      <c r="N174" s="586"/>
      <c r="O174" s="586"/>
      <c r="P174" s="586"/>
      <c r="Q174" s="564"/>
    </row>
    <row r="175" spans="1:22" hidden="1" x14ac:dyDescent="0.25">
      <c r="A175" s="588"/>
      <c r="B175" s="592"/>
      <c r="C175" s="588"/>
      <c r="D175" s="564"/>
      <c r="E175" s="564"/>
      <c r="F175" s="564"/>
      <c r="G175" s="586"/>
      <c r="H175" s="586"/>
      <c r="I175" s="564"/>
      <c r="J175" s="587"/>
      <c r="K175" s="564"/>
      <c r="L175" s="564"/>
      <c r="M175" s="586"/>
      <c r="N175" s="586"/>
      <c r="O175" s="586"/>
      <c r="P175" s="586"/>
      <c r="Q175" s="564"/>
    </row>
    <row r="176" spans="1:22" s="580" customFormat="1" hidden="1" x14ac:dyDescent="0.25">
      <c r="A176" s="766"/>
      <c r="B176" s="766"/>
      <c r="C176" s="766"/>
      <c r="D176" s="564"/>
      <c r="E176" s="222"/>
      <c r="F176" s="222"/>
      <c r="G176" s="577"/>
      <c r="H176" s="577"/>
      <c r="I176" s="222"/>
      <c r="J176" s="578"/>
      <c r="K176" s="222"/>
      <c r="L176" s="222"/>
      <c r="M176" s="577"/>
      <c r="N176" s="577"/>
      <c r="O176" s="577"/>
      <c r="P176" s="577"/>
      <c r="Q176" s="222"/>
    </row>
    <row r="177" spans="1:23" s="580" customFormat="1" hidden="1" x14ac:dyDescent="0.25">
      <c r="A177" s="766"/>
      <c r="B177" s="766"/>
      <c r="C177" s="766"/>
      <c r="D177" s="564"/>
      <c r="E177" s="222"/>
      <c r="F177" s="222"/>
      <c r="G177" s="577"/>
      <c r="H177" s="577"/>
      <c r="I177" s="222"/>
      <c r="J177" s="578"/>
      <c r="K177" s="222"/>
      <c r="L177" s="222"/>
      <c r="M177" s="577"/>
      <c r="N177" s="577"/>
      <c r="O177" s="577"/>
      <c r="P177" s="577"/>
      <c r="Q177" s="222"/>
    </row>
    <row r="178" spans="1:23" s="580" customFormat="1" hidden="1" x14ac:dyDescent="0.25">
      <c r="A178" s="766"/>
      <c r="B178" s="766"/>
      <c r="C178" s="766"/>
      <c r="D178" s="564"/>
      <c r="E178" s="222"/>
      <c r="F178" s="222"/>
      <c r="G178" s="577"/>
      <c r="H178" s="577"/>
      <c r="I178" s="222"/>
      <c r="J178" s="578"/>
      <c r="K178" s="222"/>
      <c r="L178" s="222"/>
      <c r="M178" s="577"/>
      <c r="N178" s="577"/>
      <c r="O178" s="577"/>
      <c r="P178" s="577"/>
      <c r="Q178" s="222"/>
    </row>
    <row r="179" spans="1:23" s="580" customFormat="1" hidden="1" x14ac:dyDescent="0.25">
      <c r="A179" s="769"/>
      <c r="B179" s="769"/>
      <c r="C179" s="769"/>
      <c r="D179" s="564"/>
      <c r="E179" s="222"/>
      <c r="F179" s="222"/>
      <c r="G179" s="577"/>
      <c r="H179" s="577"/>
      <c r="I179" s="222"/>
      <c r="J179" s="578"/>
      <c r="K179" s="222"/>
      <c r="L179" s="222"/>
      <c r="M179" s="577"/>
      <c r="N179" s="577"/>
      <c r="O179" s="577"/>
      <c r="P179" s="577"/>
      <c r="Q179" s="222"/>
    </row>
    <row r="180" spans="1:23" s="591" customFormat="1" ht="24" x14ac:dyDescent="0.25">
      <c r="A180" s="765">
        <v>7</v>
      </c>
      <c r="B180" s="767" t="s">
        <v>562</v>
      </c>
      <c r="C180" s="765" t="s">
        <v>559</v>
      </c>
      <c r="D180" s="577">
        <f>D184+D189</f>
        <v>275</v>
      </c>
      <c r="E180" s="222"/>
      <c r="F180" s="222"/>
      <c r="G180" s="577"/>
      <c r="H180" s="577"/>
      <c r="I180" s="222" t="s">
        <v>987</v>
      </c>
      <c r="J180" s="578" t="s">
        <v>988</v>
      </c>
      <c r="K180" s="222" t="s">
        <v>989</v>
      </c>
      <c r="L180" s="222">
        <v>1</v>
      </c>
      <c r="M180" s="577">
        <f>M184+M189</f>
        <v>1191.39904</v>
      </c>
      <c r="N180" s="577">
        <f>N184+N189</f>
        <v>0</v>
      </c>
      <c r="O180" s="577"/>
      <c r="P180" s="577">
        <f>D180+M180-N180</f>
        <v>1466.39904</v>
      </c>
      <c r="Q180" s="222"/>
    </row>
    <row r="181" spans="1:23" s="591" customFormat="1" ht="24" x14ac:dyDescent="0.25">
      <c r="A181" s="766"/>
      <c r="B181" s="768"/>
      <c r="C181" s="766"/>
      <c r="D181" s="586"/>
      <c r="E181" s="222"/>
      <c r="F181" s="222"/>
      <c r="G181" s="577"/>
      <c r="H181" s="577"/>
      <c r="I181" s="222" t="s">
        <v>990</v>
      </c>
      <c r="J181" s="578" t="s">
        <v>991</v>
      </c>
      <c r="K181" s="222" t="s">
        <v>992</v>
      </c>
      <c r="L181" s="222">
        <v>2</v>
      </c>
      <c r="M181" s="577">
        <f>M185</f>
        <v>4.5</v>
      </c>
      <c r="N181" s="577">
        <f>N185</f>
        <v>0</v>
      </c>
      <c r="O181" s="577"/>
      <c r="P181" s="577">
        <f>P180+M181-N181</f>
        <v>1470.89904</v>
      </c>
      <c r="Q181" s="222"/>
    </row>
    <row r="182" spans="1:23" s="591" customFormat="1" x14ac:dyDescent="0.25">
      <c r="A182" s="766"/>
      <c r="B182" s="768"/>
      <c r="C182" s="766"/>
      <c r="D182" s="564"/>
      <c r="E182" s="564"/>
      <c r="F182" s="564"/>
      <c r="G182" s="577"/>
      <c r="H182" s="577"/>
      <c r="I182" s="222"/>
      <c r="J182" s="578"/>
      <c r="K182" s="222"/>
      <c r="L182" s="222"/>
      <c r="M182" s="577"/>
      <c r="N182" s="577"/>
      <c r="O182" s="577"/>
      <c r="P182" s="577"/>
      <c r="Q182" s="581"/>
    </row>
    <row r="183" spans="1:23" s="591" customFormat="1" x14ac:dyDescent="0.25">
      <c r="A183" s="583"/>
      <c r="B183" s="584"/>
      <c r="C183" s="583"/>
      <c r="D183" s="564"/>
      <c r="E183" s="222"/>
      <c r="F183" s="222"/>
      <c r="G183" s="577"/>
      <c r="H183" s="577"/>
      <c r="I183" s="222"/>
      <c r="J183" s="578"/>
      <c r="K183" s="222"/>
      <c r="L183" s="222"/>
      <c r="M183" s="577"/>
      <c r="N183" s="577"/>
      <c r="O183" s="577"/>
      <c r="P183" s="577"/>
      <c r="Q183" s="222"/>
    </row>
    <row r="184" spans="1:23" s="580" customFormat="1" x14ac:dyDescent="0.25">
      <c r="A184" s="759">
        <v>7.1</v>
      </c>
      <c r="B184" s="762" t="s">
        <v>564</v>
      </c>
      <c r="C184" s="759" t="s">
        <v>560</v>
      </c>
      <c r="D184" s="586">
        <f>'ფორმა N4'!C96</f>
        <v>106.6</v>
      </c>
      <c r="E184" s="222"/>
      <c r="F184" s="222"/>
      <c r="G184" s="577"/>
      <c r="H184" s="577"/>
      <c r="I184" s="564" t="s">
        <v>987</v>
      </c>
      <c r="J184" s="587" t="s">
        <v>988</v>
      </c>
      <c r="K184" s="564" t="s">
        <v>989</v>
      </c>
      <c r="L184" s="564">
        <v>1</v>
      </c>
      <c r="M184" s="586">
        <v>1180.89904</v>
      </c>
      <c r="N184" s="586"/>
      <c r="O184" s="586"/>
      <c r="P184" s="586">
        <f>D184+M184-N184</f>
        <v>1287.4990399999999</v>
      </c>
      <c r="Q184" s="222"/>
    </row>
    <row r="185" spans="1:23" x14ac:dyDescent="0.25">
      <c r="A185" s="760"/>
      <c r="B185" s="763"/>
      <c r="C185" s="760"/>
      <c r="D185" s="586"/>
      <c r="E185" s="564"/>
      <c r="F185" s="564"/>
      <c r="G185" s="586"/>
      <c r="H185" s="586"/>
      <c r="I185" s="564" t="s">
        <v>990</v>
      </c>
      <c r="J185" s="587" t="s">
        <v>991</v>
      </c>
      <c r="K185" s="564" t="s">
        <v>992</v>
      </c>
      <c r="L185" s="564">
        <v>2</v>
      </c>
      <c r="M185" s="586">
        <v>4.5</v>
      </c>
      <c r="N185" s="586"/>
      <c r="O185" s="586"/>
      <c r="P185" s="586">
        <f>P184+M185-N185</f>
        <v>1291.9990399999999</v>
      </c>
      <c r="Q185" s="564"/>
    </row>
    <row r="186" spans="1:23" x14ac:dyDescent="0.25">
      <c r="A186" s="760"/>
      <c r="B186" s="763"/>
      <c r="C186" s="760"/>
      <c r="D186" s="564"/>
      <c r="E186" s="564"/>
      <c r="F186" s="564"/>
      <c r="G186" s="586"/>
      <c r="H186" s="586"/>
      <c r="I186" s="564"/>
      <c r="J186" s="587"/>
      <c r="K186" s="564"/>
      <c r="L186" s="564"/>
      <c r="M186" s="586"/>
      <c r="N186" s="586"/>
      <c r="O186" s="586"/>
      <c r="P186" s="586"/>
      <c r="Q186" s="564"/>
    </row>
    <row r="187" spans="1:23" hidden="1" x14ac:dyDescent="0.25">
      <c r="A187" s="588"/>
      <c r="B187" s="592"/>
      <c r="C187" s="588"/>
      <c r="D187" s="564"/>
      <c r="E187" s="564"/>
      <c r="F187" s="564"/>
      <c r="G187" s="586"/>
      <c r="H187" s="586"/>
      <c r="I187" s="222"/>
      <c r="J187" s="578"/>
      <c r="K187" s="222"/>
      <c r="L187" s="222"/>
      <c r="M187" s="586"/>
      <c r="N187" s="586"/>
      <c r="O187" s="586"/>
      <c r="P187" s="586"/>
      <c r="Q187" s="564"/>
    </row>
    <row r="188" spans="1:23" x14ac:dyDescent="0.25">
      <c r="A188" s="588"/>
      <c r="B188" s="592"/>
      <c r="C188" s="588"/>
      <c r="D188" s="564"/>
      <c r="E188" s="564"/>
      <c r="F188" s="564"/>
      <c r="G188" s="586"/>
      <c r="H188" s="586"/>
      <c r="I188" s="564"/>
      <c r="J188" s="587"/>
      <c r="K188" s="564"/>
      <c r="L188" s="564"/>
      <c r="M188" s="586"/>
      <c r="N188" s="586"/>
      <c r="O188" s="586"/>
      <c r="P188" s="586"/>
      <c r="Q188" s="564"/>
    </row>
    <row r="189" spans="1:23" x14ac:dyDescent="0.25">
      <c r="A189" s="759">
        <v>7.2</v>
      </c>
      <c r="B189" s="762" t="s">
        <v>566</v>
      </c>
      <c r="C189" s="759" t="s">
        <v>561</v>
      </c>
      <c r="D189" s="586">
        <f>'ფორმა N4'!C106</f>
        <v>168.4</v>
      </c>
      <c r="E189" s="564"/>
      <c r="F189" s="564"/>
      <c r="G189" s="586"/>
      <c r="H189" s="586"/>
      <c r="I189" s="564" t="s">
        <v>987</v>
      </c>
      <c r="J189" s="587" t="s">
        <v>988</v>
      </c>
      <c r="K189" s="564" t="s">
        <v>989</v>
      </c>
      <c r="L189" s="564">
        <v>1</v>
      </c>
      <c r="M189" s="586">
        <v>10.5</v>
      </c>
      <c r="N189" s="586"/>
      <c r="O189" s="586"/>
      <c r="P189" s="586">
        <f>D189+M189-N189</f>
        <v>178.9</v>
      </c>
      <c r="Q189" s="564"/>
      <c r="W189" s="589"/>
    </row>
    <row r="190" spans="1:23" ht="15" customHeight="1" x14ac:dyDescent="0.25">
      <c r="A190" s="760"/>
      <c r="B190" s="763"/>
      <c r="C190" s="760"/>
      <c r="D190" s="564"/>
      <c r="E190" s="564"/>
      <c r="F190" s="564"/>
      <c r="G190" s="586"/>
      <c r="H190" s="586"/>
      <c r="I190" s="564"/>
      <c r="J190" s="587"/>
      <c r="K190" s="564"/>
      <c r="L190" s="564"/>
      <c r="M190" s="586"/>
      <c r="N190" s="586"/>
      <c r="O190" s="586"/>
      <c r="P190" s="586"/>
      <c r="Q190" s="564"/>
    </row>
    <row r="191" spans="1:23" hidden="1" x14ac:dyDescent="0.25">
      <c r="A191" s="760"/>
      <c r="B191" s="763"/>
      <c r="C191" s="760"/>
      <c r="D191" s="564"/>
      <c r="E191" s="564"/>
      <c r="F191" s="564"/>
      <c r="G191" s="586"/>
      <c r="H191" s="586"/>
      <c r="I191" s="564"/>
      <c r="J191" s="587"/>
      <c r="K191" s="564"/>
      <c r="L191" s="564"/>
      <c r="M191" s="586"/>
      <c r="N191" s="586"/>
      <c r="O191" s="586"/>
      <c r="P191" s="586"/>
      <c r="Q191" s="564"/>
    </row>
    <row r="192" spans="1:23" s="591" customFormat="1" ht="24" x14ac:dyDescent="0.25">
      <c r="A192" s="765">
        <v>8</v>
      </c>
      <c r="B192" s="767" t="s">
        <v>570</v>
      </c>
      <c r="C192" s="765" t="s">
        <v>563</v>
      </c>
      <c r="D192" s="577">
        <f>D198+D203+D205+D207</f>
        <v>3503.3999999999996</v>
      </c>
      <c r="E192" s="222"/>
      <c r="F192" s="222"/>
      <c r="G192" s="577"/>
      <c r="H192" s="577"/>
      <c r="I192" s="222" t="s">
        <v>987</v>
      </c>
      <c r="J192" s="578" t="s">
        <v>988</v>
      </c>
      <c r="K192" s="222" t="s">
        <v>989</v>
      </c>
      <c r="L192" s="222">
        <v>1</v>
      </c>
      <c r="M192" s="577">
        <f>M198+M203+M205+M207</f>
        <v>3238.3113900000003</v>
      </c>
      <c r="N192" s="577">
        <f>N198+N203+N205+N207</f>
        <v>0</v>
      </c>
      <c r="O192" s="577"/>
      <c r="P192" s="577">
        <f>D192+M192-N192</f>
        <v>6741.7113900000004</v>
      </c>
      <c r="Q192" s="222"/>
    </row>
    <row r="193" spans="1:23" s="591" customFormat="1" ht="24" x14ac:dyDescent="0.25">
      <c r="A193" s="766"/>
      <c r="B193" s="768"/>
      <c r="C193" s="766"/>
      <c r="D193" s="222"/>
      <c r="E193" s="222"/>
      <c r="F193" s="222"/>
      <c r="G193" s="577"/>
      <c r="H193" s="577"/>
      <c r="I193" s="222" t="s">
        <v>990</v>
      </c>
      <c r="J193" s="578" t="s">
        <v>991</v>
      </c>
      <c r="K193" s="222" t="s">
        <v>992</v>
      </c>
      <c r="L193" s="222">
        <v>2</v>
      </c>
      <c r="M193" s="577">
        <f>M199</f>
        <v>486.35399999999998</v>
      </c>
      <c r="N193" s="577">
        <f>N199</f>
        <v>0</v>
      </c>
      <c r="O193" s="577"/>
      <c r="P193" s="577">
        <f>P192+M193-N193</f>
        <v>7228.0653900000007</v>
      </c>
      <c r="Q193" s="222"/>
    </row>
    <row r="194" spans="1:23" s="591" customFormat="1" ht="24" x14ac:dyDescent="0.25">
      <c r="A194" s="766"/>
      <c r="B194" s="768"/>
      <c r="C194" s="766"/>
      <c r="D194" s="222"/>
      <c r="E194" s="222"/>
      <c r="F194" s="222"/>
      <c r="G194" s="577"/>
      <c r="H194" s="577"/>
      <c r="I194" s="222" t="s">
        <v>1301</v>
      </c>
      <c r="J194" s="578" t="s">
        <v>1681</v>
      </c>
      <c r="K194" s="222" t="s">
        <v>1258</v>
      </c>
      <c r="L194" s="222">
        <v>5</v>
      </c>
      <c r="M194" s="577">
        <f>M200</f>
        <v>75.52</v>
      </c>
      <c r="N194" s="577">
        <f>N200</f>
        <v>0</v>
      </c>
      <c r="O194" s="577"/>
      <c r="P194" s="577">
        <f>P193+M194-N194</f>
        <v>7303.5853900000011</v>
      </c>
      <c r="Q194" s="222"/>
    </row>
    <row r="195" spans="1:23" s="591" customFormat="1" ht="15" hidden="1" customHeight="1" x14ac:dyDescent="0.25">
      <c r="A195" s="766"/>
      <c r="B195" s="768"/>
      <c r="C195" s="766"/>
      <c r="D195" s="222"/>
      <c r="E195" s="222"/>
      <c r="F195" s="222"/>
      <c r="G195" s="577"/>
      <c r="H195" s="577"/>
      <c r="I195" s="222"/>
      <c r="J195" s="578"/>
      <c r="K195" s="222"/>
      <c r="L195" s="222"/>
      <c r="M195" s="577"/>
      <c r="N195" s="577"/>
      <c r="O195" s="577"/>
      <c r="P195" s="577"/>
      <c r="Q195" s="222"/>
    </row>
    <row r="196" spans="1:23" s="591" customFormat="1" ht="15" customHeight="1" x14ac:dyDescent="0.25">
      <c r="A196" s="583"/>
      <c r="B196" s="584"/>
      <c r="C196" s="583"/>
      <c r="D196" s="222"/>
      <c r="E196" s="222"/>
      <c r="F196" s="222"/>
      <c r="G196" s="577"/>
      <c r="H196" s="577"/>
      <c r="I196" s="222"/>
      <c r="J196" s="578"/>
      <c r="K196" s="222"/>
      <c r="L196" s="222"/>
      <c r="M196" s="577"/>
      <c r="N196" s="577"/>
      <c r="O196" s="577"/>
      <c r="P196" s="577"/>
      <c r="Q196" s="222"/>
    </row>
    <row r="197" spans="1:23" s="591" customFormat="1" ht="15" customHeight="1" x14ac:dyDescent="0.25">
      <c r="A197" s="583"/>
      <c r="B197" s="584"/>
      <c r="C197" s="583"/>
      <c r="D197" s="222"/>
      <c r="E197" s="222"/>
      <c r="F197" s="222"/>
      <c r="G197" s="577"/>
      <c r="H197" s="577"/>
      <c r="I197" s="222"/>
      <c r="J197" s="578"/>
      <c r="K197" s="222"/>
      <c r="L197" s="222"/>
      <c r="M197" s="577"/>
      <c r="N197" s="577"/>
      <c r="O197" s="577"/>
      <c r="P197" s="577"/>
      <c r="Q197" s="222"/>
    </row>
    <row r="198" spans="1:23" x14ac:dyDescent="0.25">
      <c r="A198" s="759">
        <v>8.1</v>
      </c>
      <c r="B198" s="762" t="s">
        <v>572</v>
      </c>
      <c r="C198" s="759" t="s">
        <v>565</v>
      </c>
      <c r="D198" s="586">
        <f>'ფორმა N4'!C109</f>
        <v>1833.2</v>
      </c>
      <c r="E198" s="564"/>
      <c r="F198" s="564"/>
      <c r="G198" s="586"/>
      <c r="H198" s="586"/>
      <c r="I198" s="564" t="s">
        <v>987</v>
      </c>
      <c r="J198" s="587" t="s">
        <v>988</v>
      </c>
      <c r="K198" s="564" t="s">
        <v>989</v>
      </c>
      <c r="L198" s="564">
        <v>1</v>
      </c>
      <c r="M198" s="586">
        <f>-0.04+2699.49047</f>
        <v>2699.4504700000002</v>
      </c>
      <c r="N198" s="586"/>
      <c r="O198" s="586"/>
      <c r="P198" s="586">
        <f>D198+M198-N198</f>
        <v>4532.6504700000005</v>
      </c>
      <c r="Q198" s="564"/>
      <c r="V198" s="589"/>
      <c r="W198" s="589"/>
    </row>
    <row r="199" spans="1:23" x14ac:dyDescent="0.25">
      <c r="A199" s="760"/>
      <c r="B199" s="763"/>
      <c r="C199" s="760"/>
      <c r="D199" s="564"/>
      <c r="E199" s="564"/>
      <c r="F199" s="564"/>
      <c r="G199" s="586"/>
      <c r="H199" s="586"/>
      <c r="I199" s="564" t="s">
        <v>990</v>
      </c>
      <c r="J199" s="587" t="s">
        <v>991</v>
      </c>
      <c r="K199" s="564" t="s">
        <v>992</v>
      </c>
      <c r="L199" s="564">
        <v>2</v>
      </c>
      <c r="M199" s="586">
        <v>486.35399999999998</v>
      </c>
      <c r="N199" s="586"/>
      <c r="O199" s="586"/>
      <c r="P199" s="586">
        <f>P198+M199-N199</f>
        <v>5019.0044700000008</v>
      </c>
      <c r="Q199" s="564"/>
    </row>
    <row r="200" spans="1:23" ht="15" customHeight="1" x14ac:dyDescent="0.25">
      <c r="A200" s="760"/>
      <c r="B200" s="763"/>
      <c r="C200" s="760"/>
      <c r="D200" s="564"/>
      <c r="E200" s="564"/>
      <c r="F200" s="564"/>
      <c r="G200" s="586"/>
      <c r="H200" s="586"/>
      <c r="I200" s="564" t="s">
        <v>1301</v>
      </c>
      <c r="J200" s="587" t="s">
        <v>1681</v>
      </c>
      <c r="K200" s="564" t="s">
        <v>1258</v>
      </c>
      <c r="L200" s="564">
        <v>5</v>
      </c>
      <c r="M200" s="586">
        <v>75.52</v>
      </c>
      <c r="N200" s="586"/>
      <c r="O200" s="586"/>
      <c r="P200" s="586">
        <f>P199+M200-N200</f>
        <v>5094.5244700000012</v>
      </c>
      <c r="Q200" s="564"/>
    </row>
    <row r="201" spans="1:23" ht="15" hidden="1" customHeight="1" x14ac:dyDescent="0.25">
      <c r="A201" s="760"/>
      <c r="B201" s="763"/>
      <c r="C201" s="760"/>
      <c r="D201" s="564"/>
      <c r="E201" s="564"/>
      <c r="F201" s="564"/>
      <c r="G201" s="586"/>
      <c r="H201" s="586"/>
      <c r="I201" s="564"/>
      <c r="J201" s="587"/>
      <c r="K201" s="564"/>
      <c r="L201" s="564"/>
      <c r="M201" s="586"/>
      <c r="N201" s="586"/>
      <c r="O201" s="586"/>
      <c r="P201" s="586"/>
      <c r="Q201" s="564"/>
    </row>
    <row r="202" spans="1:23" ht="15" customHeight="1" x14ac:dyDescent="0.25">
      <c r="A202" s="588"/>
      <c r="B202" s="592"/>
      <c r="C202" s="588"/>
      <c r="D202" s="564"/>
      <c r="E202" s="564"/>
      <c r="F202" s="564"/>
      <c r="G202" s="586"/>
      <c r="H202" s="586"/>
      <c r="I202" s="564"/>
      <c r="J202" s="587"/>
      <c r="K202" s="564"/>
      <c r="L202" s="564"/>
      <c r="M202" s="586"/>
      <c r="N202" s="586"/>
      <c r="O202" s="586"/>
      <c r="P202" s="586"/>
      <c r="Q202" s="564"/>
    </row>
    <row r="203" spans="1:23" x14ac:dyDescent="0.25">
      <c r="A203" s="759">
        <v>8.1999999999999993</v>
      </c>
      <c r="B203" s="762" t="s">
        <v>574</v>
      </c>
      <c r="C203" s="759" t="s">
        <v>567</v>
      </c>
      <c r="D203" s="586">
        <f>'ფორმა N4'!C110</f>
        <v>1516.5</v>
      </c>
      <c r="E203" s="564"/>
      <c r="F203" s="564"/>
      <c r="G203" s="586"/>
      <c r="H203" s="586"/>
      <c r="I203" s="564" t="s">
        <v>987</v>
      </c>
      <c r="J203" s="587" t="s">
        <v>988</v>
      </c>
      <c r="K203" s="564" t="s">
        <v>989</v>
      </c>
      <c r="L203" s="564">
        <v>1</v>
      </c>
      <c r="M203" s="586">
        <v>508.86092000000002</v>
      </c>
      <c r="N203" s="586"/>
      <c r="O203" s="586"/>
      <c r="P203" s="586">
        <f>D203+M203-N203</f>
        <v>2025.3609200000001</v>
      </c>
      <c r="Q203" s="564"/>
      <c r="W203" s="589"/>
    </row>
    <row r="204" spans="1:23" ht="15" customHeight="1" x14ac:dyDescent="0.25">
      <c r="A204" s="760"/>
      <c r="B204" s="763"/>
      <c r="C204" s="760"/>
      <c r="D204" s="564"/>
      <c r="E204" s="564"/>
      <c r="F204" s="564"/>
      <c r="G204" s="586"/>
      <c r="H204" s="586"/>
      <c r="I204" s="564"/>
      <c r="J204" s="587"/>
      <c r="K204" s="564"/>
      <c r="L204" s="564"/>
      <c r="M204" s="586"/>
      <c r="N204" s="586"/>
      <c r="O204" s="586"/>
      <c r="P204" s="586"/>
      <c r="Q204" s="564"/>
    </row>
    <row r="205" spans="1:23" x14ac:dyDescent="0.25">
      <c r="A205" s="759">
        <v>8.3000000000000007</v>
      </c>
      <c r="B205" s="762" t="s">
        <v>624</v>
      </c>
      <c r="C205" s="759" t="s">
        <v>568</v>
      </c>
      <c r="D205" s="586">
        <f>'ფორმა N4'!C112</f>
        <v>53.7</v>
      </c>
      <c r="E205" s="564"/>
      <c r="F205" s="564"/>
      <c r="G205" s="586"/>
      <c r="H205" s="586"/>
      <c r="I205" s="564"/>
      <c r="J205" s="587"/>
      <c r="K205" s="564"/>
      <c r="L205" s="564"/>
      <c r="M205" s="586"/>
      <c r="N205" s="586"/>
      <c r="O205" s="586"/>
      <c r="P205" s="586">
        <f>D205+M205-N205</f>
        <v>53.7</v>
      </c>
      <c r="Q205" s="564"/>
    </row>
    <row r="206" spans="1:23" x14ac:dyDescent="0.25">
      <c r="A206" s="760"/>
      <c r="B206" s="763"/>
      <c r="C206" s="760"/>
      <c r="D206" s="586"/>
      <c r="E206" s="564"/>
      <c r="F206" s="564"/>
      <c r="G206" s="586"/>
      <c r="H206" s="586"/>
      <c r="I206" s="564"/>
      <c r="J206" s="587"/>
      <c r="K206" s="564"/>
      <c r="L206" s="564"/>
      <c r="M206" s="586"/>
      <c r="N206" s="586"/>
      <c r="O206" s="586"/>
      <c r="P206" s="586"/>
      <c r="Q206" s="564"/>
    </row>
    <row r="207" spans="1:23" x14ac:dyDescent="0.25">
      <c r="A207" s="759">
        <v>8.4</v>
      </c>
      <c r="B207" s="762" t="s">
        <v>635</v>
      </c>
      <c r="C207" s="759" t="s">
        <v>569</v>
      </c>
      <c r="D207" s="586">
        <f>'ფორმა N4'!C111</f>
        <v>100</v>
      </c>
      <c r="E207" s="564"/>
      <c r="F207" s="564"/>
      <c r="G207" s="586"/>
      <c r="H207" s="586"/>
      <c r="I207" s="564" t="s">
        <v>987</v>
      </c>
      <c r="J207" s="587" t="s">
        <v>988</v>
      </c>
      <c r="K207" s="564" t="s">
        <v>989</v>
      </c>
      <c r="L207" s="564">
        <v>1</v>
      </c>
      <c r="M207" s="586">
        <v>30</v>
      </c>
      <c r="N207" s="586"/>
      <c r="O207" s="586"/>
      <c r="P207" s="586">
        <f>D207+M207-N207</f>
        <v>130</v>
      </c>
      <c r="Q207" s="564"/>
      <c r="W207" s="589"/>
    </row>
    <row r="208" spans="1:23" x14ac:dyDescent="0.25">
      <c r="A208" s="760"/>
      <c r="B208" s="763"/>
      <c r="C208" s="760"/>
      <c r="D208" s="586"/>
      <c r="E208" s="564"/>
      <c r="F208" s="564"/>
      <c r="G208" s="586"/>
      <c r="H208" s="586"/>
      <c r="I208" s="564"/>
      <c r="J208" s="587"/>
      <c r="K208" s="564"/>
      <c r="L208" s="564"/>
      <c r="M208" s="586"/>
      <c r="N208" s="586"/>
      <c r="O208" s="586"/>
      <c r="P208" s="586"/>
      <c r="Q208" s="564"/>
    </row>
    <row r="209" spans="1:22" x14ac:dyDescent="0.25">
      <c r="A209" s="588"/>
      <c r="B209" s="592"/>
      <c r="C209" s="588"/>
      <c r="D209" s="586"/>
      <c r="E209" s="564"/>
      <c r="F209" s="564"/>
      <c r="G209" s="586"/>
      <c r="H209" s="586"/>
      <c r="I209" s="564"/>
      <c r="J209" s="587"/>
      <c r="K209" s="564"/>
      <c r="L209" s="564"/>
      <c r="M209" s="586"/>
      <c r="N209" s="586"/>
      <c r="O209" s="586"/>
      <c r="P209" s="586"/>
      <c r="Q209" s="564"/>
    </row>
    <row r="210" spans="1:22" s="591" customFormat="1" ht="24" x14ac:dyDescent="0.25">
      <c r="A210" s="765">
        <v>9</v>
      </c>
      <c r="B210" s="767" t="s">
        <v>576</v>
      </c>
      <c r="C210" s="765" t="s">
        <v>571</v>
      </c>
      <c r="D210" s="577">
        <f>D219+D223+D231+D234</f>
        <v>3960.46</v>
      </c>
      <c r="E210" s="222"/>
      <c r="F210" s="222"/>
      <c r="G210" s="577"/>
      <c r="H210" s="577"/>
      <c r="I210" s="222" t="s">
        <v>987</v>
      </c>
      <c r="J210" s="578" t="s">
        <v>988</v>
      </c>
      <c r="K210" s="222" t="s">
        <v>989</v>
      </c>
      <c r="L210" s="222">
        <v>1</v>
      </c>
      <c r="M210" s="577">
        <f>M219+M223+M234</f>
        <v>1830.27423</v>
      </c>
      <c r="N210" s="577">
        <f>N219+N223+N234</f>
        <v>0</v>
      </c>
      <c r="O210" s="577"/>
      <c r="P210" s="577">
        <f>D210+M210-N210</f>
        <v>5790.73423</v>
      </c>
      <c r="Q210" s="222"/>
    </row>
    <row r="211" spans="1:22" s="591" customFormat="1" ht="24" x14ac:dyDescent="0.25">
      <c r="A211" s="766"/>
      <c r="B211" s="768"/>
      <c r="C211" s="766"/>
      <c r="D211" s="222"/>
      <c r="E211" s="222"/>
      <c r="F211" s="222"/>
      <c r="G211" s="577"/>
      <c r="H211" s="577"/>
      <c r="I211" s="222" t="s">
        <v>990</v>
      </c>
      <c r="J211" s="578" t="s">
        <v>991</v>
      </c>
      <c r="K211" s="222" t="s">
        <v>992</v>
      </c>
      <c r="L211" s="222">
        <v>2</v>
      </c>
      <c r="M211" s="577">
        <f>M224</f>
        <v>517.56299999999999</v>
      </c>
      <c r="N211" s="577">
        <f>N224</f>
        <v>0</v>
      </c>
      <c r="O211" s="577"/>
      <c r="P211" s="577">
        <f>P210+M211-N211+G211-H211</f>
        <v>6308.2972300000001</v>
      </c>
      <c r="Q211" s="222"/>
    </row>
    <row r="212" spans="1:22" s="591" customFormat="1" ht="15" customHeight="1" x14ac:dyDescent="0.25">
      <c r="A212" s="766"/>
      <c r="B212" s="768"/>
      <c r="C212" s="766"/>
      <c r="D212" s="222"/>
      <c r="E212" s="222"/>
      <c r="F212" s="222"/>
      <c r="G212" s="577"/>
      <c r="H212" s="577"/>
      <c r="I212" s="564" t="s">
        <v>1339</v>
      </c>
      <c r="J212" s="587" t="s">
        <v>1343</v>
      </c>
      <c r="K212" s="564"/>
      <c r="L212" s="564"/>
      <c r="M212" s="577">
        <f>M225</f>
        <v>57.096229999999998</v>
      </c>
      <c r="N212" s="577"/>
      <c r="O212" s="577"/>
      <c r="P212" s="577">
        <f>P211+M212-N212+G212-H212</f>
        <v>6365.3934600000002</v>
      </c>
      <c r="Q212" s="222"/>
    </row>
    <row r="213" spans="1:22" s="591" customFormat="1" ht="16.5" customHeight="1" x14ac:dyDescent="0.25">
      <c r="A213" s="766"/>
      <c r="B213" s="768"/>
      <c r="C213" s="766"/>
      <c r="D213" s="222"/>
      <c r="E213" s="222"/>
      <c r="F213" s="222"/>
      <c r="G213" s="577"/>
      <c r="H213" s="577"/>
      <c r="I213" s="222"/>
      <c r="J213" s="578"/>
      <c r="K213" s="222"/>
      <c r="L213" s="222"/>
      <c r="M213" s="577"/>
      <c r="N213" s="577"/>
      <c r="O213" s="577"/>
      <c r="P213" s="577"/>
      <c r="Q213" s="222"/>
    </row>
    <row r="214" spans="1:22" s="591" customFormat="1" ht="16.5" hidden="1" customHeight="1" x14ac:dyDescent="0.25">
      <c r="A214" s="583"/>
      <c r="B214" s="584"/>
      <c r="C214" s="583"/>
      <c r="D214" s="222"/>
      <c r="E214" s="222"/>
      <c r="F214" s="222"/>
      <c r="G214" s="577"/>
      <c r="H214" s="577"/>
      <c r="I214" s="222"/>
      <c r="J214" s="578"/>
      <c r="K214" s="222"/>
      <c r="L214" s="222"/>
      <c r="M214" s="577"/>
      <c r="N214" s="577"/>
      <c r="O214" s="577"/>
      <c r="P214" s="577"/>
      <c r="Q214" s="222"/>
    </row>
    <row r="215" spans="1:22" s="591" customFormat="1" ht="16.5" hidden="1" customHeight="1" x14ac:dyDescent="0.25">
      <c r="A215" s="583"/>
      <c r="B215" s="584"/>
      <c r="C215" s="583"/>
      <c r="D215" s="222"/>
      <c r="E215" s="222"/>
      <c r="F215" s="222"/>
      <c r="G215" s="577"/>
      <c r="H215" s="577"/>
      <c r="I215" s="222"/>
      <c r="J215" s="578"/>
      <c r="K215" s="222"/>
      <c r="L215" s="222"/>
      <c r="M215" s="577"/>
      <c r="N215" s="577"/>
      <c r="O215" s="577"/>
      <c r="P215" s="577"/>
      <c r="Q215" s="222"/>
    </row>
    <row r="216" spans="1:22" s="591" customFormat="1" ht="16.5" hidden="1" customHeight="1" x14ac:dyDescent="0.25">
      <c r="A216" s="583"/>
      <c r="B216" s="584"/>
      <c r="C216" s="583"/>
      <c r="D216" s="222"/>
      <c r="E216" s="222"/>
      <c r="F216" s="222"/>
      <c r="G216" s="577"/>
      <c r="H216" s="577"/>
      <c r="I216" s="222"/>
      <c r="J216" s="578"/>
      <c r="K216" s="222"/>
      <c r="L216" s="222"/>
      <c r="M216" s="577"/>
      <c r="N216" s="577"/>
      <c r="O216" s="577"/>
      <c r="P216" s="577"/>
      <c r="Q216" s="222"/>
    </row>
    <row r="217" spans="1:22" s="591" customFormat="1" ht="16.5" hidden="1" customHeight="1" x14ac:dyDescent="0.25">
      <c r="A217" s="583"/>
      <c r="B217" s="584"/>
      <c r="C217" s="583"/>
      <c r="D217" s="222"/>
      <c r="E217" s="222"/>
      <c r="F217" s="222"/>
      <c r="G217" s="577"/>
      <c r="H217" s="577"/>
      <c r="I217" s="222"/>
      <c r="J217" s="578"/>
      <c r="K217" s="222"/>
      <c r="L217" s="222"/>
      <c r="M217" s="577"/>
      <c r="N217" s="577"/>
      <c r="O217" s="577"/>
      <c r="P217" s="577"/>
      <c r="Q217" s="222"/>
    </row>
    <row r="218" spans="1:22" s="591" customFormat="1" ht="16.5" customHeight="1" x14ac:dyDescent="0.25">
      <c r="A218" s="583"/>
      <c r="B218" s="584"/>
      <c r="C218" s="583"/>
      <c r="D218" s="222"/>
      <c r="E218" s="222"/>
      <c r="F218" s="222"/>
      <c r="G218" s="577"/>
      <c r="H218" s="577"/>
      <c r="I218" s="222"/>
      <c r="J218" s="578"/>
      <c r="K218" s="222"/>
      <c r="L218" s="222"/>
      <c r="M218" s="577"/>
      <c r="N218" s="577"/>
      <c r="O218" s="577"/>
      <c r="P218" s="577"/>
      <c r="Q218" s="222"/>
    </row>
    <row r="219" spans="1:22" x14ac:dyDescent="0.25">
      <c r="A219" s="759">
        <v>9.1</v>
      </c>
      <c r="B219" s="762" t="s">
        <v>578</v>
      </c>
      <c r="C219" s="762" t="s">
        <v>573</v>
      </c>
      <c r="D219" s="586">
        <f>'ფორმა N4'!C116</f>
        <v>3719.9</v>
      </c>
      <c r="E219" s="564"/>
      <c r="F219" s="564"/>
      <c r="G219" s="586"/>
      <c r="H219" s="586"/>
      <c r="I219" s="564" t="s">
        <v>987</v>
      </c>
      <c r="J219" s="587" t="s">
        <v>988</v>
      </c>
      <c r="K219" s="564" t="s">
        <v>989</v>
      </c>
      <c r="L219" s="564">
        <v>1</v>
      </c>
      <c r="M219" s="586">
        <v>1693.1684299999999</v>
      </c>
      <c r="N219" s="586"/>
      <c r="O219" s="586"/>
      <c r="P219" s="586">
        <f>D219+M219-N219</f>
        <v>5413.0684300000003</v>
      </c>
      <c r="Q219" s="564"/>
      <c r="V219" s="589"/>
    </row>
    <row r="220" spans="1:22" ht="18" customHeight="1" x14ac:dyDescent="0.25">
      <c r="A220" s="760"/>
      <c r="B220" s="763"/>
      <c r="C220" s="763"/>
      <c r="D220" s="586"/>
      <c r="E220" s="564"/>
      <c r="F220" s="564"/>
      <c r="G220" s="586"/>
      <c r="H220" s="586"/>
      <c r="I220" s="564"/>
      <c r="J220" s="587"/>
      <c r="K220" s="564"/>
      <c r="L220" s="564"/>
      <c r="M220" s="586"/>
      <c r="N220" s="586"/>
      <c r="O220" s="586"/>
      <c r="P220" s="586">
        <f>P219+M220-N220+G220-H220</f>
        <v>5413.0684300000003</v>
      </c>
      <c r="Q220" s="564"/>
    </row>
    <row r="221" spans="1:22" ht="15" customHeight="1" x14ac:dyDescent="0.25">
      <c r="A221" s="760"/>
      <c r="B221" s="763"/>
      <c r="C221" s="763"/>
      <c r="D221" s="586"/>
      <c r="E221" s="564"/>
      <c r="F221" s="564"/>
      <c r="G221" s="586"/>
      <c r="H221" s="586"/>
      <c r="I221" s="564"/>
      <c r="J221" s="587"/>
      <c r="K221" s="564"/>
      <c r="L221" s="564"/>
      <c r="M221" s="586"/>
      <c r="N221" s="586"/>
      <c r="O221" s="586"/>
      <c r="P221" s="586"/>
      <c r="Q221" s="564"/>
    </row>
    <row r="222" spans="1:22" x14ac:dyDescent="0.25">
      <c r="A222" s="588"/>
      <c r="B222" s="592"/>
      <c r="C222" s="592"/>
      <c r="D222" s="586"/>
      <c r="E222" s="564"/>
      <c r="F222" s="564"/>
      <c r="G222" s="586"/>
      <c r="H222" s="586"/>
      <c r="I222" s="564"/>
      <c r="J222" s="587"/>
      <c r="K222" s="564"/>
      <c r="L222" s="564"/>
      <c r="M222" s="586"/>
      <c r="N222" s="586"/>
      <c r="O222" s="586"/>
      <c r="P222" s="586"/>
      <c r="Q222" s="564"/>
    </row>
    <row r="223" spans="1:22" ht="12" customHeight="1" x14ac:dyDescent="0.25">
      <c r="A223" s="759"/>
      <c r="B223" s="759">
        <v>7102</v>
      </c>
      <c r="C223" s="762" t="s">
        <v>575</v>
      </c>
      <c r="D223" s="586">
        <f>D228</f>
        <v>0</v>
      </c>
      <c r="E223" s="564"/>
      <c r="F223" s="564"/>
      <c r="G223" s="586"/>
      <c r="H223" s="586"/>
      <c r="I223" s="564" t="s">
        <v>987</v>
      </c>
      <c r="J223" s="587" t="s">
        <v>988</v>
      </c>
      <c r="K223" s="564" t="s">
        <v>989</v>
      </c>
      <c r="L223" s="564">
        <v>1</v>
      </c>
      <c r="M223" s="586">
        <f t="shared" ref="M223:N225" si="0">M228</f>
        <v>87.065799999999996</v>
      </c>
      <c r="N223" s="586">
        <f t="shared" si="0"/>
        <v>0</v>
      </c>
      <c r="O223" s="586"/>
      <c r="P223" s="586">
        <f>D223+M223-N223</f>
        <v>87.065799999999996</v>
      </c>
      <c r="Q223" s="564"/>
    </row>
    <row r="224" spans="1:22" ht="12" customHeight="1" x14ac:dyDescent="0.25">
      <c r="A224" s="760"/>
      <c r="B224" s="760"/>
      <c r="C224" s="763"/>
      <c r="D224" s="586"/>
      <c r="E224" s="564"/>
      <c r="F224" s="564"/>
      <c r="G224" s="586"/>
      <c r="H224" s="586"/>
      <c r="I224" s="564" t="s">
        <v>990</v>
      </c>
      <c r="J224" s="587" t="s">
        <v>991</v>
      </c>
      <c r="K224" s="564" t="s">
        <v>992</v>
      </c>
      <c r="L224" s="564">
        <v>2</v>
      </c>
      <c r="M224" s="586">
        <f t="shared" si="0"/>
        <v>517.56299999999999</v>
      </c>
      <c r="N224" s="586">
        <f t="shared" si="0"/>
        <v>0</v>
      </c>
      <c r="O224" s="586"/>
      <c r="P224" s="586">
        <f>P223+M224-N224</f>
        <v>604.62879999999996</v>
      </c>
      <c r="Q224" s="564"/>
    </row>
    <row r="225" spans="1:17" ht="12" customHeight="1" x14ac:dyDescent="0.25">
      <c r="A225" s="760"/>
      <c r="B225" s="760"/>
      <c r="C225" s="763"/>
      <c r="D225" s="586"/>
      <c r="E225" s="564"/>
      <c r="F225" s="564"/>
      <c r="G225" s="586"/>
      <c r="H225" s="586"/>
      <c r="I225" s="564" t="s">
        <v>1339</v>
      </c>
      <c r="J225" s="587" t="s">
        <v>1343</v>
      </c>
      <c r="K225" s="564"/>
      <c r="L225" s="564"/>
      <c r="M225" s="586">
        <f t="shared" si="0"/>
        <v>57.096229999999998</v>
      </c>
      <c r="N225" s="586">
        <f t="shared" si="0"/>
        <v>0</v>
      </c>
      <c r="O225" s="586"/>
      <c r="P225" s="586">
        <f>P224+M225-N225</f>
        <v>661.72502999999995</v>
      </c>
      <c r="Q225" s="564"/>
    </row>
    <row r="226" spans="1:17" ht="12" customHeight="1" x14ac:dyDescent="0.25">
      <c r="A226" s="760"/>
      <c r="B226" s="760"/>
      <c r="C226" s="763"/>
      <c r="D226" s="586"/>
      <c r="E226" s="564"/>
      <c r="F226" s="564"/>
      <c r="G226" s="586"/>
      <c r="H226" s="586"/>
      <c r="I226" s="564"/>
      <c r="J226" s="587"/>
      <c r="K226" s="564"/>
      <c r="L226" s="564"/>
      <c r="M226" s="586"/>
      <c r="N226" s="586"/>
      <c r="O226" s="586"/>
      <c r="P226" s="586"/>
      <c r="Q226" s="564"/>
    </row>
    <row r="227" spans="1:17" ht="12" customHeight="1" x14ac:dyDescent="0.25">
      <c r="A227" s="761"/>
      <c r="B227" s="761"/>
      <c r="C227" s="764"/>
      <c r="D227" s="586"/>
      <c r="E227" s="564"/>
      <c r="F227" s="564"/>
      <c r="G227" s="586"/>
      <c r="H227" s="586"/>
      <c r="I227" s="564"/>
      <c r="J227" s="587"/>
      <c r="K227" s="564"/>
      <c r="L227" s="564"/>
      <c r="M227" s="586"/>
      <c r="N227" s="586"/>
      <c r="O227" s="586"/>
      <c r="P227" s="586"/>
      <c r="Q227" s="564"/>
    </row>
    <row r="228" spans="1:17" ht="12" customHeight="1" x14ac:dyDescent="0.25">
      <c r="A228" s="759"/>
      <c r="B228" s="759"/>
      <c r="C228" s="762" t="s">
        <v>625</v>
      </c>
      <c r="D228" s="586">
        <f>'ფორმა N4'!C120</f>
        <v>0</v>
      </c>
      <c r="E228" s="564"/>
      <c r="F228" s="564"/>
      <c r="G228" s="586"/>
      <c r="H228" s="586"/>
      <c r="I228" s="564" t="s">
        <v>987</v>
      </c>
      <c r="J228" s="587" t="s">
        <v>988</v>
      </c>
      <c r="K228" s="564" t="s">
        <v>989</v>
      </c>
      <c r="L228" s="564">
        <v>1</v>
      </c>
      <c r="M228" s="586">
        <v>87.065799999999996</v>
      </c>
      <c r="N228" s="586"/>
      <c r="O228" s="586"/>
      <c r="P228" s="586">
        <f>D228+M228-N228</f>
        <v>87.065799999999996</v>
      </c>
      <c r="Q228" s="564"/>
    </row>
    <row r="229" spans="1:17" ht="12" customHeight="1" x14ac:dyDescent="0.25">
      <c r="A229" s="760"/>
      <c r="B229" s="760"/>
      <c r="C229" s="763"/>
      <c r="D229" s="586"/>
      <c r="E229" s="564"/>
      <c r="F229" s="564"/>
      <c r="G229" s="586"/>
      <c r="H229" s="586"/>
      <c r="I229" s="564" t="s">
        <v>990</v>
      </c>
      <c r="J229" s="587" t="s">
        <v>991</v>
      </c>
      <c r="K229" s="564" t="s">
        <v>992</v>
      </c>
      <c r="L229" s="564">
        <v>2</v>
      </c>
      <c r="M229" s="586">
        <v>517.56299999999999</v>
      </c>
      <c r="N229" s="586"/>
      <c r="O229" s="586"/>
      <c r="P229" s="586">
        <f>P228+M229-N229</f>
        <v>604.62879999999996</v>
      </c>
      <c r="Q229" s="564"/>
    </row>
    <row r="230" spans="1:17" ht="122.4" customHeight="1" x14ac:dyDescent="0.25">
      <c r="A230" s="761"/>
      <c r="B230" s="761"/>
      <c r="C230" s="764"/>
      <c r="D230" s="586"/>
      <c r="E230" s="564"/>
      <c r="F230" s="564"/>
      <c r="G230" s="586"/>
      <c r="H230" s="586"/>
      <c r="I230" s="564" t="s">
        <v>1339</v>
      </c>
      <c r="J230" s="587" t="s">
        <v>1343</v>
      </c>
      <c r="K230" s="564"/>
      <c r="L230" s="564"/>
      <c r="M230" s="586">
        <v>57.096229999999998</v>
      </c>
      <c r="N230" s="586"/>
      <c r="O230" s="586"/>
      <c r="P230" s="586">
        <f>P229+M230-N230</f>
        <v>661.72502999999995</v>
      </c>
      <c r="Q230" s="564" t="s">
        <v>1344</v>
      </c>
    </row>
    <row r="231" spans="1:17" x14ac:dyDescent="0.25">
      <c r="A231" s="759">
        <v>9.1999999999999993</v>
      </c>
      <c r="B231" s="762" t="s">
        <v>581</v>
      </c>
      <c r="C231" s="759" t="s">
        <v>626</v>
      </c>
      <c r="D231" s="586"/>
      <c r="E231" s="564"/>
      <c r="F231" s="564"/>
      <c r="G231" s="586"/>
      <c r="H231" s="586"/>
      <c r="I231" s="564"/>
      <c r="J231" s="587"/>
      <c r="K231" s="564"/>
      <c r="L231" s="564"/>
      <c r="M231" s="586"/>
      <c r="N231" s="586"/>
      <c r="O231" s="586"/>
      <c r="P231" s="586"/>
      <c r="Q231" s="564"/>
    </row>
    <row r="232" spans="1:17" x14ac:dyDescent="0.25">
      <c r="A232" s="760"/>
      <c r="B232" s="763"/>
      <c r="C232" s="760"/>
      <c r="D232" s="586"/>
      <c r="E232" s="564"/>
      <c r="F232" s="564"/>
      <c r="G232" s="586"/>
      <c r="H232" s="586"/>
      <c r="I232" s="564"/>
      <c r="J232" s="587"/>
      <c r="K232" s="564"/>
      <c r="L232" s="564"/>
      <c r="M232" s="586"/>
      <c r="N232" s="586"/>
      <c r="O232" s="586"/>
      <c r="P232" s="586"/>
      <c r="Q232" s="564"/>
    </row>
    <row r="233" spans="1:17" x14ac:dyDescent="0.25">
      <c r="A233" s="760"/>
      <c r="B233" s="763"/>
      <c r="C233" s="760"/>
      <c r="D233" s="586"/>
      <c r="E233" s="564"/>
      <c r="F233" s="564"/>
      <c r="G233" s="586"/>
      <c r="H233" s="586"/>
      <c r="I233" s="564"/>
      <c r="J233" s="587"/>
      <c r="K233" s="564"/>
      <c r="L233" s="564"/>
      <c r="M233" s="586"/>
      <c r="N233" s="586"/>
      <c r="O233" s="586"/>
      <c r="P233" s="586"/>
      <c r="Q233" s="564"/>
    </row>
    <row r="234" spans="1:17" x14ac:dyDescent="0.25">
      <c r="A234" s="759"/>
      <c r="B234" s="759">
        <v>7104</v>
      </c>
      <c r="C234" s="759" t="s">
        <v>10</v>
      </c>
      <c r="D234" s="586">
        <f>'ფორმა N4'!C128-0.04</f>
        <v>240.56</v>
      </c>
      <c r="E234" s="564"/>
      <c r="F234" s="564"/>
      <c r="G234" s="586"/>
      <c r="H234" s="586"/>
      <c r="I234" s="564" t="s">
        <v>987</v>
      </c>
      <c r="J234" s="587" t="s">
        <v>988</v>
      </c>
      <c r="K234" s="564" t="s">
        <v>989</v>
      </c>
      <c r="L234" s="564">
        <v>1</v>
      </c>
      <c r="M234" s="586">
        <v>50.04</v>
      </c>
      <c r="N234" s="586"/>
      <c r="O234" s="586"/>
      <c r="P234" s="586">
        <f>D234+M234-N234+G234-H234</f>
        <v>290.60000000000002</v>
      </c>
      <c r="Q234" s="564"/>
    </row>
    <row r="235" spans="1:17" x14ac:dyDescent="0.25">
      <c r="A235" s="760"/>
      <c r="B235" s="760"/>
      <c r="C235" s="760"/>
      <c r="D235" s="586"/>
      <c r="E235" s="564"/>
      <c r="F235" s="564"/>
      <c r="G235" s="586"/>
      <c r="H235" s="586"/>
      <c r="I235" s="564"/>
      <c r="J235" s="587"/>
      <c r="K235" s="564"/>
      <c r="L235" s="564"/>
      <c r="M235" s="586"/>
      <c r="N235" s="586"/>
      <c r="O235" s="586"/>
      <c r="P235" s="586"/>
      <c r="Q235" s="564"/>
    </row>
    <row r="236" spans="1:17" x14ac:dyDescent="0.25">
      <c r="A236" s="761"/>
      <c r="B236" s="761"/>
      <c r="C236" s="761"/>
      <c r="D236" s="586"/>
      <c r="E236" s="564"/>
      <c r="F236" s="564"/>
      <c r="G236" s="586"/>
      <c r="H236" s="586"/>
      <c r="I236" s="564"/>
      <c r="J236" s="587"/>
      <c r="K236" s="564"/>
      <c r="L236" s="564"/>
      <c r="M236" s="586"/>
      <c r="N236" s="586"/>
      <c r="O236" s="586"/>
      <c r="P236" s="586"/>
      <c r="Q236" s="564"/>
    </row>
    <row r="237" spans="1:17" ht="48" hidden="1" x14ac:dyDescent="0.25">
      <c r="A237" s="588"/>
      <c r="B237" s="588"/>
      <c r="C237" s="595" t="s">
        <v>637</v>
      </c>
      <c r="D237" s="586"/>
      <c r="E237" s="564"/>
      <c r="F237" s="564"/>
      <c r="G237" s="586"/>
      <c r="H237" s="586"/>
      <c r="I237" s="564"/>
      <c r="J237" s="587"/>
      <c r="K237" s="564"/>
      <c r="L237" s="564"/>
      <c r="M237" s="586"/>
      <c r="N237" s="586"/>
      <c r="O237" s="586"/>
      <c r="P237" s="586"/>
      <c r="Q237" s="564"/>
    </row>
    <row r="238" spans="1:17" s="591" customFormat="1" ht="24" x14ac:dyDescent="0.25">
      <c r="A238" s="765">
        <v>10</v>
      </c>
      <c r="B238" s="767" t="s">
        <v>627</v>
      </c>
      <c r="C238" s="765" t="s">
        <v>577</v>
      </c>
      <c r="D238" s="581">
        <f>D247+D252+D258+D262+D267+D271+D275</f>
        <v>1901.6079999999999</v>
      </c>
      <c r="E238" s="222"/>
      <c r="F238" s="222"/>
      <c r="G238" s="577"/>
      <c r="H238" s="577"/>
      <c r="I238" s="222" t="s">
        <v>987</v>
      </c>
      <c r="J238" s="578" t="s">
        <v>988</v>
      </c>
      <c r="K238" s="222" t="s">
        <v>989</v>
      </c>
      <c r="L238" s="222">
        <v>1</v>
      </c>
      <c r="M238" s="577">
        <f>M252</f>
        <v>5.3949999999999996</v>
      </c>
      <c r="N238" s="577">
        <f>N252</f>
        <v>0</v>
      </c>
      <c r="O238" s="577"/>
      <c r="P238" s="577">
        <f>D238+M238-N238</f>
        <v>1907.0029999999999</v>
      </c>
      <c r="Q238" s="579"/>
    </row>
    <row r="239" spans="1:17" s="591" customFormat="1" ht="15" hidden="1" customHeight="1" x14ac:dyDescent="0.25">
      <c r="A239" s="766"/>
      <c r="B239" s="768"/>
      <c r="C239" s="766"/>
      <c r="D239" s="577"/>
      <c r="E239" s="222"/>
      <c r="F239" s="222"/>
      <c r="G239" s="577"/>
      <c r="H239" s="577"/>
      <c r="I239" s="222"/>
      <c r="J239" s="578"/>
      <c r="K239" s="222"/>
      <c r="L239" s="222"/>
      <c r="M239" s="577"/>
      <c r="N239" s="577"/>
      <c r="O239" s="577"/>
      <c r="P239" s="577"/>
      <c r="Q239" s="222"/>
    </row>
    <row r="240" spans="1:17" s="591" customFormat="1" ht="15" hidden="1" customHeight="1" x14ac:dyDescent="0.25">
      <c r="A240" s="583"/>
      <c r="B240" s="584"/>
      <c r="C240" s="583"/>
      <c r="D240" s="577"/>
      <c r="E240" s="222"/>
      <c r="F240" s="222"/>
      <c r="G240" s="577"/>
      <c r="H240" s="577"/>
      <c r="I240" s="222"/>
      <c r="J240" s="578"/>
      <c r="K240" s="222"/>
      <c r="L240" s="222"/>
      <c r="M240" s="577"/>
      <c r="N240" s="577"/>
      <c r="O240" s="577"/>
      <c r="P240" s="577"/>
      <c r="Q240" s="222"/>
    </row>
    <row r="241" spans="1:17" s="591" customFormat="1" ht="15" hidden="1" customHeight="1" x14ac:dyDescent="0.25">
      <c r="A241" s="583"/>
      <c r="B241" s="584"/>
      <c r="C241" s="583"/>
      <c r="D241" s="577"/>
      <c r="E241" s="222"/>
      <c r="F241" s="222"/>
      <c r="G241" s="577"/>
      <c r="H241" s="577"/>
      <c r="I241" s="222"/>
      <c r="J241" s="578"/>
      <c r="K241" s="222"/>
      <c r="L241" s="222"/>
      <c r="M241" s="577"/>
      <c r="N241" s="577"/>
      <c r="O241" s="577"/>
      <c r="P241" s="577"/>
      <c r="Q241" s="222"/>
    </row>
    <row r="242" spans="1:17" s="591" customFormat="1" ht="15" hidden="1" customHeight="1" x14ac:dyDescent="0.25">
      <c r="A242" s="583"/>
      <c r="B242" s="584"/>
      <c r="C242" s="583"/>
      <c r="D242" s="577"/>
      <c r="E242" s="222"/>
      <c r="F242" s="222"/>
      <c r="G242" s="577"/>
      <c r="H242" s="577"/>
      <c r="I242" s="222"/>
      <c r="J242" s="578"/>
      <c r="K242" s="222"/>
      <c r="L242" s="222"/>
      <c r="M242" s="577"/>
      <c r="N242" s="577"/>
      <c r="O242" s="577"/>
      <c r="P242" s="577"/>
      <c r="Q242" s="222"/>
    </row>
    <row r="243" spans="1:17" s="591" customFormat="1" ht="15" hidden="1" customHeight="1" x14ac:dyDescent="0.25">
      <c r="A243" s="583"/>
      <c r="B243" s="584"/>
      <c r="C243" s="583"/>
      <c r="D243" s="577"/>
      <c r="E243" s="222"/>
      <c r="F243" s="222"/>
      <c r="G243" s="577"/>
      <c r="H243" s="577"/>
      <c r="I243" s="222"/>
      <c r="J243" s="578"/>
      <c r="K243" s="222"/>
      <c r="L243" s="222"/>
      <c r="M243" s="577"/>
      <c r="N243" s="577"/>
      <c r="O243" s="577"/>
      <c r="P243" s="577"/>
      <c r="Q243" s="222"/>
    </row>
    <row r="244" spans="1:17" s="591" customFormat="1" ht="24" x14ac:dyDescent="0.25">
      <c r="A244" s="583"/>
      <c r="B244" s="584"/>
      <c r="C244" s="583"/>
      <c r="D244" s="577"/>
      <c r="E244" s="222"/>
      <c r="F244" s="222"/>
      <c r="G244" s="577"/>
      <c r="H244" s="577"/>
      <c r="I244" s="222" t="s">
        <v>990</v>
      </c>
      <c r="J244" s="578" t="s">
        <v>991</v>
      </c>
      <c r="K244" s="222" t="s">
        <v>992</v>
      </c>
      <c r="L244" s="222">
        <v>2</v>
      </c>
      <c r="M244" s="577">
        <f>M271</f>
        <v>20</v>
      </c>
      <c r="N244" s="577">
        <f>N271</f>
        <v>0</v>
      </c>
      <c r="O244" s="577"/>
      <c r="P244" s="577">
        <f>P238+M244-N244</f>
        <v>1927.0029999999999</v>
      </c>
      <c r="Q244" s="579"/>
    </row>
    <row r="245" spans="1:17" s="591" customFormat="1" ht="15" customHeight="1" x14ac:dyDescent="0.25">
      <c r="A245" s="583"/>
      <c r="B245" s="584"/>
      <c r="C245" s="583"/>
      <c r="D245" s="577"/>
      <c r="E245" s="564"/>
      <c r="F245" s="564"/>
      <c r="G245" s="577"/>
      <c r="H245" s="577"/>
      <c r="I245" s="222"/>
      <c r="J245" s="578"/>
      <c r="K245" s="222"/>
      <c r="L245" s="222"/>
      <c r="M245" s="577"/>
      <c r="N245" s="577"/>
      <c r="O245" s="577"/>
      <c r="P245" s="577"/>
      <c r="Q245" s="222"/>
    </row>
    <row r="246" spans="1:17" s="591" customFormat="1" ht="15" customHeight="1" x14ac:dyDescent="0.25">
      <c r="A246" s="583"/>
      <c r="B246" s="584"/>
      <c r="C246" s="583"/>
      <c r="D246" s="577"/>
      <c r="E246" s="564"/>
      <c r="F246" s="564"/>
      <c r="G246" s="577"/>
      <c r="H246" s="577"/>
      <c r="I246" s="222"/>
      <c r="J246" s="578"/>
      <c r="K246" s="222"/>
      <c r="L246" s="222"/>
      <c r="M246" s="577"/>
      <c r="N246" s="577"/>
      <c r="O246" s="577"/>
      <c r="P246" s="577"/>
      <c r="Q246" s="222"/>
    </row>
    <row r="247" spans="1:17" ht="13.5" customHeight="1" x14ac:dyDescent="0.25">
      <c r="A247" s="759">
        <v>10.1</v>
      </c>
      <c r="B247" s="762" t="s">
        <v>628</v>
      </c>
      <c r="C247" s="759" t="s">
        <v>579</v>
      </c>
      <c r="D247" s="596">
        <f>'ფორმა N4'!C130</f>
        <v>109.8</v>
      </c>
      <c r="E247" s="564"/>
      <c r="F247" s="564"/>
      <c r="G247" s="586"/>
      <c r="H247" s="586"/>
      <c r="I247" s="564"/>
      <c r="J247" s="587"/>
      <c r="K247" s="564"/>
      <c r="L247" s="564"/>
      <c r="M247" s="586"/>
      <c r="N247" s="586"/>
      <c r="O247" s="586"/>
      <c r="P247" s="586">
        <f>D247+M247-N247</f>
        <v>109.8</v>
      </c>
      <c r="Q247" s="223"/>
    </row>
    <row r="248" spans="1:17" ht="13.5" hidden="1" customHeight="1" x14ac:dyDescent="0.25">
      <c r="A248" s="760"/>
      <c r="B248" s="763"/>
      <c r="C248" s="760"/>
      <c r="D248" s="596"/>
      <c r="E248" s="564"/>
      <c r="F248" s="564"/>
      <c r="G248" s="586"/>
      <c r="H248" s="586"/>
      <c r="I248" s="564"/>
      <c r="J248" s="587"/>
      <c r="K248" s="564"/>
      <c r="L248" s="564"/>
      <c r="M248" s="586"/>
      <c r="N248" s="586"/>
      <c r="O248" s="586"/>
      <c r="P248" s="586"/>
      <c r="Q248" s="564"/>
    </row>
    <row r="249" spans="1:17" ht="13.5" hidden="1" customHeight="1" x14ac:dyDescent="0.25">
      <c r="A249" s="760"/>
      <c r="B249" s="763"/>
      <c r="C249" s="760"/>
      <c r="D249" s="596"/>
      <c r="E249" s="564"/>
      <c r="F249" s="564"/>
      <c r="G249" s="586"/>
      <c r="H249" s="586"/>
      <c r="I249" s="564"/>
      <c r="J249" s="587"/>
      <c r="K249" s="564"/>
      <c r="L249" s="564"/>
      <c r="M249" s="586"/>
      <c r="N249" s="586"/>
      <c r="O249" s="586"/>
      <c r="P249" s="586"/>
      <c r="Q249" s="564"/>
    </row>
    <row r="250" spans="1:17" ht="13.5" hidden="1" customHeight="1" x14ac:dyDescent="0.25">
      <c r="A250" s="761"/>
      <c r="B250" s="764"/>
      <c r="C250" s="760"/>
      <c r="D250" s="596"/>
      <c r="E250" s="564"/>
      <c r="F250" s="564"/>
      <c r="G250" s="586"/>
      <c r="H250" s="586"/>
      <c r="I250" s="564"/>
      <c r="J250" s="587"/>
      <c r="K250" s="564"/>
      <c r="L250" s="564"/>
      <c r="M250" s="586"/>
      <c r="N250" s="586"/>
      <c r="O250" s="586"/>
      <c r="P250" s="586"/>
      <c r="Q250" s="564"/>
    </row>
    <row r="251" spans="1:17" ht="22.2" customHeight="1" x14ac:dyDescent="0.25">
      <c r="A251" s="588"/>
      <c r="B251" s="592"/>
      <c r="C251" s="761"/>
      <c r="D251" s="596"/>
      <c r="E251" s="564"/>
      <c r="F251" s="564"/>
      <c r="G251" s="586"/>
      <c r="H251" s="586"/>
      <c r="I251" s="564"/>
      <c r="J251" s="587"/>
      <c r="K251" s="564"/>
      <c r="L251" s="564"/>
      <c r="M251" s="586"/>
      <c r="N251" s="586"/>
      <c r="O251" s="586"/>
      <c r="P251" s="586"/>
      <c r="Q251" s="564"/>
    </row>
    <row r="252" spans="1:17" x14ac:dyDescent="0.25">
      <c r="A252" s="759">
        <v>10.199999999999999</v>
      </c>
      <c r="B252" s="762" t="s">
        <v>629</v>
      </c>
      <c r="C252" s="759" t="s">
        <v>580</v>
      </c>
      <c r="D252" s="596">
        <f>'ფორმა N4'!C133+0.008</f>
        <v>336.40800000000002</v>
      </c>
      <c r="E252" s="564"/>
      <c r="F252" s="564"/>
      <c r="G252" s="586"/>
      <c r="H252" s="586"/>
      <c r="I252" s="564" t="s">
        <v>987</v>
      </c>
      <c r="J252" s="587" t="s">
        <v>988</v>
      </c>
      <c r="K252" s="564" t="s">
        <v>989</v>
      </c>
      <c r="L252" s="564">
        <v>1</v>
      </c>
      <c r="M252" s="586">
        <f>5.395</f>
        <v>5.3949999999999996</v>
      </c>
      <c r="N252" s="586"/>
      <c r="O252" s="586"/>
      <c r="P252" s="586">
        <f>D252+M252-N252</f>
        <v>341.803</v>
      </c>
      <c r="Q252" s="564"/>
    </row>
    <row r="253" spans="1:17" ht="13.5" hidden="1" customHeight="1" x14ac:dyDescent="0.25">
      <c r="A253" s="760"/>
      <c r="B253" s="763"/>
      <c r="C253" s="760"/>
      <c r="D253" s="596"/>
      <c r="E253" s="564"/>
      <c r="F253" s="564"/>
      <c r="G253" s="586"/>
      <c r="H253" s="586"/>
      <c r="I253" s="564"/>
      <c r="J253" s="587"/>
      <c r="K253" s="564"/>
      <c r="L253" s="564"/>
      <c r="M253" s="586"/>
      <c r="N253" s="586"/>
      <c r="O253" s="586"/>
      <c r="P253" s="586"/>
      <c r="Q253" s="564"/>
    </row>
    <row r="254" spans="1:17" ht="13.5" hidden="1" customHeight="1" x14ac:dyDescent="0.25">
      <c r="A254" s="760"/>
      <c r="B254" s="763"/>
      <c r="C254" s="760"/>
      <c r="D254" s="596"/>
      <c r="E254" s="564"/>
      <c r="F254" s="564"/>
      <c r="G254" s="586"/>
      <c r="H254" s="586"/>
      <c r="I254" s="564"/>
      <c r="J254" s="587"/>
      <c r="K254" s="564"/>
      <c r="L254" s="564"/>
      <c r="M254" s="586"/>
      <c r="N254" s="586"/>
      <c r="O254" s="586"/>
      <c r="P254" s="586"/>
      <c r="Q254" s="564"/>
    </row>
    <row r="255" spans="1:17" ht="13.5" hidden="1" customHeight="1" x14ac:dyDescent="0.25">
      <c r="A255" s="761"/>
      <c r="B255" s="764"/>
      <c r="C255" s="760"/>
      <c r="D255" s="596"/>
      <c r="E255" s="564"/>
      <c r="F255" s="564"/>
      <c r="G255" s="586"/>
      <c r="H255" s="586"/>
      <c r="I255" s="564"/>
      <c r="J255" s="587"/>
      <c r="K255" s="564"/>
      <c r="L255" s="564"/>
      <c r="M255" s="586"/>
      <c r="N255" s="586"/>
      <c r="O255" s="586"/>
      <c r="P255" s="586"/>
      <c r="Q255" s="564"/>
    </row>
    <row r="256" spans="1:17" x14ac:dyDescent="0.25">
      <c r="A256" s="588"/>
      <c r="B256" s="592"/>
      <c r="C256" s="760"/>
      <c r="D256" s="596"/>
      <c r="E256" s="564"/>
      <c r="F256" s="564"/>
      <c r="G256" s="586"/>
      <c r="H256" s="586"/>
      <c r="I256" s="564"/>
      <c r="J256" s="587"/>
      <c r="K256" s="564"/>
      <c r="L256" s="564"/>
      <c r="M256" s="586"/>
      <c r="N256" s="586"/>
      <c r="O256" s="586"/>
      <c r="P256" s="586"/>
      <c r="Q256" s="564"/>
    </row>
    <row r="257" spans="1:23" x14ac:dyDescent="0.25">
      <c r="A257" s="588"/>
      <c r="B257" s="592"/>
      <c r="C257" s="761"/>
      <c r="D257" s="596"/>
      <c r="E257" s="564"/>
      <c r="F257" s="564"/>
      <c r="G257" s="586"/>
      <c r="H257" s="586"/>
      <c r="I257" s="564"/>
      <c r="J257" s="587"/>
      <c r="K257" s="564"/>
      <c r="L257" s="564"/>
      <c r="M257" s="586"/>
      <c r="N257" s="586"/>
      <c r="O257" s="586"/>
      <c r="P257" s="586"/>
      <c r="Q257" s="564"/>
    </row>
    <row r="258" spans="1:23" x14ac:dyDescent="0.25">
      <c r="A258" s="759">
        <v>10.3</v>
      </c>
      <c r="B258" s="762" t="s">
        <v>630</v>
      </c>
      <c r="C258" s="759" t="s">
        <v>582</v>
      </c>
      <c r="D258" s="596">
        <f>'ფორმა N4'!C134</f>
        <v>1.8</v>
      </c>
      <c r="E258" s="564"/>
      <c r="F258" s="564"/>
      <c r="G258" s="586"/>
      <c r="H258" s="586"/>
      <c r="I258" s="564"/>
      <c r="J258" s="587"/>
      <c r="K258" s="564"/>
      <c r="L258" s="564"/>
      <c r="M258" s="586"/>
      <c r="N258" s="586"/>
      <c r="O258" s="586"/>
      <c r="P258" s="586">
        <f>D258+M258-N258</f>
        <v>1.8</v>
      </c>
      <c r="Q258" s="564"/>
    </row>
    <row r="259" spans="1:23" hidden="1" x14ac:dyDescent="0.25">
      <c r="A259" s="760"/>
      <c r="B259" s="763"/>
      <c r="C259" s="760"/>
      <c r="D259" s="596"/>
      <c r="E259" s="564"/>
      <c r="F259" s="564"/>
      <c r="G259" s="586"/>
      <c r="H259" s="586"/>
      <c r="I259" s="564"/>
      <c r="J259" s="587"/>
      <c r="K259" s="564"/>
      <c r="L259" s="564"/>
      <c r="M259" s="586"/>
      <c r="N259" s="586"/>
      <c r="O259" s="586"/>
      <c r="P259" s="586"/>
      <c r="Q259" s="564"/>
    </row>
    <row r="260" spans="1:23" hidden="1" x14ac:dyDescent="0.25">
      <c r="A260" s="760"/>
      <c r="B260" s="763"/>
      <c r="C260" s="760"/>
      <c r="D260" s="596"/>
      <c r="E260" s="564"/>
      <c r="F260" s="564"/>
      <c r="G260" s="586"/>
      <c r="H260" s="586"/>
      <c r="I260" s="564"/>
      <c r="J260" s="587"/>
      <c r="K260" s="564"/>
      <c r="L260" s="564"/>
      <c r="M260" s="586"/>
      <c r="N260" s="586"/>
      <c r="O260" s="586"/>
      <c r="P260" s="586"/>
      <c r="Q260" s="564"/>
    </row>
    <row r="261" spans="1:23" hidden="1" x14ac:dyDescent="0.25">
      <c r="A261" s="761"/>
      <c r="B261" s="764"/>
      <c r="C261" s="761"/>
      <c r="D261" s="596"/>
      <c r="E261" s="564"/>
      <c r="F261" s="564"/>
      <c r="G261" s="586"/>
      <c r="H261" s="586"/>
      <c r="I261" s="564"/>
      <c r="J261" s="587"/>
      <c r="K261" s="564"/>
      <c r="L261" s="564"/>
      <c r="M261" s="586"/>
      <c r="N261" s="586"/>
      <c r="O261" s="586"/>
      <c r="P261" s="586"/>
      <c r="Q261" s="564"/>
    </row>
    <row r="262" spans="1:23" ht="13.5" customHeight="1" x14ac:dyDescent="0.25">
      <c r="A262" s="759">
        <v>10.4</v>
      </c>
      <c r="B262" s="762" t="s">
        <v>631</v>
      </c>
      <c r="C262" s="759" t="s">
        <v>583</v>
      </c>
      <c r="D262" s="596">
        <f>'ფორმა N4'!C135</f>
        <v>141.80000000000001</v>
      </c>
      <c r="E262" s="564"/>
      <c r="F262" s="564"/>
      <c r="G262" s="586"/>
      <c r="H262" s="586"/>
      <c r="I262" s="564"/>
      <c r="J262" s="587"/>
      <c r="K262" s="564"/>
      <c r="L262" s="564"/>
      <c r="M262" s="586"/>
      <c r="N262" s="586"/>
      <c r="O262" s="586"/>
      <c r="P262" s="586">
        <f>D262+M262-N262</f>
        <v>141.80000000000001</v>
      </c>
      <c r="Q262" s="564"/>
    </row>
    <row r="263" spans="1:23" ht="13.5" hidden="1" customHeight="1" x14ac:dyDescent="0.25">
      <c r="A263" s="760"/>
      <c r="B263" s="763"/>
      <c r="C263" s="760"/>
      <c r="D263" s="596"/>
      <c r="E263" s="564"/>
      <c r="F263" s="564"/>
      <c r="G263" s="586"/>
      <c r="H263" s="586"/>
      <c r="I263" s="564"/>
      <c r="J263" s="587"/>
      <c r="K263" s="564"/>
      <c r="L263" s="564"/>
      <c r="M263" s="586"/>
      <c r="N263" s="586"/>
      <c r="O263" s="586"/>
      <c r="P263" s="586"/>
      <c r="Q263" s="564"/>
    </row>
    <row r="264" spans="1:23" ht="13.5" hidden="1" customHeight="1" x14ac:dyDescent="0.25">
      <c r="A264" s="760"/>
      <c r="B264" s="763"/>
      <c r="C264" s="760"/>
      <c r="D264" s="596"/>
      <c r="E264" s="564"/>
      <c r="F264" s="564"/>
      <c r="G264" s="586"/>
      <c r="H264" s="586"/>
      <c r="I264" s="564"/>
      <c r="J264" s="587"/>
      <c r="K264" s="564"/>
      <c r="L264" s="564"/>
      <c r="M264" s="586"/>
      <c r="N264" s="586"/>
      <c r="O264" s="586"/>
      <c r="P264" s="586"/>
      <c r="Q264" s="564"/>
    </row>
    <row r="265" spans="1:23" ht="13.5" customHeight="1" x14ac:dyDescent="0.25">
      <c r="A265" s="588"/>
      <c r="B265" s="592"/>
      <c r="C265" s="760"/>
      <c r="D265" s="596"/>
      <c r="E265" s="564"/>
      <c r="F265" s="564"/>
      <c r="G265" s="586"/>
      <c r="H265" s="586"/>
      <c r="I265" s="564"/>
      <c r="J265" s="587"/>
      <c r="K265" s="564"/>
      <c r="L265" s="564"/>
      <c r="M265" s="586"/>
      <c r="N265" s="586"/>
      <c r="O265" s="586"/>
      <c r="P265" s="586"/>
      <c r="Q265" s="564"/>
    </row>
    <row r="266" spans="1:23" x14ac:dyDescent="0.25">
      <c r="A266" s="588"/>
      <c r="B266" s="592"/>
      <c r="C266" s="761"/>
      <c r="D266" s="596"/>
      <c r="E266" s="564"/>
      <c r="F266" s="564"/>
      <c r="G266" s="586"/>
      <c r="H266" s="586"/>
      <c r="I266" s="564"/>
      <c r="J266" s="587"/>
      <c r="K266" s="564"/>
      <c r="L266" s="564"/>
      <c r="M266" s="586"/>
      <c r="N266" s="586"/>
      <c r="O266" s="586"/>
      <c r="P266" s="586"/>
      <c r="Q266" s="564"/>
    </row>
    <row r="267" spans="1:23" x14ac:dyDescent="0.25">
      <c r="A267" s="759">
        <v>10.5</v>
      </c>
      <c r="B267" s="762" t="s">
        <v>632</v>
      </c>
      <c r="C267" s="759" t="s">
        <v>584</v>
      </c>
      <c r="D267" s="596">
        <f>'ფორმა N4'!C137</f>
        <v>40</v>
      </c>
      <c r="E267" s="564"/>
      <c r="F267" s="564"/>
      <c r="G267" s="586"/>
      <c r="H267" s="586"/>
      <c r="I267" s="564"/>
      <c r="J267" s="587"/>
      <c r="K267" s="564"/>
      <c r="L267" s="564"/>
      <c r="M267" s="586"/>
      <c r="N267" s="586"/>
      <c r="O267" s="586"/>
      <c r="P267" s="586">
        <f>D267+M267-N267</f>
        <v>40</v>
      </c>
      <c r="Q267" s="564"/>
    </row>
    <row r="268" spans="1:23" hidden="1" x14ac:dyDescent="0.25">
      <c r="A268" s="760"/>
      <c r="B268" s="763"/>
      <c r="C268" s="760"/>
      <c r="D268" s="596"/>
      <c r="E268" s="564"/>
      <c r="F268" s="564"/>
      <c r="G268" s="586"/>
      <c r="H268" s="586"/>
      <c r="I268" s="564"/>
      <c r="J268" s="587"/>
      <c r="K268" s="564"/>
      <c r="L268" s="564"/>
      <c r="M268" s="586"/>
      <c r="N268" s="586"/>
      <c r="O268" s="586"/>
      <c r="P268" s="586"/>
      <c r="Q268" s="564"/>
    </row>
    <row r="269" spans="1:23" hidden="1" x14ac:dyDescent="0.25">
      <c r="A269" s="760"/>
      <c r="B269" s="763"/>
      <c r="C269" s="760"/>
      <c r="D269" s="596"/>
      <c r="E269" s="564"/>
      <c r="F269" s="564"/>
      <c r="G269" s="586"/>
      <c r="H269" s="586"/>
      <c r="I269" s="564"/>
      <c r="J269" s="587"/>
      <c r="K269" s="564"/>
      <c r="L269" s="564"/>
      <c r="M269" s="586"/>
      <c r="N269" s="586"/>
      <c r="O269" s="586"/>
      <c r="P269" s="586"/>
      <c r="Q269" s="564"/>
    </row>
    <row r="270" spans="1:23" hidden="1" x14ac:dyDescent="0.25">
      <c r="A270" s="761"/>
      <c r="B270" s="764"/>
      <c r="C270" s="761"/>
      <c r="D270" s="596"/>
      <c r="E270" s="564"/>
      <c r="F270" s="564"/>
      <c r="G270" s="586"/>
      <c r="H270" s="586"/>
      <c r="I270" s="564"/>
      <c r="J270" s="587"/>
      <c r="K270" s="564"/>
      <c r="L270" s="564"/>
      <c r="M270" s="586"/>
      <c r="N270" s="586"/>
      <c r="O270" s="586"/>
      <c r="P270" s="586"/>
      <c r="Q270" s="564"/>
    </row>
    <row r="271" spans="1:23" ht="25.5" customHeight="1" x14ac:dyDescent="0.25">
      <c r="A271" s="574">
        <v>10.6</v>
      </c>
      <c r="B271" s="575" t="s">
        <v>633</v>
      </c>
      <c r="C271" s="759" t="s">
        <v>585</v>
      </c>
      <c r="D271" s="596">
        <f>'ფორმა N4'!C138</f>
        <v>865.8</v>
      </c>
      <c r="E271" s="564"/>
      <c r="F271" s="564"/>
      <c r="G271" s="586"/>
      <c r="H271" s="586"/>
      <c r="I271" s="564" t="s">
        <v>990</v>
      </c>
      <c r="J271" s="587" t="s">
        <v>991</v>
      </c>
      <c r="K271" s="564" t="s">
        <v>992</v>
      </c>
      <c r="L271" s="564">
        <v>2</v>
      </c>
      <c r="M271" s="586">
        <v>20</v>
      </c>
      <c r="N271" s="586"/>
      <c r="O271" s="586"/>
      <c r="P271" s="586">
        <f>D271+M271-N271</f>
        <v>885.8</v>
      </c>
      <c r="Q271" s="564"/>
      <c r="W271" s="589"/>
    </row>
    <row r="272" spans="1:23" ht="30.75" hidden="1" customHeight="1" x14ac:dyDescent="0.25">
      <c r="A272" s="588"/>
      <c r="B272" s="592"/>
      <c r="C272" s="760"/>
      <c r="D272" s="596"/>
      <c r="E272" s="564"/>
      <c r="F272" s="564"/>
      <c r="G272" s="586"/>
      <c r="H272" s="586"/>
      <c r="I272" s="564"/>
      <c r="J272" s="587"/>
      <c r="K272" s="564"/>
      <c r="L272" s="564"/>
      <c r="M272" s="586"/>
      <c r="N272" s="586"/>
      <c r="O272" s="586"/>
      <c r="P272" s="586"/>
      <c r="Q272" s="564"/>
      <c r="T272" s="141"/>
    </row>
    <row r="273" spans="1:23" ht="30.75" hidden="1" customHeight="1" x14ac:dyDescent="0.25">
      <c r="A273" s="588"/>
      <c r="B273" s="592"/>
      <c r="C273" s="760"/>
      <c r="D273" s="596"/>
      <c r="E273" s="564"/>
      <c r="F273" s="564"/>
      <c r="G273" s="586"/>
      <c r="H273" s="586"/>
      <c r="I273" s="564"/>
      <c r="J273" s="587"/>
      <c r="K273" s="564"/>
      <c r="L273" s="564"/>
      <c r="M273" s="586"/>
      <c r="N273" s="586"/>
      <c r="O273" s="586"/>
      <c r="P273" s="586"/>
      <c r="Q273" s="564"/>
      <c r="T273" s="141"/>
    </row>
    <row r="274" spans="1:23" x14ac:dyDescent="0.25">
      <c r="A274" s="588"/>
      <c r="B274" s="592"/>
      <c r="C274" s="761"/>
      <c r="D274" s="596"/>
      <c r="E274" s="564"/>
      <c r="F274" s="564"/>
      <c r="G274" s="586"/>
      <c r="H274" s="586"/>
      <c r="I274" s="564"/>
      <c r="J274" s="587"/>
      <c r="K274" s="564"/>
      <c r="L274" s="564"/>
      <c r="M274" s="586"/>
      <c r="N274" s="586"/>
      <c r="O274" s="586"/>
      <c r="P274" s="586"/>
      <c r="Q274" s="564"/>
      <c r="T274" s="141"/>
    </row>
    <row r="275" spans="1:23" x14ac:dyDescent="0.25">
      <c r="A275" s="759">
        <v>10.7</v>
      </c>
      <c r="B275" s="762" t="s">
        <v>634</v>
      </c>
      <c r="C275" s="759" t="s">
        <v>416</v>
      </c>
      <c r="D275" s="596">
        <f>'ფორმა N4'!C140</f>
        <v>406</v>
      </c>
      <c r="E275" s="564"/>
      <c r="F275" s="564"/>
      <c r="G275" s="586"/>
      <c r="H275" s="586"/>
      <c r="I275" s="564"/>
      <c r="J275" s="587"/>
      <c r="K275" s="564"/>
      <c r="L275" s="564"/>
      <c r="M275" s="586"/>
      <c r="N275" s="586"/>
      <c r="O275" s="586"/>
      <c r="P275" s="586">
        <f>D275+M275-N275</f>
        <v>406</v>
      </c>
      <c r="Q275" s="564"/>
    </row>
    <row r="276" spans="1:23" x14ac:dyDescent="0.25">
      <c r="A276" s="760"/>
      <c r="B276" s="763"/>
      <c r="C276" s="760"/>
      <c r="D276" s="586"/>
      <c r="E276" s="564"/>
      <c r="F276" s="564"/>
      <c r="G276" s="586"/>
      <c r="H276" s="586"/>
      <c r="I276" s="564"/>
      <c r="J276" s="587"/>
      <c r="K276" s="564"/>
      <c r="L276" s="564"/>
      <c r="M276" s="586"/>
      <c r="N276" s="586"/>
      <c r="O276" s="586"/>
      <c r="P276" s="586"/>
      <c r="Q276" s="564"/>
    </row>
    <row r="277" spans="1:23" x14ac:dyDescent="0.25">
      <c r="A277" s="760"/>
      <c r="B277" s="763"/>
      <c r="C277" s="760"/>
      <c r="D277" s="586"/>
      <c r="E277" s="564"/>
      <c r="F277" s="564"/>
      <c r="G277" s="586"/>
      <c r="H277" s="586"/>
      <c r="I277" s="564"/>
      <c r="J277" s="587"/>
      <c r="K277" s="564"/>
      <c r="L277" s="564"/>
      <c r="M277" s="586"/>
      <c r="N277" s="586"/>
      <c r="O277" s="586"/>
      <c r="P277" s="577"/>
      <c r="Q277" s="564"/>
    </row>
    <row r="278" spans="1:23" x14ac:dyDescent="0.25">
      <c r="A278" s="588"/>
      <c r="B278" s="592"/>
      <c r="C278" s="761"/>
      <c r="D278" s="586"/>
      <c r="E278" s="564"/>
      <c r="F278" s="564"/>
      <c r="G278" s="586"/>
      <c r="H278" s="586"/>
      <c r="I278" s="222"/>
      <c r="J278" s="578"/>
      <c r="K278" s="222"/>
      <c r="L278" s="222"/>
      <c r="M278" s="586"/>
      <c r="N278" s="586"/>
      <c r="O278" s="586"/>
      <c r="P278" s="577"/>
      <c r="Q278" s="564"/>
    </row>
    <row r="279" spans="1:23" s="591" customFormat="1" ht="24" x14ac:dyDescent="0.25">
      <c r="A279" s="755"/>
      <c r="B279" s="756"/>
      <c r="C279" s="755" t="s">
        <v>586</v>
      </c>
      <c r="D279" s="577">
        <f>D238+D210+D192+D180+D107+D73+D38+D10+D36</f>
        <v>26827.947000000004</v>
      </c>
      <c r="E279" s="222"/>
      <c r="F279" s="222"/>
      <c r="G279" s="577"/>
      <c r="H279" s="577"/>
      <c r="I279" s="222" t="s">
        <v>987</v>
      </c>
      <c r="J279" s="578" t="s">
        <v>988</v>
      </c>
      <c r="K279" s="222" t="s">
        <v>989</v>
      </c>
      <c r="L279" s="222">
        <v>1</v>
      </c>
      <c r="M279" s="577">
        <f>M238+M210+M192+M180+M107+M73+M38+M10</f>
        <v>27707.891340000006</v>
      </c>
      <c r="N279" s="577">
        <f>N238+N210+N192+N180+N107+N73+N38+N10</f>
        <v>0</v>
      </c>
      <c r="O279" s="577"/>
      <c r="P279" s="577">
        <f>D279+M279-N279</f>
        <v>54535.838340000009</v>
      </c>
      <c r="Q279" s="579"/>
    </row>
    <row r="280" spans="1:23" s="591" customFormat="1" ht="24" x14ac:dyDescent="0.25">
      <c r="A280" s="755"/>
      <c r="B280" s="756"/>
      <c r="C280" s="755"/>
      <c r="D280" s="577"/>
      <c r="E280" s="222"/>
      <c r="F280" s="222"/>
      <c r="G280" s="577"/>
      <c r="H280" s="577"/>
      <c r="I280" s="222" t="s">
        <v>990</v>
      </c>
      <c r="J280" s="578" t="s">
        <v>991</v>
      </c>
      <c r="K280" s="222" t="s">
        <v>992</v>
      </c>
      <c r="L280" s="222">
        <v>2</v>
      </c>
      <c r="M280" s="577">
        <f>M244+M211+M193+M181+M108+M11</f>
        <v>1297.0221999999999</v>
      </c>
      <c r="N280" s="577">
        <f>N244+N211+N193+N181+N108+N11</f>
        <v>41.952199999999998</v>
      </c>
      <c r="O280" s="577"/>
      <c r="P280" s="577">
        <f>P279+M280-N280</f>
        <v>55790.908340000009</v>
      </c>
      <c r="Q280" s="222"/>
      <c r="W280" s="597"/>
    </row>
    <row r="281" spans="1:23" s="591" customFormat="1" ht="24" x14ac:dyDescent="0.25">
      <c r="A281" s="755"/>
      <c r="B281" s="756"/>
      <c r="C281" s="755"/>
      <c r="D281" s="577"/>
      <c r="E281" s="564"/>
      <c r="F281" s="564"/>
      <c r="G281" s="577"/>
      <c r="H281" s="577"/>
      <c r="I281" s="222" t="s">
        <v>1301</v>
      </c>
      <c r="J281" s="578" t="s">
        <v>1681</v>
      </c>
      <c r="K281" s="222" t="s">
        <v>1258</v>
      </c>
      <c r="L281" s="222">
        <v>5</v>
      </c>
      <c r="M281" s="577">
        <f>M194+M109+M84+M39+M12</f>
        <v>964.60857999999985</v>
      </c>
      <c r="N281" s="577">
        <f>N194+N109+N84+N39+N12</f>
        <v>385.58658000000003</v>
      </c>
      <c r="O281" s="577"/>
      <c r="P281" s="577">
        <f>P280+M281-N281</f>
        <v>56369.930340000006</v>
      </c>
      <c r="Q281" s="579"/>
    </row>
    <row r="282" spans="1:23" s="591" customFormat="1" x14ac:dyDescent="0.25">
      <c r="A282" s="755"/>
      <c r="B282" s="756"/>
      <c r="C282" s="755"/>
      <c r="D282" s="577"/>
      <c r="E282" s="222" t="s">
        <v>1676</v>
      </c>
      <c r="F282" s="222">
        <v>52.522309428</v>
      </c>
      <c r="G282" s="577">
        <f>G110</f>
        <v>7.1503500000000004</v>
      </c>
      <c r="H282" s="577">
        <f>H13</f>
        <v>7.1503500000000004</v>
      </c>
      <c r="I282" s="222"/>
      <c r="J282" s="578"/>
      <c r="K282" s="222"/>
      <c r="L282" s="222"/>
      <c r="M282" s="577"/>
      <c r="N282" s="577"/>
      <c r="O282" s="577"/>
      <c r="P282" s="577">
        <f>P281+G282-H282</f>
        <v>56369.930340000006</v>
      </c>
      <c r="Q282" s="579"/>
    </row>
    <row r="283" spans="1:23" s="591" customFormat="1" x14ac:dyDescent="0.25">
      <c r="A283" s="755"/>
      <c r="B283" s="756"/>
      <c r="C283" s="755"/>
      <c r="D283" s="577"/>
      <c r="E283" s="222" t="s">
        <v>1679</v>
      </c>
      <c r="F283" s="222">
        <v>52.522313130000001</v>
      </c>
      <c r="G283" s="577">
        <f>G111</f>
        <v>34.45664</v>
      </c>
      <c r="H283" s="577">
        <f>H14</f>
        <v>34.45664</v>
      </c>
      <c r="I283" s="222"/>
      <c r="J283" s="578"/>
      <c r="K283" s="222"/>
      <c r="L283" s="222"/>
      <c r="M283" s="577"/>
      <c r="N283" s="577"/>
      <c r="O283" s="577"/>
      <c r="P283" s="577">
        <f>P282+G283-H283</f>
        <v>56369.930340000006</v>
      </c>
      <c r="Q283" s="579"/>
    </row>
    <row r="284" spans="1:23" s="591" customFormat="1" x14ac:dyDescent="0.25">
      <c r="A284" s="755"/>
      <c r="B284" s="756"/>
      <c r="C284" s="755"/>
      <c r="D284" s="577"/>
      <c r="E284" s="582" t="s">
        <v>1683</v>
      </c>
      <c r="F284" s="142">
        <v>52.522316054000001</v>
      </c>
      <c r="G284" s="577">
        <f>G112</f>
        <v>7.3331900000000001</v>
      </c>
      <c r="H284" s="577">
        <f>H15</f>
        <v>7.3331900000000001</v>
      </c>
      <c r="I284" s="222"/>
      <c r="J284" s="578"/>
      <c r="K284" s="222"/>
      <c r="L284" s="222"/>
      <c r="M284" s="577"/>
      <c r="N284" s="577"/>
      <c r="O284" s="577"/>
      <c r="P284" s="577">
        <f>P283+G284-H284</f>
        <v>56369.930340000006</v>
      </c>
      <c r="Q284" s="579"/>
    </row>
    <row r="285" spans="1:23" s="591" customFormat="1" ht="15" customHeight="1" x14ac:dyDescent="0.25">
      <c r="A285" s="755"/>
      <c r="B285" s="756"/>
      <c r="C285" s="755"/>
      <c r="D285" s="577"/>
      <c r="E285" s="564"/>
      <c r="F285" s="564"/>
      <c r="G285" s="577"/>
      <c r="H285" s="577"/>
      <c r="I285" s="222"/>
      <c r="J285" s="578"/>
      <c r="K285" s="222"/>
      <c r="L285" s="222"/>
      <c r="M285" s="577"/>
      <c r="N285" s="577"/>
      <c r="O285" s="577"/>
      <c r="P285" s="577"/>
      <c r="Q285" s="577"/>
    </row>
    <row r="286" spans="1:23" s="580" customFormat="1" x14ac:dyDescent="0.25">
      <c r="A286" s="755"/>
      <c r="B286" s="756"/>
      <c r="C286" s="755"/>
      <c r="D286" s="222"/>
      <c r="E286" s="222"/>
      <c r="F286" s="222"/>
      <c r="G286" s="577"/>
      <c r="H286" s="577"/>
      <c r="I286" s="222"/>
      <c r="J286" s="578"/>
      <c r="K286" s="222"/>
      <c r="L286" s="222"/>
      <c r="M286" s="577"/>
      <c r="N286" s="577"/>
      <c r="O286" s="577"/>
      <c r="P286" s="577"/>
      <c r="Q286" s="222"/>
    </row>
    <row r="287" spans="1:23" s="580" customFormat="1" x14ac:dyDescent="0.25">
      <c r="A287" s="598"/>
      <c r="B287" s="599"/>
      <c r="C287" s="598"/>
      <c r="D287" s="598"/>
      <c r="E287" s="598"/>
      <c r="F287" s="598"/>
      <c r="G287" s="600"/>
      <c r="H287" s="600"/>
      <c r="I287" s="598"/>
      <c r="J287" s="599"/>
      <c r="K287" s="598"/>
      <c r="L287" s="598"/>
      <c r="M287" s="600"/>
      <c r="N287" s="600"/>
      <c r="O287" s="600"/>
      <c r="P287" s="600"/>
      <c r="Q287" s="598"/>
    </row>
    <row r="288" spans="1:23" x14ac:dyDescent="0.25">
      <c r="A288" s="601"/>
      <c r="B288" s="601"/>
      <c r="C288" s="757" t="s">
        <v>972</v>
      </c>
      <c r="D288" s="757"/>
      <c r="E288" s="757"/>
      <c r="F288" s="757"/>
      <c r="G288" s="757"/>
      <c r="H288" s="757"/>
      <c r="I288" s="757"/>
      <c r="J288" s="757"/>
      <c r="K288" s="757"/>
      <c r="L288" s="757"/>
      <c r="M288" s="757"/>
      <c r="N288" s="757"/>
      <c r="O288" s="757"/>
      <c r="P288" s="757"/>
      <c r="Q288" s="601"/>
    </row>
    <row r="289" spans="1:17" x14ac:dyDescent="0.25">
      <c r="A289" s="601"/>
      <c r="B289" s="601"/>
      <c r="C289" s="757"/>
      <c r="D289" s="757"/>
      <c r="E289" s="757"/>
      <c r="F289" s="757"/>
      <c r="G289" s="757"/>
      <c r="H289" s="757"/>
      <c r="I289" s="757"/>
      <c r="J289" s="757"/>
      <c r="K289" s="757"/>
      <c r="L289" s="757"/>
      <c r="M289" s="757"/>
      <c r="N289" s="757"/>
      <c r="O289" s="757"/>
      <c r="P289" s="757"/>
      <c r="Q289" s="602"/>
    </row>
    <row r="290" spans="1:17" x14ac:dyDescent="0.25">
      <c r="A290" s="601"/>
      <c r="B290" s="601"/>
      <c r="C290" s="601"/>
      <c r="D290" s="603"/>
      <c r="E290" s="601"/>
      <c r="F290" s="601"/>
      <c r="G290" s="603"/>
      <c r="H290" s="603"/>
      <c r="I290" s="601"/>
      <c r="J290" s="604"/>
      <c r="K290" s="601"/>
      <c r="L290" s="601"/>
      <c r="M290" s="603"/>
      <c r="N290" s="603"/>
      <c r="O290" s="603"/>
      <c r="P290" s="603"/>
      <c r="Q290" s="601"/>
    </row>
    <row r="291" spans="1:17" x14ac:dyDescent="0.25">
      <c r="A291" s="757"/>
      <c r="B291" s="758"/>
      <c r="C291" s="601"/>
      <c r="D291" s="601"/>
      <c r="E291" s="601"/>
      <c r="F291" s="601"/>
      <c r="G291" s="603"/>
      <c r="H291" s="603"/>
      <c r="I291" s="601"/>
      <c r="J291" s="604"/>
      <c r="K291" s="601"/>
      <c r="L291" s="601"/>
      <c r="M291" s="603"/>
      <c r="N291" s="603"/>
      <c r="O291" s="603"/>
      <c r="P291" s="603"/>
      <c r="Q291" s="601"/>
    </row>
    <row r="292" spans="1:17" x14ac:dyDescent="0.25">
      <c r="A292" s="757"/>
      <c r="B292" s="758"/>
      <c r="C292" s="601"/>
      <c r="D292" s="601"/>
      <c r="E292" s="601"/>
      <c r="F292" s="601"/>
      <c r="G292" s="603"/>
      <c r="H292" s="603"/>
      <c r="I292" s="601"/>
      <c r="J292" s="604"/>
      <c r="K292" s="601"/>
      <c r="L292" s="601"/>
      <c r="M292" s="603"/>
      <c r="N292" s="603"/>
      <c r="O292" s="603"/>
      <c r="P292" s="603"/>
      <c r="Q292" s="601"/>
    </row>
    <row r="293" spans="1:17" x14ac:dyDescent="0.25">
      <c r="A293" s="601"/>
      <c r="B293" s="758"/>
      <c r="C293" s="601"/>
      <c r="D293" s="601"/>
      <c r="E293" s="601"/>
      <c r="F293" s="601"/>
      <c r="G293" s="603"/>
      <c r="H293" s="603"/>
      <c r="I293" s="601"/>
      <c r="J293" s="604"/>
      <c r="K293" s="601"/>
      <c r="L293" s="601"/>
      <c r="M293" s="603"/>
      <c r="N293" s="603"/>
      <c r="O293" s="603"/>
      <c r="P293" s="603"/>
      <c r="Q293" s="601"/>
    </row>
    <row r="294" spans="1:17" x14ac:dyDescent="0.25">
      <c r="A294" s="601"/>
      <c r="B294" s="758"/>
      <c r="C294" s="601"/>
      <c r="D294" s="601"/>
      <c r="E294" s="601"/>
      <c r="F294" s="601"/>
      <c r="G294" s="603"/>
      <c r="H294" s="603"/>
      <c r="I294" s="601"/>
      <c r="J294" s="604"/>
      <c r="K294" s="601"/>
      <c r="L294" s="601"/>
      <c r="M294" s="603"/>
      <c r="N294" s="603"/>
      <c r="O294" s="603"/>
      <c r="P294" s="603"/>
      <c r="Q294" s="601"/>
    </row>
    <row r="295" spans="1:17" x14ac:dyDescent="0.25">
      <c r="A295" s="601"/>
      <c r="B295" s="758"/>
      <c r="C295" s="601"/>
      <c r="D295" s="601"/>
      <c r="E295" s="601"/>
      <c r="F295" s="601"/>
      <c r="G295" s="603"/>
      <c r="H295" s="603"/>
      <c r="I295" s="601"/>
      <c r="J295" s="604"/>
      <c r="K295" s="601"/>
      <c r="L295" s="601"/>
      <c r="M295" s="603"/>
      <c r="N295" s="603"/>
      <c r="O295" s="603"/>
      <c r="P295" s="603"/>
      <c r="Q295" s="601"/>
    </row>
    <row r="296" spans="1:17" x14ac:dyDescent="0.25">
      <c r="A296" s="601"/>
      <c r="B296" s="758"/>
      <c r="C296" s="601"/>
      <c r="D296" s="601"/>
      <c r="E296" s="601"/>
      <c r="F296" s="601"/>
      <c r="G296" s="603"/>
      <c r="H296" s="603"/>
      <c r="I296" s="601"/>
      <c r="J296" s="604"/>
      <c r="K296" s="601"/>
      <c r="L296" s="601"/>
      <c r="M296" s="603"/>
      <c r="N296" s="603"/>
      <c r="O296" s="603"/>
      <c r="P296" s="603"/>
      <c r="Q296" s="601"/>
    </row>
    <row r="297" spans="1:17" x14ac:dyDescent="0.25">
      <c r="A297" s="605"/>
      <c r="B297" s="606"/>
      <c r="C297" s="605"/>
      <c r="D297" s="603"/>
      <c r="E297" s="601"/>
      <c r="F297" s="601"/>
      <c r="G297" s="603"/>
      <c r="H297" s="603"/>
      <c r="I297" s="601"/>
      <c r="J297" s="604"/>
      <c r="K297" s="601"/>
      <c r="L297" s="601"/>
      <c r="M297" s="603"/>
      <c r="N297" s="603"/>
      <c r="O297" s="603"/>
      <c r="P297" s="603"/>
      <c r="Q297" s="601"/>
    </row>
    <row r="298" spans="1:17" x14ac:dyDescent="0.25">
      <c r="A298" s="601"/>
      <c r="B298" s="604"/>
      <c r="C298" s="601"/>
      <c r="D298" s="601"/>
      <c r="E298" s="601"/>
      <c r="F298" s="601"/>
      <c r="G298" s="603"/>
      <c r="H298" s="603"/>
      <c r="I298" s="601"/>
      <c r="J298" s="604"/>
      <c r="K298" s="601"/>
      <c r="L298" s="601"/>
      <c r="M298" s="603"/>
      <c r="N298" s="603"/>
      <c r="O298" s="603"/>
      <c r="P298" s="603"/>
      <c r="Q298" s="601"/>
    </row>
    <row r="299" spans="1:17" x14ac:dyDescent="0.25">
      <c r="A299" s="601"/>
      <c r="B299" s="606"/>
      <c r="C299" s="605"/>
      <c r="D299" s="601"/>
      <c r="E299" s="601"/>
      <c r="F299" s="601"/>
      <c r="G299" s="603"/>
      <c r="H299" s="603"/>
      <c r="I299" s="601"/>
      <c r="J299" s="604"/>
      <c r="K299" s="601"/>
      <c r="L299" s="601"/>
      <c r="M299" s="603"/>
      <c r="N299" s="603"/>
      <c r="O299" s="603"/>
      <c r="P299" s="603"/>
      <c r="Q299" s="601"/>
    </row>
    <row r="300" spans="1:17" x14ac:dyDescent="0.25">
      <c r="A300" s="601"/>
      <c r="B300" s="606"/>
      <c r="C300" s="605"/>
      <c r="D300" s="601"/>
      <c r="E300" s="601"/>
      <c r="F300" s="601"/>
      <c r="G300" s="603"/>
      <c r="H300" s="603"/>
      <c r="I300" s="601"/>
      <c r="J300" s="604"/>
      <c r="K300" s="601"/>
      <c r="L300" s="601"/>
      <c r="M300" s="603"/>
      <c r="N300" s="603"/>
      <c r="O300" s="603"/>
      <c r="P300" s="603"/>
      <c r="Q300" s="601"/>
    </row>
    <row r="301" spans="1:17" x14ac:dyDescent="0.25">
      <c r="A301" s="601"/>
      <c r="B301" s="758"/>
      <c r="C301" s="757"/>
      <c r="D301" s="601"/>
      <c r="E301" s="601"/>
      <c r="F301" s="601"/>
      <c r="G301" s="603"/>
      <c r="H301" s="603"/>
      <c r="I301" s="601"/>
      <c r="J301" s="604"/>
      <c r="K301" s="601"/>
      <c r="L301" s="601"/>
      <c r="M301" s="603"/>
      <c r="N301" s="603"/>
      <c r="O301" s="603"/>
      <c r="P301" s="603"/>
      <c r="Q301" s="601"/>
    </row>
    <row r="302" spans="1:17" x14ac:dyDescent="0.25">
      <c r="A302" s="601"/>
      <c r="B302" s="758"/>
      <c r="C302" s="757"/>
      <c r="D302" s="601"/>
      <c r="E302" s="601"/>
      <c r="F302" s="601"/>
      <c r="G302" s="603"/>
      <c r="H302" s="603"/>
      <c r="I302" s="601"/>
      <c r="J302" s="604"/>
      <c r="K302" s="601"/>
      <c r="L302" s="601"/>
      <c r="M302" s="603"/>
      <c r="N302" s="603"/>
      <c r="O302" s="603"/>
      <c r="P302" s="603"/>
      <c r="Q302" s="601"/>
    </row>
    <row r="303" spans="1:17" x14ac:dyDescent="0.25">
      <c r="A303" s="601"/>
      <c r="B303" s="758"/>
      <c r="C303" s="757"/>
      <c r="D303" s="601"/>
      <c r="E303" s="601"/>
      <c r="F303" s="601"/>
      <c r="G303" s="603"/>
      <c r="H303" s="603"/>
      <c r="I303" s="601"/>
      <c r="J303" s="604"/>
      <c r="K303" s="601"/>
      <c r="L303" s="601"/>
      <c r="M303" s="603"/>
      <c r="N303" s="603"/>
      <c r="O303" s="603"/>
      <c r="P303" s="603"/>
      <c r="Q303" s="601"/>
    </row>
    <row r="304" spans="1:17" x14ac:dyDescent="0.25">
      <c r="A304" s="601"/>
      <c r="B304" s="758"/>
      <c r="C304" s="757"/>
      <c r="D304" s="601"/>
      <c r="E304" s="601"/>
      <c r="F304" s="601"/>
      <c r="G304" s="603"/>
      <c r="H304" s="603"/>
      <c r="I304" s="601"/>
      <c r="J304" s="604"/>
      <c r="K304" s="601"/>
      <c r="L304" s="601"/>
      <c r="M304" s="603"/>
      <c r="N304" s="603"/>
      <c r="O304" s="603"/>
      <c r="P304" s="603"/>
      <c r="Q304" s="601"/>
    </row>
    <row r="305" spans="1:17" x14ac:dyDescent="0.25">
      <c r="A305" s="601"/>
      <c r="B305" s="758"/>
      <c r="C305" s="757"/>
      <c r="D305" s="601"/>
      <c r="E305" s="601"/>
      <c r="F305" s="601"/>
      <c r="G305" s="603"/>
      <c r="H305" s="603"/>
      <c r="I305" s="601"/>
      <c r="J305" s="604"/>
      <c r="K305" s="601"/>
      <c r="L305" s="601"/>
      <c r="M305" s="603"/>
      <c r="N305" s="603"/>
      <c r="O305" s="603"/>
      <c r="P305" s="603"/>
      <c r="Q305" s="601"/>
    </row>
    <row r="306" spans="1:17" x14ac:dyDescent="0.25">
      <c r="A306" s="601"/>
      <c r="B306" s="758"/>
      <c r="C306" s="757"/>
      <c r="D306" s="601"/>
      <c r="E306" s="601"/>
      <c r="F306" s="601"/>
      <c r="G306" s="603"/>
      <c r="H306" s="603"/>
      <c r="I306" s="601"/>
      <c r="J306" s="604"/>
      <c r="K306" s="601"/>
      <c r="L306" s="601"/>
      <c r="M306" s="603"/>
      <c r="N306" s="603"/>
      <c r="O306" s="603"/>
      <c r="P306" s="603"/>
      <c r="Q306" s="601"/>
    </row>
    <row r="307" spans="1:17" x14ac:dyDescent="0.25">
      <c r="A307" s="757"/>
      <c r="B307" s="758"/>
      <c r="C307" s="757"/>
      <c r="D307" s="601"/>
      <c r="E307" s="601"/>
      <c r="F307" s="601"/>
      <c r="G307" s="603"/>
      <c r="H307" s="603"/>
      <c r="I307" s="601"/>
      <c r="J307" s="604"/>
      <c r="K307" s="601"/>
      <c r="L307" s="601"/>
      <c r="M307" s="603"/>
      <c r="N307" s="603"/>
      <c r="O307" s="603"/>
      <c r="P307" s="603"/>
      <c r="Q307" s="601"/>
    </row>
    <row r="308" spans="1:17" x14ac:dyDescent="0.25">
      <c r="A308" s="757"/>
      <c r="B308" s="758"/>
      <c r="C308" s="757"/>
      <c r="D308" s="601"/>
      <c r="E308" s="601"/>
      <c r="F308" s="601"/>
      <c r="G308" s="603"/>
      <c r="H308" s="603"/>
      <c r="I308" s="601"/>
      <c r="J308" s="604"/>
      <c r="K308" s="601"/>
      <c r="L308" s="601"/>
      <c r="M308" s="603"/>
      <c r="N308" s="603"/>
      <c r="O308" s="603"/>
      <c r="P308" s="603"/>
      <c r="Q308" s="601"/>
    </row>
    <row r="309" spans="1:17" x14ac:dyDescent="0.25">
      <c r="A309" s="601"/>
      <c r="B309" s="758"/>
      <c r="C309" s="757"/>
      <c r="D309" s="601"/>
      <c r="E309" s="601"/>
      <c r="F309" s="601"/>
      <c r="G309" s="603"/>
      <c r="H309" s="603"/>
      <c r="I309" s="601"/>
      <c r="J309" s="604"/>
      <c r="K309" s="601"/>
      <c r="L309" s="601"/>
      <c r="M309" s="603"/>
      <c r="N309" s="603"/>
      <c r="O309" s="603"/>
      <c r="P309" s="603"/>
      <c r="Q309" s="601"/>
    </row>
    <row r="310" spans="1:17" x14ac:dyDescent="0.25">
      <c r="A310" s="601"/>
      <c r="B310" s="758"/>
      <c r="C310" s="757"/>
      <c r="D310" s="601"/>
      <c r="E310" s="601"/>
      <c r="F310" s="601"/>
      <c r="G310" s="603"/>
      <c r="H310" s="603"/>
      <c r="I310" s="601"/>
      <c r="J310" s="604"/>
      <c r="K310" s="601"/>
      <c r="L310" s="601"/>
      <c r="M310" s="603"/>
      <c r="N310" s="603"/>
      <c r="O310" s="603"/>
      <c r="P310" s="603"/>
      <c r="Q310" s="601"/>
    </row>
    <row r="311" spans="1:17" x14ac:dyDescent="0.25">
      <c r="A311" s="601"/>
      <c r="B311" s="758"/>
      <c r="C311" s="757"/>
      <c r="D311" s="601"/>
      <c r="E311" s="601"/>
      <c r="F311" s="601"/>
      <c r="G311" s="603"/>
      <c r="H311" s="603"/>
      <c r="I311" s="601"/>
      <c r="J311" s="604"/>
      <c r="K311" s="601"/>
      <c r="L311" s="601"/>
      <c r="M311" s="603"/>
      <c r="N311" s="603"/>
      <c r="O311" s="603"/>
      <c r="P311" s="603"/>
      <c r="Q311" s="601"/>
    </row>
    <row r="312" spans="1:17" x14ac:dyDescent="0.25">
      <c r="A312" s="601"/>
      <c r="B312" s="758"/>
      <c r="C312" s="757"/>
      <c r="D312" s="601"/>
      <c r="E312" s="601"/>
      <c r="F312" s="601"/>
      <c r="G312" s="603"/>
      <c r="H312" s="603"/>
      <c r="I312" s="601"/>
      <c r="J312" s="604"/>
      <c r="K312" s="601"/>
      <c r="L312" s="601"/>
      <c r="M312" s="603"/>
      <c r="N312" s="603"/>
      <c r="O312" s="603"/>
      <c r="P312" s="603"/>
      <c r="Q312" s="601"/>
    </row>
    <row r="313" spans="1:17" x14ac:dyDescent="0.25">
      <c r="A313" s="757"/>
      <c r="B313" s="758"/>
      <c r="C313" s="757"/>
      <c r="D313" s="601"/>
      <c r="E313" s="601"/>
      <c r="F313" s="601"/>
      <c r="G313" s="603"/>
      <c r="H313" s="603"/>
      <c r="I313" s="601"/>
      <c r="J313" s="604"/>
      <c r="K313" s="601"/>
      <c r="L313" s="601"/>
      <c r="M313" s="603"/>
      <c r="N313" s="603"/>
      <c r="O313" s="603"/>
      <c r="P313" s="603"/>
      <c r="Q313" s="601"/>
    </row>
    <row r="314" spans="1:17" x14ac:dyDescent="0.25">
      <c r="A314" s="757"/>
      <c r="B314" s="758"/>
      <c r="C314" s="757"/>
      <c r="D314" s="601"/>
      <c r="E314" s="601"/>
      <c r="F314" s="601"/>
      <c r="G314" s="603"/>
      <c r="H314" s="603"/>
      <c r="I314" s="601"/>
      <c r="J314" s="604"/>
      <c r="K314" s="601"/>
      <c r="L314" s="601"/>
      <c r="M314" s="603"/>
      <c r="N314" s="603"/>
      <c r="O314" s="603"/>
      <c r="P314" s="603"/>
      <c r="Q314" s="601"/>
    </row>
    <row r="315" spans="1:17" x14ac:dyDescent="0.25">
      <c r="A315" s="601"/>
      <c r="B315" s="758"/>
      <c r="C315" s="757"/>
      <c r="D315" s="601"/>
      <c r="E315" s="601"/>
      <c r="F315" s="601"/>
      <c r="G315" s="603"/>
      <c r="H315" s="603"/>
      <c r="I315" s="601"/>
      <c r="J315" s="604"/>
      <c r="K315" s="601"/>
      <c r="L315" s="601"/>
      <c r="M315" s="603"/>
      <c r="N315" s="603"/>
      <c r="O315" s="603"/>
      <c r="P315" s="603"/>
      <c r="Q315" s="601"/>
    </row>
    <row r="316" spans="1:17" x14ac:dyDescent="0.25">
      <c r="A316" s="601"/>
      <c r="B316" s="758"/>
      <c r="C316" s="757"/>
      <c r="D316" s="601"/>
      <c r="E316" s="601"/>
      <c r="F316" s="601"/>
      <c r="G316" s="603"/>
      <c r="H316" s="603"/>
      <c r="I316" s="601"/>
      <c r="J316" s="604"/>
      <c r="K316" s="601"/>
      <c r="L316" s="601"/>
      <c r="M316" s="603"/>
      <c r="N316" s="603"/>
      <c r="O316" s="603"/>
      <c r="P316" s="603"/>
      <c r="Q316" s="601"/>
    </row>
    <row r="317" spans="1:17" x14ac:dyDescent="0.25">
      <c r="A317" s="601"/>
      <c r="B317" s="758"/>
      <c r="C317" s="757"/>
      <c r="D317" s="601"/>
      <c r="E317" s="601"/>
      <c r="F317" s="601"/>
      <c r="G317" s="603"/>
      <c r="H317" s="603"/>
      <c r="I317" s="601"/>
      <c r="J317" s="604"/>
      <c r="K317" s="601"/>
      <c r="L317" s="601"/>
      <c r="M317" s="603"/>
      <c r="N317" s="603"/>
      <c r="O317" s="603"/>
      <c r="P317" s="603"/>
      <c r="Q317" s="601"/>
    </row>
    <row r="318" spans="1:17" x14ac:dyDescent="0.25">
      <c r="A318" s="757"/>
      <c r="B318" s="758"/>
      <c r="C318" s="757"/>
      <c r="D318" s="601"/>
      <c r="E318" s="601"/>
      <c r="F318" s="601"/>
      <c r="G318" s="603"/>
      <c r="H318" s="603"/>
      <c r="I318" s="601"/>
      <c r="J318" s="604"/>
      <c r="K318" s="601"/>
      <c r="L318" s="601"/>
      <c r="M318" s="603"/>
      <c r="N318" s="603"/>
      <c r="O318" s="603"/>
      <c r="P318" s="603"/>
      <c r="Q318" s="601"/>
    </row>
    <row r="319" spans="1:17" x14ac:dyDescent="0.25">
      <c r="A319" s="757"/>
      <c r="B319" s="758"/>
      <c r="C319" s="757"/>
      <c r="D319" s="601"/>
      <c r="E319" s="601"/>
      <c r="F319" s="601"/>
      <c r="G319" s="603"/>
      <c r="H319" s="603"/>
      <c r="I319" s="601"/>
      <c r="J319" s="604"/>
      <c r="K319" s="601"/>
      <c r="L319" s="601"/>
      <c r="M319" s="603"/>
      <c r="N319" s="603"/>
      <c r="O319" s="603"/>
      <c r="P319" s="603"/>
      <c r="Q319" s="601"/>
    </row>
    <row r="320" spans="1:17" x14ac:dyDescent="0.25">
      <c r="A320" s="601"/>
      <c r="B320" s="758"/>
      <c r="C320" s="757"/>
      <c r="D320" s="601"/>
      <c r="E320" s="601"/>
      <c r="F320" s="601"/>
      <c r="G320" s="603"/>
      <c r="H320" s="603"/>
      <c r="I320" s="601"/>
      <c r="J320" s="604"/>
      <c r="K320" s="601"/>
      <c r="L320" s="601"/>
      <c r="M320" s="603"/>
      <c r="N320" s="603"/>
      <c r="O320" s="603"/>
      <c r="P320" s="603"/>
      <c r="Q320" s="601"/>
    </row>
    <row r="321" spans="1:17" x14ac:dyDescent="0.25">
      <c r="A321" s="757"/>
      <c r="B321" s="758"/>
      <c r="C321" s="757"/>
      <c r="D321" s="601"/>
      <c r="E321" s="601"/>
      <c r="F321" s="601"/>
      <c r="G321" s="603"/>
      <c r="H321" s="603"/>
      <c r="I321" s="601"/>
      <c r="J321" s="604"/>
      <c r="K321" s="601"/>
      <c r="L321" s="601"/>
      <c r="M321" s="603"/>
      <c r="N321" s="603"/>
      <c r="O321" s="603"/>
      <c r="P321" s="603"/>
      <c r="Q321" s="601"/>
    </row>
    <row r="322" spans="1:17" x14ac:dyDescent="0.25">
      <c r="A322" s="757"/>
      <c r="B322" s="758"/>
      <c r="C322" s="757"/>
      <c r="D322" s="601"/>
      <c r="E322" s="601"/>
      <c r="F322" s="601"/>
      <c r="G322" s="603"/>
      <c r="H322" s="603"/>
      <c r="I322" s="601"/>
      <c r="J322" s="604"/>
      <c r="K322" s="601"/>
      <c r="L322" s="601"/>
      <c r="M322" s="603"/>
      <c r="N322" s="603"/>
      <c r="O322" s="603"/>
      <c r="P322" s="603"/>
      <c r="Q322" s="601"/>
    </row>
    <row r="323" spans="1:17" x14ac:dyDescent="0.25">
      <c r="A323" s="601"/>
      <c r="B323" s="758"/>
      <c r="C323" s="757"/>
      <c r="D323" s="601"/>
      <c r="E323" s="601"/>
      <c r="F323" s="601"/>
      <c r="G323" s="603"/>
      <c r="H323" s="603"/>
      <c r="I323" s="601"/>
      <c r="J323" s="604"/>
      <c r="K323" s="601"/>
      <c r="L323" s="601"/>
      <c r="M323" s="603"/>
      <c r="N323" s="603"/>
      <c r="O323" s="603"/>
      <c r="P323" s="603"/>
      <c r="Q323" s="601"/>
    </row>
    <row r="324" spans="1:17" x14ac:dyDescent="0.25">
      <c r="A324" s="601"/>
      <c r="B324" s="758"/>
      <c r="C324" s="757"/>
      <c r="D324" s="601"/>
      <c r="E324" s="601"/>
      <c r="F324" s="601"/>
      <c r="G324" s="603"/>
      <c r="H324" s="603"/>
      <c r="I324" s="601"/>
      <c r="J324" s="604"/>
      <c r="K324" s="601"/>
      <c r="L324" s="601"/>
      <c r="M324" s="603"/>
      <c r="N324" s="603"/>
      <c r="O324" s="603"/>
      <c r="P324" s="603"/>
      <c r="Q324" s="601"/>
    </row>
    <row r="325" spans="1:17" x14ac:dyDescent="0.25">
      <c r="A325" s="601"/>
      <c r="B325" s="758"/>
      <c r="C325" s="757"/>
      <c r="D325" s="601"/>
      <c r="E325" s="601"/>
      <c r="F325" s="601"/>
      <c r="G325" s="603"/>
      <c r="H325" s="603"/>
      <c r="I325" s="601"/>
      <c r="J325" s="604"/>
      <c r="K325" s="601"/>
      <c r="L325" s="601"/>
      <c r="M325" s="603"/>
      <c r="N325" s="603"/>
      <c r="O325" s="603"/>
      <c r="P325" s="603"/>
      <c r="Q325" s="601"/>
    </row>
    <row r="326" spans="1:17" x14ac:dyDescent="0.25">
      <c r="A326" s="601"/>
      <c r="B326" s="604"/>
      <c r="C326" s="601"/>
      <c r="D326" s="601"/>
      <c r="E326" s="601"/>
      <c r="F326" s="601"/>
      <c r="G326" s="603"/>
      <c r="H326" s="603"/>
      <c r="I326" s="601"/>
      <c r="J326" s="604"/>
      <c r="K326" s="601"/>
      <c r="L326" s="601"/>
      <c r="M326" s="603"/>
      <c r="N326" s="603"/>
      <c r="O326" s="603"/>
      <c r="P326" s="603"/>
      <c r="Q326" s="601"/>
    </row>
    <row r="327" spans="1:17" x14ac:dyDescent="0.25">
      <c r="A327" s="601"/>
      <c r="B327" s="758"/>
      <c r="C327" s="757"/>
      <c r="D327" s="601"/>
      <c r="E327" s="601"/>
      <c r="F327" s="601"/>
      <c r="G327" s="603"/>
      <c r="H327" s="603"/>
      <c r="I327" s="601"/>
      <c r="J327" s="604"/>
      <c r="K327" s="601"/>
      <c r="L327" s="601"/>
      <c r="M327" s="603"/>
      <c r="N327" s="603"/>
      <c r="O327" s="603"/>
      <c r="P327" s="603"/>
      <c r="Q327" s="601"/>
    </row>
    <row r="328" spans="1:17" x14ac:dyDescent="0.25">
      <c r="A328" s="601"/>
      <c r="B328" s="758"/>
      <c r="C328" s="757"/>
      <c r="D328" s="601"/>
      <c r="E328" s="601"/>
      <c r="F328" s="601"/>
      <c r="G328" s="603"/>
      <c r="H328" s="603"/>
      <c r="I328" s="601"/>
      <c r="J328" s="604"/>
      <c r="K328" s="601"/>
      <c r="L328" s="601"/>
      <c r="M328" s="603"/>
      <c r="N328" s="603"/>
      <c r="O328" s="603"/>
      <c r="P328" s="603"/>
      <c r="Q328" s="601"/>
    </row>
    <row r="329" spans="1:17" x14ac:dyDescent="0.25">
      <c r="A329" s="601"/>
      <c r="B329" s="758"/>
      <c r="C329" s="772"/>
      <c r="D329" s="601"/>
      <c r="E329" s="601"/>
      <c r="F329" s="601"/>
      <c r="G329" s="603"/>
      <c r="H329" s="603"/>
      <c r="I329" s="601"/>
      <c r="J329" s="604"/>
      <c r="K329" s="601"/>
      <c r="L329" s="601"/>
      <c r="M329" s="603"/>
      <c r="N329" s="603"/>
      <c r="O329" s="603"/>
      <c r="P329" s="603"/>
      <c r="Q329" s="601"/>
    </row>
    <row r="330" spans="1:17" x14ac:dyDescent="0.25">
      <c r="A330" s="601"/>
      <c r="B330" s="758"/>
      <c r="C330" s="772"/>
      <c r="D330" s="601"/>
      <c r="E330" s="601"/>
      <c r="F330" s="601"/>
      <c r="G330" s="603"/>
      <c r="H330" s="603"/>
      <c r="I330" s="601"/>
      <c r="J330" s="604"/>
      <c r="K330" s="601"/>
      <c r="L330" s="601"/>
      <c r="M330" s="603"/>
      <c r="N330" s="603"/>
      <c r="O330" s="603"/>
      <c r="P330" s="603"/>
      <c r="Q330" s="601"/>
    </row>
    <row r="331" spans="1:17" x14ac:dyDescent="0.25">
      <c r="A331" s="601"/>
      <c r="B331" s="604"/>
      <c r="C331" s="601"/>
      <c r="D331" s="601"/>
      <c r="E331" s="601"/>
      <c r="F331" s="601"/>
      <c r="G331" s="603"/>
      <c r="H331" s="603"/>
      <c r="I331" s="601"/>
      <c r="J331" s="604"/>
      <c r="K331" s="601"/>
      <c r="L331" s="601"/>
      <c r="M331" s="603"/>
      <c r="N331" s="603"/>
      <c r="O331" s="603"/>
      <c r="P331" s="603"/>
      <c r="Q331" s="601"/>
    </row>
    <row r="332" spans="1:17" x14ac:dyDescent="0.25">
      <c r="A332" s="605"/>
      <c r="B332" s="606"/>
      <c r="C332" s="605"/>
      <c r="D332" s="601"/>
      <c r="E332" s="601"/>
      <c r="F332" s="601"/>
      <c r="G332" s="603"/>
      <c r="H332" s="603"/>
      <c r="I332" s="601"/>
      <c r="J332" s="604"/>
      <c r="K332" s="601"/>
      <c r="L332" s="601"/>
      <c r="M332" s="603"/>
      <c r="N332" s="603"/>
      <c r="O332" s="603"/>
      <c r="P332" s="603"/>
      <c r="Q332" s="601"/>
    </row>
    <row r="333" spans="1:17" x14ac:dyDescent="0.25">
      <c r="A333" s="601"/>
      <c r="B333" s="758"/>
      <c r="C333" s="757"/>
      <c r="D333" s="601"/>
      <c r="E333" s="601"/>
      <c r="F333" s="601"/>
      <c r="G333" s="603"/>
      <c r="H333" s="603"/>
      <c r="I333" s="601"/>
      <c r="J333" s="604"/>
      <c r="K333" s="601"/>
      <c r="L333" s="601"/>
      <c r="M333" s="603"/>
      <c r="N333" s="603"/>
      <c r="O333" s="603"/>
      <c r="P333" s="603"/>
      <c r="Q333" s="601"/>
    </row>
    <row r="334" spans="1:17" x14ac:dyDescent="0.25">
      <c r="A334" s="601"/>
      <c r="B334" s="758"/>
      <c r="C334" s="757"/>
      <c r="D334" s="601"/>
      <c r="E334" s="601"/>
      <c r="F334" s="601"/>
      <c r="G334" s="603"/>
      <c r="H334" s="603"/>
      <c r="I334" s="601"/>
      <c r="J334" s="604"/>
      <c r="K334" s="601"/>
      <c r="L334" s="601"/>
      <c r="M334" s="603"/>
      <c r="N334" s="603"/>
      <c r="O334" s="603"/>
      <c r="P334" s="603"/>
      <c r="Q334" s="601"/>
    </row>
    <row r="335" spans="1:17" x14ac:dyDescent="0.25">
      <c r="A335" s="601"/>
      <c r="B335" s="758"/>
      <c r="C335" s="757"/>
      <c r="D335" s="601"/>
      <c r="E335" s="601"/>
      <c r="F335" s="601"/>
      <c r="G335" s="603"/>
      <c r="H335" s="603"/>
      <c r="I335" s="601"/>
      <c r="J335" s="604"/>
      <c r="K335" s="601"/>
      <c r="L335" s="601"/>
      <c r="M335" s="603"/>
      <c r="N335" s="603"/>
      <c r="O335" s="603"/>
      <c r="P335" s="603"/>
      <c r="Q335" s="601"/>
    </row>
    <row r="336" spans="1:17" x14ac:dyDescent="0.25">
      <c r="A336" s="601"/>
      <c r="B336" s="758"/>
      <c r="C336" s="757"/>
      <c r="D336" s="601"/>
      <c r="E336" s="601"/>
      <c r="F336" s="601"/>
      <c r="G336" s="603"/>
      <c r="H336" s="603"/>
      <c r="I336" s="601"/>
      <c r="J336" s="604"/>
      <c r="K336" s="601"/>
      <c r="L336" s="601"/>
      <c r="M336" s="603"/>
      <c r="N336" s="603"/>
      <c r="O336" s="603"/>
      <c r="P336" s="603"/>
      <c r="Q336" s="601"/>
    </row>
    <row r="337" spans="1:17" x14ac:dyDescent="0.25">
      <c r="A337" s="601"/>
      <c r="B337" s="604"/>
      <c r="C337" s="757"/>
      <c r="D337" s="601"/>
      <c r="E337" s="601"/>
      <c r="F337" s="601"/>
      <c r="G337" s="603"/>
      <c r="H337" s="603"/>
      <c r="I337" s="601"/>
      <c r="J337" s="604"/>
      <c r="K337" s="601"/>
      <c r="L337" s="601"/>
      <c r="M337" s="603"/>
      <c r="N337" s="603"/>
      <c r="O337" s="603"/>
      <c r="P337" s="603"/>
      <c r="Q337" s="601"/>
    </row>
    <row r="338" spans="1:17" x14ac:dyDescent="0.25">
      <c r="A338" s="601"/>
      <c r="B338" s="758"/>
      <c r="C338" s="757"/>
      <c r="D338" s="601"/>
      <c r="E338" s="601"/>
      <c r="F338" s="601"/>
      <c r="G338" s="603"/>
      <c r="H338" s="603"/>
      <c r="I338" s="601"/>
      <c r="J338" s="604"/>
      <c r="K338" s="601"/>
      <c r="L338" s="601"/>
      <c r="M338" s="603"/>
      <c r="N338" s="603"/>
      <c r="O338" s="603"/>
      <c r="P338" s="603"/>
      <c r="Q338" s="601"/>
    </row>
    <row r="339" spans="1:17" x14ac:dyDescent="0.25">
      <c r="A339" s="601"/>
      <c r="B339" s="758"/>
      <c r="C339" s="757"/>
      <c r="D339" s="601"/>
      <c r="E339" s="601"/>
      <c r="F339" s="601"/>
      <c r="G339" s="603"/>
      <c r="H339" s="603"/>
      <c r="I339" s="601"/>
      <c r="J339" s="604"/>
      <c r="K339" s="601"/>
      <c r="L339" s="601"/>
      <c r="M339" s="603"/>
      <c r="N339" s="603"/>
      <c r="O339" s="603"/>
      <c r="P339" s="603"/>
      <c r="Q339" s="601"/>
    </row>
    <row r="340" spans="1:17" x14ac:dyDescent="0.25">
      <c r="A340" s="601"/>
      <c r="B340" s="758"/>
      <c r="C340" s="757"/>
      <c r="D340" s="601"/>
      <c r="E340" s="601"/>
      <c r="F340" s="601"/>
      <c r="G340" s="603"/>
      <c r="H340" s="603"/>
      <c r="I340" s="601"/>
      <c r="J340" s="604"/>
      <c r="K340" s="601"/>
      <c r="L340" s="601"/>
      <c r="M340" s="603"/>
      <c r="N340" s="603"/>
      <c r="O340" s="603"/>
      <c r="P340" s="603"/>
      <c r="Q340" s="601"/>
    </row>
    <row r="341" spans="1:17" x14ac:dyDescent="0.25">
      <c r="A341" s="601"/>
      <c r="B341" s="758"/>
      <c r="C341" s="757"/>
      <c r="D341" s="601"/>
      <c r="E341" s="601"/>
      <c r="F341" s="601"/>
      <c r="G341" s="603"/>
      <c r="H341" s="603"/>
      <c r="I341" s="601"/>
      <c r="J341" s="604"/>
      <c r="K341" s="601"/>
      <c r="L341" s="601"/>
      <c r="M341" s="603"/>
      <c r="N341" s="603"/>
      <c r="O341" s="603"/>
      <c r="P341" s="603"/>
      <c r="Q341" s="601"/>
    </row>
    <row r="342" spans="1:17" x14ac:dyDescent="0.25">
      <c r="A342" s="601"/>
      <c r="B342" s="758"/>
      <c r="C342" s="757"/>
      <c r="D342" s="601"/>
      <c r="E342" s="601"/>
      <c r="F342" s="601"/>
      <c r="G342" s="603"/>
      <c r="H342" s="603"/>
      <c r="I342" s="601"/>
      <c r="J342" s="604"/>
      <c r="K342" s="601"/>
      <c r="L342" s="601"/>
      <c r="M342" s="603"/>
      <c r="N342" s="603"/>
      <c r="O342" s="603"/>
      <c r="P342" s="603"/>
      <c r="Q342" s="601"/>
    </row>
    <row r="343" spans="1:17" x14ac:dyDescent="0.25">
      <c r="A343" s="605"/>
      <c r="B343" s="758"/>
      <c r="C343" s="757"/>
      <c r="D343" s="601"/>
      <c r="E343" s="601"/>
      <c r="F343" s="601"/>
      <c r="G343" s="603"/>
      <c r="H343" s="603"/>
      <c r="I343" s="601"/>
      <c r="J343" s="604"/>
      <c r="K343" s="601"/>
      <c r="L343" s="601"/>
      <c r="M343" s="603"/>
      <c r="N343" s="603"/>
      <c r="O343" s="603"/>
      <c r="P343" s="603"/>
      <c r="Q343" s="601"/>
    </row>
    <row r="344" spans="1:17" x14ac:dyDescent="0.25">
      <c r="A344" s="605"/>
      <c r="B344" s="758"/>
      <c r="C344" s="757"/>
      <c r="D344" s="601"/>
      <c r="E344" s="601"/>
      <c r="F344" s="601"/>
      <c r="G344" s="603"/>
      <c r="H344" s="603"/>
      <c r="I344" s="601"/>
      <c r="J344" s="604"/>
      <c r="K344" s="601"/>
      <c r="L344" s="601"/>
      <c r="M344" s="603"/>
      <c r="N344" s="603"/>
      <c r="O344" s="603"/>
      <c r="P344" s="603"/>
      <c r="Q344" s="601"/>
    </row>
    <row r="345" spans="1:17" x14ac:dyDescent="0.25">
      <c r="A345" s="601"/>
      <c r="B345" s="758"/>
      <c r="C345" s="757"/>
      <c r="D345" s="601"/>
      <c r="E345" s="601"/>
      <c r="F345" s="601"/>
      <c r="G345" s="603"/>
      <c r="H345" s="603"/>
      <c r="I345" s="601"/>
      <c r="J345" s="604"/>
      <c r="K345" s="601"/>
      <c r="L345" s="601"/>
      <c r="M345" s="603"/>
      <c r="N345" s="603"/>
      <c r="O345" s="603"/>
      <c r="P345" s="603"/>
      <c r="Q345" s="601"/>
    </row>
    <row r="346" spans="1:17" x14ac:dyDescent="0.25">
      <c r="A346" s="601"/>
      <c r="B346" s="758"/>
      <c r="C346" s="757"/>
      <c r="D346" s="601"/>
      <c r="E346" s="601"/>
      <c r="F346" s="601"/>
      <c r="G346" s="603"/>
      <c r="H346" s="603"/>
      <c r="I346" s="601"/>
      <c r="J346" s="604"/>
      <c r="K346" s="601"/>
      <c r="L346" s="601"/>
      <c r="M346" s="603"/>
      <c r="N346" s="603"/>
      <c r="O346" s="603"/>
      <c r="P346" s="603"/>
      <c r="Q346" s="601"/>
    </row>
    <row r="347" spans="1:17" x14ac:dyDescent="0.25">
      <c r="A347" s="601"/>
      <c r="B347" s="758"/>
      <c r="C347" s="757"/>
      <c r="D347" s="601"/>
      <c r="E347" s="601"/>
      <c r="F347" s="601"/>
      <c r="G347" s="603"/>
      <c r="H347" s="603"/>
      <c r="I347" s="601"/>
      <c r="J347" s="604"/>
      <c r="K347" s="601"/>
      <c r="L347" s="601"/>
      <c r="M347" s="603"/>
      <c r="N347" s="603"/>
      <c r="O347" s="603"/>
      <c r="P347" s="603"/>
      <c r="Q347" s="601"/>
    </row>
    <row r="348" spans="1:17" x14ac:dyDescent="0.25">
      <c r="A348" s="601"/>
      <c r="B348" s="604"/>
      <c r="C348" s="601"/>
      <c r="D348" s="601"/>
      <c r="E348" s="601"/>
      <c r="F348" s="601"/>
      <c r="G348" s="603"/>
      <c r="H348" s="603"/>
      <c r="I348" s="601"/>
      <c r="J348" s="604"/>
      <c r="K348" s="601"/>
      <c r="L348" s="601"/>
      <c r="M348" s="603"/>
      <c r="N348" s="603"/>
      <c r="O348" s="603"/>
      <c r="P348" s="603"/>
      <c r="Q348" s="601"/>
    </row>
    <row r="349" spans="1:17" x14ac:dyDescent="0.25">
      <c r="A349" s="601"/>
      <c r="B349" s="604"/>
      <c r="C349" s="601"/>
      <c r="D349" s="601"/>
      <c r="E349" s="601"/>
      <c r="F349" s="601"/>
      <c r="G349" s="603"/>
      <c r="H349" s="603"/>
      <c r="I349" s="601"/>
      <c r="J349" s="604"/>
      <c r="K349" s="601"/>
      <c r="L349" s="601"/>
      <c r="M349" s="603"/>
      <c r="N349" s="603"/>
      <c r="O349" s="603"/>
      <c r="P349" s="603"/>
      <c r="Q349" s="601"/>
    </row>
    <row r="350" spans="1:17" x14ac:dyDescent="0.25">
      <c r="A350" s="601"/>
      <c r="B350" s="604"/>
      <c r="C350" s="601"/>
      <c r="D350" s="601"/>
      <c r="E350" s="601"/>
      <c r="F350" s="601"/>
      <c r="G350" s="603"/>
      <c r="H350" s="603"/>
      <c r="I350" s="601"/>
      <c r="J350" s="604"/>
      <c r="K350" s="601"/>
      <c r="L350" s="601"/>
      <c r="M350" s="603"/>
      <c r="N350" s="603"/>
      <c r="O350" s="603"/>
      <c r="P350" s="603"/>
      <c r="Q350" s="601"/>
    </row>
    <row r="351" spans="1:17" x14ac:dyDescent="0.25">
      <c r="A351" s="601"/>
      <c r="B351" s="604"/>
      <c r="C351" s="601"/>
      <c r="D351" s="601"/>
      <c r="E351" s="601"/>
      <c r="F351" s="601"/>
      <c r="G351" s="603"/>
      <c r="H351" s="603"/>
      <c r="I351" s="601"/>
      <c r="J351" s="604"/>
      <c r="K351" s="601"/>
      <c r="L351" s="601"/>
      <c r="M351" s="603"/>
      <c r="N351" s="603"/>
      <c r="O351" s="603"/>
      <c r="P351" s="603"/>
      <c r="Q351" s="601"/>
    </row>
    <row r="352" spans="1:17" x14ac:dyDescent="0.25">
      <c r="A352" s="601"/>
      <c r="B352" s="758"/>
      <c r="C352" s="757"/>
      <c r="D352" s="601"/>
      <c r="E352" s="601"/>
      <c r="F352" s="601"/>
      <c r="G352" s="603"/>
      <c r="H352" s="603"/>
      <c r="I352" s="601"/>
      <c r="J352" s="604"/>
      <c r="K352" s="601"/>
      <c r="L352" s="601"/>
      <c r="M352" s="603"/>
      <c r="N352" s="603"/>
      <c r="O352" s="603"/>
      <c r="P352" s="603"/>
      <c r="Q352" s="601"/>
    </row>
    <row r="353" spans="1:17" x14ac:dyDescent="0.25">
      <c r="A353" s="601"/>
      <c r="B353" s="758"/>
      <c r="C353" s="757"/>
      <c r="D353" s="601"/>
      <c r="E353" s="601"/>
      <c r="F353" s="601"/>
      <c r="G353" s="603"/>
      <c r="H353" s="603"/>
      <c r="I353" s="601"/>
      <c r="J353" s="604"/>
      <c r="K353" s="601"/>
      <c r="L353" s="601"/>
      <c r="M353" s="603"/>
      <c r="N353" s="603"/>
      <c r="O353" s="603"/>
      <c r="P353" s="603"/>
      <c r="Q353" s="601"/>
    </row>
    <row r="354" spans="1:17" x14ac:dyDescent="0.25">
      <c r="A354" s="601"/>
      <c r="B354" s="758"/>
      <c r="C354" s="757"/>
      <c r="D354" s="601"/>
      <c r="E354" s="601"/>
      <c r="F354" s="601"/>
      <c r="G354" s="603"/>
      <c r="H354" s="603"/>
      <c r="I354" s="601"/>
      <c r="J354" s="604"/>
      <c r="K354" s="601"/>
      <c r="L354" s="601"/>
      <c r="M354" s="603"/>
      <c r="N354" s="603"/>
      <c r="O354" s="603"/>
      <c r="P354" s="603"/>
      <c r="Q354" s="601"/>
    </row>
    <row r="355" spans="1:17" x14ac:dyDescent="0.25">
      <c r="A355" s="601"/>
      <c r="B355" s="758"/>
      <c r="C355" s="757"/>
      <c r="D355" s="601"/>
      <c r="E355" s="601"/>
      <c r="F355" s="601"/>
      <c r="G355" s="603"/>
      <c r="H355" s="603"/>
      <c r="I355" s="601"/>
      <c r="J355" s="604"/>
      <c r="K355" s="601"/>
      <c r="L355" s="601"/>
      <c r="M355" s="603"/>
      <c r="N355" s="603"/>
      <c r="O355" s="603"/>
      <c r="P355" s="603"/>
      <c r="Q355" s="601"/>
    </row>
    <row r="356" spans="1:17" x14ac:dyDescent="0.25">
      <c r="A356" s="601"/>
      <c r="D356" s="601"/>
      <c r="E356" s="601"/>
      <c r="F356" s="601"/>
      <c r="G356" s="603"/>
      <c r="H356" s="603"/>
      <c r="I356" s="601"/>
      <c r="J356" s="604"/>
      <c r="K356" s="601"/>
      <c r="L356" s="601"/>
      <c r="M356" s="603"/>
      <c r="N356" s="603"/>
      <c r="O356" s="603"/>
      <c r="P356" s="603"/>
      <c r="Q356" s="601"/>
    </row>
  </sheetData>
  <mergeCells count="178">
    <mergeCell ref="C137:C144"/>
    <mergeCell ref="A36:A37"/>
    <mergeCell ref="C36:C37"/>
    <mergeCell ref="A38:A49"/>
    <mergeCell ref="B345:B347"/>
    <mergeCell ref="C345:C347"/>
    <mergeCell ref="A307:A308"/>
    <mergeCell ref="B313:B317"/>
    <mergeCell ref="C313:C317"/>
    <mergeCell ref="A318:A319"/>
    <mergeCell ref="B352:B355"/>
    <mergeCell ref="C352:C355"/>
    <mergeCell ref="B333:B336"/>
    <mergeCell ref="C333:C337"/>
    <mergeCell ref="B338:B342"/>
    <mergeCell ref="C338:C342"/>
    <mergeCell ref="B343:B344"/>
    <mergeCell ref="C343:C344"/>
    <mergeCell ref="B318:B320"/>
    <mergeCell ref="C318:C320"/>
    <mergeCell ref="B307:B308"/>
    <mergeCell ref="C307:C308"/>
    <mergeCell ref="B309:B312"/>
    <mergeCell ref="C309:C312"/>
    <mergeCell ref="E7:H7"/>
    <mergeCell ref="I7:J7"/>
    <mergeCell ref="K7:N7"/>
    <mergeCell ref="C301:C302"/>
    <mergeCell ref="B303:B306"/>
    <mergeCell ref="C303:C306"/>
    <mergeCell ref="B21:B24"/>
    <mergeCell ref="B25:B27"/>
    <mergeCell ref="B28:B33"/>
    <mergeCell ref="B137:B144"/>
    <mergeCell ref="M1:Q2"/>
    <mergeCell ref="N3:P3"/>
    <mergeCell ref="P7:P8"/>
    <mergeCell ref="Q7:Q8"/>
    <mergeCell ref="A7:A8"/>
    <mergeCell ref="A275:A277"/>
    <mergeCell ref="B275:B277"/>
    <mergeCell ref="C275:C278"/>
    <mergeCell ref="P6:Q6"/>
    <mergeCell ref="B7:B8"/>
    <mergeCell ref="A10:A16"/>
    <mergeCell ref="B10:B16"/>
    <mergeCell ref="C10:C16"/>
    <mergeCell ref="A4:Q4"/>
    <mergeCell ref="A5:Q5"/>
    <mergeCell ref="C21:C23"/>
    <mergeCell ref="A21:A23"/>
    <mergeCell ref="O7:O8"/>
    <mergeCell ref="C7:C8"/>
    <mergeCell ref="D7:D8"/>
    <mergeCell ref="A238:A239"/>
    <mergeCell ref="B238:B239"/>
    <mergeCell ref="B34:B35"/>
    <mergeCell ref="A50:A53"/>
    <mergeCell ref="B50:B53"/>
    <mergeCell ref="A61:A68"/>
    <mergeCell ref="B61:B68"/>
    <mergeCell ref="A95:A97"/>
    <mergeCell ref="B95:B97"/>
    <mergeCell ref="A165:A173"/>
    <mergeCell ref="A219:A221"/>
    <mergeCell ref="B219:B221"/>
    <mergeCell ref="A205:A206"/>
    <mergeCell ref="B205:B206"/>
    <mergeCell ref="C205:C206"/>
    <mergeCell ref="A210:A213"/>
    <mergeCell ref="B210:B213"/>
    <mergeCell ref="C210:C213"/>
    <mergeCell ref="C219:C221"/>
    <mergeCell ref="A267:A270"/>
    <mergeCell ref="B267:B270"/>
    <mergeCell ref="C267:C270"/>
    <mergeCell ref="C271:C274"/>
    <mergeCell ref="A247:A250"/>
    <mergeCell ref="B247:B250"/>
    <mergeCell ref="C247:C251"/>
    <mergeCell ref="A252:A255"/>
    <mergeCell ref="B252:B255"/>
    <mergeCell ref="C252:C257"/>
    <mergeCell ref="B327:B328"/>
    <mergeCell ref="C327:C328"/>
    <mergeCell ref="B329:B330"/>
    <mergeCell ref="C329:C330"/>
    <mergeCell ref="C28:C33"/>
    <mergeCell ref="C238:C239"/>
    <mergeCell ref="B291:B296"/>
    <mergeCell ref="C34:C35"/>
    <mergeCell ref="B36:B37"/>
    <mergeCell ref="B38:B49"/>
    <mergeCell ref="C38:C49"/>
    <mergeCell ref="A34:A35"/>
    <mergeCell ref="A28:A33"/>
    <mergeCell ref="C50:C53"/>
    <mergeCell ref="A54:A56"/>
    <mergeCell ref="B54:B56"/>
    <mergeCell ref="C54:C56"/>
    <mergeCell ref="A57:A60"/>
    <mergeCell ref="B57:B60"/>
    <mergeCell ref="C57:C60"/>
    <mergeCell ref="C61:C68"/>
    <mergeCell ref="B73:B79"/>
    <mergeCell ref="C73:C79"/>
    <mergeCell ref="A86:A92"/>
    <mergeCell ref="B86:B92"/>
    <mergeCell ref="C86:C92"/>
    <mergeCell ref="A73:A79"/>
    <mergeCell ref="C95:C97"/>
    <mergeCell ref="A100:A104"/>
    <mergeCell ref="B100:B104"/>
    <mergeCell ref="C100:C104"/>
    <mergeCell ref="A107:A136"/>
    <mergeCell ref="B107:B135"/>
    <mergeCell ref="C107:C136"/>
    <mergeCell ref="C145:C159"/>
    <mergeCell ref="A160:A164"/>
    <mergeCell ref="B160:B164"/>
    <mergeCell ref="C160:C164"/>
    <mergeCell ref="A145:A149"/>
    <mergeCell ref="B145:B149"/>
    <mergeCell ref="A137:A144"/>
    <mergeCell ref="B165:B173"/>
    <mergeCell ref="C165:C173"/>
    <mergeCell ref="C176:C179"/>
    <mergeCell ref="A180:A182"/>
    <mergeCell ref="B180:B182"/>
    <mergeCell ref="C180:C182"/>
    <mergeCell ref="A184:A186"/>
    <mergeCell ref="B184:B186"/>
    <mergeCell ref="C184:C186"/>
    <mergeCell ref="A176:A179"/>
    <mergeCell ref="B176:B179"/>
    <mergeCell ref="A189:A191"/>
    <mergeCell ref="B189:B191"/>
    <mergeCell ref="C189:C191"/>
    <mergeCell ref="A192:A195"/>
    <mergeCell ref="B192:B195"/>
    <mergeCell ref="C192:C195"/>
    <mergeCell ref="A198:A201"/>
    <mergeCell ref="B198:B201"/>
    <mergeCell ref="C198:C201"/>
    <mergeCell ref="A203:A204"/>
    <mergeCell ref="B203:B204"/>
    <mergeCell ref="C203:C204"/>
    <mergeCell ref="A207:A208"/>
    <mergeCell ref="B207:B208"/>
    <mergeCell ref="C207:C208"/>
    <mergeCell ref="B223:B227"/>
    <mergeCell ref="C223:C227"/>
    <mergeCell ref="A228:A230"/>
    <mergeCell ref="B228:B230"/>
    <mergeCell ref="C228:C230"/>
    <mergeCell ref="A223:A227"/>
    <mergeCell ref="A231:A233"/>
    <mergeCell ref="B231:B233"/>
    <mergeCell ref="C231:C233"/>
    <mergeCell ref="A234:A236"/>
    <mergeCell ref="B234:B236"/>
    <mergeCell ref="C234:C236"/>
    <mergeCell ref="A258:A261"/>
    <mergeCell ref="B258:B261"/>
    <mergeCell ref="C258:C261"/>
    <mergeCell ref="A262:A264"/>
    <mergeCell ref="B262:B264"/>
    <mergeCell ref="C262:C266"/>
    <mergeCell ref="A279:A286"/>
    <mergeCell ref="B279:B286"/>
    <mergeCell ref="C279:C286"/>
    <mergeCell ref="C288:P289"/>
    <mergeCell ref="A321:A322"/>
    <mergeCell ref="B321:B325"/>
    <mergeCell ref="C321:C325"/>
    <mergeCell ref="A313:A314"/>
    <mergeCell ref="A291:A292"/>
    <mergeCell ref="B301:B302"/>
  </mergeCells>
  <phoneticPr fontId="0" type="noConversion"/>
  <pageMargins left="0.17" right="0.17" top="0.17" bottom="0.17" header="0.17" footer="0.17"/>
  <pageSetup paperSize="9" scale="73" fitToHeight="0" orientation="landscape" r:id="rId1"/>
  <colBreaks count="1" manualBreakCount="1">
    <brk id="14"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66"/>
  <sheetViews>
    <sheetView zoomScaleNormal="100" workbookViewId="0">
      <selection activeCell="L40" sqref="L1:L65536"/>
    </sheetView>
  </sheetViews>
  <sheetFormatPr defaultColWidth="4.5546875" defaultRowHeight="12" x14ac:dyDescent="0.3"/>
  <cols>
    <col min="1" max="1" width="4.5546875" style="307" customWidth="1"/>
    <col min="2" max="2" width="3.44140625" style="307" customWidth="1"/>
    <col min="3" max="3" width="20.77734375" style="649" customWidth="1"/>
    <col min="4" max="5" width="10.21875" style="308" customWidth="1"/>
    <col min="6" max="6" width="9.88671875" style="308" customWidth="1"/>
    <col min="7" max="7" width="10.109375" style="308" customWidth="1"/>
    <col min="8" max="8" width="7.33203125" style="308" customWidth="1"/>
    <col min="9" max="9" width="6" style="308" customWidth="1"/>
    <col min="10" max="10" width="10" style="308" customWidth="1"/>
    <col min="11" max="11" width="8" style="308" customWidth="1"/>
    <col min="12" max="12" width="8.5546875" style="308" customWidth="1"/>
    <col min="13" max="13" width="4.5546875" style="553" customWidth="1"/>
    <col min="14" max="14" width="5.109375" style="553" customWidth="1"/>
    <col min="15" max="15" width="8.33203125" style="307" customWidth="1"/>
    <col min="16" max="16" width="8.6640625" style="307" customWidth="1"/>
    <col min="17" max="18" width="11.109375" style="552" customWidth="1"/>
    <col min="19" max="19" width="21" style="307" customWidth="1"/>
    <col min="20" max="255" width="8.88671875" style="307" customWidth="1"/>
    <col min="256" max="16384" width="4.5546875" style="307"/>
  </cols>
  <sheetData>
    <row r="1" spans="2:18" ht="12" customHeight="1" x14ac:dyDescent="0.3">
      <c r="H1" s="788" t="s">
        <v>2379</v>
      </c>
      <c r="I1" s="788"/>
      <c r="J1" s="788"/>
      <c r="K1" s="788"/>
      <c r="L1" s="788"/>
      <c r="M1" s="788"/>
    </row>
    <row r="2" spans="2:18" x14ac:dyDescent="0.3">
      <c r="H2" s="788"/>
      <c r="I2" s="788"/>
      <c r="J2" s="788"/>
      <c r="K2" s="788"/>
      <c r="L2" s="788"/>
      <c r="M2" s="788"/>
    </row>
    <row r="3" spans="2:18" x14ac:dyDescent="0.3">
      <c r="H3" s="788"/>
      <c r="I3" s="788"/>
      <c r="J3" s="788"/>
      <c r="K3" s="788"/>
      <c r="L3" s="788"/>
      <c r="M3" s="788"/>
    </row>
    <row r="4" spans="2:18" x14ac:dyDescent="0.3">
      <c r="B4" s="261"/>
      <c r="C4" s="789" t="s">
        <v>314</v>
      </c>
      <c r="D4" s="789"/>
      <c r="E4" s="789"/>
      <c r="F4" s="789"/>
      <c r="G4" s="789"/>
      <c r="H4" s="789"/>
      <c r="I4" s="789"/>
      <c r="J4" s="789"/>
      <c r="K4" s="789"/>
      <c r="L4" s="789"/>
      <c r="M4" s="789"/>
      <c r="N4" s="789"/>
      <c r="O4" s="789"/>
      <c r="P4" s="789"/>
      <c r="Q4" s="789"/>
      <c r="R4" s="789"/>
    </row>
    <row r="5" spans="2:18" ht="12" customHeight="1" x14ac:dyDescent="0.3">
      <c r="B5" s="261"/>
      <c r="C5" s="790" t="s">
        <v>2380</v>
      </c>
      <c r="D5" s="790"/>
      <c r="E5" s="790"/>
      <c r="F5" s="790"/>
      <c r="G5" s="790"/>
      <c r="H5" s="790"/>
      <c r="I5" s="790"/>
      <c r="J5" s="790"/>
      <c r="K5" s="790"/>
      <c r="L5" s="790"/>
      <c r="M5" s="463"/>
      <c r="N5" s="463"/>
      <c r="O5" s="261"/>
      <c r="P5" s="464"/>
      <c r="Q5" s="261" t="s">
        <v>2410</v>
      </c>
      <c r="R5" s="261"/>
    </row>
    <row r="6" spans="2:18" ht="72" x14ac:dyDescent="0.3">
      <c r="B6" s="271"/>
      <c r="C6" s="465" t="s">
        <v>1429</v>
      </c>
      <c r="D6" s="654" t="s">
        <v>2184</v>
      </c>
      <c r="E6" s="467" t="s">
        <v>1430</v>
      </c>
      <c r="F6" s="467" t="s">
        <v>1431</v>
      </c>
      <c r="G6" s="271" t="s">
        <v>1432</v>
      </c>
      <c r="H6" s="466" t="s">
        <v>1433</v>
      </c>
      <c r="I6" s="467" t="s">
        <v>1434</v>
      </c>
      <c r="J6" s="271" t="s">
        <v>1435</v>
      </c>
      <c r="K6" s="466" t="s">
        <v>1436</v>
      </c>
      <c r="L6" s="466" t="s">
        <v>1437</v>
      </c>
      <c r="M6" s="468" t="s">
        <v>1438</v>
      </c>
      <c r="N6" s="468" t="s">
        <v>1439</v>
      </c>
      <c r="O6" s="263" t="s">
        <v>1440</v>
      </c>
      <c r="P6" s="263" t="s">
        <v>1441</v>
      </c>
      <c r="Q6" s="263" t="s">
        <v>856</v>
      </c>
      <c r="R6" s="269" t="s">
        <v>318</v>
      </c>
    </row>
    <row r="7" spans="2:18" ht="48" x14ac:dyDescent="0.3">
      <c r="B7" s="281" t="s">
        <v>1442</v>
      </c>
      <c r="C7" s="469" t="s">
        <v>1443</v>
      </c>
      <c r="D7" s="271"/>
      <c r="E7" s="466"/>
      <c r="F7" s="466"/>
      <c r="G7" s="466"/>
      <c r="H7" s="466"/>
      <c r="I7" s="466"/>
      <c r="J7" s="466"/>
      <c r="K7" s="466"/>
      <c r="L7" s="466"/>
      <c r="M7" s="470"/>
      <c r="N7" s="470"/>
      <c r="O7" s="281"/>
      <c r="P7" s="471"/>
      <c r="Q7" s="264"/>
      <c r="R7" s="472"/>
    </row>
    <row r="8" spans="2:18" ht="84" x14ac:dyDescent="0.3">
      <c r="B8" s="281" t="s">
        <v>1444</v>
      </c>
      <c r="C8" s="473" t="s">
        <v>2381</v>
      </c>
      <c r="D8" s="271">
        <f>E8+F8</f>
        <v>234.49600000000001</v>
      </c>
      <c r="E8" s="466">
        <v>234.49600000000001</v>
      </c>
      <c r="F8" s="466"/>
      <c r="G8" s="271">
        <f t="shared" ref="G8:G116" si="0">H8+I8</f>
        <v>234.49600000000001</v>
      </c>
      <c r="H8" s="466">
        <v>234.49600000000001</v>
      </c>
      <c r="I8" s="466"/>
      <c r="J8" s="271">
        <f t="shared" ref="J8:J116" si="1">K8+L8</f>
        <v>234.44799999999998</v>
      </c>
      <c r="K8" s="466">
        <f>78.048+84.996+71.404</f>
        <v>234.44799999999998</v>
      </c>
      <c r="L8" s="466"/>
      <c r="M8" s="470">
        <f>J8/D8%</f>
        <v>99.979530567685586</v>
      </c>
      <c r="N8" s="470">
        <v>100</v>
      </c>
      <c r="O8" s="281" t="s">
        <v>1445</v>
      </c>
      <c r="P8" s="471" t="s">
        <v>1446</v>
      </c>
      <c r="Q8" s="268" t="s">
        <v>1447</v>
      </c>
      <c r="R8" s="472"/>
    </row>
    <row r="9" spans="2:18" ht="48" x14ac:dyDescent="0.3">
      <c r="B9" s="281" t="s">
        <v>1444</v>
      </c>
      <c r="C9" s="473" t="s">
        <v>1448</v>
      </c>
      <c r="D9" s="271">
        <f>E9+F9</f>
        <v>9.8122500000000006</v>
      </c>
      <c r="E9" s="466">
        <v>9.8122500000000006</v>
      </c>
      <c r="F9" s="466"/>
      <c r="G9" s="271">
        <f t="shared" si="0"/>
        <v>9.8122500000000006</v>
      </c>
      <c r="H9" s="466">
        <v>9.8122500000000006</v>
      </c>
      <c r="I9" s="466"/>
      <c r="J9" s="271">
        <f t="shared" si="1"/>
        <v>7.8418000000000001</v>
      </c>
      <c r="K9" s="466">
        <v>7.8418000000000001</v>
      </c>
      <c r="L9" s="466"/>
      <c r="M9" s="470">
        <f t="shared" ref="M9:M43" si="2">J9/D9%</f>
        <v>79.918469260363324</v>
      </c>
      <c r="N9" s="470"/>
      <c r="O9" s="281"/>
      <c r="P9" s="268" t="s">
        <v>1449</v>
      </c>
      <c r="Q9" s="268" t="s">
        <v>1450</v>
      </c>
      <c r="R9" s="472"/>
    </row>
    <row r="10" spans="2:18" ht="132" x14ac:dyDescent="0.3">
      <c r="B10" s="281" t="s">
        <v>1444</v>
      </c>
      <c r="C10" s="517" t="s">
        <v>2186</v>
      </c>
      <c r="D10" s="654">
        <f>E10+F10</f>
        <v>500</v>
      </c>
      <c r="E10" s="466">
        <v>500</v>
      </c>
      <c r="F10" s="466"/>
      <c r="G10" s="271">
        <f t="shared" si="0"/>
        <v>500</v>
      </c>
      <c r="H10" s="466">
        <v>500</v>
      </c>
      <c r="I10" s="466"/>
      <c r="J10" s="271">
        <f t="shared" si="1"/>
        <v>500</v>
      </c>
      <c r="K10" s="466">
        <f>105.534+102.3+23.166+100.26+168.74</f>
        <v>500</v>
      </c>
      <c r="L10" s="466"/>
      <c r="M10" s="470">
        <f t="shared" si="2"/>
        <v>100</v>
      </c>
      <c r="N10" s="470"/>
      <c r="O10" s="281" t="s">
        <v>2187</v>
      </c>
      <c r="P10" s="476" t="s">
        <v>1266</v>
      </c>
      <c r="Q10" s="517" t="s">
        <v>2188</v>
      </c>
      <c r="R10" s="472"/>
    </row>
    <row r="11" spans="2:18" ht="72" x14ac:dyDescent="0.3">
      <c r="B11" s="281" t="s">
        <v>2382</v>
      </c>
      <c r="C11" s="473" t="s">
        <v>1451</v>
      </c>
      <c r="D11" s="271">
        <f>E11+F11</f>
        <v>69.765439999999998</v>
      </c>
      <c r="E11" s="466">
        <v>69.765439999999998</v>
      </c>
      <c r="F11" s="466"/>
      <c r="G11" s="271">
        <f t="shared" si="0"/>
        <v>432.14</v>
      </c>
      <c r="H11" s="466">
        <v>432.14</v>
      </c>
      <c r="I11" s="466"/>
      <c r="J11" s="271">
        <f t="shared" si="1"/>
        <v>69.765439999999998</v>
      </c>
      <c r="K11" s="466">
        <v>69.765439999999998</v>
      </c>
      <c r="L11" s="466"/>
      <c r="M11" s="470">
        <f t="shared" si="2"/>
        <v>100</v>
      </c>
      <c r="N11" s="470">
        <v>100</v>
      </c>
      <c r="O11" s="281" t="s">
        <v>1452</v>
      </c>
      <c r="P11" s="471" t="s">
        <v>1453</v>
      </c>
      <c r="Q11" s="268" t="s">
        <v>1454</v>
      </c>
      <c r="R11" s="472" t="s">
        <v>1455</v>
      </c>
    </row>
    <row r="12" spans="2:18" ht="96" x14ac:dyDescent="0.3">
      <c r="B12" s="281" t="s">
        <v>2382</v>
      </c>
      <c r="C12" s="474" t="s">
        <v>1349</v>
      </c>
      <c r="D12" s="654">
        <f>E12+F12</f>
        <v>706.3</v>
      </c>
      <c r="E12" s="467">
        <v>706.3</v>
      </c>
      <c r="F12" s="467"/>
      <c r="G12" s="271">
        <f t="shared" si="0"/>
        <v>706.3</v>
      </c>
      <c r="H12" s="467">
        <v>706.3</v>
      </c>
      <c r="I12" s="467"/>
      <c r="J12" s="271">
        <f t="shared" si="1"/>
        <v>706.3</v>
      </c>
      <c r="K12" s="466">
        <f>447.321+258.979</f>
        <v>706.3</v>
      </c>
      <c r="L12" s="467"/>
      <c r="M12" s="470">
        <f t="shared" si="2"/>
        <v>100</v>
      </c>
      <c r="N12" s="470"/>
      <c r="O12" s="281" t="s">
        <v>2185</v>
      </c>
      <c r="P12" s="475" t="s">
        <v>65</v>
      </c>
      <c r="Q12" s="268" t="s">
        <v>1456</v>
      </c>
      <c r="R12" s="472"/>
    </row>
    <row r="13" spans="2:18" ht="204" x14ac:dyDescent="0.3">
      <c r="B13" s="281" t="s">
        <v>2383</v>
      </c>
      <c r="C13" s="642" t="s">
        <v>1374</v>
      </c>
      <c r="D13" s="654">
        <f t="shared" ref="D13:D38" si="3">E13+F13</f>
        <v>15</v>
      </c>
      <c r="E13" s="466">
        <v>15</v>
      </c>
      <c r="F13" s="466"/>
      <c r="G13" s="271">
        <f t="shared" si="0"/>
        <v>15</v>
      </c>
      <c r="H13" s="466">
        <v>15</v>
      </c>
      <c r="I13" s="466"/>
      <c r="J13" s="271">
        <f t="shared" si="1"/>
        <v>0</v>
      </c>
      <c r="K13" s="466"/>
      <c r="L13" s="466"/>
      <c r="M13" s="470">
        <f t="shared" si="2"/>
        <v>0</v>
      </c>
      <c r="N13" s="470"/>
      <c r="O13" s="281" t="s">
        <v>2189</v>
      </c>
      <c r="P13" s="476" t="s">
        <v>1202</v>
      </c>
      <c r="Q13" s="650" t="s">
        <v>2190</v>
      </c>
      <c r="R13" s="472"/>
    </row>
    <row r="14" spans="2:18" x14ac:dyDescent="0.3">
      <c r="B14" s="281"/>
      <c r="C14" s="517"/>
      <c r="D14" s="654">
        <f t="shared" si="3"/>
        <v>7.5000000000000002E-4</v>
      </c>
      <c r="E14" s="466">
        <v>7.5000000000000002E-4</v>
      </c>
      <c r="F14" s="466"/>
      <c r="G14" s="271"/>
      <c r="H14" s="466"/>
      <c r="I14" s="466"/>
      <c r="J14" s="271"/>
      <c r="K14" s="466"/>
      <c r="L14" s="466"/>
      <c r="M14" s="470"/>
      <c r="N14" s="470"/>
      <c r="O14" s="281"/>
      <c r="P14" s="476"/>
      <c r="Q14" s="517"/>
      <c r="R14" s="472"/>
    </row>
    <row r="15" spans="2:18" x14ac:dyDescent="0.3">
      <c r="B15" s="281"/>
      <c r="C15" s="477" t="s">
        <v>586</v>
      </c>
      <c r="D15" s="271">
        <f t="shared" si="3"/>
        <v>1535.3744399999998</v>
      </c>
      <c r="E15" s="466">
        <f>SUM(E8:E14)</f>
        <v>1535.3744399999998</v>
      </c>
      <c r="F15" s="466">
        <f>SUM(F8:F14)</f>
        <v>0</v>
      </c>
      <c r="G15" s="271">
        <f t="shared" si="0"/>
        <v>1897.7482499999999</v>
      </c>
      <c r="H15" s="466">
        <f>SUM(H8:H14)</f>
        <v>1897.7482499999999</v>
      </c>
      <c r="I15" s="466">
        <f>SUM(I8:I14)</f>
        <v>0</v>
      </c>
      <c r="J15" s="271">
        <f t="shared" si="1"/>
        <v>1518.3552399999999</v>
      </c>
      <c r="K15" s="466">
        <f>SUM(K8:K14)</f>
        <v>1518.3552399999999</v>
      </c>
      <c r="L15" s="466">
        <f>SUM(L8:L14)</f>
        <v>0</v>
      </c>
      <c r="M15" s="470">
        <f t="shared" si="2"/>
        <v>98.891527724012391</v>
      </c>
      <c r="N15" s="470"/>
      <c r="O15" s="281"/>
      <c r="P15" s="471"/>
      <c r="Q15" s="264"/>
      <c r="R15" s="472"/>
    </row>
    <row r="16" spans="2:18" ht="36" x14ac:dyDescent="0.3">
      <c r="B16" s="478" t="s">
        <v>719</v>
      </c>
      <c r="C16" s="479" t="s">
        <v>720</v>
      </c>
      <c r="D16" s="271"/>
      <c r="E16" s="467"/>
      <c r="F16" s="467"/>
      <c r="G16" s="271"/>
      <c r="H16" s="466"/>
      <c r="I16" s="480"/>
      <c r="J16" s="271"/>
      <c r="K16" s="466"/>
      <c r="L16" s="466"/>
      <c r="M16" s="470"/>
      <c r="N16" s="470"/>
      <c r="O16" s="265"/>
      <c r="P16" s="475"/>
      <c r="Q16" s="265"/>
      <c r="R16" s="472"/>
    </row>
    <row r="17" spans="2:19" ht="60" x14ac:dyDescent="0.3">
      <c r="B17" s="281"/>
      <c r="C17" s="473" t="s">
        <v>1457</v>
      </c>
      <c r="D17" s="271">
        <f t="shared" si="3"/>
        <v>529.30915000000005</v>
      </c>
      <c r="E17" s="466">
        <v>299.52265</v>
      </c>
      <c r="F17" s="466">
        <v>229.78649999999999</v>
      </c>
      <c r="G17" s="271">
        <f t="shared" si="0"/>
        <v>668.49072000000001</v>
      </c>
      <c r="H17" s="466">
        <f>299.52265+60.4215</f>
        <v>359.94414999999998</v>
      </c>
      <c r="I17" s="481">
        <f>78.76007+229.7865</f>
        <v>308.54656999999997</v>
      </c>
      <c r="J17" s="271">
        <f t="shared" si="1"/>
        <v>466.19142999999997</v>
      </c>
      <c r="K17" s="466">
        <f>136.12662+59.36562+40.91269</f>
        <v>236.40493000000001</v>
      </c>
      <c r="L17" s="466">
        <v>229.78649999999999</v>
      </c>
      <c r="M17" s="791">
        <f>(J17+J18)/D17%</f>
        <v>88.934279711582533</v>
      </c>
      <c r="N17" s="639">
        <v>100</v>
      </c>
      <c r="O17" s="793" t="s">
        <v>1458</v>
      </c>
      <c r="P17" s="806" t="s">
        <v>1459</v>
      </c>
      <c r="Q17" s="803" t="s">
        <v>1171</v>
      </c>
      <c r="R17" s="786" t="s">
        <v>1460</v>
      </c>
    </row>
    <row r="18" spans="2:19" ht="60" x14ac:dyDescent="0.3">
      <c r="B18" s="281"/>
      <c r="C18" s="473" t="s">
        <v>1461</v>
      </c>
      <c r="D18" s="271">
        <f t="shared" si="3"/>
        <v>4.5458499999999997</v>
      </c>
      <c r="E18" s="466">
        <v>4.5458499999999997</v>
      </c>
      <c r="F18" s="466"/>
      <c r="G18" s="271">
        <f t="shared" si="0"/>
        <v>0</v>
      </c>
      <c r="H18" s="466"/>
      <c r="I18" s="481"/>
      <c r="J18" s="271">
        <f t="shared" si="1"/>
        <v>4.5458500000000015</v>
      </c>
      <c r="K18" s="466">
        <f>-40.91269+45.45854</f>
        <v>4.5458500000000015</v>
      </c>
      <c r="L18" s="466"/>
      <c r="M18" s="792"/>
      <c r="N18" s="640"/>
      <c r="O18" s="794"/>
      <c r="P18" s="807"/>
      <c r="Q18" s="805"/>
      <c r="R18" s="787"/>
    </row>
    <row r="19" spans="2:19" ht="84" x14ac:dyDescent="0.3">
      <c r="B19" s="281"/>
      <c r="C19" s="473" t="s">
        <v>1462</v>
      </c>
      <c r="D19" s="271">
        <f t="shared" si="3"/>
        <v>1019.29448</v>
      </c>
      <c r="E19" s="481">
        <v>50.929479999999998</v>
      </c>
      <c r="F19" s="466">
        <v>968.36500000000001</v>
      </c>
      <c r="G19" s="271">
        <f t="shared" si="0"/>
        <v>1019.3</v>
      </c>
      <c r="H19" s="481">
        <v>50.935000000000002</v>
      </c>
      <c r="I19" s="466">
        <v>968.36500000000001</v>
      </c>
      <c r="J19" s="271">
        <f t="shared" si="1"/>
        <v>203.86</v>
      </c>
      <c r="K19" s="466"/>
      <c r="L19" s="466">
        <f>80+123.86</f>
        <v>203.86</v>
      </c>
      <c r="M19" s="470">
        <f t="shared" si="2"/>
        <v>20.000108310210805</v>
      </c>
      <c r="N19" s="470">
        <v>40</v>
      </c>
      <c r="O19" s="281" t="s">
        <v>1463</v>
      </c>
      <c r="P19" s="481" t="s">
        <v>1464</v>
      </c>
      <c r="Q19" s="268" t="s">
        <v>1454</v>
      </c>
      <c r="R19" s="472"/>
    </row>
    <row r="20" spans="2:19" ht="96" x14ac:dyDescent="0.3">
      <c r="B20" s="281"/>
      <c r="C20" s="482" t="s">
        <v>2384</v>
      </c>
      <c r="D20" s="271">
        <f t="shared" si="3"/>
        <v>17.368569999999998</v>
      </c>
      <c r="E20" s="466">
        <v>17.368569999999998</v>
      </c>
      <c r="F20" s="466"/>
      <c r="G20" s="271">
        <f t="shared" si="0"/>
        <v>17.368569999999998</v>
      </c>
      <c r="H20" s="466">
        <v>17.368569999999998</v>
      </c>
      <c r="I20" s="264"/>
      <c r="J20" s="271">
        <f t="shared" si="1"/>
        <v>17.368569999999998</v>
      </c>
      <c r="K20" s="466">
        <v>17.368569999999998</v>
      </c>
      <c r="L20" s="466"/>
      <c r="M20" s="470">
        <f t="shared" si="2"/>
        <v>100</v>
      </c>
      <c r="N20" s="470"/>
      <c r="O20" s="281" t="s">
        <v>1465</v>
      </c>
      <c r="P20" s="481" t="s">
        <v>1253</v>
      </c>
      <c r="Q20" s="268" t="s">
        <v>1466</v>
      </c>
      <c r="R20" s="472"/>
    </row>
    <row r="21" spans="2:19" ht="24" x14ac:dyDescent="0.3">
      <c r="B21" s="281"/>
      <c r="C21" s="482" t="s">
        <v>1467</v>
      </c>
      <c r="D21" s="271">
        <f t="shared" si="3"/>
        <v>63.014139999999998</v>
      </c>
      <c r="E21" s="481">
        <f>-7.8344+70.84854</f>
        <v>63.014139999999998</v>
      </c>
      <c r="F21" s="481"/>
      <c r="G21" s="271">
        <f t="shared" si="0"/>
        <v>737.89912000000004</v>
      </c>
      <c r="H21" s="483">
        <v>337.89911999999998</v>
      </c>
      <c r="I21" s="466">
        <v>400</v>
      </c>
      <c r="J21" s="271">
        <f t="shared" si="1"/>
        <v>63.014139999999998</v>
      </c>
      <c r="K21" s="466">
        <v>63.014139999999998</v>
      </c>
      <c r="L21" s="466"/>
      <c r="M21" s="791">
        <f>(J21+J22)/D21%</f>
        <v>112.43276509050192</v>
      </c>
      <c r="N21" s="639"/>
      <c r="O21" s="795" t="s">
        <v>1468</v>
      </c>
      <c r="P21" s="806" t="s">
        <v>1469</v>
      </c>
      <c r="Q21" s="803" t="s">
        <v>1171</v>
      </c>
      <c r="R21" s="786" t="s">
        <v>1470</v>
      </c>
    </row>
    <row r="22" spans="2:19" ht="60" x14ac:dyDescent="0.3">
      <c r="B22" s="281"/>
      <c r="C22" s="473" t="s">
        <v>1471</v>
      </c>
      <c r="D22" s="271">
        <f t="shared" si="3"/>
        <v>7.8343999999999996</v>
      </c>
      <c r="E22" s="466">
        <v>7.8343999999999996</v>
      </c>
      <c r="F22" s="466"/>
      <c r="G22" s="271">
        <f t="shared" si="0"/>
        <v>0</v>
      </c>
      <c r="H22" s="466"/>
      <c r="I22" s="466"/>
      <c r="J22" s="271">
        <f t="shared" si="1"/>
        <v>7.8343999999999996</v>
      </c>
      <c r="K22" s="466">
        <v>7.8343999999999996</v>
      </c>
      <c r="L22" s="466"/>
      <c r="M22" s="792"/>
      <c r="N22" s="640"/>
      <c r="O22" s="796"/>
      <c r="P22" s="807"/>
      <c r="Q22" s="805"/>
      <c r="R22" s="787"/>
    </row>
    <row r="23" spans="2:19" ht="24" customHeight="1" x14ac:dyDescent="0.3">
      <c r="B23" s="281"/>
      <c r="C23" s="482" t="s">
        <v>1472</v>
      </c>
      <c r="D23" s="271">
        <f t="shared" si="3"/>
        <v>416.53496000000001</v>
      </c>
      <c r="E23" s="481">
        <v>416.53496000000001</v>
      </c>
      <c r="F23" s="481"/>
      <c r="G23" s="271">
        <f t="shared" si="0"/>
        <v>730.19691999999998</v>
      </c>
      <c r="H23" s="481">
        <v>730.19691999999998</v>
      </c>
      <c r="I23" s="481"/>
      <c r="J23" s="271">
        <f t="shared" si="1"/>
        <v>162.77019999999999</v>
      </c>
      <c r="K23" s="466">
        <v>162.77019999999999</v>
      </c>
      <c r="L23" s="466"/>
      <c r="M23" s="470">
        <f t="shared" si="2"/>
        <v>39.077200146657553</v>
      </c>
      <c r="N23" s="470">
        <v>100</v>
      </c>
      <c r="O23" s="281" t="s">
        <v>1473</v>
      </c>
      <c r="P23" s="481" t="s">
        <v>1474</v>
      </c>
      <c r="Q23" s="268" t="s">
        <v>1171</v>
      </c>
      <c r="R23" s="472" t="s">
        <v>1475</v>
      </c>
    </row>
    <row r="24" spans="2:19" ht="60" x14ac:dyDescent="0.3">
      <c r="B24" s="281"/>
      <c r="C24" s="280" t="s">
        <v>1476</v>
      </c>
      <c r="D24" s="271">
        <f t="shared" si="3"/>
        <v>497.62223</v>
      </c>
      <c r="E24" s="484">
        <v>497.62223</v>
      </c>
      <c r="F24" s="466"/>
      <c r="G24" s="271">
        <f t="shared" si="0"/>
        <v>715.84181000000001</v>
      </c>
      <c r="H24" s="484">
        <f>78.205+237.63681</f>
        <v>315.84181000000001</v>
      </c>
      <c r="I24" s="466">
        <v>400</v>
      </c>
      <c r="J24" s="271">
        <f t="shared" si="1"/>
        <v>459.55393000000004</v>
      </c>
      <c r="K24" s="484">
        <f>217.42185+74.29458+167.8375</f>
        <v>459.55393000000004</v>
      </c>
      <c r="L24" s="466"/>
      <c r="M24" s="470">
        <f t="shared" si="2"/>
        <v>92.349959928438096</v>
      </c>
      <c r="N24" s="470">
        <v>100</v>
      </c>
      <c r="O24" s="466" t="s">
        <v>1477</v>
      </c>
      <c r="P24" s="485" t="s">
        <v>1478</v>
      </c>
      <c r="Q24" s="485" t="s">
        <v>1171</v>
      </c>
      <c r="R24" s="472" t="s">
        <v>1479</v>
      </c>
    </row>
    <row r="25" spans="2:19" ht="36" x14ac:dyDescent="0.3">
      <c r="B25" s="281"/>
      <c r="C25" s="473" t="s">
        <v>1480</v>
      </c>
      <c r="D25" s="271">
        <f t="shared" si="3"/>
        <v>240</v>
      </c>
      <c r="E25" s="264">
        <v>240</v>
      </c>
      <c r="F25" s="264"/>
      <c r="G25" s="271">
        <f t="shared" si="0"/>
        <v>443.87457000000001</v>
      </c>
      <c r="H25" s="264">
        <v>443.87457000000001</v>
      </c>
      <c r="I25" s="264"/>
      <c r="J25" s="271">
        <f t="shared" si="1"/>
        <v>55.403849999999998</v>
      </c>
      <c r="K25" s="264">
        <f>11.85271+43.55114</f>
        <v>55.403849999999998</v>
      </c>
      <c r="L25" s="264"/>
      <c r="M25" s="470">
        <f t="shared" si="2"/>
        <v>23.084937499999999</v>
      </c>
      <c r="N25" s="470">
        <v>65</v>
      </c>
      <c r="O25" s="799" t="s">
        <v>1481</v>
      </c>
      <c r="P25" s="808" t="s">
        <v>1174</v>
      </c>
      <c r="Q25" s="793" t="s">
        <v>1171</v>
      </c>
      <c r="R25" s="472"/>
    </row>
    <row r="26" spans="2:19" ht="24" x14ac:dyDescent="0.3">
      <c r="B26" s="281"/>
      <c r="C26" s="473" t="s">
        <v>1482</v>
      </c>
      <c r="D26" s="271">
        <f t="shared" si="3"/>
        <v>290</v>
      </c>
      <c r="E26" s="466">
        <v>290</v>
      </c>
      <c r="F26" s="466"/>
      <c r="G26" s="271">
        <f t="shared" si="0"/>
        <v>422.08616000000001</v>
      </c>
      <c r="H26" s="466">
        <v>422.08616000000001</v>
      </c>
      <c r="I26" s="466"/>
      <c r="J26" s="271">
        <f t="shared" si="1"/>
        <v>233.70931999999999</v>
      </c>
      <c r="K26" s="264">
        <f>192.26046+41.44886</f>
        <v>233.70931999999999</v>
      </c>
      <c r="L26" s="264"/>
      <c r="M26" s="470">
        <f t="shared" si="2"/>
        <v>80.589420689655171</v>
      </c>
      <c r="N26" s="470">
        <v>65</v>
      </c>
      <c r="O26" s="800"/>
      <c r="P26" s="809"/>
      <c r="Q26" s="794"/>
      <c r="R26" s="472"/>
    </row>
    <row r="27" spans="2:19" ht="60" x14ac:dyDescent="0.3">
      <c r="B27" s="281"/>
      <c r="C27" s="517" t="s">
        <v>2191</v>
      </c>
      <c r="D27" s="271">
        <f t="shared" si="3"/>
        <v>241.90079</v>
      </c>
      <c r="E27" s="466">
        <v>241.90079</v>
      </c>
      <c r="F27" s="466"/>
      <c r="G27" s="271">
        <f t="shared" si="0"/>
        <v>307.95898999999997</v>
      </c>
      <c r="H27" s="466">
        <v>307.95898999999997</v>
      </c>
      <c r="I27" s="466"/>
      <c r="J27" s="271">
        <f t="shared" si="1"/>
        <v>237.10452999999998</v>
      </c>
      <c r="K27" s="264">
        <f>173.71658+63.38795</f>
        <v>237.10452999999998</v>
      </c>
      <c r="L27" s="264"/>
      <c r="M27" s="470">
        <f t="shared" si="2"/>
        <v>98.017261539327748</v>
      </c>
      <c r="N27" s="470">
        <v>100</v>
      </c>
      <c r="O27" s="637" t="s">
        <v>1468</v>
      </c>
      <c r="P27" s="486" t="s">
        <v>2192</v>
      </c>
      <c r="Q27" s="641" t="s">
        <v>2193</v>
      </c>
      <c r="R27" s="472" t="s">
        <v>2194</v>
      </c>
    </row>
    <row r="28" spans="2:19" ht="48" x14ac:dyDescent="0.3">
      <c r="B28" s="281"/>
      <c r="C28" s="473" t="s">
        <v>2195</v>
      </c>
      <c r="D28" s="271">
        <f t="shared" si="3"/>
        <v>17.989409999999999</v>
      </c>
      <c r="E28" s="466">
        <v>17.989409999999999</v>
      </c>
      <c r="F28" s="466"/>
      <c r="G28" s="271">
        <f t="shared" si="0"/>
        <v>17.989409999999999</v>
      </c>
      <c r="H28" s="466">
        <v>17.989409999999999</v>
      </c>
      <c r="I28" s="466"/>
      <c r="J28" s="271">
        <f t="shared" si="1"/>
        <v>10.112929999999999</v>
      </c>
      <c r="K28" s="264">
        <f>6.10443+4.0085</f>
        <v>10.112929999999999</v>
      </c>
      <c r="L28" s="264"/>
      <c r="M28" s="470">
        <f t="shared" si="2"/>
        <v>56.216018201819843</v>
      </c>
      <c r="N28" s="470"/>
      <c r="O28" s="637" t="s">
        <v>2196</v>
      </c>
      <c r="P28" s="486">
        <v>17</v>
      </c>
      <c r="Q28" s="517" t="s">
        <v>2197</v>
      </c>
      <c r="R28" s="472"/>
    </row>
    <row r="29" spans="2:19" ht="60" x14ac:dyDescent="0.3">
      <c r="B29" s="281"/>
      <c r="C29" s="474" t="s">
        <v>1483</v>
      </c>
      <c r="D29" s="271">
        <f t="shared" si="3"/>
        <v>175.63929999999999</v>
      </c>
      <c r="E29" s="264">
        <v>5.5</v>
      </c>
      <c r="F29" s="264">
        <v>170.13929999999999</v>
      </c>
      <c r="G29" s="271">
        <f t="shared" si="0"/>
        <v>179.08875</v>
      </c>
      <c r="H29" s="264">
        <v>8.9494500000000006</v>
      </c>
      <c r="I29" s="264">
        <v>170.13929999999999</v>
      </c>
      <c r="J29" s="271">
        <f t="shared" si="1"/>
        <v>173.23631</v>
      </c>
      <c r="K29" s="264">
        <v>3.0973099999999998</v>
      </c>
      <c r="L29" s="264">
        <v>170.13900000000001</v>
      </c>
      <c r="M29" s="470">
        <f t="shared" si="2"/>
        <v>98.631860864852015</v>
      </c>
      <c r="N29" s="470">
        <v>100</v>
      </c>
      <c r="O29" s="466" t="s">
        <v>2198</v>
      </c>
      <c r="P29" s="471" t="s">
        <v>797</v>
      </c>
      <c r="Q29" s="268" t="s">
        <v>1171</v>
      </c>
      <c r="R29" s="472"/>
    </row>
    <row r="30" spans="2:19" ht="60" x14ac:dyDescent="0.3">
      <c r="B30" s="281"/>
      <c r="C30" s="473" t="s">
        <v>2385</v>
      </c>
      <c r="D30" s="271">
        <f t="shared" si="3"/>
        <v>509.07499999999999</v>
      </c>
      <c r="E30" s="466">
        <v>9.0749999999999993</v>
      </c>
      <c r="F30" s="466">
        <v>500</v>
      </c>
      <c r="G30" s="271">
        <f t="shared" si="0"/>
        <v>1626.4379900000001</v>
      </c>
      <c r="H30" s="481">
        <v>299.54879</v>
      </c>
      <c r="I30" s="466">
        <v>1326.8892000000001</v>
      </c>
      <c r="J30" s="271">
        <f t="shared" si="1"/>
        <v>40.881659999999997</v>
      </c>
      <c r="K30" s="466"/>
      <c r="L30" s="466">
        <v>40.881659999999997</v>
      </c>
      <c r="M30" s="470">
        <f t="shared" si="2"/>
        <v>8.030577026960664</v>
      </c>
      <c r="N30" s="470">
        <v>25</v>
      </c>
      <c r="O30" s="281" t="s">
        <v>2199</v>
      </c>
      <c r="P30" s="487">
        <v>41</v>
      </c>
      <c r="Q30" s="546" t="s">
        <v>1171</v>
      </c>
      <c r="R30" s="472"/>
      <c r="S30" s="651"/>
    </row>
    <row r="31" spans="2:19" ht="60" x14ac:dyDescent="0.3">
      <c r="B31" s="281"/>
      <c r="C31" s="474" t="s">
        <v>2200</v>
      </c>
      <c r="D31" s="271">
        <f t="shared" si="3"/>
        <v>244.27500000000001</v>
      </c>
      <c r="E31" s="264">
        <v>19.274999999999999</v>
      </c>
      <c r="F31" s="466">
        <v>225</v>
      </c>
      <c r="G31" s="271">
        <f t="shared" si="0"/>
        <v>385.5</v>
      </c>
      <c r="H31" s="264">
        <v>19.274999999999999</v>
      </c>
      <c r="I31" s="466">
        <v>366.22500000000002</v>
      </c>
      <c r="J31" s="271">
        <f t="shared" si="1"/>
        <v>42.251550000000002</v>
      </c>
      <c r="K31" s="264"/>
      <c r="L31" s="264">
        <v>42.251550000000002</v>
      </c>
      <c r="M31" s="470">
        <f t="shared" si="2"/>
        <v>17.296714768191588</v>
      </c>
      <c r="N31" s="470">
        <v>70</v>
      </c>
      <c r="O31" s="466" t="s">
        <v>2198</v>
      </c>
      <c r="P31" s="476" t="s">
        <v>1177</v>
      </c>
      <c r="Q31" s="517" t="s">
        <v>1171</v>
      </c>
      <c r="R31" s="472"/>
    </row>
    <row r="32" spans="2:19" ht="84" x14ac:dyDescent="0.3">
      <c r="B32" s="281"/>
      <c r="C32" s="517" t="s">
        <v>2201</v>
      </c>
      <c r="D32" s="271">
        <f t="shared" si="3"/>
        <v>447.34411999999998</v>
      </c>
      <c r="E32" s="264">
        <v>22.34412</v>
      </c>
      <c r="F32" s="264">
        <v>425</v>
      </c>
      <c r="G32" s="655">
        <f t="shared" si="0"/>
        <v>1973.2023199999999</v>
      </c>
      <c r="H32" s="262">
        <f>393.35649-0.04099</f>
        <v>393.31549999999999</v>
      </c>
      <c r="I32" s="262">
        <f>1580.065-0.17818</f>
        <v>1579.8868199999999</v>
      </c>
      <c r="J32" s="271">
        <f t="shared" si="1"/>
        <v>184.61776</v>
      </c>
      <c r="K32" s="264"/>
      <c r="L32" s="264">
        <f>104.23841+80.37935</f>
        <v>184.61776</v>
      </c>
      <c r="M32" s="470">
        <f t="shared" si="2"/>
        <v>41.269741066452376</v>
      </c>
      <c r="N32" s="470">
        <v>100</v>
      </c>
      <c r="O32" s="488" t="s">
        <v>2202</v>
      </c>
      <c r="P32" s="476" t="s">
        <v>2203</v>
      </c>
      <c r="Q32" s="517" t="s">
        <v>2204</v>
      </c>
      <c r="R32" s="489" t="s">
        <v>2205</v>
      </c>
    </row>
    <row r="33" spans="2:19" ht="84" x14ac:dyDescent="0.3">
      <c r="B33" s="281"/>
      <c r="C33" s="482" t="s">
        <v>2386</v>
      </c>
      <c r="D33" s="271">
        <f t="shared" si="3"/>
        <v>68</v>
      </c>
      <c r="E33" s="264">
        <v>68</v>
      </c>
      <c r="F33" s="484"/>
      <c r="G33" s="271">
        <f t="shared" si="0"/>
        <v>68</v>
      </c>
      <c r="H33" s="264">
        <v>68</v>
      </c>
      <c r="I33" s="466"/>
      <c r="J33" s="271">
        <f t="shared" si="1"/>
        <v>68</v>
      </c>
      <c r="K33" s="264">
        <f>17.72969+50.27031</f>
        <v>68</v>
      </c>
      <c r="L33" s="484"/>
      <c r="M33" s="470">
        <f t="shared" si="2"/>
        <v>99.999999999999986</v>
      </c>
      <c r="N33" s="470"/>
      <c r="O33" s="466" t="s">
        <v>1484</v>
      </c>
      <c r="P33" s="471" t="s">
        <v>616</v>
      </c>
      <c r="Q33" s="268" t="s">
        <v>1485</v>
      </c>
      <c r="R33" s="472"/>
    </row>
    <row r="34" spans="2:19" ht="84" x14ac:dyDescent="0.3">
      <c r="B34" s="281"/>
      <c r="C34" s="642" t="s">
        <v>1947</v>
      </c>
      <c r="D34" s="271">
        <f t="shared" si="3"/>
        <v>80</v>
      </c>
      <c r="E34" s="264">
        <v>80</v>
      </c>
      <c r="F34" s="264"/>
      <c r="G34" s="271">
        <f t="shared" si="0"/>
        <v>253.52265</v>
      </c>
      <c r="H34" s="264">
        <v>253.52265</v>
      </c>
      <c r="I34" s="264"/>
      <c r="J34" s="271">
        <f t="shared" si="1"/>
        <v>0</v>
      </c>
      <c r="K34" s="484"/>
      <c r="L34" s="281"/>
      <c r="M34" s="470">
        <f t="shared" si="2"/>
        <v>0</v>
      </c>
      <c r="N34" s="470">
        <v>0</v>
      </c>
      <c r="O34" s="466" t="s">
        <v>2206</v>
      </c>
      <c r="P34" s="476">
        <v>72</v>
      </c>
      <c r="Q34" s="383" t="s">
        <v>1171</v>
      </c>
      <c r="R34" s="472"/>
    </row>
    <row r="35" spans="2:19" ht="60" x14ac:dyDescent="0.3">
      <c r="B35" s="281"/>
      <c r="C35" s="391" t="s">
        <v>2207</v>
      </c>
      <c r="D35" s="271">
        <f t="shared" si="3"/>
        <v>113.26649</v>
      </c>
      <c r="E35" s="264">
        <v>113.26649</v>
      </c>
      <c r="F35" s="264"/>
      <c r="G35" s="271">
        <f t="shared" si="0"/>
        <v>480</v>
      </c>
      <c r="H35" s="264">
        <v>480</v>
      </c>
      <c r="I35" s="264"/>
      <c r="J35" s="271">
        <f t="shared" si="1"/>
        <v>0</v>
      </c>
      <c r="K35" s="484"/>
      <c r="L35" s="281"/>
      <c r="M35" s="470">
        <f t="shared" si="2"/>
        <v>0</v>
      </c>
      <c r="N35" s="470">
        <v>95</v>
      </c>
      <c r="O35" s="466" t="s">
        <v>1458</v>
      </c>
      <c r="P35" s="476" t="s">
        <v>2208</v>
      </c>
      <c r="Q35" s="490" t="s">
        <v>2209</v>
      </c>
      <c r="R35" s="491" t="s">
        <v>2210</v>
      </c>
    </row>
    <row r="36" spans="2:19" ht="84" x14ac:dyDescent="0.3">
      <c r="B36" s="281"/>
      <c r="C36" s="642" t="s">
        <v>2387</v>
      </c>
      <c r="D36" s="271">
        <f t="shared" si="3"/>
        <v>50</v>
      </c>
      <c r="E36" s="264">
        <v>50</v>
      </c>
      <c r="F36" s="264"/>
      <c r="G36" s="271">
        <f t="shared" si="0"/>
        <v>150</v>
      </c>
      <c r="H36" s="264">
        <v>150</v>
      </c>
      <c r="I36" s="264"/>
      <c r="J36" s="271">
        <f t="shared" si="1"/>
        <v>0</v>
      </c>
      <c r="K36" s="484"/>
      <c r="L36" s="281"/>
      <c r="M36" s="470">
        <f t="shared" si="2"/>
        <v>0</v>
      </c>
      <c r="N36" s="470"/>
      <c r="O36" s="466" t="s">
        <v>2189</v>
      </c>
      <c r="P36" s="476" t="s">
        <v>1202</v>
      </c>
      <c r="Q36" s="383" t="s">
        <v>1414</v>
      </c>
      <c r="R36" s="472"/>
    </row>
    <row r="37" spans="2:19" x14ac:dyDescent="0.3">
      <c r="B37" s="281"/>
      <c r="C37" s="492" t="s">
        <v>2211</v>
      </c>
      <c r="D37" s="271"/>
      <c r="E37" s="264"/>
      <c r="F37" s="264">
        <v>508.5797</v>
      </c>
      <c r="G37" s="271"/>
      <c r="H37" s="264"/>
      <c r="I37" s="264"/>
      <c r="J37" s="271"/>
      <c r="K37" s="484"/>
      <c r="L37" s="281"/>
      <c r="M37" s="470"/>
      <c r="N37" s="470"/>
      <c r="O37" s="466"/>
      <c r="P37" s="476"/>
      <c r="Q37" s="267"/>
      <c r="R37" s="472"/>
      <c r="S37" s="652"/>
    </row>
    <row r="38" spans="2:19" ht="12.6" x14ac:dyDescent="0.3">
      <c r="B38" s="281"/>
      <c r="C38" s="493" t="s">
        <v>1486</v>
      </c>
      <c r="D38" s="234">
        <f t="shared" si="3"/>
        <v>0.25197999999999998</v>
      </c>
      <c r="E38" s="656"/>
      <c r="F38" s="656">
        <v>0.25197999999999998</v>
      </c>
      <c r="G38" s="271"/>
      <c r="H38" s="264"/>
      <c r="I38" s="264"/>
      <c r="J38" s="271"/>
      <c r="K38" s="484"/>
      <c r="L38" s="281"/>
      <c r="M38" s="470"/>
      <c r="N38" s="470"/>
      <c r="O38" s="466"/>
      <c r="P38" s="471"/>
      <c r="Q38" s="267"/>
      <c r="R38" s="472"/>
    </row>
    <row r="39" spans="2:19" ht="12.6" x14ac:dyDescent="0.3">
      <c r="B39" s="281"/>
      <c r="C39" s="493" t="s">
        <v>2212</v>
      </c>
      <c r="D39" s="234"/>
      <c r="E39" s="656"/>
      <c r="F39" s="656">
        <v>156.30860999999999</v>
      </c>
      <c r="G39" s="271"/>
      <c r="H39" s="264"/>
      <c r="I39" s="264"/>
      <c r="J39" s="271"/>
      <c r="K39" s="484"/>
      <c r="L39" s="281"/>
      <c r="M39" s="470"/>
      <c r="N39" s="470"/>
      <c r="O39" s="466"/>
      <c r="P39" s="471"/>
      <c r="Q39" s="267"/>
      <c r="R39" s="472"/>
    </row>
    <row r="40" spans="2:19" ht="48" x14ac:dyDescent="0.3">
      <c r="B40" s="281"/>
      <c r="C40" s="493" t="s">
        <v>2213</v>
      </c>
      <c r="D40" s="234"/>
      <c r="E40" s="656"/>
      <c r="F40" s="656">
        <v>40.682180000000002</v>
      </c>
      <c r="G40" s="271"/>
      <c r="H40" s="264"/>
      <c r="I40" s="264"/>
      <c r="J40" s="271"/>
      <c r="K40" s="484"/>
      <c r="L40" s="281"/>
      <c r="M40" s="470"/>
      <c r="N40" s="470"/>
      <c r="O40" s="466"/>
      <c r="P40" s="471"/>
      <c r="Q40" s="267"/>
      <c r="R40" s="472" t="s">
        <v>2388</v>
      </c>
      <c r="S40" s="652"/>
    </row>
    <row r="41" spans="2:19" ht="12.6" x14ac:dyDescent="0.3">
      <c r="B41" s="281"/>
      <c r="C41" s="493" t="s">
        <v>2214</v>
      </c>
      <c r="D41" s="234"/>
      <c r="E41" s="656"/>
      <c r="F41" s="656">
        <v>8.0647900000000003</v>
      </c>
      <c r="G41" s="271"/>
      <c r="H41" s="264"/>
      <c r="I41" s="264"/>
      <c r="J41" s="271"/>
      <c r="K41" s="484"/>
      <c r="L41" s="281"/>
      <c r="M41" s="470"/>
      <c r="N41" s="470"/>
      <c r="O41" s="466"/>
      <c r="P41" s="471"/>
      <c r="Q41" s="267"/>
      <c r="R41" s="472"/>
    </row>
    <row r="42" spans="2:19" ht="12.6" x14ac:dyDescent="0.3">
      <c r="B42" s="281"/>
      <c r="C42" s="493"/>
      <c r="D42" s="234"/>
      <c r="E42" s="656">
        <v>96.386240000000001</v>
      </c>
      <c r="F42" s="656"/>
      <c r="G42" s="271"/>
      <c r="H42" s="264"/>
      <c r="I42" s="264"/>
      <c r="J42" s="271"/>
      <c r="K42" s="484"/>
      <c r="L42" s="281"/>
      <c r="M42" s="470"/>
      <c r="N42" s="470"/>
      <c r="O42" s="466"/>
      <c r="P42" s="471"/>
      <c r="Q42" s="267"/>
      <c r="R42" s="472"/>
    </row>
    <row r="43" spans="2:19" x14ac:dyDescent="0.3">
      <c r="B43" s="281"/>
      <c r="C43" s="469" t="s">
        <v>586</v>
      </c>
      <c r="D43" s="271">
        <f t="shared" ref="D43:D138" si="4">E43+F43</f>
        <v>5843.2873899999995</v>
      </c>
      <c r="E43" s="466">
        <f>SUM(E17:E42)</f>
        <v>2611.1093300000002</v>
      </c>
      <c r="F43" s="466">
        <f>SUM(F17:F42)</f>
        <v>3232.1780599999997</v>
      </c>
      <c r="G43" s="271">
        <f t="shared" si="0"/>
        <v>10196.757979999998</v>
      </c>
      <c r="H43" s="466">
        <f>SUM(H17:H38)</f>
        <v>4676.7060899999997</v>
      </c>
      <c r="I43" s="466">
        <f>SUM(I17:I38)</f>
        <v>5520.0518899999997</v>
      </c>
      <c r="J43" s="271">
        <f t="shared" si="1"/>
        <v>2430.4564300000002</v>
      </c>
      <c r="K43" s="466">
        <f>SUM(K17:K38)</f>
        <v>1558.9199600000002</v>
      </c>
      <c r="L43" s="466">
        <f>SUM(L17:L38)</f>
        <v>871.53646999999989</v>
      </c>
      <c r="M43" s="470">
        <f t="shared" si="2"/>
        <v>41.593990981162406</v>
      </c>
      <c r="N43" s="470"/>
      <c r="O43" s="281"/>
      <c r="P43" s="471"/>
      <c r="Q43" s="264"/>
      <c r="R43" s="472"/>
    </row>
    <row r="44" spans="2:19" x14ac:dyDescent="0.3">
      <c r="B44" s="281"/>
      <c r="C44" s="469"/>
      <c r="D44" s="271"/>
      <c r="E44" s="466"/>
      <c r="F44" s="466"/>
      <c r="G44" s="271"/>
      <c r="H44" s="466"/>
      <c r="I44" s="466"/>
      <c r="J44" s="271"/>
      <c r="K44" s="466"/>
      <c r="L44" s="466"/>
      <c r="M44" s="470"/>
      <c r="N44" s="470"/>
      <c r="O44" s="281"/>
      <c r="P44" s="471"/>
      <c r="Q44" s="264"/>
      <c r="R44" s="472"/>
    </row>
    <row r="45" spans="2:19" x14ac:dyDescent="0.3">
      <c r="B45" s="281"/>
      <c r="C45" s="469"/>
      <c r="D45" s="271"/>
      <c r="E45" s="466"/>
      <c r="F45" s="466"/>
      <c r="G45" s="271"/>
      <c r="H45" s="466"/>
      <c r="I45" s="466"/>
      <c r="J45" s="271"/>
      <c r="K45" s="466"/>
      <c r="L45" s="466"/>
      <c r="M45" s="470"/>
      <c r="N45" s="470"/>
      <c r="O45" s="281"/>
      <c r="P45" s="471"/>
      <c r="Q45" s="264"/>
      <c r="R45" s="472"/>
    </row>
    <row r="46" spans="2:19" ht="36" x14ac:dyDescent="0.3">
      <c r="B46" s="281" t="s">
        <v>721</v>
      </c>
      <c r="C46" s="469" t="s">
        <v>722</v>
      </c>
      <c r="D46" s="271"/>
      <c r="E46" s="466"/>
      <c r="F46" s="466"/>
      <c r="G46" s="271"/>
      <c r="H46" s="466"/>
      <c r="I46" s="466"/>
      <c r="J46" s="271"/>
      <c r="K46" s="466"/>
      <c r="L46" s="466"/>
      <c r="M46" s="470"/>
      <c r="N46" s="470"/>
      <c r="O46" s="281"/>
      <c r="P46" s="471"/>
      <c r="Q46" s="264"/>
      <c r="R46" s="472"/>
    </row>
    <row r="47" spans="2:19" ht="48" x14ac:dyDescent="0.3">
      <c r="B47" s="281" t="s">
        <v>1487</v>
      </c>
      <c r="C47" s="473" t="s">
        <v>1488</v>
      </c>
      <c r="D47" s="271">
        <f t="shared" si="4"/>
        <v>13.120799999999999</v>
      </c>
      <c r="E47" s="269">
        <v>13.120799999999999</v>
      </c>
      <c r="F47" s="466"/>
      <c r="G47" s="271">
        <f t="shared" si="0"/>
        <v>13.120799999999999</v>
      </c>
      <c r="H47" s="269">
        <v>13.120799999999999</v>
      </c>
      <c r="I47" s="466"/>
      <c r="J47" s="271">
        <f t="shared" si="1"/>
        <v>2.7412000000000001</v>
      </c>
      <c r="K47" s="466">
        <f>0.902+0.9372+0.902</f>
        <v>2.7412000000000001</v>
      </c>
      <c r="L47" s="466"/>
      <c r="M47" s="470">
        <f t="shared" ref="M47:M93" si="5">J47/D47%</f>
        <v>20.892018779342724</v>
      </c>
      <c r="N47" s="470"/>
      <c r="O47" s="281" t="s">
        <v>1489</v>
      </c>
      <c r="P47" s="471" t="s">
        <v>1490</v>
      </c>
      <c r="Q47" s="268" t="s">
        <v>1491</v>
      </c>
      <c r="R47" s="472"/>
    </row>
    <row r="48" spans="2:19" ht="144" x14ac:dyDescent="0.3">
      <c r="B48" s="281" t="s">
        <v>1444</v>
      </c>
      <c r="C48" s="389" t="s">
        <v>2389</v>
      </c>
      <c r="D48" s="271">
        <f t="shared" si="4"/>
        <v>30.326000000000001</v>
      </c>
      <c r="E48" s="269">
        <f>8.26+22.066</f>
        <v>30.326000000000001</v>
      </c>
      <c r="F48" s="466"/>
      <c r="G48" s="271">
        <f t="shared" si="0"/>
        <v>30.326000000000001</v>
      </c>
      <c r="H48" s="269">
        <f>8.26+22.066</f>
        <v>30.326000000000001</v>
      </c>
      <c r="I48" s="466"/>
      <c r="J48" s="271">
        <f t="shared" si="1"/>
        <v>0</v>
      </c>
      <c r="K48" s="466"/>
      <c r="L48" s="466"/>
      <c r="M48" s="470">
        <f t="shared" si="5"/>
        <v>0</v>
      </c>
      <c r="N48" s="470">
        <v>100</v>
      </c>
      <c r="O48" s="281" t="s">
        <v>2215</v>
      </c>
      <c r="P48" s="476">
        <v>65</v>
      </c>
      <c r="Q48" s="415" t="s">
        <v>1907</v>
      </c>
      <c r="R48" s="472"/>
    </row>
    <row r="49" spans="2:18" x14ac:dyDescent="0.3">
      <c r="B49" s="281"/>
      <c r="C49" s="473"/>
      <c r="D49" s="271"/>
      <c r="E49" s="269">
        <v>21.0532</v>
      </c>
      <c r="F49" s="466"/>
      <c r="G49" s="271"/>
      <c r="H49" s="269"/>
      <c r="I49" s="466"/>
      <c r="J49" s="271"/>
      <c r="K49" s="466"/>
      <c r="L49" s="466"/>
      <c r="M49" s="470"/>
      <c r="N49" s="470"/>
      <c r="O49" s="281"/>
      <c r="P49" s="476"/>
      <c r="Q49" s="268"/>
      <c r="R49" s="472"/>
    </row>
    <row r="50" spans="2:18" x14ac:dyDescent="0.3">
      <c r="B50" s="281"/>
      <c r="C50" s="280" t="s">
        <v>586</v>
      </c>
      <c r="D50" s="271">
        <f t="shared" si="4"/>
        <v>64.5</v>
      </c>
      <c r="E50" s="466">
        <f>SUM(E47:E49)</f>
        <v>64.5</v>
      </c>
      <c r="F50" s="466">
        <f>SUM(F47:F48)</f>
        <v>0</v>
      </c>
      <c r="G50" s="271">
        <f t="shared" si="0"/>
        <v>43.446799999999996</v>
      </c>
      <c r="H50" s="466">
        <f>SUM(H47:H48)</f>
        <v>43.446799999999996</v>
      </c>
      <c r="I50" s="466">
        <f>SUM(I47:I48)</f>
        <v>0</v>
      </c>
      <c r="J50" s="271">
        <f t="shared" si="1"/>
        <v>2.7412000000000001</v>
      </c>
      <c r="K50" s="466">
        <f>SUM(K47:K48)</f>
        <v>2.7412000000000001</v>
      </c>
      <c r="L50" s="466">
        <f>SUM(L47:L48)</f>
        <v>0</v>
      </c>
      <c r="M50" s="470">
        <f t="shared" si="5"/>
        <v>4.249922480620155</v>
      </c>
      <c r="N50" s="470"/>
      <c r="O50" s="281"/>
      <c r="P50" s="471"/>
      <c r="Q50" s="263"/>
      <c r="R50" s="472"/>
    </row>
    <row r="51" spans="2:18" x14ac:dyDescent="0.3">
      <c r="B51" s="281"/>
      <c r="C51" s="280"/>
      <c r="D51" s="271"/>
      <c r="E51" s="466"/>
      <c r="F51" s="466"/>
      <c r="G51" s="271"/>
      <c r="H51" s="466"/>
      <c r="I51" s="466"/>
      <c r="J51" s="271"/>
      <c r="K51" s="466"/>
      <c r="L51" s="466"/>
      <c r="M51" s="470"/>
      <c r="N51" s="470"/>
      <c r="O51" s="281"/>
      <c r="P51" s="471"/>
      <c r="Q51" s="263"/>
      <c r="R51" s="472"/>
    </row>
    <row r="52" spans="2:18" x14ac:dyDescent="0.3">
      <c r="B52" s="281"/>
      <c r="C52" s="280"/>
      <c r="D52" s="271"/>
      <c r="E52" s="466"/>
      <c r="F52" s="466"/>
      <c r="G52" s="271"/>
      <c r="H52" s="466"/>
      <c r="I52" s="466"/>
      <c r="J52" s="271"/>
      <c r="K52" s="466"/>
      <c r="L52" s="466"/>
      <c r="M52" s="470"/>
      <c r="N52" s="470"/>
      <c r="O52" s="281"/>
      <c r="P52" s="471"/>
      <c r="Q52" s="263"/>
      <c r="R52" s="472"/>
    </row>
    <row r="53" spans="2:18" ht="36" x14ac:dyDescent="0.3">
      <c r="B53" s="478" t="s">
        <v>809</v>
      </c>
      <c r="C53" s="494" t="s">
        <v>724</v>
      </c>
      <c r="D53" s="271"/>
      <c r="E53" s="467"/>
      <c r="F53" s="467"/>
      <c r="G53" s="271"/>
      <c r="H53" s="467"/>
      <c r="I53" s="467"/>
      <c r="J53" s="271"/>
      <c r="K53" s="467"/>
      <c r="L53" s="467"/>
      <c r="M53" s="470"/>
      <c r="N53" s="470"/>
      <c r="O53" s="265"/>
      <c r="P53" s="475"/>
      <c r="Q53" s="265"/>
      <c r="R53" s="472"/>
    </row>
    <row r="54" spans="2:18" ht="72" x14ac:dyDescent="0.3">
      <c r="B54" s="281" t="s">
        <v>1444</v>
      </c>
      <c r="C54" s="473" t="s">
        <v>1492</v>
      </c>
      <c r="D54" s="271">
        <f>E54+F54</f>
        <v>329.70434</v>
      </c>
      <c r="E54" s="264">
        <v>329.70434</v>
      </c>
      <c r="F54" s="264"/>
      <c r="G54" s="271">
        <f>H54+I54</f>
        <v>0</v>
      </c>
      <c r="H54" s="264"/>
      <c r="I54" s="264"/>
      <c r="J54" s="271">
        <f>K54+L54</f>
        <v>329.70434</v>
      </c>
      <c r="K54" s="264">
        <f>56.80784+48.81379+0.1578+55.91946+0.77376+59.82237+55.73494+51.67438</f>
        <v>329.70434</v>
      </c>
      <c r="L54" s="264"/>
      <c r="M54" s="470">
        <f>J54/D54%</f>
        <v>100</v>
      </c>
      <c r="N54" s="470"/>
      <c r="O54" s="280"/>
      <c r="P54" s="268" t="s">
        <v>1493</v>
      </c>
      <c r="Q54" s="268" t="s">
        <v>1494</v>
      </c>
      <c r="R54" s="472"/>
    </row>
    <row r="55" spans="2:18" ht="60" x14ac:dyDescent="0.3">
      <c r="B55" s="281" t="s">
        <v>1444</v>
      </c>
      <c r="C55" s="526" t="s">
        <v>2227</v>
      </c>
      <c r="D55" s="271">
        <f>E55+F55</f>
        <v>2.5</v>
      </c>
      <c r="E55" s="481">
        <v>2.5</v>
      </c>
      <c r="F55" s="481"/>
      <c r="G55" s="271">
        <f>H55+I55</f>
        <v>2.5</v>
      </c>
      <c r="H55" s="481">
        <v>2.5</v>
      </c>
      <c r="I55" s="264"/>
      <c r="J55" s="271">
        <f>K55+L55</f>
        <v>2.5</v>
      </c>
      <c r="K55" s="264">
        <v>2.5</v>
      </c>
      <c r="L55" s="264"/>
      <c r="M55" s="470">
        <f>J55/D55%</f>
        <v>100</v>
      </c>
      <c r="N55" s="470">
        <v>100</v>
      </c>
      <c r="O55" s="466" t="s">
        <v>2228</v>
      </c>
      <c r="P55" s="487">
        <v>71</v>
      </c>
      <c r="Q55" s="526" t="s">
        <v>1851</v>
      </c>
      <c r="R55" s="514"/>
    </row>
    <row r="56" spans="2:18" ht="84" x14ac:dyDescent="0.3">
      <c r="B56" s="281"/>
      <c r="C56" s="473" t="s">
        <v>1495</v>
      </c>
      <c r="D56" s="271">
        <f t="shared" si="4"/>
        <v>201.20573999999999</v>
      </c>
      <c r="E56" s="264">
        <f>-5.98333+6.83502</f>
        <v>0.8516900000000005</v>
      </c>
      <c r="F56" s="264">
        <v>200.35405</v>
      </c>
      <c r="G56" s="271">
        <f t="shared" si="0"/>
        <v>1300.7370100000001</v>
      </c>
      <c r="H56" s="481">
        <v>70.036950000000004</v>
      </c>
      <c r="I56" s="264">
        <v>1230.7000600000001</v>
      </c>
      <c r="J56" s="271">
        <f t="shared" si="1"/>
        <v>201.20573999999999</v>
      </c>
      <c r="K56" s="264">
        <v>0.85168999999999995</v>
      </c>
      <c r="L56" s="264">
        <f>131.21134+69.14271</f>
        <v>200.35405</v>
      </c>
      <c r="M56" s="791">
        <f>(J56+J57)/D56%</f>
        <v>102.97373723035933</v>
      </c>
      <c r="N56" s="639">
        <v>100</v>
      </c>
      <c r="O56" s="784" t="s">
        <v>1496</v>
      </c>
      <c r="P56" s="784" t="s">
        <v>197</v>
      </c>
      <c r="Q56" s="810" t="s">
        <v>1497</v>
      </c>
      <c r="R56" s="786" t="s">
        <v>1498</v>
      </c>
    </row>
    <row r="57" spans="2:18" ht="48" x14ac:dyDescent="0.3">
      <c r="B57" s="281"/>
      <c r="C57" s="473" t="s">
        <v>1499</v>
      </c>
      <c r="D57" s="271">
        <f t="shared" si="4"/>
        <v>5.9833299999999996</v>
      </c>
      <c r="E57" s="264">
        <v>5.9833299999999996</v>
      </c>
      <c r="F57" s="264"/>
      <c r="G57" s="271">
        <f t="shared" si="0"/>
        <v>0</v>
      </c>
      <c r="H57" s="481"/>
      <c r="I57" s="264"/>
      <c r="J57" s="271">
        <f t="shared" si="1"/>
        <v>5.9833299999999996</v>
      </c>
      <c r="K57" s="264">
        <v>5.9833299999999996</v>
      </c>
      <c r="L57" s="264"/>
      <c r="M57" s="792"/>
      <c r="N57" s="640"/>
      <c r="O57" s="785"/>
      <c r="P57" s="785"/>
      <c r="Q57" s="811"/>
      <c r="R57" s="787"/>
    </row>
    <row r="58" spans="2:18" ht="96" x14ac:dyDescent="0.3">
      <c r="B58" s="281"/>
      <c r="C58" s="280" t="s">
        <v>2390</v>
      </c>
      <c r="D58" s="271">
        <f t="shared" si="4"/>
        <v>57.777000000000001</v>
      </c>
      <c r="E58" s="481">
        <v>57.777000000000001</v>
      </c>
      <c r="F58" s="481"/>
      <c r="G58" s="271">
        <f t="shared" si="0"/>
        <v>57.777000000000001</v>
      </c>
      <c r="H58" s="481">
        <v>57.777000000000001</v>
      </c>
      <c r="I58" s="264"/>
      <c r="J58" s="271">
        <f t="shared" si="1"/>
        <v>57.777000000000001</v>
      </c>
      <c r="K58" s="264">
        <v>57.777000000000001</v>
      </c>
      <c r="L58" s="264"/>
      <c r="M58" s="470">
        <f t="shared" si="5"/>
        <v>100</v>
      </c>
      <c r="N58" s="470"/>
      <c r="O58" s="466" t="s">
        <v>1500</v>
      </c>
      <c r="P58" s="481" t="s">
        <v>1501</v>
      </c>
      <c r="Q58" s="268" t="s">
        <v>1502</v>
      </c>
      <c r="R58" s="472"/>
    </row>
    <row r="59" spans="2:18" ht="72" x14ac:dyDescent="0.3">
      <c r="B59" s="281"/>
      <c r="C59" s="473" t="s">
        <v>1503</v>
      </c>
      <c r="D59" s="271">
        <f t="shared" si="4"/>
        <v>7</v>
      </c>
      <c r="E59" s="481">
        <v>7</v>
      </c>
      <c r="F59" s="264"/>
      <c r="G59" s="271">
        <f t="shared" si="0"/>
        <v>7</v>
      </c>
      <c r="H59" s="481">
        <v>7</v>
      </c>
      <c r="I59" s="264"/>
      <c r="J59" s="271">
        <f t="shared" si="1"/>
        <v>6.2</v>
      </c>
      <c r="K59" s="264">
        <f>2.5+1+2.7</f>
        <v>6.2</v>
      </c>
      <c r="L59" s="264"/>
      <c r="M59" s="470">
        <f t="shared" si="5"/>
        <v>88.571428571428569</v>
      </c>
      <c r="N59" s="470"/>
      <c r="O59" s="280"/>
      <c r="P59" s="268" t="s">
        <v>1504</v>
      </c>
      <c r="Q59" s="268" t="s">
        <v>1505</v>
      </c>
      <c r="R59" s="472"/>
    </row>
    <row r="60" spans="2:18" ht="132" x14ac:dyDescent="0.3">
      <c r="B60" s="281"/>
      <c r="C60" s="473" t="s">
        <v>1506</v>
      </c>
      <c r="D60" s="271">
        <f t="shared" si="4"/>
        <v>98.1</v>
      </c>
      <c r="E60" s="495">
        <v>98.1</v>
      </c>
      <c r="F60" s="466"/>
      <c r="G60" s="271">
        <f t="shared" si="0"/>
        <v>98.1</v>
      </c>
      <c r="H60" s="495">
        <v>98.1</v>
      </c>
      <c r="I60" s="496"/>
      <c r="J60" s="271">
        <f t="shared" si="1"/>
        <v>98.07547000000001</v>
      </c>
      <c r="K60" s="466">
        <f>26.15267+26.91533+19.53884+25.46863</f>
        <v>98.07547000000001</v>
      </c>
      <c r="L60" s="466"/>
      <c r="M60" s="470">
        <f t="shared" si="5"/>
        <v>99.974994903160052</v>
      </c>
      <c r="N60" s="470">
        <v>100</v>
      </c>
      <c r="O60" s="495" t="s">
        <v>2216</v>
      </c>
      <c r="P60" s="497" t="s">
        <v>847</v>
      </c>
      <c r="Q60" s="267" t="s">
        <v>1507</v>
      </c>
      <c r="R60" s="472"/>
    </row>
    <row r="61" spans="2:18" ht="72" x14ac:dyDescent="0.3">
      <c r="B61" s="281"/>
      <c r="C61" s="498" t="s">
        <v>1508</v>
      </c>
      <c r="D61" s="271">
        <f t="shared" si="4"/>
        <v>217.39032</v>
      </c>
      <c r="E61" s="466">
        <v>217.39032</v>
      </c>
      <c r="F61" s="466"/>
      <c r="G61" s="271">
        <f t="shared" si="0"/>
        <v>519.41044999999997</v>
      </c>
      <c r="H61" s="466">
        <v>519.41044999999997</v>
      </c>
      <c r="I61" s="264"/>
      <c r="J61" s="271">
        <f t="shared" si="1"/>
        <v>138.26226</v>
      </c>
      <c r="K61" s="466">
        <f>87.22975+51.03251</f>
        <v>138.26226</v>
      </c>
      <c r="L61" s="466"/>
      <c r="M61" s="470">
        <f t="shared" si="5"/>
        <v>63.600927585000107</v>
      </c>
      <c r="N61" s="470">
        <v>100</v>
      </c>
      <c r="O61" s="263" t="s">
        <v>1509</v>
      </c>
      <c r="P61" s="263" t="s">
        <v>1510</v>
      </c>
      <c r="Q61" s="267" t="s">
        <v>1511</v>
      </c>
      <c r="R61" s="472" t="s">
        <v>1512</v>
      </c>
    </row>
    <row r="62" spans="2:18" ht="72" x14ac:dyDescent="0.3">
      <c r="B62" s="281"/>
      <c r="C62" s="473" t="s">
        <v>1513</v>
      </c>
      <c r="D62" s="271">
        <f t="shared" si="4"/>
        <v>2.8</v>
      </c>
      <c r="E62" s="495">
        <v>2.8</v>
      </c>
      <c r="F62" s="495"/>
      <c r="G62" s="271">
        <f t="shared" si="0"/>
        <v>2.8</v>
      </c>
      <c r="H62" s="495">
        <v>2.8</v>
      </c>
      <c r="I62" s="495"/>
      <c r="J62" s="271">
        <f t="shared" si="1"/>
        <v>2.8</v>
      </c>
      <c r="K62" s="466">
        <f>1.4+1.4</f>
        <v>2.8</v>
      </c>
      <c r="L62" s="466"/>
      <c r="M62" s="470">
        <f t="shared" si="5"/>
        <v>100</v>
      </c>
      <c r="N62" s="470"/>
      <c r="O62" s="495"/>
      <c r="P62" s="268" t="s">
        <v>1514</v>
      </c>
      <c r="Q62" s="268" t="s">
        <v>1515</v>
      </c>
      <c r="R62" s="472"/>
    </row>
    <row r="63" spans="2:18" ht="72" x14ac:dyDescent="0.3">
      <c r="B63" s="281"/>
      <c r="C63" s="473" t="s">
        <v>1516</v>
      </c>
      <c r="D63" s="271">
        <f t="shared" si="4"/>
        <v>178.42344000000003</v>
      </c>
      <c r="E63" s="264">
        <f>-0.71656+170.491+8.649</f>
        <v>178.42344000000003</v>
      </c>
      <c r="F63" s="264"/>
      <c r="G63" s="271">
        <f t="shared" si="0"/>
        <v>179.14</v>
      </c>
      <c r="H63" s="264">
        <f>179.14-H64</f>
        <v>179.14</v>
      </c>
      <c r="I63" s="264"/>
      <c r="J63" s="271">
        <f t="shared" si="1"/>
        <v>169.77388999999999</v>
      </c>
      <c r="K63" s="466">
        <v>169.77388999999999</v>
      </c>
      <c r="L63" s="466"/>
      <c r="M63" s="791">
        <f>(J63+J64)/D63%</f>
        <v>95.553840907898618</v>
      </c>
      <c r="N63" s="639">
        <v>100</v>
      </c>
      <c r="O63" s="784" t="s">
        <v>2217</v>
      </c>
      <c r="P63" s="784" t="s">
        <v>1517</v>
      </c>
      <c r="Q63" s="784" t="s">
        <v>1518</v>
      </c>
      <c r="R63" s="812"/>
    </row>
    <row r="64" spans="2:18" ht="60" x14ac:dyDescent="0.3">
      <c r="B64" s="281"/>
      <c r="C64" s="473" t="s">
        <v>1519</v>
      </c>
      <c r="D64" s="271">
        <f t="shared" si="4"/>
        <v>0.71655999999999997</v>
      </c>
      <c r="E64" s="495">
        <v>0.71655999999999997</v>
      </c>
      <c r="F64" s="495"/>
      <c r="G64" s="271">
        <f t="shared" si="0"/>
        <v>0</v>
      </c>
      <c r="H64" s="495"/>
      <c r="I64" s="496"/>
      <c r="J64" s="271">
        <f t="shared" si="1"/>
        <v>0.71655999999999997</v>
      </c>
      <c r="K64" s="264">
        <v>0.71655999999999997</v>
      </c>
      <c r="L64" s="264"/>
      <c r="M64" s="792"/>
      <c r="N64" s="640">
        <v>100</v>
      </c>
      <c r="O64" s="785"/>
      <c r="P64" s="785"/>
      <c r="Q64" s="785"/>
      <c r="R64" s="813"/>
    </row>
    <row r="65" spans="2:18" ht="36" x14ac:dyDescent="0.3">
      <c r="B65" s="281"/>
      <c r="C65" s="473" t="s">
        <v>1520</v>
      </c>
      <c r="D65" s="271">
        <f t="shared" si="4"/>
        <v>200.95415</v>
      </c>
      <c r="E65" s="264">
        <v>200.95415</v>
      </c>
      <c r="F65" s="499"/>
      <c r="G65" s="271">
        <f t="shared" si="0"/>
        <v>200.95415</v>
      </c>
      <c r="H65" s="264">
        <v>200.95415</v>
      </c>
      <c r="I65" s="499"/>
      <c r="J65" s="271">
        <f t="shared" si="1"/>
        <v>135.34264999999999</v>
      </c>
      <c r="K65" s="264">
        <v>135.34264999999999</v>
      </c>
      <c r="L65" s="499"/>
      <c r="M65" s="470">
        <f t="shared" si="5"/>
        <v>67.350014916337869</v>
      </c>
      <c r="N65" s="470">
        <v>90</v>
      </c>
      <c r="O65" s="466" t="s">
        <v>2218</v>
      </c>
      <c r="P65" s="263" t="s">
        <v>1521</v>
      </c>
      <c r="Q65" s="268" t="s">
        <v>1518</v>
      </c>
      <c r="R65" s="265"/>
    </row>
    <row r="66" spans="2:18" ht="84" x14ac:dyDescent="0.3">
      <c r="B66" s="281"/>
      <c r="C66" s="280" t="s">
        <v>2391</v>
      </c>
      <c r="D66" s="271">
        <f t="shared" si="4"/>
        <v>45.32</v>
      </c>
      <c r="E66" s="264">
        <v>45.32</v>
      </c>
      <c r="F66" s="264"/>
      <c r="G66" s="271">
        <f t="shared" si="0"/>
        <v>100</v>
      </c>
      <c r="H66" s="264">
        <v>100</v>
      </c>
      <c r="I66" s="264"/>
      <c r="J66" s="271">
        <f t="shared" si="1"/>
        <v>0</v>
      </c>
      <c r="K66" s="484"/>
      <c r="L66" s="281"/>
      <c r="M66" s="470">
        <f t="shared" si="5"/>
        <v>0</v>
      </c>
      <c r="N66" s="470"/>
      <c r="O66" s="466" t="s">
        <v>1522</v>
      </c>
      <c r="P66" s="471" t="s">
        <v>1200</v>
      </c>
      <c r="Q66" s="500" t="s">
        <v>1413</v>
      </c>
      <c r="R66" s="472"/>
    </row>
    <row r="67" spans="2:18" ht="60" x14ac:dyDescent="0.3">
      <c r="B67" s="281"/>
      <c r="C67" s="546" t="s">
        <v>2219</v>
      </c>
      <c r="D67" s="271">
        <f t="shared" si="4"/>
        <v>0.90500000000000003</v>
      </c>
      <c r="E67" s="481">
        <v>0.90500000000000003</v>
      </c>
      <c r="F67" s="481"/>
      <c r="G67" s="271">
        <f t="shared" si="0"/>
        <v>0.90500000000000003</v>
      </c>
      <c r="H67" s="481">
        <v>0.90500000000000003</v>
      </c>
      <c r="I67" s="264"/>
      <c r="J67" s="271">
        <f t="shared" si="1"/>
        <v>0.90500000000000003</v>
      </c>
      <c r="K67" s="264">
        <v>0.90500000000000003</v>
      </c>
      <c r="L67" s="264"/>
      <c r="M67" s="470">
        <f t="shared" si="5"/>
        <v>100</v>
      </c>
      <c r="N67" s="470"/>
      <c r="O67" s="466" t="s">
        <v>2220</v>
      </c>
      <c r="P67" s="487">
        <v>58</v>
      </c>
      <c r="Q67" s="267" t="s">
        <v>2221</v>
      </c>
      <c r="R67" s="472"/>
    </row>
    <row r="68" spans="2:18" ht="60" x14ac:dyDescent="0.3">
      <c r="B68" s="281"/>
      <c r="C68" s="517" t="s">
        <v>2222</v>
      </c>
      <c r="D68" s="271">
        <f t="shared" si="4"/>
        <v>22.872510000000002</v>
      </c>
      <c r="E68" s="481">
        <f>22.89545-0.02294</f>
        <v>22.872510000000002</v>
      </c>
      <c r="F68" s="481"/>
      <c r="G68" s="271">
        <f t="shared" si="0"/>
        <v>22.89545</v>
      </c>
      <c r="H68" s="481">
        <v>22.89545</v>
      </c>
      <c r="I68" s="264"/>
      <c r="J68" s="271">
        <f t="shared" si="1"/>
        <v>1.88558</v>
      </c>
      <c r="K68" s="264">
        <f>0.13216+1.75342</f>
        <v>1.88558</v>
      </c>
      <c r="L68" s="264"/>
      <c r="M68" s="470">
        <f t="shared" si="5"/>
        <v>8.2438700431216336</v>
      </c>
      <c r="N68" s="470"/>
      <c r="O68" s="466" t="s">
        <v>2223</v>
      </c>
      <c r="P68" s="487">
        <v>17</v>
      </c>
      <c r="Q68" s="267" t="s">
        <v>1414</v>
      </c>
      <c r="R68" s="472"/>
    </row>
    <row r="69" spans="2:18" ht="60" x14ac:dyDescent="0.3">
      <c r="B69" s="281"/>
      <c r="C69" s="498" t="s">
        <v>2224</v>
      </c>
      <c r="D69" s="271">
        <f t="shared" si="4"/>
        <v>250</v>
      </c>
      <c r="E69" s="481">
        <v>250</v>
      </c>
      <c r="F69" s="481"/>
      <c r="G69" s="271">
        <f t="shared" si="0"/>
        <v>1064.99548</v>
      </c>
      <c r="H69" s="481">
        <v>1064.99548</v>
      </c>
      <c r="I69" s="264"/>
      <c r="J69" s="271">
        <f t="shared" si="1"/>
        <v>212.999</v>
      </c>
      <c r="K69" s="264">
        <v>212.999</v>
      </c>
      <c r="L69" s="264"/>
      <c r="M69" s="470">
        <f t="shared" si="5"/>
        <v>85.199600000000004</v>
      </c>
      <c r="N69" s="470">
        <v>10</v>
      </c>
      <c r="O69" s="466" t="s">
        <v>2225</v>
      </c>
      <c r="P69" s="487">
        <v>64</v>
      </c>
      <c r="Q69" s="267" t="s">
        <v>2226</v>
      </c>
      <c r="R69" s="472"/>
    </row>
    <row r="70" spans="2:18" ht="72" x14ac:dyDescent="0.3">
      <c r="B70" s="281"/>
      <c r="C70" s="517" t="s">
        <v>2229</v>
      </c>
      <c r="D70" s="271">
        <f t="shared" si="4"/>
        <v>0.4</v>
      </c>
      <c r="E70" s="481">
        <v>0.4</v>
      </c>
      <c r="F70" s="481"/>
      <c r="G70" s="271">
        <f t="shared" si="0"/>
        <v>0</v>
      </c>
      <c r="H70" s="264"/>
      <c r="I70" s="264"/>
      <c r="J70" s="271">
        <f t="shared" si="1"/>
        <v>0.4</v>
      </c>
      <c r="K70" s="264">
        <f>0.2+0.2</f>
        <v>0.4</v>
      </c>
      <c r="L70" s="264"/>
      <c r="M70" s="470">
        <f t="shared" si="5"/>
        <v>100</v>
      </c>
      <c r="N70" s="470"/>
      <c r="O70" s="466"/>
      <c r="P70" s="517" t="s">
        <v>2230</v>
      </c>
      <c r="Q70" s="517" t="s">
        <v>1515</v>
      </c>
      <c r="R70" s="472"/>
    </row>
    <row r="71" spans="2:18" ht="72" x14ac:dyDescent="0.3">
      <c r="B71" s="281"/>
      <c r="C71" s="517" t="s">
        <v>2231</v>
      </c>
      <c r="D71" s="271">
        <f t="shared" si="4"/>
        <v>7</v>
      </c>
      <c r="E71" s="481">
        <v>7</v>
      </c>
      <c r="F71" s="481"/>
      <c r="G71" s="271">
        <f t="shared" si="0"/>
        <v>0</v>
      </c>
      <c r="H71" s="264"/>
      <c r="I71" s="264"/>
      <c r="J71" s="271">
        <f t="shared" si="1"/>
        <v>3.5</v>
      </c>
      <c r="K71" s="264">
        <v>3.5</v>
      </c>
      <c r="L71" s="264"/>
      <c r="M71" s="470">
        <f t="shared" si="5"/>
        <v>49.999999999999993</v>
      </c>
      <c r="N71" s="470"/>
      <c r="O71" s="466"/>
      <c r="P71" s="517" t="s">
        <v>2232</v>
      </c>
      <c r="Q71" s="517" t="s">
        <v>1505</v>
      </c>
      <c r="R71" s="472"/>
    </row>
    <row r="72" spans="2:18" ht="96" x14ac:dyDescent="0.3">
      <c r="B72" s="281"/>
      <c r="C72" s="642" t="s">
        <v>2392</v>
      </c>
      <c r="D72" s="271">
        <f t="shared" si="4"/>
        <v>50</v>
      </c>
      <c r="E72" s="481">
        <v>50</v>
      </c>
      <c r="F72" s="481"/>
      <c r="G72" s="271">
        <f t="shared" si="0"/>
        <v>112.777</v>
      </c>
      <c r="H72" s="481">
        <v>112.777</v>
      </c>
      <c r="I72" s="264"/>
      <c r="J72" s="271">
        <f t="shared" si="1"/>
        <v>0</v>
      </c>
      <c r="K72" s="264"/>
      <c r="L72" s="264"/>
      <c r="M72" s="470">
        <f t="shared" si="5"/>
        <v>0</v>
      </c>
      <c r="N72" s="470"/>
      <c r="O72" s="263" t="s">
        <v>2233</v>
      </c>
      <c r="P72" s="501">
        <v>46</v>
      </c>
      <c r="Q72" s="490" t="s">
        <v>1730</v>
      </c>
      <c r="R72" s="472"/>
    </row>
    <row r="73" spans="2:18" ht="60" x14ac:dyDescent="0.3">
      <c r="B73" s="281"/>
      <c r="C73" s="642" t="s">
        <v>2393</v>
      </c>
      <c r="D73" s="271">
        <f t="shared" si="4"/>
        <v>0.111</v>
      </c>
      <c r="E73" s="481">
        <v>0.111</v>
      </c>
      <c r="F73" s="481"/>
      <c r="G73" s="271">
        <f t="shared" si="0"/>
        <v>0.111</v>
      </c>
      <c r="H73" s="481">
        <v>0.111</v>
      </c>
      <c r="I73" s="264"/>
      <c r="J73" s="271">
        <f t="shared" si="1"/>
        <v>0</v>
      </c>
      <c r="K73" s="264"/>
      <c r="L73" s="264"/>
      <c r="M73" s="470">
        <f t="shared" si="5"/>
        <v>0</v>
      </c>
      <c r="N73" s="470"/>
      <c r="O73" s="263" t="s">
        <v>2234</v>
      </c>
      <c r="P73" s="501">
        <v>71</v>
      </c>
      <c r="Q73" s="415" t="s">
        <v>1851</v>
      </c>
      <c r="R73" s="472"/>
    </row>
    <row r="74" spans="2:18" ht="84" x14ac:dyDescent="0.3">
      <c r="B74" s="281"/>
      <c r="C74" s="642" t="s">
        <v>2394</v>
      </c>
      <c r="D74" s="271">
        <f t="shared" si="4"/>
        <v>20</v>
      </c>
      <c r="E74" s="481">
        <v>20</v>
      </c>
      <c r="F74" s="481"/>
      <c r="G74" s="271">
        <f t="shared" si="0"/>
        <v>79.781000000000006</v>
      </c>
      <c r="H74" s="481">
        <v>79.781000000000006</v>
      </c>
      <c r="I74" s="264"/>
      <c r="J74" s="271">
        <f t="shared" si="1"/>
        <v>0</v>
      </c>
      <c r="K74" s="264"/>
      <c r="L74" s="264"/>
      <c r="M74" s="470">
        <f t="shared" si="5"/>
        <v>0</v>
      </c>
      <c r="N74" s="470"/>
      <c r="O74" s="466" t="s">
        <v>2235</v>
      </c>
      <c r="P74" s="487" t="s">
        <v>1202</v>
      </c>
      <c r="Q74" s="383" t="s">
        <v>1414</v>
      </c>
      <c r="R74" s="472"/>
    </row>
    <row r="75" spans="2:18" x14ac:dyDescent="0.3">
      <c r="B75" s="281"/>
      <c r="C75" s="502" t="s">
        <v>2395</v>
      </c>
      <c r="D75" s="271"/>
      <c r="E75" s="481"/>
      <c r="F75" s="481">
        <v>0.48773</v>
      </c>
      <c r="G75" s="271"/>
      <c r="H75" s="481"/>
      <c r="I75" s="264"/>
      <c r="J75" s="271"/>
      <c r="K75" s="264"/>
      <c r="L75" s="264"/>
      <c r="M75" s="470"/>
      <c r="N75" s="470"/>
      <c r="O75" s="466"/>
      <c r="P75" s="487"/>
      <c r="Q75" s="267"/>
      <c r="R75" s="472"/>
    </row>
    <row r="76" spans="2:18" x14ac:dyDescent="0.3">
      <c r="B76" s="281"/>
      <c r="C76" s="502" t="s">
        <v>2396</v>
      </c>
      <c r="D76" s="271">
        <f t="shared" si="4"/>
        <v>0.78917000000000004</v>
      </c>
      <c r="E76" s="481"/>
      <c r="F76" s="481">
        <v>0.78917000000000004</v>
      </c>
      <c r="G76" s="271">
        <f t="shared" si="0"/>
        <v>0</v>
      </c>
      <c r="H76" s="264"/>
      <c r="I76" s="264"/>
      <c r="J76" s="271">
        <f t="shared" si="1"/>
        <v>0</v>
      </c>
      <c r="K76" s="264"/>
      <c r="L76" s="264"/>
      <c r="M76" s="470"/>
      <c r="N76" s="470"/>
      <c r="O76" s="466"/>
      <c r="P76" s="487"/>
      <c r="Q76" s="267"/>
      <c r="R76" s="472"/>
    </row>
    <row r="77" spans="2:18" ht="24" x14ac:dyDescent="0.3">
      <c r="B77" s="281"/>
      <c r="C77" s="503" t="s">
        <v>1523</v>
      </c>
      <c r="D77" s="234">
        <f t="shared" si="4"/>
        <v>2.2599999999999999E-3</v>
      </c>
      <c r="E77" s="656"/>
      <c r="F77" s="656">
        <v>2.2599999999999999E-3</v>
      </c>
      <c r="G77" s="271"/>
      <c r="H77" s="264"/>
      <c r="I77" s="264"/>
      <c r="J77" s="271"/>
      <c r="K77" s="264"/>
      <c r="L77" s="264"/>
      <c r="M77" s="470"/>
      <c r="N77" s="470"/>
      <c r="O77" s="466"/>
      <c r="P77" s="481"/>
      <c r="Q77" s="267"/>
      <c r="R77" s="472"/>
    </row>
    <row r="78" spans="2:18" x14ac:dyDescent="0.3">
      <c r="B78" s="281"/>
      <c r="C78" s="494" t="s">
        <v>586</v>
      </c>
      <c r="D78" s="271">
        <f t="shared" si="4"/>
        <v>1700.44255</v>
      </c>
      <c r="E78" s="480">
        <f>SUM(E54:E77)</f>
        <v>1498.80934</v>
      </c>
      <c r="F78" s="480">
        <f>SUM(F54:F77)</f>
        <v>201.63321000000002</v>
      </c>
      <c r="G78" s="271">
        <f t="shared" si="0"/>
        <v>3749.8835399999998</v>
      </c>
      <c r="H78" s="480">
        <f>SUM(H54:H77)</f>
        <v>2519.1834799999997</v>
      </c>
      <c r="I78" s="480">
        <f>SUM(I54:I77)</f>
        <v>1230.7000600000001</v>
      </c>
      <c r="J78" s="271">
        <f t="shared" si="1"/>
        <v>1368.0308199999997</v>
      </c>
      <c r="K78" s="480">
        <f>SUM(K54:K77)</f>
        <v>1167.6767699999998</v>
      </c>
      <c r="L78" s="480">
        <f>SUM(L54:L77)</f>
        <v>200.35405</v>
      </c>
      <c r="M78" s="470">
        <f t="shared" si="5"/>
        <v>80.451457769037816</v>
      </c>
      <c r="N78" s="470"/>
      <c r="O78" s="281"/>
      <c r="P78" s="471"/>
      <c r="Q78" s="264"/>
      <c r="R78" s="472"/>
    </row>
    <row r="79" spans="2:18" x14ac:dyDescent="0.3">
      <c r="B79" s="281"/>
      <c r="C79" s="494"/>
      <c r="D79" s="271"/>
      <c r="E79" s="480"/>
      <c r="F79" s="480"/>
      <c r="G79" s="271"/>
      <c r="H79" s="480"/>
      <c r="I79" s="480"/>
      <c r="J79" s="271"/>
      <c r="K79" s="480"/>
      <c r="L79" s="480"/>
      <c r="M79" s="470"/>
      <c r="N79" s="470"/>
      <c r="O79" s="281"/>
      <c r="P79" s="471"/>
      <c r="Q79" s="264"/>
      <c r="R79" s="472"/>
    </row>
    <row r="80" spans="2:18" x14ac:dyDescent="0.3">
      <c r="B80" s="281"/>
      <c r="C80" s="494"/>
      <c r="D80" s="271"/>
      <c r="E80" s="480"/>
      <c r="F80" s="480"/>
      <c r="G80" s="271"/>
      <c r="H80" s="480"/>
      <c r="I80" s="480"/>
      <c r="J80" s="271"/>
      <c r="K80" s="480"/>
      <c r="L80" s="480"/>
      <c r="M80" s="470"/>
      <c r="N80" s="470"/>
      <c r="O80" s="281"/>
      <c r="P80" s="471"/>
      <c r="Q80" s="264"/>
      <c r="R80" s="472"/>
    </row>
    <row r="81" spans="2:19" ht="36" x14ac:dyDescent="0.3">
      <c r="B81" s="478" t="s">
        <v>811</v>
      </c>
      <c r="C81" s="469" t="s">
        <v>751</v>
      </c>
      <c r="D81" s="271"/>
      <c r="E81" s="467"/>
      <c r="F81" s="467"/>
      <c r="G81" s="271"/>
      <c r="H81" s="466"/>
      <c r="I81" s="480"/>
      <c r="J81" s="271"/>
      <c r="K81" s="466"/>
      <c r="L81" s="466"/>
      <c r="M81" s="470"/>
      <c r="N81" s="470"/>
      <c r="O81" s="265"/>
      <c r="P81" s="475"/>
      <c r="Q81" s="265"/>
      <c r="R81" s="472"/>
    </row>
    <row r="82" spans="2:19" ht="72" x14ac:dyDescent="0.3">
      <c r="B82" s="281"/>
      <c r="C82" s="473" t="s">
        <v>1524</v>
      </c>
      <c r="D82" s="271">
        <f t="shared" si="4"/>
        <v>583.93661999999995</v>
      </c>
      <c r="E82" s="466">
        <v>583.93661999999995</v>
      </c>
      <c r="F82" s="264"/>
      <c r="G82" s="271">
        <f t="shared" si="0"/>
        <v>968.59500000000003</v>
      </c>
      <c r="H82" s="466">
        <v>968.59500000000003</v>
      </c>
      <c r="I82" s="264"/>
      <c r="J82" s="271">
        <f t="shared" si="1"/>
        <v>583.93661999999983</v>
      </c>
      <c r="K82" s="466">
        <f>111.31521+114.01601+99.76363+101.06989+79.79742+77.44963+0.52483</f>
        <v>583.93661999999983</v>
      </c>
      <c r="L82" s="264"/>
      <c r="M82" s="470">
        <f t="shared" si="5"/>
        <v>99.999999999999972</v>
      </c>
      <c r="N82" s="470"/>
      <c r="O82" s="466"/>
      <c r="P82" s="268" t="s">
        <v>1525</v>
      </c>
      <c r="Q82" s="268" t="s">
        <v>1494</v>
      </c>
      <c r="R82" s="472"/>
    </row>
    <row r="83" spans="2:19" ht="60" x14ac:dyDescent="0.3">
      <c r="B83" s="281"/>
      <c r="C83" s="473" t="s">
        <v>1526</v>
      </c>
      <c r="D83" s="271">
        <f t="shared" si="4"/>
        <v>268.91000000000003</v>
      </c>
      <c r="E83" s="466">
        <v>268.91000000000003</v>
      </c>
      <c r="F83" s="264"/>
      <c r="G83" s="271">
        <f t="shared" si="0"/>
        <v>489.995</v>
      </c>
      <c r="H83" s="466">
        <v>489.995</v>
      </c>
      <c r="I83" s="264"/>
      <c r="J83" s="271">
        <f t="shared" si="1"/>
        <v>236.69964999999999</v>
      </c>
      <c r="K83" s="466">
        <v>236.69964999999999</v>
      </c>
      <c r="L83" s="264"/>
      <c r="M83" s="470">
        <f t="shared" si="5"/>
        <v>88.021884645420386</v>
      </c>
      <c r="N83" s="470"/>
      <c r="O83" s="466" t="s">
        <v>1592</v>
      </c>
      <c r="P83" s="466" t="s">
        <v>60</v>
      </c>
      <c r="Q83" s="268" t="s">
        <v>1047</v>
      </c>
      <c r="R83" s="472"/>
    </row>
    <row r="84" spans="2:19" x14ac:dyDescent="0.3">
      <c r="B84" s="281"/>
      <c r="C84" s="504" t="s">
        <v>586</v>
      </c>
      <c r="D84" s="271">
        <f t="shared" si="4"/>
        <v>852.84662000000003</v>
      </c>
      <c r="E84" s="264">
        <f>SUM(E82:E83)</f>
        <v>852.84662000000003</v>
      </c>
      <c r="F84" s="264">
        <f>SUM(F82:F83)</f>
        <v>0</v>
      </c>
      <c r="G84" s="271">
        <f t="shared" si="0"/>
        <v>1458.5900000000001</v>
      </c>
      <c r="H84" s="264">
        <f>SUM(H82:H83)</f>
        <v>1458.5900000000001</v>
      </c>
      <c r="I84" s="264">
        <f>SUM(I82:I83)</f>
        <v>0</v>
      </c>
      <c r="J84" s="271">
        <f t="shared" si="1"/>
        <v>820.63626999999985</v>
      </c>
      <c r="K84" s="264">
        <f>SUM(K82:K83)</f>
        <v>820.63626999999985</v>
      </c>
      <c r="L84" s="264">
        <f>SUM(L82:L83)</f>
        <v>0</v>
      </c>
      <c r="M84" s="470">
        <f t="shared" si="5"/>
        <v>96.223195443982618</v>
      </c>
      <c r="N84" s="470"/>
      <c r="O84" s="281"/>
      <c r="P84" s="471"/>
      <c r="Q84" s="264"/>
      <c r="R84" s="472"/>
    </row>
    <row r="85" spans="2:19" x14ac:dyDescent="0.3">
      <c r="B85" s="281"/>
      <c r="C85" s="504"/>
      <c r="D85" s="271"/>
      <c r="E85" s="264"/>
      <c r="F85" s="264"/>
      <c r="G85" s="271"/>
      <c r="H85" s="264"/>
      <c r="I85" s="264"/>
      <c r="J85" s="271"/>
      <c r="K85" s="264"/>
      <c r="L85" s="264"/>
      <c r="M85" s="470"/>
      <c r="N85" s="470"/>
      <c r="O85" s="281"/>
      <c r="P85" s="471"/>
      <c r="Q85" s="264"/>
      <c r="R85" s="472"/>
    </row>
    <row r="86" spans="2:19" x14ac:dyDescent="0.3">
      <c r="B86" s="281"/>
      <c r="C86" s="504"/>
      <c r="D86" s="271"/>
      <c r="E86" s="264"/>
      <c r="F86" s="264"/>
      <c r="G86" s="271"/>
      <c r="H86" s="264"/>
      <c r="I86" s="264"/>
      <c r="J86" s="271"/>
      <c r="K86" s="264"/>
      <c r="L86" s="264"/>
      <c r="M86" s="470"/>
      <c r="N86" s="470"/>
      <c r="O86" s="281"/>
      <c r="P86" s="471"/>
      <c r="Q86" s="264"/>
      <c r="R86" s="472"/>
    </row>
    <row r="87" spans="2:19" ht="36" x14ac:dyDescent="0.3">
      <c r="B87" s="478" t="s">
        <v>729</v>
      </c>
      <c r="C87" s="469" t="s">
        <v>730</v>
      </c>
      <c r="D87" s="271"/>
      <c r="E87" s="467"/>
      <c r="F87" s="467"/>
      <c r="G87" s="271"/>
      <c r="H87" s="466"/>
      <c r="I87" s="480"/>
      <c r="J87" s="271"/>
      <c r="K87" s="466"/>
      <c r="L87" s="466"/>
      <c r="M87" s="470"/>
      <c r="N87" s="470"/>
      <c r="O87" s="265"/>
      <c r="P87" s="475"/>
      <c r="Q87" s="265"/>
      <c r="R87" s="472"/>
    </row>
    <row r="88" spans="2:19" ht="48" x14ac:dyDescent="0.3">
      <c r="B88" s="281"/>
      <c r="C88" s="473" t="s">
        <v>1527</v>
      </c>
      <c r="D88" s="271">
        <f t="shared" si="4"/>
        <v>0.57999999999999996</v>
      </c>
      <c r="E88" s="466">
        <v>0.57999999999999996</v>
      </c>
      <c r="F88" s="264"/>
      <c r="G88" s="271">
        <f t="shared" si="0"/>
        <v>0.57999999999999996</v>
      </c>
      <c r="H88" s="466">
        <v>0.57999999999999996</v>
      </c>
      <c r="I88" s="264"/>
      <c r="J88" s="271">
        <f t="shared" si="1"/>
        <v>0.57999999999999996</v>
      </c>
      <c r="K88" s="466">
        <v>0.57999999999999996</v>
      </c>
      <c r="L88" s="264"/>
      <c r="M88" s="470">
        <f t="shared" si="5"/>
        <v>100</v>
      </c>
      <c r="N88" s="470"/>
      <c r="O88" s="466" t="s">
        <v>2236</v>
      </c>
      <c r="P88" s="497" t="s">
        <v>1204</v>
      </c>
      <c r="Q88" s="267" t="s">
        <v>1529</v>
      </c>
      <c r="R88" s="265"/>
    </row>
    <row r="89" spans="2:19" ht="48" x14ac:dyDescent="0.3">
      <c r="B89" s="281"/>
      <c r="C89" s="517" t="s">
        <v>2237</v>
      </c>
      <c r="D89" s="271">
        <f t="shared" si="4"/>
        <v>78.587959999999995</v>
      </c>
      <c r="E89" s="466">
        <v>78.587959999999995</v>
      </c>
      <c r="F89" s="264"/>
      <c r="G89" s="271">
        <f t="shared" si="0"/>
        <v>78.587959999999995</v>
      </c>
      <c r="H89" s="466">
        <v>78.587959999999995</v>
      </c>
      <c r="I89" s="264"/>
      <c r="J89" s="271">
        <f t="shared" si="1"/>
        <v>73.395349999999993</v>
      </c>
      <c r="K89" s="466">
        <v>73.395349999999993</v>
      </c>
      <c r="L89" s="264"/>
      <c r="M89" s="470">
        <f t="shared" si="5"/>
        <v>93.392613830413723</v>
      </c>
      <c r="N89" s="470">
        <v>100</v>
      </c>
      <c r="O89" s="466" t="s">
        <v>2238</v>
      </c>
      <c r="P89" s="505">
        <v>127</v>
      </c>
      <c r="Q89" s="267" t="s">
        <v>2239</v>
      </c>
      <c r="R89" s="265"/>
    </row>
    <row r="90" spans="2:19" ht="96" x14ac:dyDescent="0.3">
      <c r="B90" s="281"/>
      <c r="C90" s="642" t="s">
        <v>2397</v>
      </c>
      <c r="D90" s="271">
        <f t="shared" si="4"/>
        <v>5</v>
      </c>
      <c r="E90" s="466">
        <v>5</v>
      </c>
      <c r="F90" s="264"/>
      <c r="G90" s="271">
        <f t="shared" si="0"/>
        <v>5</v>
      </c>
      <c r="H90" s="466">
        <v>5</v>
      </c>
      <c r="I90" s="264"/>
      <c r="J90" s="271">
        <f t="shared" si="1"/>
        <v>0</v>
      </c>
      <c r="K90" s="466"/>
      <c r="L90" s="264"/>
      <c r="M90" s="470">
        <f t="shared" si="5"/>
        <v>0</v>
      </c>
      <c r="N90" s="470"/>
      <c r="O90" s="389" t="s">
        <v>2090</v>
      </c>
      <c r="P90" s="506" t="s">
        <v>1200</v>
      </c>
      <c r="Q90" s="267" t="s">
        <v>1413</v>
      </c>
      <c r="R90" s="265"/>
    </row>
    <row r="91" spans="2:19" ht="48" x14ac:dyDescent="0.3">
      <c r="B91" s="281"/>
      <c r="C91" s="502" t="s">
        <v>2240</v>
      </c>
      <c r="D91" s="271"/>
      <c r="E91" s="466"/>
      <c r="F91" s="264">
        <v>45.475879999999997</v>
      </c>
      <c r="G91" s="271"/>
      <c r="H91" s="466"/>
      <c r="I91" s="264"/>
      <c r="J91" s="271"/>
      <c r="K91" s="466"/>
      <c r="L91" s="264"/>
      <c r="M91" s="470"/>
      <c r="N91" s="470"/>
      <c r="O91" s="466"/>
      <c r="P91" s="497"/>
      <c r="Q91" s="267"/>
      <c r="R91" s="265" t="s">
        <v>2398</v>
      </c>
      <c r="S91" s="652"/>
    </row>
    <row r="92" spans="2:19" x14ac:dyDescent="0.3">
      <c r="B92" s="281"/>
      <c r="C92" s="473"/>
      <c r="D92" s="271"/>
      <c r="E92" s="466">
        <v>3.8999999999999999E-4</v>
      </c>
      <c r="F92" s="264"/>
      <c r="G92" s="271"/>
      <c r="H92" s="466"/>
      <c r="I92" s="264"/>
      <c r="J92" s="271"/>
      <c r="K92" s="466"/>
      <c r="L92" s="264"/>
      <c r="M92" s="470"/>
      <c r="N92" s="470"/>
      <c r="O92" s="466"/>
      <c r="P92" s="497"/>
      <c r="Q92" s="267"/>
      <c r="R92" s="265"/>
    </row>
    <row r="93" spans="2:19" x14ac:dyDescent="0.3">
      <c r="B93" s="281"/>
      <c r="C93" s="504" t="s">
        <v>586</v>
      </c>
      <c r="D93" s="271">
        <f t="shared" si="4"/>
        <v>129.64422999999999</v>
      </c>
      <c r="E93" s="264">
        <f>SUM(E88:E92)</f>
        <v>84.16834999999999</v>
      </c>
      <c r="F93" s="264">
        <f>SUM(F88:F92)</f>
        <v>45.475879999999997</v>
      </c>
      <c r="G93" s="271">
        <f t="shared" si="0"/>
        <v>84.167959999999994</v>
      </c>
      <c r="H93" s="264">
        <f>SUM(H88:H90)</f>
        <v>84.167959999999994</v>
      </c>
      <c r="I93" s="264">
        <f>SUM(I88:I90)</f>
        <v>0</v>
      </c>
      <c r="J93" s="271">
        <f t="shared" si="1"/>
        <v>73.975349999999992</v>
      </c>
      <c r="K93" s="264">
        <f>SUM(K88:K90)</f>
        <v>73.975349999999992</v>
      </c>
      <c r="L93" s="264">
        <f>SUM(L88:L90)</f>
        <v>0</v>
      </c>
      <c r="M93" s="470">
        <f t="shared" si="5"/>
        <v>57.060271791502025</v>
      </c>
      <c r="N93" s="470"/>
      <c r="O93" s="507"/>
      <c r="P93" s="471"/>
      <c r="Q93" s="264"/>
      <c r="R93" s="265"/>
    </row>
    <row r="94" spans="2:19" x14ac:dyDescent="0.3">
      <c r="B94" s="281"/>
      <c r="C94" s="504"/>
      <c r="D94" s="271"/>
      <c r="E94" s="264"/>
      <c r="F94" s="264"/>
      <c r="G94" s="271"/>
      <c r="H94" s="264"/>
      <c r="I94" s="264"/>
      <c r="J94" s="271"/>
      <c r="K94" s="264"/>
      <c r="L94" s="264"/>
      <c r="M94" s="470"/>
      <c r="N94" s="470"/>
      <c r="O94" s="507"/>
      <c r="P94" s="471"/>
      <c r="Q94" s="264"/>
      <c r="R94" s="265"/>
    </row>
    <row r="95" spans="2:19" x14ac:dyDescent="0.3">
      <c r="B95" s="281"/>
      <c r="C95" s="504"/>
      <c r="D95" s="271"/>
      <c r="E95" s="264"/>
      <c r="F95" s="264"/>
      <c r="G95" s="271"/>
      <c r="H95" s="264"/>
      <c r="I95" s="264"/>
      <c r="J95" s="271"/>
      <c r="K95" s="264"/>
      <c r="L95" s="264"/>
      <c r="M95" s="470"/>
      <c r="N95" s="470"/>
      <c r="O95" s="507"/>
      <c r="P95" s="471"/>
      <c r="Q95" s="264"/>
      <c r="R95" s="265"/>
    </row>
    <row r="96" spans="2:19" ht="24" x14ac:dyDescent="0.3">
      <c r="B96" s="478" t="s">
        <v>731</v>
      </c>
      <c r="C96" s="494" t="s">
        <v>1530</v>
      </c>
      <c r="D96" s="271"/>
      <c r="E96" s="467"/>
      <c r="F96" s="467"/>
      <c r="G96" s="271"/>
      <c r="H96" s="466"/>
      <c r="I96" s="480"/>
      <c r="J96" s="271"/>
      <c r="K96" s="466"/>
      <c r="L96" s="466"/>
      <c r="M96" s="470"/>
      <c r="N96" s="470"/>
      <c r="O96" s="265"/>
      <c r="P96" s="475"/>
      <c r="Q96" s="265"/>
      <c r="R96" s="472"/>
    </row>
    <row r="97" spans="2:18" ht="72" x14ac:dyDescent="0.3">
      <c r="B97" s="281"/>
      <c r="C97" s="473" t="s">
        <v>1531</v>
      </c>
      <c r="D97" s="271">
        <f t="shared" si="4"/>
        <v>1.6</v>
      </c>
      <c r="E97" s="466">
        <v>1.6</v>
      </c>
      <c r="F97" s="264"/>
      <c r="G97" s="271">
        <f t="shared" si="0"/>
        <v>1.6</v>
      </c>
      <c r="H97" s="466">
        <v>1.6</v>
      </c>
      <c r="I97" s="264"/>
      <c r="J97" s="271">
        <f t="shared" si="1"/>
        <v>1.6</v>
      </c>
      <c r="K97" s="466">
        <v>1.6</v>
      </c>
      <c r="L97" s="264"/>
      <c r="M97" s="470">
        <f t="shared" ref="M97:M130" si="6">J97/D97%</f>
        <v>100</v>
      </c>
      <c r="N97" s="470"/>
      <c r="O97" s="508" t="s">
        <v>1532</v>
      </c>
      <c r="P97" s="466" t="s">
        <v>1533</v>
      </c>
      <c r="Q97" s="268" t="s">
        <v>1534</v>
      </c>
      <c r="R97" s="636"/>
    </row>
    <row r="98" spans="2:18" ht="72" x14ac:dyDescent="0.3">
      <c r="B98" s="281"/>
      <c r="C98" s="473" t="s">
        <v>1535</v>
      </c>
      <c r="D98" s="271">
        <f t="shared" si="4"/>
        <v>17.452200000000001</v>
      </c>
      <c r="E98" s="466">
        <v>17.452200000000001</v>
      </c>
      <c r="F98" s="264"/>
      <c r="G98" s="271">
        <f t="shared" si="0"/>
        <v>17.452200000000001</v>
      </c>
      <c r="H98" s="466">
        <v>17.452200000000001</v>
      </c>
      <c r="I98" s="263"/>
      <c r="J98" s="271">
        <f t="shared" si="1"/>
        <v>17.452200000000001</v>
      </c>
      <c r="K98" s="466">
        <v>17.452200000000001</v>
      </c>
      <c r="L98" s="264"/>
      <c r="M98" s="470">
        <f t="shared" si="6"/>
        <v>100</v>
      </c>
      <c r="N98" s="470"/>
      <c r="O98" s="508" t="s">
        <v>2241</v>
      </c>
      <c r="P98" s="481" t="s">
        <v>1117</v>
      </c>
      <c r="Q98" s="268" t="s">
        <v>1118</v>
      </c>
      <c r="R98" s="268"/>
    </row>
    <row r="99" spans="2:18" ht="96" x14ac:dyDescent="0.3">
      <c r="B99" s="281"/>
      <c r="C99" s="482" t="s">
        <v>1536</v>
      </c>
      <c r="D99" s="271">
        <f t="shared" si="4"/>
        <v>149.97154</v>
      </c>
      <c r="E99" s="466">
        <v>149.97154</v>
      </c>
      <c r="F99" s="264"/>
      <c r="G99" s="271">
        <f t="shared" si="0"/>
        <v>149.999</v>
      </c>
      <c r="H99" s="263">
        <v>149.999</v>
      </c>
      <c r="I99" s="263"/>
      <c r="J99" s="271">
        <f t="shared" si="1"/>
        <v>149.97154</v>
      </c>
      <c r="K99" s="466">
        <v>149.97154</v>
      </c>
      <c r="L99" s="264"/>
      <c r="M99" s="470">
        <f t="shared" si="6"/>
        <v>100</v>
      </c>
      <c r="N99" s="470">
        <v>100</v>
      </c>
      <c r="O99" s="281" t="s">
        <v>1537</v>
      </c>
      <c r="P99" s="481" t="s">
        <v>139</v>
      </c>
      <c r="Q99" s="268" t="s">
        <v>1538</v>
      </c>
      <c r="R99" s="472" t="s">
        <v>1539</v>
      </c>
    </row>
    <row r="100" spans="2:18" ht="72" x14ac:dyDescent="0.3">
      <c r="B100" s="281"/>
      <c r="C100" s="473" t="s">
        <v>1540</v>
      </c>
      <c r="D100" s="271">
        <f t="shared" si="4"/>
        <v>353</v>
      </c>
      <c r="E100" s="264">
        <v>353</v>
      </c>
      <c r="F100" s="264"/>
      <c r="G100" s="271">
        <f t="shared" si="0"/>
        <v>449.99900000000002</v>
      </c>
      <c r="H100" s="264">
        <v>449.99900000000002</v>
      </c>
      <c r="I100" s="264"/>
      <c r="J100" s="271">
        <f t="shared" si="1"/>
        <v>352.26366000000002</v>
      </c>
      <c r="K100" s="466">
        <f>165.52599+89+97.73767</f>
        <v>352.26366000000002</v>
      </c>
      <c r="L100" s="264"/>
      <c r="M100" s="470">
        <f t="shared" si="6"/>
        <v>99.791405099150154</v>
      </c>
      <c r="N100" s="470">
        <v>100</v>
      </c>
      <c r="O100" s="281" t="s">
        <v>2242</v>
      </c>
      <c r="P100" s="481" t="s">
        <v>1162</v>
      </c>
      <c r="Q100" s="268" t="s">
        <v>1541</v>
      </c>
      <c r="R100" s="472"/>
    </row>
    <row r="101" spans="2:18" ht="108" x14ac:dyDescent="0.3">
      <c r="B101" s="281"/>
      <c r="C101" s="509" t="s">
        <v>2243</v>
      </c>
      <c r="D101" s="271">
        <f t="shared" si="4"/>
        <v>19.183109999999999</v>
      </c>
      <c r="E101" s="466">
        <v>19.183109999999999</v>
      </c>
      <c r="F101" s="264"/>
      <c r="G101" s="271">
        <f t="shared" si="0"/>
        <v>19.183109999999999</v>
      </c>
      <c r="H101" s="466">
        <v>19.183109999999999</v>
      </c>
      <c r="I101" s="264"/>
      <c r="J101" s="271">
        <f t="shared" si="1"/>
        <v>19.183109999999999</v>
      </c>
      <c r="K101" s="466">
        <f>2.35415+16.82896</f>
        <v>19.183109999999999</v>
      </c>
      <c r="L101" s="264"/>
      <c r="M101" s="470">
        <f t="shared" si="6"/>
        <v>100</v>
      </c>
      <c r="N101" s="470">
        <v>100</v>
      </c>
      <c r="O101" s="281" t="s">
        <v>2244</v>
      </c>
      <c r="P101" s="487">
        <v>55</v>
      </c>
      <c r="Q101" s="268" t="s">
        <v>1424</v>
      </c>
      <c r="R101" s="472"/>
    </row>
    <row r="102" spans="2:18" ht="60" x14ac:dyDescent="0.3">
      <c r="B102" s="281"/>
      <c r="C102" s="517" t="s">
        <v>2245</v>
      </c>
      <c r="D102" s="271">
        <f t="shared" si="4"/>
        <v>103.10299999999999</v>
      </c>
      <c r="E102" s="264">
        <v>103.10299999999999</v>
      </c>
      <c r="F102" s="264"/>
      <c r="G102" s="271">
        <f t="shared" si="0"/>
        <v>103.10299999999999</v>
      </c>
      <c r="H102" s="264">
        <v>103.10299999999999</v>
      </c>
      <c r="I102" s="264"/>
      <c r="J102" s="271">
        <f t="shared" si="1"/>
        <v>20.6</v>
      </c>
      <c r="K102" s="466">
        <v>20.6</v>
      </c>
      <c r="L102" s="264"/>
      <c r="M102" s="470">
        <f t="shared" si="6"/>
        <v>19.980019980019982</v>
      </c>
      <c r="N102" s="470">
        <v>50</v>
      </c>
      <c r="O102" s="281" t="s">
        <v>2246</v>
      </c>
      <c r="P102" s="510">
        <v>42</v>
      </c>
      <c r="Q102" s="268" t="s">
        <v>2247</v>
      </c>
      <c r="R102" s="472"/>
    </row>
    <row r="103" spans="2:18" ht="96" x14ac:dyDescent="0.3">
      <c r="B103" s="281"/>
      <c r="C103" s="517" t="s">
        <v>2248</v>
      </c>
      <c r="D103" s="271">
        <f t="shared" si="4"/>
        <v>16.541239999999998</v>
      </c>
      <c r="E103" s="264">
        <v>16.541239999999998</v>
      </c>
      <c r="F103" s="264"/>
      <c r="G103" s="271">
        <f t="shared" si="0"/>
        <v>16.541239999999998</v>
      </c>
      <c r="H103" s="264">
        <v>16.541239999999998</v>
      </c>
      <c r="I103" s="264"/>
      <c r="J103" s="271">
        <f t="shared" si="1"/>
        <v>16.540410000000001</v>
      </c>
      <c r="K103" s="466">
        <v>16.540410000000001</v>
      </c>
      <c r="L103" s="264"/>
      <c r="M103" s="470">
        <f t="shared" si="6"/>
        <v>99.99498223833281</v>
      </c>
      <c r="N103" s="470">
        <v>100</v>
      </c>
      <c r="O103" s="281" t="s">
        <v>2249</v>
      </c>
      <c r="P103" s="487" t="s">
        <v>1247</v>
      </c>
      <c r="Q103" s="517" t="s">
        <v>1538</v>
      </c>
      <c r="R103" s="472"/>
    </row>
    <row r="104" spans="2:18" ht="96" x14ac:dyDescent="0.3">
      <c r="B104" s="281"/>
      <c r="C104" s="526" t="s">
        <v>2250</v>
      </c>
      <c r="D104" s="271">
        <f t="shared" si="4"/>
        <v>15.433</v>
      </c>
      <c r="E104" s="264">
        <v>15.433</v>
      </c>
      <c r="F104" s="264"/>
      <c r="G104" s="271">
        <f t="shared" si="0"/>
        <v>15.433</v>
      </c>
      <c r="H104" s="264">
        <v>15.433</v>
      </c>
      <c r="I104" s="264"/>
      <c r="J104" s="271">
        <f t="shared" si="1"/>
        <v>15.426539999999999</v>
      </c>
      <c r="K104" s="466">
        <v>15.426539999999999</v>
      </c>
      <c r="L104" s="264"/>
      <c r="M104" s="470">
        <f t="shared" si="6"/>
        <v>99.958141644527956</v>
      </c>
      <c r="N104" s="470"/>
      <c r="O104" s="281" t="s">
        <v>2251</v>
      </c>
      <c r="P104" s="487" t="s">
        <v>1200</v>
      </c>
      <c r="Q104" s="526" t="s">
        <v>1634</v>
      </c>
      <c r="R104" s="472"/>
    </row>
    <row r="105" spans="2:18" ht="84" x14ac:dyDescent="0.3">
      <c r="B105" s="281"/>
      <c r="C105" s="474" t="s">
        <v>1542</v>
      </c>
      <c r="D105" s="271">
        <f t="shared" si="4"/>
        <v>160.5</v>
      </c>
      <c r="E105" s="264">
        <v>11</v>
      </c>
      <c r="F105" s="264">
        <v>149.5</v>
      </c>
      <c r="G105" s="271">
        <f t="shared" si="0"/>
        <v>259.99669999999998</v>
      </c>
      <c r="H105" s="264">
        <v>12.999829999999999</v>
      </c>
      <c r="I105" s="264">
        <v>246.99687</v>
      </c>
      <c r="J105" s="271">
        <f t="shared" si="1"/>
        <v>107.13551000000001</v>
      </c>
      <c r="K105" s="466"/>
      <c r="L105" s="264">
        <f>30.34747+25.9166+50.87144</f>
        <v>107.13551000000001</v>
      </c>
      <c r="M105" s="470">
        <f t="shared" si="6"/>
        <v>66.751096573208727</v>
      </c>
      <c r="N105" s="470">
        <v>75</v>
      </c>
      <c r="O105" s="281" t="s">
        <v>2252</v>
      </c>
      <c r="P105" s="481" t="s">
        <v>1138</v>
      </c>
      <c r="Q105" s="268" t="s">
        <v>1139</v>
      </c>
      <c r="R105" s="472"/>
    </row>
    <row r="106" spans="2:18" ht="84" x14ac:dyDescent="0.3">
      <c r="B106" s="281"/>
      <c r="C106" s="473" t="s">
        <v>1543</v>
      </c>
      <c r="D106" s="271">
        <f t="shared" si="4"/>
        <v>103.8</v>
      </c>
      <c r="E106" s="466">
        <v>5.5</v>
      </c>
      <c r="F106" s="466">
        <v>98.3</v>
      </c>
      <c r="G106" s="271">
        <f t="shared" si="0"/>
        <v>148.44810000000001</v>
      </c>
      <c r="H106" s="466">
        <v>7.4223999999999997</v>
      </c>
      <c r="I106" s="466">
        <v>141.0257</v>
      </c>
      <c r="J106" s="271">
        <f t="shared" si="1"/>
        <v>62.044130000000003</v>
      </c>
      <c r="K106" s="466">
        <v>0.7</v>
      </c>
      <c r="L106" s="466">
        <f>9.45956+28.3+23.58457</f>
        <v>61.34413</v>
      </c>
      <c r="M106" s="470">
        <f t="shared" si="6"/>
        <v>59.772764932562623</v>
      </c>
      <c r="N106" s="470">
        <v>40</v>
      </c>
      <c r="O106" s="281" t="s">
        <v>2252</v>
      </c>
      <c r="P106" s="481" t="s">
        <v>1146</v>
      </c>
      <c r="Q106" s="268" t="s">
        <v>1139</v>
      </c>
      <c r="R106" s="472"/>
    </row>
    <row r="107" spans="2:18" ht="84" x14ac:dyDescent="0.3">
      <c r="B107" s="281"/>
      <c r="C107" s="482" t="s">
        <v>1544</v>
      </c>
      <c r="D107" s="271">
        <f t="shared" si="4"/>
        <v>216</v>
      </c>
      <c r="E107" s="466">
        <v>11</v>
      </c>
      <c r="F107" s="264">
        <v>205</v>
      </c>
      <c r="G107" s="271">
        <f t="shared" si="0"/>
        <v>393.19137999999998</v>
      </c>
      <c r="H107" s="466">
        <v>19.659559999999999</v>
      </c>
      <c r="I107" s="264">
        <v>373.53181999999998</v>
      </c>
      <c r="J107" s="271">
        <f t="shared" si="1"/>
        <v>171.20102</v>
      </c>
      <c r="K107" s="466">
        <v>3.6379999999999999</v>
      </c>
      <c r="L107" s="264">
        <f>38.08012+75+54.4829</f>
        <v>167.56301999999999</v>
      </c>
      <c r="M107" s="470">
        <f t="shared" si="6"/>
        <v>79.259731481481481</v>
      </c>
      <c r="N107" s="470">
        <v>40</v>
      </c>
      <c r="O107" s="466" t="s">
        <v>2253</v>
      </c>
      <c r="P107" s="481" t="s">
        <v>1143</v>
      </c>
      <c r="Q107" s="270" t="s">
        <v>1405</v>
      </c>
      <c r="R107" s="472"/>
    </row>
    <row r="108" spans="2:18" ht="72" x14ac:dyDescent="0.3">
      <c r="B108" s="281"/>
      <c r="C108" s="482" t="s">
        <v>1545</v>
      </c>
      <c r="D108" s="271">
        <f t="shared" si="4"/>
        <v>214.87700000000001</v>
      </c>
      <c r="E108" s="466">
        <v>12</v>
      </c>
      <c r="F108" s="264">
        <v>202.87700000000001</v>
      </c>
      <c r="G108" s="271">
        <f t="shared" si="0"/>
        <v>474.56220999999999</v>
      </c>
      <c r="H108" s="466">
        <v>23.728110000000001</v>
      </c>
      <c r="I108" s="264">
        <v>450.83409999999998</v>
      </c>
      <c r="J108" s="271">
        <f t="shared" si="1"/>
        <v>188.53035</v>
      </c>
      <c r="K108" s="466"/>
      <c r="L108" s="264">
        <f>48.909+64.40143+75.21992</f>
        <v>188.53035</v>
      </c>
      <c r="M108" s="470">
        <f t="shared" si="6"/>
        <v>87.738729598793711</v>
      </c>
      <c r="N108" s="470">
        <v>65</v>
      </c>
      <c r="O108" s="281" t="s">
        <v>2253</v>
      </c>
      <c r="P108" s="481" t="s">
        <v>1153</v>
      </c>
      <c r="Q108" s="268" t="s">
        <v>1139</v>
      </c>
      <c r="R108" s="472"/>
    </row>
    <row r="109" spans="2:18" ht="84" x14ac:dyDescent="0.3">
      <c r="B109" s="281"/>
      <c r="C109" s="482" t="s">
        <v>1546</v>
      </c>
      <c r="D109" s="271">
        <f t="shared" si="4"/>
        <v>348.2</v>
      </c>
      <c r="E109" s="466">
        <v>12</v>
      </c>
      <c r="F109" s="263">
        <v>336.2</v>
      </c>
      <c r="G109" s="271">
        <f t="shared" si="0"/>
        <v>480</v>
      </c>
      <c r="H109" s="466">
        <v>24</v>
      </c>
      <c r="I109" s="263">
        <v>456</v>
      </c>
      <c r="J109" s="271">
        <f t="shared" si="1"/>
        <v>334.48244999999997</v>
      </c>
      <c r="K109" s="466"/>
      <c r="L109" s="264">
        <f>91.217+30+213.26545</f>
        <v>334.48244999999997</v>
      </c>
      <c r="M109" s="470">
        <f t="shared" si="6"/>
        <v>96.06043940264216</v>
      </c>
      <c r="N109" s="470">
        <v>90</v>
      </c>
      <c r="O109" s="281" t="s">
        <v>2253</v>
      </c>
      <c r="P109" s="466" t="s">
        <v>202</v>
      </c>
      <c r="Q109" s="268" t="s">
        <v>1156</v>
      </c>
      <c r="R109" s="472"/>
    </row>
    <row r="110" spans="2:18" ht="84" x14ac:dyDescent="0.3">
      <c r="B110" s="281"/>
      <c r="C110" s="482" t="s">
        <v>2399</v>
      </c>
      <c r="D110" s="271">
        <f t="shared" si="4"/>
        <v>384.1</v>
      </c>
      <c r="E110" s="466">
        <v>14.1</v>
      </c>
      <c r="F110" s="264">
        <v>370</v>
      </c>
      <c r="G110" s="271">
        <f t="shared" si="0"/>
        <v>498.68033000000003</v>
      </c>
      <c r="H110" s="466">
        <v>24.934010000000001</v>
      </c>
      <c r="I110" s="264">
        <v>473.74632000000003</v>
      </c>
      <c r="J110" s="271">
        <f t="shared" si="1"/>
        <v>318.20888000000002</v>
      </c>
      <c r="K110" s="466"/>
      <c r="L110" s="264">
        <f>4.93819+215+98.27069</f>
        <v>318.20888000000002</v>
      </c>
      <c r="M110" s="470">
        <f t="shared" si="6"/>
        <v>82.845321530851336</v>
      </c>
      <c r="N110" s="470">
        <v>95</v>
      </c>
      <c r="O110" s="281" t="s">
        <v>2253</v>
      </c>
      <c r="P110" s="466" t="s">
        <v>1158</v>
      </c>
      <c r="Q110" s="268" t="s">
        <v>1547</v>
      </c>
      <c r="R110" s="472"/>
    </row>
    <row r="111" spans="2:18" ht="96" x14ac:dyDescent="0.3">
      <c r="B111" s="281"/>
      <c r="C111" s="517" t="s">
        <v>2254</v>
      </c>
      <c r="D111" s="657">
        <f t="shared" si="4"/>
        <v>0.5</v>
      </c>
      <c r="E111" s="658"/>
      <c r="F111" s="264">
        <v>0.5</v>
      </c>
      <c r="G111" s="271">
        <f t="shared" si="0"/>
        <v>0.5</v>
      </c>
      <c r="H111" s="466"/>
      <c r="I111" s="264">
        <v>0.5</v>
      </c>
      <c r="J111" s="271">
        <f t="shared" si="1"/>
        <v>0.49469999999999997</v>
      </c>
      <c r="K111" s="466"/>
      <c r="L111" s="264">
        <v>0.49469999999999997</v>
      </c>
      <c r="M111" s="470">
        <f t="shared" si="6"/>
        <v>98.94</v>
      </c>
      <c r="N111" s="470"/>
      <c r="O111" s="281" t="s">
        <v>2255</v>
      </c>
      <c r="P111" s="470">
        <v>156</v>
      </c>
      <c r="Q111" s="517" t="s">
        <v>1794</v>
      </c>
      <c r="R111" s="472"/>
    </row>
    <row r="112" spans="2:18" ht="96" x14ac:dyDescent="0.3">
      <c r="B112" s="512"/>
      <c r="C112" s="546" t="s">
        <v>2256</v>
      </c>
      <c r="D112" s="657">
        <f t="shared" si="4"/>
        <v>103.779</v>
      </c>
      <c r="E112" s="659"/>
      <c r="F112" s="513">
        <v>103.779</v>
      </c>
      <c r="G112" s="657">
        <f t="shared" si="0"/>
        <v>103.779</v>
      </c>
      <c r="H112" s="648"/>
      <c r="I112" s="513">
        <v>103.779</v>
      </c>
      <c r="J112" s="657">
        <f t="shared" si="1"/>
        <v>103.779</v>
      </c>
      <c r="K112" s="648"/>
      <c r="L112" s="513">
        <f>25.466+78.313</f>
        <v>103.779</v>
      </c>
      <c r="M112" s="639">
        <f t="shared" si="6"/>
        <v>100</v>
      </c>
      <c r="N112" s="639"/>
      <c r="O112" s="512" t="s">
        <v>2257</v>
      </c>
      <c r="P112" s="638" t="s">
        <v>1876</v>
      </c>
      <c r="Q112" s="546" t="s">
        <v>1878</v>
      </c>
      <c r="R112" s="514"/>
    </row>
    <row r="113" spans="2:18" ht="144" x14ac:dyDescent="0.3">
      <c r="B113" s="281"/>
      <c r="C113" s="642" t="s">
        <v>1943</v>
      </c>
      <c r="D113" s="657">
        <f t="shared" si="4"/>
        <v>5.7774999999999999</v>
      </c>
      <c r="E113" s="658">
        <v>5.7774999999999999</v>
      </c>
      <c r="F113" s="264"/>
      <c r="G113" s="657">
        <f t="shared" si="0"/>
        <v>5.7774999999999999</v>
      </c>
      <c r="H113" s="658">
        <v>5.7774999999999999</v>
      </c>
      <c r="I113" s="264"/>
      <c r="J113" s="657">
        <f t="shared" si="1"/>
        <v>0</v>
      </c>
      <c r="K113" s="466"/>
      <c r="L113" s="264"/>
      <c r="M113" s="639">
        <f t="shared" si="6"/>
        <v>0</v>
      </c>
      <c r="N113" s="470"/>
      <c r="O113" s="281" t="s">
        <v>2258</v>
      </c>
      <c r="P113" s="515">
        <v>68</v>
      </c>
      <c r="Q113" s="415" t="s">
        <v>1878</v>
      </c>
      <c r="R113" s="472"/>
    </row>
    <row r="114" spans="2:18" x14ac:dyDescent="0.3">
      <c r="B114" s="281"/>
      <c r="C114" s="516" t="s">
        <v>2259</v>
      </c>
      <c r="D114" s="657">
        <f t="shared" si="4"/>
        <v>76.022440000000003</v>
      </c>
      <c r="E114" s="658"/>
      <c r="F114" s="264">
        <v>76.022440000000003</v>
      </c>
      <c r="G114" s="657">
        <f t="shared" si="0"/>
        <v>0</v>
      </c>
      <c r="H114" s="466"/>
      <c r="I114" s="264"/>
      <c r="J114" s="657">
        <f t="shared" si="1"/>
        <v>0</v>
      </c>
      <c r="K114" s="466"/>
      <c r="L114" s="264"/>
      <c r="M114" s="639">
        <f t="shared" si="6"/>
        <v>0</v>
      </c>
      <c r="N114" s="470"/>
      <c r="O114" s="281"/>
      <c r="P114" s="515"/>
      <c r="Q114" s="517"/>
      <c r="R114" s="472"/>
    </row>
    <row r="115" spans="2:18" ht="204" x14ac:dyDescent="0.3">
      <c r="B115" s="281"/>
      <c r="C115" s="642" t="s">
        <v>1374</v>
      </c>
      <c r="D115" s="657">
        <f t="shared" si="4"/>
        <v>19.95</v>
      </c>
      <c r="E115" s="658">
        <v>19.95</v>
      </c>
      <c r="F115" s="264"/>
      <c r="G115" s="657">
        <f t="shared" si="0"/>
        <v>19.95</v>
      </c>
      <c r="H115" s="658">
        <v>19.95</v>
      </c>
      <c r="I115" s="264"/>
      <c r="J115" s="657">
        <f t="shared" si="1"/>
        <v>0</v>
      </c>
      <c r="K115" s="466"/>
      <c r="L115" s="264"/>
      <c r="M115" s="639">
        <f t="shared" si="6"/>
        <v>0</v>
      </c>
      <c r="N115" s="470"/>
      <c r="O115" s="281" t="s">
        <v>2189</v>
      </c>
      <c r="P115" s="515" t="s">
        <v>1202</v>
      </c>
      <c r="Q115" s="383" t="s">
        <v>1414</v>
      </c>
      <c r="R115" s="472"/>
    </row>
    <row r="116" spans="2:18" ht="12.6" x14ac:dyDescent="0.3">
      <c r="B116" s="281"/>
      <c r="C116" s="516" t="s">
        <v>1548</v>
      </c>
      <c r="D116" s="234">
        <f t="shared" si="4"/>
        <v>16.114129999999999</v>
      </c>
      <c r="E116" s="234"/>
      <c r="F116" s="656">
        <v>16.114129999999999</v>
      </c>
      <c r="G116" s="271">
        <f t="shared" si="0"/>
        <v>0</v>
      </c>
      <c r="H116" s="466"/>
      <c r="I116" s="264"/>
      <c r="J116" s="271">
        <f t="shared" si="1"/>
        <v>0</v>
      </c>
      <c r="K116" s="466"/>
      <c r="L116" s="264"/>
      <c r="M116" s="470">
        <f t="shared" si="6"/>
        <v>0</v>
      </c>
      <c r="N116" s="470"/>
      <c r="O116" s="281"/>
      <c r="P116" s="515"/>
      <c r="Q116" s="263"/>
      <c r="R116" s="472"/>
    </row>
    <row r="117" spans="2:18" x14ac:dyDescent="0.3">
      <c r="B117" s="281"/>
      <c r="C117" s="482"/>
      <c r="D117" s="271">
        <f t="shared" si="4"/>
        <v>34.972670000000001</v>
      </c>
      <c r="E117" s="658">
        <v>34.972670000000001</v>
      </c>
      <c r="F117" s="264"/>
      <c r="G117" s="271">
        <f t="shared" ref="G117:G138" si="7">H117+I117</f>
        <v>0</v>
      </c>
      <c r="H117" s="466"/>
      <c r="I117" s="263"/>
      <c r="J117" s="271">
        <f t="shared" ref="J117:J138" si="8">K117+L117</f>
        <v>0</v>
      </c>
      <c r="K117" s="466"/>
      <c r="L117" s="264"/>
      <c r="M117" s="470">
        <f t="shared" si="6"/>
        <v>0</v>
      </c>
      <c r="N117" s="470"/>
      <c r="O117" s="281"/>
      <c r="P117" s="515"/>
      <c r="Q117" s="263"/>
      <c r="R117" s="472"/>
    </row>
    <row r="118" spans="2:18" x14ac:dyDescent="0.3">
      <c r="B118" s="478"/>
      <c r="C118" s="479" t="s">
        <v>586</v>
      </c>
      <c r="D118" s="271">
        <f t="shared" si="4"/>
        <v>2360.8768300000002</v>
      </c>
      <c r="E118" s="264">
        <f>SUM(E97:E117)</f>
        <v>802.58426000000009</v>
      </c>
      <c r="F118" s="264">
        <f>SUM(F97:F117)</f>
        <v>1558.2925699999998</v>
      </c>
      <c r="G118" s="271">
        <f t="shared" si="7"/>
        <v>3158.1957700000003</v>
      </c>
      <c r="H118" s="264">
        <f>SUM(H97:H117)</f>
        <v>911.78196000000014</v>
      </c>
      <c r="I118" s="264">
        <f>SUM(I97:I117)</f>
        <v>2246.41381</v>
      </c>
      <c r="J118" s="271">
        <f t="shared" si="8"/>
        <v>1878.9135000000003</v>
      </c>
      <c r="K118" s="264">
        <f>SUM(K97:K117)</f>
        <v>597.3754600000002</v>
      </c>
      <c r="L118" s="264">
        <f>SUM(L97:L117)</f>
        <v>1281.5380400000001</v>
      </c>
      <c r="M118" s="470">
        <f t="shared" si="6"/>
        <v>79.585409798782266</v>
      </c>
      <c r="N118" s="470"/>
      <c r="O118" s="478"/>
      <c r="P118" s="271"/>
      <c r="Q118" s="271"/>
      <c r="R118" s="472"/>
    </row>
    <row r="119" spans="2:18" x14ac:dyDescent="0.3">
      <c r="B119" s="478"/>
      <c r="C119" s="479"/>
      <c r="D119" s="271"/>
      <c r="E119" s="264"/>
      <c r="F119" s="264"/>
      <c r="G119" s="271"/>
      <c r="H119" s="264"/>
      <c r="I119" s="264"/>
      <c r="J119" s="271"/>
      <c r="K119" s="264"/>
      <c r="L119" s="264"/>
      <c r="M119" s="470"/>
      <c r="N119" s="470"/>
      <c r="O119" s="478"/>
      <c r="P119" s="271"/>
      <c r="Q119" s="271"/>
      <c r="R119" s="472"/>
    </row>
    <row r="120" spans="2:18" x14ac:dyDescent="0.3">
      <c r="B120" s="478"/>
      <c r="C120" s="479"/>
      <c r="D120" s="271"/>
      <c r="E120" s="264"/>
      <c r="F120" s="264"/>
      <c r="G120" s="271"/>
      <c r="H120" s="264"/>
      <c r="I120" s="264"/>
      <c r="J120" s="271"/>
      <c r="K120" s="264"/>
      <c r="L120" s="264"/>
      <c r="M120" s="470"/>
      <c r="N120" s="470"/>
      <c r="O120" s="478"/>
      <c r="P120" s="271"/>
      <c r="Q120" s="271"/>
      <c r="R120" s="472"/>
    </row>
    <row r="121" spans="2:18" ht="24" x14ac:dyDescent="0.3">
      <c r="B121" s="478" t="s">
        <v>732</v>
      </c>
      <c r="C121" s="469" t="s">
        <v>753</v>
      </c>
      <c r="D121" s="271"/>
      <c r="E121" s="264"/>
      <c r="F121" s="264"/>
      <c r="G121" s="271"/>
      <c r="H121" s="264"/>
      <c r="I121" s="264"/>
      <c r="J121" s="271"/>
      <c r="K121" s="264"/>
      <c r="L121" s="264"/>
      <c r="M121" s="470"/>
      <c r="N121" s="470"/>
      <c r="O121" s="281"/>
      <c r="P121" s="471"/>
      <c r="Q121" s="264"/>
      <c r="R121" s="472"/>
    </row>
    <row r="122" spans="2:18" ht="48" x14ac:dyDescent="0.3">
      <c r="B122" s="478" t="s">
        <v>733</v>
      </c>
      <c r="C122" s="469" t="s">
        <v>1549</v>
      </c>
      <c r="D122" s="271"/>
      <c r="E122" s="467"/>
      <c r="F122" s="467"/>
      <c r="G122" s="271"/>
      <c r="H122" s="466"/>
      <c r="I122" s="480"/>
      <c r="J122" s="271"/>
      <c r="K122" s="466"/>
      <c r="L122" s="466"/>
      <c r="M122" s="470"/>
      <c r="N122" s="470"/>
      <c r="O122" s="265"/>
      <c r="P122" s="475"/>
      <c r="Q122" s="265"/>
      <c r="R122" s="472"/>
    </row>
    <row r="123" spans="2:18" ht="72" x14ac:dyDescent="0.3">
      <c r="B123" s="281"/>
      <c r="C123" s="473" t="s">
        <v>1550</v>
      </c>
      <c r="D123" s="271">
        <f t="shared" si="4"/>
        <v>0.39515</v>
      </c>
      <c r="E123" s="467">
        <v>0.39515</v>
      </c>
      <c r="F123" s="466"/>
      <c r="G123" s="271">
        <f t="shared" si="7"/>
        <v>0.39515</v>
      </c>
      <c r="H123" s="467">
        <v>0.39515</v>
      </c>
      <c r="I123" s="466"/>
      <c r="J123" s="271">
        <f t="shared" si="8"/>
        <v>0.39515</v>
      </c>
      <c r="K123" s="467">
        <v>0.39515</v>
      </c>
      <c r="L123" s="264"/>
      <c r="M123" s="470">
        <f t="shared" si="6"/>
        <v>100</v>
      </c>
      <c r="N123" s="470"/>
      <c r="O123" s="518" t="s">
        <v>2260</v>
      </c>
      <c r="P123" s="481" t="s">
        <v>202</v>
      </c>
      <c r="Q123" s="268" t="s">
        <v>1211</v>
      </c>
      <c r="R123" s="472"/>
    </row>
    <row r="124" spans="2:18" ht="72" x14ac:dyDescent="0.3">
      <c r="B124" s="281"/>
      <c r="C124" s="482" t="s">
        <v>1551</v>
      </c>
      <c r="D124" s="271">
        <f t="shared" si="4"/>
        <v>1.75</v>
      </c>
      <c r="E124" s="264">
        <v>1.75</v>
      </c>
      <c r="F124" s="264"/>
      <c r="G124" s="271">
        <f t="shared" si="7"/>
        <v>4.75</v>
      </c>
      <c r="H124" s="264">
        <v>4.75</v>
      </c>
      <c r="I124" s="281"/>
      <c r="J124" s="271">
        <f t="shared" si="8"/>
        <v>0</v>
      </c>
      <c r="K124" s="263"/>
      <c r="L124" s="264"/>
      <c r="M124" s="470">
        <f t="shared" si="6"/>
        <v>0</v>
      </c>
      <c r="N124" s="470"/>
      <c r="O124" s="281" t="s">
        <v>2261</v>
      </c>
      <c r="P124" s="481" t="s">
        <v>261</v>
      </c>
      <c r="Q124" s="268" t="s">
        <v>1211</v>
      </c>
      <c r="R124" s="472"/>
    </row>
    <row r="125" spans="2:18" ht="72" x14ac:dyDescent="0.3">
      <c r="B125" s="281"/>
      <c r="C125" s="482" t="s">
        <v>1552</v>
      </c>
      <c r="D125" s="271">
        <f t="shared" si="4"/>
        <v>8</v>
      </c>
      <c r="E125" s="264">
        <v>8</v>
      </c>
      <c r="F125" s="264"/>
      <c r="G125" s="271">
        <f t="shared" si="7"/>
        <v>15</v>
      </c>
      <c r="H125" s="264">
        <v>15</v>
      </c>
      <c r="I125" s="281"/>
      <c r="J125" s="271">
        <f t="shared" si="8"/>
        <v>3.2</v>
      </c>
      <c r="K125" s="263">
        <v>3.2</v>
      </c>
      <c r="L125" s="264"/>
      <c r="M125" s="470">
        <f t="shared" si="6"/>
        <v>40</v>
      </c>
      <c r="N125" s="470"/>
      <c r="O125" s="281" t="s">
        <v>2262</v>
      </c>
      <c r="P125" s="481" t="s">
        <v>1553</v>
      </c>
      <c r="Q125" s="272" t="s">
        <v>1554</v>
      </c>
      <c r="R125" s="472"/>
    </row>
    <row r="126" spans="2:18" ht="24" x14ac:dyDescent="0.3">
      <c r="B126" s="281"/>
      <c r="C126" s="280" t="s">
        <v>2263</v>
      </c>
      <c r="D126" s="271">
        <f t="shared" si="4"/>
        <v>549.6</v>
      </c>
      <c r="E126" s="264">
        <v>549.6</v>
      </c>
      <c r="F126" s="264"/>
      <c r="G126" s="271">
        <f t="shared" si="7"/>
        <v>549.6</v>
      </c>
      <c r="H126" s="264">
        <v>549.6</v>
      </c>
      <c r="I126" s="264"/>
      <c r="J126" s="271">
        <f t="shared" si="8"/>
        <v>549.6</v>
      </c>
      <c r="K126" s="263">
        <v>549.6</v>
      </c>
      <c r="L126" s="264"/>
      <c r="M126" s="470">
        <f t="shared" si="6"/>
        <v>100</v>
      </c>
      <c r="N126" s="470"/>
      <c r="O126" s="281" t="s">
        <v>2264</v>
      </c>
      <c r="P126" s="487">
        <v>73</v>
      </c>
      <c r="Q126" s="263" t="s">
        <v>2265</v>
      </c>
      <c r="R126" s="472"/>
    </row>
    <row r="127" spans="2:18" x14ac:dyDescent="0.3">
      <c r="B127" s="281"/>
      <c r="C127" s="502" t="s">
        <v>2266</v>
      </c>
      <c r="D127" s="271">
        <f t="shared" si="4"/>
        <v>33.5779</v>
      </c>
      <c r="E127" s="264"/>
      <c r="F127" s="264">
        <v>33.5779</v>
      </c>
      <c r="G127" s="271">
        <f t="shared" si="7"/>
        <v>0</v>
      </c>
      <c r="H127" s="264"/>
      <c r="I127" s="264"/>
      <c r="J127" s="271">
        <f t="shared" si="8"/>
        <v>0</v>
      </c>
      <c r="K127" s="263"/>
      <c r="L127" s="264"/>
      <c r="M127" s="470"/>
      <c r="N127" s="470"/>
      <c r="O127" s="281"/>
      <c r="P127" s="487"/>
      <c r="Q127" s="263"/>
      <c r="R127" s="472"/>
    </row>
    <row r="128" spans="2:18" x14ac:dyDescent="0.3">
      <c r="B128" s="281"/>
      <c r="C128" s="502" t="s">
        <v>2267</v>
      </c>
      <c r="D128" s="271">
        <f t="shared" si="4"/>
        <v>99.348640000000003</v>
      </c>
      <c r="E128" s="264"/>
      <c r="F128" s="660">
        <v>99.348640000000003</v>
      </c>
      <c r="G128" s="271">
        <f t="shared" si="7"/>
        <v>0</v>
      </c>
      <c r="H128" s="264"/>
      <c r="I128" s="281"/>
      <c r="J128" s="271">
        <f t="shared" si="8"/>
        <v>0</v>
      </c>
      <c r="K128" s="263"/>
      <c r="L128" s="264"/>
      <c r="M128" s="470">
        <f t="shared" si="6"/>
        <v>0</v>
      </c>
      <c r="N128" s="470"/>
      <c r="O128" s="281"/>
      <c r="P128" s="481"/>
      <c r="Q128" s="263"/>
      <c r="R128" s="472"/>
    </row>
    <row r="129" spans="2:18" x14ac:dyDescent="0.3">
      <c r="B129" s="281"/>
      <c r="C129" s="502"/>
      <c r="D129" s="271"/>
      <c r="E129" s="264">
        <v>5.0800000000000003E-3</v>
      </c>
      <c r="F129" s="660"/>
      <c r="G129" s="271"/>
      <c r="H129" s="264"/>
      <c r="I129" s="281"/>
      <c r="J129" s="271"/>
      <c r="K129" s="263"/>
      <c r="L129" s="264"/>
      <c r="M129" s="470"/>
      <c r="N129" s="470"/>
      <c r="O129" s="281"/>
      <c r="P129" s="481"/>
      <c r="Q129" s="263"/>
      <c r="R129" s="472"/>
    </row>
    <row r="130" spans="2:18" x14ac:dyDescent="0.3">
      <c r="B130" s="281"/>
      <c r="C130" s="504" t="s">
        <v>586</v>
      </c>
      <c r="D130" s="271">
        <f t="shared" si="4"/>
        <v>692.67677000000003</v>
      </c>
      <c r="E130" s="264">
        <f>SUM(E123:E129)</f>
        <v>559.75022999999999</v>
      </c>
      <c r="F130" s="264">
        <f>SUM(F123:F128)</f>
        <v>132.92653999999999</v>
      </c>
      <c r="G130" s="271">
        <f t="shared" si="7"/>
        <v>569.74514999999997</v>
      </c>
      <c r="H130" s="264">
        <f>SUM(H123:H128)</f>
        <v>569.74514999999997</v>
      </c>
      <c r="I130" s="264">
        <f>SUM(I123:I128)</f>
        <v>0</v>
      </c>
      <c r="J130" s="271">
        <f t="shared" si="8"/>
        <v>553.19515000000001</v>
      </c>
      <c r="K130" s="264">
        <f>SUM(K123:K128)</f>
        <v>553.19515000000001</v>
      </c>
      <c r="L130" s="264">
        <f>SUM(L123:L128)</f>
        <v>0</v>
      </c>
      <c r="M130" s="470">
        <f t="shared" si="6"/>
        <v>79.863389961814363</v>
      </c>
      <c r="N130" s="470"/>
      <c r="O130" s="281"/>
      <c r="P130" s="471"/>
      <c r="Q130" s="264"/>
      <c r="R130" s="472"/>
    </row>
    <row r="131" spans="2:18" x14ac:dyDescent="0.3">
      <c r="B131" s="281"/>
      <c r="C131" s="504"/>
      <c r="D131" s="271"/>
      <c r="E131" s="264">
        <v>559.75022999999999</v>
      </c>
      <c r="F131" s="264">
        <v>132.92653999999999</v>
      </c>
      <c r="G131" s="271"/>
      <c r="H131" s="264"/>
      <c r="I131" s="264"/>
      <c r="J131" s="271"/>
      <c r="K131" s="264"/>
      <c r="L131" s="264"/>
      <c r="M131" s="470"/>
      <c r="N131" s="470"/>
      <c r="O131" s="281"/>
      <c r="P131" s="471"/>
      <c r="Q131" s="264"/>
      <c r="R131" s="472"/>
    </row>
    <row r="132" spans="2:18" x14ac:dyDescent="0.3">
      <c r="B132" s="281"/>
      <c r="C132" s="504"/>
      <c r="D132" s="271"/>
      <c r="E132" s="264"/>
      <c r="F132" s="264"/>
      <c r="G132" s="271"/>
      <c r="H132" s="264"/>
      <c r="I132" s="264"/>
      <c r="J132" s="271"/>
      <c r="K132" s="264"/>
      <c r="L132" s="264"/>
      <c r="M132" s="470"/>
      <c r="N132" s="470"/>
      <c r="O132" s="281"/>
      <c r="P132" s="471"/>
      <c r="Q132" s="264"/>
      <c r="R132" s="472"/>
    </row>
    <row r="133" spans="2:18" ht="60" x14ac:dyDescent="0.3">
      <c r="B133" s="478" t="s">
        <v>735</v>
      </c>
      <c r="C133" s="469" t="s">
        <v>1555</v>
      </c>
      <c r="D133" s="271"/>
      <c r="E133" s="467"/>
      <c r="F133" s="467"/>
      <c r="G133" s="271"/>
      <c r="H133" s="466"/>
      <c r="I133" s="480"/>
      <c r="J133" s="271"/>
      <c r="K133" s="466"/>
      <c r="L133" s="466"/>
      <c r="M133" s="470"/>
      <c r="N133" s="470"/>
      <c r="O133" s="265"/>
      <c r="P133" s="475"/>
      <c r="Q133" s="265"/>
      <c r="R133" s="472"/>
    </row>
    <row r="134" spans="2:18" ht="24" x14ac:dyDescent="0.3">
      <c r="B134" s="478"/>
      <c r="C134" s="473" t="s">
        <v>1556</v>
      </c>
      <c r="D134" s="271">
        <f t="shared" si="4"/>
        <v>21.910080000000001</v>
      </c>
      <c r="E134" s="466">
        <v>21.910080000000001</v>
      </c>
      <c r="F134" s="467"/>
      <c r="G134" s="271">
        <f t="shared" si="7"/>
        <v>21.910080000000001</v>
      </c>
      <c r="H134" s="466">
        <v>21.910080000000001</v>
      </c>
      <c r="I134" s="480"/>
      <c r="J134" s="271">
        <f t="shared" si="8"/>
        <v>21.910080000000001</v>
      </c>
      <c r="K134" s="466">
        <v>21.910080000000001</v>
      </c>
      <c r="L134" s="466"/>
      <c r="M134" s="470">
        <f t="shared" ref="M134:M207" si="9">J134/D134%</f>
        <v>100</v>
      </c>
      <c r="N134" s="470">
        <v>100</v>
      </c>
      <c r="O134" s="265" t="s">
        <v>2268</v>
      </c>
      <c r="P134" s="475" t="s">
        <v>1084</v>
      </c>
      <c r="Q134" s="268" t="s">
        <v>1396</v>
      </c>
      <c r="R134" s="472"/>
    </row>
    <row r="135" spans="2:18" ht="36" x14ac:dyDescent="0.3">
      <c r="B135" s="478"/>
      <c r="C135" s="473" t="s">
        <v>1557</v>
      </c>
      <c r="D135" s="271">
        <f t="shared" si="4"/>
        <v>252.79820999999998</v>
      </c>
      <c r="E135" s="281">
        <f>-27.21738+280.01559</f>
        <v>252.79820999999998</v>
      </c>
      <c r="F135" s="466"/>
      <c r="G135" s="271">
        <f t="shared" si="7"/>
        <v>438.98892000000001</v>
      </c>
      <c r="H135" s="281">
        <v>438.98892000000001</v>
      </c>
      <c r="I135" s="264"/>
      <c r="J135" s="271">
        <f t="shared" si="8"/>
        <v>245.51672000000002</v>
      </c>
      <c r="K135" s="264">
        <f>96.92072+148.596</f>
        <v>245.51672000000002</v>
      </c>
      <c r="L135" s="264"/>
      <c r="M135" s="791">
        <f>(J135+J136)/(D135+D136)%</f>
        <v>97.399612642996075</v>
      </c>
      <c r="N135" s="639">
        <v>100</v>
      </c>
      <c r="O135" s="812" t="s">
        <v>2269</v>
      </c>
      <c r="P135" s="812" t="s">
        <v>1558</v>
      </c>
      <c r="Q135" s="803" t="s">
        <v>1559</v>
      </c>
      <c r="R135" s="786" t="s">
        <v>1560</v>
      </c>
    </row>
    <row r="136" spans="2:18" ht="72" x14ac:dyDescent="0.3">
      <c r="B136" s="478"/>
      <c r="C136" s="473" t="s">
        <v>1561</v>
      </c>
      <c r="D136" s="271">
        <f t="shared" si="4"/>
        <v>27.217379999999999</v>
      </c>
      <c r="E136" s="264">
        <v>27.217379999999999</v>
      </c>
      <c r="F136" s="466"/>
      <c r="G136" s="271">
        <f t="shared" si="7"/>
        <v>0</v>
      </c>
      <c r="H136" s="281"/>
      <c r="I136" s="264"/>
      <c r="J136" s="271">
        <f t="shared" si="8"/>
        <v>27.217379999999999</v>
      </c>
      <c r="K136" s="264">
        <v>27.217379999999999</v>
      </c>
      <c r="L136" s="264"/>
      <c r="M136" s="792"/>
      <c r="N136" s="640"/>
      <c r="O136" s="813"/>
      <c r="P136" s="813"/>
      <c r="Q136" s="805"/>
      <c r="R136" s="787"/>
    </row>
    <row r="137" spans="2:18" x14ac:dyDescent="0.3">
      <c r="B137" s="478"/>
      <c r="C137" s="473"/>
      <c r="D137" s="271">
        <f t="shared" si="4"/>
        <v>0.98646</v>
      </c>
      <c r="E137" s="264">
        <v>0.98646</v>
      </c>
      <c r="F137" s="466"/>
      <c r="G137" s="271">
        <f t="shared" si="7"/>
        <v>0</v>
      </c>
      <c r="H137" s="281"/>
      <c r="I137" s="264"/>
      <c r="J137" s="271">
        <f t="shared" si="8"/>
        <v>0</v>
      </c>
      <c r="K137" s="264"/>
      <c r="L137" s="264"/>
      <c r="M137" s="470">
        <f>J137/D137%</f>
        <v>0</v>
      </c>
      <c r="N137" s="470"/>
      <c r="O137" s="263"/>
      <c r="P137" s="263"/>
      <c r="Q137" s="268"/>
      <c r="R137" s="472"/>
    </row>
    <row r="138" spans="2:18" x14ac:dyDescent="0.3">
      <c r="B138" s="478"/>
      <c r="C138" s="469" t="s">
        <v>586</v>
      </c>
      <c r="D138" s="271">
        <f t="shared" si="4"/>
        <v>302.91212999999999</v>
      </c>
      <c r="E138" s="466">
        <f>SUM(E134:E137)</f>
        <v>302.91212999999999</v>
      </c>
      <c r="F138" s="466">
        <f>SUM(F134:F137)</f>
        <v>0</v>
      </c>
      <c r="G138" s="271">
        <f t="shared" si="7"/>
        <v>460.899</v>
      </c>
      <c r="H138" s="466">
        <f>SUM(H134:H137)</f>
        <v>460.899</v>
      </c>
      <c r="I138" s="466">
        <f>SUM(I134:I137)</f>
        <v>0</v>
      </c>
      <c r="J138" s="271">
        <f t="shared" si="8"/>
        <v>294.64418000000001</v>
      </c>
      <c r="K138" s="466">
        <f>SUM(K134:K137)</f>
        <v>294.64418000000001</v>
      </c>
      <c r="L138" s="466">
        <f>SUM(L134:L137)</f>
        <v>0</v>
      </c>
      <c r="M138" s="470">
        <f t="shared" si="9"/>
        <v>97.270512078865906</v>
      </c>
      <c r="N138" s="470"/>
      <c r="O138" s="478"/>
      <c r="P138" s="519"/>
      <c r="Q138" s="273"/>
      <c r="R138" s="472"/>
    </row>
    <row r="139" spans="2:18" x14ac:dyDescent="0.3">
      <c r="B139" s="478"/>
      <c r="C139" s="469"/>
      <c r="D139" s="271"/>
      <c r="E139" s="466"/>
      <c r="F139" s="466"/>
      <c r="G139" s="271"/>
      <c r="H139" s="466"/>
      <c r="I139" s="466"/>
      <c r="J139" s="271"/>
      <c r="K139" s="466"/>
      <c r="L139" s="466"/>
      <c r="M139" s="470"/>
      <c r="N139" s="470"/>
      <c r="O139" s="478"/>
      <c r="P139" s="519"/>
      <c r="Q139" s="273"/>
      <c r="R139" s="472"/>
    </row>
    <row r="140" spans="2:18" ht="36" x14ac:dyDescent="0.3">
      <c r="B140" s="275" t="s">
        <v>738</v>
      </c>
      <c r="C140" s="520" t="s">
        <v>759</v>
      </c>
      <c r="D140" s="271"/>
      <c r="E140" s="466"/>
      <c r="F140" s="466"/>
      <c r="G140" s="271"/>
      <c r="H140" s="466"/>
      <c r="I140" s="466"/>
      <c r="J140" s="271"/>
      <c r="K140" s="466"/>
      <c r="L140" s="466"/>
      <c r="M140" s="470"/>
      <c r="N140" s="470"/>
      <c r="O140" s="281"/>
      <c r="P140" s="471"/>
      <c r="Q140" s="274"/>
      <c r="R140" s="472"/>
    </row>
    <row r="141" spans="2:18" ht="36" x14ac:dyDescent="0.3">
      <c r="B141" s="478"/>
      <c r="C141" s="473" t="s">
        <v>1562</v>
      </c>
      <c r="D141" s="271">
        <f>E141+F141</f>
        <v>6.8377499999999998</v>
      </c>
      <c r="E141" s="466">
        <v>6.8377499999999998</v>
      </c>
      <c r="F141" s="466"/>
      <c r="G141" s="271">
        <f>H141+I141</f>
        <v>6.8377499999999998</v>
      </c>
      <c r="H141" s="281">
        <v>6.8377499999999998</v>
      </c>
      <c r="I141" s="264"/>
      <c r="J141" s="271">
        <f>K141+L141</f>
        <v>6.8377499999999998</v>
      </c>
      <c r="K141" s="466">
        <v>6.8377499999999998</v>
      </c>
      <c r="L141" s="466"/>
      <c r="M141" s="470">
        <f>J141/D141%</f>
        <v>100</v>
      </c>
      <c r="N141" s="470"/>
      <c r="O141" s="281" t="s">
        <v>2270</v>
      </c>
      <c r="P141" s="471" t="s">
        <v>1093</v>
      </c>
      <c r="Q141" s="274" t="s">
        <v>1563</v>
      </c>
      <c r="R141" s="472"/>
    </row>
    <row r="142" spans="2:18" ht="36" x14ac:dyDescent="0.3">
      <c r="B142" s="478"/>
      <c r="C142" s="521" t="s">
        <v>1564</v>
      </c>
      <c r="D142" s="271">
        <f>E142+F142</f>
        <v>62.932690000000001</v>
      </c>
      <c r="E142" s="281">
        <v>62.932690000000001</v>
      </c>
      <c r="F142" s="466"/>
      <c r="G142" s="271">
        <f>H142+I142</f>
        <v>62.932690000000001</v>
      </c>
      <c r="H142" s="281">
        <v>62.932690000000001</v>
      </c>
      <c r="I142" s="264"/>
      <c r="J142" s="271">
        <f>K142+L142</f>
        <v>60.23601</v>
      </c>
      <c r="K142" s="466">
        <v>60.23601</v>
      </c>
      <c r="L142" s="466"/>
      <c r="M142" s="470">
        <f>J142/D142%</f>
        <v>95.714977382978546</v>
      </c>
      <c r="N142" s="470">
        <v>100</v>
      </c>
      <c r="O142" s="281" t="s">
        <v>2271</v>
      </c>
      <c r="P142" s="471" t="s">
        <v>62</v>
      </c>
      <c r="Q142" s="268" t="s">
        <v>1565</v>
      </c>
      <c r="R142" s="472"/>
    </row>
    <row r="143" spans="2:18" x14ac:dyDescent="0.3">
      <c r="B143" s="478"/>
      <c r="C143" s="521"/>
      <c r="D143" s="271"/>
      <c r="E143" s="466">
        <v>0.23956</v>
      </c>
      <c r="F143" s="466"/>
      <c r="G143" s="271"/>
      <c r="H143" s="466"/>
      <c r="I143" s="466"/>
      <c r="J143" s="271"/>
      <c r="K143" s="466"/>
      <c r="L143" s="466"/>
      <c r="M143" s="470"/>
      <c r="N143" s="470"/>
      <c r="O143" s="281"/>
      <c r="P143" s="471"/>
      <c r="Q143" s="274"/>
      <c r="R143" s="472"/>
    </row>
    <row r="144" spans="2:18" x14ac:dyDescent="0.3">
      <c r="B144" s="478"/>
      <c r="C144" s="469" t="s">
        <v>586</v>
      </c>
      <c r="D144" s="271">
        <f>SUM(D141:D143)</f>
        <v>69.770440000000008</v>
      </c>
      <c r="E144" s="466">
        <f t="shared" ref="E144:L144" si="10">SUM(E141:E143)</f>
        <v>70.010000000000005</v>
      </c>
      <c r="F144" s="466">
        <f t="shared" si="10"/>
        <v>0</v>
      </c>
      <c r="G144" s="271">
        <f t="shared" si="10"/>
        <v>69.770440000000008</v>
      </c>
      <c r="H144" s="466">
        <f t="shared" si="10"/>
        <v>69.770440000000008</v>
      </c>
      <c r="I144" s="466">
        <f t="shared" si="10"/>
        <v>0</v>
      </c>
      <c r="J144" s="271">
        <f t="shared" si="10"/>
        <v>67.073759999999993</v>
      </c>
      <c r="K144" s="466">
        <f t="shared" si="10"/>
        <v>67.073759999999993</v>
      </c>
      <c r="L144" s="466">
        <f t="shared" si="10"/>
        <v>0</v>
      </c>
      <c r="M144" s="470">
        <f>J144/D144%</f>
        <v>96.134924761833204</v>
      </c>
      <c r="N144" s="470"/>
      <c r="O144" s="281"/>
      <c r="P144" s="471"/>
      <c r="Q144" s="274"/>
      <c r="R144" s="472"/>
    </row>
    <row r="145" spans="2:18" x14ac:dyDescent="0.3">
      <c r="B145" s="478"/>
      <c r="C145" s="469"/>
      <c r="D145" s="271"/>
      <c r="E145" s="466"/>
      <c r="F145" s="466"/>
      <c r="G145" s="271"/>
      <c r="H145" s="466"/>
      <c r="I145" s="466"/>
      <c r="J145" s="271"/>
      <c r="K145" s="466"/>
      <c r="L145" s="466"/>
      <c r="M145" s="470"/>
      <c r="N145" s="470"/>
      <c r="O145" s="281"/>
      <c r="P145" s="471"/>
      <c r="Q145" s="274"/>
      <c r="R145" s="472"/>
    </row>
    <row r="146" spans="2:18" ht="24" x14ac:dyDescent="0.3">
      <c r="B146" s="478" t="s">
        <v>1566</v>
      </c>
      <c r="C146" s="469" t="s">
        <v>636</v>
      </c>
      <c r="D146" s="271"/>
      <c r="E146" s="467"/>
      <c r="F146" s="467"/>
      <c r="G146" s="271"/>
      <c r="H146" s="466"/>
      <c r="I146" s="480"/>
      <c r="J146" s="271"/>
      <c r="K146" s="466"/>
      <c r="L146" s="466"/>
      <c r="M146" s="470"/>
      <c r="N146" s="470"/>
      <c r="O146" s="265"/>
      <c r="P146" s="475"/>
      <c r="Q146" s="265"/>
      <c r="R146" s="472"/>
    </row>
    <row r="147" spans="2:18" ht="48" x14ac:dyDescent="0.3">
      <c r="B147" s="281"/>
      <c r="C147" s="473" t="s">
        <v>1567</v>
      </c>
      <c r="D147" s="271">
        <f t="shared" ref="D147:D222" si="11">E147+F147</f>
        <v>28.761430000000001</v>
      </c>
      <c r="E147" s="264">
        <v>13.34158</v>
      </c>
      <c r="F147" s="264">
        <v>15.41985</v>
      </c>
      <c r="G147" s="271">
        <f t="shared" ref="G147:G222" si="12">H147+I147</f>
        <v>28.761430000000001</v>
      </c>
      <c r="H147" s="264">
        <v>13.34158</v>
      </c>
      <c r="I147" s="264">
        <v>15.41985</v>
      </c>
      <c r="J147" s="271">
        <f t="shared" ref="J147:J222" si="13">K147+L147</f>
        <v>28.761430000000001</v>
      </c>
      <c r="K147" s="264">
        <v>13.34158</v>
      </c>
      <c r="L147" s="264">
        <v>15.41985</v>
      </c>
      <c r="M147" s="470">
        <f t="shared" si="9"/>
        <v>100</v>
      </c>
      <c r="N147" s="639">
        <v>100</v>
      </c>
      <c r="O147" s="795" t="s">
        <v>1568</v>
      </c>
      <c r="P147" s="799" t="s">
        <v>1569</v>
      </c>
      <c r="Q147" s="803" t="s">
        <v>1570</v>
      </c>
      <c r="R147" s="472" t="s">
        <v>1571</v>
      </c>
    </row>
    <row r="148" spans="2:18" ht="48" x14ac:dyDescent="0.3">
      <c r="B148" s="281"/>
      <c r="C148" s="473" t="s">
        <v>1572</v>
      </c>
      <c r="D148" s="271">
        <f t="shared" si="11"/>
        <v>15.91757</v>
      </c>
      <c r="E148" s="264">
        <v>6.2798400000000001</v>
      </c>
      <c r="F148" s="264">
        <v>9.6377299999999995</v>
      </c>
      <c r="G148" s="271">
        <f t="shared" si="12"/>
        <v>18.358309999999999</v>
      </c>
      <c r="H148" s="264">
        <f>6.27984+2.44074</f>
        <v>8.72058</v>
      </c>
      <c r="I148" s="264">
        <v>9.6377299999999995</v>
      </c>
      <c r="J148" s="271">
        <f t="shared" si="13"/>
        <v>15.91757</v>
      </c>
      <c r="K148" s="264">
        <v>6.2798400000000001</v>
      </c>
      <c r="L148" s="264">
        <v>9.6377299999999995</v>
      </c>
      <c r="M148" s="470">
        <f t="shared" si="9"/>
        <v>100</v>
      </c>
      <c r="N148" s="522">
        <v>100</v>
      </c>
      <c r="O148" s="801"/>
      <c r="P148" s="802"/>
      <c r="Q148" s="804"/>
      <c r="R148" s="472" t="s">
        <v>1573</v>
      </c>
    </row>
    <row r="149" spans="2:18" ht="60" x14ac:dyDescent="0.3">
      <c r="B149" s="281"/>
      <c r="C149" s="473" t="s">
        <v>1574</v>
      </c>
      <c r="D149" s="271">
        <f t="shared" si="11"/>
        <v>36.980460000000001</v>
      </c>
      <c r="E149" s="264">
        <v>17.813269999999999</v>
      </c>
      <c r="F149" s="264">
        <v>19.167190000000002</v>
      </c>
      <c r="G149" s="271">
        <f t="shared" si="12"/>
        <v>38.156100000000002</v>
      </c>
      <c r="H149" s="264">
        <f>17.81327+1.17564</f>
        <v>18.988910000000001</v>
      </c>
      <c r="I149" s="264">
        <v>19.167190000000002</v>
      </c>
      <c r="J149" s="271">
        <f t="shared" si="13"/>
        <v>36.980460000000001</v>
      </c>
      <c r="K149" s="264">
        <v>17.813269999999999</v>
      </c>
      <c r="L149" s="264">
        <v>19.167190000000002</v>
      </c>
      <c r="M149" s="470">
        <f t="shared" si="9"/>
        <v>100</v>
      </c>
      <c r="N149" s="522">
        <v>100</v>
      </c>
      <c r="O149" s="796"/>
      <c r="P149" s="800"/>
      <c r="Q149" s="805"/>
      <c r="R149" s="472" t="s">
        <v>1575</v>
      </c>
    </row>
    <row r="150" spans="2:18" ht="72" x14ac:dyDescent="0.3">
      <c r="B150" s="281"/>
      <c r="C150" s="473" t="s">
        <v>1576</v>
      </c>
      <c r="D150" s="271">
        <f t="shared" si="11"/>
        <v>20.73424</v>
      </c>
      <c r="E150" s="264">
        <v>1.16144</v>
      </c>
      <c r="F150" s="264">
        <v>19.572800000000001</v>
      </c>
      <c r="G150" s="271">
        <f t="shared" si="12"/>
        <v>21.360130000000002</v>
      </c>
      <c r="H150" s="264">
        <v>1.7873300000000001</v>
      </c>
      <c r="I150" s="264">
        <v>19.572800000000001</v>
      </c>
      <c r="J150" s="271">
        <f t="shared" si="13"/>
        <v>20.73424</v>
      </c>
      <c r="K150" s="264">
        <v>1.16144</v>
      </c>
      <c r="L150" s="264">
        <v>19.572800000000001</v>
      </c>
      <c r="M150" s="470">
        <f t="shared" si="9"/>
        <v>100</v>
      </c>
      <c r="N150" s="522">
        <v>100</v>
      </c>
      <c r="O150" s="795" t="s">
        <v>1577</v>
      </c>
      <c r="P150" s="799" t="s">
        <v>1578</v>
      </c>
      <c r="Q150" s="815" t="s">
        <v>1579</v>
      </c>
      <c r="R150" s="511"/>
    </row>
    <row r="151" spans="2:18" ht="60" x14ac:dyDescent="0.3">
      <c r="B151" s="281"/>
      <c r="C151" s="473" t="s">
        <v>1580</v>
      </c>
      <c r="D151" s="271">
        <f t="shared" si="11"/>
        <v>18.34684</v>
      </c>
      <c r="E151" s="523">
        <f>0.74346+1.44785+6.51795</f>
        <v>8.7092600000000004</v>
      </c>
      <c r="F151" s="264">
        <v>9.6375799999999998</v>
      </c>
      <c r="G151" s="271">
        <f t="shared" si="12"/>
        <v>18.12078</v>
      </c>
      <c r="H151" s="523">
        <v>8.4832000000000001</v>
      </c>
      <c r="I151" s="264">
        <v>9.6375799999999998</v>
      </c>
      <c r="J151" s="271">
        <f t="shared" si="13"/>
        <v>18.34684</v>
      </c>
      <c r="K151" s="523">
        <f>0.74346+1.44785+6.51795</f>
        <v>8.7092600000000004</v>
      </c>
      <c r="L151" s="264">
        <v>9.6375799999999998</v>
      </c>
      <c r="M151" s="470">
        <f t="shared" si="9"/>
        <v>100</v>
      </c>
      <c r="N151" s="522">
        <v>100</v>
      </c>
      <c r="O151" s="801"/>
      <c r="P151" s="802"/>
      <c r="Q151" s="816"/>
      <c r="R151" s="472"/>
    </row>
    <row r="152" spans="2:18" ht="60" x14ac:dyDescent="0.3">
      <c r="B152" s="281"/>
      <c r="C152" s="473" t="s">
        <v>1581</v>
      </c>
      <c r="D152" s="271">
        <f t="shared" si="11"/>
        <v>17.280919999999998</v>
      </c>
      <c r="E152" s="523">
        <v>7.6309399999999998</v>
      </c>
      <c r="F152" s="264">
        <v>9.6499799999999993</v>
      </c>
      <c r="G152" s="271">
        <f t="shared" si="12"/>
        <v>17.50093</v>
      </c>
      <c r="H152" s="523">
        <v>7.8509500000000001</v>
      </c>
      <c r="I152" s="264">
        <v>9.6499799999999993</v>
      </c>
      <c r="J152" s="271">
        <f t="shared" si="13"/>
        <v>17.280919999999998</v>
      </c>
      <c r="K152" s="523">
        <v>7.6309399999999998</v>
      </c>
      <c r="L152" s="264">
        <v>9.6499799999999993</v>
      </c>
      <c r="M152" s="470">
        <f t="shared" si="9"/>
        <v>99.999999999999986</v>
      </c>
      <c r="N152" s="522">
        <v>100</v>
      </c>
      <c r="O152" s="801"/>
      <c r="P152" s="802"/>
      <c r="Q152" s="816"/>
      <c r="R152" s="472"/>
    </row>
    <row r="153" spans="2:18" ht="60" x14ac:dyDescent="0.3">
      <c r="B153" s="281"/>
      <c r="C153" s="473" t="s">
        <v>1582</v>
      </c>
      <c r="D153" s="271">
        <f t="shared" si="11"/>
        <v>12.410070000000001</v>
      </c>
      <c r="E153" s="264">
        <f>2.36062+1.09412</f>
        <v>3.4547400000000001</v>
      </c>
      <c r="F153" s="264">
        <v>8.95533</v>
      </c>
      <c r="G153" s="271">
        <f t="shared" si="12"/>
        <v>13.50207</v>
      </c>
      <c r="H153" s="264">
        <v>4.5467399999999998</v>
      </c>
      <c r="I153" s="264">
        <v>8.95533</v>
      </c>
      <c r="J153" s="271">
        <f t="shared" si="13"/>
        <v>12.410070000000001</v>
      </c>
      <c r="K153" s="264">
        <f>2.36062+1.09412</f>
        <v>3.4547400000000001</v>
      </c>
      <c r="L153" s="264">
        <v>8.95533</v>
      </c>
      <c r="M153" s="470">
        <f t="shared" si="9"/>
        <v>100</v>
      </c>
      <c r="N153" s="522">
        <v>100</v>
      </c>
      <c r="O153" s="801"/>
      <c r="P153" s="802"/>
      <c r="Q153" s="816"/>
      <c r="R153" s="472"/>
    </row>
    <row r="154" spans="2:18" ht="60" x14ac:dyDescent="0.3">
      <c r="B154" s="281"/>
      <c r="C154" s="473" t="s">
        <v>1583</v>
      </c>
      <c r="D154" s="271">
        <f t="shared" si="11"/>
        <v>16.475969999999997</v>
      </c>
      <c r="E154" s="264">
        <f>4.00911+2.81115</f>
        <v>6.8202599999999993</v>
      </c>
      <c r="F154" s="264">
        <v>9.6557099999999991</v>
      </c>
      <c r="G154" s="271">
        <f t="shared" si="12"/>
        <v>17.182980000000001</v>
      </c>
      <c r="H154" s="264">
        <v>7.5272699999999997</v>
      </c>
      <c r="I154" s="264">
        <v>9.6557099999999991</v>
      </c>
      <c r="J154" s="271">
        <f t="shared" si="13"/>
        <v>16.475969999999997</v>
      </c>
      <c r="K154" s="264">
        <f>4.00911+2.81115</f>
        <v>6.8202599999999993</v>
      </c>
      <c r="L154" s="264">
        <v>9.6557099999999991</v>
      </c>
      <c r="M154" s="470">
        <f t="shared" si="9"/>
        <v>100.00000000000001</v>
      </c>
      <c r="N154" s="522">
        <v>100</v>
      </c>
      <c r="O154" s="801"/>
      <c r="P154" s="802"/>
      <c r="Q154" s="816"/>
      <c r="R154" s="472"/>
    </row>
    <row r="155" spans="2:18" ht="48" x14ac:dyDescent="0.3">
      <c r="B155" s="281"/>
      <c r="C155" s="473" t="s">
        <v>1584</v>
      </c>
      <c r="D155" s="271">
        <f t="shared" si="11"/>
        <v>2.9590399999999999</v>
      </c>
      <c r="E155" s="264">
        <v>2.9590399999999999</v>
      </c>
      <c r="F155" s="484"/>
      <c r="G155" s="271">
        <f t="shared" si="12"/>
        <v>17.944789999999998</v>
      </c>
      <c r="H155" s="264">
        <v>8.3036899999999996</v>
      </c>
      <c r="I155" s="264">
        <v>9.6410999999999998</v>
      </c>
      <c r="J155" s="271">
        <f t="shared" si="13"/>
        <v>2.9590399999999999</v>
      </c>
      <c r="K155" s="264">
        <f>0.80739+2.15165</f>
        <v>2.9590399999999999</v>
      </c>
      <c r="L155" s="264"/>
      <c r="M155" s="470">
        <f t="shared" si="9"/>
        <v>100</v>
      </c>
      <c r="N155" s="522">
        <v>100</v>
      </c>
      <c r="O155" s="796"/>
      <c r="P155" s="800"/>
      <c r="Q155" s="817"/>
      <c r="R155" s="472" t="s">
        <v>1585</v>
      </c>
    </row>
    <row r="156" spans="2:18" ht="48" x14ac:dyDescent="0.3">
      <c r="B156" s="281"/>
      <c r="C156" s="473" t="s">
        <v>1586</v>
      </c>
      <c r="D156" s="271">
        <f t="shared" si="11"/>
        <v>24.63457</v>
      </c>
      <c r="E156" s="264">
        <v>9.2565299999999997</v>
      </c>
      <c r="F156" s="484">
        <v>15.37804</v>
      </c>
      <c r="G156" s="271">
        <f t="shared" si="12"/>
        <v>31.098190000000002</v>
      </c>
      <c r="H156" s="264">
        <v>15.72015</v>
      </c>
      <c r="I156" s="264">
        <v>15.37804</v>
      </c>
      <c r="J156" s="271">
        <f t="shared" si="13"/>
        <v>24.63457</v>
      </c>
      <c r="K156" s="264">
        <v>9.2565299999999997</v>
      </c>
      <c r="L156" s="264">
        <v>15.37804</v>
      </c>
      <c r="M156" s="470">
        <f t="shared" si="9"/>
        <v>100</v>
      </c>
      <c r="N156" s="522">
        <v>100</v>
      </c>
      <c r="O156" s="795" t="s">
        <v>1587</v>
      </c>
      <c r="P156" s="799" t="s">
        <v>1588</v>
      </c>
      <c r="Q156" s="803" t="s">
        <v>1589</v>
      </c>
      <c r="R156" s="472"/>
    </row>
    <row r="157" spans="2:18" ht="60" x14ac:dyDescent="0.3">
      <c r="B157" s="281"/>
      <c r="C157" s="473" t="s">
        <v>1590</v>
      </c>
      <c r="D157" s="271">
        <f t="shared" si="11"/>
        <v>36.36515</v>
      </c>
      <c r="E157" s="264">
        <v>17.14648</v>
      </c>
      <c r="F157" s="484">
        <v>19.218669999999999</v>
      </c>
      <c r="G157" s="271">
        <f t="shared" si="12"/>
        <v>39.066450000000003</v>
      </c>
      <c r="H157" s="264">
        <f>19.84778</f>
        <v>19.84778</v>
      </c>
      <c r="I157" s="264">
        <v>19.218669999999999</v>
      </c>
      <c r="J157" s="271">
        <f t="shared" si="13"/>
        <v>36.36515</v>
      </c>
      <c r="K157" s="264">
        <v>17.14648</v>
      </c>
      <c r="L157" s="264">
        <v>19.218669999999999</v>
      </c>
      <c r="M157" s="470">
        <f t="shared" si="9"/>
        <v>100</v>
      </c>
      <c r="N157" s="522">
        <v>100</v>
      </c>
      <c r="O157" s="796"/>
      <c r="P157" s="800"/>
      <c r="Q157" s="805"/>
      <c r="R157" s="472"/>
    </row>
    <row r="158" spans="2:18" ht="36" x14ac:dyDescent="0.3">
      <c r="B158" s="281"/>
      <c r="C158" s="524" t="s">
        <v>2272</v>
      </c>
      <c r="D158" s="271">
        <f t="shared" si="11"/>
        <v>5.83</v>
      </c>
      <c r="E158" s="264">
        <v>4</v>
      </c>
      <c r="F158" s="484">
        <v>1.83</v>
      </c>
      <c r="G158" s="271">
        <f t="shared" si="12"/>
        <v>29.086930000000002</v>
      </c>
      <c r="H158" s="264">
        <v>19.959540000000001</v>
      </c>
      <c r="I158" s="484">
        <v>9.1273900000000001</v>
      </c>
      <c r="J158" s="271">
        <f t="shared" si="13"/>
        <v>23.88513</v>
      </c>
      <c r="K158" s="264">
        <f>2.70079+12.05695</f>
        <v>14.75774</v>
      </c>
      <c r="L158" s="264">
        <v>9.1273900000000001</v>
      </c>
      <c r="M158" s="470">
        <f t="shared" si="9"/>
        <v>409.6934819897084</v>
      </c>
      <c r="N158" s="470">
        <v>100</v>
      </c>
      <c r="O158" s="795" t="s">
        <v>2273</v>
      </c>
      <c r="P158" s="797" t="s">
        <v>2009</v>
      </c>
      <c r="Q158" s="799" t="s">
        <v>2274</v>
      </c>
      <c r="R158" s="786"/>
    </row>
    <row r="159" spans="2:18" ht="24" x14ac:dyDescent="0.3">
      <c r="B159" s="281"/>
      <c r="C159" s="524" t="s">
        <v>2275</v>
      </c>
      <c r="D159" s="271">
        <f t="shared" si="11"/>
        <v>6</v>
      </c>
      <c r="E159" s="264">
        <v>4</v>
      </c>
      <c r="F159" s="484">
        <v>2</v>
      </c>
      <c r="G159" s="271">
        <f t="shared" si="12"/>
        <v>29.063469999999999</v>
      </c>
      <c r="H159" s="484">
        <v>19.935369999999999</v>
      </c>
      <c r="I159" s="264">
        <v>9.1280999999999999</v>
      </c>
      <c r="J159" s="271">
        <f t="shared" si="13"/>
        <v>23.89554</v>
      </c>
      <c r="K159" s="264">
        <f>2.75029+12.01715</f>
        <v>14.767440000000001</v>
      </c>
      <c r="L159" s="264">
        <v>9.1280999999999999</v>
      </c>
      <c r="M159" s="470">
        <f t="shared" si="9"/>
        <v>398.25900000000001</v>
      </c>
      <c r="N159" s="470">
        <v>100</v>
      </c>
      <c r="O159" s="796"/>
      <c r="P159" s="798"/>
      <c r="Q159" s="800"/>
      <c r="R159" s="787"/>
    </row>
    <row r="160" spans="2:18" ht="60" x14ac:dyDescent="0.3">
      <c r="B160" s="281"/>
      <c r="C160" s="524" t="s">
        <v>2276</v>
      </c>
      <c r="D160" s="271">
        <f t="shared" si="11"/>
        <v>33.840000000000003</v>
      </c>
      <c r="E160" s="264"/>
      <c r="F160" s="264">
        <f>3.24+1.8+3.6+4.5+1.8+18.9</f>
        <v>33.840000000000003</v>
      </c>
      <c r="G160" s="271">
        <f t="shared" si="12"/>
        <v>33.840000000000003</v>
      </c>
      <c r="H160" s="264"/>
      <c r="I160" s="264">
        <f>3.24+1.8+3.6+4.5+1.8+18.9</f>
        <v>33.840000000000003</v>
      </c>
      <c r="J160" s="271">
        <f t="shared" si="13"/>
        <v>11.16686</v>
      </c>
      <c r="K160" s="264"/>
      <c r="L160" s="264">
        <f>3.39048+4.53638+3.24</f>
        <v>11.16686</v>
      </c>
      <c r="M160" s="470">
        <f t="shared" si="9"/>
        <v>32.998995271867607</v>
      </c>
      <c r="N160" s="470"/>
      <c r="O160" s="281" t="s">
        <v>2277</v>
      </c>
      <c r="P160" s="515">
        <v>54</v>
      </c>
      <c r="Q160" s="269" t="s">
        <v>2278</v>
      </c>
      <c r="R160" s="472"/>
    </row>
    <row r="161" spans="2:18" ht="72" x14ac:dyDescent="0.3">
      <c r="B161" s="281"/>
      <c r="C161" s="517" t="s">
        <v>2400</v>
      </c>
      <c r="D161" s="271">
        <f t="shared" si="11"/>
        <v>0.4</v>
      </c>
      <c r="E161" s="264">
        <v>0.4</v>
      </c>
      <c r="F161" s="484"/>
      <c r="G161" s="271">
        <f t="shared" si="12"/>
        <v>0</v>
      </c>
      <c r="H161" s="264"/>
      <c r="I161" s="484"/>
      <c r="J161" s="271">
        <f t="shared" si="13"/>
        <v>0.4</v>
      </c>
      <c r="K161" s="264">
        <v>0.4</v>
      </c>
      <c r="L161" s="264"/>
      <c r="M161" s="470">
        <f t="shared" si="9"/>
        <v>100</v>
      </c>
      <c r="N161" s="470"/>
      <c r="O161" s="281"/>
      <c r="P161" s="517" t="s">
        <v>2279</v>
      </c>
      <c r="Q161" s="525" t="s">
        <v>1505</v>
      </c>
      <c r="R161" s="472"/>
    </row>
    <row r="162" spans="2:18" ht="72" x14ac:dyDescent="0.3">
      <c r="B162" s="281"/>
      <c r="C162" s="526" t="s">
        <v>2401</v>
      </c>
      <c r="D162" s="271">
        <f t="shared" si="11"/>
        <v>0.8</v>
      </c>
      <c r="E162" s="264">
        <v>0.8</v>
      </c>
      <c r="F162" s="484"/>
      <c r="G162" s="271">
        <f t="shared" si="12"/>
        <v>0</v>
      </c>
      <c r="H162" s="264"/>
      <c r="I162" s="484"/>
      <c r="J162" s="271">
        <f t="shared" si="13"/>
        <v>0.8</v>
      </c>
      <c r="K162" s="264">
        <v>0.8</v>
      </c>
      <c r="L162" s="264"/>
      <c r="M162" s="470">
        <f t="shared" si="9"/>
        <v>100</v>
      </c>
      <c r="N162" s="470"/>
      <c r="O162" s="281"/>
      <c r="P162" s="526" t="s">
        <v>2280</v>
      </c>
      <c r="Q162" s="517" t="s">
        <v>1505</v>
      </c>
      <c r="R162" s="472"/>
    </row>
    <row r="163" spans="2:18" ht="48" x14ac:dyDescent="0.3">
      <c r="B163" s="281"/>
      <c r="C163" s="517" t="s">
        <v>2281</v>
      </c>
      <c r="D163" s="271">
        <f t="shared" si="11"/>
        <v>26.28</v>
      </c>
      <c r="E163" s="264"/>
      <c r="F163" s="264">
        <f>1.8+1.44+9.72+13.32</f>
        <v>26.28</v>
      </c>
      <c r="G163" s="271">
        <f t="shared" si="12"/>
        <v>26.28</v>
      </c>
      <c r="H163" s="264"/>
      <c r="I163" s="264">
        <f>1.8+1.44+9.72+13.32</f>
        <v>26.28</v>
      </c>
      <c r="J163" s="271">
        <f t="shared" si="13"/>
        <v>0</v>
      </c>
      <c r="K163" s="264"/>
      <c r="L163" s="264"/>
      <c r="M163" s="470">
        <f t="shared" si="9"/>
        <v>0</v>
      </c>
      <c r="N163" s="470"/>
      <c r="O163" s="281" t="s">
        <v>2282</v>
      </c>
      <c r="P163" s="517" t="s">
        <v>1792</v>
      </c>
      <c r="Q163" s="517" t="s">
        <v>2283</v>
      </c>
      <c r="R163" s="472"/>
    </row>
    <row r="164" spans="2:18" x14ac:dyDescent="0.3">
      <c r="B164" s="281"/>
      <c r="C164" s="502" t="s">
        <v>2284</v>
      </c>
      <c r="D164" s="271"/>
      <c r="E164" s="264"/>
      <c r="F164" s="264">
        <v>2.2561900000000001</v>
      </c>
      <c r="G164" s="271"/>
      <c r="H164" s="264"/>
      <c r="I164" s="264"/>
      <c r="J164" s="271"/>
      <c r="K164" s="264"/>
      <c r="L164" s="264"/>
      <c r="M164" s="470"/>
      <c r="N164" s="470"/>
      <c r="O164" s="281"/>
      <c r="P164" s="517"/>
      <c r="Q164" s="517"/>
      <c r="R164" s="472"/>
    </row>
    <row r="165" spans="2:18" ht="24" x14ac:dyDescent="0.3">
      <c r="B165" s="281"/>
      <c r="C165" s="517" t="s">
        <v>2285</v>
      </c>
      <c r="D165" s="234"/>
      <c r="E165" s="656"/>
      <c r="F165" s="661">
        <v>0.9042</v>
      </c>
      <c r="G165" s="271"/>
      <c r="H165" s="264"/>
      <c r="I165" s="484"/>
      <c r="J165" s="271"/>
      <c r="K165" s="264"/>
      <c r="L165" s="264"/>
      <c r="M165" s="470"/>
      <c r="N165" s="470"/>
      <c r="O165" s="281"/>
      <c r="P165" s="466"/>
      <c r="Q165" s="269"/>
      <c r="R165" s="472"/>
    </row>
    <row r="166" spans="2:18" ht="12.6" x14ac:dyDescent="0.3">
      <c r="B166" s="281"/>
      <c r="C166" s="502" t="s">
        <v>2286</v>
      </c>
      <c r="D166" s="234"/>
      <c r="E166" s="656"/>
      <c r="F166" s="661">
        <v>32.613030000000002</v>
      </c>
      <c r="G166" s="271"/>
      <c r="H166" s="264"/>
      <c r="I166" s="484"/>
      <c r="J166" s="271"/>
      <c r="K166" s="264"/>
      <c r="L166" s="264"/>
      <c r="M166" s="470"/>
      <c r="N166" s="470"/>
      <c r="O166" s="281"/>
      <c r="P166" s="466"/>
      <c r="Q166" s="269"/>
      <c r="R166" s="472"/>
    </row>
    <row r="167" spans="2:18" ht="12.6" x14ac:dyDescent="0.3">
      <c r="B167" s="281"/>
      <c r="C167" s="502" t="s">
        <v>2287</v>
      </c>
      <c r="D167" s="234"/>
      <c r="E167" s="656"/>
      <c r="F167" s="661">
        <v>1.5673299999999999</v>
      </c>
      <c r="G167" s="271"/>
      <c r="H167" s="264"/>
      <c r="I167" s="484"/>
      <c r="J167" s="271"/>
      <c r="K167" s="264"/>
      <c r="L167" s="264"/>
      <c r="M167" s="470"/>
      <c r="N167" s="470"/>
      <c r="O167" s="281"/>
      <c r="P167" s="466"/>
      <c r="Q167" s="269"/>
      <c r="R167" s="472"/>
    </row>
    <row r="168" spans="2:18" ht="12.6" x14ac:dyDescent="0.3">
      <c r="B168" s="281"/>
      <c r="C168" s="502" t="s">
        <v>2288</v>
      </c>
      <c r="D168" s="234"/>
      <c r="E168" s="656"/>
      <c r="F168" s="661">
        <v>236.05</v>
      </c>
      <c r="G168" s="271"/>
      <c r="H168" s="264"/>
      <c r="I168" s="484"/>
      <c r="J168" s="271"/>
      <c r="K168" s="264"/>
      <c r="L168" s="264"/>
      <c r="M168" s="470"/>
      <c r="N168" s="470"/>
      <c r="O168" s="281"/>
      <c r="P168" s="466"/>
      <c r="Q168" s="269"/>
      <c r="R168" s="472"/>
    </row>
    <row r="169" spans="2:18" ht="12.6" x14ac:dyDescent="0.3">
      <c r="B169" s="281"/>
      <c r="C169" s="502"/>
      <c r="D169" s="234"/>
      <c r="E169" s="656">
        <v>53.924239999999998</v>
      </c>
      <c r="F169" s="661"/>
      <c r="G169" s="271"/>
      <c r="H169" s="264"/>
      <c r="I169" s="484"/>
      <c r="J169" s="271"/>
      <c r="K169" s="264"/>
      <c r="L169" s="264"/>
      <c r="M169" s="470"/>
      <c r="N169" s="470"/>
      <c r="O169" s="281"/>
      <c r="P169" s="466"/>
      <c r="Q169" s="269"/>
      <c r="R169" s="472"/>
    </row>
    <row r="170" spans="2:18" x14ac:dyDescent="0.3">
      <c r="B170" s="478"/>
      <c r="C170" s="469" t="s">
        <v>586</v>
      </c>
      <c r="D170" s="271">
        <f t="shared" si="11"/>
        <v>631.33125000000007</v>
      </c>
      <c r="E170" s="466">
        <f>SUM(E147:E169)</f>
        <v>157.69762</v>
      </c>
      <c r="F170" s="466">
        <f>SUM(F147:F169)</f>
        <v>473.63363000000004</v>
      </c>
      <c r="G170" s="271">
        <f t="shared" si="12"/>
        <v>379.32255999999995</v>
      </c>
      <c r="H170" s="466">
        <f>SUM(H147:H165)</f>
        <v>155.01309000000001</v>
      </c>
      <c r="I170" s="466">
        <f>SUM(I147:I165)</f>
        <v>224.30946999999998</v>
      </c>
      <c r="J170" s="271">
        <f t="shared" si="13"/>
        <v>291.01378999999997</v>
      </c>
      <c r="K170" s="466">
        <f>SUM(K147:K165)</f>
        <v>125.29855999999999</v>
      </c>
      <c r="L170" s="466">
        <f>SUM(L147:L165)</f>
        <v>165.71522999999996</v>
      </c>
      <c r="M170" s="470">
        <f t="shared" si="9"/>
        <v>46.095261401997753</v>
      </c>
      <c r="N170" s="470"/>
      <c r="O170" s="281"/>
      <c r="P170" s="471"/>
      <c r="Q170" s="264"/>
      <c r="R170" s="472"/>
    </row>
    <row r="171" spans="2:18" x14ac:dyDescent="0.3">
      <c r="B171" s="478"/>
      <c r="C171" s="469"/>
      <c r="D171" s="271"/>
      <c r="E171" s="466"/>
      <c r="F171" s="466"/>
      <c r="G171" s="271"/>
      <c r="H171" s="466"/>
      <c r="I171" s="466"/>
      <c r="J171" s="271"/>
      <c r="K171" s="466"/>
      <c r="L171" s="466"/>
      <c r="M171" s="470"/>
      <c r="N171" s="470"/>
      <c r="O171" s="281"/>
      <c r="P171" s="471"/>
      <c r="Q171" s="264"/>
      <c r="R171" s="472"/>
    </row>
    <row r="172" spans="2:18" ht="36" x14ac:dyDescent="0.3">
      <c r="B172" s="478" t="s">
        <v>742</v>
      </c>
      <c r="C172" s="479" t="s">
        <v>761</v>
      </c>
      <c r="D172" s="271"/>
      <c r="E172" s="467"/>
      <c r="F172" s="467"/>
      <c r="G172" s="271"/>
      <c r="H172" s="466"/>
      <c r="I172" s="480"/>
      <c r="J172" s="271"/>
      <c r="K172" s="466"/>
      <c r="L172" s="466"/>
      <c r="M172" s="470"/>
      <c r="N172" s="470"/>
      <c r="O172" s="265"/>
      <c r="P172" s="475"/>
      <c r="Q172" s="265"/>
      <c r="R172" s="472"/>
    </row>
    <row r="173" spans="2:18" ht="96" x14ac:dyDescent="0.3">
      <c r="B173" s="281"/>
      <c r="C173" s="473" t="s">
        <v>1591</v>
      </c>
      <c r="D173" s="271">
        <f t="shared" si="11"/>
        <v>386.12</v>
      </c>
      <c r="E173" s="483">
        <v>386.12</v>
      </c>
      <c r="F173" s="536"/>
      <c r="G173" s="271">
        <f t="shared" si="12"/>
        <v>786.12</v>
      </c>
      <c r="H173" s="483">
        <v>786.12</v>
      </c>
      <c r="I173" s="483"/>
      <c r="J173" s="271">
        <f t="shared" si="13"/>
        <v>323.19799999999998</v>
      </c>
      <c r="K173" s="483">
        <f>65.51+61.158+65.51+65.51+65.51</f>
        <v>323.19799999999998</v>
      </c>
      <c r="L173" s="264"/>
      <c r="M173" s="470">
        <f t="shared" si="9"/>
        <v>83.704029835284359</v>
      </c>
      <c r="N173" s="470"/>
      <c r="O173" s="527" t="s">
        <v>1592</v>
      </c>
      <c r="P173" s="528" t="s">
        <v>1050</v>
      </c>
      <c r="Q173" s="268" t="s">
        <v>1593</v>
      </c>
      <c r="R173" s="472"/>
    </row>
    <row r="174" spans="2:18" ht="84" x14ac:dyDescent="0.3">
      <c r="B174" s="281"/>
      <c r="C174" s="473" t="s">
        <v>1594</v>
      </c>
      <c r="D174" s="271">
        <f t="shared" si="11"/>
        <v>119.88</v>
      </c>
      <c r="E174" s="466">
        <v>119.88</v>
      </c>
      <c r="F174" s="466"/>
      <c r="G174" s="271">
        <f t="shared" si="12"/>
        <v>224.92</v>
      </c>
      <c r="H174" s="466">
        <v>224.92</v>
      </c>
      <c r="I174" s="483"/>
      <c r="J174" s="271">
        <f t="shared" si="13"/>
        <v>85.748000000000005</v>
      </c>
      <c r="K174" s="483">
        <f>17.356+24.112+13.355+14.505+16.42</f>
        <v>85.748000000000005</v>
      </c>
      <c r="L174" s="264"/>
      <c r="M174" s="470">
        <f t="shared" si="9"/>
        <v>71.528194861528206</v>
      </c>
      <c r="N174" s="470"/>
      <c r="O174" s="466" t="s">
        <v>1595</v>
      </c>
      <c r="P174" s="528" t="s">
        <v>1596</v>
      </c>
      <c r="Q174" s="268" t="s">
        <v>1593</v>
      </c>
      <c r="R174" s="472"/>
    </row>
    <row r="175" spans="2:18" ht="108" x14ac:dyDescent="0.3">
      <c r="B175" s="281"/>
      <c r="C175" s="482" t="s">
        <v>1597</v>
      </c>
      <c r="D175" s="271">
        <f t="shared" si="11"/>
        <v>173.483</v>
      </c>
      <c r="E175" s="483">
        <v>173.483</v>
      </c>
      <c r="F175" s="466"/>
      <c r="G175" s="271">
        <f t="shared" si="12"/>
        <v>173.48298</v>
      </c>
      <c r="H175" s="483">
        <v>173.48298</v>
      </c>
      <c r="I175" s="483"/>
      <c r="J175" s="271">
        <f t="shared" si="13"/>
        <v>173.48298</v>
      </c>
      <c r="K175" s="483">
        <v>173.48298</v>
      </c>
      <c r="L175" s="264"/>
      <c r="M175" s="470">
        <f t="shared" si="9"/>
        <v>99.999988471492884</v>
      </c>
      <c r="N175" s="470"/>
      <c r="O175" s="466" t="s">
        <v>1598</v>
      </c>
      <c r="P175" s="528"/>
      <c r="Q175" s="267" t="s">
        <v>1599</v>
      </c>
      <c r="R175" s="472"/>
    </row>
    <row r="176" spans="2:18" x14ac:dyDescent="0.3">
      <c r="B176" s="478"/>
      <c r="C176" s="504" t="s">
        <v>586</v>
      </c>
      <c r="D176" s="271">
        <f t="shared" si="11"/>
        <v>679.48299999999995</v>
      </c>
      <c r="E176" s="529">
        <f>SUM(E173:E175)</f>
        <v>679.48299999999995</v>
      </c>
      <c r="F176" s="529">
        <f>SUM(F173:F175)</f>
        <v>0</v>
      </c>
      <c r="G176" s="271">
        <f t="shared" si="12"/>
        <v>1184.52298</v>
      </c>
      <c r="H176" s="529">
        <f>SUM(H173:H175)</f>
        <v>1184.52298</v>
      </c>
      <c r="I176" s="529">
        <f>SUM(I173:I175)</f>
        <v>0</v>
      </c>
      <c r="J176" s="271">
        <f t="shared" si="13"/>
        <v>582.42897999999991</v>
      </c>
      <c r="K176" s="529">
        <f>SUM(K173:K175)</f>
        <v>582.42897999999991</v>
      </c>
      <c r="L176" s="529">
        <f>SUM(L173:L175)</f>
        <v>0</v>
      </c>
      <c r="M176" s="470">
        <f t="shared" si="9"/>
        <v>85.716490331619767</v>
      </c>
      <c r="N176" s="470"/>
      <c r="O176" s="281"/>
      <c r="P176" s="471"/>
      <c r="Q176" s="264"/>
      <c r="R176" s="472"/>
    </row>
    <row r="177" spans="2:19" x14ac:dyDescent="0.3">
      <c r="B177" s="478"/>
      <c r="C177" s="504"/>
      <c r="D177" s="271"/>
      <c r="E177" s="529"/>
      <c r="F177" s="529"/>
      <c r="G177" s="271"/>
      <c r="H177" s="529"/>
      <c r="I177" s="529"/>
      <c r="J177" s="271"/>
      <c r="K177" s="529"/>
      <c r="L177" s="529"/>
      <c r="M177" s="470"/>
      <c r="N177" s="470"/>
      <c r="O177" s="281"/>
      <c r="P177" s="471"/>
      <c r="Q177" s="264"/>
      <c r="R177" s="472"/>
    </row>
    <row r="178" spans="2:19" x14ac:dyDescent="0.3">
      <c r="B178" s="478"/>
      <c r="C178" s="504"/>
      <c r="D178" s="271"/>
      <c r="E178" s="529"/>
      <c r="F178" s="529"/>
      <c r="G178" s="271"/>
      <c r="H178" s="529"/>
      <c r="I178" s="529"/>
      <c r="J178" s="271"/>
      <c r="K178" s="529"/>
      <c r="L178" s="529"/>
      <c r="M178" s="470"/>
      <c r="N178" s="470"/>
      <c r="O178" s="281"/>
      <c r="P178" s="471"/>
      <c r="Q178" s="264"/>
      <c r="R178" s="472"/>
    </row>
    <row r="179" spans="2:19" ht="36" x14ac:dyDescent="0.3">
      <c r="B179" s="478" t="s">
        <v>1600</v>
      </c>
      <c r="C179" s="469" t="s">
        <v>800</v>
      </c>
      <c r="D179" s="271"/>
      <c r="E179" s="467"/>
      <c r="F179" s="467"/>
      <c r="G179" s="271"/>
      <c r="H179" s="466"/>
      <c r="I179" s="480"/>
      <c r="J179" s="271"/>
      <c r="K179" s="466"/>
      <c r="L179" s="466"/>
      <c r="M179" s="470"/>
      <c r="N179" s="470"/>
      <c r="O179" s="265"/>
      <c r="P179" s="475"/>
      <c r="Q179" s="265"/>
      <c r="R179" s="472"/>
    </row>
    <row r="180" spans="2:19" ht="72" x14ac:dyDescent="0.3">
      <c r="B180" s="478"/>
      <c r="C180" s="473" t="s">
        <v>1601</v>
      </c>
      <c r="D180" s="271">
        <f t="shared" si="11"/>
        <v>413.07376999999997</v>
      </c>
      <c r="E180" s="529">
        <v>90.572770000000006</v>
      </c>
      <c r="F180" s="263">
        <v>322.50099999999998</v>
      </c>
      <c r="G180" s="271">
        <f t="shared" si="12"/>
        <v>413.07376999999997</v>
      </c>
      <c r="H180" s="529">
        <v>90.572770000000006</v>
      </c>
      <c r="I180" s="263">
        <v>322.50099999999998</v>
      </c>
      <c r="J180" s="271">
        <f t="shared" si="13"/>
        <v>320.79374999999999</v>
      </c>
      <c r="K180" s="263"/>
      <c r="L180" s="263">
        <f>166.22125+28.12375+126.44875</f>
        <v>320.79374999999999</v>
      </c>
      <c r="M180" s="470">
        <f t="shared" si="9"/>
        <v>77.660159830530986</v>
      </c>
      <c r="N180" s="470">
        <v>100</v>
      </c>
      <c r="O180" s="281" t="s">
        <v>1602</v>
      </c>
      <c r="P180" s="466" t="s">
        <v>1603</v>
      </c>
      <c r="Q180" s="268" t="s">
        <v>1604</v>
      </c>
      <c r="R180" s="472"/>
    </row>
    <row r="181" spans="2:19" ht="60" x14ac:dyDescent="0.3">
      <c r="B181" s="478"/>
      <c r="C181" s="473" t="s">
        <v>1605</v>
      </c>
      <c r="D181" s="271">
        <f t="shared" si="11"/>
        <v>22.48441</v>
      </c>
      <c r="E181" s="263">
        <v>22.48441</v>
      </c>
      <c r="F181" s="263"/>
      <c r="G181" s="271">
        <f t="shared" si="12"/>
        <v>22.48441</v>
      </c>
      <c r="H181" s="263">
        <v>22.48441</v>
      </c>
      <c r="I181" s="263"/>
      <c r="J181" s="271">
        <f t="shared" si="13"/>
        <v>22.48441</v>
      </c>
      <c r="K181" s="263">
        <v>22.48441</v>
      </c>
      <c r="L181" s="263"/>
      <c r="M181" s="470">
        <f t="shared" si="9"/>
        <v>100</v>
      </c>
      <c r="N181" s="470"/>
      <c r="O181" s="281" t="s">
        <v>1532</v>
      </c>
      <c r="P181" s="466" t="s">
        <v>1533</v>
      </c>
      <c r="Q181" s="268" t="s">
        <v>1534</v>
      </c>
      <c r="R181" s="472"/>
    </row>
    <row r="182" spans="2:19" ht="48" x14ac:dyDescent="0.3">
      <c r="B182" s="478"/>
      <c r="C182" s="473" t="s">
        <v>1606</v>
      </c>
      <c r="D182" s="271">
        <f t="shared" si="11"/>
        <v>40</v>
      </c>
      <c r="E182" s="263">
        <v>40</v>
      </c>
      <c r="F182" s="263"/>
      <c r="G182" s="271">
        <f t="shared" si="12"/>
        <v>70</v>
      </c>
      <c r="H182" s="263">
        <v>70</v>
      </c>
      <c r="I182" s="263"/>
      <c r="J182" s="271">
        <f t="shared" si="13"/>
        <v>1.8729499999999999</v>
      </c>
      <c r="K182" s="263">
        <v>1.8729499999999999</v>
      </c>
      <c r="L182" s="263"/>
      <c r="M182" s="470">
        <f t="shared" si="9"/>
        <v>4.6823749999999995</v>
      </c>
      <c r="N182" s="470"/>
      <c r="O182" s="281" t="s">
        <v>1522</v>
      </c>
      <c r="P182" s="466" t="s">
        <v>1200</v>
      </c>
      <c r="Q182" s="277" t="s">
        <v>1607</v>
      </c>
      <c r="R182" s="472"/>
    </row>
    <row r="183" spans="2:19" ht="84" x14ac:dyDescent="0.3">
      <c r="B183" s="478"/>
      <c r="C183" s="517" t="s">
        <v>2289</v>
      </c>
      <c r="D183" s="271">
        <f t="shared" si="11"/>
        <v>0.3</v>
      </c>
      <c r="E183" s="263">
        <v>0.3</v>
      </c>
      <c r="F183" s="263"/>
      <c r="G183" s="271">
        <f t="shared" si="12"/>
        <v>0</v>
      </c>
      <c r="H183" s="263"/>
      <c r="I183" s="263"/>
      <c r="J183" s="271">
        <f t="shared" si="13"/>
        <v>0.3</v>
      </c>
      <c r="K183" s="263">
        <v>0.3</v>
      </c>
      <c r="L183" s="263"/>
      <c r="M183" s="470">
        <f t="shared" si="9"/>
        <v>100</v>
      </c>
      <c r="N183" s="470"/>
      <c r="O183" s="281" t="s">
        <v>2290</v>
      </c>
      <c r="P183" s="515" t="s">
        <v>1257</v>
      </c>
      <c r="Q183" s="517" t="s">
        <v>1426</v>
      </c>
      <c r="R183" s="472"/>
    </row>
    <row r="184" spans="2:19" ht="60" x14ac:dyDescent="0.3">
      <c r="B184" s="478"/>
      <c r="C184" s="517" t="s">
        <v>2291</v>
      </c>
      <c r="D184" s="271">
        <f t="shared" si="11"/>
        <v>20</v>
      </c>
      <c r="E184" s="263">
        <v>20</v>
      </c>
      <c r="F184" s="263"/>
      <c r="G184" s="271">
        <f t="shared" si="12"/>
        <v>80</v>
      </c>
      <c r="H184" s="263">
        <v>80</v>
      </c>
      <c r="I184" s="263"/>
      <c r="J184" s="271">
        <f t="shared" si="13"/>
        <v>0</v>
      </c>
      <c r="K184" s="263"/>
      <c r="L184" s="263"/>
      <c r="M184" s="470">
        <f t="shared" si="9"/>
        <v>0</v>
      </c>
      <c r="N184" s="470"/>
      <c r="O184" s="281" t="s">
        <v>2189</v>
      </c>
      <c r="P184" s="515" t="s">
        <v>1202</v>
      </c>
      <c r="Q184" s="517" t="s">
        <v>2190</v>
      </c>
      <c r="R184" s="472"/>
    </row>
    <row r="185" spans="2:19" ht="24" x14ac:dyDescent="0.3">
      <c r="B185" s="478"/>
      <c r="C185" s="517" t="s">
        <v>2292</v>
      </c>
      <c r="D185" s="271">
        <f t="shared" si="11"/>
        <v>50</v>
      </c>
      <c r="E185" s="263">
        <v>50</v>
      </c>
      <c r="F185" s="263"/>
      <c r="G185" s="271">
        <f t="shared" si="12"/>
        <v>0</v>
      </c>
      <c r="H185" s="263"/>
      <c r="I185" s="263"/>
      <c r="J185" s="271">
        <f t="shared" si="13"/>
        <v>0</v>
      </c>
      <c r="K185" s="263"/>
      <c r="L185" s="263"/>
      <c r="M185" s="470">
        <f t="shared" si="9"/>
        <v>0</v>
      </c>
      <c r="N185" s="470">
        <v>70</v>
      </c>
      <c r="O185" s="281" t="s">
        <v>2293</v>
      </c>
      <c r="P185" s="515">
        <v>149</v>
      </c>
      <c r="Q185" s="517" t="s">
        <v>2294</v>
      </c>
      <c r="R185" s="472"/>
    </row>
    <row r="186" spans="2:19" x14ac:dyDescent="0.3">
      <c r="B186" s="478"/>
      <c r="C186" s="502" t="s">
        <v>2295</v>
      </c>
      <c r="D186" s="271"/>
      <c r="E186" s="263"/>
      <c r="F186" s="263">
        <v>321.87943999999999</v>
      </c>
      <c r="G186" s="271"/>
      <c r="H186" s="263"/>
      <c r="I186" s="263"/>
      <c r="J186" s="271"/>
      <c r="K186" s="263"/>
      <c r="L186" s="263"/>
      <c r="M186" s="470"/>
      <c r="N186" s="470"/>
      <c r="O186" s="281"/>
      <c r="P186" s="515"/>
      <c r="Q186" s="517"/>
      <c r="R186" s="472"/>
      <c r="S186" s="652"/>
    </row>
    <row r="187" spans="2:19" x14ac:dyDescent="0.3">
      <c r="B187" s="478"/>
      <c r="C187" s="517"/>
      <c r="D187" s="271"/>
      <c r="E187" s="263">
        <v>7.5638199999999998</v>
      </c>
      <c r="F187" s="263"/>
      <c r="G187" s="271"/>
      <c r="H187" s="263"/>
      <c r="I187" s="263"/>
      <c r="J187" s="271"/>
      <c r="K187" s="263"/>
      <c r="L187" s="263"/>
      <c r="M187" s="470"/>
      <c r="N187" s="470"/>
      <c r="O187" s="281"/>
      <c r="P187" s="515"/>
      <c r="Q187" s="517"/>
      <c r="R187" s="472"/>
    </row>
    <row r="188" spans="2:19" x14ac:dyDescent="0.3">
      <c r="B188" s="478"/>
      <c r="C188" s="280" t="s">
        <v>586</v>
      </c>
      <c r="D188" s="271">
        <f t="shared" si="11"/>
        <v>875.30143999999996</v>
      </c>
      <c r="E188" s="530">
        <f>SUM(E180:E187)</f>
        <v>230.92100000000002</v>
      </c>
      <c r="F188" s="530">
        <f>SUM(F180:F187)</f>
        <v>644.38043999999991</v>
      </c>
      <c r="G188" s="271">
        <f t="shared" si="12"/>
        <v>585.55817999999999</v>
      </c>
      <c r="H188" s="530">
        <f>SUM(H180:H184)</f>
        <v>263.05718000000002</v>
      </c>
      <c r="I188" s="530">
        <f>SUM(I180:I183)</f>
        <v>322.50099999999998</v>
      </c>
      <c r="J188" s="271">
        <f t="shared" si="13"/>
        <v>345.45110999999997</v>
      </c>
      <c r="K188" s="530">
        <f>SUM(K180:K183)</f>
        <v>24.657360000000001</v>
      </c>
      <c r="L188" s="530">
        <f>SUM(L180:L183)</f>
        <v>320.79374999999999</v>
      </c>
      <c r="M188" s="531">
        <f t="shared" si="9"/>
        <v>39.466530524615607</v>
      </c>
      <c r="N188" s="531"/>
      <c r="O188" s="281"/>
      <c r="P188" s="471"/>
      <c r="Q188" s="264"/>
      <c r="R188" s="472"/>
    </row>
    <row r="189" spans="2:19" x14ac:dyDescent="0.3">
      <c r="B189" s="478"/>
      <c r="C189" s="280"/>
      <c r="D189" s="271"/>
      <c r="E189" s="530"/>
      <c r="F189" s="530"/>
      <c r="G189" s="271"/>
      <c r="H189" s="530"/>
      <c r="I189" s="530"/>
      <c r="J189" s="271"/>
      <c r="K189" s="530"/>
      <c r="L189" s="530"/>
      <c r="M189" s="531"/>
      <c r="N189" s="531"/>
      <c r="O189" s="281"/>
      <c r="P189" s="471"/>
      <c r="Q189" s="264"/>
      <c r="R189" s="472"/>
    </row>
    <row r="190" spans="2:19" x14ac:dyDescent="0.3">
      <c r="B190" s="478"/>
      <c r="C190" s="280"/>
      <c r="D190" s="271"/>
      <c r="E190" s="530"/>
      <c r="F190" s="530"/>
      <c r="G190" s="271"/>
      <c r="H190" s="530"/>
      <c r="I190" s="530"/>
      <c r="J190" s="271"/>
      <c r="K190" s="530"/>
      <c r="L190" s="530"/>
      <c r="M190" s="531"/>
      <c r="N190" s="531"/>
      <c r="O190" s="281"/>
      <c r="P190" s="471"/>
      <c r="Q190" s="264"/>
      <c r="R190" s="472"/>
    </row>
    <row r="191" spans="2:19" ht="36" x14ac:dyDescent="0.3">
      <c r="B191" s="478" t="s">
        <v>744</v>
      </c>
      <c r="C191" s="532" t="s">
        <v>1608</v>
      </c>
      <c r="D191" s="271"/>
      <c r="E191" s="533"/>
      <c r="F191" s="533"/>
      <c r="G191" s="271"/>
      <c r="H191" s="533"/>
      <c r="I191" s="533"/>
      <c r="J191" s="271"/>
      <c r="K191" s="533"/>
      <c r="L191" s="533"/>
      <c r="M191" s="531"/>
      <c r="N191" s="531"/>
      <c r="O191" s="478"/>
      <c r="P191" s="271"/>
      <c r="Q191" s="278"/>
      <c r="R191" s="472"/>
    </row>
    <row r="192" spans="2:19" x14ac:dyDescent="0.3">
      <c r="B192" s="281"/>
      <c r="C192" s="534"/>
      <c r="D192" s="271">
        <f t="shared" si="11"/>
        <v>0</v>
      </c>
      <c r="E192" s="533"/>
      <c r="F192" s="533"/>
      <c r="G192" s="271">
        <f t="shared" si="12"/>
        <v>0</v>
      </c>
      <c r="H192" s="533"/>
      <c r="I192" s="533"/>
      <c r="J192" s="271">
        <f t="shared" si="13"/>
        <v>0</v>
      </c>
      <c r="K192" s="533"/>
      <c r="L192" s="533"/>
      <c r="M192" s="531" t="e">
        <f t="shared" si="9"/>
        <v>#DIV/0!</v>
      </c>
      <c r="N192" s="531"/>
      <c r="O192" s="281"/>
      <c r="P192" s="466"/>
      <c r="Q192" s="279"/>
      <c r="R192" s="472"/>
    </row>
    <row r="193" spans="2:19" x14ac:dyDescent="0.3">
      <c r="B193" s="478"/>
      <c r="C193" s="532"/>
      <c r="D193" s="271">
        <f t="shared" si="11"/>
        <v>0</v>
      </c>
      <c r="E193" s="533"/>
      <c r="F193" s="533"/>
      <c r="G193" s="271">
        <f t="shared" si="12"/>
        <v>0</v>
      </c>
      <c r="H193" s="533"/>
      <c r="I193" s="533"/>
      <c r="J193" s="271">
        <f t="shared" si="13"/>
        <v>0</v>
      </c>
      <c r="K193" s="533"/>
      <c r="L193" s="533"/>
      <c r="M193" s="531" t="e">
        <f t="shared" si="9"/>
        <v>#DIV/0!</v>
      </c>
      <c r="N193" s="531"/>
      <c r="O193" s="478"/>
      <c r="P193" s="271"/>
      <c r="Q193" s="278"/>
      <c r="R193" s="472"/>
    </row>
    <row r="194" spans="2:19" x14ac:dyDescent="0.3">
      <c r="B194" s="478"/>
      <c r="C194" s="532"/>
      <c r="D194" s="271"/>
      <c r="E194" s="533"/>
      <c r="F194" s="533"/>
      <c r="G194" s="271"/>
      <c r="H194" s="533"/>
      <c r="I194" s="533"/>
      <c r="J194" s="271"/>
      <c r="K194" s="533"/>
      <c r="L194" s="533"/>
      <c r="M194" s="531" t="e">
        <f t="shared" si="9"/>
        <v>#DIV/0!</v>
      </c>
      <c r="N194" s="531"/>
      <c r="O194" s="478"/>
      <c r="P194" s="271"/>
      <c r="Q194" s="278"/>
      <c r="R194" s="472"/>
    </row>
    <row r="195" spans="2:19" ht="48" x14ac:dyDescent="0.3">
      <c r="B195" s="478" t="s">
        <v>813</v>
      </c>
      <c r="C195" s="479" t="s">
        <v>1609</v>
      </c>
      <c r="D195" s="271"/>
      <c r="E195" s="654"/>
      <c r="F195" s="654"/>
      <c r="G195" s="271"/>
      <c r="H195" s="271"/>
      <c r="I195" s="535"/>
      <c r="J195" s="271"/>
      <c r="K195" s="271"/>
      <c r="L195" s="271"/>
      <c r="M195" s="531"/>
      <c r="N195" s="531"/>
      <c r="O195" s="265"/>
      <c r="P195" s="475"/>
      <c r="Q195" s="265"/>
      <c r="R195" s="472"/>
    </row>
    <row r="196" spans="2:19" ht="72" x14ac:dyDescent="0.3">
      <c r="B196" s="281" t="s">
        <v>1444</v>
      </c>
      <c r="C196" s="473" t="s">
        <v>1610</v>
      </c>
      <c r="D196" s="271">
        <f t="shared" ref="D196:D202" si="14">E196+F196</f>
        <v>128.41847999999999</v>
      </c>
      <c r="E196" s="481">
        <v>50</v>
      </c>
      <c r="F196" s="481">
        <v>78.418480000000002</v>
      </c>
      <c r="G196" s="271">
        <f t="shared" ref="G196:G202" si="15">H196+I196</f>
        <v>749.44111999999996</v>
      </c>
      <c r="H196" s="481">
        <f>8.032+102.71042-1.2293</f>
        <v>109.51312</v>
      </c>
      <c r="I196" s="481">
        <f>511.883+128.045</f>
        <v>639.928</v>
      </c>
      <c r="J196" s="271">
        <f t="shared" ref="J196:J202" si="16">K196+L196</f>
        <v>78.229990000000001</v>
      </c>
      <c r="K196" s="481"/>
      <c r="L196" s="264">
        <f>44.82917+33.40082</f>
        <v>78.229990000000001</v>
      </c>
      <c r="M196" s="470">
        <f t="shared" ref="M196:M202" si="17">J196/D196%</f>
        <v>60.918015849432273</v>
      </c>
      <c r="N196" s="470">
        <v>100</v>
      </c>
      <c r="O196" s="466" t="s">
        <v>1611</v>
      </c>
      <c r="P196" s="481" t="s">
        <v>114</v>
      </c>
      <c r="Q196" s="268" t="s">
        <v>1612</v>
      </c>
      <c r="R196" s="472" t="s">
        <v>1613</v>
      </c>
    </row>
    <row r="197" spans="2:19" ht="48" x14ac:dyDescent="0.3">
      <c r="B197" s="478"/>
      <c r="C197" s="473" t="s">
        <v>1614</v>
      </c>
      <c r="D197" s="271">
        <f t="shared" si="14"/>
        <v>470.60048999999998</v>
      </c>
      <c r="E197" s="481">
        <v>470.60048999999998</v>
      </c>
      <c r="F197" s="481"/>
      <c r="G197" s="271">
        <f t="shared" si="15"/>
        <v>470.60048999999998</v>
      </c>
      <c r="H197" s="481">
        <v>470.60048999999998</v>
      </c>
      <c r="I197" s="481"/>
      <c r="J197" s="271">
        <f t="shared" si="16"/>
        <v>305.74772999999999</v>
      </c>
      <c r="K197" s="481">
        <f>87.29059+46.22+172.23714</f>
        <v>305.74772999999999</v>
      </c>
      <c r="L197" s="264"/>
      <c r="M197" s="470">
        <f t="shared" si="17"/>
        <v>64.969700732780794</v>
      </c>
      <c r="N197" s="470">
        <v>40</v>
      </c>
      <c r="O197" s="466" t="s">
        <v>1615</v>
      </c>
      <c r="P197" s="481" t="s">
        <v>1616</v>
      </c>
      <c r="Q197" s="268" t="s">
        <v>1604</v>
      </c>
      <c r="R197" s="472"/>
    </row>
    <row r="198" spans="2:19" ht="48" x14ac:dyDescent="0.3">
      <c r="B198" s="478"/>
      <c r="C198" s="280" t="s">
        <v>1617</v>
      </c>
      <c r="D198" s="271">
        <f t="shared" si="14"/>
        <v>175.917</v>
      </c>
      <c r="E198" s="264">
        <f>-3.95738+179.87438</f>
        <v>175.917</v>
      </c>
      <c r="F198" s="264"/>
      <c r="G198" s="271">
        <f t="shared" si="15"/>
        <v>179.87438</v>
      </c>
      <c r="H198" s="264">
        <v>179.87438</v>
      </c>
      <c r="I198" s="264"/>
      <c r="J198" s="271">
        <f t="shared" si="16"/>
        <v>160.80085</v>
      </c>
      <c r="K198" s="264">
        <f>52.85885+105.15996+2.78204</f>
        <v>160.80085</v>
      </c>
      <c r="L198" s="264"/>
      <c r="M198" s="470">
        <f t="shared" si="17"/>
        <v>91.407226135052312</v>
      </c>
      <c r="N198" s="470">
        <v>100</v>
      </c>
      <c r="O198" s="799" t="s">
        <v>1618</v>
      </c>
      <c r="P198" s="818" t="s">
        <v>1619</v>
      </c>
      <c r="Q198" s="803" t="s">
        <v>1620</v>
      </c>
      <c r="R198" s="786"/>
    </row>
    <row r="199" spans="2:19" ht="60" x14ac:dyDescent="0.3">
      <c r="B199" s="478"/>
      <c r="C199" s="517" t="s">
        <v>2296</v>
      </c>
      <c r="D199" s="271">
        <f t="shared" si="14"/>
        <v>3.9573800000000001</v>
      </c>
      <c r="E199" s="264">
        <v>3.9573800000000001</v>
      </c>
      <c r="F199" s="264"/>
      <c r="G199" s="271">
        <f t="shared" si="15"/>
        <v>0</v>
      </c>
      <c r="H199" s="264"/>
      <c r="I199" s="264"/>
      <c r="J199" s="271">
        <f t="shared" si="16"/>
        <v>3.9573800000000001</v>
      </c>
      <c r="K199" s="264">
        <v>3.9573800000000001</v>
      </c>
      <c r="L199" s="264"/>
      <c r="M199" s="470">
        <f t="shared" si="17"/>
        <v>100</v>
      </c>
      <c r="N199" s="470"/>
      <c r="O199" s="800"/>
      <c r="P199" s="819"/>
      <c r="Q199" s="805"/>
      <c r="R199" s="787"/>
    </row>
    <row r="200" spans="2:19" ht="48" x14ac:dyDescent="0.3">
      <c r="B200" s="478"/>
      <c r="C200" s="521" t="s">
        <v>1621</v>
      </c>
      <c r="D200" s="271">
        <f t="shared" si="14"/>
        <v>6.3241699999999996</v>
      </c>
      <c r="E200" s="264">
        <v>6.3241699999999996</v>
      </c>
      <c r="F200" s="264"/>
      <c r="G200" s="271">
        <f t="shared" si="15"/>
        <v>6.3241699999999996</v>
      </c>
      <c r="H200" s="264">
        <v>6.3241699999999996</v>
      </c>
      <c r="I200" s="264"/>
      <c r="J200" s="271">
        <f t="shared" si="16"/>
        <v>6.3241699999999996</v>
      </c>
      <c r="K200" s="264">
        <v>6.3241699999999996</v>
      </c>
      <c r="L200" s="264"/>
      <c r="M200" s="470">
        <f t="shared" si="17"/>
        <v>100</v>
      </c>
      <c r="N200" s="470"/>
      <c r="O200" s="281" t="s">
        <v>1532</v>
      </c>
      <c r="P200" s="466" t="s">
        <v>1533</v>
      </c>
      <c r="Q200" s="277" t="s">
        <v>1622</v>
      </c>
      <c r="R200" s="472"/>
    </row>
    <row r="201" spans="2:19" ht="84" x14ac:dyDescent="0.3">
      <c r="B201" s="478" t="s">
        <v>1444</v>
      </c>
      <c r="C201" s="473" t="s">
        <v>1623</v>
      </c>
      <c r="D201" s="271">
        <f t="shared" si="14"/>
        <v>1.5440700000000001</v>
      </c>
      <c r="E201" s="264">
        <v>1.5440700000000001</v>
      </c>
      <c r="F201" s="264"/>
      <c r="G201" s="271">
        <f t="shared" si="15"/>
        <v>0</v>
      </c>
      <c r="H201" s="264"/>
      <c r="I201" s="264"/>
      <c r="J201" s="271">
        <f t="shared" si="16"/>
        <v>1.5440700000000001</v>
      </c>
      <c r="K201" s="264">
        <v>1.5440700000000001</v>
      </c>
      <c r="L201" s="264"/>
      <c r="M201" s="470">
        <f t="shared" si="17"/>
        <v>100</v>
      </c>
      <c r="N201" s="470"/>
      <c r="O201" s="466"/>
      <c r="P201" s="268" t="s">
        <v>1624</v>
      </c>
      <c r="Q201" s="268" t="s">
        <v>1625</v>
      </c>
      <c r="R201" s="472"/>
    </row>
    <row r="202" spans="2:19" ht="72" x14ac:dyDescent="0.3">
      <c r="B202" s="478"/>
      <c r="C202" s="473" t="s">
        <v>1626</v>
      </c>
      <c r="D202" s="271">
        <f t="shared" si="14"/>
        <v>0.21</v>
      </c>
      <c r="E202" s="466">
        <v>0.21</v>
      </c>
      <c r="F202" s="264"/>
      <c r="G202" s="271">
        <f t="shared" si="15"/>
        <v>0.21</v>
      </c>
      <c r="H202" s="264">
        <v>0.21</v>
      </c>
      <c r="I202" s="264"/>
      <c r="J202" s="271">
        <f t="shared" si="16"/>
        <v>0.21</v>
      </c>
      <c r="K202" s="466">
        <v>0.21</v>
      </c>
      <c r="L202" s="271"/>
      <c r="M202" s="470">
        <f t="shared" si="17"/>
        <v>100</v>
      </c>
      <c r="N202" s="531"/>
      <c r="O202" s="265" t="s">
        <v>1627</v>
      </c>
      <c r="P202" s="475" t="s">
        <v>197</v>
      </c>
      <c r="Q202" s="265" t="s">
        <v>1529</v>
      </c>
      <c r="R202" s="472"/>
    </row>
    <row r="203" spans="2:19" ht="60" x14ac:dyDescent="0.3">
      <c r="B203" s="281"/>
      <c r="C203" s="473" t="s">
        <v>1628</v>
      </c>
      <c r="D203" s="271">
        <f t="shared" si="11"/>
        <v>0.26100000000000001</v>
      </c>
      <c r="E203" s="536">
        <v>0.26100000000000001</v>
      </c>
      <c r="F203" s="536"/>
      <c r="G203" s="271">
        <f t="shared" si="12"/>
        <v>0.26100000000000001</v>
      </c>
      <c r="H203" s="536">
        <v>0.26100000000000001</v>
      </c>
      <c r="I203" s="536"/>
      <c r="J203" s="271">
        <f t="shared" si="13"/>
        <v>0.26100000000000001</v>
      </c>
      <c r="K203" s="536">
        <v>0.26100000000000001</v>
      </c>
      <c r="L203" s="264"/>
      <c r="M203" s="470">
        <f t="shared" si="9"/>
        <v>100.00000000000001</v>
      </c>
      <c r="N203" s="470"/>
      <c r="O203" s="281" t="s">
        <v>1528</v>
      </c>
      <c r="P203" s="481" t="s">
        <v>1204</v>
      </c>
      <c r="Q203" s="265" t="s">
        <v>1629</v>
      </c>
      <c r="R203" s="472"/>
    </row>
    <row r="204" spans="2:19" ht="72" x14ac:dyDescent="0.3">
      <c r="B204" s="281"/>
      <c r="C204" s="537" t="s">
        <v>1630</v>
      </c>
      <c r="D204" s="271">
        <f t="shared" si="11"/>
        <v>58.920920000000002</v>
      </c>
      <c r="E204" s="481">
        <f>101.69999-42.77907</f>
        <v>58.920920000000002</v>
      </c>
      <c r="F204" s="481"/>
      <c r="G204" s="271">
        <f t="shared" si="12"/>
        <v>151.69999000000001</v>
      </c>
      <c r="H204" s="481">
        <v>151.69999000000001</v>
      </c>
      <c r="I204" s="481"/>
      <c r="J204" s="271">
        <f t="shared" si="13"/>
        <v>22.697610000000001</v>
      </c>
      <c r="K204" s="481">
        <v>22.697610000000001</v>
      </c>
      <c r="L204" s="523"/>
      <c r="M204" s="470">
        <f t="shared" si="9"/>
        <v>38.522158174040733</v>
      </c>
      <c r="N204" s="470">
        <v>85</v>
      </c>
      <c r="O204" s="281" t="s">
        <v>1631</v>
      </c>
      <c r="P204" s="481" t="s">
        <v>920</v>
      </c>
      <c r="Q204" s="272" t="s">
        <v>1632</v>
      </c>
      <c r="R204" s="472"/>
    </row>
    <row r="205" spans="2:19" ht="36" x14ac:dyDescent="0.3">
      <c r="B205" s="281"/>
      <c r="C205" s="538" t="s">
        <v>1633</v>
      </c>
      <c r="D205" s="271">
        <f t="shared" si="11"/>
        <v>30</v>
      </c>
      <c r="E205" s="481">
        <v>30</v>
      </c>
      <c r="F205" s="481"/>
      <c r="G205" s="271">
        <f t="shared" si="12"/>
        <v>70</v>
      </c>
      <c r="H205" s="481">
        <v>70</v>
      </c>
      <c r="I205" s="481"/>
      <c r="J205" s="271">
        <f t="shared" si="13"/>
        <v>0</v>
      </c>
      <c r="K205" s="481"/>
      <c r="L205" s="264"/>
      <c r="M205" s="470">
        <f t="shared" si="9"/>
        <v>0</v>
      </c>
      <c r="N205" s="470"/>
      <c r="O205" s="281" t="s">
        <v>1522</v>
      </c>
      <c r="P205" s="481" t="s">
        <v>1200</v>
      </c>
      <c r="Q205" s="500" t="s">
        <v>1634</v>
      </c>
      <c r="R205" s="472"/>
    </row>
    <row r="206" spans="2:19" ht="48" x14ac:dyDescent="0.3">
      <c r="B206" s="281"/>
      <c r="C206" s="517" t="s">
        <v>2402</v>
      </c>
      <c r="D206" s="271">
        <f t="shared" si="11"/>
        <v>137.60193000000001</v>
      </c>
      <c r="E206" s="264">
        <v>137.60193000000001</v>
      </c>
      <c r="F206" s="264"/>
      <c r="G206" s="271">
        <f t="shared" si="12"/>
        <v>137.60193000000001</v>
      </c>
      <c r="H206" s="264">
        <v>137.60193000000001</v>
      </c>
      <c r="I206" s="264"/>
      <c r="J206" s="271">
        <f t="shared" si="13"/>
        <v>68.174999999999997</v>
      </c>
      <c r="K206" s="264">
        <v>68.174999999999997</v>
      </c>
      <c r="L206" s="264"/>
      <c r="M206" s="470">
        <f t="shared" si="9"/>
        <v>49.54508995622372</v>
      </c>
      <c r="N206" s="470">
        <v>100</v>
      </c>
      <c r="O206" s="466" t="s">
        <v>2297</v>
      </c>
      <c r="P206" s="539">
        <v>95</v>
      </c>
      <c r="Q206" s="267" t="s">
        <v>2298</v>
      </c>
      <c r="R206" s="472"/>
      <c r="S206" s="652"/>
    </row>
    <row r="207" spans="2:19" ht="48" x14ac:dyDescent="0.3">
      <c r="B207" s="281"/>
      <c r="C207" s="498" t="s">
        <v>2195</v>
      </c>
      <c r="D207" s="271">
        <f t="shared" si="11"/>
        <v>27.124790000000001</v>
      </c>
      <c r="E207" s="264">
        <v>27.124790000000001</v>
      </c>
      <c r="F207" s="264"/>
      <c r="G207" s="271">
        <f t="shared" si="12"/>
        <v>27.124790000000001</v>
      </c>
      <c r="H207" s="264">
        <v>27.124790000000001</v>
      </c>
      <c r="I207" s="264"/>
      <c r="J207" s="271">
        <f t="shared" si="13"/>
        <v>3.39839</v>
      </c>
      <c r="K207" s="264">
        <f>0.69772+2.70067</f>
        <v>3.39839</v>
      </c>
      <c r="L207" s="264"/>
      <c r="M207" s="470">
        <f t="shared" si="9"/>
        <v>12.528723724681372</v>
      </c>
      <c r="N207" s="470"/>
      <c r="O207" s="466" t="s">
        <v>2196</v>
      </c>
      <c r="P207" s="539">
        <v>17</v>
      </c>
      <c r="Q207" s="267" t="s">
        <v>2190</v>
      </c>
      <c r="R207" s="472"/>
    </row>
    <row r="208" spans="2:19" ht="48" x14ac:dyDescent="0.3">
      <c r="B208" s="281"/>
      <c r="C208" s="517" t="s">
        <v>2299</v>
      </c>
      <c r="D208" s="271">
        <f t="shared" si="11"/>
        <v>8.9052500000000006</v>
      </c>
      <c r="E208" s="264">
        <v>8.9052500000000006</v>
      </c>
      <c r="F208" s="264"/>
      <c r="G208" s="271">
        <f t="shared" si="12"/>
        <v>8.9052500000000006</v>
      </c>
      <c r="H208" s="264">
        <v>8.9052500000000006</v>
      </c>
      <c r="I208" s="264"/>
      <c r="J208" s="271">
        <f t="shared" si="13"/>
        <v>8.5391200000000005</v>
      </c>
      <c r="K208" s="264">
        <v>8.5391200000000005</v>
      </c>
      <c r="L208" s="264"/>
      <c r="M208" s="470">
        <f>J208/D208%</f>
        <v>95.88860503635496</v>
      </c>
      <c r="N208" s="470"/>
      <c r="O208" s="466" t="s">
        <v>2187</v>
      </c>
      <c r="P208" s="539">
        <v>39</v>
      </c>
      <c r="Q208" s="517" t="s">
        <v>1264</v>
      </c>
      <c r="R208" s="472"/>
    </row>
    <row r="209" spans="2:18" ht="60" x14ac:dyDescent="0.3">
      <c r="B209" s="281"/>
      <c r="C209" s="517" t="s">
        <v>2291</v>
      </c>
      <c r="D209" s="271">
        <f t="shared" si="11"/>
        <v>20</v>
      </c>
      <c r="E209" s="264">
        <v>20</v>
      </c>
      <c r="F209" s="264"/>
      <c r="G209" s="271">
        <f t="shared" si="12"/>
        <v>69.078000000000003</v>
      </c>
      <c r="H209" s="264">
        <v>69.078000000000003</v>
      </c>
      <c r="I209" s="264"/>
      <c r="J209" s="271">
        <f t="shared" si="13"/>
        <v>0</v>
      </c>
      <c r="K209" s="264"/>
      <c r="L209" s="264"/>
      <c r="M209" s="470">
        <f>J209/D209%</f>
        <v>0</v>
      </c>
      <c r="N209" s="470"/>
      <c r="O209" s="466" t="s">
        <v>2189</v>
      </c>
      <c r="P209" s="539" t="s">
        <v>1202</v>
      </c>
      <c r="Q209" s="267" t="s">
        <v>2190</v>
      </c>
      <c r="R209" s="472"/>
    </row>
    <row r="210" spans="2:18" x14ac:dyDescent="0.3">
      <c r="B210" s="281"/>
      <c r="C210" s="502" t="s">
        <v>2300</v>
      </c>
      <c r="D210" s="271"/>
      <c r="E210" s="264"/>
      <c r="F210" s="660">
        <v>8.8517899999999994</v>
      </c>
      <c r="G210" s="271"/>
      <c r="H210" s="264"/>
      <c r="I210" s="264"/>
      <c r="J210" s="271"/>
      <c r="K210" s="264"/>
      <c r="L210" s="264"/>
      <c r="M210" s="470"/>
      <c r="N210" s="470"/>
      <c r="O210" s="466"/>
      <c r="P210" s="539"/>
      <c r="Q210" s="267"/>
      <c r="R210" s="472"/>
    </row>
    <row r="211" spans="2:18" x14ac:dyDescent="0.3">
      <c r="B211" s="281"/>
      <c r="C211" s="502" t="s">
        <v>2301</v>
      </c>
      <c r="D211" s="271">
        <f t="shared" si="11"/>
        <v>3.6829999999999998</v>
      </c>
      <c r="E211" s="264"/>
      <c r="F211" s="660">
        <v>3.6829999999999998</v>
      </c>
      <c r="G211" s="271">
        <f t="shared" si="12"/>
        <v>0</v>
      </c>
      <c r="H211" s="264"/>
      <c r="I211" s="264"/>
      <c r="J211" s="271">
        <f t="shared" si="13"/>
        <v>0</v>
      </c>
      <c r="K211" s="264"/>
      <c r="L211" s="264"/>
      <c r="M211" s="470"/>
      <c r="N211" s="470"/>
      <c r="O211" s="466"/>
      <c r="P211" s="484"/>
      <c r="Q211" s="267"/>
      <c r="R211" s="472"/>
    </row>
    <row r="212" spans="2:18" ht="24" x14ac:dyDescent="0.3">
      <c r="B212" s="281"/>
      <c r="C212" s="516" t="s">
        <v>1635</v>
      </c>
      <c r="D212" s="234">
        <f t="shared" si="11"/>
        <v>0.90078999999999998</v>
      </c>
      <c r="E212" s="262"/>
      <c r="F212" s="262">
        <v>0.90078999999999998</v>
      </c>
      <c r="G212" s="271"/>
      <c r="H212" s="264"/>
      <c r="I212" s="264"/>
      <c r="J212" s="271"/>
      <c r="K212" s="264"/>
      <c r="L212" s="264"/>
      <c r="M212" s="470"/>
      <c r="N212" s="470"/>
      <c r="O212" s="466"/>
      <c r="P212" s="484"/>
      <c r="Q212" s="267"/>
      <c r="R212" s="472"/>
    </row>
    <row r="213" spans="2:18" x14ac:dyDescent="0.3">
      <c r="B213" s="478"/>
      <c r="C213" s="469" t="s">
        <v>586</v>
      </c>
      <c r="D213" s="271">
        <f t="shared" si="11"/>
        <v>1083.2210600000001</v>
      </c>
      <c r="E213" s="481">
        <f>SUM(E196:E212)</f>
        <v>991.36700000000008</v>
      </c>
      <c r="F213" s="481">
        <f>SUM(F196:F212)</f>
        <v>91.854060000000004</v>
      </c>
      <c r="G213" s="271">
        <f t="shared" si="12"/>
        <v>1628.4111499999999</v>
      </c>
      <c r="H213" s="481">
        <f>SUM(H196:H205)</f>
        <v>988.48315000000002</v>
      </c>
      <c r="I213" s="481">
        <f>SUM(I196:I205)</f>
        <v>639.928</v>
      </c>
      <c r="J213" s="271">
        <f t="shared" si="13"/>
        <v>659.88531</v>
      </c>
      <c r="K213" s="481">
        <f>SUM(K196:K208)</f>
        <v>581.65531999999996</v>
      </c>
      <c r="L213" s="481">
        <f>SUM(L196:L205)</f>
        <v>78.229990000000001</v>
      </c>
      <c r="M213" s="470">
        <f t="shared" ref="M213:M262" si="18">J213/D213%</f>
        <v>60.918803591207869</v>
      </c>
      <c r="N213" s="470"/>
      <c r="O213" s="281"/>
      <c r="P213" s="471"/>
      <c r="Q213" s="264"/>
      <c r="R213" s="472"/>
    </row>
    <row r="214" spans="2:18" x14ac:dyDescent="0.3">
      <c r="B214" s="478"/>
      <c r="C214" s="469"/>
      <c r="D214" s="271"/>
      <c r="E214" s="481"/>
      <c r="F214" s="481"/>
      <c r="G214" s="271"/>
      <c r="H214" s="481"/>
      <c r="I214" s="481"/>
      <c r="J214" s="271"/>
      <c r="K214" s="481"/>
      <c r="L214" s="481"/>
      <c r="M214" s="470"/>
      <c r="N214" s="470"/>
      <c r="O214" s="281"/>
      <c r="P214" s="471"/>
      <c r="Q214" s="264"/>
      <c r="R214" s="472"/>
    </row>
    <row r="215" spans="2:18" x14ac:dyDescent="0.3">
      <c r="B215" s="478"/>
      <c r="C215" s="469"/>
      <c r="D215" s="271"/>
      <c r="E215" s="481"/>
      <c r="F215" s="481"/>
      <c r="G215" s="271"/>
      <c r="H215" s="481"/>
      <c r="I215" s="481"/>
      <c r="J215" s="271"/>
      <c r="K215" s="481"/>
      <c r="L215" s="481"/>
      <c r="M215" s="470"/>
      <c r="N215" s="470"/>
      <c r="O215" s="281"/>
      <c r="P215" s="471"/>
      <c r="Q215" s="264"/>
      <c r="R215" s="472"/>
    </row>
    <row r="216" spans="2:18" ht="72" x14ac:dyDescent="0.3">
      <c r="B216" s="478" t="s">
        <v>815</v>
      </c>
      <c r="C216" s="469" t="s">
        <v>1636</v>
      </c>
      <c r="D216" s="271"/>
      <c r="E216" s="467"/>
      <c r="F216" s="467"/>
      <c r="G216" s="271"/>
      <c r="H216" s="466"/>
      <c r="I216" s="480"/>
      <c r="J216" s="271"/>
      <c r="K216" s="466"/>
      <c r="L216" s="466"/>
      <c r="M216" s="470"/>
      <c r="N216" s="470"/>
      <c r="O216" s="265"/>
      <c r="P216" s="475"/>
      <c r="Q216" s="265"/>
      <c r="R216" s="472"/>
    </row>
    <row r="217" spans="2:18" ht="48" x14ac:dyDescent="0.3">
      <c r="B217" s="281"/>
      <c r="C217" s="473" t="s">
        <v>1637</v>
      </c>
      <c r="D217" s="271">
        <f t="shared" si="11"/>
        <v>57.096229999999998</v>
      </c>
      <c r="E217" s="466"/>
      <c r="F217" s="466">
        <f>G217+H217</f>
        <v>57.096229999999998</v>
      </c>
      <c r="G217" s="271">
        <f t="shared" si="12"/>
        <v>57.096229999999998</v>
      </c>
      <c r="H217" s="466"/>
      <c r="I217" s="264">
        <v>57.096229999999998</v>
      </c>
      <c r="J217" s="271">
        <f t="shared" si="13"/>
        <v>57.096229999999998</v>
      </c>
      <c r="K217" s="264"/>
      <c r="L217" s="264">
        <f>55.89329+1.20294</f>
        <v>57.096229999999998</v>
      </c>
      <c r="M217" s="470">
        <f t="shared" si="18"/>
        <v>99.999999999999986</v>
      </c>
      <c r="N217" s="470"/>
      <c r="O217" s="540" t="s">
        <v>1638</v>
      </c>
      <c r="P217" s="541" t="s">
        <v>1250</v>
      </c>
      <c r="Q217" s="268" t="s">
        <v>1639</v>
      </c>
      <c r="R217" s="472"/>
    </row>
    <row r="218" spans="2:18" ht="48" x14ac:dyDescent="0.3">
      <c r="B218" s="281"/>
      <c r="C218" s="473" t="s">
        <v>1637</v>
      </c>
      <c r="D218" s="271">
        <f t="shared" si="11"/>
        <v>343.83906000000002</v>
      </c>
      <c r="E218" s="466"/>
      <c r="F218" s="481">
        <v>343.83906000000002</v>
      </c>
      <c r="G218" s="271">
        <f t="shared" si="12"/>
        <v>460.46677</v>
      </c>
      <c r="H218" s="466"/>
      <c r="I218" s="481">
        <v>460.46677</v>
      </c>
      <c r="J218" s="271">
        <f t="shared" si="13"/>
        <v>265.60825</v>
      </c>
      <c r="K218" s="264"/>
      <c r="L218" s="264">
        <v>265.60825</v>
      </c>
      <c r="M218" s="470">
        <f t="shared" si="18"/>
        <v>77.247840893934509</v>
      </c>
      <c r="N218" s="470"/>
      <c r="O218" s="466" t="s">
        <v>2403</v>
      </c>
      <c r="P218" s="484" t="s">
        <v>71</v>
      </c>
      <c r="Q218" s="268" t="s">
        <v>1639</v>
      </c>
      <c r="R218" s="472"/>
    </row>
    <row r="219" spans="2:18" x14ac:dyDescent="0.3">
      <c r="B219" s="281"/>
      <c r="C219" s="473" t="s">
        <v>2302</v>
      </c>
      <c r="D219" s="271"/>
      <c r="E219" s="466"/>
      <c r="F219" s="481">
        <v>1.2029399999999999</v>
      </c>
      <c r="G219" s="271"/>
      <c r="H219" s="466"/>
      <c r="I219" s="481"/>
      <c r="J219" s="271"/>
      <c r="K219" s="264"/>
      <c r="L219" s="264"/>
      <c r="M219" s="470"/>
      <c r="N219" s="470"/>
      <c r="O219" s="466"/>
      <c r="P219" s="484"/>
      <c r="Q219" s="268"/>
      <c r="R219" s="472"/>
    </row>
    <row r="220" spans="2:18" x14ac:dyDescent="0.3">
      <c r="B220" s="281"/>
      <c r="C220" s="502" t="s">
        <v>2303</v>
      </c>
      <c r="D220" s="271"/>
      <c r="E220" s="466"/>
      <c r="F220" s="481">
        <v>8.3016000000000005</v>
      </c>
      <c r="G220" s="271"/>
      <c r="H220" s="466"/>
      <c r="I220" s="481"/>
      <c r="J220" s="271"/>
      <c r="K220" s="264"/>
      <c r="L220" s="264"/>
      <c r="M220" s="470"/>
      <c r="N220" s="470"/>
      <c r="O220" s="466"/>
      <c r="P220" s="484"/>
      <c r="Q220" s="268"/>
      <c r="R220" s="472"/>
    </row>
    <row r="221" spans="2:18" x14ac:dyDescent="0.3">
      <c r="B221" s="281"/>
      <c r="C221" s="502" t="s">
        <v>2404</v>
      </c>
      <c r="D221" s="271">
        <f t="shared" si="11"/>
        <v>78.765200000000007</v>
      </c>
      <c r="E221" s="481">
        <v>1E-3</v>
      </c>
      <c r="F221" s="481">
        <v>78.764200000000002</v>
      </c>
      <c r="G221" s="271">
        <f t="shared" si="12"/>
        <v>0</v>
      </c>
      <c r="H221" s="280"/>
      <c r="I221" s="481"/>
      <c r="J221" s="271">
        <f t="shared" si="13"/>
        <v>0</v>
      </c>
      <c r="K221" s="264"/>
      <c r="L221" s="481"/>
      <c r="M221" s="470">
        <f t="shared" si="18"/>
        <v>0</v>
      </c>
      <c r="N221" s="470"/>
      <c r="O221" s="263"/>
      <c r="P221" s="263"/>
      <c r="Q221" s="263"/>
      <c r="R221" s="472"/>
    </row>
    <row r="222" spans="2:18" x14ac:dyDescent="0.3">
      <c r="B222" s="478"/>
      <c r="C222" s="469" t="s">
        <v>586</v>
      </c>
      <c r="D222" s="271">
        <f t="shared" si="11"/>
        <v>489.20503000000002</v>
      </c>
      <c r="E222" s="466">
        <f>SUM(E217:E221)</f>
        <v>1E-3</v>
      </c>
      <c r="F222" s="466">
        <f>SUM(F217:F221)</f>
        <v>489.20403000000005</v>
      </c>
      <c r="G222" s="271">
        <f t="shared" si="12"/>
        <v>517.56299999999999</v>
      </c>
      <c r="H222" s="466">
        <f>SUM(H217:H221)</f>
        <v>0</v>
      </c>
      <c r="I222" s="466">
        <f>SUM(I217:I221)</f>
        <v>517.56299999999999</v>
      </c>
      <c r="J222" s="271">
        <f t="shared" si="13"/>
        <v>322.70447999999999</v>
      </c>
      <c r="K222" s="466">
        <f>SUM(K217:K221)</f>
        <v>0</v>
      </c>
      <c r="L222" s="466">
        <f>SUM(L217:L221)</f>
        <v>322.70447999999999</v>
      </c>
      <c r="M222" s="470">
        <f t="shared" si="18"/>
        <v>65.9650780777949</v>
      </c>
      <c r="N222" s="470"/>
      <c r="O222" s="281"/>
      <c r="P222" s="471"/>
      <c r="Q222" s="264"/>
      <c r="R222" s="472"/>
    </row>
    <row r="223" spans="2:18" x14ac:dyDescent="0.3">
      <c r="B223" s="478"/>
      <c r="C223" s="469"/>
      <c r="D223" s="271"/>
      <c r="E223" s="466"/>
      <c r="F223" s="466"/>
      <c r="G223" s="271"/>
      <c r="H223" s="466"/>
      <c r="I223" s="466"/>
      <c r="J223" s="271"/>
      <c r="K223" s="466"/>
      <c r="L223" s="466"/>
      <c r="M223" s="470"/>
      <c r="N223" s="470"/>
      <c r="O223" s="281"/>
      <c r="P223" s="471"/>
      <c r="Q223" s="264"/>
      <c r="R223" s="472"/>
    </row>
    <row r="224" spans="2:18" ht="36" x14ac:dyDescent="0.3">
      <c r="B224" s="478" t="s">
        <v>769</v>
      </c>
      <c r="C224" s="469" t="s">
        <v>768</v>
      </c>
      <c r="D224" s="271"/>
      <c r="E224" s="467"/>
      <c r="F224" s="467"/>
      <c r="G224" s="271"/>
      <c r="H224" s="466"/>
      <c r="I224" s="480"/>
      <c r="J224" s="271"/>
      <c r="K224" s="466"/>
      <c r="L224" s="466"/>
      <c r="M224" s="470"/>
      <c r="N224" s="470"/>
      <c r="O224" s="265"/>
      <c r="P224" s="475"/>
      <c r="Q224" s="265"/>
      <c r="R224" s="472"/>
    </row>
    <row r="225" spans="2:18" ht="48" x14ac:dyDescent="0.3">
      <c r="B225" s="281"/>
      <c r="C225" s="482" t="s">
        <v>1640</v>
      </c>
      <c r="D225" s="271">
        <f t="shared" ref="D225:D243" si="19">E225+F225</f>
        <v>7.8682400000000001</v>
      </c>
      <c r="E225" s="499">
        <v>7.8682400000000001</v>
      </c>
      <c r="F225" s="499"/>
      <c r="G225" s="271">
        <f t="shared" ref="G225:G262" si="20">H225+I225</f>
        <v>7.8682400000000001</v>
      </c>
      <c r="H225" s="499">
        <v>7.8682400000000001</v>
      </c>
      <c r="I225" s="484"/>
      <c r="J225" s="271">
        <f t="shared" ref="J225:J262" si="21">K225+L225</f>
        <v>7.8682400000000001</v>
      </c>
      <c r="K225" s="499">
        <v>7.8682400000000001</v>
      </c>
      <c r="L225" s="264"/>
      <c r="M225" s="470">
        <f t="shared" si="18"/>
        <v>100</v>
      </c>
      <c r="N225" s="639">
        <v>100</v>
      </c>
      <c r="O225" s="466" t="s">
        <v>1641</v>
      </c>
      <c r="P225" s="484" t="s">
        <v>1642</v>
      </c>
      <c r="Q225" s="268" t="s">
        <v>1245</v>
      </c>
      <c r="R225" s="542"/>
    </row>
    <row r="226" spans="2:18" ht="48" x14ac:dyDescent="0.3">
      <c r="B226" s="281"/>
      <c r="C226" s="473" t="s">
        <v>1643</v>
      </c>
      <c r="D226" s="271">
        <f t="shared" si="19"/>
        <v>12.754799999999999</v>
      </c>
      <c r="E226" s="264">
        <v>12.754799999999999</v>
      </c>
      <c r="F226" s="264"/>
      <c r="G226" s="271">
        <f t="shared" si="20"/>
        <v>12.754799999999999</v>
      </c>
      <c r="H226" s="264">
        <v>12.754799999999999</v>
      </c>
      <c r="I226" s="466"/>
      <c r="J226" s="271">
        <f t="shared" si="21"/>
        <v>12.754099999999999</v>
      </c>
      <c r="K226" s="264">
        <v>12.754099999999999</v>
      </c>
      <c r="L226" s="264"/>
      <c r="M226" s="470">
        <f t="shared" si="18"/>
        <v>99.99451187004108</v>
      </c>
      <c r="N226" s="470"/>
      <c r="O226" s="266" t="s">
        <v>1532</v>
      </c>
      <c r="P226" s="523" t="s">
        <v>1533</v>
      </c>
      <c r="Q226" s="266" t="s">
        <v>1534</v>
      </c>
      <c r="R226" s="523"/>
    </row>
    <row r="227" spans="2:18" ht="60" x14ac:dyDescent="0.3">
      <c r="B227" s="281"/>
      <c r="C227" s="473" t="s">
        <v>1644</v>
      </c>
      <c r="D227" s="271">
        <f t="shared" si="19"/>
        <v>86.958629999999999</v>
      </c>
      <c r="E227" s="264">
        <v>86.958629999999999</v>
      </c>
      <c r="F227" s="264"/>
      <c r="G227" s="271">
        <f t="shared" si="20"/>
        <v>86.958629999999999</v>
      </c>
      <c r="H227" s="264">
        <v>86.958629999999999</v>
      </c>
      <c r="I227" s="466"/>
      <c r="J227" s="271">
        <f t="shared" si="21"/>
        <v>86.958629999999999</v>
      </c>
      <c r="K227" s="264">
        <f>11.97846+74.98017</f>
        <v>86.958629999999999</v>
      </c>
      <c r="L227" s="264"/>
      <c r="M227" s="470">
        <f t="shared" si="18"/>
        <v>100</v>
      </c>
      <c r="N227" s="470">
        <v>100</v>
      </c>
      <c r="O227" s="266" t="s">
        <v>1645</v>
      </c>
      <c r="P227" s="543">
        <v>141</v>
      </c>
      <c r="Q227" s="268" t="s">
        <v>1646</v>
      </c>
      <c r="R227" s="523"/>
    </row>
    <row r="228" spans="2:18" ht="60" x14ac:dyDescent="0.3">
      <c r="B228" s="281"/>
      <c r="C228" s="473" t="s">
        <v>1647</v>
      </c>
      <c r="D228" s="271">
        <f t="shared" si="19"/>
        <v>86.510480000000001</v>
      </c>
      <c r="E228" s="466">
        <v>86.510480000000001</v>
      </c>
      <c r="F228" s="466"/>
      <c r="G228" s="271">
        <f t="shared" si="20"/>
        <v>86.510480000000001</v>
      </c>
      <c r="H228" s="466">
        <v>86.510480000000001</v>
      </c>
      <c r="I228" s="484"/>
      <c r="J228" s="271">
        <f t="shared" si="21"/>
        <v>86.510480000000001</v>
      </c>
      <c r="K228" s="264">
        <v>86.510480000000001</v>
      </c>
      <c r="L228" s="264"/>
      <c r="M228" s="470">
        <f t="shared" si="18"/>
        <v>100</v>
      </c>
      <c r="N228" s="470">
        <v>100</v>
      </c>
      <c r="O228" s="266" t="s">
        <v>1645</v>
      </c>
      <c r="P228" s="523" t="s">
        <v>1648</v>
      </c>
      <c r="Q228" s="268" t="s">
        <v>1646</v>
      </c>
      <c r="R228" s="472"/>
    </row>
    <row r="229" spans="2:18" ht="72" x14ac:dyDescent="0.3">
      <c r="B229" s="281"/>
      <c r="C229" s="473" t="s">
        <v>1649</v>
      </c>
      <c r="D229" s="271">
        <f t="shared" si="19"/>
        <v>60.15128</v>
      </c>
      <c r="E229" s="264">
        <v>60.15128</v>
      </c>
      <c r="F229" s="264"/>
      <c r="G229" s="271">
        <f t="shared" si="20"/>
        <v>60.15128</v>
      </c>
      <c r="H229" s="264">
        <v>60.15128</v>
      </c>
      <c r="I229" s="484"/>
      <c r="J229" s="271">
        <f t="shared" si="21"/>
        <v>57.019379999999998</v>
      </c>
      <c r="K229" s="264">
        <v>57.019379999999998</v>
      </c>
      <c r="L229" s="264"/>
      <c r="M229" s="470">
        <f t="shared" si="18"/>
        <v>94.793294506783567</v>
      </c>
      <c r="N229" s="470">
        <v>100</v>
      </c>
      <c r="O229" s="466" t="s">
        <v>2304</v>
      </c>
      <c r="P229" s="466" t="s">
        <v>1650</v>
      </c>
      <c r="Q229" s="268" t="s">
        <v>1651</v>
      </c>
      <c r="R229" s="472"/>
    </row>
    <row r="230" spans="2:18" ht="60" x14ac:dyDescent="0.3">
      <c r="B230" s="472"/>
      <c r="C230" s="473" t="s">
        <v>1652</v>
      </c>
      <c r="D230" s="271">
        <f t="shared" si="19"/>
        <v>54.356020000000001</v>
      </c>
      <c r="E230" s="544">
        <v>54.356020000000001</v>
      </c>
      <c r="F230" s="544"/>
      <c r="G230" s="271">
        <f t="shared" si="20"/>
        <v>54.356020000000001</v>
      </c>
      <c r="H230" s="544">
        <v>54.356020000000001</v>
      </c>
      <c r="I230" s="544"/>
      <c r="J230" s="271">
        <f t="shared" si="21"/>
        <v>51.540059999999997</v>
      </c>
      <c r="K230" s="544">
        <v>51.540059999999997</v>
      </c>
      <c r="L230" s="544"/>
      <c r="M230" s="470">
        <f t="shared" si="18"/>
        <v>94.81941466648955</v>
      </c>
      <c r="N230" s="470">
        <v>100</v>
      </c>
      <c r="O230" s="466" t="s">
        <v>2304</v>
      </c>
      <c r="P230" s="471" t="s">
        <v>1653</v>
      </c>
      <c r="Q230" s="268" t="s">
        <v>1651</v>
      </c>
      <c r="R230" s="472"/>
    </row>
    <row r="231" spans="2:18" ht="36" x14ac:dyDescent="0.3">
      <c r="B231" s="472"/>
      <c r="C231" s="473" t="s">
        <v>1654</v>
      </c>
      <c r="D231" s="271">
        <f t="shared" si="19"/>
        <v>98.321010000000001</v>
      </c>
      <c r="E231" s="544">
        <v>98.321010000000001</v>
      </c>
      <c r="F231" s="544"/>
      <c r="G231" s="271">
        <f t="shared" si="20"/>
        <v>98.320999999999998</v>
      </c>
      <c r="H231" s="544">
        <v>98.320999999999998</v>
      </c>
      <c r="I231" s="544"/>
      <c r="J231" s="271">
        <f t="shared" si="21"/>
        <v>91.211960000000005</v>
      </c>
      <c r="K231" s="544">
        <v>91.211960000000005</v>
      </c>
      <c r="L231" s="544"/>
      <c r="M231" s="470">
        <f t="shared" si="18"/>
        <v>92.769551492605714</v>
      </c>
      <c r="N231" s="470">
        <v>100</v>
      </c>
      <c r="O231" s="472" t="s">
        <v>1655</v>
      </c>
      <c r="P231" s="497" t="s">
        <v>1656</v>
      </c>
      <c r="Q231" s="268" t="s">
        <v>1657</v>
      </c>
      <c r="R231" s="472"/>
    </row>
    <row r="232" spans="2:18" ht="60" x14ac:dyDescent="0.3">
      <c r="B232" s="472"/>
      <c r="C232" s="537" t="s">
        <v>1658</v>
      </c>
      <c r="D232" s="271">
        <f t="shared" si="19"/>
        <v>92.216999999999999</v>
      </c>
      <c r="E232" s="544">
        <v>92.216999999999999</v>
      </c>
      <c r="F232" s="544"/>
      <c r="G232" s="271">
        <f t="shared" si="20"/>
        <v>92.216999999999999</v>
      </c>
      <c r="H232" s="544">
        <v>92.216999999999999</v>
      </c>
      <c r="I232" s="544"/>
      <c r="J232" s="271">
        <f t="shared" si="21"/>
        <v>91.941400000000002</v>
      </c>
      <c r="K232" s="544">
        <v>91.941400000000002</v>
      </c>
      <c r="L232" s="544"/>
      <c r="M232" s="470">
        <f t="shared" si="18"/>
        <v>99.701139703091627</v>
      </c>
      <c r="N232" s="470"/>
      <c r="O232" s="472" t="s">
        <v>1659</v>
      </c>
      <c r="P232" s="497" t="s">
        <v>1660</v>
      </c>
      <c r="Q232" s="267"/>
      <c r="R232" s="472"/>
    </row>
    <row r="233" spans="2:18" ht="48" x14ac:dyDescent="0.3">
      <c r="B233" s="472"/>
      <c r="C233" s="545" t="s">
        <v>2305</v>
      </c>
      <c r="D233" s="271">
        <f t="shared" si="19"/>
        <v>135.04463999999999</v>
      </c>
      <c r="E233" s="544">
        <v>135.04463999999999</v>
      </c>
      <c r="F233" s="544"/>
      <c r="G233" s="271">
        <f t="shared" si="20"/>
        <v>135.04463999999999</v>
      </c>
      <c r="H233" s="544">
        <v>135.04463999999999</v>
      </c>
      <c r="I233" s="544"/>
      <c r="J233" s="271">
        <f t="shared" si="21"/>
        <v>58.860999999999997</v>
      </c>
      <c r="K233" s="544">
        <v>58.860999999999997</v>
      </c>
      <c r="L233" s="544"/>
      <c r="M233" s="470">
        <f t="shared" si="18"/>
        <v>43.586328194884302</v>
      </c>
      <c r="N233" s="470">
        <v>100</v>
      </c>
      <c r="O233" s="472" t="s">
        <v>2306</v>
      </c>
      <c r="P233" s="506">
        <v>158</v>
      </c>
      <c r="Q233" s="266" t="s">
        <v>2307</v>
      </c>
      <c r="R233" s="472"/>
    </row>
    <row r="234" spans="2:18" ht="72" x14ac:dyDescent="0.3">
      <c r="B234" s="472"/>
      <c r="C234" s="526" t="s">
        <v>2308</v>
      </c>
      <c r="D234" s="271">
        <f t="shared" si="19"/>
        <v>31.984000000000002</v>
      </c>
      <c r="E234" s="544">
        <v>31.984000000000002</v>
      </c>
      <c r="F234" s="544"/>
      <c r="G234" s="271">
        <f t="shared" si="20"/>
        <v>31.984000000000002</v>
      </c>
      <c r="H234" s="544">
        <v>31.984000000000002</v>
      </c>
      <c r="I234" s="544"/>
      <c r="J234" s="271">
        <f t="shared" si="21"/>
        <v>3.3833899999999999</v>
      </c>
      <c r="K234" s="544">
        <f>2.21216+1.17123</f>
        <v>3.3833899999999999</v>
      </c>
      <c r="L234" s="544"/>
      <c r="M234" s="470">
        <f t="shared" si="18"/>
        <v>10.578382941470734</v>
      </c>
      <c r="N234" s="470"/>
      <c r="O234" s="472" t="s">
        <v>2223</v>
      </c>
      <c r="P234" s="506">
        <v>17</v>
      </c>
      <c r="Q234" s="546" t="s">
        <v>2197</v>
      </c>
      <c r="R234" s="472"/>
    </row>
    <row r="235" spans="2:18" ht="36" x14ac:dyDescent="0.3">
      <c r="B235" s="514"/>
      <c r="C235" s="546" t="s">
        <v>2309</v>
      </c>
      <c r="D235" s="657">
        <f t="shared" si="19"/>
        <v>87</v>
      </c>
      <c r="E235" s="547">
        <v>87</v>
      </c>
      <c r="F235" s="547"/>
      <c r="G235" s="657">
        <f t="shared" si="20"/>
        <v>637.69100000000003</v>
      </c>
      <c r="H235" s="547">
        <v>637.69100000000003</v>
      </c>
      <c r="I235" s="547"/>
      <c r="J235" s="657">
        <f t="shared" si="21"/>
        <v>83.122060000000005</v>
      </c>
      <c r="K235" s="547">
        <v>83.122060000000005</v>
      </c>
      <c r="L235" s="547"/>
      <c r="M235" s="639">
        <f t="shared" si="18"/>
        <v>95.542597701149433</v>
      </c>
      <c r="N235" s="639">
        <v>35</v>
      </c>
      <c r="O235" s="514" t="s">
        <v>2310</v>
      </c>
      <c r="P235" s="548">
        <v>162</v>
      </c>
      <c r="Q235" s="546" t="s">
        <v>2311</v>
      </c>
      <c r="R235" s="514"/>
    </row>
    <row r="236" spans="2:18" ht="24" x14ac:dyDescent="0.3">
      <c r="B236" s="472"/>
      <c r="C236" s="517" t="s">
        <v>2312</v>
      </c>
      <c r="D236" s="657">
        <f t="shared" si="19"/>
        <v>42.2</v>
      </c>
      <c r="E236" s="544">
        <v>2.2000000000000002</v>
      </c>
      <c r="F236" s="544">
        <v>40</v>
      </c>
      <c r="G236" s="657">
        <f t="shared" si="20"/>
        <v>163.70322999999999</v>
      </c>
      <c r="H236" s="544">
        <v>163.70322999999999</v>
      </c>
      <c r="I236" s="547"/>
      <c r="J236" s="657">
        <f t="shared" si="21"/>
        <v>0</v>
      </c>
      <c r="K236" s="544"/>
      <c r="L236" s="544"/>
      <c r="M236" s="639">
        <f t="shared" si="18"/>
        <v>0</v>
      </c>
      <c r="N236" s="470">
        <v>45</v>
      </c>
      <c r="O236" s="472" t="s">
        <v>2313</v>
      </c>
      <c r="P236" s="506">
        <v>49</v>
      </c>
      <c r="Q236" s="517" t="s">
        <v>2314</v>
      </c>
      <c r="R236" s="472"/>
    </row>
    <row r="237" spans="2:18" ht="48" x14ac:dyDescent="0.3">
      <c r="B237" s="472"/>
      <c r="C237" s="517" t="s">
        <v>1643</v>
      </c>
      <c r="D237" s="657">
        <f t="shared" si="19"/>
        <v>50</v>
      </c>
      <c r="E237" s="544">
        <v>50</v>
      </c>
      <c r="F237" s="544"/>
      <c r="G237" s="657">
        <f t="shared" si="20"/>
        <v>113.247</v>
      </c>
      <c r="H237" s="544">
        <v>113.247</v>
      </c>
      <c r="I237" s="547"/>
      <c r="J237" s="657">
        <f t="shared" si="21"/>
        <v>0</v>
      </c>
      <c r="K237" s="544"/>
      <c r="L237" s="544"/>
      <c r="M237" s="639">
        <f t="shared" si="18"/>
        <v>0</v>
      </c>
      <c r="N237" s="470"/>
      <c r="O237" s="472" t="s">
        <v>2315</v>
      </c>
      <c r="P237" s="506" t="s">
        <v>1200</v>
      </c>
      <c r="Q237" s="517" t="s">
        <v>1607</v>
      </c>
      <c r="R237" s="472"/>
    </row>
    <row r="238" spans="2:18" ht="36" x14ac:dyDescent="0.3">
      <c r="B238" s="472"/>
      <c r="C238" s="517" t="s">
        <v>2316</v>
      </c>
      <c r="D238" s="657">
        <f t="shared" si="19"/>
        <v>20</v>
      </c>
      <c r="E238" s="544">
        <v>20</v>
      </c>
      <c r="F238" s="544"/>
      <c r="G238" s="657">
        <f t="shared" si="20"/>
        <v>76.492999999999995</v>
      </c>
      <c r="H238" s="544">
        <v>76.492999999999995</v>
      </c>
      <c r="I238" s="547"/>
      <c r="J238" s="657">
        <f t="shared" si="21"/>
        <v>0</v>
      </c>
      <c r="K238" s="544"/>
      <c r="L238" s="544"/>
      <c r="M238" s="639">
        <f t="shared" si="18"/>
        <v>0</v>
      </c>
      <c r="N238" s="470"/>
      <c r="O238" s="472" t="s">
        <v>2189</v>
      </c>
      <c r="P238" s="506" t="s">
        <v>1202</v>
      </c>
      <c r="Q238" s="517" t="s">
        <v>2190</v>
      </c>
      <c r="R238" s="472"/>
    </row>
    <row r="239" spans="2:18" ht="24" x14ac:dyDescent="0.3">
      <c r="B239" s="472"/>
      <c r="C239" s="517" t="s">
        <v>2317</v>
      </c>
      <c r="D239" s="657">
        <f t="shared" si="19"/>
        <v>105</v>
      </c>
      <c r="E239" s="544">
        <v>5</v>
      </c>
      <c r="F239" s="544">
        <v>100</v>
      </c>
      <c r="G239" s="657">
        <f t="shared" si="20"/>
        <v>139.99974</v>
      </c>
      <c r="H239" s="544">
        <v>139.99974</v>
      </c>
      <c r="I239" s="547"/>
      <c r="J239" s="657">
        <f t="shared" si="21"/>
        <v>0</v>
      </c>
      <c r="K239" s="544"/>
      <c r="L239" s="544"/>
      <c r="M239" s="639">
        <f t="shared" si="18"/>
        <v>0</v>
      </c>
      <c r="N239" s="470">
        <v>100</v>
      </c>
      <c r="O239" s="549" t="s">
        <v>2318</v>
      </c>
      <c r="P239" s="506" t="s">
        <v>1242</v>
      </c>
      <c r="Q239" s="517" t="s">
        <v>1657</v>
      </c>
      <c r="R239" s="472"/>
    </row>
    <row r="240" spans="2:18" ht="36" x14ac:dyDescent="0.3">
      <c r="B240" s="472"/>
      <c r="C240" s="517" t="s">
        <v>2319</v>
      </c>
      <c r="D240" s="657">
        <f t="shared" si="19"/>
        <v>64</v>
      </c>
      <c r="E240" s="544">
        <v>4</v>
      </c>
      <c r="F240" s="544">
        <v>60</v>
      </c>
      <c r="G240" s="657">
        <f t="shared" si="20"/>
        <v>137.5</v>
      </c>
      <c r="H240" s="544">
        <v>137.5</v>
      </c>
      <c r="I240" s="547"/>
      <c r="J240" s="657">
        <f t="shared" si="21"/>
        <v>0</v>
      </c>
      <c r="K240" s="544"/>
      <c r="L240" s="544"/>
      <c r="M240" s="639">
        <f t="shared" si="18"/>
        <v>0</v>
      </c>
      <c r="N240" s="470">
        <v>100</v>
      </c>
      <c r="O240" s="472" t="s">
        <v>2318</v>
      </c>
      <c r="P240" s="506" t="s">
        <v>1244</v>
      </c>
      <c r="Q240" s="517" t="s">
        <v>1245</v>
      </c>
      <c r="R240" s="472"/>
    </row>
    <row r="241" spans="2:19" ht="60" x14ac:dyDescent="0.3">
      <c r="B241" s="472"/>
      <c r="C241" s="502" t="s">
        <v>2320</v>
      </c>
      <c r="D241" s="657">
        <f t="shared" si="19"/>
        <v>22.780470000000001</v>
      </c>
      <c r="E241" s="544"/>
      <c r="F241" s="660">
        <v>22.780470000000001</v>
      </c>
      <c r="G241" s="657">
        <f t="shared" si="20"/>
        <v>0</v>
      </c>
      <c r="H241" s="547"/>
      <c r="I241" s="547"/>
      <c r="J241" s="657">
        <f t="shared" si="21"/>
        <v>0</v>
      </c>
      <c r="K241" s="544"/>
      <c r="L241" s="544"/>
      <c r="M241" s="639">
        <f t="shared" si="18"/>
        <v>0</v>
      </c>
      <c r="N241" s="470"/>
      <c r="O241" s="472"/>
      <c r="P241" s="506"/>
      <c r="Q241" s="517"/>
      <c r="R241" s="472" t="s">
        <v>2405</v>
      </c>
      <c r="S241" s="652"/>
    </row>
    <row r="242" spans="2:19" x14ac:dyDescent="0.3">
      <c r="B242" s="472"/>
      <c r="C242" s="502"/>
      <c r="D242" s="271"/>
      <c r="E242" s="544">
        <v>52.202080000000002</v>
      </c>
      <c r="F242" s="660">
        <v>6.4999999999999997E-4</v>
      </c>
      <c r="G242" s="271"/>
      <c r="H242" s="544"/>
      <c r="I242" s="544"/>
      <c r="J242" s="271"/>
      <c r="K242" s="544"/>
      <c r="L242" s="544"/>
      <c r="M242" s="470"/>
      <c r="N242" s="470"/>
      <c r="O242" s="472"/>
      <c r="P242" s="506"/>
      <c r="Q242" s="517"/>
      <c r="R242" s="472"/>
    </row>
    <row r="243" spans="2:19" x14ac:dyDescent="0.3">
      <c r="B243" s="478"/>
      <c r="C243" s="469" t="s">
        <v>586</v>
      </c>
      <c r="D243" s="271">
        <f t="shared" si="19"/>
        <v>1109.3493000000001</v>
      </c>
      <c r="E243" s="466">
        <f>SUM(E225:E242)</f>
        <v>886.5681800000001</v>
      </c>
      <c r="F243" s="466">
        <f>SUM(F225:F242)</f>
        <v>222.78112000000002</v>
      </c>
      <c r="G243" s="271">
        <f t="shared" si="20"/>
        <v>1934.80006</v>
      </c>
      <c r="H243" s="466">
        <f>SUM(H225:H242)</f>
        <v>1934.80006</v>
      </c>
      <c r="I243" s="466">
        <f>SUM(I225:I242)</f>
        <v>0</v>
      </c>
      <c r="J243" s="271">
        <f t="shared" si="21"/>
        <v>631.17070000000001</v>
      </c>
      <c r="K243" s="466">
        <f>SUM(K225:K242)</f>
        <v>631.17070000000001</v>
      </c>
      <c r="L243" s="466">
        <f>SUM(L225:L242)</f>
        <v>0</v>
      </c>
      <c r="M243" s="470">
        <f t="shared" si="18"/>
        <v>56.895578335876714</v>
      </c>
      <c r="N243" s="470"/>
      <c r="O243" s="281"/>
      <c r="P243" s="497"/>
      <c r="Q243" s="264"/>
      <c r="R243" s="472"/>
    </row>
    <row r="244" spans="2:19" x14ac:dyDescent="0.3">
      <c r="B244" s="478"/>
      <c r="C244" s="469"/>
      <c r="D244" s="271"/>
      <c r="E244" s="466"/>
      <c r="F244" s="466"/>
      <c r="G244" s="271"/>
      <c r="H244" s="466"/>
      <c r="I244" s="466"/>
      <c r="J244" s="271"/>
      <c r="K244" s="466"/>
      <c r="L244" s="466"/>
      <c r="M244" s="470"/>
      <c r="N244" s="470"/>
      <c r="O244" s="281"/>
      <c r="P244" s="497"/>
      <c r="Q244" s="264"/>
      <c r="R244" s="472"/>
    </row>
    <row r="245" spans="2:19" x14ac:dyDescent="0.3">
      <c r="B245" s="478"/>
      <c r="C245" s="469"/>
      <c r="D245" s="271"/>
      <c r="E245" s="466"/>
      <c r="F245" s="466"/>
      <c r="G245" s="271"/>
      <c r="H245" s="466"/>
      <c r="I245" s="466"/>
      <c r="J245" s="271"/>
      <c r="K245" s="466"/>
      <c r="L245" s="466"/>
      <c r="M245" s="470"/>
      <c r="N245" s="470"/>
      <c r="O245" s="281"/>
      <c r="P245" s="497"/>
      <c r="Q245" s="264"/>
      <c r="R245" s="472"/>
    </row>
    <row r="246" spans="2:19" ht="36" x14ac:dyDescent="0.3">
      <c r="B246" s="478" t="s">
        <v>772</v>
      </c>
      <c r="C246" s="469" t="s">
        <v>1661</v>
      </c>
      <c r="D246" s="271"/>
      <c r="E246" s="466"/>
      <c r="F246" s="466"/>
      <c r="G246" s="271"/>
      <c r="H246" s="466"/>
      <c r="I246" s="466"/>
      <c r="J246" s="271"/>
      <c r="K246" s="466"/>
      <c r="L246" s="466"/>
      <c r="M246" s="470"/>
      <c r="N246" s="470"/>
      <c r="O246" s="281"/>
      <c r="P246" s="497"/>
      <c r="Q246" s="264"/>
      <c r="R246" s="472"/>
    </row>
    <row r="247" spans="2:19" ht="24" x14ac:dyDescent="0.3">
      <c r="B247" s="478" t="s">
        <v>2406</v>
      </c>
      <c r="C247" s="477" t="s">
        <v>2407</v>
      </c>
      <c r="D247" s="271">
        <f t="shared" ref="D247:D252" si="22">E247+F247</f>
        <v>21.194959999999998</v>
      </c>
      <c r="E247" s="466">
        <v>21.194959999999998</v>
      </c>
      <c r="F247" s="466"/>
      <c r="G247" s="271">
        <f t="shared" ref="G247:G253" si="23">H247+I247</f>
        <v>21.194959999999998</v>
      </c>
      <c r="H247" s="466">
        <v>21.194959999999998</v>
      </c>
      <c r="I247" s="466"/>
      <c r="J247" s="271">
        <f t="shared" ref="J247:J253" si="24">K247+L247</f>
        <v>21.193650000000002</v>
      </c>
      <c r="K247" s="466">
        <v>21.193650000000002</v>
      </c>
      <c r="L247" s="466"/>
      <c r="M247" s="470">
        <f t="shared" si="18"/>
        <v>99.993819285339541</v>
      </c>
      <c r="N247" s="470"/>
      <c r="O247" s="281"/>
      <c r="P247" s="497"/>
      <c r="Q247" s="264"/>
      <c r="R247" s="472"/>
    </row>
    <row r="248" spans="2:19" ht="48" x14ac:dyDescent="0.3">
      <c r="B248" s="478"/>
      <c r="C248" s="473" t="s">
        <v>1662</v>
      </c>
      <c r="D248" s="271">
        <f t="shared" si="22"/>
        <v>165.24296000000001</v>
      </c>
      <c r="E248" s="466">
        <v>165.24296000000001</v>
      </c>
      <c r="F248" s="466"/>
      <c r="G248" s="271">
        <f t="shared" si="23"/>
        <v>165.24296000000001</v>
      </c>
      <c r="H248" s="466">
        <v>165.24296000000001</v>
      </c>
      <c r="I248" s="466"/>
      <c r="J248" s="271">
        <f t="shared" si="24"/>
        <v>164.50629000000001</v>
      </c>
      <c r="K248" s="466">
        <v>164.50629000000001</v>
      </c>
      <c r="L248" s="466"/>
      <c r="M248" s="470">
        <f t="shared" si="18"/>
        <v>99.554189782124453</v>
      </c>
      <c r="N248" s="470"/>
      <c r="O248" s="281" t="s">
        <v>2408</v>
      </c>
      <c r="P248" s="541" t="s">
        <v>1663</v>
      </c>
      <c r="Q248" s="268" t="s">
        <v>1264</v>
      </c>
      <c r="R248" s="472"/>
    </row>
    <row r="249" spans="2:19" ht="48" x14ac:dyDescent="0.3">
      <c r="B249" s="478"/>
      <c r="C249" s="473" t="s">
        <v>1664</v>
      </c>
      <c r="D249" s="271">
        <f t="shared" si="22"/>
        <v>154.28299999999999</v>
      </c>
      <c r="E249" s="466">
        <v>154.28299999999999</v>
      </c>
      <c r="F249" s="466"/>
      <c r="G249" s="271">
        <f t="shared" si="23"/>
        <v>252.83699999999999</v>
      </c>
      <c r="H249" s="466">
        <v>252.83699999999999</v>
      </c>
      <c r="I249" s="466"/>
      <c r="J249" s="271">
        <f t="shared" si="24"/>
        <v>50</v>
      </c>
      <c r="K249" s="466">
        <v>50</v>
      </c>
      <c r="L249" s="466"/>
      <c r="M249" s="470">
        <f t="shared" si="18"/>
        <v>32.407977547753156</v>
      </c>
      <c r="N249" s="470">
        <v>100</v>
      </c>
      <c r="O249" s="281" t="s">
        <v>2409</v>
      </c>
      <c r="P249" s="541" t="s">
        <v>166</v>
      </c>
      <c r="Q249" s="281" t="s">
        <v>1665</v>
      </c>
      <c r="R249" s="472"/>
    </row>
    <row r="250" spans="2:19" ht="72" x14ac:dyDescent="0.3">
      <c r="B250" s="478"/>
      <c r="C250" s="517" t="s">
        <v>2321</v>
      </c>
      <c r="D250" s="271">
        <f t="shared" si="22"/>
        <v>0.4</v>
      </c>
      <c r="E250" s="466">
        <v>0.4</v>
      </c>
      <c r="F250" s="466"/>
      <c r="G250" s="271">
        <f t="shared" si="23"/>
        <v>0</v>
      </c>
      <c r="H250" s="466"/>
      <c r="I250" s="466"/>
      <c r="J250" s="271">
        <f t="shared" si="24"/>
        <v>0.4</v>
      </c>
      <c r="K250" s="466">
        <v>0.4</v>
      </c>
      <c r="L250" s="466"/>
      <c r="M250" s="470">
        <f t="shared" si="18"/>
        <v>100</v>
      </c>
      <c r="N250" s="470"/>
      <c r="O250" s="281"/>
      <c r="P250" s="517" t="s">
        <v>2322</v>
      </c>
      <c r="Q250" s="653" t="s">
        <v>1505</v>
      </c>
      <c r="R250" s="472"/>
    </row>
    <row r="251" spans="2:19" ht="72" x14ac:dyDescent="0.3">
      <c r="B251" s="478"/>
      <c r="C251" s="473" t="s">
        <v>2323</v>
      </c>
      <c r="D251" s="271">
        <f t="shared" si="22"/>
        <v>17.96256</v>
      </c>
      <c r="E251" s="466">
        <v>17.96256</v>
      </c>
      <c r="F251" s="466"/>
      <c r="G251" s="271">
        <f t="shared" si="23"/>
        <v>17.96256</v>
      </c>
      <c r="H251" s="466">
        <v>17.96256</v>
      </c>
      <c r="I251" s="466"/>
      <c r="J251" s="271">
        <f t="shared" si="24"/>
        <v>17.27169</v>
      </c>
      <c r="K251" s="466">
        <v>17.27169</v>
      </c>
      <c r="L251" s="466"/>
      <c r="M251" s="470">
        <f t="shared" si="18"/>
        <v>96.153833306611091</v>
      </c>
      <c r="N251" s="470">
        <v>100</v>
      </c>
      <c r="O251" s="281" t="s">
        <v>2324</v>
      </c>
      <c r="P251" s="550">
        <v>53</v>
      </c>
      <c r="Q251" s="281" t="s">
        <v>2325</v>
      </c>
      <c r="R251" s="472"/>
    </row>
    <row r="252" spans="2:19" x14ac:dyDescent="0.3">
      <c r="B252" s="478"/>
      <c r="C252" s="498"/>
      <c r="D252" s="271">
        <f t="shared" si="22"/>
        <v>3.8000000000000002E-4</v>
      </c>
      <c r="E252" s="466">
        <v>3.8000000000000002E-4</v>
      </c>
      <c r="F252" s="466"/>
      <c r="G252" s="271">
        <f t="shared" si="23"/>
        <v>0</v>
      </c>
      <c r="H252" s="466"/>
      <c r="I252" s="466"/>
      <c r="J252" s="271">
        <f t="shared" si="24"/>
        <v>0</v>
      </c>
      <c r="K252" s="466"/>
      <c r="L252" s="466"/>
      <c r="M252" s="470">
        <f t="shared" si="18"/>
        <v>0</v>
      </c>
      <c r="N252" s="470"/>
      <c r="O252" s="281"/>
      <c r="P252" s="541"/>
      <c r="Q252" s="281"/>
      <c r="R252" s="472"/>
    </row>
    <row r="253" spans="2:19" x14ac:dyDescent="0.3">
      <c r="B253" s="478"/>
      <c r="C253" s="469" t="s">
        <v>586</v>
      </c>
      <c r="D253" s="271">
        <f>E253+F253</f>
        <v>359.08385999999996</v>
      </c>
      <c r="E253" s="466">
        <f>SUM(E247:E252)</f>
        <v>359.08385999999996</v>
      </c>
      <c r="F253" s="466">
        <f>SUM(F248:F252)</f>
        <v>0</v>
      </c>
      <c r="G253" s="271">
        <f t="shared" si="23"/>
        <v>457.23748000000001</v>
      </c>
      <c r="H253" s="466">
        <f>SUM(H247:H252)</f>
        <v>457.23748000000001</v>
      </c>
      <c r="I253" s="466">
        <f>SUM(I248:I252)</f>
        <v>0</v>
      </c>
      <c r="J253" s="271">
        <f t="shared" si="24"/>
        <v>253.37163000000001</v>
      </c>
      <c r="K253" s="466">
        <f>SUM(K247:K252)</f>
        <v>253.37163000000001</v>
      </c>
      <c r="L253" s="466">
        <f>SUM(L248:L252)</f>
        <v>0</v>
      </c>
      <c r="M253" s="470">
        <f t="shared" si="18"/>
        <v>70.560573232113526</v>
      </c>
      <c r="N253" s="470"/>
      <c r="O253" s="281"/>
      <c r="P253" s="471"/>
      <c r="Q253" s="264"/>
      <c r="R253" s="472"/>
    </row>
    <row r="254" spans="2:19" ht="72" x14ac:dyDescent="0.3">
      <c r="B254" s="478" t="s">
        <v>834</v>
      </c>
      <c r="C254" s="469" t="s">
        <v>1666</v>
      </c>
      <c r="D254" s="271"/>
      <c r="E254" s="467"/>
      <c r="F254" s="467"/>
      <c r="G254" s="271"/>
      <c r="H254" s="466"/>
      <c r="I254" s="480"/>
      <c r="J254" s="271"/>
      <c r="K254" s="466"/>
      <c r="L254" s="466"/>
      <c r="M254" s="470"/>
      <c r="N254" s="470"/>
      <c r="O254" s="265"/>
      <c r="P254" s="475"/>
      <c r="Q254" s="265"/>
      <c r="R254" s="472"/>
    </row>
    <row r="255" spans="2:19" ht="36" x14ac:dyDescent="0.3">
      <c r="B255" s="478"/>
      <c r="C255" s="477" t="s">
        <v>1667</v>
      </c>
      <c r="D255" s="271">
        <f t="shared" ref="D255:D260" si="25">E255+F255</f>
        <v>3.3</v>
      </c>
      <c r="E255" s="264">
        <v>3.3</v>
      </c>
      <c r="F255" s="480"/>
      <c r="G255" s="271">
        <f t="shared" si="20"/>
        <v>6.6</v>
      </c>
      <c r="H255" s="264">
        <v>6.6</v>
      </c>
      <c r="I255" s="466"/>
      <c r="J255" s="271">
        <f t="shared" si="21"/>
        <v>3.3000000000000003</v>
      </c>
      <c r="K255" s="264">
        <f>0.4312+0.011+0.1078+0.4312+0.011+0.1078+0.4312+0.011+0.1078+0.4312+0.011+0.1078+0.55+0.4312+0.011+0.1078</f>
        <v>3.3000000000000003</v>
      </c>
      <c r="L255" s="466"/>
      <c r="M255" s="470">
        <f t="shared" si="18"/>
        <v>100</v>
      </c>
      <c r="N255" s="470"/>
      <c r="O255" s="265"/>
      <c r="P255" s="475"/>
      <c r="Q255" s="264"/>
      <c r="R255" s="472"/>
    </row>
    <row r="256" spans="2:19" ht="120" x14ac:dyDescent="0.3">
      <c r="B256" s="478"/>
      <c r="C256" s="473" t="s">
        <v>1668</v>
      </c>
      <c r="D256" s="271">
        <f t="shared" si="25"/>
        <v>4.5</v>
      </c>
      <c r="E256" s="466">
        <f>F256+G256</f>
        <v>4.5</v>
      </c>
      <c r="F256" s="480"/>
      <c r="G256" s="271">
        <f t="shared" si="20"/>
        <v>4.5</v>
      </c>
      <c r="H256" s="264">
        <v>4.5</v>
      </c>
      <c r="I256" s="466"/>
      <c r="J256" s="271">
        <f t="shared" si="21"/>
        <v>4.5</v>
      </c>
      <c r="K256" s="264">
        <v>4.5</v>
      </c>
      <c r="L256" s="466"/>
      <c r="M256" s="470">
        <f t="shared" si="18"/>
        <v>100</v>
      </c>
      <c r="N256" s="470"/>
      <c r="O256" s="265"/>
      <c r="P256" s="268"/>
      <c r="Q256" s="272"/>
      <c r="R256" s="472"/>
    </row>
    <row r="257" spans="2:18" ht="84" x14ac:dyDescent="0.3">
      <c r="B257" s="478"/>
      <c r="C257" s="473" t="s">
        <v>1669</v>
      </c>
      <c r="D257" s="271">
        <f t="shared" si="25"/>
        <v>7.3133100000000004</v>
      </c>
      <c r="E257" s="466">
        <f>F257+G257</f>
        <v>7.3133100000000004</v>
      </c>
      <c r="F257" s="480"/>
      <c r="G257" s="271">
        <f t="shared" si="20"/>
        <v>7.3133100000000004</v>
      </c>
      <c r="H257" s="264">
        <v>7.3133100000000004</v>
      </c>
      <c r="I257" s="466"/>
      <c r="J257" s="271">
        <f t="shared" si="21"/>
        <v>7.3133100000000004</v>
      </c>
      <c r="K257" s="264">
        <v>7.3133100000000004</v>
      </c>
      <c r="L257" s="466"/>
      <c r="M257" s="470">
        <f t="shared" si="18"/>
        <v>100</v>
      </c>
      <c r="N257" s="470">
        <v>100</v>
      </c>
      <c r="O257" s="281" t="s">
        <v>2326</v>
      </c>
      <c r="P257" s="475" t="s">
        <v>1044</v>
      </c>
      <c r="Q257" s="267" t="s">
        <v>1390</v>
      </c>
      <c r="R257" s="472"/>
    </row>
    <row r="258" spans="2:18" ht="36" x14ac:dyDescent="0.3">
      <c r="B258" s="478"/>
      <c r="C258" s="517" t="s">
        <v>2316</v>
      </c>
      <c r="D258" s="271">
        <f t="shared" si="25"/>
        <v>10</v>
      </c>
      <c r="E258" s="466">
        <v>10</v>
      </c>
      <c r="F258" s="480"/>
      <c r="G258" s="271">
        <f t="shared" si="20"/>
        <v>30</v>
      </c>
      <c r="H258" s="264">
        <v>30</v>
      </c>
      <c r="I258" s="466"/>
      <c r="J258" s="271"/>
      <c r="K258" s="264"/>
      <c r="L258" s="466"/>
      <c r="M258" s="470">
        <f t="shared" si="18"/>
        <v>0</v>
      </c>
      <c r="N258" s="470"/>
      <c r="O258" s="281" t="s">
        <v>2189</v>
      </c>
      <c r="P258" s="551">
        <v>22</v>
      </c>
      <c r="Q258" s="517" t="s">
        <v>2190</v>
      </c>
      <c r="R258" s="472"/>
    </row>
    <row r="259" spans="2:18" x14ac:dyDescent="0.3">
      <c r="B259" s="478"/>
      <c r="C259" s="492" t="s">
        <v>1670</v>
      </c>
      <c r="D259" s="271">
        <f t="shared" si="25"/>
        <v>1.23E-3</v>
      </c>
      <c r="E259" s="264"/>
      <c r="F259" s="480">
        <v>1.23E-3</v>
      </c>
      <c r="G259" s="271">
        <f t="shared" si="20"/>
        <v>0</v>
      </c>
      <c r="H259" s="264"/>
      <c r="I259" s="466"/>
      <c r="J259" s="271">
        <f t="shared" si="21"/>
        <v>0</v>
      </c>
      <c r="K259" s="264"/>
      <c r="L259" s="466"/>
      <c r="M259" s="470">
        <f t="shared" si="18"/>
        <v>0</v>
      </c>
      <c r="N259" s="470"/>
      <c r="O259" s="265"/>
      <c r="P259" s="475"/>
      <c r="Q259" s="267"/>
      <c r="R259" s="472"/>
    </row>
    <row r="260" spans="2:18" ht="60" x14ac:dyDescent="0.3">
      <c r="B260" s="478"/>
      <c r="C260" s="492" t="s">
        <v>2327</v>
      </c>
      <c r="D260" s="271">
        <f t="shared" si="25"/>
        <v>282.30799999999999</v>
      </c>
      <c r="E260" s="264">
        <v>282.30799999999999</v>
      </c>
      <c r="F260" s="480"/>
      <c r="G260" s="271">
        <f t="shared" si="20"/>
        <v>1173.53694</v>
      </c>
      <c r="H260" s="264">
        <v>1173.53694</v>
      </c>
      <c r="I260" s="466"/>
      <c r="J260" s="271">
        <f t="shared" si="21"/>
        <v>187.83015</v>
      </c>
      <c r="K260" s="264">
        <v>187.83015</v>
      </c>
      <c r="L260" s="466"/>
      <c r="M260" s="470">
        <f t="shared" si="18"/>
        <v>66.533768083086557</v>
      </c>
      <c r="N260" s="470">
        <v>30</v>
      </c>
      <c r="O260" s="265" t="s">
        <v>2328</v>
      </c>
      <c r="P260" s="551">
        <v>156</v>
      </c>
      <c r="Q260" s="517" t="s">
        <v>2311</v>
      </c>
      <c r="R260" s="472"/>
    </row>
    <row r="261" spans="2:18" x14ac:dyDescent="0.3">
      <c r="B261" s="478"/>
      <c r="C261" s="492"/>
      <c r="D261" s="271"/>
      <c r="E261" s="264">
        <v>25.113869999999999</v>
      </c>
      <c r="F261" s="480"/>
      <c r="G261" s="271"/>
      <c r="H261" s="264"/>
      <c r="I261" s="466"/>
      <c r="J261" s="271"/>
      <c r="K261" s="264"/>
      <c r="L261" s="466"/>
      <c r="M261" s="470"/>
      <c r="N261" s="470"/>
      <c r="O261" s="265"/>
      <c r="P261" s="551"/>
      <c r="Q261" s="517"/>
      <c r="R261" s="472"/>
    </row>
    <row r="262" spans="2:18" x14ac:dyDescent="0.3">
      <c r="B262" s="281"/>
      <c r="C262" s="469" t="s">
        <v>586</v>
      </c>
      <c r="D262" s="271">
        <f>E262+F262</f>
        <v>307.42254000000003</v>
      </c>
      <c r="E262" s="466">
        <f>SUM(E255:E260)</f>
        <v>307.42131000000001</v>
      </c>
      <c r="F262" s="466">
        <f>SUM(F255:F260)</f>
        <v>1.23E-3</v>
      </c>
      <c r="G262" s="271">
        <f t="shared" si="20"/>
        <v>1221.9502499999999</v>
      </c>
      <c r="H262" s="466">
        <f>SUM(H255:H260)</f>
        <v>1221.9502499999999</v>
      </c>
      <c r="I262" s="466">
        <f>SUM(I255:I260)</f>
        <v>0</v>
      </c>
      <c r="J262" s="271">
        <f t="shared" si="21"/>
        <v>202.94346000000002</v>
      </c>
      <c r="K262" s="466">
        <f>SUM(K255:K260)</f>
        <v>202.94346000000002</v>
      </c>
      <c r="L262" s="466">
        <f>SUM(L255:L260)</f>
        <v>0</v>
      </c>
      <c r="M262" s="470">
        <f t="shared" si="18"/>
        <v>66.014502384893433</v>
      </c>
      <c r="N262" s="470"/>
      <c r="O262" s="281"/>
      <c r="P262" s="471"/>
      <c r="Q262" s="264"/>
      <c r="R262" s="472"/>
    </row>
    <row r="265" spans="2:18" x14ac:dyDescent="0.3">
      <c r="D265" s="814" t="s">
        <v>972</v>
      </c>
      <c r="E265" s="814"/>
      <c r="F265" s="814"/>
      <c r="G265" s="814"/>
      <c r="H265" s="814"/>
      <c r="I265" s="814"/>
      <c r="J265" s="814"/>
      <c r="K265" s="814"/>
      <c r="L265" s="814"/>
      <c r="M265" s="814"/>
      <c r="N265" s="814"/>
      <c r="O265" s="814"/>
      <c r="P265" s="814"/>
      <c r="Q265" s="814"/>
    </row>
    <row r="266" spans="2:18" ht="12" customHeight="1" x14ac:dyDescent="0.3">
      <c r="D266" s="814"/>
      <c r="E266" s="814"/>
      <c r="F266" s="814"/>
      <c r="G266" s="814"/>
      <c r="H266" s="814"/>
      <c r="I266" s="814"/>
      <c r="J266" s="814"/>
      <c r="K266" s="814"/>
      <c r="L266" s="814"/>
      <c r="M266" s="814"/>
      <c r="N266" s="814"/>
      <c r="O266" s="814"/>
      <c r="P266" s="814"/>
      <c r="Q266" s="814"/>
    </row>
  </sheetData>
  <mergeCells count="49">
    <mergeCell ref="Q198:Q199"/>
    <mergeCell ref="Q135:Q136"/>
    <mergeCell ref="R135:R136"/>
    <mergeCell ref="M63:M64"/>
    <mergeCell ref="O63:O64"/>
    <mergeCell ref="D265:Q266"/>
    <mergeCell ref="P150:P155"/>
    <mergeCell ref="Q150:Q155"/>
    <mergeCell ref="O156:O157"/>
    <mergeCell ref="P156:P157"/>
    <mergeCell ref="Q156:Q157"/>
    <mergeCell ref="M56:M57"/>
    <mergeCell ref="O56:O57"/>
    <mergeCell ref="P56:P57"/>
    <mergeCell ref="Q56:Q57"/>
    <mergeCell ref="R158:R159"/>
    <mergeCell ref="Q63:Q64"/>
    <mergeCell ref="R63:R64"/>
    <mergeCell ref="M135:M136"/>
    <mergeCell ref="O135:O136"/>
    <mergeCell ref="P135:P136"/>
    <mergeCell ref="M21:M22"/>
    <mergeCell ref="O21:O22"/>
    <mergeCell ref="P21:P22"/>
    <mergeCell ref="Q21:Q22"/>
    <mergeCell ref="R21:R22"/>
    <mergeCell ref="O25:O26"/>
    <mergeCell ref="P25:P26"/>
    <mergeCell ref="Q25:Q26"/>
    <mergeCell ref="R198:R199"/>
    <mergeCell ref="O158:O159"/>
    <mergeCell ref="P158:P159"/>
    <mergeCell ref="Q158:Q159"/>
    <mergeCell ref="O147:O149"/>
    <mergeCell ref="P147:P149"/>
    <mergeCell ref="Q147:Q149"/>
    <mergeCell ref="O150:O155"/>
    <mergeCell ref="O198:O199"/>
    <mergeCell ref="P198:P199"/>
    <mergeCell ref="P63:P64"/>
    <mergeCell ref="R56:R57"/>
    <mergeCell ref="H1:M3"/>
    <mergeCell ref="C4:R4"/>
    <mergeCell ref="C5:L5"/>
    <mergeCell ref="M17:M18"/>
    <mergeCell ref="O17:O18"/>
    <mergeCell ref="P17:P18"/>
    <mergeCell ref="Q17:Q18"/>
    <mergeCell ref="R17:R1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204"/>
  <sheetViews>
    <sheetView zoomScale="98" zoomScaleNormal="98" workbookViewId="0">
      <selection activeCell="B172" sqref="B172"/>
    </sheetView>
  </sheetViews>
  <sheetFormatPr defaultColWidth="9.109375" defaultRowHeight="109.2" customHeight="1" x14ac:dyDescent="0.3"/>
  <cols>
    <col min="1" max="1" width="5.44140625" style="360" customWidth="1"/>
    <col min="2" max="2" width="39.77734375" style="361" customWidth="1"/>
    <col min="3" max="3" width="11.109375" style="360" customWidth="1"/>
    <col min="4" max="4" width="18.5546875" style="360" customWidth="1"/>
    <col min="5" max="5" width="22.109375" style="360" customWidth="1"/>
    <col min="6" max="6" width="13.6640625" style="360" customWidth="1"/>
    <col min="7" max="7" width="9.88671875" style="362" customWidth="1"/>
    <col min="8" max="8" width="9.6640625" style="362" customWidth="1"/>
    <col min="9" max="9" width="12.109375" style="363" customWidth="1"/>
    <col min="10" max="10" width="12.5546875" style="360" customWidth="1"/>
    <col min="11" max="11" width="12.44140625" style="364" customWidth="1"/>
    <col min="12" max="12" width="39.44140625" style="364" hidden="1" customWidth="1"/>
    <col min="13" max="13" width="30.33203125" style="365" hidden="1" customWidth="1"/>
    <col min="14" max="14" width="21.109375" style="365" hidden="1" customWidth="1"/>
    <col min="15" max="15" width="11.6640625" style="366" bestFit="1" customWidth="1"/>
    <col min="16" max="17" width="9.109375" style="367"/>
    <col min="18" max="16384" width="9.109375" style="365"/>
  </cols>
  <sheetData>
    <row r="1" spans="1:114" ht="21.6" customHeight="1" x14ac:dyDescent="0.3"/>
    <row r="2" spans="1:114" ht="31.8" customHeight="1" x14ac:dyDescent="0.3">
      <c r="F2" s="821" t="s">
        <v>2374</v>
      </c>
      <c r="G2" s="821"/>
      <c r="H2" s="821"/>
      <c r="I2" s="821"/>
      <c r="J2" s="821"/>
      <c r="K2" s="821"/>
      <c r="L2" s="368"/>
      <c r="M2" s="368"/>
      <c r="N2" s="368"/>
      <c r="O2" s="369"/>
      <c r="P2" s="368"/>
    </row>
    <row r="3" spans="1:114" ht="31.8" customHeight="1" x14ac:dyDescent="0.3">
      <c r="D3" s="360" t="s">
        <v>314</v>
      </c>
      <c r="F3" s="634"/>
      <c r="G3" s="634"/>
      <c r="H3" s="634"/>
      <c r="I3" s="634"/>
      <c r="J3" s="634"/>
      <c r="K3" s="634"/>
      <c r="L3" s="634"/>
      <c r="M3" s="634"/>
      <c r="N3" s="634"/>
      <c r="O3" s="369"/>
      <c r="P3" s="634"/>
    </row>
    <row r="4" spans="1:114" ht="29.4" customHeight="1" x14ac:dyDescent="0.3">
      <c r="A4" s="821" t="s">
        <v>2375</v>
      </c>
      <c r="B4" s="821"/>
      <c r="C4" s="821"/>
      <c r="D4" s="821"/>
      <c r="E4" s="821"/>
      <c r="F4" s="821"/>
      <c r="G4" s="821"/>
      <c r="H4" s="821"/>
      <c r="I4" s="821"/>
      <c r="J4" s="821"/>
      <c r="K4" s="821"/>
      <c r="L4" s="368"/>
      <c r="M4" s="368"/>
      <c r="N4" s="368"/>
      <c r="O4" s="369"/>
      <c r="P4" s="368"/>
      <c r="Q4" s="370"/>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64"/>
      <c r="CN4" s="364"/>
      <c r="CO4" s="364"/>
      <c r="CP4" s="364"/>
      <c r="CQ4" s="364"/>
      <c r="CR4" s="364"/>
      <c r="CS4" s="364"/>
      <c r="CT4" s="364"/>
      <c r="CU4" s="364"/>
      <c r="CV4" s="364"/>
      <c r="CW4" s="364"/>
      <c r="CX4" s="364"/>
      <c r="CY4" s="364"/>
      <c r="CZ4" s="364"/>
      <c r="DA4" s="364"/>
      <c r="DB4" s="364"/>
      <c r="DC4" s="364"/>
      <c r="DD4" s="364"/>
      <c r="DE4" s="364"/>
      <c r="DF4" s="364"/>
      <c r="DG4" s="364"/>
      <c r="DH4" s="364"/>
      <c r="DI4" s="364"/>
      <c r="DJ4" s="364"/>
    </row>
    <row r="5" spans="1:114" ht="19.2" customHeight="1" x14ac:dyDescent="0.3">
      <c r="A5" s="368"/>
      <c r="B5" s="368"/>
      <c r="C5" s="368"/>
      <c r="D5" s="368"/>
      <c r="E5" s="368"/>
      <c r="F5" s="368"/>
      <c r="G5" s="369"/>
      <c r="H5" s="369"/>
      <c r="I5" s="368"/>
      <c r="J5" s="368"/>
      <c r="K5" s="368"/>
      <c r="L5" s="368"/>
      <c r="M5" s="368"/>
      <c r="N5" s="368"/>
      <c r="O5" s="369" t="s">
        <v>692</v>
      </c>
      <c r="P5" s="368"/>
      <c r="Q5" s="370"/>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row>
    <row r="6" spans="1:114" s="360" customFormat="1" ht="51" customHeight="1" x14ac:dyDescent="0.3">
      <c r="A6" s="822" t="s">
        <v>55</v>
      </c>
      <c r="B6" s="820">
        <v>163703.23000000001</v>
      </c>
      <c r="C6" s="820" t="s">
        <v>59</v>
      </c>
      <c r="D6" s="822" t="s">
        <v>973</v>
      </c>
      <c r="E6" s="822" t="s">
        <v>855</v>
      </c>
      <c r="F6" s="820" t="s">
        <v>57</v>
      </c>
      <c r="G6" s="820"/>
      <c r="H6" s="820"/>
      <c r="I6" s="820"/>
      <c r="J6" s="820" t="s">
        <v>856</v>
      </c>
      <c r="K6" s="820" t="s">
        <v>58</v>
      </c>
      <c r="L6" s="820"/>
      <c r="M6" s="820"/>
      <c r="N6" s="820"/>
      <c r="O6" s="820"/>
      <c r="P6" s="371" t="s">
        <v>318</v>
      </c>
    </row>
    <row r="7" spans="1:114" s="360" customFormat="1" ht="103.8" customHeight="1" x14ac:dyDescent="0.3">
      <c r="A7" s="822"/>
      <c r="B7" s="820"/>
      <c r="C7" s="820"/>
      <c r="D7" s="822"/>
      <c r="E7" s="822"/>
      <c r="F7" s="372" t="s">
        <v>54</v>
      </c>
      <c r="G7" s="373" t="s">
        <v>476</v>
      </c>
      <c r="H7" s="373" t="s">
        <v>857</v>
      </c>
      <c r="I7" s="372" t="s">
        <v>858</v>
      </c>
      <c r="J7" s="820"/>
      <c r="K7" s="372" t="s">
        <v>859</v>
      </c>
      <c r="L7" s="372" t="s">
        <v>860</v>
      </c>
      <c r="M7" s="374" t="s">
        <v>861</v>
      </c>
      <c r="N7" s="372" t="s">
        <v>862</v>
      </c>
      <c r="O7" s="375" t="s">
        <v>863</v>
      </c>
      <c r="P7" s="371"/>
    </row>
    <row r="8" spans="1:114" s="368" customFormat="1" ht="63.6" customHeight="1" x14ac:dyDescent="0.3">
      <c r="A8" s="376">
        <v>1</v>
      </c>
      <c r="B8" s="376" t="s">
        <v>1029</v>
      </c>
      <c r="C8" s="377" t="s">
        <v>1030</v>
      </c>
      <c r="D8" s="378" t="s">
        <v>1031</v>
      </c>
      <c r="E8" s="379">
        <v>9200000</v>
      </c>
      <c r="F8" s="380">
        <v>44937</v>
      </c>
      <c r="G8" s="381" t="s">
        <v>1032</v>
      </c>
      <c r="H8" s="381">
        <v>7.7783600000000002</v>
      </c>
      <c r="I8" s="382" t="s">
        <v>1033</v>
      </c>
      <c r="J8" s="383" t="s">
        <v>1387</v>
      </c>
      <c r="K8" s="382" t="s">
        <v>2178</v>
      </c>
      <c r="L8" s="382"/>
      <c r="M8" s="384"/>
      <c r="N8" s="376"/>
      <c r="O8" s="375">
        <f>0.04752+0.06127+0.2354+0.0594+0.04752</f>
        <v>0.45111000000000001</v>
      </c>
      <c r="P8" s="376" t="s">
        <v>2179</v>
      </c>
    </row>
    <row r="9" spans="1:114" s="368" customFormat="1" ht="108" x14ac:dyDescent="0.3">
      <c r="A9" s="376">
        <v>2</v>
      </c>
      <c r="B9" s="376" t="s">
        <v>1034</v>
      </c>
      <c r="C9" s="377" t="s">
        <v>1030</v>
      </c>
      <c r="D9" s="378" t="s">
        <v>1035</v>
      </c>
      <c r="E9" s="379" t="s">
        <v>1036</v>
      </c>
      <c r="F9" s="380">
        <v>44937</v>
      </c>
      <c r="G9" s="381" t="s">
        <v>1037</v>
      </c>
      <c r="H9" s="381">
        <v>1.6448400000000001</v>
      </c>
      <c r="I9" s="382" t="s">
        <v>1033</v>
      </c>
      <c r="J9" s="383" t="s">
        <v>1388</v>
      </c>
      <c r="K9" s="382" t="s">
        <v>2180</v>
      </c>
      <c r="L9" s="382"/>
      <c r="M9" s="384"/>
      <c r="N9" s="376"/>
      <c r="O9" s="375">
        <f>0.01523+0.01523+0.06092+0.01523+0.01523</f>
        <v>0.12184</v>
      </c>
      <c r="P9" s="376" t="s">
        <v>2181</v>
      </c>
    </row>
    <row r="10" spans="1:114" s="368" customFormat="1" ht="38.4" customHeight="1" x14ac:dyDescent="0.3">
      <c r="A10" s="376">
        <v>3</v>
      </c>
      <c r="B10" s="376" t="s">
        <v>1038</v>
      </c>
      <c r="C10" s="377" t="s">
        <v>1030</v>
      </c>
      <c r="D10" s="378" t="s">
        <v>1039</v>
      </c>
      <c r="E10" s="385">
        <v>34100000</v>
      </c>
      <c r="F10" s="380">
        <v>44943</v>
      </c>
      <c r="G10" s="381" t="s">
        <v>1040</v>
      </c>
      <c r="H10" s="381">
        <v>6.7779999999999996</v>
      </c>
      <c r="I10" s="382" t="s">
        <v>1033</v>
      </c>
      <c r="J10" s="383" t="s">
        <v>1389</v>
      </c>
      <c r="K10" s="382"/>
      <c r="L10" s="382"/>
      <c r="M10" s="384"/>
      <c r="N10" s="376"/>
      <c r="O10" s="375"/>
      <c r="P10" s="376"/>
    </row>
    <row r="11" spans="1:114" s="368" customFormat="1" ht="48" x14ac:dyDescent="0.3">
      <c r="A11" s="376">
        <v>4</v>
      </c>
      <c r="B11" s="376" t="s">
        <v>1346</v>
      </c>
      <c r="C11" s="376" t="s">
        <v>1041</v>
      </c>
      <c r="D11" s="378" t="s">
        <v>1042</v>
      </c>
      <c r="E11" s="376" t="s">
        <v>1043</v>
      </c>
      <c r="F11" s="380">
        <v>44939</v>
      </c>
      <c r="G11" s="381" t="s">
        <v>1044</v>
      </c>
      <c r="H11" s="381">
        <v>7.3608700000000002</v>
      </c>
      <c r="I11" s="382">
        <v>44967</v>
      </c>
      <c r="J11" s="383" t="s">
        <v>1390</v>
      </c>
      <c r="K11" s="382" t="s">
        <v>1308</v>
      </c>
      <c r="L11" s="382"/>
      <c r="M11" s="384"/>
      <c r="N11" s="376"/>
      <c r="O11" s="386">
        <v>7.3133100000000004</v>
      </c>
      <c r="P11" s="376" t="s">
        <v>1309</v>
      </c>
    </row>
    <row r="12" spans="1:114" s="368" customFormat="1" ht="40.799999999999997" customHeight="1" x14ac:dyDescent="0.3">
      <c r="A12" s="635">
        <v>5</v>
      </c>
      <c r="B12" s="376" t="s">
        <v>1347</v>
      </c>
      <c r="C12" s="376" t="s">
        <v>1041</v>
      </c>
      <c r="D12" s="378" t="s">
        <v>1045</v>
      </c>
      <c r="E12" s="376" t="s">
        <v>1046</v>
      </c>
      <c r="F12" s="380">
        <v>44929</v>
      </c>
      <c r="G12" s="387" t="s">
        <v>60</v>
      </c>
      <c r="H12" s="381">
        <v>489.995</v>
      </c>
      <c r="I12" s="382">
        <v>45291</v>
      </c>
      <c r="J12" s="383" t="s">
        <v>1047</v>
      </c>
      <c r="K12" s="382" t="s">
        <v>2105</v>
      </c>
      <c r="L12" s="382"/>
      <c r="M12" s="384"/>
      <c r="N12" s="376"/>
      <c r="O12" s="386">
        <f>39.67145+79.2373+38.445+38.9159+40.43</f>
        <v>236.69964999999999</v>
      </c>
      <c r="P12" s="376" t="s">
        <v>2106</v>
      </c>
    </row>
    <row r="13" spans="1:114" s="368" customFormat="1" ht="181.2" customHeight="1" x14ac:dyDescent="0.3">
      <c r="A13" s="635">
        <v>6</v>
      </c>
      <c r="B13" s="376" t="s">
        <v>1345</v>
      </c>
      <c r="C13" s="376" t="s">
        <v>1041</v>
      </c>
      <c r="D13" s="378" t="s">
        <v>1048</v>
      </c>
      <c r="E13" s="376" t="s">
        <v>1049</v>
      </c>
      <c r="F13" s="380">
        <v>44929</v>
      </c>
      <c r="G13" s="381" t="s">
        <v>1050</v>
      </c>
      <c r="H13" s="381">
        <v>786.12</v>
      </c>
      <c r="I13" s="382">
        <v>45291</v>
      </c>
      <c r="J13" s="383" t="s">
        <v>1391</v>
      </c>
      <c r="K13" s="382" t="s">
        <v>2075</v>
      </c>
      <c r="L13" s="382"/>
      <c r="M13" s="384"/>
      <c r="N13" s="376"/>
      <c r="O13" s="386">
        <f>65.51+65.51+65.51+126.668</f>
        <v>323.19800000000004</v>
      </c>
      <c r="P13" s="376" t="s">
        <v>2076</v>
      </c>
    </row>
    <row r="14" spans="1:114" s="368" customFormat="1" ht="51.6" customHeight="1" x14ac:dyDescent="0.3">
      <c r="A14" s="635">
        <v>7</v>
      </c>
      <c r="B14" s="385" t="s">
        <v>1051</v>
      </c>
      <c r="C14" s="376" t="s">
        <v>1041</v>
      </c>
      <c r="D14" s="378" t="s">
        <v>1052</v>
      </c>
      <c r="E14" s="376" t="s">
        <v>1053</v>
      </c>
      <c r="F14" s="380">
        <v>44930</v>
      </c>
      <c r="G14" s="381" t="s">
        <v>61</v>
      </c>
      <c r="H14" s="381">
        <v>20.230599999999999</v>
      </c>
      <c r="I14" s="382">
        <v>45291</v>
      </c>
      <c r="J14" s="383" t="s">
        <v>1054</v>
      </c>
      <c r="K14" s="382" t="s">
        <v>1335</v>
      </c>
      <c r="L14" s="382"/>
      <c r="M14" s="384"/>
      <c r="N14" s="376"/>
      <c r="O14" s="386">
        <v>3.1434000000000002</v>
      </c>
      <c r="P14" s="376" t="s">
        <v>1336</v>
      </c>
    </row>
    <row r="15" spans="1:114" s="368" customFormat="1" ht="62.4" customHeight="1" x14ac:dyDescent="0.3">
      <c r="A15" s="635">
        <v>8</v>
      </c>
      <c r="B15" s="376" t="s">
        <v>1348</v>
      </c>
      <c r="C15" s="376" t="s">
        <v>1041</v>
      </c>
      <c r="D15" s="378" t="s">
        <v>1055</v>
      </c>
      <c r="E15" s="376" t="s">
        <v>1056</v>
      </c>
      <c r="F15" s="380">
        <v>44930</v>
      </c>
      <c r="G15" s="381" t="s">
        <v>1057</v>
      </c>
      <c r="H15" s="381">
        <v>19.98</v>
      </c>
      <c r="I15" s="382">
        <v>45291</v>
      </c>
      <c r="J15" s="383" t="s">
        <v>1058</v>
      </c>
      <c r="K15" s="382" t="s">
        <v>1337</v>
      </c>
      <c r="L15" s="382"/>
      <c r="M15" s="384"/>
      <c r="N15" s="376"/>
      <c r="O15" s="386">
        <v>2.88</v>
      </c>
      <c r="P15" s="376" t="s">
        <v>1338</v>
      </c>
    </row>
    <row r="16" spans="1:114" s="368" customFormat="1" ht="312" x14ac:dyDescent="0.3">
      <c r="A16" s="635">
        <v>9</v>
      </c>
      <c r="B16" s="376" t="s">
        <v>1059</v>
      </c>
      <c r="C16" s="376" t="s">
        <v>1041</v>
      </c>
      <c r="D16" s="378" t="s">
        <v>1060</v>
      </c>
      <c r="E16" s="376" t="s">
        <v>1056</v>
      </c>
      <c r="F16" s="380">
        <v>44939</v>
      </c>
      <c r="G16" s="381" t="s">
        <v>72</v>
      </c>
      <c r="H16" s="381">
        <v>56</v>
      </c>
      <c r="I16" s="382">
        <v>45291</v>
      </c>
      <c r="J16" s="383" t="s">
        <v>1058</v>
      </c>
      <c r="K16" s="382" t="s">
        <v>2160</v>
      </c>
      <c r="L16" s="382"/>
      <c r="M16" s="384"/>
      <c r="N16" s="376"/>
      <c r="O16" s="386">
        <f>0.3+4.836+0.3+1.76+7.576+0.28+0.14+0.8+0.882+0.58+1.32+0.44+0.4+0.44+0.96+0.64+2.28+1.2+0.28+0.48+0.88+0.4+0.5+1.55+0.28+0.56+1.498</f>
        <v>31.562000000000001</v>
      </c>
      <c r="P16" s="376" t="s">
        <v>2161</v>
      </c>
    </row>
    <row r="17" spans="1:16" s="368" customFormat="1" ht="91.8" customHeight="1" x14ac:dyDescent="0.3">
      <c r="A17" s="635">
        <v>10</v>
      </c>
      <c r="B17" s="376" t="s">
        <v>1061</v>
      </c>
      <c r="C17" s="376" t="s">
        <v>1062</v>
      </c>
      <c r="D17" s="378" t="s">
        <v>1063</v>
      </c>
      <c r="E17" s="376">
        <v>22200000</v>
      </c>
      <c r="F17" s="380">
        <v>44937</v>
      </c>
      <c r="G17" s="381" t="s">
        <v>1064</v>
      </c>
      <c r="H17" s="381">
        <v>4.95</v>
      </c>
      <c r="I17" s="382">
        <v>45282</v>
      </c>
      <c r="J17" s="383" t="s">
        <v>1392</v>
      </c>
      <c r="K17" s="382" t="s">
        <v>2133</v>
      </c>
      <c r="L17" s="382"/>
      <c r="M17" s="384"/>
      <c r="N17" s="376"/>
      <c r="O17" s="375">
        <f>0.509+0.679+0.396+0.396</f>
        <v>1.98</v>
      </c>
      <c r="P17" s="376" t="s">
        <v>2134</v>
      </c>
    </row>
    <row r="18" spans="1:16" s="368" customFormat="1" ht="73.2" customHeight="1" x14ac:dyDescent="0.3">
      <c r="A18" s="635">
        <v>11</v>
      </c>
      <c r="B18" s="376" t="s">
        <v>1352</v>
      </c>
      <c r="C18" s="376" t="s">
        <v>1062</v>
      </c>
      <c r="D18" s="378" t="s">
        <v>1065</v>
      </c>
      <c r="E18" s="376">
        <v>64100000</v>
      </c>
      <c r="F18" s="380">
        <v>44937</v>
      </c>
      <c r="G18" s="381" t="s">
        <v>1066</v>
      </c>
      <c r="H18" s="381">
        <v>4</v>
      </c>
      <c r="I18" s="382">
        <v>45333</v>
      </c>
      <c r="J18" s="383" t="s">
        <v>1067</v>
      </c>
      <c r="K18" s="382" t="s">
        <v>2167</v>
      </c>
      <c r="L18" s="382"/>
      <c r="M18" s="384"/>
      <c r="N18" s="376"/>
      <c r="O18" s="386">
        <f>0.054+0.3367+0.0563+0.2577+0.0997+0.1205</f>
        <v>0.92490000000000006</v>
      </c>
      <c r="P18" s="376" t="s">
        <v>2168</v>
      </c>
    </row>
    <row r="19" spans="1:16" s="368" customFormat="1" ht="57" customHeight="1" x14ac:dyDescent="0.3">
      <c r="A19" s="635">
        <v>12</v>
      </c>
      <c r="B19" s="376" t="s">
        <v>1068</v>
      </c>
      <c r="C19" s="376" t="s">
        <v>1062</v>
      </c>
      <c r="D19" s="378" t="s">
        <v>1069</v>
      </c>
      <c r="E19" s="376">
        <v>37500000</v>
      </c>
      <c r="F19" s="380">
        <v>44950</v>
      </c>
      <c r="G19" s="381" t="s">
        <v>66</v>
      </c>
      <c r="H19" s="381">
        <v>1.536</v>
      </c>
      <c r="I19" s="376"/>
      <c r="J19" s="383" t="s">
        <v>1393</v>
      </c>
      <c r="K19" s="382" t="s">
        <v>1295</v>
      </c>
      <c r="L19" s="382"/>
      <c r="M19" s="384"/>
      <c r="N19" s="376"/>
      <c r="O19" s="375">
        <v>1.536</v>
      </c>
      <c r="P19" s="376" t="s">
        <v>1296</v>
      </c>
    </row>
    <row r="20" spans="1:16" s="368" customFormat="1" ht="84.6" customHeight="1" x14ac:dyDescent="0.3">
      <c r="A20" s="635">
        <v>13</v>
      </c>
      <c r="B20" s="376" t="s">
        <v>1353</v>
      </c>
      <c r="C20" s="376" t="s">
        <v>1062</v>
      </c>
      <c r="D20" s="378" t="s">
        <v>1070</v>
      </c>
      <c r="E20" s="376" t="s">
        <v>1071</v>
      </c>
      <c r="F20" s="380">
        <v>44951</v>
      </c>
      <c r="G20" s="381" t="s">
        <v>1072</v>
      </c>
      <c r="H20" s="381">
        <v>0.13</v>
      </c>
      <c r="I20" s="382">
        <v>44956</v>
      </c>
      <c r="J20" s="383" t="s">
        <v>1073</v>
      </c>
      <c r="K20" s="382" t="s">
        <v>1292</v>
      </c>
      <c r="L20" s="382"/>
      <c r="M20" s="384"/>
      <c r="N20" s="376"/>
      <c r="O20" s="375">
        <v>0.13</v>
      </c>
      <c r="P20" s="376" t="s">
        <v>1316</v>
      </c>
    </row>
    <row r="21" spans="1:16" s="368" customFormat="1" ht="75" customHeight="1" x14ac:dyDescent="0.3">
      <c r="A21" s="635">
        <v>14</v>
      </c>
      <c r="B21" s="376" t="s">
        <v>1349</v>
      </c>
      <c r="C21" s="376" t="s">
        <v>1041</v>
      </c>
      <c r="D21" s="378" t="s">
        <v>1074</v>
      </c>
      <c r="E21" s="376" t="s">
        <v>1075</v>
      </c>
      <c r="F21" s="380">
        <v>44943</v>
      </c>
      <c r="G21" s="381" t="s">
        <v>65</v>
      </c>
      <c r="H21" s="381">
        <v>706.3</v>
      </c>
      <c r="I21" s="382">
        <v>45063</v>
      </c>
      <c r="J21" s="383" t="s">
        <v>1394</v>
      </c>
      <c r="K21" s="382" t="s">
        <v>2115</v>
      </c>
      <c r="L21" s="382"/>
      <c r="M21" s="384"/>
      <c r="N21" s="376"/>
      <c r="O21" s="375">
        <f>447.321+258.979</f>
        <v>706.3</v>
      </c>
      <c r="P21" s="376" t="s">
        <v>2116</v>
      </c>
    </row>
    <row r="22" spans="1:16" s="368" customFormat="1" ht="53.4" customHeight="1" x14ac:dyDescent="0.3">
      <c r="A22" s="635">
        <v>15</v>
      </c>
      <c r="B22" s="376" t="s">
        <v>1076</v>
      </c>
      <c r="C22" s="377" t="s">
        <v>1030</v>
      </c>
      <c r="D22" s="378" t="s">
        <v>1077</v>
      </c>
      <c r="E22" s="379">
        <v>34100000</v>
      </c>
      <c r="F22" s="380">
        <v>44937</v>
      </c>
      <c r="G22" s="381" t="s">
        <v>1078</v>
      </c>
      <c r="H22" s="381">
        <v>68.272000000000006</v>
      </c>
      <c r="I22" s="376" t="s">
        <v>1079</v>
      </c>
      <c r="J22" s="383" t="s">
        <v>1389</v>
      </c>
      <c r="K22" s="382" t="s">
        <v>1287</v>
      </c>
      <c r="L22" s="382"/>
      <c r="M22" s="384"/>
      <c r="N22" s="376"/>
      <c r="O22" s="375">
        <v>34.136000000000003</v>
      </c>
      <c r="P22" s="376" t="s">
        <v>1294</v>
      </c>
    </row>
    <row r="23" spans="1:16" s="368" customFormat="1" ht="52.8" customHeight="1" x14ac:dyDescent="0.3">
      <c r="A23" s="635">
        <v>16</v>
      </c>
      <c r="B23" s="385" t="s">
        <v>1350</v>
      </c>
      <c r="C23" s="376" t="s">
        <v>1041</v>
      </c>
      <c r="D23" s="378" t="s">
        <v>1080</v>
      </c>
      <c r="E23" s="376" t="s">
        <v>1081</v>
      </c>
      <c r="F23" s="380">
        <v>44935</v>
      </c>
      <c r="G23" s="381" t="s">
        <v>62</v>
      </c>
      <c r="H23" s="381">
        <v>62.932690000000001</v>
      </c>
      <c r="I23" s="382">
        <v>44977</v>
      </c>
      <c r="J23" s="383" t="s">
        <v>1395</v>
      </c>
      <c r="K23" s="382" t="s">
        <v>2081</v>
      </c>
      <c r="L23" s="382"/>
      <c r="M23" s="384"/>
      <c r="N23" s="376"/>
      <c r="O23" s="375">
        <v>60.23601</v>
      </c>
      <c r="P23" s="376" t="s">
        <v>2082</v>
      </c>
    </row>
    <row r="24" spans="1:16" s="368" customFormat="1" ht="54.6" customHeight="1" x14ac:dyDescent="0.3">
      <c r="A24" s="635">
        <v>17</v>
      </c>
      <c r="B24" s="376" t="s">
        <v>1351</v>
      </c>
      <c r="C24" s="376" t="s">
        <v>1041</v>
      </c>
      <c r="D24" s="378" t="s">
        <v>1082</v>
      </c>
      <c r="E24" s="385" t="s">
        <v>1083</v>
      </c>
      <c r="F24" s="380">
        <v>44929</v>
      </c>
      <c r="G24" s="381" t="s">
        <v>1084</v>
      </c>
      <c r="H24" s="381">
        <v>22.896039999999999</v>
      </c>
      <c r="I24" s="382">
        <v>44964</v>
      </c>
      <c r="J24" s="383" t="s">
        <v>1396</v>
      </c>
      <c r="K24" s="382" t="s">
        <v>1302</v>
      </c>
      <c r="L24" s="382"/>
      <c r="M24" s="384"/>
      <c r="N24" s="376"/>
      <c r="O24" s="386">
        <v>21.910080000000001</v>
      </c>
      <c r="P24" s="376" t="s">
        <v>1303</v>
      </c>
    </row>
    <row r="25" spans="1:16" s="368" customFormat="1" ht="83.4" customHeight="1" x14ac:dyDescent="0.3">
      <c r="A25" s="635">
        <v>18</v>
      </c>
      <c r="B25" s="376" t="s">
        <v>1354</v>
      </c>
      <c r="C25" s="376" t="s">
        <v>1062</v>
      </c>
      <c r="D25" s="378" t="s">
        <v>1085</v>
      </c>
      <c r="E25" s="376">
        <v>92400000</v>
      </c>
      <c r="F25" s="380">
        <v>44957</v>
      </c>
      <c r="G25" s="381" t="s">
        <v>1086</v>
      </c>
      <c r="H25" s="381">
        <v>4.4000000000000004</v>
      </c>
      <c r="I25" s="382">
        <v>45291</v>
      </c>
      <c r="J25" s="383" t="s">
        <v>1397</v>
      </c>
      <c r="K25" s="382" t="s">
        <v>2176</v>
      </c>
      <c r="L25" s="382"/>
      <c r="M25" s="384"/>
      <c r="N25" s="376"/>
      <c r="O25" s="375">
        <f>0.4+0.4+0.4+0.4</f>
        <v>1.6</v>
      </c>
      <c r="P25" s="376" t="s">
        <v>2177</v>
      </c>
    </row>
    <row r="26" spans="1:16" s="368" customFormat="1" ht="88.8" customHeight="1" x14ac:dyDescent="0.3">
      <c r="A26" s="635">
        <v>19</v>
      </c>
      <c r="B26" s="388" t="s">
        <v>1087</v>
      </c>
      <c r="C26" s="376" t="s">
        <v>1062</v>
      </c>
      <c r="D26" s="378" t="s">
        <v>1088</v>
      </c>
      <c r="E26" s="376">
        <v>39700000</v>
      </c>
      <c r="F26" s="380">
        <v>44956</v>
      </c>
      <c r="G26" s="381" t="s">
        <v>1089</v>
      </c>
      <c r="H26" s="381">
        <v>0.25</v>
      </c>
      <c r="I26" s="382">
        <v>44960</v>
      </c>
      <c r="J26" s="383" t="s">
        <v>1090</v>
      </c>
      <c r="K26" s="382" t="s">
        <v>1292</v>
      </c>
      <c r="L26" s="382"/>
      <c r="M26" s="384"/>
      <c r="N26" s="376"/>
      <c r="O26" s="375">
        <v>0.25</v>
      </c>
      <c r="P26" s="376" t="s">
        <v>1316</v>
      </c>
    </row>
    <row r="27" spans="1:16" s="368" customFormat="1" ht="109.2" customHeight="1" x14ac:dyDescent="0.3">
      <c r="A27" s="635">
        <v>20</v>
      </c>
      <c r="B27" s="376" t="s">
        <v>1355</v>
      </c>
      <c r="C27" s="376" t="s">
        <v>1041</v>
      </c>
      <c r="D27" s="378" t="s">
        <v>1091</v>
      </c>
      <c r="E27" s="376" t="s">
        <v>1092</v>
      </c>
      <c r="F27" s="380">
        <v>44953</v>
      </c>
      <c r="G27" s="381" t="s">
        <v>1093</v>
      </c>
      <c r="H27" s="381">
        <v>7.07707</v>
      </c>
      <c r="I27" s="382">
        <v>44981</v>
      </c>
      <c r="J27" s="383" t="s">
        <v>1398</v>
      </c>
      <c r="K27" s="382" t="s">
        <v>1304</v>
      </c>
      <c r="L27" s="382"/>
      <c r="M27" s="384"/>
      <c r="N27" s="376"/>
      <c r="O27" s="375">
        <v>6.8377499999999998</v>
      </c>
      <c r="P27" s="376" t="s">
        <v>1305</v>
      </c>
    </row>
    <row r="28" spans="1:16" s="368" customFormat="1" ht="109.2" customHeight="1" x14ac:dyDescent="0.3">
      <c r="A28" s="635">
        <v>21</v>
      </c>
      <c r="B28" s="376" t="s">
        <v>1094</v>
      </c>
      <c r="C28" s="376" t="s">
        <v>1041</v>
      </c>
      <c r="D28" s="378" t="s">
        <v>1095</v>
      </c>
      <c r="E28" s="376" t="s">
        <v>1096</v>
      </c>
      <c r="F28" s="380">
        <v>44952</v>
      </c>
      <c r="G28" s="381" t="s">
        <v>1097</v>
      </c>
      <c r="H28" s="381">
        <v>23.389959999999999</v>
      </c>
      <c r="I28" s="382">
        <v>45291</v>
      </c>
      <c r="J28" s="383" t="s">
        <v>1399</v>
      </c>
      <c r="K28" s="382" t="s">
        <v>2170</v>
      </c>
      <c r="L28" s="382"/>
      <c r="M28" s="384"/>
      <c r="N28" s="376"/>
      <c r="O28" s="375">
        <f>0.27518+0.13759+1.37588+0.13759+0.13759+0.41276+0.55035+0.55035+0.55035</f>
        <v>4.1276399999999995</v>
      </c>
      <c r="P28" s="376" t="s">
        <v>2171</v>
      </c>
    </row>
    <row r="29" spans="1:16" s="368" customFormat="1" ht="109.2" customHeight="1" x14ac:dyDescent="0.3">
      <c r="A29" s="635">
        <v>22</v>
      </c>
      <c r="B29" s="389" t="s">
        <v>1098</v>
      </c>
      <c r="C29" s="377" t="s">
        <v>1030</v>
      </c>
      <c r="D29" s="378" t="s">
        <v>1099</v>
      </c>
      <c r="E29" s="385">
        <v>30197630</v>
      </c>
      <c r="F29" s="380">
        <v>44951</v>
      </c>
      <c r="G29" s="381" t="s">
        <v>1100</v>
      </c>
      <c r="H29" s="381">
        <v>17.440000000000001</v>
      </c>
      <c r="I29" s="376" t="s">
        <v>1101</v>
      </c>
      <c r="J29" s="383" t="s">
        <v>1400</v>
      </c>
      <c r="K29" s="382" t="s">
        <v>1102</v>
      </c>
      <c r="L29" s="382"/>
      <c r="M29" s="384"/>
      <c r="N29" s="376"/>
      <c r="O29" s="386">
        <v>17.440000000000001</v>
      </c>
      <c r="P29" s="376" t="s">
        <v>1317</v>
      </c>
    </row>
    <row r="30" spans="1:16" s="368" customFormat="1" ht="109.2" customHeight="1" x14ac:dyDescent="0.3">
      <c r="A30" s="635">
        <v>23</v>
      </c>
      <c r="B30" s="389" t="s">
        <v>1356</v>
      </c>
      <c r="C30" s="376" t="s">
        <v>1062</v>
      </c>
      <c r="D30" s="378" t="s">
        <v>1103</v>
      </c>
      <c r="E30" s="376" t="s">
        <v>1104</v>
      </c>
      <c r="F30" s="380">
        <v>44952</v>
      </c>
      <c r="G30" s="381" t="s">
        <v>1105</v>
      </c>
      <c r="H30" s="381">
        <v>0.81499999999999995</v>
      </c>
      <c r="I30" s="382">
        <v>44956</v>
      </c>
      <c r="J30" s="383" t="s">
        <v>1106</v>
      </c>
      <c r="K30" s="382" t="s">
        <v>1302</v>
      </c>
      <c r="L30" s="382"/>
      <c r="M30" s="384"/>
      <c r="N30" s="376"/>
      <c r="O30" s="386">
        <v>0.81499999999999995</v>
      </c>
      <c r="P30" s="376" t="s">
        <v>1316</v>
      </c>
    </row>
    <row r="31" spans="1:16" s="368" customFormat="1" ht="40.200000000000003" customHeight="1" x14ac:dyDescent="0.3">
      <c r="A31" s="635">
        <v>24</v>
      </c>
      <c r="B31" s="390" t="s">
        <v>1107</v>
      </c>
      <c r="C31" s="376" t="s">
        <v>1062</v>
      </c>
      <c r="D31" s="378" t="s">
        <v>1108</v>
      </c>
      <c r="E31" s="376">
        <v>32400000</v>
      </c>
      <c r="F31" s="380">
        <v>44951</v>
      </c>
      <c r="G31" s="381" t="s">
        <v>1109</v>
      </c>
      <c r="H31" s="381">
        <v>5.3999999999999999E-2</v>
      </c>
      <c r="I31" s="382">
        <v>44957</v>
      </c>
      <c r="J31" s="383" t="s">
        <v>1110</v>
      </c>
      <c r="K31" s="382" t="s">
        <v>1302</v>
      </c>
      <c r="L31" s="382"/>
      <c r="M31" s="384"/>
      <c r="N31" s="376"/>
      <c r="O31" s="386">
        <v>5.3999999999999999E-2</v>
      </c>
      <c r="P31" s="376" t="s">
        <v>1328</v>
      </c>
    </row>
    <row r="32" spans="1:16" s="368" customFormat="1" ht="57" customHeight="1" x14ac:dyDescent="0.3">
      <c r="A32" s="635">
        <v>25</v>
      </c>
      <c r="B32" s="391" t="s">
        <v>1111</v>
      </c>
      <c r="C32" s="377" t="s">
        <v>1030</v>
      </c>
      <c r="D32" s="378" t="s">
        <v>1112</v>
      </c>
      <c r="E32" s="385">
        <v>60100000</v>
      </c>
      <c r="F32" s="380">
        <v>44937</v>
      </c>
      <c r="G32" s="381" t="s">
        <v>71</v>
      </c>
      <c r="H32" s="381">
        <v>524.08389</v>
      </c>
      <c r="I32" s="376" t="s">
        <v>1033</v>
      </c>
      <c r="J32" s="383" t="s">
        <v>1113</v>
      </c>
      <c r="K32" s="382" t="s">
        <v>2071</v>
      </c>
      <c r="L32" s="382"/>
      <c r="M32" s="384"/>
      <c r="N32" s="376"/>
      <c r="O32" s="375">
        <f>52.23886+57.01314+63.34793+93.00832</f>
        <v>265.60825</v>
      </c>
      <c r="P32" s="376" t="s">
        <v>2072</v>
      </c>
    </row>
    <row r="33" spans="1:17" s="368" customFormat="1" ht="40.200000000000003" customHeight="1" x14ac:dyDescent="0.3">
      <c r="A33" s="635">
        <v>26</v>
      </c>
      <c r="B33" s="376" t="s">
        <v>1357</v>
      </c>
      <c r="C33" s="376" t="s">
        <v>1041</v>
      </c>
      <c r="D33" s="378" t="s">
        <v>1115</v>
      </c>
      <c r="E33" s="385" t="s">
        <v>1116</v>
      </c>
      <c r="F33" s="380">
        <v>44935</v>
      </c>
      <c r="G33" s="381" t="s">
        <v>1117</v>
      </c>
      <c r="H33" s="381">
        <v>17.452200000000001</v>
      </c>
      <c r="I33" s="382">
        <v>44945</v>
      </c>
      <c r="J33" s="383" t="s">
        <v>1118</v>
      </c>
      <c r="K33" s="382" t="s">
        <v>1292</v>
      </c>
      <c r="L33" s="382"/>
      <c r="M33" s="384"/>
      <c r="N33" s="376"/>
      <c r="O33" s="386">
        <v>17.452200000000001</v>
      </c>
      <c r="P33" s="376" t="s">
        <v>1293</v>
      </c>
    </row>
    <row r="34" spans="1:17" s="368" customFormat="1" ht="76.8" customHeight="1" x14ac:dyDescent="0.3">
      <c r="A34" s="635">
        <v>27</v>
      </c>
      <c r="B34" s="376" t="s">
        <v>2376</v>
      </c>
      <c r="C34" s="376" t="s">
        <v>1062</v>
      </c>
      <c r="D34" s="378" t="s">
        <v>1119</v>
      </c>
      <c r="E34" s="376">
        <v>79900000</v>
      </c>
      <c r="F34" s="380">
        <v>44964</v>
      </c>
      <c r="G34" s="381" t="s">
        <v>116</v>
      </c>
      <c r="H34" s="381">
        <v>40</v>
      </c>
      <c r="I34" s="382">
        <v>45250</v>
      </c>
      <c r="J34" s="383" t="s">
        <v>1120</v>
      </c>
      <c r="K34" s="382" t="s">
        <v>2083</v>
      </c>
      <c r="L34" s="382"/>
      <c r="M34" s="384"/>
      <c r="N34" s="376"/>
      <c r="O34" s="375">
        <f>18.3</f>
        <v>18.3</v>
      </c>
      <c r="P34" s="376" t="s">
        <v>2118</v>
      </c>
    </row>
    <row r="35" spans="1:17" s="368" customFormat="1" ht="57" customHeight="1" x14ac:dyDescent="0.3">
      <c r="A35" s="635">
        <v>28</v>
      </c>
      <c r="B35" s="376" t="s">
        <v>1358</v>
      </c>
      <c r="C35" s="376" t="s">
        <v>1062</v>
      </c>
      <c r="D35" s="378" t="s">
        <v>1121</v>
      </c>
      <c r="E35" s="376">
        <v>39700000</v>
      </c>
      <c r="F35" s="380">
        <v>44965</v>
      </c>
      <c r="G35" s="381" t="s">
        <v>1122</v>
      </c>
      <c r="H35" s="381">
        <v>0.4</v>
      </c>
      <c r="I35" s="382">
        <v>44967</v>
      </c>
      <c r="J35" s="383" t="s">
        <v>1401</v>
      </c>
      <c r="K35" s="382" t="s">
        <v>1318</v>
      </c>
      <c r="L35" s="382"/>
      <c r="M35" s="384"/>
      <c r="N35" s="376"/>
      <c r="O35" s="386">
        <v>0.4</v>
      </c>
      <c r="P35" s="376" t="s">
        <v>1319</v>
      </c>
    </row>
    <row r="36" spans="1:17" s="368" customFormat="1" ht="75" customHeight="1" x14ac:dyDescent="0.3">
      <c r="A36" s="635">
        <v>29</v>
      </c>
      <c r="B36" s="376" t="s">
        <v>2377</v>
      </c>
      <c r="C36" s="376" t="s">
        <v>1062</v>
      </c>
      <c r="D36" s="378" t="s">
        <v>1123</v>
      </c>
      <c r="E36" s="376">
        <v>79800000</v>
      </c>
      <c r="F36" s="380">
        <v>44965</v>
      </c>
      <c r="G36" s="381" t="s">
        <v>609</v>
      </c>
      <c r="H36" s="381">
        <v>1.65</v>
      </c>
      <c r="I36" s="382">
        <v>44970</v>
      </c>
      <c r="J36" s="383" t="s">
        <v>1124</v>
      </c>
      <c r="K36" s="382" t="s">
        <v>1329</v>
      </c>
      <c r="L36" s="382"/>
      <c r="M36" s="384"/>
      <c r="N36" s="376"/>
      <c r="O36" s="386">
        <v>1.65</v>
      </c>
      <c r="P36" s="376" t="s">
        <v>1319</v>
      </c>
    </row>
    <row r="37" spans="1:17" s="368" customFormat="1" ht="60" customHeight="1" x14ac:dyDescent="0.3">
      <c r="A37" s="635">
        <v>30</v>
      </c>
      <c r="B37" s="376" t="s">
        <v>1359</v>
      </c>
      <c r="C37" s="376" t="s">
        <v>1062</v>
      </c>
      <c r="D37" s="378" t="s">
        <v>1125</v>
      </c>
      <c r="E37" s="376">
        <v>42500000</v>
      </c>
      <c r="F37" s="380">
        <v>44966</v>
      </c>
      <c r="G37" s="381" t="s">
        <v>604</v>
      </c>
      <c r="H37" s="381">
        <v>4.6760000000000002</v>
      </c>
      <c r="I37" s="382">
        <v>44971</v>
      </c>
      <c r="J37" s="383" t="s">
        <v>1126</v>
      </c>
      <c r="K37" s="382" t="s">
        <v>992</v>
      </c>
      <c r="L37" s="382"/>
      <c r="M37" s="384"/>
      <c r="N37" s="376"/>
      <c r="O37" s="386">
        <v>4.6760000000000002</v>
      </c>
      <c r="P37" s="376" t="s">
        <v>1320</v>
      </c>
    </row>
    <row r="38" spans="1:17" s="368" customFormat="1" ht="129.6" customHeight="1" x14ac:dyDescent="0.3">
      <c r="A38" s="635">
        <v>31</v>
      </c>
      <c r="B38" s="376" t="s">
        <v>1127</v>
      </c>
      <c r="C38" s="376" t="s">
        <v>1041</v>
      </c>
      <c r="D38" s="378" t="s">
        <v>1128</v>
      </c>
      <c r="E38" s="376" t="s">
        <v>1129</v>
      </c>
      <c r="F38" s="380">
        <v>44971</v>
      </c>
      <c r="G38" s="381" t="s">
        <v>616</v>
      </c>
      <c r="H38" s="381">
        <v>68</v>
      </c>
      <c r="I38" s="382">
        <v>45291</v>
      </c>
      <c r="J38" s="383" t="s">
        <v>1402</v>
      </c>
      <c r="K38" s="382" t="s">
        <v>2065</v>
      </c>
      <c r="L38" s="382"/>
      <c r="M38" s="384"/>
      <c r="N38" s="376"/>
      <c r="O38" s="386">
        <f>17.72969+50.27031</f>
        <v>68</v>
      </c>
      <c r="P38" s="376" t="s">
        <v>2066</v>
      </c>
    </row>
    <row r="39" spans="1:17" s="368" customFormat="1" ht="73.2" customHeight="1" x14ac:dyDescent="0.3">
      <c r="A39" s="635">
        <v>32</v>
      </c>
      <c r="B39" s="376" t="s">
        <v>1360</v>
      </c>
      <c r="C39" s="376" t="s">
        <v>1062</v>
      </c>
      <c r="D39" s="378" t="s">
        <v>1130</v>
      </c>
      <c r="E39" s="376">
        <v>39200000</v>
      </c>
      <c r="F39" s="380">
        <v>44971</v>
      </c>
      <c r="G39" s="381" t="s">
        <v>1131</v>
      </c>
      <c r="H39" s="381">
        <v>1.1000000000000001</v>
      </c>
      <c r="I39" s="382">
        <v>44974</v>
      </c>
      <c r="J39" s="383" t="s">
        <v>1403</v>
      </c>
      <c r="K39" s="382" t="s">
        <v>992</v>
      </c>
      <c r="L39" s="382"/>
      <c r="M39" s="384"/>
      <c r="N39" s="376"/>
      <c r="O39" s="386">
        <v>1.1000000000000001</v>
      </c>
      <c r="P39" s="376" t="s">
        <v>1305</v>
      </c>
    </row>
    <row r="40" spans="1:17" s="368" customFormat="1" ht="79.8" customHeight="1" x14ac:dyDescent="0.3">
      <c r="A40" s="635">
        <v>33</v>
      </c>
      <c r="B40" s="376" t="s">
        <v>1361</v>
      </c>
      <c r="C40" s="376" t="s">
        <v>1062</v>
      </c>
      <c r="D40" s="378" t="s">
        <v>1132</v>
      </c>
      <c r="E40" s="376" t="s">
        <v>1133</v>
      </c>
      <c r="F40" s="380">
        <v>44974</v>
      </c>
      <c r="G40" s="381" t="s">
        <v>1134</v>
      </c>
      <c r="H40" s="381">
        <v>1.24</v>
      </c>
      <c r="I40" s="382">
        <v>44978</v>
      </c>
      <c r="J40" s="383" t="s">
        <v>1404</v>
      </c>
      <c r="K40" s="382" t="s">
        <v>992</v>
      </c>
      <c r="L40" s="382"/>
      <c r="M40" s="384"/>
      <c r="N40" s="376"/>
      <c r="O40" s="386">
        <v>1.24</v>
      </c>
      <c r="P40" s="376" t="s">
        <v>1305</v>
      </c>
    </row>
    <row r="41" spans="1:17" s="368" customFormat="1" ht="68.400000000000006" customHeight="1" x14ac:dyDescent="0.3">
      <c r="A41" s="635">
        <v>34</v>
      </c>
      <c r="B41" s="376" t="s">
        <v>1135</v>
      </c>
      <c r="C41" s="376" t="s">
        <v>1041</v>
      </c>
      <c r="D41" s="378" t="s">
        <v>1136</v>
      </c>
      <c r="E41" s="376" t="s">
        <v>1137</v>
      </c>
      <c r="F41" s="380">
        <v>44978</v>
      </c>
      <c r="G41" s="381" t="s">
        <v>1138</v>
      </c>
      <c r="H41" s="381">
        <v>259.99669999999998</v>
      </c>
      <c r="I41" s="382" t="s">
        <v>2051</v>
      </c>
      <c r="J41" s="383" t="s">
        <v>1405</v>
      </c>
      <c r="K41" s="382" t="s">
        <v>2094</v>
      </c>
      <c r="L41" s="382"/>
      <c r="M41" s="384"/>
      <c r="N41" s="376"/>
      <c r="O41" s="375">
        <f>30.34747+25.9166+50.87144</f>
        <v>107.13551000000001</v>
      </c>
      <c r="P41" s="376" t="s">
        <v>2095</v>
      </c>
    </row>
    <row r="42" spans="1:17" s="393" customFormat="1" ht="63.6" customHeight="1" x14ac:dyDescent="0.3">
      <c r="A42" s="635">
        <v>35</v>
      </c>
      <c r="B42" s="376" t="s">
        <v>1140</v>
      </c>
      <c r="C42" s="376" t="s">
        <v>1041</v>
      </c>
      <c r="D42" s="378" t="s">
        <v>1141</v>
      </c>
      <c r="E42" s="385" t="s">
        <v>1142</v>
      </c>
      <c r="F42" s="380">
        <v>44978</v>
      </c>
      <c r="G42" s="381" t="s">
        <v>1143</v>
      </c>
      <c r="H42" s="381">
        <v>393.19137999999998</v>
      </c>
      <c r="I42" s="392">
        <v>45160</v>
      </c>
      <c r="J42" s="383" t="s">
        <v>1139</v>
      </c>
      <c r="K42" s="382" t="s">
        <v>2092</v>
      </c>
      <c r="L42" s="382"/>
      <c r="M42" s="384"/>
      <c r="N42" s="376"/>
      <c r="O42" s="375">
        <f>38.08012+78.638+54.4829</f>
        <v>171.20102</v>
      </c>
      <c r="P42" s="376" t="s">
        <v>2093</v>
      </c>
      <c r="Q42" s="368"/>
    </row>
    <row r="43" spans="1:17" s="368" customFormat="1" ht="71.400000000000006" customHeight="1" x14ac:dyDescent="0.3">
      <c r="A43" s="635">
        <v>36</v>
      </c>
      <c r="B43" s="376" t="s">
        <v>1144</v>
      </c>
      <c r="C43" s="376" t="s">
        <v>1041</v>
      </c>
      <c r="D43" s="378" t="s">
        <v>1145</v>
      </c>
      <c r="E43" s="376" t="s">
        <v>1137</v>
      </c>
      <c r="F43" s="380">
        <v>44978</v>
      </c>
      <c r="G43" s="381" t="s">
        <v>1146</v>
      </c>
      <c r="H43" s="381">
        <v>148.44810000000001</v>
      </c>
      <c r="I43" s="394">
        <v>45132</v>
      </c>
      <c r="J43" s="383" t="s">
        <v>1405</v>
      </c>
      <c r="K43" s="382" t="s">
        <v>2103</v>
      </c>
      <c r="L43" s="382"/>
      <c r="M43" s="384"/>
      <c r="N43" s="376"/>
      <c r="O43" s="375">
        <f>9.45956+29+23.58457</f>
        <v>62.044129999999996</v>
      </c>
      <c r="P43" s="376" t="s">
        <v>2104</v>
      </c>
    </row>
    <row r="44" spans="1:17" s="368" customFormat="1" ht="70.8" customHeight="1" x14ac:dyDescent="0.3">
      <c r="A44" s="635">
        <v>37</v>
      </c>
      <c r="B44" s="376" t="s">
        <v>1147</v>
      </c>
      <c r="C44" s="376" t="s">
        <v>1041</v>
      </c>
      <c r="D44" s="378" t="s">
        <v>1148</v>
      </c>
      <c r="E44" s="385" t="s">
        <v>1149</v>
      </c>
      <c r="F44" s="380">
        <v>44978</v>
      </c>
      <c r="G44" s="381" t="s">
        <v>1150</v>
      </c>
      <c r="H44" s="381">
        <v>50</v>
      </c>
      <c r="I44" s="382">
        <v>45291</v>
      </c>
      <c r="J44" s="383" t="s">
        <v>1406</v>
      </c>
      <c r="K44" s="389" t="s">
        <v>2182</v>
      </c>
      <c r="L44" s="395"/>
      <c r="M44" s="395"/>
      <c r="N44" s="395"/>
      <c r="O44" s="386">
        <f>1.89877+4.27304+2.50649+12.61092+2.47091</f>
        <v>23.76013</v>
      </c>
      <c r="P44" s="389" t="s">
        <v>2183</v>
      </c>
    </row>
    <row r="45" spans="1:17" s="368" customFormat="1" ht="72" customHeight="1" x14ac:dyDescent="0.3">
      <c r="A45" s="635">
        <v>38</v>
      </c>
      <c r="B45" s="376" t="s">
        <v>1362</v>
      </c>
      <c r="C45" s="376" t="s">
        <v>1041</v>
      </c>
      <c r="D45" s="378" t="s">
        <v>1151</v>
      </c>
      <c r="E45" s="385" t="s">
        <v>1152</v>
      </c>
      <c r="F45" s="380">
        <v>44978</v>
      </c>
      <c r="G45" s="381" t="s">
        <v>1153</v>
      </c>
      <c r="H45" s="381">
        <v>474.56220999999999</v>
      </c>
      <c r="I45" s="382">
        <v>45160</v>
      </c>
      <c r="J45" s="383" t="s">
        <v>1405</v>
      </c>
      <c r="K45" s="389" t="s">
        <v>2101</v>
      </c>
      <c r="L45" s="395"/>
      <c r="M45" s="395"/>
      <c r="N45" s="395"/>
      <c r="O45" s="396">
        <f>48.909+64.40143+75.21992</f>
        <v>188.53035</v>
      </c>
      <c r="P45" s="389" t="s">
        <v>2102</v>
      </c>
    </row>
    <row r="46" spans="1:17" s="368" customFormat="1" ht="76.8" customHeight="1" x14ac:dyDescent="0.3">
      <c r="A46" s="635">
        <v>39</v>
      </c>
      <c r="B46" s="376" t="s">
        <v>1363</v>
      </c>
      <c r="C46" s="376" t="s">
        <v>1041</v>
      </c>
      <c r="D46" s="378" t="s">
        <v>1154</v>
      </c>
      <c r="E46" s="385" t="s">
        <v>1155</v>
      </c>
      <c r="F46" s="380">
        <v>44978</v>
      </c>
      <c r="G46" s="381" t="s">
        <v>202</v>
      </c>
      <c r="H46" s="381">
        <v>480</v>
      </c>
      <c r="I46" s="382">
        <v>45160</v>
      </c>
      <c r="J46" s="383" t="s">
        <v>1156</v>
      </c>
      <c r="K46" s="389" t="s">
        <v>2096</v>
      </c>
      <c r="L46" s="389"/>
      <c r="M46" s="389"/>
      <c r="N46" s="389"/>
      <c r="O46" s="396">
        <f>213.26545+30</f>
        <v>243.26544999999999</v>
      </c>
      <c r="P46" s="389" t="s">
        <v>2097</v>
      </c>
    </row>
    <row r="47" spans="1:17" s="364" customFormat="1" ht="72" customHeight="1" x14ac:dyDescent="0.3">
      <c r="A47" s="635">
        <v>40</v>
      </c>
      <c r="B47" s="376" t="s">
        <v>1364</v>
      </c>
      <c r="C47" s="376" t="s">
        <v>1041</v>
      </c>
      <c r="D47" s="378" t="s">
        <v>1157</v>
      </c>
      <c r="E47" s="376" t="s">
        <v>1152</v>
      </c>
      <c r="F47" s="397">
        <v>44978</v>
      </c>
      <c r="G47" s="381" t="s">
        <v>1158</v>
      </c>
      <c r="H47" s="381">
        <v>499.98599999999999</v>
      </c>
      <c r="I47" s="382">
        <v>45160</v>
      </c>
      <c r="J47" s="383" t="s">
        <v>1407</v>
      </c>
      <c r="K47" s="389" t="s">
        <v>2086</v>
      </c>
      <c r="L47" s="395"/>
      <c r="M47" s="395"/>
      <c r="N47" s="395"/>
      <c r="O47" s="386">
        <f>4.93819+215+98.27069</f>
        <v>318.20888000000002</v>
      </c>
      <c r="P47" s="389" t="s">
        <v>2087</v>
      </c>
      <c r="Q47" s="398"/>
    </row>
    <row r="48" spans="1:17" s="364" customFormat="1" ht="69" customHeight="1" x14ac:dyDescent="0.3">
      <c r="A48" s="635">
        <v>41</v>
      </c>
      <c r="B48" s="376" t="s">
        <v>1159</v>
      </c>
      <c r="C48" s="376" t="s">
        <v>1041</v>
      </c>
      <c r="D48" s="378" t="s">
        <v>1160</v>
      </c>
      <c r="E48" s="376" t="s">
        <v>1161</v>
      </c>
      <c r="F48" s="380">
        <v>44978</v>
      </c>
      <c r="G48" s="381" t="s">
        <v>1162</v>
      </c>
      <c r="H48" s="381">
        <v>449.99900000000002</v>
      </c>
      <c r="I48" s="382">
        <v>45097</v>
      </c>
      <c r="J48" s="383" t="s">
        <v>1407</v>
      </c>
      <c r="K48" s="389" t="s">
        <v>2088</v>
      </c>
      <c r="L48" s="389"/>
      <c r="M48" s="389"/>
      <c r="N48" s="389"/>
      <c r="O48" s="386">
        <f>89+165.52599+97.73767</f>
        <v>352.26366000000002</v>
      </c>
      <c r="P48" s="389" t="s">
        <v>2089</v>
      </c>
      <c r="Q48" s="398"/>
    </row>
    <row r="49" spans="1:17" s="364" customFormat="1" ht="74.400000000000006" customHeight="1" x14ac:dyDescent="0.3">
      <c r="A49" s="635">
        <v>42</v>
      </c>
      <c r="B49" s="644" t="s">
        <v>2378</v>
      </c>
      <c r="C49" s="376" t="s">
        <v>1062</v>
      </c>
      <c r="D49" s="378" t="s">
        <v>1163</v>
      </c>
      <c r="E49" s="376">
        <v>14800000</v>
      </c>
      <c r="F49" s="380">
        <v>44977</v>
      </c>
      <c r="G49" s="381" t="s">
        <v>197</v>
      </c>
      <c r="H49" s="381">
        <v>0.21</v>
      </c>
      <c r="I49" s="382">
        <v>44980</v>
      </c>
      <c r="J49" s="383" t="s">
        <v>1408</v>
      </c>
      <c r="K49" s="389" t="s">
        <v>1306</v>
      </c>
      <c r="L49" s="395"/>
      <c r="M49" s="395"/>
      <c r="N49" s="395"/>
      <c r="O49" s="375">
        <v>0.21</v>
      </c>
      <c r="P49" s="389" t="s">
        <v>1307</v>
      </c>
      <c r="Q49" s="398"/>
    </row>
    <row r="50" spans="1:17" s="364" customFormat="1" ht="70.2" customHeight="1" x14ac:dyDescent="0.3">
      <c r="A50" s="635">
        <v>43</v>
      </c>
      <c r="B50" s="376" t="s">
        <v>1365</v>
      </c>
      <c r="C50" s="376" t="s">
        <v>1062</v>
      </c>
      <c r="D50" s="378" t="s">
        <v>1164</v>
      </c>
      <c r="E50" s="376">
        <v>39700000</v>
      </c>
      <c r="F50" s="380">
        <v>44973</v>
      </c>
      <c r="G50" s="381" t="s">
        <v>617</v>
      </c>
      <c r="H50" s="381">
        <v>0.56000000000000005</v>
      </c>
      <c r="I50" s="392">
        <v>44978</v>
      </c>
      <c r="J50" s="383" t="s">
        <v>1401</v>
      </c>
      <c r="K50" s="389" t="s">
        <v>1301</v>
      </c>
      <c r="L50" s="395"/>
      <c r="M50" s="395"/>
      <c r="N50" s="395"/>
      <c r="O50" s="399">
        <v>0.56000000000000005</v>
      </c>
      <c r="P50" s="389" t="s">
        <v>1312</v>
      </c>
      <c r="Q50" s="398"/>
    </row>
    <row r="51" spans="1:17" s="364" customFormat="1" ht="64.8" customHeight="1" x14ac:dyDescent="0.3">
      <c r="A51" s="635">
        <v>44</v>
      </c>
      <c r="B51" s="376" t="s">
        <v>1165</v>
      </c>
      <c r="C51" s="376" t="s">
        <v>1062</v>
      </c>
      <c r="D51" s="378" t="s">
        <v>1166</v>
      </c>
      <c r="E51" s="376">
        <v>98100000</v>
      </c>
      <c r="F51" s="380">
        <v>44973</v>
      </c>
      <c r="G51" s="381" t="s">
        <v>1167</v>
      </c>
      <c r="H51" s="381">
        <v>1.5</v>
      </c>
      <c r="I51" s="392">
        <v>45077</v>
      </c>
      <c r="J51" s="383" t="s">
        <v>1168</v>
      </c>
      <c r="K51" s="389" t="s">
        <v>1694</v>
      </c>
      <c r="L51" s="395"/>
      <c r="M51" s="395"/>
      <c r="N51" s="395"/>
      <c r="O51" s="396">
        <v>1.5</v>
      </c>
      <c r="P51" s="389" t="s">
        <v>2128</v>
      </c>
      <c r="Q51" s="398"/>
    </row>
    <row r="52" spans="1:17" s="364" customFormat="1" ht="56.4" customHeight="1" x14ac:dyDescent="0.3">
      <c r="A52" s="635">
        <v>45</v>
      </c>
      <c r="B52" s="376" t="s">
        <v>1366</v>
      </c>
      <c r="C52" s="376" t="s">
        <v>1041</v>
      </c>
      <c r="D52" s="378" t="s">
        <v>1169</v>
      </c>
      <c r="E52" s="376" t="s">
        <v>1170</v>
      </c>
      <c r="F52" s="380">
        <v>44979</v>
      </c>
      <c r="G52" s="381" t="s">
        <v>797</v>
      </c>
      <c r="H52" s="381">
        <v>179.09398999999999</v>
      </c>
      <c r="I52" s="382">
        <v>45098</v>
      </c>
      <c r="J52" s="383" t="s">
        <v>1171</v>
      </c>
      <c r="K52" s="389" t="s">
        <v>1679</v>
      </c>
      <c r="L52" s="395"/>
      <c r="M52" s="395"/>
      <c r="N52" s="395"/>
      <c r="O52" s="399">
        <f>170.139+3.9731</f>
        <v>174.1121</v>
      </c>
      <c r="P52" s="389" t="s">
        <v>2064</v>
      </c>
      <c r="Q52" s="398"/>
    </row>
    <row r="53" spans="1:17" s="364" customFormat="1" ht="71.400000000000006" customHeight="1" x14ac:dyDescent="0.3">
      <c r="A53" s="635">
        <v>46</v>
      </c>
      <c r="B53" s="376" t="s">
        <v>1367</v>
      </c>
      <c r="C53" s="376" t="s">
        <v>1041</v>
      </c>
      <c r="D53" s="378" t="s">
        <v>1172</v>
      </c>
      <c r="E53" s="376" t="s">
        <v>1173</v>
      </c>
      <c r="F53" s="380">
        <v>44979</v>
      </c>
      <c r="G53" s="381" t="s">
        <v>1174</v>
      </c>
      <c r="H53" s="381">
        <v>865.96073000000001</v>
      </c>
      <c r="I53" s="382">
        <v>45161</v>
      </c>
      <c r="J53" s="383" t="s">
        <v>1171</v>
      </c>
      <c r="K53" s="389" t="s">
        <v>2069</v>
      </c>
      <c r="L53" s="389"/>
      <c r="M53" s="389"/>
      <c r="N53" s="389"/>
      <c r="O53" s="396">
        <f>43.55114+41.44886+192.26046+11.85271</f>
        <v>289.11316999999997</v>
      </c>
      <c r="P53" s="389" t="s">
        <v>2070</v>
      </c>
      <c r="Q53" s="398"/>
    </row>
    <row r="54" spans="1:17" s="364" customFormat="1" ht="50.4" customHeight="1" x14ac:dyDescent="0.3">
      <c r="A54" s="635">
        <v>47</v>
      </c>
      <c r="B54" s="376" t="s">
        <v>1368</v>
      </c>
      <c r="C54" s="376" t="s">
        <v>1041</v>
      </c>
      <c r="D54" s="378" t="s">
        <v>1175</v>
      </c>
      <c r="E54" s="385" t="s">
        <v>1176</v>
      </c>
      <c r="F54" s="380">
        <v>44979</v>
      </c>
      <c r="G54" s="381" t="s">
        <v>1177</v>
      </c>
      <c r="H54" s="381">
        <v>385.5</v>
      </c>
      <c r="I54" s="382">
        <v>45098</v>
      </c>
      <c r="J54" s="383" t="s">
        <v>1171</v>
      </c>
      <c r="K54" s="389" t="s">
        <v>1981</v>
      </c>
      <c r="L54" s="395"/>
      <c r="M54" s="395"/>
      <c r="N54" s="395"/>
      <c r="O54" s="399">
        <f>42.25155</f>
        <v>42.251550000000002</v>
      </c>
      <c r="P54" s="389" t="s">
        <v>2068</v>
      </c>
      <c r="Q54" s="398"/>
    </row>
    <row r="55" spans="1:17" s="364" customFormat="1" ht="109.2" customHeight="1" x14ac:dyDescent="0.3">
      <c r="A55" s="635">
        <v>48</v>
      </c>
      <c r="B55" s="388" t="s">
        <v>1369</v>
      </c>
      <c r="C55" s="376" t="s">
        <v>1062</v>
      </c>
      <c r="D55" s="378" t="s">
        <v>1178</v>
      </c>
      <c r="E55" s="376">
        <v>18400000</v>
      </c>
      <c r="F55" s="380">
        <v>44980</v>
      </c>
      <c r="G55" s="381" t="s">
        <v>17</v>
      </c>
      <c r="H55" s="381">
        <v>0.24</v>
      </c>
      <c r="I55" s="382">
        <v>44980</v>
      </c>
      <c r="J55" s="383" t="s">
        <v>1179</v>
      </c>
      <c r="K55" s="395" t="s">
        <v>1114</v>
      </c>
      <c r="L55" s="395"/>
      <c r="M55" s="395"/>
      <c r="N55" s="395"/>
      <c r="O55" s="399">
        <v>0.24</v>
      </c>
      <c r="P55" s="389" t="s">
        <v>1313</v>
      </c>
      <c r="Q55" s="398"/>
    </row>
    <row r="56" spans="1:17" s="364" customFormat="1" ht="126.6" customHeight="1" x14ac:dyDescent="0.3">
      <c r="A56" s="635">
        <v>49</v>
      </c>
      <c r="B56" s="388" t="s">
        <v>1370</v>
      </c>
      <c r="C56" s="376" t="s">
        <v>1062</v>
      </c>
      <c r="D56" s="378" t="s">
        <v>1180</v>
      </c>
      <c r="E56" s="376" t="s">
        <v>1181</v>
      </c>
      <c r="F56" s="380">
        <v>44979</v>
      </c>
      <c r="G56" s="381" t="s">
        <v>1182</v>
      </c>
      <c r="H56" s="381">
        <v>0.99</v>
      </c>
      <c r="I56" s="382">
        <v>44980</v>
      </c>
      <c r="J56" s="383" t="s">
        <v>1403</v>
      </c>
      <c r="K56" s="395" t="s">
        <v>1114</v>
      </c>
      <c r="L56" s="395"/>
      <c r="M56" s="395"/>
      <c r="N56" s="395"/>
      <c r="O56" s="386">
        <v>0.99</v>
      </c>
      <c r="P56" s="389" t="s">
        <v>1310</v>
      </c>
      <c r="Q56" s="398"/>
    </row>
    <row r="57" spans="1:17" s="364" customFormat="1" ht="109.2" customHeight="1" x14ac:dyDescent="0.3">
      <c r="A57" s="635">
        <v>50</v>
      </c>
      <c r="B57" s="376" t="s">
        <v>1183</v>
      </c>
      <c r="C57" s="376" t="s">
        <v>1062</v>
      </c>
      <c r="D57" s="378" t="s">
        <v>1184</v>
      </c>
      <c r="E57" s="376">
        <v>92300000</v>
      </c>
      <c r="F57" s="380">
        <v>44979</v>
      </c>
      <c r="G57" s="381" t="s">
        <v>1185</v>
      </c>
      <c r="H57" s="381">
        <v>0.89</v>
      </c>
      <c r="I57" s="382">
        <v>44980</v>
      </c>
      <c r="J57" s="383" t="s">
        <v>1186</v>
      </c>
      <c r="K57" s="395" t="s">
        <v>1311</v>
      </c>
      <c r="L57" s="395"/>
      <c r="M57" s="395"/>
      <c r="N57" s="395"/>
      <c r="O57" s="399">
        <v>0.89</v>
      </c>
      <c r="P57" s="389" t="s">
        <v>1312</v>
      </c>
      <c r="Q57" s="398"/>
    </row>
    <row r="58" spans="1:17" s="364" customFormat="1" ht="109.2" customHeight="1" x14ac:dyDescent="0.3">
      <c r="A58" s="635">
        <v>51</v>
      </c>
      <c r="B58" s="376" t="s">
        <v>1371</v>
      </c>
      <c r="C58" s="376" t="s">
        <v>1062</v>
      </c>
      <c r="D58" s="378" t="s">
        <v>1187</v>
      </c>
      <c r="E58" s="376">
        <v>80500000</v>
      </c>
      <c r="F58" s="380">
        <v>44981</v>
      </c>
      <c r="G58" s="381" t="s">
        <v>247</v>
      </c>
      <c r="H58" s="381">
        <v>0.7</v>
      </c>
      <c r="I58" s="382">
        <v>44984</v>
      </c>
      <c r="J58" s="383" t="s">
        <v>1409</v>
      </c>
      <c r="K58" s="389" t="s">
        <v>1311</v>
      </c>
      <c r="L58" s="395"/>
      <c r="M58" s="395"/>
      <c r="N58" s="395"/>
      <c r="O58" s="396">
        <v>0.7</v>
      </c>
      <c r="P58" s="389" t="s">
        <v>1313</v>
      </c>
      <c r="Q58" s="398"/>
    </row>
    <row r="59" spans="1:17" s="364" customFormat="1" ht="72.599999999999994" customHeight="1" x14ac:dyDescent="0.3">
      <c r="A59" s="635">
        <v>52</v>
      </c>
      <c r="B59" s="388" t="s">
        <v>1372</v>
      </c>
      <c r="C59" s="376" t="s">
        <v>1062</v>
      </c>
      <c r="D59" s="378" t="s">
        <v>1188</v>
      </c>
      <c r="E59" s="376">
        <v>98300000</v>
      </c>
      <c r="F59" s="380">
        <v>44981</v>
      </c>
      <c r="G59" s="381" t="s">
        <v>1189</v>
      </c>
      <c r="H59" s="381">
        <v>0.81655999999999995</v>
      </c>
      <c r="I59" s="382">
        <v>44983</v>
      </c>
      <c r="J59" s="383" t="s">
        <v>1410</v>
      </c>
      <c r="K59" s="389" t="s">
        <v>1299</v>
      </c>
      <c r="L59" s="395"/>
      <c r="M59" s="395"/>
      <c r="N59" s="395"/>
      <c r="O59" s="396">
        <v>0.81655999999999995</v>
      </c>
      <c r="P59" s="389" t="s">
        <v>1300</v>
      </c>
      <c r="Q59" s="398"/>
    </row>
    <row r="60" spans="1:17" s="364" customFormat="1" ht="82.2" customHeight="1" x14ac:dyDescent="0.3">
      <c r="A60" s="635">
        <v>53</v>
      </c>
      <c r="B60" s="389" t="s">
        <v>1373</v>
      </c>
      <c r="C60" s="376" t="s">
        <v>1041</v>
      </c>
      <c r="D60" s="383" t="s">
        <v>1190</v>
      </c>
      <c r="E60" s="385">
        <v>15800000</v>
      </c>
      <c r="F60" s="380">
        <v>44985</v>
      </c>
      <c r="G60" s="381" t="s">
        <v>1191</v>
      </c>
      <c r="H60" s="381">
        <v>7.2275</v>
      </c>
      <c r="I60" s="400" t="s">
        <v>1192</v>
      </c>
      <c r="J60" s="383" t="s">
        <v>1411</v>
      </c>
      <c r="K60" s="389" t="s">
        <v>1301</v>
      </c>
      <c r="L60" s="395"/>
      <c r="M60" s="395"/>
      <c r="N60" s="395"/>
      <c r="O60" s="386">
        <v>7.2275</v>
      </c>
      <c r="P60" s="389" t="s">
        <v>1331</v>
      </c>
      <c r="Q60" s="398"/>
    </row>
    <row r="61" spans="1:17" s="364" customFormat="1" ht="74.400000000000006" customHeight="1" x14ac:dyDescent="0.3">
      <c r="A61" s="635">
        <v>54</v>
      </c>
      <c r="B61" s="388" t="s">
        <v>1193</v>
      </c>
      <c r="C61" s="376" t="s">
        <v>1041</v>
      </c>
      <c r="D61" s="383" t="s">
        <v>1194</v>
      </c>
      <c r="E61" s="376">
        <v>15400000</v>
      </c>
      <c r="F61" s="380">
        <v>44985</v>
      </c>
      <c r="G61" s="381" t="s">
        <v>801</v>
      </c>
      <c r="H61" s="381">
        <v>2.3989400000000001</v>
      </c>
      <c r="I61" s="400" t="s">
        <v>1192</v>
      </c>
      <c r="J61" s="383" t="s">
        <v>1412</v>
      </c>
      <c r="K61" s="389" t="s">
        <v>1258</v>
      </c>
      <c r="L61" s="395"/>
      <c r="M61" s="395"/>
      <c r="N61" s="395"/>
      <c r="O61" s="386">
        <v>2.3988999999999998</v>
      </c>
      <c r="P61" s="389" t="s">
        <v>1333</v>
      </c>
      <c r="Q61" s="398"/>
    </row>
    <row r="62" spans="1:17" s="364" customFormat="1" ht="60" x14ac:dyDescent="0.3">
      <c r="A62" s="635">
        <v>55</v>
      </c>
      <c r="B62" s="389" t="s">
        <v>1195</v>
      </c>
      <c r="C62" s="376" t="s">
        <v>1041</v>
      </c>
      <c r="D62" s="383" t="s">
        <v>1196</v>
      </c>
      <c r="E62" s="376"/>
      <c r="F62" s="380">
        <v>44985</v>
      </c>
      <c r="G62" s="381" t="s">
        <v>1197</v>
      </c>
      <c r="H62" s="381">
        <v>2.1251799999999998</v>
      </c>
      <c r="I62" s="400" t="s">
        <v>1192</v>
      </c>
      <c r="J62" s="383" t="s">
        <v>1411</v>
      </c>
      <c r="K62" s="389" t="s">
        <v>1301</v>
      </c>
      <c r="L62" s="395"/>
      <c r="M62" s="395"/>
      <c r="N62" s="395"/>
      <c r="O62" s="386">
        <v>2.1251799999999998</v>
      </c>
      <c r="P62" s="389" t="s">
        <v>1330</v>
      </c>
      <c r="Q62" s="398"/>
    </row>
    <row r="63" spans="1:17" s="364" customFormat="1" ht="109.2" customHeight="1" x14ac:dyDescent="0.3">
      <c r="A63" s="635">
        <v>56</v>
      </c>
      <c r="B63" s="376" t="s">
        <v>1198</v>
      </c>
      <c r="C63" s="376" t="s">
        <v>1041</v>
      </c>
      <c r="D63" s="401" t="s">
        <v>1199</v>
      </c>
      <c r="E63" s="376">
        <v>71300000</v>
      </c>
      <c r="F63" s="380">
        <v>44979</v>
      </c>
      <c r="G63" s="381" t="s">
        <v>1200</v>
      </c>
      <c r="H63" s="381">
        <v>369</v>
      </c>
      <c r="I63" s="382" t="s">
        <v>1033</v>
      </c>
      <c r="J63" s="383" t="s">
        <v>1413</v>
      </c>
      <c r="K63" s="389" t="s">
        <v>2090</v>
      </c>
      <c r="L63" s="395"/>
      <c r="M63" s="395"/>
      <c r="N63" s="395"/>
      <c r="O63" s="399">
        <f>1.87295+15.42654</f>
        <v>17.299489999999999</v>
      </c>
      <c r="P63" s="389" t="s">
        <v>2091</v>
      </c>
      <c r="Q63" s="398"/>
    </row>
    <row r="64" spans="1:17" s="364" customFormat="1" ht="127.2" customHeight="1" x14ac:dyDescent="0.3">
      <c r="A64" s="635">
        <v>57</v>
      </c>
      <c r="B64" s="376" t="s">
        <v>1374</v>
      </c>
      <c r="C64" s="376" t="s">
        <v>1041</v>
      </c>
      <c r="D64" s="401" t="s">
        <v>1201</v>
      </c>
      <c r="E64" s="376">
        <v>71200000</v>
      </c>
      <c r="F64" s="380">
        <v>44978</v>
      </c>
      <c r="G64" s="381" t="s">
        <v>1202</v>
      </c>
      <c r="H64" s="381">
        <v>551.11199999999997</v>
      </c>
      <c r="I64" s="382">
        <v>45657</v>
      </c>
      <c r="J64" s="383" t="s">
        <v>1414</v>
      </c>
      <c r="K64" s="389"/>
      <c r="L64" s="395"/>
      <c r="M64" s="395"/>
      <c r="N64" s="395"/>
      <c r="O64" s="399"/>
      <c r="P64" s="389"/>
      <c r="Q64" s="398"/>
    </row>
    <row r="65" spans="1:17" s="364" customFormat="1" ht="91.8" customHeight="1" x14ac:dyDescent="0.3">
      <c r="A65" s="635">
        <v>58</v>
      </c>
      <c r="B65" s="376" t="s">
        <v>1375</v>
      </c>
      <c r="C65" s="376" t="s">
        <v>1062</v>
      </c>
      <c r="D65" s="401" t="s">
        <v>1203</v>
      </c>
      <c r="E65" s="376">
        <v>31300000</v>
      </c>
      <c r="F65" s="380">
        <v>44987</v>
      </c>
      <c r="G65" s="381" t="s">
        <v>1204</v>
      </c>
      <c r="H65" s="381">
        <v>0.84099999999999997</v>
      </c>
      <c r="I65" s="382" t="s">
        <v>1290</v>
      </c>
      <c r="J65" s="383" t="s">
        <v>1408</v>
      </c>
      <c r="K65" s="389" t="s">
        <v>1297</v>
      </c>
      <c r="L65" s="395"/>
      <c r="M65" s="395"/>
      <c r="N65" s="395"/>
      <c r="O65" s="396">
        <v>0.84099999999999997</v>
      </c>
      <c r="P65" s="389" t="s">
        <v>1298</v>
      </c>
      <c r="Q65" s="398"/>
    </row>
    <row r="66" spans="1:17" s="364" customFormat="1" ht="53.4" customHeight="1" x14ac:dyDescent="0.3">
      <c r="A66" s="635">
        <v>59</v>
      </c>
      <c r="B66" s="376" t="s">
        <v>1376</v>
      </c>
      <c r="C66" s="376" t="s">
        <v>1062</v>
      </c>
      <c r="D66" s="401" t="s">
        <v>1205</v>
      </c>
      <c r="E66" s="376">
        <v>22300000</v>
      </c>
      <c r="F66" s="380">
        <v>44987</v>
      </c>
      <c r="G66" s="381" t="s">
        <v>1206</v>
      </c>
      <c r="H66" s="381">
        <v>0.3</v>
      </c>
      <c r="I66" s="382">
        <v>44991</v>
      </c>
      <c r="J66" s="383" t="s">
        <v>1403</v>
      </c>
      <c r="K66" s="389" t="s">
        <v>1322</v>
      </c>
      <c r="L66" s="395"/>
      <c r="M66" s="395"/>
      <c r="N66" s="395"/>
      <c r="O66" s="396">
        <v>0.3</v>
      </c>
      <c r="P66" s="389" t="s">
        <v>1323</v>
      </c>
      <c r="Q66" s="398"/>
    </row>
    <row r="67" spans="1:17" s="364" customFormat="1" ht="88.2" customHeight="1" x14ac:dyDescent="0.3">
      <c r="A67" s="635">
        <v>60</v>
      </c>
      <c r="B67" s="376" t="s">
        <v>1377</v>
      </c>
      <c r="C67" s="376" t="s">
        <v>1062</v>
      </c>
      <c r="D67" s="401" t="s">
        <v>1207</v>
      </c>
      <c r="E67" s="376">
        <v>18500000</v>
      </c>
      <c r="F67" s="380">
        <v>44991</v>
      </c>
      <c r="G67" s="381" t="s">
        <v>1208</v>
      </c>
      <c r="H67" s="381">
        <v>1</v>
      </c>
      <c r="I67" s="382">
        <v>44993</v>
      </c>
      <c r="J67" s="383" t="s">
        <v>1209</v>
      </c>
      <c r="K67" s="395" t="s">
        <v>1321</v>
      </c>
      <c r="L67" s="395"/>
      <c r="M67" s="395"/>
      <c r="N67" s="395"/>
      <c r="O67" s="375">
        <v>1</v>
      </c>
      <c r="P67" s="389" t="s">
        <v>1298</v>
      </c>
      <c r="Q67" s="398"/>
    </row>
    <row r="68" spans="1:17" s="364" customFormat="1" ht="84" customHeight="1" x14ac:dyDescent="0.3">
      <c r="A68" s="635">
        <v>61</v>
      </c>
      <c r="B68" s="376" t="s">
        <v>1378</v>
      </c>
      <c r="C68" s="376" t="s">
        <v>1041</v>
      </c>
      <c r="D68" s="401" t="s">
        <v>1210</v>
      </c>
      <c r="E68" s="376">
        <v>71300000</v>
      </c>
      <c r="F68" s="380">
        <v>44991</v>
      </c>
      <c r="G68" s="381" t="s">
        <v>261</v>
      </c>
      <c r="H68" s="381">
        <v>4.75</v>
      </c>
      <c r="I68" s="382">
        <v>45291</v>
      </c>
      <c r="J68" s="383" t="s">
        <v>1211</v>
      </c>
      <c r="K68" s="389"/>
      <c r="L68" s="395"/>
      <c r="M68" s="395"/>
      <c r="N68" s="395"/>
      <c r="O68" s="399"/>
      <c r="P68" s="389"/>
      <c r="Q68" s="398"/>
    </row>
    <row r="69" spans="1:17" s="364" customFormat="1" ht="69" customHeight="1" x14ac:dyDescent="0.3">
      <c r="A69" s="635">
        <v>62</v>
      </c>
      <c r="B69" s="376" t="s">
        <v>1379</v>
      </c>
      <c r="C69" s="376" t="s">
        <v>1062</v>
      </c>
      <c r="D69" s="401" t="s">
        <v>1212</v>
      </c>
      <c r="E69" s="376">
        <v>35800000</v>
      </c>
      <c r="F69" s="380">
        <v>44987</v>
      </c>
      <c r="G69" s="381" t="s">
        <v>1213</v>
      </c>
      <c r="H69" s="381">
        <v>4.875</v>
      </c>
      <c r="I69" s="382">
        <v>45016</v>
      </c>
      <c r="J69" s="383" t="s">
        <v>1415</v>
      </c>
      <c r="K69" s="389" t="s">
        <v>1322</v>
      </c>
      <c r="L69" s="395"/>
      <c r="M69" s="395"/>
      <c r="N69" s="395"/>
      <c r="O69" s="399">
        <v>4.875</v>
      </c>
      <c r="P69" s="389" t="s">
        <v>1324</v>
      </c>
      <c r="Q69" s="398"/>
    </row>
    <row r="70" spans="1:17" s="364" customFormat="1" ht="76.8" customHeight="1" x14ac:dyDescent="0.3">
      <c r="A70" s="635">
        <v>63</v>
      </c>
      <c r="B70" s="376" t="s">
        <v>1214</v>
      </c>
      <c r="C70" s="376" t="s">
        <v>1062</v>
      </c>
      <c r="D70" s="401" t="s">
        <v>1215</v>
      </c>
      <c r="E70" s="376">
        <v>30200000</v>
      </c>
      <c r="F70" s="380">
        <v>44991</v>
      </c>
      <c r="G70" s="381" t="s">
        <v>1216</v>
      </c>
      <c r="H70" s="381">
        <v>0.97</v>
      </c>
      <c r="I70" s="382">
        <v>44999</v>
      </c>
      <c r="J70" s="383" t="s">
        <v>1416</v>
      </c>
      <c r="K70" s="389" t="s">
        <v>1322</v>
      </c>
      <c r="L70" s="395"/>
      <c r="M70" s="395"/>
      <c r="N70" s="395"/>
      <c r="O70" s="399">
        <v>0.97</v>
      </c>
      <c r="P70" s="389" t="s">
        <v>1323</v>
      </c>
      <c r="Q70" s="398"/>
    </row>
    <row r="71" spans="1:17" s="364" customFormat="1" ht="85.8" customHeight="1" x14ac:dyDescent="0.3">
      <c r="A71" s="635">
        <v>64</v>
      </c>
      <c r="B71" s="376" t="s">
        <v>1217</v>
      </c>
      <c r="C71" s="376" t="s">
        <v>1041</v>
      </c>
      <c r="D71" s="401" t="s">
        <v>1218</v>
      </c>
      <c r="E71" s="376">
        <v>15100000</v>
      </c>
      <c r="F71" s="380">
        <v>44992</v>
      </c>
      <c r="G71" s="381" t="s">
        <v>1219</v>
      </c>
      <c r="H71" s="381">
        <v>3.5990000000000002</v>
      </c>
      <c r="I71" s="382">
        <v>45006</v>
      </c>
      <c r="J71" s="383" t="s">
        <v>1417</v>
      </c>
      <c r="K71" s="389" t="s">
        <v>1301</v>
      </c>
      <c r="L71" s="395"/>
      <c r="M71" s="395"/>
      <c r="N71" s="395"/>
      <c r="O71" s="399">
        <v>3.5990000000000002</v>
      </c>
      <c r="P71" s="389" t="s">
        <v>1332</v>
      </c>
      <c r="Q71" s="398"/>
    </row>
    <row r="72" spans="1:17" s="364" customFormat="1" ht="93.6" customHeight="1" x14ac:dyDescent="0.3">
      <c r="A72" s="635">
        <v>65</v>
      </c>
      <c r="B72" s="376" t="s">
        <v>1380</v>
      </c>
      <c r="C72" s="376" t="s">
        <v>1041</v>
      </c>
      <c r="D72" s="401" t="s">
        <v>1220</v>
      </c>
      <c r="E72" s="376">
        <v>45300000</v>
      </c>
      <c r="F72" s="380">
        <v>44970</v>
      </c>
      <c r="G72" s="381" t="s">
        <v>847</v>
      </c>
      <c r="H72" s="381">
        <v>98.1</v>
      </c>
      <c r="I72" s="382" t="s">
        <v>1291</v>
      </c>
      <c r="J72" s="383" t="s">
        <v>1418</v>
      </c>
      <c r="K72" s="389" t="s">
        <v>2109</v>
      </c>
      <c r="L72" s="395"/>
      <c r="M72" s="395"/>
      <c r="N72" s="395"/>
      <c r="O72" s="399">
        <f>19.53884+53.068+25.46863</f>
        <v>98.07547000000001</v>
      </c>
      <c r="P72" s="389" t="s">
        <v>2110</v>
      </c>
      <c r="Q72" s="398"/>
    </row>
    <row r="73" spans="1:17" s="364" customFormat="1" ht="55.2" customHeight="1" x14ac:dyDescent="0.3">
      <c r="A73" s="635">
        <v>66</v>
      </c>
      <c r="B73" s="376" t="s">
        <v>1221</v>
      </c>
      <c r="C73" s="376" t="s">
        <v>1041</v>
      </c>
      <c r="D73" s="383" t="s">
        <v>1222</v>
      </c>
      <c r="E73" s="376" t="s">
        <v>1223</v>
      </c>
      <c r="F73" s="380">
        <v>44995</v>
      </c>
      <c r="G73" s="400">
        <v>30</v>
      </c>
      <c r="H73" s="381">
        <v>6.5490000000000004</v>
      </c>
      <c r="I73" s="382">
        <v>45005</v>
      </c>
      <c r="J73" s="383" t="s">
        <v>1419</v>
      </c>
      <c r="K73" s="389" t="s">
        <v>1326</v>
      </c>
      <c r="L73" s="395"/>
      <c r="M73" s="395"/>
      <c r="N73" s="395"/>
      <c r="O73" s="375">
        <v>6.5490000000000004</v>
      </c>
      <c r="P73" s="389" t="s">
        <v>1327</v>
      </c>
      <c r="Q73" s="398"/>
    </row>
    <row r="74" spans="1:17" s="364" customFormat="1" ht="67.8" customHeight="1" x14ac:dyDescent="0.3">
      <c r="A74" s="635">
        <v>67</v>
      </c>
      <c r="B74" s="376" t="s">
        <v>1224</v>
      </c>
      <c r="C74" s="376" t="s">
        <v>1062</v>
      </c>
      <c r="D74" s="383" t="s">
        <v>1225</v>
      </c>
      <c r="E74" s="376" t="s">
        <v>1226</v>
      </c>
      <c r="F74" s="380">
        <v>44998</v>
      </c>
      <c r="G74" s="381" t="s">
        <v>145</v>
      </c>
      <c r="H74" s="381">
        <v>0.48998999999999998</v>
      </c>
      <c r="I74" s="382">
        <v>45005</v>
      </c>
      <c r="J74" s="383" t="s">
        <v>1227</v>
      </c>
      <c r="K74" s="389" t="s">
        <v>1301</v>
      </c>
      <c r="L74" s="395"/>
      <c r="M74" s="395"/>
      <c r="N74" s="395"/>
      <c r="O74" s="399">
        <v>0.48998999999999998</v>
      </c>
      <c r="P74" s="389" t="s">
        <v>1325</v>
      </c>
      <c r="Q74" s="398"/>
    </row>
    <row r="75" spans="1:17" s="364" customFormat="1" ht="54.6" customHeight="1" x14ac:dyDescent="0.3">
      <c r="A75" s="635">
        <v>68</v>
      </c>
      <c r="B75" s="376" t="s">
        <v>1228</v>
      </c>
      <c r="C75" s="376" t="s">
        <v>1041</v>
      </c>
      <c r="D75" s="383" t="s">
        <v>1229</v>
      </c>
      <c r="E75" s="376" t="s">
        <v>1230</v>
      </c>
      <c r="F75" s="380">
        <v>45000</v>
      </c>
      <c r="G75" s="381" t="s">
        <v>1231</v>
      </c>
      <c r="H75" s="381">
        <v>7.375</v>
      </c>
      <c r="I75" s="382">
        <v>45020</v>
      </c>
      <c r="J75" s="383" t="s">
        <v>1420</v>
      </c>
      <c r="K75" s="389" t="s">
        <v>2073</v>
      </c>
      <c r="L75" s="395"/>
      <c r="M75" s="395"/>
      <c r="N75" s="395"/>
      <c r="O75" s="399">
        <v>7.375</v>
      </c>
      <c r="P75" s="389" t="s">
        <v>2153</v>
      </c>
      <c r="Q75" s="398"/>
    </row>
    <row r="76" spans="1:17" s="364" customFormat="1" ht="49.8" customHeight="1" x14ac:dyDescent="0.3">
      <c r="A76" s="635">
        <v>69</v>
      </c>
      <c r="B76" s="376" t="s">
        <v>1381</v>
      </c>
      <c r="C76" s="376" t="s">
        <v>1041</v>
      </c>
      <c r="D76" s="383" t="s">
        <v>1232</v>
      </c>
      <c r="E76" s="376">
        <v>45300000</v>
      </c>
      <c r="F76" s="380">
        <v>45000</v>
      </c>
      <c r="G76" s="381" t="s">
        <v>166</v>
      </c>
      <c r="H76" s="381">
        <v>252.83699999999999</v>
      </c>
      <c r="I76" s="382">
        <v>45061</v>
      </c>
      <c r="J76" s="383" t="s">
        <v>1421</v>
      </c>
      <c r="K76" s="389" t="s">
        <v>1301</v>
      </c>
      <c r="L76" s="395"/>
      <c r="M76" s="395"/>
      <c r="N76" s="395"/>
      <c r="O76" s="399">
        <v>50</v>
      </c>
      <c r="P76" s="389" t="s">
        <v>1294</v>
      </c>
      <c r="Q76" s="398"/>
    </row>
    <row r="77" spans="1:17" s="364" customFormat="1" ht="69" customHeight="1" x14ac:dyDescent="0.3">
      <c r="A77" s="635">
        <v>70</v>
      </c>
      <c r="B77" s="376" t="s">
        <v>1382</v>
      </c>
      <c r="C77" s="376" t="s">
        <v>1062</v>
      </c>
      <c r="D77" s="383" t="s">
        <v>1233</v>
      </c>
      <c r="E77" s="376" t="s">
        <v>1234</v>
      </c>
      <c r="F77" s="380">
        <v>45001</v>
      </c>
      <c r="G77" s="381" t="s">
        <v>1235</v>
      </c>
      <c r="H77" s="381">
        <v>3</v>
      </c>
      <c r="I77" s="382">
        <v>45016</v>
      </c>
      <c r="J77" s="383" t="s">
        <v>1422</v>
      </c>
      <c r="K77" s="395" t="s">
        <v>1314</v>
      </c>
      <c r="L77" s="395"/>
      <c r="M77" s="395"/>
      <c r="N77" s="395"/>
      <c r="O77" s="375">
        <v>3</v>
      </c>
      <c r="P77" s="389" t="s">
        <v>1315</v>
      </c>
      <c r="Q77" s="398"/>
    </row>
    <row r="78" spans="1:17" s="364" customFormat="1" ht="60" x14ac:dyDescent="0.3">
      <c r="A78" s="635">
        <v>71</v>
      </c>
      <c r="B78" s="389" t="s">
        <v>1383</v>
      </c>
      <c r="C78" s="376" t="s">
        <v>1062</v>
      </c>
      <c r="D78" s="383" t="s">
        <v>1236</v>
      </c>
      <c r="E78" s="376" t="s">
        <v>1237</v>
      </c>
      <c r="F78" s="380">
        <v>45001</v>
      </c>
      <c r="G78" s="381" t="s">
        <v>1238</v>
      </c>
      <c r="H78" s="381">
        <v>1.7</v>
      </c>
      <c r="I78" s="382">
        <v>45006</v>
      </c>
      <c r="J78" s="383" t="s">
        <v>1239</v>
      </c>
      <c r="K78" s="395" t="s">
        <v>1334</v>
      </c>
      <c r="L78" s="395"/>
      <c r="M78" s="395"/>
      <c r="N78" s="395"/>
      <c r="O78" s="399">
        <v>1.7</v>
      </c>
      <c r="P78" s="389" t="s">
        <v>1331</v>
      </c>
      <c r="Q78" s="398"/>
    </row>
    <row r="79" spans="1:17" s="364" customFormat="1" ht="55.8" customHeight="1" x14ac:dyDescent="0.3">
      <c r="A79" s="635">
        <v>72</v>
      </c>
      <c r="B79" s="376" t="s">
        <v>1240</v>
      </c>
      <c r="C79" s="376" t="s">
        <v>1041</v>
      </c>
      <c r="D79" s="383" t="s">
        <v>1241</v>
      </c>
      <c r="E79" s="376">
        <v>45200000</v>
      </c>
      <c r="F79" s="380">
        <v>45007</v>
      </c>
      <c r="G79" s="381" t="s">
        <v>1242</v>
      </c>
      <c r="H79" s="381">
        <v>139.99974</v>
      </c>
      <c r="I79" s="382" t="s">
        <v>2052</v>
      </c>
      <c r="J79" s="383" t="s">
        <v>1423</v>
      </c>
      <c r="K79" s="395"/>
      <c r="L79" s="395"/>
      <c r="M79" s="395"/>
      <c r="N79" s="395"/>
      <c r="O79" s="399"/>
      <c r="P79" s="389"/>
      <c r="Q79" s="398"/>
    </row>
    <row r="80" spans="1:17" s="364" customFormat="1" ht="55.8" customHeight="1" x14ac:dyDescent="0.3">
      <c r="A80" s="635">
        <v>73</v>
      </c>
      <c r="B80" s="376" t="s">
        <v>1384</v>
      </c>
      <c r="C80" s="376" t="s">
        <v>1041</v>
      </c>
      <c r="D80" s="383" t="s">
        <v>1243</v>
      </c>
      <c r="E80" s="385">
        <v>45200000</v>
      </c>
      <c r="F80" s="380">
        <v>45007</v>
      </c>
      <c r="G80" s="381" t="s">
        <v>1244</v>
      </c>
      <c r="H80" s="381">
        <v>137.5</v>
      </c>
      <c r="I80" s="382" t="s">
        <v>2052</v>
      </c>
      <c r="J80" s="383" t="s">
        <v>1245</v>
      </c>
      <c r="K80" s="395"/>
      <c r="L80" s="395"/>
      <c r="M80" s="395"/>
      <c r="N80" s="395"/>
      <c r="O80" s="399"/>
      <c r="P80" s="389"/>
      <c r="Q80" s="398"/>
    </row>
    <row r="81" spans="1:17" s="364" customFormat="1" ht="40.799999999999997" customHeight="1" x14ac:dyDescent="0.3">
      <c r="A81" s="635">
        <v>74</v>
      </c>
      <c r="B81" s="389" t="s">
        <v>1385</v>
      </c>
      <c r="C81" s="376" t="s">
        <v>1041</v>
      </c>
      <c r="D81" s="383" t="s">
        <v>1246</v>
      </c>
      <c r="E81" s="376">
        <v>45200000</v>
      </c>
      <c r="F81" s="380">
        <v>45007</v>
      </c>
      <c r="G81" s="381" t="s">
        <v>1247</v>
      </c>
      <c r="H81" s="381">
        <v>16.541239999999998</v>
      </c>
      <c r="I81" s="382" t="s">
        <v>2050</v>
      </c>
      <c r="J81" s="383" t="s">
        <v>1424</v>
      </c>
      <c r="K81" s="395" t="s">
        <v>1679</v>
      </c>
      <c r="L81" s="395"/>
      <c r="M81" s="395"/>
      <c r="N81" s="395"/>
      <c r="O81" s="399">
        <v>91.216999999999999</v>
      </c>
      <c r="P81" s="389" t="s">
        <v>2085</v>
      </c>
      <c r="Q81" s="398"/>
    </row>
    <row r="82" spans="1:17" s="364" customFormat="1" ht="67.2" customHeight="1" x14ac:dyDescent="0.3">
      <c r="A82" s="635">
        <v>75</v>
      </c>
      <c r="B82" s="376" t="s">
        <v>1248</v>
      </c>
      <c r="C82" s="376" t="s">
        <v>1041</v>
      </c>
      <c r="D82" s="383" t="s">
        <v>1249</v>
      </c>
      <c r="E82" s="376">
        <v>3100000</v>
      </c>
      <c r="F82" s="380">
        <v>45007</v>
      </c>
      <c r="G82" s="381" t="s">
        <v>1250</v>
      </c>
      <c r="H82" s="381">
        <v>10.988160000000001</v>
      </c>
      <c r="I82" s="382">
        <v>45026</v>
      </c>
      <c r="J82" s="383" t="s">
        <v>1411</v>
      </c>
      <c r="K82" s="389" t="s">
        <v>2073</v>
      </c>
      <c r="L82" s="389"/>
      <c r="M82" s="389"/>
      <c r="N82" s="389"/>
      <c r="O82" s="396">
        <v>10.988160000000001</v>
      </c>
      <c r="P82" s="389" t="s">
        <v>2138</v>
      </c>
      <c r="Q82" s="398"/>
    </row>
    <row r="83" spans="1:17" s="364" customFormat="1" ht="40.200000000000003" customHeight="1" x14ac:dyDescent="0.3">
      <c r="A83" s="635">
        <v>76</v>
      </c>
      <c r="B83" s="389" t="s">
        <v>1386</v>
      </c>
      <c r="C83" s="376" t="s">
        <v>1041</v>
      </c>
      <c r="D83" s="383" t="s">
        <v>1251</v>
      </c>
      <c r="E83" s="376" t="s">
        <v>1252</v>
      </c>
      <c r="F83" s="380">
        <v>45009</v>
      </c>
      <c r="G83" s="381" t="s">
        <v>1253</v>
      </c>
      <c r="H83" s="381">
        <v>16.7088</v>
      </c>
      <c r="I83" s="380" t="s">
        <v>1254</v>
      </c>
      <c r="J83" s="383" t="s">
        <v>1425</v>
      </c>
      <c r="K83" s="389" t="s">
        <v>2073</v>
      </c>
      <c r="L83" s="395"/>
      <c r="M83" s="395"/>
      <c r="N83" s="395"/>
      <c r="O83" s="386">
        <v>16.7088</v>
      </c>
      <c r="P83" s="389" t="s">
        <v>2138</v>
      </c>
      <c r="Q83" s="398"/>
    </row>
    <row r="84" spans="1:17" s="364" customFormat="1" ht="35.4" customHeight="1" x14ac:dyDescent="0.3">
      <c r="A84" s="635">
        <v>77</v>
      </c>
      <c r="B84" s="391" t="s">
        <v>1255</v>
      </c>
      <c r="C84" s="376" t="s">
        <v>1062</v>
      </c>
      <c r="D84" s="383" t="s">
        <v>1256</v>
      </c>
      <c r="E84" s="376">
        <v>24400000</v>
      </c>
      <c r="F84" s="380">
        <v>45009</v>
      </c>
      <c r="G84" s="381" t="s">
        <v>1257</v>
      </c>
      <c r="H84" s="381">
        <v>0.3</v>
      </c>
      <c r="I84" s="380" t="s">
        <v>1258</v>
      </c>
      <c r="J84" s="383" t="s">
        <v>1426</v>
      </c>
      <c r="K84" s="395" t="s">
        <v>2073</v>
      </c>
      <c r="L84" s="395"/>
      <c r="M84" s="395"/>
      <c r="N84" s="395"/>
      <c r="O84" s="386">
        <v>0.3</v>
      </c>
      <c r="P84" s="389" t="s">
        <v>2074</v>
      </c>
      <c r="Q84" s="398"/>
    </row>
    <row r="85" spans="1:17" s="364" customFormat="1" ht="35.4" customHeight="1" x14ac:dyDescent="0.3">
      <c r="A85" s="635">
        <v>78</v>
      </c>
      <c r="B85" s="389" t="s">
        <v>1259</v>
      </c>
      <c r="C85" s="376" t="s">
        <v>1041</v>
      </c>
      <c r="D85" s="383" t="s">
        <v>1260</v>
      </c>
      <c r="E85" s="376" t="s">
        <v>1261</v>
      </c>
      <c r="F85" s="380">
        <v>45014</v>
      </c>
      <c r="G85" s="381" t="s">
        <v>1262</v>
      </c>
      <c r="H85" s="381">
        <v>8.9052500000000006</v>
      </c>
      <c r="I85" s="380" t="s">
        <v>1263</v>
      </c>
      <c r="J85" s="383" t="s">
        <v>1264</v>
      </c>
      <c r="K85" s="402" t="s">
        <v>1679</v>
      </c>
      <c r="L85" s="402"/>
      <c r="M85" s="402"/>
      <c r="N85" s="402"/>
      <c r="O85" s="386">
        <v>8.5391200000000005</v>
      </c>
      <c r="P85" s="389" t="s">
        <v>2117</v>
      </c>
      <c r="Q85" s="398"/>
    </row>
    <row r="86" spans="1:17" s="364" customFormat="1" ht="61.8" customHeight="1" x14ac:dyDescent="0.3">
      <c r="A86" s="635">
        <v>79</v>
      </c>
      <c r="B86" s="389" t="s">
        <v>1671</v>
      </c>
      <c r="C86" s="376" t="s">
        <v>1041</v>
      </c>
      <c r="D86" s="383" t="s">
        <v>1265</v>
      </c>
      <c r="E86" s="376">
        <v>45500000</v>
      </c>
      <c r="F86" s="380">
        <v>45014</v>
      </c>
      <c r="G86" s="381" t="s">
        <v>1266</v>
      </c>
      <c r="H86" s="381">
        <v>500</v>
      </c>
      <c r="I86" s="380" t="s">
        <v>1033</v>
      </c>
      <c r="J86" s="383" t="s">
        <v>1427</v>
      </c>
      <c r="K86" s="402" t="s">
        <v>2113</v>
      </c>
      <c r="L86" s="402"/>
      <c r="M86" s="402"/>
      <c r="N86" s="402"/>
      <c r="O86" s="386">
        <f>105.534+102.3+23.166+100.26+168.74</f>
        <v>500</v>
      </c>
      <c r="P86" s="389" t="s">
        <v>2114</v>
      </c>
      <c r="Q86" s="398"/>
    </row>
    <row r="87" spans="1:17" s="364" customFormat="1" ht="40.200000000000003" customHeight="1" x14ac:dyDescent="0.3">
      <c r="A87" s="635">
        <v>80</v>
      </c>
      <c r="B87" s="389" t="s">
        <v>1267</v>
      </c>
      <c r="C87" s="376" t="s">
        <v>1041</v>
      </c>
      <c r="D87" s="383" t="s">
        <v>1268</v>
      </c>
      <c r="E87" s="376">
        <v>45233220</v>
      </c>
      <c r="F87" s="380">
        <v>45016</v>
      </c>
      <c r="G87" s="381" t="s">
        <v>1269</v>
      </c>
      <c r="H87" s="381">
        <v>1626.4379899999999</v>
      </c>
      <c r="I87" s="382" t="s">
        <v>1270</v>
      </c>
      <c r="J87" s="383" t="s">
        <v>1171</v>
      </c>
      <c r="K87" s="389" t="s">
        <v>1981</v>
      </c>
      <c r="L87" s="395"/>
      <c r="M87" s="395"/>
      <c r="N87" s="395"/>
      <c r="O87" s="399">
        <v>40.881659999999997</v>
      </c>
      <c r="P87" s="389" t="s">
        <v>2067</v>
      </c>
      <c r="Q87" s="398"/>
    </row>
    <row r="88" spans="1:17" s="364" customFormat="1" ht="49.8" customHeight="1" x14ac:dyDescent="0.3">
      <c r="A88" s="635">
        <v>81</v>
      </c>
      <c r="B88" s="391" t="s">
        <v>1271</v>
      </c>
      <c r="C88" s="376" t="s">
        <v>1062</v>
      </c>
      <c r="D88" s="383" t="s">
        <v>1272</v>
      </c>
      <c r="E88" s="376" t="s">
        <v>1273</v>
      </c>
      <c r="F88" s="380">
        <v>45015</v>
      </c>
      <c r="G88" s="381" t="s">
        <v>1274</v>
      </c>
      <c r="H88" s="381">
        <v>0.5625</v>
      </c>
      <c r="I88" s="382" t="s">
        <v>1033</v>
      </c>
      <c r="J88" s="383" t="s">
        <v>1275</v>
      </c>
      <c r="K88" s="389" t="s">
        <v>1724</v>
      </c>
      <c r="L88" s="395"/>
      <c r="M88" s="395"/>
      <c r="N88" s="395"/>
      <c r="O88" s="399">
        <v>0.5625</v>
      </c>
      <c r="P88" s="389" t="s">
        <v>2138</v>
      </c>
      <c r="Q88" s="398"/>
    </row>
    <row r="89" spans="1:17" s="364" customFormat="1" ht="75" customHeight="1" x14ac:dyDescent="0.3">
      <c r="A89" s="635">
        <v>82</v>
      </c>
      <c r="B89" s="391" t="s">
        <v>1276</v>
      </c>
      <c r="C89" s="377" t="s">
        <v>1030</v>
      </c>
      <c r="D89" s="383" t="s">
        <v>1277</v>
      </c>
      <c r="E89" s="385">
        <v>34300000</v>
      </c>
      <c r="F89" s="380">
        <v>45016</v>
      </c>
      <c r="G89" s="381" t="s">
        <v>1278</v>
      </c>
      <c r="H89" s="381">
        <v>3.24</v>
      </c>
      <c r="I89" s="382" t="s">
        <v>1279</v>
      </c>
      <c r="J89" s="383" t="s">
        <v>1387</v>
      </c>
      <c r="K89" s="389" t="s">
        <v>2163</v>
      </c>
      <c r="L89" s="395"/>
      <c r="M89" s="395"/>
      <c r="N89" s="395"/>
      <c r="O89" s="386">
        <f>0.648+0.648</f>
        <v>1.296</v>
      </c>
      <c r="P89" s="389" t="s">
        <v>2164</v>
      </c>
      <c r="Q89" s="398"/>
    </row>
    <row r="90" spans="1:17" s="364" customFormat="1" ht="68.400000000000006" customHeight="1" x14ac:dyDescent="0.3">
      <c r="A90" s="635">
        <v>83</v>
      </c>
      <c r="B90" s="391" t="s">
        <v>1280</v>
      </c>
      <c r="C90" s="377" t="s">
        <v>1030</v>
      </c>
      <c r="D90" s="383" t="s">
        <v>1281</v>
      </c>
      <c r="E90" s="376">
        <v>34300000</v>
      </c>
      <c r="F90" s="380">
        <v>45016</v>
      </c>
      <c r="G90" s="381" t="s">
        <v>1282</v>
      </c>
      <c r="H90" s="381">
        <v>3.04</v>
      </c>
      <c r="I90" s="382" t="s">
        <v>1279</v>
      </c>
      <c r="J90" s="383" t="s">
        <v>1387</v>
      </c>
      <c r="K90" s="389" t="s">
        <v>2139</v>
      </c>
      <c r="L90" s="395"/>
      <c r="M90" s="395"/>
      <c r="N90" s="395"/>
      <c r="O90" s="399">
        <f>1.52</f>
        <v>1.52</v>
      </c>
      <c r="P90" s="389" t="s">
        <v>2158</v>
      </c>
      <c r="Q90" s="398"/>
    </row>
    <row r="91" spans="1:17" s="364" customFormat="1" ht="66" customHeight="1" x14ac:dyDescent="0.3">
      <c r="A91" s="635">
        <v>84</v>
      </c>
      <c r="B91" s="391" t="s">
        <v>1283</v>
      </c>
      <c r="C91" s="377" t="s">
        <v>1030</v>
      </c>
      <c r="D91" s="383" t="s">
        <v>1284</v>
      </c>
      <c r="E91" s="376">
        <v>34300000</v>
      </c>
      <c r="F91" s="380">
        <v>45016</v>
      </c>
      <c r="G91" s="381" t="s">
        <v>1285</v>
      </c>
      <c r="H91" s="381">
        <v>2.06</v>
      </c>
      <c r="I91" s="382" t="s">
        <v>1279</v>
      </c>
      <c r="J91" s="383" t="s">
        <v>1387</v>
      </c>
      <c r="K91" s="395" t="s">
        <v>1811</v>
      </c>
      <c r="L91" s="395"/>
      <c r="M91" s="395"/>
      <c r="N91" s="395"/>
      <c r="O91" s="386">
        <f>0.44</f>
        <v>0.44</v>
      </c>
      <c r="P91" s="389" t="s">
        <v>2162</v>
      </c>
      <c r="Q91" s="398"/>
    </row>
    <row r="92" spans="1:17" s="364" customFormat="1" ht="50.4" customHeight="1" x14ac:dyDescent="0.3">
      <c r="A92" s="635">
        <v>85</v>
      </c>
      <c r="B92" s="404" t="s">
        <v>1690</v>
      </c>
      <c r="C92" s="376" t="s">
        <v>1062</v>
      </c>
      <c r="D92" s="383" t="s">
        <v>1691</v>
      </c>
      <c r="E92" s="376" t="s">
        <v>1692</v>
      </c>
      <c r="F92" s="397">
        <v>45016</v>
      </c>
      <c r="G92" s="400" t="s">
        <v>1693</v>
      </c>
      <c r="H92" s="405">
        <v>3.08</v>
      </c>
      <c r="I92" s="406" t="s">
        <v>1694</v>
      </c>
      <c r="J92" s="383" t="s">
        <v>1695</v>
      </c>
      <c r="K92" s="407" t="s">
        <v>2141</v>
      </c>
      <c r="L92" s="408"/>
      <c r="M92" s="407"/>
      <c r="N92" s="395"/>
      <c r="O92" s="399">
        <v>3.08</v>
      </c>
      <c r="P92" s="389" t="s">
        <v>2122</v>
      </c>
      <c r="Q92" s="398"/>
    </row>
    <row r="93" spans="1:17" s="364" customFormat="1" ht="58.2" customHeight="1" x14ac:dyDescent="0.3">
      <c r="A93" s="635">
        <v>86</v>
      </c>
      <c r="B93" s="409" t="s">
        <v>1696</v>
      </c>
      <c r="C93" s="376" t="s">
        <v>1062</v>
      </c>
      <c r="D93" s="383" t="s">
        <v>1697</v>
      </c>
      <c r="E93" s="385" t="s">
        <v>1698</v>
      </c>
      <c r="F93" s="380">
        <v>45020</v>
      </c>
      <c r="G93" s="400" t="s">
        <v>1699</v>
      </c>
      <c r="H93" s="405">
        <v>500</v>
      </c>
      <c r="I93" s="406" t="s">
        <v>1676</v>
      </c>
      <c r="J93" s="383" t="s">
        <v>1700</v>
      </c>
      <c r="K93" s="407"/>
      <c r="L93" s="408"/>
      <c r="M93" s="407"/>
      <c r="N93" s="395"/>
      <c r="O93" s="399"/>
      <c r="P93" s="389"/>
      <c r="Q93" s="398"/>
    </row>
    <row r="94" spans="1:17" s="364" customFormat="1" ht="109.2" customHeight="1" x14ac:dyDescent="0.3">
      <c r="A94" s="635">
        <v>87</v>
      </c>
      <c r="B94" s="404" t="s">
        <v>1701</v>
      </c>
      <c r="C94" s="376" t="s">
        <v>1062</v>
      </c>
      <c r="D94" s="383" t="s">
        <v>1702</v>
      </c>
      <c r="E94" s="385" t="s">
        <v>1703</v>
      </c>
      <c r="F94" s="380">
        <v>45020</v>
      </c>
      <c r="G94" s="400" t="s">
        <v>1704</v>
      </c>
      <c r="H94" s="405">
        <v>1.236</v>
      </c>
      <c r="I94" s="406" t="s">
        <v>1254</v>
      </c>
      <c r="J94" s="383" t="s">
        <v>1705</v>
      </c>
      <c r="K94" s="407" t="s">
        <v>2154</v>
      </c>
      <c r="L94" s="408"/>
      <c r="M94" s="407"/>
      <c r="N94" s="395"/>
      <c r="O94" s="399">
        <v>1.236</v>
      </c>
      <c r="P94" s="389" t="s">
        <v>2128</v>
      </c>
      <c r="Q94" s="398"/>
    </row>
    <row r="95" spans="1:17" s="364" customFormat="1" ht="61.2" customHeight="1" x14ac:dyDescent="0.3">
      <c r="A95" s="635">
        <v>88</v>
      </c>
      <c r="B95" s="376" t="s">
        <v>1706</v>
      </c>
      <c r="C95" s="376" t="s">
        <v>1041</v>
      </c>
      <c r="D95" s="383" t="s">
        <v>1707</v>
      </c>
      <c r="E95" s="385" t="s">
        <v>1708</v>
      </c>
      <c r="F95" s="380">
        <v>45019</v>
      </c>
      <c r="G95" s="400" t="s">
        <v>1709</v>
      </c>
      <c r="H95" s="405">
        <v>16.19904</v>
      </c>
      <c r="I95" s="406" t="s">
        <v>1254</v>
      </c>
      <c r="J95" s="383" t="s">
        <v>1710</v>
      </c>
      <c r="K95" s="407" t="s">
        <v>2073</v>
      </c>
      <c r="L95" s="408"/>
      <c r="M95" s="407"/>
      <c r="N95" s="395"/>
      <c r="O95" s="399">
        <v>16.19904</v>
      </c>
      <c r="P95" s="389" t="s">
        <v>2138</v>
      </c>
      <c r="Q95" s="398"/>
    </row>
    <row r="96" spans="1:17" s="364" customFormat="1" ht="139.19999999999999" customHeight="1" x14ac:dyDescent="0.3">
      <c r="A96" s="635">
        <v>89</v>
      </c>
      <c r="B96" s="404" t="s">
        <v>1711</v>
      </c>
      <c r="C96" s="376" t="s">
        <v>1062</v>
      </c>
      <c r="D96" s="383" t="s">
        <v>1712</v>
      </c>
      <c r="E96" s="376" t="s">
        <v>1713</v>
      </c>
      <c r="F96" s="380">
        <v>45008</v>
      </c>
      <c r="G96" s="400" t="s">
        <v>1714</v>
      </c>
      <c r="H96" s="405">
        <v>0.67200000000000004</v>
      </c>
      <c r="I96" s="406" t="s">
        <v>1314</v>
      </c>
      <c r="J96" s="383" t="s">
        <v>1106</v>
      </c>
      <c r="K96" s="407" t="s">
        <v>2151</v>
      </c>
      <c r="L96" s="408"/>
      <c r="M96" s="407"/>
      <c r="N96" s="395"/>
      <c r="O96" s="399">
        <v>0.67200000000000004</v>
      </c>
      <c r="P96" s="389" t="s">
        <v>2152</v>
      </c>
      <c r="Q96" s="398"/>
    </row>
    <row r="97" spans="1:18" s="364" customFormat="1" ht="60" customHeight="1" x14ac:dyDescent="0.3">
      <c r="A97" s="635">
        <v>90</v>
      </c>
      <c r="B97" s="404" t="s">
        <v>1715</v>
      </c>
      <c r="C97" s="376" t="s">
        <v>1062</v>
      </c>
      <c r="D97" s="383" t="s">
        <v>1716</v>
      </c>
      <c r="E97" s="376" t="s">
        <v>1717</v>
      </c>
      <c r="F97" s="380">
        <v>45021</v>
      </c>
      <c r="G97" s="400" t="s">
        <v>1718</v>
      </c>
      <c r="H97" s="405">
        <v>0.32</v>
      </c>
      <c r="I97" s="406" t="s">
        <v>1254</v>
      </c>
      <c r="J97" s="383" t="s">
        <v>1719</v>
      </c>
      <c r="K97" s="407" t="s">
        <v>2119</v>
      </c>
      <c r="L97" s="408"/>
      <c r="M97" s="407"/>
      <c r="N97" s="395"/>
      <c r="O97" s="399">
        <v>0.32</v>
      </c>
      <c r="P97" s="389" t="s">
        <v>2128</v>
      </c>
      <c r="Q97" s="410"/>
      <c r="R97" s="411"/>
    </row>
    <row r="98" spans="1:18" s="364" customFormat="1" ht="69.599999999999994" customHeight="1" x14ac:dyDescent="0.3">
      <c r="A98" s="635">
        <v>91</v>
      </c>
      <c r="B98" s="404" t="s">
        <v>1720</v>
      </c>
      <c r="C98" s="376" t="s">
        <v>1062</v>
      </c>
      <c r="D98" s="383" t="s">
        <v>1721</v>
      </c>
      <c r="E98" s="376" t="s">
        <v>1722</v>
      </c>
      <c r="F98" s="380">
        <v>45026</v>
      </c>
      <c r="G98" s="400" t="s">
        <v>1723</v>
      </c>
      <c r="H98" s="405">
        <v>4.55</v>
      </c>
      <c r="I98" s="406" t="s">
        <v>1724</v>
      </c>
      <c r="J98" s="383" t="s">
        <v>1725</v>
      </c>
      <c r="K98" s="407" t="s">
        <v>2155</v>
      </c>
      <c r="L98" s="408"/>
      <c r="M98" s="407"/>
      <c r="N98" s="395"/>
      <c r="O98" s="399">
        <v>4.55</v>
      </c>
      <c r="P98" s="389" t="s">
        <v>2156</v>
      </c>
      <c r="Q98" s="398"/>
    </row>
    <row r="99" spans="1:18" s="364" customFormat="1" ht="69.599999999999994" customHeight="1" x14ac:dyDescent="0.3">
      <c r="A99" s="635">
        <v>92</v>
      </c>
      <c r="B99" s="376" t="s">
        <v>1726</v>
      </c>
      <c r="C99" s="376" t="s">
        <v>1041</v>
      </c>
      <c r="D99" s="383" t="s">
        <v>1727</v>
      </c>
      <c r="E99" s="376" t="s">
        <v>1728</v>
      </c>
      <c r="F99" s="380">
        <v>45027</v>
      </c>
      <c r="G99" s="400" t="s">
        <v>1729</v>
      </c>
      <c r="H99" s="405">
        <v>112.777</v>
      </c>
      <c r="I99" s="406" t="s">
        <v>1033</v>
      </c>
      <c r="J99" s="383" t="s">
        <v>1730</v>
      </c>
      <c r="K99" s="407"/>
      <c r="L99" s="408"/>
      <c r="M99" s="407"/>
      <c r="N99" s="395"/>
      <c r="O99" s="399"/>
      <c r="P99" s="389"/>
      <c r="Q99" s="398"/>
    </row>
    <row r="100" spans="1:18" s="364" customFormat="1" ht="83.4" customHeight="1" x14ac:dyDescent="0.3">
      <c r="A100" s="635">
        <v>93</v>
      </c>
      <c r="B100" s="404" t="s">
        <v>1731</v>
      </c>
      <c r="C100" s="376" t="s">
        <v>1062</v>
      </c>
      <c r="D100" s="401" t="s">
        <v>1732</v>
      </c>
      <c r="E100" s="385" t="s">
        <v>1733</v>
      </c>
      <c r="F100" s="380">
        <v>45028</v>
      </c>
      <c r="G100" s="400" t="s">
        <v>1734</v>
      </c>
      <c r="H100" s="405">
        <v>0.5</v>
      </c>
      <c r="I100" s="406" t="s">
        <v>1735</v>
      </c>
      <c r="J100" s="383" t="s">
        <v>1275</v>
      </c>
      <c r="K100" s="407"/>
      <c r="L100" s="408"/>
      <c r="M100" s="407"/>
      <c r="N100" s="395"/>
      <c r="O100" s="399"/>
      <c r="P100" s="389"/>
      <c r="Q100" s="398"/>
    </row>
    <row r="101" spans="1:18" s="364" customFormat="1" ht="109.2" customHeight="1" x14ac:dyDescent="0.3">
      <c r="A101" s="635">
        <v>94</v>
      </c>
      <c r="B101" s="389" t="s">
        <v>1736</v>
      </c>
      <c r="C101" s="376" t="s">
        <v>1041</v>
      </c>
      <c r="D101" s="383" t="s">
        <v>1737</v>
      </c>
      <c r="E101" s="385" t="s">
        <v>1738</v>
      </c>
      <c r="F101" s="380">
        <v>45034</v>
      </c>
      <c r="G101" s="400" t="s">
        <v>1739</v>
      </c>
      <c r="H101" s="405">
        <v>163.70322999999999</v>
      </c>
      <c r="I101" s="406" t="s">
        <v>1740</v>
      </c>
      <c r="J101" s="383" t="s">
        <v>1741</v>
      </c>
      <c r="K101" s="407"/>
      <c r="L101" s="408"/>
      <c r="M101" s="407"/>
      <c r="N101" s="395"/>
      <c r="O101" s="399"/>
      <c r="P101" s="389"/>
      <c r="Q101" s="398"/>
    </row>
    <row r="102" spans="1:18" s="364" customFormat="1" ht="109.2" customHeight="1" x14ac:dyDescent="0.3">
      <c r="A102" s="635">
        <v>95</v>
      </c>
      <c r="B102" s="404" t="s">
        <v>1742</v>
      </c>
      <c r="C102" s="376" t="s">
        <v>1062</v>
      </c>
      <c r="D102" s="383" t="s">
        <v>1743</v>
      </c>
      <c r="E102" s="385">
        <v>18500000</v>
      </c>
      <c r="F102" s="380">
        <v>45035</v>
      </c>
      <c r="G102" s="400" t="s">
        <v>1744</v>
      </c>
      <c r="H102" s="405">
        <v>1.8</v>
      </c>
      <c r="I102" s="406" t="s">
        <v>1694</v>
      </c>
      <c r="J102" s="383" t="s">
        <v>1745</v>
      </c>
      <c r="K102" s="407" t="s">
        <v>1840</v>
      </c>
      <c r="L102" s="408"/>
      <c r="M102" s="407"/>
      <c r="N102" s="395"/>
      <c r="O102" s="399">
        <v>1.8</v>
      </c>
      <c r="P102" s="389" t="s">
        <v>2157</v>
      </c>
      <c r="Q102" s="398"/>
    </row>
    <row r="103" spans="1:18" s="364" customFormat="1" ht="109.2" customHeight="1" x14ac:dyDescent="0.3">
      <c r="A103" s="635">
        <v>96</v>
      </c>
      <c r="B103" s="404" t="s">
        <v>1746</v>
      </c>
      <c r="C103" s="376" t="s">
        <v>1062</v>
      </c>
      <c r="D103" s="383" t="s">
        <v>1747</v>
      </c>
      <c r="E103" s="385">
        <v>22100000</v>
      </c>
      <c r="F103" s="380">
        <v>45029</v>
      </c>
      <c r="G103" s="400" t="s">
        <v>1748</v>
      </c>
      <c r="H103" s="405">
        <v>2.1985000000000001</v>
      </c>
      <c r="I103" s="406" t="s">
        <v>1694</v>
      </c>
      <c r="J103" s="383" t="s">
        <v>1749</v>
      </c>
      <c r="K103" s="407" t="s">
        <v>2119</v>
      </c>
      <c r="L103" s="408"/>
      <c r="M103" s="407"/>
      <c r="N103" s="395"/>
      <c r="O103" s="399">
        <f>2.198</f>
        <v>2.198</v>
      </c>
      <c r="P103" s="389" t="s">
        <v>2120</v>
      </c>
      <c r="Q103" s="398"/>
    </row>
    <row r="104" spans="1:18" s="364" customFormat="1" ht="109.2" customHeight="1" x14ac:dyDescent="0.3">
      <c r="A104" s="635">
        <v>97</v>
      </c>
      <c r="B104" s="404" t="s">
        <v>1750</v>
      </c>
      <c r="C104" s="376" t="s">
        <v>1062</v>
      </c>
      <c r="D104" s="383" t="s">
        <v>1751</v>
      </c>
      <c r="E104" s="385">
        <v>3400000</v>
      </c>
      <c r="F104" s="380">
        <v>45040</v>
      </c>
      <c r="G104" s="400" t="s">
        <v>1752</v>
      </c>
      <c r="H104" s="405">
        <v>0.80500000000000005</v>
      </c>
      <c r="I104" s="406" t="s">
        <v>1753</v>
      </c>
      <c r="J104" s="383" t="s">
        <v>1754</v>
      </c>
      <c r="K104" s="407" t="s">
        <v>2121</v>
      </c>
      <c r="L104" s="408"/>
      <c r="M104" s="407"/>
      <c r="N104" s="395"/>
      <c r="O104" s="399">
        <v>0.80500000000000005</v>
      </c>
      <c r="P104" s="389" t="s">
        <v>2122</v>
      </c>
      <c r="Q104" s="398"/>
    </row>
    <row r="105" spans="1:18" s="364" customFormat="1" ht="109.2" customHeight="1" x14ac:dyDescent="0.3">
      <c r="A105" s="635">
        <v>98</v>
      </c>
      <c r="B105" s="404" t="s">
        <v>1755</v>
      </c>
      <c r="C105" s="376" t="s">
        <v>1062</v>
      </c>
      <c r="D105" s="383" t="s">
        <v>1756</v>
      </c>
      <c r="E105" s="385">
        <v>79500000</v>
      </c>
      <c r="F105" s="380">
        <v>45040</v>
      </c>
      <c r="G105" s="400" t="s">
        <v>1757</v>
      </c>
      <c r="H105" s="405">
        <v>4</v>
      </c>
      <c r="I105" s="406" t="s">
        <v>1758</v>
      </c>
      <c r="J105" s="383" t="s">
        <v>1759</v>
      </c>
      <c r="K105" s="407" t="s">
        <v>2123</v>
      </c>
      <c r="L105" s="408"/>
      <c r="M105" s="407"/>
      <c r="N105" s="395"/>
      <c r="O105" s="399">
        <v>4</v>
      </c>
      <c r="P105" s="389" t="s">
        <v>2166</v>
      </c>
      <c r="Q105" s="398"/>
    </row>
    <row r="106" spans="1:18" s="364" customFormat="1" ht="109.2" customHeight="1" x14ac:dyDescent="0.3">
      <c r="A106" s="635">
        <v>99</v>
      </c>
      <c r="B106" s="389" t="s">
        <v>1760</v>
      </c>
      <c r="C106" s="376" t="s">
        <v>1041</v>
      </c>
      <c r="D106" s="383" t="s">
        <v>1761</v>
      </c>
      <c r="E106" s="385" t="s">
        <v>1762</v>
      </c>
      <c r="F106" s="380">
        <v>45019</v>
      </c>
      <c r="G106" s="400" t="s">
        <v>1763</v>
      </c>
      <c r="H106" s="405">
        <v>103.10299999999999</v>
      </c>
      <c r="I106" s="406" t="s">
        <v>1764</v>
      </c>
      <c r="J106" s="383" t="s">
        <v>1765</v>
      </c>
      <c r="K106" s="407" t="s">
        <v>1758</v>
      </c>
      <c r="L106" s="408"/>
      <c r="M106" s="407"/>
      <c r="N106" s="395"/>
      <c r="O106" s="399">
        <v>20.6</v>
      </c>
      <c r="P106" s="389" t="s">
        <v>2084</v>
      </c>
      <c r="Q106" s="398"/>
    </row>
    <row r="107" spans="1:18" s="364" customFormat="1" ht="109.2" customHeight="1" x14ac:dyDescent="0.3">
      <c r="A107" s="635">
        <v>100</v>
      </c>
      <c r="B107" s="389" t="s">
        <v>1766</v>
      </c>
      <c r="C107" s="376" t="s">
        <v>1041</v>
      </c>
      <c r="D107" s="383" t="s">
        <v>1767</v>
      </c>
      <c r="E107" s="385" t="s">
        <v>1768</v>
      </c>
      <c r="F107" s="380">
        <v>45044</v>
      </c>
      <c r="G107" s="400" t="s">
        <v>1769</v>
      </c>
      <c r="H107" s="405">
        <v>17.96256</v>
      </c>
      <c r="I107" s="406" t="s">
        <v>1770</v>
      </c>
      <c r="J107" s="383" t="s">
        <v>1771</v>
      </c>
      <c r="K107" s="407"/>
      <c r="L107" s="408"/>
      <c r="M107" s="407"/>
      <c r="N107" s="395"/>
      <c r="O107" s="399"/>
      <c r="P107" s="389"/>
      <c r="Q107" s="398"/>
    </row>
    <row r="108" spans="1:18" s="364" customFormat="1" ht="109.2" customHeight="1" x14ac:dyDescent="0.3">
      <c r="A108" s="635">
        <v>101</v>
      </c>
      <c r="B108" s="404" t="s">
        <v>1772</v>
      </c>
      <c r="C108" s="376" t="s">
        <v>1062</v>
      </c>
      <c r="D108" s="383" t="s">
        <v>1773</v>
      </c>
      <c r="E108" s="385" t="s">
        <v>1774</v>
      </c>
      <c r="F108" s="380">
        <v>45044</v>
      </c>
      <c r="G108" s="400" t="s">
        <v>1775</v>
      </c>
      <c r="H108" s="405">
        <v>0.19980000000000001</v>
      </c>
      <c r="I108" s="406" t="s">
        <v>1776</v>
      </c>
      <c r="J108" s="383" t="s">
        <v>1073</v>
      </c>
      <c r="K108" s="407"/>
      <c r="L108" s="408"/>
      <c r="M108" s="407"/>
      <c r="N108" s="395"/>
      <c r="O108" s="399"/>
      <c r="P108" s="389"/>
      <c r="Q108" s="398"/>
    </row>
    <row r="109" spans="1:18" s="364" customFormat="1" ht="109.2" customHeight="1" x14ac:dyDescent="0.3">
      <c r="A109" s="635">
        <v>102</v>
      </c>
      <c r="B109" s="404" t="s">
        <v>1777</v>
      </c>
      <c r="C109" s="376" t="s">
        <v>1062</v>
      </c>
      <c r="D109" s="383" t="s">
        <v>1778</v>
      </c>
      <c r="E109" s="385" t="s">
        <v>1779</v>
      </c>
      <c r="F109" s="380">
        <v>45044</v>
      </c>
      <c r="G109" s="400" t="s">
        <v>1780</v>
      </c>
      <c r="H109" s="405">
        <v>0.25</v>
      </c>
      <c r="I109" s="406" t="s">
        <v>1781</v>
      </c>
      <c r="J109" s="383" t="s">
        <v>1782</v>
      </c>
      <c r="K109" s="407" t="s">
        <v>1683</v>
      </c>
      <c r="L109" s="408"/>
      <c r="M109" s="407"/>
      <c r="N109" s="395"/>
      <c r="O109" s="412">
        <v>0.25</v>
      </c>
      <c r="P109" s="389" t="s">
        <v>2169</v>
      </c>
      <c r="Q109" s="398"/>
    </row>
    <row r="110" spans="1:18" s="364" customFormat="1" ht="109.2" customHeight="1" x14ac:dyDescent="0.3">
      <c r="A110" s="635">
        <v>103</v>
      </c>
      <c r="B110" s="376" t="s">
        <v>1783</v>
      </c>
      <c r="C110" s="377" t="s">
        <v>1030</v>
      </c>
      <c r="D110" s="383" t="s">
        <v>1784</v>
      </c>
      <c r="E110" s="385" t="s">
        <v>1785</v>
      </c>
      <c r="F110" s="380">
        <v>45043</v>
      </c>
      <c r="G110" s="400" t="s">
        <v>1786</v>
      </c>
      <c r="H110" s="405">
        <v>5.085</v>
      </c>
      <c r="I110" s="406" t="s">
        <v>1787</v>
      </c>
      <c r="J110" s="383" t="s">
        <v>1788</v>
      </c>
      <c r="K110" s="407"/>
      <c r="L110" s="408"/>
      <c r="M110" s="407"/>
      <c r="N110" s="395"/>
      <c r="O110" s="413"/>
      <c r="P110" s="389"/>
      <c r="Q110" s="398"/>
    </row>
    <row r="111" spans="1:18" s="364" customFormat="1" ht="109.2" customHeight="1" x14ac:dyDescent="0.3">
      <c r="A111" s="635">
        <v>104</v>
      </c>
      <c r="B111" s="404" t="s">
        <v>1789</v>
      </c>
      <c r="C111" s="376" t="s">
        <v>1062</v>
      </c>
      <c r="D111" s="383" t="s">
        <v>1790</v>
      </c>
      <c r="E111" s="385" t="s">
        <v>1791</v>
      </c>
      <c r="F111" s="380">
        <v>45048</v>
      </c>
      <c r="G111" s="400" t="s">
        <v>1792</v>
      </c>
      <c r="H111" s="405">
        <v>26.28</v>
      </c>
      <c r="I111" s="406" t="s">
        <v>1793</v>
      </c>
      <c r="J111" s="383" t="s">
        <v>1794</v>
      </c>
      <c r="K111" s="407"/>
      <c r="L111" s="408"/>
      <c r="M111" s="407"/>
      <c r="N111" s="395"/>
      <c r="O111" s="399"/>
      <c r="P111" s="389"/>
      <c r="Q111" s="398"/>
    </row>
    <row r="112" spans="1:18" s="364" customFormat="1" ht="109.2" customHeight="1" x14ac:dyDescent="0.3">
      <c r="A112" s="635">
        <v>105</v>
      </c>
      <c r="B112" s="376" t="s">
        <v>1795</v>
      </c>
      <c r="C112" s="376" t="s">
        <v>1041</v>
      </c>
      <c r="D112" s="383" t="s">
        <v>1796</v>
      </c>
      <c r="E112" s="385" t="s">
        <v>1797</v>
      </c>
      <c r="F112" s="380">
        <v>45049</v>
      </c>
      <c r="G112" s="400">
        <v>55</v>
      </c>
      <c r="H112" s="405">
        <v>19.183109999999999</v>
      </c>
      <c r="I112" s="406" t="s">
        <v>1798</v>
      </c>
      <c r="J112" s="383" t="s">
        <v>1538</v>
      </c>
      <c r="K112" s="407" t="s">
        <v>1974</v>
      </c>
      <c r="L112" s="408"/>
      <c r="M112" s="407"/>
      <c r="N112" s="395"/>
      <c r="O112" s="272">
        <f>2.35415+16.82896</f>
        <v>19.183109999999999</v>
      </c>
      <c r="P112" s="389" t="s">
        <v>2098</v>
      </c>
      <c r="Q112" s="398"/>
    </row>
    <row r="113" spans="1:17" s="364" customFormat="1" ht="109.2" customHeight="1" x14ac:dyDescent="0.3">
      <c r="A113" s="635">
        <v>106</v>
      </c>
      <c r="B113" s="404" t="s">
        <v>1789</v>
      </c>
      <c r="C113" s="376" t="s">
        <v>1062</v>
      </c>
      <c r="D113" s="383" t="s">
        <v>1799</v>
      </c>
      <c r="E113" s="385" t="s">
        <v>1800</v>
      </c>
      <c r="F113" s="380">
        <v>45048</v>
      </c>
      <c r="G113" s="400" t="s">
        <v>1801</v>
      </c>
      <c r="H113" s="405">
        <v>33.840000000000003</v>
      </c>
      <c r="I113" s="406" t="s">
        <v>1793</v>
      </c>
      <c r="J113" s="383" t="s">
        <v>1264</v>
      </c>
      <c r="K113" s="407" t="s">
        <v>2079</v>
      </c>
      <c r="L113" s="408"/>
      <c r="M113" s="407"/>
      <c r="N113" s="395"/>
      <c r="O113" s="272">
        <f>3.24+3.39048+4.53638</f>
        <v>11.16686</v>
      </c>
      <c r="P113" s="389" t="s">
        <v>2080</v>
      </c>
      <c r="Q113" s="398"/>
    </row>
    <row r="114" spans="1:17" s="364" customFormat="1" ht="109.2" customHeight="1" x14ac:dyDescent="0.3">
      <c r="A114" s="635">
        <v>107</v>
      </c>
      <c r="B114" s="404" t="s">
        <v>1802</v>
      </c>
      <c r="C114" s="376" t="s">
        <v>1062</v>
      </c>
      <c r="D114" s="383" t="s">
        <v>1803</v>
      </c>
      <c r="E114" s="376">
        <v>3300000</v>
      </c>
      <c r="F114" s="380">
        <v>45051</v>
      </c>
      <c r="G114" s="400" t="s">
        <v>1804</v>
      </c>
      <c r="H114" s="405">
        <v>0.5</v>
      </c>
      <c r="I114" s="406" t="s">
        <v>1805</v>
      </c>
      <c r="J114" s="383" t="s">
        <v>1806</v>
      </c>
      <c r="K114" s="407" t="s">
        <v>1840</v>
      </c>
      <c r="L114" s="408"/>
      <c r="M114" s="407"/>
      <c r="N114" s="395"/>
      <c r="O114" s="272">
        <f>0.4+0.1</f>
        <v>0.5</v>
      </c>
      <c r="P114" s="389" t="s">
        <v>2130</v>
      </c>
      <c r="Q114" s="398"/>
    </row>
    <row r="115" spans="1:17" s="364" customFormat="1" ht="109.2" customHeight="1" x14ac:dyDescent="0.3">
      <c r="A115" s="635">
        <v>108</v>
      </c>
      <c r="B115" s="404" t="s">
        <v>1807</v>
      </c>
      <c r="C115" s="376" t="s">
        <v>1062</v>
      </c>
      <c r="D115" s="383" t="s">
        <v>1808</v>
      </c>
      <c r="E115" s="385" t="s">
        <v>1809</v>
      </c>
      <c r="F115" s="380">
        <v>45057</v>
      </c>
      <c r="G115" s="400" t="s">
        <v>1810</v>
      </c>
      <c r="H115" s="405">
        <v>3</v>
      </c>
      <c r="I115" s="406" t="s">
        <v>1811</v>
      </c>
      <c r="J115" s="383" t="s">
        <v>1812</v>
      </c>
      <c r="K115" s="407" t="s">
        <v>2107</v>
      </c>
      <c r="L115" s="408"/>
      <c r="M115" s="407"/>
      <c r="N115" s="395"/>
      <c r="O115" s="375">
        <f>0.7+2.3</f>
        <v>3</v>
      </c>
      <c r="P115" s="389" t="s">
        <v>2132</v>
      </c>
      <c r="Q115" s="398"/>
    </row>
    <row r="116" spans="1:17" s="364" customFormat="1" ht="109.2" customHeight="1" x14ac:dyDescent="0.3">
      <c r="A116" s="635">
        <v>109</v>
      </c>
      <c r="B116" s="404" t="s">
        <v>1813</v>
      </c>
      <c r="C116" s="376" t="s">
        <v>1062</v>
      </c>
      <c r="D116" s="383" t="s">
        <v>1814</v>
      </c>
      <c r="E116" s="385" t="s">
        <v>1815</v>
      </c>
      <c r="F116" s="380">
        <v>45054</v>
      </c>
      <c r="G116" s="400" t="s">
        <v>1816</v>
      </c>
      <c r="H116" s="405">
        <v>2.72</v>
      </c>
      <c r="I116" s="406" t="s">
        <v>1781</v>
      </c>
      <c r="J116" s="383" t="s">
        <v>1817</v>
      </c>
      <c r="K116" s="407" t="s">
        <v>2123</v>
      </c>
      <c r="L116" s="408"/>
      <c r="M116" s="407"/>
      <c r="N116" s="395"/>
      <c r="O116" s="414">
        <v>2.1800000000000002</v>
      </c>
      <c r="P116" s="389" t="s">
        <v>2166</v>
      </c>
      <c r="Q116" s="398"/>
    </row>
    <row r="117" spans="1:17" s="364" customFormat="1" ht="109.2" customHeight="1" x14ac:dyDescent="0.3">
      <c r="A117" s="635">
        <v>110</v>
      </c>
      <c r="B117" s="404" t="s">
        <v>1818</v>
      </c>
      <c r="C117" s="376" t="s">
        <v>1062</v>
      </c>
      <c r="D117" s="383" t="s">
        <v>1819</v>
      </c>
      <c r="E117" s="385" t="s">
        <v>1820</v>
      </c>
      <c r="F117" s="380">
        <v>45054</v>
      </c>
      <c r="G117" s="400" t="s">
        <v>1821</v>
      </c>
      <c r="H117" s="405">
        <v>0.5</v>
      </c>
      <c r="I117" s="406" t="s">
        <v>1822</v>
      </c>
      <c r="J117" s="383" t="s">
        <v>1823</v>
      </c>
      <c r="K117" s="407" t="s">
        <v>2139</v>
      </c>
      <c r="L117" s="408"/>
      <c r="M117" s="407"/>
      <c r="N117" s="395"/>
      <c r="O117" s="414">
        <f>0.098+0.392+0.01</f>
        <v>0.5</v>
      </c>
      <c r="P117" s="389" t="s">
        <v>2159</v>
      </c>
      <c r="Q117" s="398"/>
    </row>
    <row r="118" spans="1:17" s="364" customFormat="1" ht="109.2" customHeight="1" x14ac:dyDescent="0.3">
      <c r="A118" s="635">
        <v>111</v>
      </c>
      <c r="B118" s="404" t="s">
        <v>1824</v>
      </c>
      <c r="C118" s="376" t="s">
        <v>1062</v>
      </c>
      <c r="D118" s="383" t="s">
        <v>1825</v>
      </c>
      <c r="E118" s="385" t="s">
        <v>1826</v>
      </c>
      <c r="F118" s="380">
        <v>45051</v>
      </c>
      <c r="G118" s="400" t="s">
        <v>1827</v>
      </c>
      <c r="H118" s="405">
        <v>0.08</v>
      </c>
      <c r="I118" s="406" t="s">
        <v>1828</v>
      </c>
      <c r="J118" s="383" t="s">
        <v>1829</v>
      </c>
      <c r="K118" s="407"/>
      <c r="L118" s="408"/>
      <c r="M118" s="407"/>
      <c r="N118" s="395"/>
      <c r="O118" s="386"/>
      <c r="P118" s="389"/>
      <c r="Q118" s="398"/>
    </row>
    <row r="119" spans="1:17" s="364" customFormat="1" ht="109.2" customHeight="1" x14ac:dyDescent="0.3">
      <c r="A119" s="635">
        <v>112</v>
      </c>
      <c r="B119" s="404" t="s">
        <v>1830</v>
      </c>
      <c r="C119" s="376" t="s">
        <v>1062</v>
      </c>
      <c r="D119" s="383" t="s">
        <v>1831</v>
      </c>
      <c r="E119" s="385" t="s">
        <v>1832</v>
      </c>
      <c r="F119" s="380">
        <v>45056</v>
      </c>
      <c r="G119" s="400" t="s">
        <v>1833</v>
      </c>
      <c r="H119" s="405">
        <v>0.90500000000000003</v>
      </c>
      <c r="I119" s="406" t="s">
        <v>1834</v>
      </c>
      <c r="J119" s="383" t="s">
        <v>1835</v>
      </c>
      <c r="K119" s="407" t="s">
        <v>2107</v>
      </c>
      <c r="L119" s="408"/>
      <c r="M119" s="407"/>
      <c r="N119" s="395"/>
      <c r="O119" s="386">
        <v>0.90500000000000003</v>
      </c>
      <c r="P119" s="389" t="s">
        <v>2108</v>
      </c>
      <c r="Q119" s="398"/>
    </row>
    <row r="120" spans="1:17" s="364" customFormat="1" ht="109.2" customHeight="1" x14ac:dyDescent="0.3">
      <c r="A120" s="635">
        <v>113</v>
      </c>
      <c r="B120" s="404" t="s">
        <v>1836</v>
      </c>
      <c r="C120" s="376" t="s">
        <v>1062</v>
      </c>
      <c r="D120" s="383" t="s">
        <v>1837</v>
      </c>
      <c r="E120" s="385" t="s">
        <v>1838</v>
      </c>
      <c r="F120" s="380">
        <v>45051</v>
      </c>
      <c r="G120" s="400" t="s">
        <v>1839</v>
      </c>
      <c r="H120" s="405">
        <v>3.294</v>
      </c>
      <c r="I120" s="406" t="s">
        <v>1840</v>
      </c>
      <c r="J120" s="383" t="s">
        <v>1841</v>
      </c>
      <c r="K120" s="407"/>
      <c r="L120" s="408"/>
      <c r="M120" s="407"/>
      <c r="N120" s="395"/>
      <c r="O120" s="386"/>
      <c r="P120" s="389"/>
      <c r="Q120" s="398"/>
    </row>
    <row r="121" spans="1:17" s="364" customFormat="1" ht="109.2" customHeight="1" x14ac:dyDescent="0.3">
      <c r="A121" s="635">
        <v>114</v>
      </c>
      <c r="B121" s="404" t="s">
        <v>1842</v>
      </c>
      <c r="C121" s="376" t="s">
        <v>1062</v>
      </c>
      <c r="D121" s="383" t="s">
        <v>1843</v>
      </c>
      <c r="E121" s="385" t="s">
        <v>1844</v>
      </c>
      <c r="F121" s="380">
        <v>45051</v>
      </c>
      <c r="G121" s="400" t="s">
        <v>1845</v>
      </c>
      <c r="H121" s="405">
        <v>8.93</v>
      </c>
      <c r="I121" s="406" t="s">
        <v>1805</v>
      </c>
      <c r="J121" s="383" t="s">
        <v>1846</v>
      </c>
      <c r="K121" s="407" t="s">
        <v>2129</v>
      </c>
      <c r="L121" s="408"/>
      <c r="M121" s="407"/>
      <c r="N121" s="395"/>
      <c r="O121" s="386">
        <f>7.00112+0.1786+1.75028</f>
        <v>8.93</v>
      </c>
      <c r="P121" s="389" t="s">
        <v>2130</v>
      </c>
      <c r="Q121" s="398"/>
    </row>
    <row r="122" spans="1:17" s="364" customFormat="1" ht="109.2" customHeight="1" x14ac:dyDescent="0.3">
      <c r="A122" s="635">
        <v>115</v>
      </c>
      <c r="B122" s="404" t="s">
        <v>1847</v>
      </c>
      <c r="C122" s="403"/>
      <c r="D122" s="415" t="s">
        <v>1848</v>
      </c>
      <c r="E122" s="385" t="s">
        <v>1849</v>
      </c>
      <c r="F122" s="397">
        <v>45057</v>
      </c>
      <c r="G122" s="415" t="s">
        <v>1850</v>
      </c>
      <c r="H122" s="416">
        <v>0.6</v>
      </c>
      <c r="I122" s="395" t="s">
        <v>1834</v>
      </c>
      <c r="J122" s="415" t="s">
        <v>1851</v>
      </c>
      <c r="K122" s="407" t="s">
        <v>2139</v>
      </c>
      <c r="L122" s="408"/>
      <c r="M122" s="407"/>
      <c r="N122" s="395"/>
      <c r="O122" s="386">
        <v>0.6</v>
      </c>
      <c r="P122" s="389" t="s">
        <v>2140</v>
      </c>
      <c r="Q122" s="398"/>
    </row>
    <row r="123" spans="1:17" s="364" customFormat="1" ht="109.2" customHeight="1" x14ac:dyDescent="0.3">
      <c r="A123" s="635">
        <v>116</v>
      </c>
      <c r="B123" s="389" t="s">
        <v>1852</v>
      </c>
      <c r="C123" s="376" t="s">
        <v>1041</v>
      </c>
      <c r="D123" s="415" t="s">
        <v>1853</v>
      </c>
      <c r="E123" s="385" t="s">
        <v>1854</v>
      </c>
      <c r="F123" s="397">
        <v>45054</v>
      </c>
      <c r="G123" s="415" t="s">
        <v>1855</v>
      </c>
      <c r="H123" s="416">
        <v>9.2523800000000005</v>
      </c>
      <c r="I123" s="395" t="s">
        <v>1834</v>
      </c>
      <c r="J123" s="415" t="s">
        <v>1856</v>
      </c>
      <c r="K123" s="407"/>
      <c r="L123" s="408"/>
      <c r="M123" s="407"/>
      <c r="N123" s="395"/>
      <c r="O123" s="386"/>
      <c r="P123" s="389"/>
      <c r="Q123" s="398"/>
    </row>
    <row r="124" spans="1:17" s="364" customFormat="1" ht="109.2" customHeight="1" x14ac:dyDescent="0.3">
      <c r="A124" s="635">
        <v>117</v>
      </c>
      <c r="B124" s="404" t="s">
        <v>1857</v>
      </c>
      <c r="C124" s="376" t="s">
        <v>1062</v>
      </c>
      <c r="D124" s="415" t="s">
        <v>1858</v>
      </c>
      <c r="E124" s="385" t="s">
        <v>1859</v>
      </c>
      <c r="F124" s="397">
        <v>45061</v>
      </c>
      <c r="G124" s="415" t="s">
        <v>1860</v>
      </c>
      <c r="H124" s="416">
        <v>3.8279999999999998</v>
      </c>
      <c r="I124" s="406" t="s">
        <v>1861</v>
      </c>
      <c r="J124" s="415" t="s">
        <v>1862</v>
      </c>
      <c r="K124" s="407" t="s">
        <v>1793</v>
      </c>
      <c r="L124" s="408"/>
      <c r="M124" s="407"/>
      <c r="N124" s="395"/>
      <c r="O124" s="399">
        <v>3.8279999999999998</v>
      </c>
      <c r="P124" s="389" t="s">
        <v>2131</v>
      </c>
      <c r="Q124" s="398"/>
    </row>
    <row r="125" spans="1:17" s="364" customFormat="1" ht="109.2" customHeight="1" x14ac:dyDescent="0.3">
      <c r="A125" s="635">
        <v>118</v>
      </c>
      <c r="B125" s="389" t="s">
        <v>1863</v>
      </c>
      <c r="C125" s="376" t="s">
        <v>1041</v>
      </c>
      <c r="D125" s="415" t="s">
        <v>1864</v>
      </c>
      <c r="E125" s="385" t="s">
        <v>1865</v>
      </c>
      <c r="F125" s="397">
        <v>45063</v>
      </c>
      <c r="G125" s="415" t="s">
        <v>1866</v>
      </c>
      <c r="H125" s="416">
        <v>9.0175599999999996</v>
      </c>
      <c r="I125" s="406" t="s">
        <v>1867</v>
      </c>
      <c r="J125" s="415" t="s">
        <v>1868</v>
      </c>
      <c r="K125" s="407"/>
      <c r="L125" s="408"/>
      <c r="M125" s="407"/>
      <c r="N125" s="395"/>
      <c r="O125" s="386"/>
      <c r="P125" s="389"/>
      <c r="Q125" s="398"/>
    </row>
    <row r="126" spans="1:17" s="364" customFormat="1" ht="109.2" customHeight="1" x14ac:dyDescent="0.3">
      <c r="A126" s="635">
        <v>119</v>
      </c>
      <c r="B126" s="389" t="s">
        <v>1869</v>
      </c>
      <c r="C126" s="376" t="s">
        <v>1041</v>
      </c>
      <c r="D126" s="415" t="s">
        <v>1870</v>
      </c>
      <c r="E126" s="385">
        <v>45200000</v>
      </c>
      <c r="F126" s="397">
        <v>45065</v>
      </c>
      <c r="G126" s="415" t="s">
        <v>1871</v>
      </c>
      <c r="H126" s="416">
        <v>1064.99548</v>
      </c>
      <c r="I126" s="406" t="s">
        <v>1872</v>
      </c>
      <c r="J126" s="415" t="s">
        <v>1873</v>
      </c>
      <c r="K126" s="407" t="s">
        <v>1981</v>
      </c>
      <c r="L126" s="408"/>
      <c r="M126" s="407"/>
      <c r="N126" s="395"/>
      <c r="O126" s="399">
        <v>212.999</v>
      </c>
      <c r="P126" s="389" t="s">
        <v>2111</v>
      </c>
      <c r="Q126" s="398"/>
    </row>
    <row r="127" spans="1:17" s="364" customFormat="1" ht="109.2" customHeight="1" x14ac:dyDescent="0.3">
      <c r="A127" s="635">
        <v>120</v>
      </c>
      <c r="B127" s="389" t="s">
        <v>1874</v>
      </c>
      <c r="C127" s="376" t="s">
        <v>1041</v>
      </c>
      <c r="D127" s="415" t="s">
        <v>1875</v>
      </c>
      <c r="E127" s="385">
        <v>44100000</v>
      </c>
      <c r="F127" s="397">
        <v>45065</v>
      </c>
      <c r="G127" s="415" t="s">
        <v>1876</v>
      </c>
      <c r="H127" s="416">
        <v>103.779</v>
      </c>
      <c r="I127" s="406" t="s">
        <v>1877</v>
      </c>
      <c r="J127" s="415" t="s">
        <v>1878</v>
      </c>
      <c r="K127" s="389" t="s">
        <v>2099</v>
      </c>
      <c r="L127" s="408"/>
      <c r="M127" s="407"/>
      <c r="N127" s="395"/>
      <c r="O127" s="417">
        <f>25.466+78.313</f>
        <v>103.779</v>
      </c>
      <c r="P127" s="389" t="s">
        <v>2100</v>
      </c>
      <c r="Q127" s="398"/>
    </row>
    <row r="128" spans="1:17" s="364" customFormat="1" ht="109.2" customHeight="1" x14ac:dyDescent="0.3">
      <c r="A128" s="635">
        <v>121</v>
      </c>
      <c r="B128" s="404" t="s">
        <v>1879</v>
      </c>
      <c r="C128" s="376" t="s">
        <v>1062</v>
      </c>
      <c r="D128" s="415" t="s">
        <v>1880</v>
      </c>
      <c r="E128" s="385" t="s">
        <v>1779</v>
      </c>
      <c r="F128" s="397">
        <v>45063</v>
      </c>
      <c r="G128" s="415" t="s">
        <v>1881</v>
      </c>
      <c r="H128" s="416">
        <v>0.17</v>
      </c>
      <c r="I128" s="406" t="s">
        <v>1882</v>
      </c>
      <c r="J128" s="415" t="s">
        <v>1829</v>
      </c>
      <c r="K128" s="407" t="s">
        <v>2107</v>
      </c>
      <c r="L128" s="408"/>
      <c r="M128" s="407"/>
      <c r="N128" s="395"/>
      <c r="O128" s="386">
        <v>0.17</v>
      </c>
      <c r="P128" s="389" t="s">
        <v>2132</v>
      </c>
      <c r="Q128" s="398"/>
    </row>
    <row r="129" spans="1:17" s="364" customFormat="1" ht="109.2" customHeight="1" x14ac:dyDescent="0.3">
      <c r="A129" s="635">
        <v>122</v>
      </c>
      <c r="B129" s="404" t="s">
        <v>1883</v>
      </c>
      <c r="C129" s="376" t="s">
        <v>1062</v>
      </c>
      <c r="D129" s="415" t="s">
        <v>1884</v>
      </c>
      <c r="E129" s="385">
        <v>80500000</v>
      </c>
      <c r="F129" s="397">
        <v>45065</v>
      </c>
      <c r="G129" s="415" t="s">
        <v>1885</v>
      </c>
      <c r="H129" s="416">
        <v>0.9</v>
      </c>
      <c r="I129" s="406" t="s">
        <v>1886</v>
      </c>
      <c r="J129" s="415" t="s">
        <v>1887</v>
      </c>
      <c r="K129" s="407" t="s">
        <v>1974</v>
      </c>
      <c r="L129" s="408"/>
      <c r="M129" s="407"/>
      <c r="N129" s="395"/>
      <c r="O129" s="399">
        <v>0.9</v>
      </c>
      <c r="P129" s="389" t="s">
        <v>2174</v>
      </c>
      <c r="Q129" s="398"/>
    </row>
    <row r="130" spans="1:17" s="364" customFormat="1" ht="109.2" customHeight="1" x14ac:dyDescent="0.3">
      <c r="A130" s="635">
        <v>123</v>
      </c>
      <c r="B130" s="404" t="s">
        <v>1888</v>
      </c>
      <c r="C130" s="376" t="s">
        <v>1062</v>
      </c>
      <c r="D130" s="415" t="s">
        <v>1889</v>
      </c>
      <c r="E130" s="385" t="s">
        <v>1890</v>
      </c>
      <c r="F130" s="397">
        <v>45062</v>
      </c>
      <c r="G130" s="415" t="s">
        <v>1891</v>
      </c>
      <c r="H130" s="416">
        <v>1.579</v>
      </c>
      <c r="I130" s="406" t="s">
        <v>1892</v>
      </c>
      <c r="J130" s="415" t="s">
        <v>1893</v>
      </c>
      <c r="K130" s="407" t="s">
        <v>1811</v>
      </c>
      <c r="L130" s="408"/>
      <c r="M130" s="407"/>
      <c r="N130" s="395"/>
      <c r="O130" s="399">
        <v>1.579</v>
      </c>
      <c r="P130" s="389" t="s">
        <v>2165</v>
      </c>
      <c r="Q130" s="398"/>
    </row>
    <row r="131" spans="1:17" s="364" customFormat="1" ht="109.2" customHeight="1" x14ac:dyDescent="0.3">
      <c r="A131" s="635">
        <v>124</v>
      </c>
      <c r="B131" s="404" t="s">
        <v>1894</v>
      </c>
      <c r="C131" s="376" t="s">
        <v>1062</v>
      </c>
      <c r="D131" s="415" t="s">
        <v>1895</v>
      </c>
      <c r="E131" s="376">
        <v>22100000</v>
      </c>
      <c r="F131" s="418" t="s">
        <v>1896</v>
      </c>
      <c r="G131" s="415" t="s">
        <v>1897</v>
      </c>
      <c r="H131" s="416">
        <v>0.65100000000000002</v>
      </c>
      <c r="I131" s="407" t="s">
        <v>1898</v>
      </c>
      <c r="J131" s="415" t="s">
        <v>1073</v>
      </c>
      <c r="K131" s="407" t="s">
        <v>2123</v>
      </c>
      <c r="L131" s="408"/>
      <c r="M131" s="407"/>
      <c r="N131" s="395"/>
      <c r="O131" s="399">
        <v>0.65100000000000002</v>
      </c>
      <c r="P131" s="389" t="s">
        <v>2124</v>
      </c>
      <c r="Q131" s="398"/>
    </row>
    <row r="132" spans="1:17" s="364" customFormat="1" ht="109.2" customHeight="1" x14ac:dyDescent="0.3">
      <c r="A132" s="635">
        <v>125</v>
      </c>
      <c r="B132" s="404" t="s">
        <v>1899</v>
      </c>
      <c r="C132" s="376" t="s">
        <v>1062</v>
      </c>
      <c r="D132" s="415" t="s">
        <v>1900</v>
      </c>
      <c r="E132" s="376" t="s">
        <v>1901</v>
      </c>
      <c r="F132" s="397">
        <v>45064</v>
      </c>
      <c r="G132" s="415" t="s">
        <v>277</v>
      </c>
      <c r="H132" s="416">
        <v>0.98599999999999999</v>
      </c>
      <c r="I132" s="407" t="s">
        <v>1892</v>
      </c>
      <c r="J132" s="415" t="s">
        <v>1749</v>
      </c>
      <c r="K132" s="407" t="s">
        <v>1793</v>
      </c>
      <c r="L132" s="408"/>
      <c r="M132" s="407"/>
      <c r="N132" s="395"/>
      <c r="O132" s="399">
        <v>0.98599999999999999</v>
      </c>
      <c r="P132" s="389" t="s">
        <v>2131</v>
      </c>
      <c r="Q132" s="398"/>
    </row>
    <row r="133" spans="1:17" s="364" customFormat="1" ht="109.2" customHeight="1" x14ac:dyDescent="0.3">
      <c r="A133" s="635">
        <v>126</v>
      </c>
      <c r="B133" s="389" t="s">
        <v>1902</v>
      </c>
      <c r="C133" s="376" t="s">
        <v>1041</v>
      </c>
      <c r="D133" s="415" t="s">
        <v>1903</v>
      </c>
      <c r="E133" s="385" t="s">
        <v>1904</v>
      </c>
      <c r="F133" s="397">
        <v>45070</v>
      </c>
      <c r="G133" s="415" t="s">
        <v>1905</v>
      </c>
      <c r="H133" s="416">
        <v>30.326000000000001</v>
      </c>
      <c r="I133" s="403" t="s">
        <v>1906</v>
      </c>
      <c r="J133" s="415" t="s">
        <v>1907</v>
      </c>
      <c r="K133" s="407"/>
      <c r="L133" s="408"/>
      <c r="M133" s="407"/>
      <c r="N133" s="395"/>
      <c r="O133" s="399"/>
      <c r="P133" s="389"/>
      <c r="Q133" s="398"/>
    </row>
    <row r="134" spans="1:17" s="364" customFormat="1" ht="109.2" customHeight="1" x14ac:dyDescent="0.3">
      <c r="A134" s="635">
        <v>127</v>
      </c>
      <c r="B134" s="389" t="s">
        <v>1908</v>
      </c>
      <c r="C134" s="376" t="s">
        <v>1041</v>
      </c>
      <c r="D134" s="415" t="s">
        <v>1909</v>
      </c>
      <c r="E134" s="385">
        <v>79900000</v>
      </c>
      <c r="F134" s="397">
        <v>45071</v>
      </c>
      <c r="G134" s="415" t="s">
        <v>1910</v>
      </c>
      <c r="H134" s="416">
        <v>120.001</v>
      </c>
      <c r="I134" s="376" t="s">
        <v>1911</v>
      </c>
      <c r="J134" s="415" t="s">
        <v>1912</v>
      </c>
      <c r="K134" s="407" t="s">
        <v>2135</v>
      </c>
      <c r="L134" s="408"/>
      <c r="M134" s="407"/>
      <c r="N134" s="395"/>
      <c r="O134" s="399">
        <f>0.37+115.931</f>
        <v>116.301</v>
      </c>
      <c r="P134" s="389" t="s">
        <v>2136</v>
      </c>
      <c r="Q134" s="398"/>
    </row>
    <row r="135" spans="1:17" s="364" customFormat="1" ht="109.2" customHeight="1" x14ac:dyDescent="0.3">
      <c r="A135" s="635">
        <v>128</v>
      </c>
      <c r="B135" s="376" t="s">
        <v>1913</v>
      </c>
      <c r="C135" s="377" t="s">
        <v>1030</v>
      </c>
      <c r="D135" s="415" t="s">
        <v>1914</v>
      </c>
      <c r="E135" s="385" t="s">
        <v>1915</v>
      </c>
      <c r="F135" s="397">
        <v>45070</v>
      </c>
      <c r="G135" s="415" t="s">
        <v>1916</v>
      </c>
      <c r="H135" s="416">
        <v>16.0335</v>
      </c>
      <c r="I135" s="376" t="s">
        <v>1917</v>
      </c>
      <c r="J135" s="415" t="s">
        <v>1918</v>
      </c>
      <c r="K135" s="407"/>
      <c r="L135" s="408"/>
      <c r="M135" s="407"/>
      <c r="N135" s="395"/>
      <c r="O135" s="399"/>
      <c r="P135" s="389"/>
      <c r="Q135" s="398"/>
    </row>
    <row r="136" spans="1:17" s="364" customFormat="1" ht="109.2" customHeight="1" x14ac:dyDescent="0.3">
      <c r="A136" s="635">
        <v>129</v>
      </c>
      <c r="B136" s="404" t="s">
        <v>1919</v>
      </c>
      <c r="C136" s="376" t="s">
        <v>1062</v>
      </c>
      <c r="D136" s="415" t="s">
        <v>1920</v>
      </c>
      <c r="E136" s="376" t="s">
        <v>1921</v>
      </c>
      <c r="F136" s="397">
        <v>45071</v>
      </c>
      <c r="G136" s="415" t="s">
        <v>1922</v>
      </c>
      <c r="H136" s="416">
        <v>0.56999999999999995</v>
      </c>
      <c r="I136" s="382">
        <v>45052</v>
      </c>
      <c r="J136" s="415" t="s">
        <v>1923</v>
      </c>
      <c r="K136" s="407" t="s">
        <v>2172</v>
      </c>
      <c r="L136" s="408"/>
      <c r="M136" s="407"/>
      <c r="N136" s="395"/>
      <c r="O136" s="399">
        <v>0.56999999999999995</v>
      </c>
      <c r="P136" s="389" t="s">
        <v>2173</v>
      </c>
      <c r="Q136" s="398"/>
    </row>
    <row r="137" spans="1:17" s="364" customFormat="1" ht="109.2" customHeight="1" x14ac:dyDescent="0.3">
      <c r="A137" s="635">
        <v>130</v>
      </c>
      <c r="B137" s="404" t="s">
        <v>1924</v>
      </c>
      <c r="C137" s="376" t="s">
        <v>1062</v>
      </c>
      <c r="D137" s="415" t="s">
        <v>1925</v>
      </c>
      <c r="E137" s="376" t="s">
        <v>1926</v>
      </c>
      <c r="F137" s="397">
        <v>45075</v>
      </c>
      <c r="G137" s="415" t="s">
        <v>1927</v>
      </c>
      <c r="H137" s="416">
        <v>9</v>
      </c>
      <c r="I137" s="382">
        <v>45022</v>
      </c>
      <c r="J137" s="415" t="s">
        <v>1928</v>
      </c>
      <c r="K137" s="407" t="s">
        <v>2135</v>
      </c>
      <c r="L137" s="408"/>
      <c r="M137" s="407"/>
      <c r="N137" s="395"/>
      <c r="O137" s="399">
        <v>9</v>
      </c>
      <c r="P137" s="389" t="s">
        <v>2137</v>
      </c>
      <c r="Q137" s="398"/>
    </row>
    <row r="138" spans="1:17" s="364" customFormat="1" ht="109.2" customHeight="1" x14ac:dyDescent="0.3">
      <c r="A138" s="635">
        <v>131</v>
      </c>
      <c r="B138" s="404" t="s">
        <v>1929</v>
      </c>
      <c r="C138" s="376" t="s">
        <v>1062</v>
      </c>
      <c r="D138" s="415" t="s">
        <v>1930</v>
      </c>
      <c r="E138" s="376" t="s">
        <v>1931</v>
      </c>
      <c r="F138" s="397">
        <v>45071</v>
      </c>
      <c r="G138" s="415" t="s">
        <v>1932</v>
      </c>
      <c r="H138" s="416">
        <v>0.26029999999999998</v>
      </c>
      <c r="I138" s="382">
        <v>45052</v>
      </c>
      <c r="J138" s="415" t="s">
        <v>1933</v>
      </c>
      <c r="K138" s="407" t="s">
        <v>1793</v>
      </c>
      <c r="L138" s="408"/>
      <c r="M138" s="407"/>
      <c r="N138" s="395"/>
      <c r="O138" s="386">
        <v>0.26029999999999998</v>
      </c>
      <c r="P138" s="389" t="s">
        <v>2125</v>
      </c>
      <c r="Q138" s="398"/>
    </row>
    <row r="139" spans="1:17" s="364" customFormat="1" ht="109.2" customHeight="1" x14ac:dyDescent="0.3">
      <c r="A139" s="635">
        <v>132</v>
      </c>
      <c r="B139" s="404" t="s">
        <v>1934</v>
      </c>
      <c r="C139" s="376" t="s">
        <v>1062</v>
      </c>
      <c r="D139" s="415" t="s">
        <v>1935</v>
      </c>
      <c r="E139" s="385" t="s">
        <v>1779</v>
      </c>
      <c r="F139" s="397">
        <v>45071</v>
      </c>
      <c r="G139" s="415" t="s">
        <v>1936</v>
      </c>
      <c r="H139" s="416">
        <v>1.08</v>
      </c>
      <c r="I139" s="376" t="s">
        <v>1937</v>
      </c>
      <c r="J139" s="415" t="s">
        <v>1745</v>
      </c>
      <c r="K139" s="407" t="s">
        <v>2135</v>
      </c>
      <c r="L139" s="408"/>
      <c r="M139" s="407"/>
      <c r="N139" s="395"/>
      <c r="O139" s="399">
        <v>1.08</v>
      </c>
      <c r="P139" s="389" t="s">
        <v>2175</v>
      </c>
      <c r="Q139" s="398"/>
    </row>
    <row r="140" spans="1:17" s="364" customFormat="1" ht="109.2" customHeight="1" x14ac:dyDescent="0.3">
      <c r="A140" s="635">
        <v>133</v>
      </c>
      <c r="B140" s="376" t="s">
        <v>1938</v>
      </c>
      <c r="C140" s="376" t="s">
        <v>1062</v>
      </c>
      <c r="D140" s="415" t="s">
        <v>1939</v>
      </c>
      <c r="E140" s="385" t="s">
        <v>1940</v>
      </c>
      <c r="F140" s="397">
        <v>45079</v>
      </c>
      <c r="G140" s="415" t="s">
        <v>1941</v>
      </c>
      <c r="H140" s="416">
        <v>0.46</v>
      </c>
      <c r="I140" s="376" t="s">
        <v>1942</v>
      </c>
      <c r="J140" s="415" t="s">
        <v>1110</v>
      </c>
      <c r="K140" s="376" t="s">
        <v>1974</v>
      </c>
      <c r="L140" s="375"/>
      <c r="M140" s="376"/>
      <c r="N140" s="395"/>
      <c r="O140" s="399">
        <v>0.46</v>
      </c>
      <c r="P140" s="389" t="s">
        <v>2137</v>
      </c>
      <c r="Q140" s="398"/>
    </row>
    <row r="141" spans="1:17" s="364" customFormat="1" ht="109.2" customHeight="1" x14ac:dyDescent="0.3">
      <c r="A141" s="635">
        <v>134</v>
      </c>
      <c r="B141" s="376" t="s">
        <v>1943</v>
      </c>
      <c r="C141" s="376" t="s">
        <v>1062</v>
      </c>
      <c r="D141" s="415" t="s">
        <v>1944</v>
      </c>
      <c r="E141" s="376" t="s">
        <v>1945</v>
      </c>
      <c r="F141" s="397">
        <v>45076</v>
      </c>
      <c r="G141" s="415" t="s">
        <v>1946</v>
      </c>
      <c r="H141" s="416">
        <v>5.7774999999999999</v>
      </c>
      <c r="I141" s="376" t="s">
        <v>1683</v>
      </c>
      <c r="J141" s="415" t="s">
        <v>1878</v>
      </c>
      <c r="K141" s="376"/>
      <c r="L141" s="375"/>
      <c r="M141" s="376"/>
      <c r="N141" s="395"/>
      <c r="O141" s="399"/>
      <c r="P141" s="389"/>
      <c r="Q141" s="398"/>
    </row>
    <row r="142" spans="1:17" s="364" customFormat="1" ht="109.2" customHeight="1" x14ac:dyDescent="0.3">
      <c r="A142" s="635">
        <v>135</v>
      </c>
      <c r="B142" s="376" t="s">
        <v>1947</v>
      </c>
      <c r="C142" s="376" t="s">
        <v>1041</v>
      </c>
      <c r="D142" s="415" t="s">
        <v>1948</v>
      </c>
      <c r="E142" s="376" t="s">
        <v>1949</v>
      </c>
      <c r="F142" s="397">
        <v>45083</v>
      </c>
      <c r="G142" s="415" t="s">
        <v>1950</v>
      </c>
      <c r="H142" s="416">
        <v>253.52265</v>
      </c>
      <c r="I142" s="418" t="s">
        <v>1951</v>
      </c>
      <c r="J142" s="415" t="s">
        <v>1171</v>
      </c>
      <c r="K142" s="376"/>
      <c r="L142" s="375"/>
      <c r="M142" s="376"/>
      <c r="N142" s="395"/>
      <c r="O142" s="399"/>
      <c r="P142" s="389"/>
      <c r="Q142" s="398"/>
    </row>
    <row r="143" spans="1:17" s="364" customFormat="1" ht="109.2" customHeight="1" x14ac:dyDescent="0.3">
      <c r="A143" s="635">
        <v>136</v>
      </c>
      <c r="B143" s="376" t="s">
        <v>1952</v>
      </c>
      <c r="C143" s="376" t="s">
        <v>1062</v>
      </c>
      <c r="D143" s="415" t="s">
        <v>1953</v>
      </c>
      <c r="E143" s="376" t="s">
        <v>1954</v>
      </c>
      <c r="F143" s="397">
        <v>45079</v>
      </c>
      <c r="G143" s="415" t="s">
        <v>1955</v>
      </c>
      <c r="H143" s="416">
        <v>0.5</v>
      </c>
      <c r="I143" s="416" t="s">
        <v>1911</v>
      </c>
      <c r="J143" s="415" t="s">
        <v>1956</v>
      </c>
      <c r="K143" s="376" t="s">
        <v>1683</v>
      </c>
      <c r="L143" s="375"/>
      <c r="M143" s="376"/>
      <c r="N143" s="395"/>
      <c r="O143" s="399">
        <f>0.4+0.1</f>
        <v>0.5</v>
      </c>
      <c r="P143" s="389" t="s">
        <v>2142</v>
      </c>
      <c r="Q143" s="398"/>
    </row>
    <row r="144" spans="1:17" s="364" customFormat="1" ht="109.2" customHeight="1" x14ac:dyDescent="0.3">
      <c r="A144" s="635">
        <v>137</v>
      </c>
      <c r="B144" s="376" t="s">
        <v>1957</v>
      </c>
      <c r="C144" s="376" t="s">
        <v>1062</v>
      </c>
      <c r="D144" s="415" t="s">
        <v>1958</v>
      </c>
      <c r="E144" s="376" t="s">
        <v>1901</v>
      </c>
      <c r="F144" s="397">
        <v>45084</v>
      </c>
      <c r="G144" s="415" t="s">
        <v>1959</v>
      </c>
      <c r="H144" s="416">
        <v>1.2104999999999999</v>
      </c>
      <c r="I144" s="416" t="s">
        <v>1683</v>
      </c>
      <c r="J144" s="415" t="s">
        <v>1073</v>
      </c>
      <c r="K144" s="376" t="s">
        <v>1101</v>
      </c>
      <c r="L144" s="375"/>
      <c r="M144" s="376"/>
      <c r="N144" s="395"/>
      <c r="O144" s="399">
        <v>1.2104999999999999</v>
      </c>
      <c r="P144" s="389" t="s">
        <v>2126</v>
      </c>
      <c r="Q144" s="398"/>
    </row>
    <row r="145" spans="1:17" s="364" customFormat="1" ht="109.2" customHeight="1" x14ac:dyDescent="0.3">
      <c r="A145" s="635">
        <v>138</v>
      </c>
      <c r="B145" s="376" t="s">
        <v>1960</v>
      </c>
      <c r="C145" s="376" t="s">
        <v>1062</v>
      </c>
      <c r="D145" s="415" t="s">
        <v>1961</v>
      </c>
      <c r="E145" s="376" t="s">
        <v>1962</v>
      </c>
      <c r="F145" s="397">
        <v>45083</v>
      </c>
      <c r="G145" s="415" t="s">
        <v>1963</v>
      </c>
      <c r="H145" s="416">
        <v>0.2</v>
      </c>
      <c r="I145" s="416" t="s">
        <v>1964</v>
      </c>
      <c r="J145" s="415" t="s">
        <v>1965</v>
      </c>
      <c r="K145" s="376"/>
      <c r="L145" s="375"/>
      <c r="M145" s="376"/>
      <c r="N145" s="395"/>
      <c r="O145" s="399"/>
      <c r="P145" s="389"/>
      <c r="Q145" s="398"/>
    </row>
    <row r="146" spans="1:17" s="364" customFormat="1" ht="109.2" customHeight="1" x14ac:dyDescent="0.3">
      <c r="A146" s="635">
        <v>139</v>
      </c>
      <c r="B146" s="376" t="s">
        <v>1966</v>
      </c>
      <c r="C146" s="376" t="s">
        <v>1062</v>
      </c>
      <c r="D146" s="415" t="s">
        <v>1967</v>
      </c>
      <c r="E146" s="376" t="s">
        <v>1968</v>
      </c>
      <c r="F146" s="397">
        <v>45079</v>
      </c>
      <c r="G146" s="415" t="s">
        <v>1969</v>
      </c>
      <c r="H146" s="416">
        <v>0.25600000000000001</v>
      </c>
      <c r="I146" s="416" t="s">
        <v>1877</v>
      </c>
      <c r="J146" s="415" t="s">
        <v>1965</v>
      </c>
      <c r="K146" s="376" t="s">
        <v>1101</v>
      </c>
      <c r="L146" s="375"/>
      <c r="M146" s="376"/>
      <c r="N146" s="395"/>
      <c r="O146" s="386">
        <v>0.25600000000000001</v>
      </c>
      <c r="P146" s="389" t="s">
        <v>2126</v>
      </c>
      <c r="Q146" s="398"/>
    </row>
    <row r="147" spans="1:17" s="364" customFormat="1" ht="109.2" customHeight="1" x14ac:dyDescent="0.3">
      <c r="A147" s="635">
        <v>140</v>
      </c>
      <c r="B147" s="376" t="s">
        <v>1970</v>
      </c>
      <c r="C147" s="376" t="s">
        <v>1062</v>
      </c>
      <c r="D147" s="415" t="s">
        <v>1971</v>
      </c>
      <c r="E147" s="376" t="s">
        <v>1972</v>
      </c>
      <c r="F147" s="397">
        <v>45079</v>
      </c>
      <c r="G147" s="415" t="s">
        <v>1973</v>
      </c>
      <c r="H147" s="416">
        <v>0.183</v>
      </c>
      <c r="I147" s="416" t="s">
        <v>1974</v>
      </c>
      <c r="J147" s="415" t="s">
        <v>1975</v>
      </c>
      <c r="K147" s="376" t="s">
        <v>1974</v>
      </c>
      <c r="L147" s="375"/>
      <c r="M147" s="376"/>
      <c r="N147" s="395"/>
      <c r="O147" s="399">
        <v>0.183</v>
      </c>
      <c r="P147" s="389" t="s">
        <v>2143</v>
      </c>
      <c r="Q147" s="398"/>
    </row>
    <row r="148" spans="1:17" s="364" customFormat="1" ht="109.2" customHeight="1" x14ac:dyDescent="0.3">
      <c r="A148" s="635">
        <v>141</v>
      </c>
      <c r="B148" s="376" t="s">
        <v>1976</v>
      </c>
      <c r="C148" s="376" t="s">
        <v>1062</v>
      </c>
      <c r="D148" s="415" t="s">
        <v>1977</v>
      </c>
      <c r="E148" s="376" t="s">
        <v>1926</v>
      </c>
      <c r="F148" s="397">
        <v>45079</v>
      </c>
      <c r="G148" s="415" t="s">
        <v>1453</v>
      </c>
      <c r="H148" s="416">
        <v>6</v>
      </c>
      <c r="I148" s="416" t="s">
        <v>1911</v>
      </c>
      <c r="J148" s="415" t="s">
        <v>1978</v>
      </c>
      <c r="K148" s="376" t="s">
        <v>2135</v>
      </c>
      <c r="L148" s="375"/>
      <c r="M148" s="376"/>
      <c r="N148" s="395"/>
      <c r="O148" s="399">
        <v>6</v>
      </c>
      <c r="P148" s="389" t="s">
        <v>2137</v>
      </c>
      <c r="Q148" s="398"/>
    </row>
    <row r="149" spans="1:17" s="364" customFormat="1" ht="109.2" customHeight="1" x14ac:dyDescent="0.3">
      <c r="A149" s="635">
        <v>142</v>
      </c>
      <c r="B149" s="376" t="s">
        <v>1979</v>
      </c>
      <c r="C149" s="376" t="s">
        <v>1062</v>
      </c>
      <c r="D149" s="415" t="s">
        <v>1980</v>
      </c>
      <c r="E149" s="376" t="s">
        <v>1849</v>
      </c>
      <c r="F149" s="397">
        <v>45082</v>
      </c>
      <c r="G149" s="415" t="s">
        <v>1533</v>
      </c>
      <c r="H149" s="416">
        <v>2.5</v>
      </c>
      <c r="I149" s="416" t="s">
        <v>1981</v>
      </c>
      <c r="J149" s="415" t="s">
        <v>1851</v>
      </c>
      <c r="K149" s="376" t="s">
        <v>1964</v>
      </c>
      <c r="L149" s="375"/>
      <c r="M149" s="376"/>
      <c r="N149" s="395"/>
      <c r="O149" s="386">
        <v>2.5</v>
      </c>
      <c r="P149" s="389" t="s">
        <v>2112</v>
      </c>
      <c r="Q149" s="398"/>
    </row>
    <row r="150" spans="1:17" s="364" customFormat="1" ht="109.2" customHeight="1" x14ac:dyDescent="0.3">
      <c r="A150" s="635">
        <v>143</v>
      </c>
      <c r="B150" s="376" t="s">
        <v>1982</v>
      </c>
      <c r="C150" s="377" t="s">
        <v>1030</v>
      </c>
      <c r="D150" s="415" t="s">
        <v>1983</v>
      </c>
      <c r="E150" s="376" t="s">
        <v>1984</v>
      </c>
      <c r="F150" s="397">
        <v>45084</v>
      </c>
      <c r="G150" s="415" t="s">
        <v>1985</v>
      </c>
      <c r="H150" s="416">
        <v>1374</v>
      </c>
      <c r="I150" s="416" t="s">
        <v>1986</v>
      </c>
      <c r="J150" s="415" t="s">
        <v>1987</v>
      </c>
      <c r="K150" s="376"/>
      <c r="L150" s="375"/>
      <c r="M150" s="376"/>
      <c r="N150" s="395"/>
      <c r="O150" s="399"/>
      <c r="P150" s="389"/>
      <c r="Q150" s="398"/>
    </row>
    <row r="151" spans="1:17" s="364" customFormat="1" ht="109.2" customHeight="1" x14ac:dyDescent="0.3">
      <c r="A151" s="635">
        <v>144</v>
      </c>
      <c r="B151" s="376" t="s">
        <v>1988</v>
      </c>
      <c r="C151" s="377" t="s">
        <v>1030</v>
      </c>
      <c r="D151" s="415" t="s">
        <v>1989</v>
      </c>
      <c r="E151" s="376" t="s">
        <v>1984</v>
      </c>
      <c r="F151" s="397">
        <v>45084</v>
      </c>
      <c r="G151" s="415" t="s">
        <v>1990</v>
      </c>
      <c r="H151" s="416">
        <v>138.24</v>
      </c>
      <c r="I151" s="416" t="s">
        <v>1991</v>
      </c>
      <c r="J151" s="415" t="s">
        <v>1987</v>
      </c>
      <c r="K151" s="376"/>
      <c r="L151" s="375"/>
      <c r="M151" s="376"/>
      <c r="N151" s="395"/>
      <c r="O151" s="386"/>
      <c r="P151" s="389"/>
      <c r="Q151" s="398"/>
    </row>
    <row r="152" spans="1:17" s="364" customFormat="1" ht="109.2" customHeight="1" x14ac:dyDescent="0.3">
      <c r="A152" s="635">
        <v>145</v>
      </c>
      <c r="B152" s="404" t="s">
        <v>1992</v>
      </c>
      <c r="C152" s="376" t="s">
        <v>1993</v>
      </c>
      <c r="D152" s="383" t="s">
        <v>1994</v>
      </c>
      <c r="E152" s="385" t="s">
        <v>1995</v>
      </c>
      <c r="F152" s="380">
        <v>45091</v>
      </c>
      <c r="G152" s="400" t="s">
        <v>1996</v>
      </c>
      <c r="H152" s="405">
        <v>1.26</v>
      </c>
      <c r="I152" s="406" t="s">
        <v>1033</v>
      </c>
      <c r="J152" s="383" t="s">
        <v>1997</v>
      </c>
      <c r="K152" s="407" t="s">
        <v>2172</v>
      </c>
      <c r="L152" s="408"/>
      <c r="M152" s="407"/>
      <c r="N152" s="395"/>
      <c r="O152" s="386">
        <v>1.26</v>
      </c>
      <c r="P152" s="389" t="s">
        <v>1294</v>
      </c>
      <c r="Q152" s="398"/>
    </row>
    <row r="153" spans="1:17" s="364" customFormat="1" ht="109.2" customHeight="1" x14ac:dyDescent="0.3">
      <c r="A153" s="635">
        <v>146</v>
      </c>
      <c r="B153" s="404" t="s">
        <v>1998</v>
      </c>
      <c r="C153" s="376" t="s">
        <v>1993</v>
      </c>
      <c r="D153" s="383" t="s">
        <v>1999</v>
      </c>
      <c r="E153" s="385" t="s">
        <v>2000</v>
      </c>
      <c r="F153" s="380">
        <v>45078</v>
      </c>
      <c r="G153" s="400" t="s">
        <v>2001</v>
      </c>
      <c r="H153" s="405">
        <v>0.25374999999999998</v>
      </c>
      <c r="I153" s="406" t="s">
        <v>1793</v>
      </c>
      <c r="J153" s="383" t="s">
        <v>1073</v>
      </c>
      <c r="K153" s="407"/>
      <c r="L153" s="408"/>
      <c r="M153" s="407"/>
      <c r="N153" s="395"/>
      <c r="O153" s="386"/>
      <c r="P153" s="389"/>
      <c r="Q153" s="398"/>
    </row>
    <row r="154" spans="1:17" s="364" customFormat="1" ht="109.2" customHeight="1" x14ac:dyDescent="0.3">
      <c r="A154" s="635">
        <v>147</v>
      </c>
      <c r="B154" s="404" t="s">
        <v>2002</v>
      </c>
      <c r="C154" s="403"/>
      <c r="D154" s="383" t="s">
        <v>2003</v>
      </c>
      <c r="E154" s="385">
        <v>38500000</v>
      </c>
      <c r="F154" s="380">
        <v>45093</v>
      </c>
      <c r="G154" s="400" t="s">
        <v>2004</v>
      </c>
      <c r="H154" s="405">
        <v>35.695</v>
      </c>
      <c r="I154" s="406" t="s">
        <v>2005</v>
      </c>
      <c r="J154" s="383" t="s">
        <v>2006</v>
      </c>
      <c r="K154" s="407"/>
      <c r="L154" s="408"/>
      <c r="M154" s="407"/>
      <c r="N154" s="395"/>
      <c r="O154" s="399"/>
      <c r="P154" s="389"/>
      <c r="Q154" s="398"/>
    </row>
    <row r="155" spans="1:17" s="364" customFormat="1" ht="109.2" customHeight="1" x14ac:dyDescent="0.3">
      <c r="A155" s="635">
        <v>148</v>
      </c>
      <c r="B155" s="404" t="s">
        <v>2007</v>
      </c>
      <c r="C155" s="376" t="s">
        <v>1993</v>
      </c>
      <c r="D155" s="383" t="s">
        <v>2008</v>
      </c>
      <c r="E155" s="385">
        <v>45200000</v>
      </c>
      <c r="F155" s="380">
        <v>45093</v>
      </c>
      <c r="G155" s="400" t="s">
        <v>2009</v>
      </c>
      <c r="H155" s="405">
        <v>58.150399999999998</v>
      </c>
      <c r="I155" s="406" t="s">
        <v>2010</v>
      </c>
      <c r="J155" s="383" t="s">
        <v>2011</v>
      </c>
      <c r="K155" s="389" t="s">
        <v>2077</v>
      </c>
      <c r="L155" s="408"/>
      <c r="M155" s="407"/>
      <c r="N155" s="395"/>
      <c r="O155" s="386">
        <f>2.70079+9.12739+9.1281+12.01715+12.05695+2.75029</f>
        <v>47.780670000000001</v>
      </c>
      <c r="P155" s="389" t="s">
        <v>2078</v>
      </c>
      <c r="Q155" s="398"/>
    </row>
    <row r="156" spans="1:17" s="368" customFormat="1" ht="109.2" customHeight="1" x14ac:dyDescent="0.3">
      <c r="A156" s="635">
        <v>149</v>
      </c>
      <c r="B156" s="404" t="s">
        <v>2012</v>
      </c>
      <c r="C156" s="376" t="s">
        <v>1993</v>
      </c>
      <c r="D156" s="383" t="s">
        <v>2013</v>
      </c>
      <c r="E156" s="385">
        <v>22400000</v>
      </c>
      <c r="F156" s="380">
        <v>45091</v>
      </c>
      <c r="G156" s="400" t="s">
        <v>2014</v>
      </c>
      <c r="H156" s="405">
        <v>0.99990000000000001</v>
      </c>
      <c r="I156" s="406" t="s">
        <v>1101</v>
      </c>
      <c r="J156" s="383" t="s">
        <v>1782</v>
      </c>
      <c r="K156" s="407"/>
      <c r="L156" s="408"/>
      <c r="M156" s="407"/>
      <c r="N156" s="376"/>
      <c r="O156" s="375"/>
      <c r="P156" s="376"/>
    </row>
    <row r="157" spans="1:17" s="368" customFormat="1" ht="109.2" customHeight="1" x14ac:dyDescent="0.3">
      <c r="A157" s="635">
        <v>150</v>
      </c>
      <c r="B157" s="404" t="s">
        <v>2015</v>
      </c>
      <c r="C157" s="376" t="s">
        <v>1993</v>
      </c>
      <c r="D157" s="383" t="s">
        <v>2016</v>
      </c>
      <c r="E157" s="385">
        <v>45200000</v>
      </c>
      <c r="F157" s="380">
        <v>45100</v>
      </c>
      <c r="G157" s="400" t="s">
        <v>2017</v>
      </c>
      <c r="H157" s="405">
        <v>46.531570000000002</v>
      </c>
      <c r="I157" s="406" t="s">
        <v>2018</v>
      </c>
      <c r="J157" s="383" t="s">
        <v>2019</v>
      </c>
      <c r="K157" s="407"/>
      <c r="L157" s="408"/>
      <c r="M157" s="407"/>
      <c r="N157" s="376"/>
      <c r="O157" s="375"/>
      <c r="P157" s="376"/>
    </row>
    <row r="158" spans="1:17" s="368" customFormat="1" ht="109.2" customHeight="1" x14ac:dyDescent="0.3">
      <c r="A158" s="635">
        <v>151</v>
      </c>
      <c r="B158" s="404" t="s">
        <v>2020</v>
      </c>
      <c r="C158" s="635" t="s">
        <v>1041</v>
      </c>
      <c r="D158" s="383" t="s">
        <v>2021</v>
      </c>
      <c r="E158" s="385">
        <v>45200000</v>
      </c>
      <c r="F158" s="380">
        <v>45099</v>
      </c>
      <c r="G158" s="400" t="s">
        <v>2022</v>
      </c>
      <c r="H158" s="405">
        <v>293.13099999999997</v>
      </c>
      <c r="I158" s="406" t="s">
        <v>2023</v>
      </c>
      <c r="J158" s="383" t="s">
        <v>1156</v>
      </c>
      <c r="K158" s="407"/>
      <c r="L158" s="408"/>
      <c r="M158" s="407"/>
      <c r="N158" s="376"/>
      <c r="O158" s="375"/>
      <c r="P158" s="376"/>
    </row>
    <row r="159" spans="1:17" s="368" customFormat="1" ht="109.2" customHeight="1" x14ac:dyDescent="0.3">
      <c r="A159" s="635">
        <v>152</v>
      </c>
      <c r="B159" s="404" t="s">
        <v>2024</v>
      </c>
      <c r="C159" s="635" t="s">
        <v>1041</v>
      </c>
      <c r="D159" s="383" t="s">
        <v>2025</v>
      </c>
      <c r="E159" s="385">
        <v>45200000</v>
      </c>
      <c r="F159" s="380">
        <v>45099</v>
      </c>
      <c r="G159" s="400" t="s">
        <v>2026</v>
      </c>
      <c r="H159" s="405">
        <v>237.98487</v>
      </c>
      <c r="I159" s="406" t="s">
        <v>2027</v>
      </c>
      <c r="J159" s="383" t="s">
        <v>1156</v>
      </c>
      <c r="K159" s="407"/>
      <c r="L159" s="408"/>
      <c r="M159" s="407"/>
      <c r="N159" s="376"/>
      <c r="O159" s="375"/>
      <c r="P159" s="376"/>
    </row>
    <row r="160" spans="1:17" s="368" customFormat="1" ht="109.2" customHeight="1" x14ac:dyDescent="0.3">
      <c r="A160" s="635">
        <v>153</v>
      </c>
      <c r="B160" s="404" t="s">
        <v>2028</v>
      </c>
      <c r="C160" s="635" t="s">
        <v>1993</v>
      </c>
      <c r="D160" s="383" t="s">
        <v>2029</v>
      </c>
      <c r="E160" s="376" t="s">
        <v>2030</v>
      </c>
      <c r="F160" s="380">
        <v>45091</v>
      </c>
      <c r="G160" s="400" t="s">
        <v>2031</v>
      </c>
      <c r="H160" s="462">
        <v>6.5534999999999997</v>
      </c>
      <c r="I160" s="406" t="s">
        <v>2032</v>
      </c>
      <c r="J160" s="383" t="s">
        <v>1933</v>
      </c>
      <c r="K160" s="407" t="s">
        <v>2079</v>
      </c>
      <c r="L160" s="408"/>
      <c r="M160" s="407"/>
      <c r="N160" s="376"/>
      <c r="O160" s="375">
        <f>1.1575+0.41+4.986</f>
        <v>6.5534999999999997</v>
      </c>
      <c r="P160" s="376" t="s">
        <v>2127</v>
      </c>
    </row>
    <row r="161" spans="1:16" s="368" customFormat="1" ht="109.2" customHeight="1" x14ac:dyDescent="0.3">
      <c r="A161" s="635">
        <v>154</v>
      </c>
      <c r="B161" s="404" t="s">
        <v>2033</v>
      </c>
      <c r="C161" s="635" t="s">
        <v>1041</v>
      </c>
      <c r="D161" s="383" t="s">
        <v>2034</v>
      </c>
      <c r="E161" s="376">
        <v>45200000</v>
      </c>
      <c r="F161" s="380">
        <v>45105</v>
      </c>
      <c r="G161" s="400" t="s">
        <v>2035</v>
      </c>
      <c r="H161" s="405">
        <v>27.56598</v>
      </c>
      <c r="I161" s="406" t="s">
        <v>2036</v>
      </c>
      <c r="J161" s="383" t="s">
        <v>1538</v>
      </c>
      <c r="K161" s="407"/>
      <c r="L161" s="408"/>
      <c r="M161" s="407"/>
      <c r="N161" s="376"/>
      <c r="O161" s="375"/>
      <c r="P161" s="376"/>
    </row>
    <row r="162" spans="1:16" s="368" customFormat="1" ht="109.2" customHeight="1" x14ac:dyDescent="0.3">
      <c r="A162" s="635">
        <v>155</v>
      </c>
      <c r="B162" s="404" t="s">
        <v>2037</v>
      </c>
      <c r="C162" s="635" t="s">
        <v>1993</v>
      </c>
      <c r="D162" s="383" t="s">
        <v>2038</v>
      </c>
      <c r="E162" s="385">
        <v>45200000</v>
      </c>
      <c r="F162" s="380">
        <v>45104</v>
      </c>
      <c r="G162" s="400" t="s">
        <v>2039</v>
      </c>
      <c r="H162" s="405">
        <v>46.554070000000003</v>
      </c>
      <c r="I162" s="406" t="s">
        <v>2040</v>
      </c>
      <c r="J162" s="383" t="s">
        <v>2041</v>
      </c>
      <c r="K162" s="407"/>
      <c r="L162" s="408"/>
      <c r="M162" s="407"/>
      <c r="N162" s="376"/>
      <c r="O162" s="375"/>
      <c r="P162" s="376"/>
    </row>
    <row r="163" spans="1:16" s="368" customFormat="1" ht="109.2" customHeight="1" x14ac:dyDescent="0.3">
      <c r="A163" s="635">
        <v>156</v>
      </c>
      <c r="B163" s="404" t="s">
        <v>2042</v>
      </c>
      <c r="C163" s="635" t="s">
        <v>1993</v>
      </c>
      <c r="D163" s="383" t="s">
        <v>2043</v>
      </c>
      <c r="E163" s="376" t="s">
        <v>2044</v>
      </c>
      <c r="F163" s="380">
        <v>45096</v>
      </c>
      <c r="G163" s="400" t="s">
        <v>2045</v>
      </c>
      <c r="H163" s="405">
        <v>0.76200000000000001</v>
      </c>
      <c r="I163" s="406" t="s">
        <v>2046</v>
      </c>
      <c r="J163" s="383" t="s">
        <v>2047</v>
      </c>
      <c r="K163" s="407" t="s">
        <v>1101</v>
      </c>
      <c r="L163" s="408"/>
      <c r="M163" s="407"/>
      <c r="N163" s="376"/>
      <c r="O163" s="375">
        <v>0.76200000000000001</v>
      </c>
      <c r="P163" s="376" t="s">
        <v>2127</v>
      </c>
    </row>
    <row r="164" spans="1:16" s="368" customFormat="1" ht="40.799999999999997" customHeight="1" x14ac:dyDescent="0.3">
      <c r="A164" s="635">
        <v>157</v>
      </c>
      <c r="B164" s="388" t="s">
        <v>2048</v>
      </c>
      <c r="C164" s="635" t="s">
        <v>1041</v>
      </c>
      <c r="D164" s="383" t="s">
        <v>1948</v>
      </c>
      <c r="E164" s="385">
        <v>45200000</v>
      </c>
      <c r="F164" s="380">
        <v>45083</v>
      </c>
      <c r="G164" s="419">
        <v>72</v>
      </c>
      <c r="H164" s="405">
        <v>253.52265</v>
      </c>
      <c r="I164" s="382" t="s">
        <v>1951</v>
      </c>
      <c r="J164" s="383" t="s">
        <v>1171</v>
      </c>
      <c r="K164" s="382"/>
      <c r="L164" s="382"/>
      <c r="M164" s="384"/>
      <c r="N164" s="376"/>
      <c r="O164" s="375"/>
      <c r="P164" s="376"/>
    </row>
    <row r="165" spans="1:16" s="368" customFormat="1" ht="36" x14ac:dyDescent="0.3">
      <c r="A165" s="635">
        <v>158</v>
      </c>
      <c r="B165" s="391" t="s">
        <v>2049</v>
      </c>
      <c r="C165" s="635" t="s">
        <v>1041</v>
      </c>
      <c r="D165" s="383" t="s">
        <v>1761</v>
      </c>
      <c r="E165" s="385">
        <v>45400000</v>
      </c>
      <c r="F165" s="380">
        <v>45019</v>
      </c>
      <c r="G165" s="378">
        <v>42</v>
      </c>
      <c r="H165" s="405">
        <v>103.10299999999999</v>
      </c>
      <c r="I165" s="382" t="s">
        <v>1764</v>
      </c>
      <c r="J165" s="383" t="s">
        <v>1765</v>
      </c>
      <c r="K165" s="382"/>
      <c r="L165" s="382"/>
      <c r="M165" s="384"/>
      <c r="N165" s="376"/>
      <c r="O165" s="375"/>
      <c r="P165" s="376"/>
    </row>
    <row r="166" spans="1:16" s="368" customFormat="1" ht="12" x14ac:dyDescent="0.3">
      <c r="A166" s="376"/>
      <c r="B166" s="391"/>
      <c r="C166" s="376"/>
      <c r="D166" s="383"/>
      <c r="E166" s="385"/>
      <c r="F166" s="380"/>
      <c r="G166" s="378"/>
      <c r="H166" s="405"/>
      <c r="I166" s="382"/>
      <c r="J166" s="383"/>
      <c r="K166" s="382"/>
      <c r="L166" s="382"/>
      <c r="M166" s="384"/>
      <c r="N166" s="376"/>
      <c r="O166" s="375"/>
      <c r="P166" s="376"/>
    </row>
    <row r="167" spans="1:16" s="368" customFormat="1" ht="12" x14ac:dyDescent="0.3">
      <c r="A167" s="376"/>
      <c r="B167" s="391"/>
      <c r="C167" s="376"/>
      <c r="D167" s="383"/>
      <c r="E167" s="385"/>
      <c r="F167" s="380"/>
      <c r="G167" s="378"/>
      <c r="H167" s="405"/>
      <c r="I167" s="382"/>
      <c r="J167" s="383"/>
      <c r="K167" s="382"/>
      <c r="L167" s="382"/>
      <c r="M167" s="384"/>
      <c r="N167" s="376"/>
      <c r="O167" s="375"/>
      <c r="P167" s="376"/>
    </row>
    <row r="168" spans="1:16" s="368" customFormat="1" ht="12" x14ac:dyDescent="0.3">
      <c r="A168" s="420"/>
      <c r="B168" s="421"/>
      <c r="C168" s="420"/>
      <c r="D168" s="422"/>
      <c r="E168" s="420"/>
      <c r="F168" s="423"/>
      <c r="G168" s="422"/>
      <c r="H168" s="424"/>
      <c r="I168" s="423"/>
      <c r="J168" s="420"/>
      <c r="K168" s="423"/>
      <c r="L168" s="423"/>
      <c r="M168" s="425"/>
      <c r="N168" s="420"/>
      <c r="O168" s="426"/>
      <c r="P168" s="420"/>
    </row>
    <row r="169" spans="1:16" s="368" customFormat="1" ht="12" x14ac:dyDescent="0.3">
      <c r="B169" s="427"/>
      <c r="D169" s="428"/>
      <c r="F169" s="429"/>
      <c r="G169" s="428"/>
      <c r="H169" s="369"/>
      <c r="I169" s="429"/>
      <c r="K169" s="429"/>
      <c r="L169" s="429"/>
      <c r="M169" s="430"/>
      <c r="O169" s="369"/>
    </row>
    <row r="170" spans="1:16" s="368" customFormat="1" ht="12" x14ac:dyDescent="0.3">
      <c r="B170" s="398"/>
      <c r="D170" s="428"/>
      <c r="E170" s="431"/>
      <c r="F170" s="429"/>
      <c r="G170" s="432"/>
      <c r="H170" s="369"/>
      <c r="I170" s="429"/>
      <c r="K170" s="429"/>
      <c r="L170" s="429"/>
      <c r="M170" s="430"/>
      <c r="O170" s="369"/>
    </row>
    <row r="171" spans="1:16" s="368" customFormat="1" ht="12" x14ac:dyDescent="0.3">
      <c r="B171" s="821" t="s">
        <v>971</v>
      </c>
      <c r="C171" s="821"/>
      <c r="D171" s="821"/>
      <c r="E171" s="821"/>
      <c r="F171" s="821"/>
      <c r="G171" s="821"/>
      <c r="H171" s="821"/>
      <c r="I171" s="821"/>
      <c r="J171" s="821"/>
      <c r="K171" s="821"/>
      <c r="L171" s="821"/>
      <c r="M171" s="821"/>
      <c r="N171" s="821"/>
      <c r="O171" s="821"/>
      <c r="P171" s="821"/>
    </row>
    <row r="172" spans="1:16" s="368" customFormat="1" ht="12" x14ac:dyDescent="0.3">
      <c r="B172" s="398"/>
      <c r="D172" s="428"/>
      <c r="F172" s="429"/>
      <c r="G172" s="428"/>
      <c r="H172" s="369"/>
      <c r="I172" s="429"/>
      <c r="K172" s="429"/>
      <c r="L172" s="429"/>
      <c r="M172" s="430"/>
      <c r="O172" s="369"/>
    </row>
    <row r="173" spans="1:16" s="368" customFormat="1" ht="12" x14ac:dyDescent="0.3">
      <c r="B173" s="427"/>
      <c r="D173" s="428"/>
      <c r="F173" s="429"/>
      <c r="G173" s="369"/>
      <c r="H173" s="369"/>
      <c r="I173" s="429"/>
      <c r="K173" s="429"/>
      <c r="L173" s="429"/>
      <c r="M173" s="430"/>
      <c r="O173" s="369"/>
    </row>
    <row r="174" spans="1:16" s="368" customFormat="1" ht="12" x14ac:dyDescent="0.3">
      <c r="B174" s="427"/>
      <c r="D174" s="428"/>
      <c r="E174" s="431"/>
      <c r="F174" s="429"/>
      <c r="G174" s="369"/>
      <c r="H174" s="369"/>
      <c r="I174" s="429"/>
      <c r="K174" s="429"/>
      <c r="L174" s="429"/>
      <c r="M174" s="430"/>
      <c r="O174" s="369"/>
    </row>
    <row r="175" spans="1:16" s="368" customFormat="1" ht="12" x14ac:dyDescent="0.3">
      <c r="B175" s="427"/>
      <c r="D175" s="428"/>
      <c r="E175" s="431"/>
      <c r="F175" s="429"/>
      <c r="G175" s="369"/>
      <c r="H175" s="433"/>
      <c r="I175" s="429"/>
      <c r="K175" s="429"/>
      <c r="L175" s="429"/>
      <c r="M175" s="430"/>
      <c r="O175" s="369"/>
    </row>
    <row r="176" spans="1:16" s="368" customFormat="1" ht="12" x14ac:dyDescent="0.3">
      <c r="B176" s="427"/>
      <c r="D176" s="428"/>
      <c r="E176" s="434"/>
      <c r="F176" s="429"/>
      <c r="G176" s="369"/>
      <c r="H176" s="369"/>
      <c r="I176" s="429"/>
      <c r="K176" s="429"/>
      <c r="L176" s="429"/>
      <c r="M176" s="430"/>
      <c r="O176" s="369"/>
    </row>
    <row r="177" spans="1:17" s="368" customFormat="1" ht="12" x14ac:dyDescent="0.3">
      <c r="B177" s="427"/>
      <c r="D177" s="428"/>
      <c r="F177" s="429"/>
      <c r="G177" s="435"/>
      <c r="H177" s="369"/>
      <c r="I177" s="429"/>
      <c r="K177" s="429"/>
      <c r="L177" s="429"/>
      <c r="M177" s="430"/>
      <c r="O177" s="369"/>
    </row>
    <row r="178" spans="1:17" s="368" customFormat="1" ht="109.2" customHeight="1" x14ac:dyDescent="0.3">
      <c r="B178" s="427"/>
      <c r="D178" s="428"/>
      <c r="F178" s="429"/>
      <c r="G178" s="369"/>
      <c r="H178" s="369"/>
      <c r="I178" s="429"/>
      <c r="K178" s="429"/>
      <c r="L178" s="429"/>
      <c r="M178" s="430"/>
      <c r="O178" s="369"/>
    </row>
    <row r="179" spans="1:17" s="368" customFormat="1" ht="109.2" customHeight="1" x14ac:dyDescent="0.3">
      <c r="B179" s="427"/>
      <c r="D179" s="428"/>
      <c r="F179" s="429"/>
      <c r="G179" s="369"/>
      <c r="H179" s="411"/>
      <c r="I179" s="429"/>
      <c r="K179" s="429"/>
      <c r="L179" s="429"/>
      <c r="M179" s="430"/>
      <c r="O179" s="369"/>
    </row>
    <row r="180" spans="1:17" s="368" customFormat="1" ht="109.2" customHeight="1" x14ac:dyDescent="0.3">
      <c r="B180" s="427"/>
      <c r="D180" s="428"/>
      <c r="F180" s="429"/>
      <c r="G180" s="369"/>
      <c r="H180" s="369"/>
      <c r="I180" s="429"/>
      <c r="K180" s="429"/>
      <c r="L180" s="429"/>
      <c r="M180" s="430"/>
      <c r="O180" s="369"/>
    </row>
    <row r="181" spans="1:17" s="368" customFormat="1" ht="109.2" customHeight="1" x14ac:dyDescent="0.3">
      <c r="B181" s="436"/>
      <c r="D181" s="428"/>
      <c r="F181" s="429"/>
      <c r="G181" s="369"/>
      <c r="H181" s="369"/>
      <c r="I181" s="429"/>
      <c r="K181" s="429"/>
      <c r="L181" s="429"/>
      <c r="M181" s="430"/>
      <c r="O181" s="369"/>
    </row>
    <row r="182" spans="1:17" s="368" customFormat="1" ht="109.2" customHeight="1" x14ac:dyDescent="0.3">
      <c r="B182" s="427"/>
      <c r="D182" s="428"/>
      <c r="F182" s="429"/>
      <c r="G182" s="435"/>
      <c r="H182" s="369"/>
      <c r="I182" s="429"/>
      <c r="K182" s="429"/>
      <c r="L182" s="429"/>
      <c r="M182" s="430"/>
      <c r="O182" s="369"/>
    </row>
    <row r="183" spans="1:17" s="368" customFormat="1" ht="109.2" customHeight="1" x14ac:dyDescent="0.3">
      <c r="B183" s="427"/>
      <c r="D183" s="428"/>
      <c r="F183" s="429"/>
      <c r="G183" s="369"/>
      <c r="H183" s="369"/>
      <c r="I183" s="429"/>
      <c r="K183" s="429"/>
      <c r="L183" s="429"/>
      <c r="M183" s="430"/>
      <c r="O183" s="369"/>
    </row>
    <row r="184" spans="1:17" s="368" customFormat="1" ht="109.2" customHeight="1" x14ac:dyDescent="0.3">
      <c r="B184" s="427"/>
      <c r="F184" s="429"/>
      <c r="G184" s="369"/>
      <c r="H184" s="369"/>
      <c r="I184" s="429"/>
      <c r="K184" s="429"/>
      <c r="L184" s="429"/>
      <c r="M184" s="430"/>
      <c r="O184" s="369"/>
    </row>
    <row r="185" spans="1:17" s="368" customFormat="1" ht="109.2" customHeight="1" x14ac:dyDescent="0.3">
      <c r="B185" s="427"/>
      <c r="D185" s="428"/>
      <c r="F185" s="429"/>
      <c r="G185" s="369"/>
      <c r="H185" s="369"/>
      <c r="I185" s="429"/>
      <c r="K185" s="429"/>
      <c r="L185" s="429"/>
      <c r="M185" s="430"/>
      <c r="O185" s="369"/>
    </row>
    <row r="186" spans="1:17" s="368" customFormat="1" ht="109.2" customHeight="1" x14ac:dyDescent="0.3">
      <c r="B186" s="427"/>
      <c r="D186" s="428"/>
      <c r="F186" s="429"/>
      <c r="G186" s="435"/>
      <c r="H186" s="369"/>
      <c r="I186" s="429"/>
      <c r="K186" s="429"/>
      <c r="L186" s="429"/>
      <c r="M186" s="430"/>
      <c r="O186" s="369"/>
    </row>
    <row r="187" spans="1:17" s="368" customFormat="1" ht="109.2" customHeight="1" x14ac:dyDescent="0.3">
      <c r="B187" s="427"/>
      <c r="D187" s="428"/>
      <c r="F187" s="429"/>
      <c r="G187" s="369"/>
      <c r="H187" s="369"/>
      <c r="I187" s="429"/>
      <c r="K187" s="429"/>
      <c r="L187" s="429"/>
      <c r="M187" s="430"/>
      <c r="O187" s="369"/>
    </row>
    <row r="188" spans="1:17" s="439" customFormat="1" ht="109.2" customHeight="1" x14ac:dyDescent="0.3">
      <c r="A188" s="368"/>
      <c r="B188" s="427"/>
      <c r="C188" s="368"/>
      <c r="D188" s="428"/>
      <c r="E188" s="368"/>
      <c r="F188" s="437"/>
      <c r="G188" s="369"/>
      <c r="H188" s="369"/>
      <c r="I188" s="437"/>
      <c r="J188" s="368"/>
      <c r="K188" s="437"/>
      <c r="L188" s="437"/>
      <c r="M188" s="438"/>
      <c r="O188" s="369"/>
      <c r="P188" s="427"/>
      <c r="Q188" s="427"/>
    </row>
    <row r="189" spans="1:17" s="368" customFormat="1" ht="109.2" customHeight="1" x14ac:dyDescent="0.3">
      <c r="B189" s="427"/>
      <c r="D189" s="428"/>
      <c r="F189" s="429"/>
      <c r="G189" s="369"/>
      <c r="H189" s="369"/>
      <c r="I189" s="429"/>
      <c r="K189" s="429"/>
      <c r="L189" s="429"/>
      <c r="M189" s="430"/>
      <c r="O189" s="369"/>
    </row>
    <row r="190" spans="1:17" s="368" customFormat="1" ht="109.2" customHeight="1" x14ac:dyDescent="0.3">
      <c r="B190" s="427"/>
      <c r="D190" s="428"/>
      <c r="F190" s="429"/>
      <c r="G190" s="369"/>
      <c r="H190" s="369"/>
      <c r="I190" s="429"/>
      <c r="K190" s="429"/>
      <c r="L190" s="429"/>
      <c r="M190" s="430"/>
      <c r="O190" s="369"/>
    </row>
    <row r="191" spans="1:17" s="368" customFormat="1" ht="109.2" customHeight="1" x14ac:dyDescent="0.3">
      <c r="B191" s="427"/>
      <c r="D191" s="428"/>
      <c r="F191" s="429"/>
      <c r="G191" s="369"/>
      <c r="H191" s="369"/>
      <c r="I191" s="429"/>
      <c r="K191" s="429"/>
      <c r="L191" s="429"/>
      <c r="M191" s="430"/>
      <c r="O191" s="369"/>
    </row>
    <row r="192" spans="1:17" s="368" customFormat="1" ht="109.2" customHeight="1" x14ac:dyDescent="0.3">
      <c r="B192" s="427"/>
      <c r="D192" s="428"/>
      <c r="F192" s="429"/>
      <c r="G192" s="369"/>
      <c r="H192" s="369"/>
      <c r="I192" s="429"/>
      <c r="K192" s="429"/>
      <c r="L192" s="429"/>
      <c r="M192" s="430"/>
      <c r="O192" s="369"/>
    </row>
    <row r="193" spans="2:15" s="368" customFormat="1" ht="109.2" customHeight="1" x14ac:dyDescent="0.3">
      <c r="B193" s="427"/>
      <c r="D193" s="428"/>
      <c r="F193" s="429"/>
      <c r="G193" s="369"/>
      <c r="H193" s="369"/>
      <c r="I193" s="429"/>
      <c r="K193" s="429"/>
      <c r="L193" s="429"/>
      <c r="M193" s="430"/>
      <c r="O193" s="369"/>
    </row>
    <row r="194" spans="2:15" s="368" customFormat="1" ht="109.2" customHeight="1" x14ac:dyDescent="0.3">
      <c r="B194" s="427"/>
      <c r="D194" s="428"/>
      <c r="F194" s="429"/>
      <c r="G194" s="369"/>
      <c r="H194" s="369"/>
      <c r="I194" s="429"/>
      <c r="K194" s="429"/>
      <c r="L194" s="429"/>
      <c r="M194" s="430"/>
      <c r="O194" s="369"/>
    </row>
    <row r="195" spans="2:15" s="368" customFormat="1" ht="109.2" customHeight="1" x14ac:dyDescent="0.3">
      <c r="B195" s="427"/>
      <c r="D195" s="428"/>
      <c r="F195" s="429"/>
      <c r="G195" s="369"/>
      <c r="H195" s="369"/>
      <c r="I195" s="429"/>
      <c r="L195" s="429"/>
      <c r="M195" s="430"/>
      <c r="O195" s="369"/>
    </row>
    <row r="196" spans="2:15" s="368" customFormat="1" ht="109.2" customHeight="1" x14ac:dyDescent="0.3">
      <c r="B196" s="427"/>
      <c r="D196" s="428"/>
      <c r="F196" s="429"/>
      <c r="G196" s="369"/>
      <c r="H196" s="369"/>
      <c r="I196" s="429"/>
      <c r="K196" s="429"/>
      <c r="L196" s="429"/>
      <c r="M196" s="430"/>
      <c r="O196" s="369"/>
    </row>
    <row r="197" spans="2:15" s="368" customFormat="1" ht="109.2" customHeight="1" x14ac:dyDescent="0.3">
      <c r="B197" s="436"/>
      <c r="D197" s="428"/>
      <c r="E197" s="431"/>
      <c r="F197" s="429"/>
      <c r="G197" s="435"/>
      <c r="H197" s="435"/>
      <c r="I197" s="429"/>
      <c r="K197" s="429"/>
      <c r="L197" s="429"/>
      <c r="M197" s="430"/>
      <c r="O197" s="369"/>
    </row>
    <row r="198" spans="2:15" s="368" customFormat="1" ht="109.2" customHeight="1" x14ac:dyDescent="0.3">
      <c r="B198" s="398"/>
      <c r="D198" s="428"/>
      <c r="F198" s="429"/>
      <c r="G198" s="369"/>
      <c r="H198" s="369"/>
      <c r="I198" s="429"/>
      <c r="K198" s="429"/>
      <c r="L198" s="429"/>
      <c r="M198" s="430"/>
      <c r="O198" s="369"/>
    </row>
    <row r="199" spans="2:15" s="368" customFormat="1" ht="109.2" customHeight="1" x14ac:dyDescent="0.3">
      <c r="B199" s="398"/>
      <c r="D199" s="428"/>
      <c r="F199" s="429"/>
      <c r="G199" s="369"/>
      <c r="H199" s="369"/>
      <c r="I199" s="429"/>
      <c r="K199" s="429"/>
      <c r="L199" s="429"/>
      <c r="M199" s="430"/>
      <c r="O199" s="369"/>
    </row>
    <row r="200" spans="2:15" s="368" customFormat="1" ht="109.2" customHeight="1" x14ac:dyDescent="0.3">
      <c r="B200" s="398"/>
      <c r="D200" s="428"/>
      <c r="F200" s="429"/>
      <c r="G200" s="435"/>
      <c r="H200" s="369"/>
      <c r="I200" s="429"/>
      <c r="K200" s="429"/>
      <c r="L200" s="429"/>
      <c r="M200" s="430"/>
      <c r="O200" s="369"/>
    </row>
    <row r="201" spans="2:15" s="368" customFormat="1" ht="109.2" customHeight="1" x14ac:dyDescent="0.3">
      <c r="B201" s="398"/>
      <c r="D201" s="428"/>
      <c r="F201" s="429"/>
      <c r="G201" s="435"/>
      <c r="H201" s="369"/>
      <c r="I201" s="429"/>
      <c r="K201" s="429"/>
      <c r="L201" s="429"/>
      <c r="M201" s="430"/>
      <c r="O201" s="369"/>
    </row>
    <row r="202" spans="2:15" s="368" customFormat="1" ht="109.2" customHeight="1" x14ac:dyDescent="0.3">
      <c r="B202" s="427"/>
      <c r="D202" s="428"/>
      <c r="F202" s="429"/>
      <c r="G202" s="369"/>
      <c r="H202" s="435"/>
      <c r="I202" s="429"/>
      <c r="K202" s="429"/>
      <c r="L202" s="429"/>
      <c r="M202" s="430"/>
      <c r="O202" s="369"/>
    </row>
    <row r="203" spans="2:15" s="368" customFormat="1" ht="109.2" customHeight="1" x14ac:dyDescent="0.3">
      <c r="B203" s="427"/>
      <c r="D203" s="428"/>
      <c r="E203" s="431"/>
      <c r="F203" s="429"/>
      <c r="G203" s="369"/>
      <c r="H203" s="369"/>
      <c r="I203" s="429"/>
      <c r="K203" s="429"/>
      <c r="L203" s="429"/>
      <c r="M203" s="430"/>
      <c r="O203" s="369"/>
    </row>
    <row r="204" spans="2:15" s="368" customFormat="1" ht="109.2" customHeight="1" x14ac:dyDescent="0.3">
      <c r="B204" s="398"/>
      <c r="D204" s="428"/>
      <c r="F204" s="429"/>
      <c r="G204" s="369"/>
      <c r="H204" s="435"/>
      <c r="I204" s="429"/>
      <c r="K204" s="429"/>
      <c r="L204" s="429"/>
      <c r="M204" s="430"/>
      <c r="O204" s="369"/>
    </row>
    <row r="205" spans="2:15" s="368" customFormat="1" ht="109.2" customHeight="1" x14ac:dyDescent="0.3">
      <c r="B205" s="427"/>
      <c r="D205" s="428"/>
      <c r="F205" s="429"/>
      <c r="G205" s="435"/>
      <c r="H205" s="369"/>
      <c r="I205" s="429"/>
      <c r="K205" s="429"/>
      <c r="L205" s="429"/>
      <c r="M205" s="430"/>
      <c r="O205" s="369"/>
    </row>
    <row r="206" spans="2:15" s="368" customFormat="1" ht="109.2" customHeight="1" x14ac:dyDescent="0.3">
      <c r="B206" s="398"/>
      <c r="F206" s="429"/>
      <c r="G206" s="435"/>
      <c r="H206" s="369"/>
      <c r="I206" s="429"/>
      <c r="K206" s="429"/>
      <c r="L206" s="429"/>
      <c r="M206" s="430"/>
      <c r="O206" s="369"/>
    </row>
    <row r="207" spans="2:15" s="368" customFormat="1" ht="109.2" customHeight="1" x14ac:dyDescent="0.3">
      <c r="B207" s="427"/>
      <c r="F207" s="429"/>
      <c r="G207" s="369"/>
      <c r="H207" s="369"/>
      <c r="I207" s="429"/>
      <c r="K207" s="429"/>
      <c r="L207" s="429"/>
      <c r="M207" s="430"/>
      <c r="O207" s="369"/>
    </row>
    <row r="208" spans="2:15" s="368" customFormat="1" ht="109.2" customHeight="1" x14ac:dyDescent="0.3">
      <c r="B208" s="427"/>
      <c r="D208" s="428"/>
      <c r="F208" s="429"/>
      <c r="G208" s="369"/>
      <c r="H208" s="369"/>
      <c r="I208" s="429"/>
      <c r="K208" s="429"/>
      <c r="L208" s="429"/>
      <c r="M208" s="430"/>
      <c r="O208" s="369"/>
    </row>
    <row r="209" spans="2:15" s="368" customFormat="1" ht="109.2" customHeight="1" x14ac:dyDescent="0.3">
      <c r="B209" s="427"/>
      <c r="D209" s="428"/>
      <c r="F209" s="429"/>
      <c r="G209" s="369"/>
      <c r="H209" s="369"/>
      <c r="I209" s="429"/>
      <c r="K209" s="429"/>
      <c r="L209" s="429"/>
      <c r="M209" s="430"/>
      <c r="O209" s="369"/>
    </row>
    <row r="210" spans="2:15" s="368" customFormat="1" ht="109.2" customHeight="1" x14ac:dyDescent="0.3">
      <c r="B210" s="398"/>
      <c r="F210" s="429"/>
      <c r="G210" s="369"/>
      <c r="H210" s="369"/>
      <c r="I210" s="429"/>
      <c r="K210" s="429"/>
      <c r="L210" s="429"/>
      <c r="M210" s="430"/>
      <c r="O210" s="369"/>
    </row>
    <row r="211" spans="2:15" s="368" customFormat="1" ht="109.2" customHeight="1" x14ac:dyDescent="0.3">
      <c r="B211" s="398"/>
      <c r="E211" s="431"/>
      <c r="F211" s="429"/>
      <c r="G211" s="369"/>
      <c r="H211" s="369"/>
      <c r="I211" s="429"/>
      <c r="K211" s="429"/>
      <c r="L211" s="429"/>
      <c r="M211" s="430"/>
      <c r="O211" s="369"/>
    </row>
    <row r="212" spans="2:15" s="368" customFormat="1" ht="109.2" customHeight="1" x14ac:dyDescent="0.3">
      <c r="B212" s="398"/>
      <c r="D212" s="428"/>
      <c r="F212" s="429"/>
      <c r="G212" s="369"/>
      <c r="H212" s="369"/>
      <c r="I212" s="429"/>
      <c r="K212" s="429"/>
      <c r="L212" s="429"/>
      <c r="M212" s="430"/>
      <c r="O212" s="369"/>
    </row>
    <row r="213" spans="2:15" s="368" customFormat="1" ht="109.2" customHeight="1" x14ac:dyDescent="0.3">
      <c r="B213" s="398"/>
      <c r="E213" s="431"/>
      <c r="F213" s="429"/>
      <c r="G213" s="369"/>
      <c r="H213" s="369"/>
      <c r="I213" s="429"/>
      <c r="K213" s="429"/>
      <c r="L213" s="429"/>
      <c r="M213" s="430"/>
      <c r="O213" s="369"/>
    </row>
    <row r="214" spans="2:15" s="368" customFormat="1" ht="109.2" customHeight="1" x14ac:dyDescent="0.3">
      <c r="B214" s="398"/>
      <c r="D214" s="428"/>
      <c r="F214" s="429"/>
      <c r="G214" s="435"/>
      <c r="H214" s="369"/>
      <c r="I214" s="429"/>
      <c r="M214" s="430"/>
      <c r="O214" s="369"/>
    </row>
    <row r="215" spans="2:15" s="368" customFormat="1" ht="109.2" customHeight="1" x14ac:dyDescent="0.3">
      <c r="B215" s="398"/>
      <c r="D215" s="428"/>
      <c r="E215" s="431"/>
      <c r="F215" s="429"/>
      <c r="G215" s="435"/>
      <c r="H215" s="435"/>
      <c r="I215" s="429"/>
      <c r="M215" s="430"/>
      <c r="O215" s="369"/>
    </row>
    <row r="216" spans="2:15" s="368" customFormat="1" ht="109.2" customHeight="1" x14ac:dyDescent="0.3">
      <c r="B216" s="427"/>
      <c r="D216" s="428"/>
      <c r="F216" s="429"/>
      <c r="G216" s="435"/>
      <c r="H216" s="369"/>
      <c r="I216" s="440"/>
      <c r="M216" s="430"/>
      <c r="O216" s="369"/>
    </row>
    <row r="217" spans="2:15" s="368" customFormat="1" ht="109.2" customHeight="1" x14ac:dyDescent="0.3">
      <c r="B217" s="398"/>
      <c r="D217" s="428"/>
      <c r="F217" s="429"/>
      <c r="G217" s="369"/>
      <c r="H217" s="369"/>
      <c r="I217" s="429"/>
      <c r="M217" s="430"/>
      <c r="O217" s="369"/>
    </row>
    <row r="218" spans="2:15" s="368" customFormat="1" ht="109.2" customHeight="1" x14ac:dyDescent="0.3">
      <c r="B218" s="427"/>
      <c r="D218" s="428"/>
      <c r="F218" s="429"/>
      <c r="G218" s="369"/>
      <c r="H218" s="369"/>
      <c r="I218" s="429"/>
      <c r="M218" s="430"/>
      <c r="O218" s="369"/>
    </row>
    <row r="219" spans="2:15" s="368" customFormat="1" ht="109.2" customHeight="1" x14ac:dyDescent="0.3">
      <c r="B219" s="427"/>
      <c r="D219" s="428"/>
      <c r="F219" s="429"/>
      <c r="G219" s="369"/>
      <c r="H219" s="369"/>
      <c r="I219" s="429"/>
      <c r="M219" s="430"/>
      <c r="O219" s="369"/>
    </row>
    <row r="220" spans="2:15" s="368" customFormat="1" ht="109.2" customHeight="1" x14ac:dyDescent="0.3">
      <c r="B220" s="427"/>
      <c r="D220" s="428"/>
      <c r="F220" s="429"/>
      <c r="G220" s="369"/>
      <c r="H220" s="369"/>
      <c r="I220" s="429"/>
      <c r="M220" s="430"/>
      <c r="O220" s="369"/>
    </row>
    <row r="221" spans="2:15" s="368" customFormat="1" ht="109.2" customHeight="1" x14ac:dyDescent="0.3">
      <c r="B221" s="427"/>
      <c r="D221" s="428"/>
      <c r="F221" s="429"/>
      <c r="G221" s="369"/>
      <c r="H221" s="369"/>
      <c r="I221" s="429"/>
      <c r="M221" s="430"/>
      <c r="O221" s="369"/>
    </row>
    <row r="222" spans="2:15" s="368" customFormat="1" ht="109.2" customHeight="1" x14ac:dyDescent="0.3">
      <c r="B222" s="427"/>
      <c r="D222" s="428"/>
      <c r="F222" s="429"/>
      <c r="G222" s="369"/>
      <c r="H222" s="369"/>
      <c r="I222" s="429"/>
      <c r="M222" s="430"/>
      <c r="O222" s="369"/>
    </row>
    <row r="223" spans="2:15" s="368" customFormat="1" ht="109.2" customHeight="1" x14ac:dyDescent="0.3">
      <c r="B223" s="427"/>
      <c r="D223" s="428"/>
      <c r="F223" s="429"/>
      <c r="G223" s="369"/>
      <c r="H223" s="369"/>
      <c r="I223" s="429"/>
      <c r="M223" s="430"/>
      <c r="O223" s="369"/>
    </row>
    <row r="224" spans="2:15" s="368" customFormat="1" ht="109.2" customHeight="1" x14ac:dyDescent="0.3">
      <c r="B224" s="436"/>
      <c r="D224" s="428"/>
      <c r="F224" s="429"/>
      <c r="G224" s="369"/>
      <c r="H224" s="369"/>
      <c r="I224" s="429"/>
      <c r="M224" s="430"/>
      <c r="O224" s="369"/>
    </row>
    <row r="225" spans="2:16" s="368" customFormat="1" ht="109.2" customHeight="1" x14ac:dyDescent="0.3">
      <c r="B225" s="436"/>
      <c r="D225" s="428"/>
      <c r="F225" s="429"/>
      <c r="G225" s="369"/>
      <c r="H225" s="369"/>
      <c r="I225" s="429"/>
      <c r="M225" s="430"/>
      <c r="O225" s="369"/>
    </row>
    <row r="226" spans="2:16" s="368" customFormat="1" ht="109.2" customHeight="1" x14ac:dyDescent="0.3">
      <c r="B226" s="427"/>
      <c r="D226" s="428"/>
      <c r="F226" s="429"/>
      <c r="G226" s="369"/>
      <c r="H226" s="369"/>
      <c r="I226" s="429"/>
      <c r="M226" s="430"/>
      <c r="O226" s="369"/>
    </row>
    <row r="227" spans="2:16" s="368" customFormat="1" ht="109.2" customHeight="1" x14ac:dyDescent="0.3">
      <c r="B227" s="370"/>
      <c r="D227" s="428"/>
      <c r="F227" s="429"/>
      <c r="G227" s="369"/>
      <c r="H227" s="369"/>
      <c r="I227" s="429"/>
      <c r="M227" s="430"/>
      <c r="O227" s="369"/>
    </row>
    <row r="228" spans="2:16" s="368" customFormat="1" ht="109.2" customHeight="1" x14ac:dyDescent="0.3">
      <c r="B228" s="427"/>
      <c r="D228" s="428"/>
      <c r="F228" s="429"/>
      <c r="G228" s="435"/>
      <c r="H228" s="369"/>
      <c r="I228" s="429"/>
      <c r="M228" s="430"/>
      <c r="O228" s="369"/>
    </row>
    <row r="229" spans="2:16" s="368" customFormat="1" ht="109.2" customHeight="1" x14ac:dyDescent="0.3">
      <c r="B229" s="427"/>
      <c r="D229" s="428"/>
      <c r="F229" s="429"/>
      <c r="G229" s="369"/>
      <c r="H229" s="369"/>
      <c r="I229" s="429"/>
      <c r="M229" s="430"/>
      <c r="O229" s="369"/>
    </row>
    <row r="230" spans="2:16" s="368" customFormat="1" ht="109.2" customHeight="1" x14ac:dyDescent="0.3">
      <c r="B230" s="436"/>
      <c r="D230" s="428"/>
      <c r="F230" s="429"/>
      <c r="G230" s="369"/>
      <c r="H230" s="369"/>
      <c r="I230" s="429"/>
      <c r="M230" s="430"/>
      <c r="O230" s="369"/>
    </row>
    <row r="231" spans="2:16" s="368" customFormat="1" ht="109.2" customHeight="1" x14ac:dyDescent="0.3">
      <c r="B231" s="427"/>
      <c r="D231" s="428"/>
      <c r="F231" s="429"/>
      <c r="G231" s="435"/>
      <c r="H231" s="369"/>
      <c r="I231" s="429"/>
      <c r="M231" s="430"/>
      <c r="O231" s="369"/>
      <c r="P231" s="398"/>
    </row>
    <row r="232" spans="2:16" s="368" customFormat="1" ht="109.2" customHeight="1" x14ac:dyDescent="0.3">
      <c r="B232" s="398"/>
      <c r="D232" s="428"/>
      <c r="E232" s="434"/>
      <c r="F232" s="429"/>
      <c r="G232" s="369"/>
      <c r="H232" s="369"/>
      <c r="I232" s="429"/>
      <c r="M232" s="430"/>
      <c r="O232" s="369"/>
    </row>
    <row r="233" spans="2:16" s="368" customFormat="1" ht="109.2" customHeight="1" x14ac:dyDescent="0.3">
      <c r="B233" s="398"/>
      <c r="D233" s="428"/>
      <c r="E233" s="431"/>
      <c r="F233" s="429"/>
      <c r="G233" s="369"/>
      <c r="H233" s="369"/>
      <c r="I233" s="429"/>
      <c r="M233" s="430"/>
      <c r="O233" s="369"/>
    </row>
    <row r="234" spans="2:16" s="368" customFormat="1" ht="109.2" customHeight="1" x14ac:dyDescent="0.3">
      <c r="B234" s="427"/>
      <c r="F234" s="429"/>
      <c r="G234" s="369"/>
      <c r="H234" s="369"/>
      <c r="I234" s="429"/>
      <c r="M234" s="430"/>
      <c r="O234" s="369"/>
    </row>
    <row r="235" spans="2:16" s="368" customFormat="1" ht="109.2" customHeight="1" x14ac:dyDescent="0.3">
      <c r="B235" s="398"/>
      <c r="D235" s="428"/>
      <c r="E235" s="431"/>
      <c r="F235" s="441"/>
      <c r="G235" s="435"/>
      <c r="H235" s="369"/>
      <c r="I235" s="429"/>
      <c r="M235" s="430"/>
      <c r="O235" s="369"/>
    </row>
    <row r="236" spans="2:16" s="368" customFormat="1" ht="109.2" customHeight="1" x14ac:dyDescent="0.3">
      <c r="B236" s="427"/>
      <c r="D236" s="428"/>
      <c r="E236" s="431"/>
      <c r="F236" s="429"/>
      <c r="G236" s="435"/>
      <c r="H236" s="369"/>
      <c r="I236" s="442"/>
      <c r="M236" s="430"/>
      <c r="O236" s="369"/>
    </row>
    <row r="237" spans="2:16" s="368" customFormat="1" ht="109.2" customHeight="1" x14ac:dyDescent="0.3">
      <c r="B237" s="427"/>
      <c r="D237" s="428"/>
      <c r="F237" s="429"/>
      <c r="G237" s="369"/>
      <c r="H237" s="369"/>
      <c r="I237" s="429"/>
      <c r="M237" s="430"/>
      <c r="O237" s="369"/>
    </row>
    <row r="238" spans="2:16" s="368" customFormat="1" ht="109.2" customHeight="1" x14ac:dyDescent="0.3">
      <c r="B238" s="427"/>
      <c r="C238" s="443"/>
      <c r="F238" s="429"/>
      <c r="G238" s="435"/>
      <c r="H238" s="369"/>
      <c r="K238" s="429"/>
      <c r="L238" s="429"/>
      <c r="M238" s="430"/>
      <c r="O238" s="369"/>
    </row>
    <row r="239" spans="2:16" s="368" customFormat="1" ht="109.2" customHeight="1" x14ac:dyDescent="0.3">
      <c r="B239" s="427"/>
      <c r="C239" s="443"/>
      <c r="F239" s="429"/>
      <c r="G239" s="435"/>
      <c r="H239" s="369"/>
      <c r="I239" s="429"/>
      <c r="K239" s="429"/>
      <c r="L239" s="429"/>
      <c r="M239" s="430"/>
      <c r="O239" s="369"/>
    </row>
    <row r="240" spans="2:16" s="368" customFormat="1" ht="109.2" customHeight="1" x14ac:dyDescent="0.3">
      <c r="B240" s="427"/>
      <c r="C240" s="443"/>
      <c r="F240" s="429"/>
      <c r="G240" s="369"/>
      <c r="H240" s="369"/>
      <c r="I240" s="429"/>
      <c r="K240" s="429"/>
      <c r="L240" s="429"/>
      <c r="M240" s="430"/>
      <c r="O240" s="369"/>
    </row>
    <row r="241" spans="1:17" s="368" customFormat="1" ht="109.2" customHeight="1" x14ac:dyDescent="0.3">
      <c r="B241" s="427"/>
      <c r="C241" s="443"/>
      <c r="F241" s="429"/>
      <c r="G241" s="369"/>
      <c r="H241" s="369"/>
      <c r="K241" s="429"/>
      <c r="L241" s="429"/>
      <c r="M241" s="430"/>
      <c r="O241" s="369"/>
    </row>
    <row r="242" spans="1:17" s="368" customFormat="1" ht="109.2" customHeight="1" x14ac:dyDescent="0.3">
      <c r="B242" s="427"/>
      <c r="C242" s="443"/>
      <c r="F242" s="429"/>
      <c r="G242" s="369"/>
      <c r="H242" s="369"/>
      <c r="I242" s="429"/>
      <c r="K242" s="429"/>
      <c r="L242" s="429"/>
      <c r="M242" s="430"/>
      <c r="O242" s="369"/>
    </row>
    <row r="243" spans="1:17" s="368" customFormat="1" ht="109.2" customHeight="1" x14ac:dyDescent="0.3">
      <c r="B243" s="427"/>
      <c r="D243" s="428"/>
      <c r="F243" s="429"/>
      <c r="G243" s="369"/>
      <c r="H243" s="369"/>
      <c r="I243" s="429"/>
      <c r="M243" s="430"/>
      <c r="O243" s="369"/>
    </row>
    <row r="244" spans="1:17" s="368" customFormat="1" ht="109.2" customHeight="1" x14ac:dyDescent="0.3">
      <c r="B244" s="398"/>
      <c r="D244" s="428"/>
      <c r="F244" s="429"/>
      <c r="G244" s="369"/>
      <c r="H244" s="369"/>
      <c r="I244" s="429"/>
      <c r="K244" s="429"/>
      <c r="L244" s="429"/>
      <c r="M244" s="430"/>
      <c r="O244" s="369"/>
    </row>
    <row r="245" spans="1:17" s="368" customFormat="1" ht="109.2" customHeight="1" x14ac:dyDescent="0.3">
      <c r="B245" s="427"/>
      <c r="D245" s="428"/>
      <c r="E245" s="431"/>
      <c r="F245" s="429"/>
      <c r="G245" s="369"/>
      <c r="H245" s="369"/>
      <c r="I245" s="429"/>
      <c r="M245" s="430"/>
      <c r="O245" s="369"/>
    </row>
    <row r="246" spans="1:17" s="368" customFormat="1" ht="109.2" customHeight="1" x14ac:dyDescent="0.3">
      <c r="B246" s="444"/>
      <c r="C246" s="443"/>
      <c r="D246" s="428"/>
      <c r="E246" s="431"/>
      <c r="F246" s="429"/>
      <c r="G246" s="369"/>
      <c r="H246" s="369"/>
      <c r="I246" s="429"/>
      <c r="K246" s="429"/>
      <c r="L246" s="429"/>
      <c r="M246" s="430"/>
      <c r="O246" s="369"/>
      <c r="P246" s="398"/>
    </row>
    <row r="247" spans="1:17" s="364" customFormat="1" ht="109.2" customHeight="1" x14ac:dyDescent="0.3">
      <c r="A247" s="368"/>
      <c r="B247" s="398"/>
      <c r="C247" s="368"/>
      <c r="D247" s="428"/>
      <c r="E247" s="368"/>
      <c r="F247" s="442"/>
      <c r="G247" s="435"/>
      <c r="H247" s="445"/>
      <c r="I247" s="429"/>
      <c r="J247" s="446"/>
      <c r="K247" s="398"/>
      <c r="O247" s="447"/>
      <c r="P247" s="398"/>
      <c r="Q247" s="398"/>
    </row>
    <row r="248" spans="1:17" s="364" customFormat="1" ht="109.2" customHeight="1" x14ac:dyDescent="0.3">
      <c r="A248" s="368"/>
      <c r="B248" s="398"/>
      <c r="C248" s="368"/>
      <c r="D248" s="428"/>
      <c r="E248" s="368"/>
      <c r="F248" s="442"/>
      <c r="G248" s="435"/>
      <c r="H248" s="445"/>
      <c r="I248" s="429"/>
      <c r="J248" s="446"/>
      <c r="K248" s="398"/>
      <c r="O248" s="447"/>
      <c r="P248" s="398"/>
      <c r="Q248" s="398"/>
    </row>
    <row r="249" spans="1:17" s="364" customFormat="1" ht="109.2" customHeight="1" x14ac:dyDescent="0.3">
      <c r="A249" s="368"/>
      <c r="B249" s="448"/>
      <c r="C249" s="368"/>
      <c r="D249" s="428"/>
      <c r="E249" s="368"/>
      <c r="F249" s="442"/>
      <c r="G249" s="435"/>
      <c r="H249" s="449"/>
      <c r="I249" s="429"/>
      <c r="J249" s="450"/>
      <c r="O249" s="451"/>
      <c r="P249" s="398"/>
      <c r="Q249" s="398"/>
    </row>
    <row r="250" spans="1:17" s="364" customFormat="1" ht="109.2" customHeight="1" x14ac:dyDescent="0.3">
      <c r="A250" s="368"/>
      <c r="B250" s="452"/>
      <c r="C250" s="368"/>
      <c r="D250" s="428"/>
      <c r="E250" s="368"/>
      <c r="F250" s="442"/>
      <c r="G250" s="435"/>
      <c r="H250" s="449"/>
      <c r="I250" s="429"/>
      <c r="J250" s="446"/>
      <c r="O250" s="451"/>
      <c r="P250" s="398"/>
      <c r="Q250" s="398"/>
    </row>
    <row r="251" spans="1:17" s="364" customFormat="1" ht="109.2" customHeight="1" x14ac:dyDescent="0.3">
      <c r="A251" s="368"/>
      <c r="B251" s="453"/>
      <c r="C251" s="368"/>
      <c r="D251" s="428"/>
      <c r="E251" s="368"/>
      <c r="F251" s="442"/>
      <c r="G251" s="435"/>
      <c r="H251" s="449"/>
      <c r="I251" s="429"/>
      <c r="J251" s="450"/>
      <c r="K251" s="398"/>
      <c r="O251" s="451"/>
      <c r="P251" s="398"/>
      <c r="Q251" s="398"/>
    </row>
    <row r="252" spans="1:17" s="364" customFormat="1" ht="109.2" customHeight="1" x14ac:dyDescent="0.3">
      <c r="A252" s="368"/>
      <c r="B252" s="453"/>
      <c r="C252" s="368"/>
      <c r="D252" s="428"/>
      <c r="E252" s="368"/>
      <c r="F252" s="442"/>
      <c r="G252" s="435"/>
      <c r="H252" s="449"/>
      <c r="I252" s="429"/>
      <c r="J252" s="450"/>
      <c r="K252" s="398"/>
      <c r="O252" s="451"/>
      <c r="P252" s="398"/>
      <c r="Q252" s="398"/>
    </row>
    <row r="253" spans="1:17" s="364" customFormat="1" ht="109.2" customHeight="1" x14ac:dyDescent="0.3">
      <c r="A253" s="368"/>
      <c r="B253" s="453"/>
      <c r="C253" s="368"/>
      <c r="D253" s="428"/>
      <c r="E253" s="368"/>
      <c r="F253" s="442"/>
      <c r="G253" s="435"/>
      <c r="H253" s="449"/>
      <c r="I253" s="429"/>
      <c r="J253" s="446"/>
      <c r="K253" s="398"/>
      <c r="O253" s="451"/>
      <c r="P253" s="398"/>
      <c r="Q253" s="398"/>
    </row>
    <row r="254" spans="1:17" s="364" customFormat="1" ht="109.2" customHeight="1" x14ac:dyDescent="0.3">
      <c r="A254" s="368"/>
      <c r="B254" s="453"/>
      <c r="C254" s="368"/>
      <c r="D254" s="428"/>
      <c r="E254" s="368"/>
      <c r="F254" s="442"/>
      <c r="G254" s="435"/>
      <c r="H254" s="449"/>
      <c r="I254" s="429"/>
      <c r="J254" s="446"/>
      <c r="O254" s="451"/>
      <c r="P254" s="398"/>
      <c r="Q254" s="398"/>
    </row>
    <row r="255" spans="1:17" s="364" customFormat="1" ht="109.2" customHeight="1" x14ac:dyDescent="0.3">
      <c r="A255" s="368"/>
      <c r="B255" s="453"/>
      <c r="C255" s="368"/>
      <c r="D255" s="428"/>
      <c r="E255" s="431"/>
      <c r="F255" s="442"/>
      <c r="G255" s="435"/>
      <c r="H255" s="449"/>
      <c r="I255" s="429"/>
      <c r="J255" s="446"/>
      <c r="O255" s="451"/>
      <c r="P255" s="398"/>
      <c r="Q255" s="398"/>
    </row>
    <row r="256" spans="1:17" s="364" customFormat="1" ht="109.2" customHeight="1" x14ac:dyDescent="0.3">
      <c r="A256" s="368"/>
      <c r="B256" s="453"/>
      <c r="C256" s="368"/>
      <c r="D256" s="428"/>
      <c r="E256" s="431"/>
      <c r="F256" s="442"/>
      <c r="G256" s="435"/>
      <c r="H256" s="449"/>
      <c r="I256" s="429"/>
      <c r="J256" s="450"/>
      <c r="K256" s="398"/>
      <c r="O256" s="451"/>
      <c r="P256" s="453"/>
      <c r="Q256" s="398"/>
    </row>
    <row r="257" spans="1:17" s="364" customFormat="1" ht="109.2" customHeight="1" x14ac:dyDescent="0.3">
      <c r="A257" s="368"/>
      <c r="B257" s="453"/>
      <c r="C257" s="368"/>
      <c r="D257" s="428"/>
      <c r="E257" s="431"/>
      <c r="F257" s="442"/>
      <c r="G257" s="435"/>
      <c r="H257" s="449"/>
      <c r="I257" s="429"/>
      <c r="J257" s="450"/>
      <c r="O257" s="451"/>
      <c r="P257" s="398"/>
      <c r="Q257" s="398"/>
    </row>
    <row r="258" spans="1:17" s="364" customFormat="1" ht="109.2" customHeight="1" x14ac:dyDescent="0.3">
      <c r="A258" s="368"/>
      <c r="B258" s="453"/>
      <c r="C258" s="368"/>
      <c r="D258" s="428"/>
      <c r="E258" s="368"/>
      <c r="F258" s="442"/>
      <c r="G258" s="435"/>
      <c r="H258" s="449"/>
      <c r="I258" s="429"/>
      <c r="J258" s="446"/>
      <c r="O258" s="451"/>
      <c r="P258" s="398"/>
      <c r="Q258" s="398"/>
    </row>
    <row r="259" spans="1:17" s="364" customFormat="1" ht="109.2" customHeight="1" x14ac:dyDescent="0.3">
      <c r="A259" s="368"/>
      <c r="B259" s="453"/>
      <c r="C259" s="368"/>
      <c r="D259" s="428"/>
      <c r="E259" s="431"/>
      <c r="F259" s="454"/>
      <c r="G259" s="449"/>
      <c r="H259" s="449"/>
      <c r="I259" s="429"/>
      <c r="J259" s="446"/>
      <c r="O259" s="451"/>
      <c r="P259" s="398"/>
      <c r="Q259" s="398"/>
    </row>
    <row r="260" spans="1:17" s="364" customFormat="1" ht="109.2" customHeight="1" x14ac:dyDescent="0.3">
      <c r="A260" s="368"/>
      <c r="B260" s="453"/>
      <c r="C260" s="368"/>
      <c r="D260" s="428"/>
      <c r="E260" s="431"/>
      <c r="F260" s="454"/>
      <c r="G260" s="449"/>
      <c r="H260" s="449"/>
      <c r="I260" s="429"/>
      <c r="J260" s="446"/>
      <c r="O260" s="451"/>
      <c r="P260" s="398"/>
      <c r="Q260" s="398"/>
    </row>
    <row r="261" spans="1:17" s="364" customFormat="1" ht="109.2" customHeight="1" x14ac:dyDescent="0.3">
      <c r="A261" s="368"/>
      <c r="B261" s="398"/>
      <c r="C261" s="368"/>
      <c r="D261" s="428"/>
      <c r="E261" s="368"/>
      <c r="F261" s="454"/>
      <c r="G261" s="449"/>
      <c r="H261" s="449"/>
      <c r="I261" s="429"/>
      <c r="J261" s="446"/>
      <c r="O261" s="451"/>
      <c r="P261" s="398"/>
      <c r="Q261" s="398"/>
    </row>
    <row r="262" spans="1:17" s="364" customFormat="1" ht="109.2" customHeight="1" x14ac:dyDescent="0.3">
      <c r="A262" s="368"/>
      <c r="B262" s="455"/>
      <c r="C262" s="455"/>
      <c r="D262" s="428"/>
      <c r="E262" s="431"/>
      <c r="F262" s="454"/>
      <c r="G262" s="449"/>
      <c r="H262" s="449"/>
      <c r="I262" s="455"/>
      <c r="J262" s="446"/>
      <c r="K262" s="455"/>
      <c r="L262" s="455"/>
      <c r="M262" s="455"/>
      <c r="N262" s="455"/>
      <c r="O262" s="456"/>
      <c r="P262" s="398"/>
      <c r="Q262" s="398"/>
    </row>
    <row r="263" spans="1:17" s="364" customFormat="1" ht="109.2" customHeight="1" x14ac:dyDescent="0.3">
      <c r="A263" s="368"/>
      <c r="B263" s="398"/>
      <c r="C263" s="368"/>
      <c r="D263" s="428"/>
      <c r="E263" s="455"/>
      <c r="F263" s="454"/>
      <c r="G263" s="449"/>
      <c r="H263" s="449"/>
      <c r="I263" s="455"/>
      <c r="J263" s="446"/>
      <c r="K263" s="455"/>
      <c r="L263" s="455"/>
      <c r="M263" s="455"/>
      <c r="N263" s="455"/>
      <c r="O263" s="456"/>
      <c r="P263" s="398"/>
      <c r="Q263" s="398"/>
    </row>
    <row r="264" spans="1:17" s="364" customFormat="1" ht="109.2" customHeight="1" x14ac:dyDescent="0.3">
      <c r="A264" s="368"/>
      <c r="B264" s="370"/>
      <c r="C264" s="368"/>
      <c r="D264" s="428"/>
      <c r="E264" s="431"/>
      <c r="F264" s="454"/>
      <c r="G264" s="449"/>
      <c r="H264" s="449"/>
      <c r="I264" s="443"/>
      <c r="J264" s="446"/>
      <c r="O264" s="457"/>
      <c r="P264" s="398"/>
      <c r="Q264" s="398"/>
    </row>
    <row r="265" spans="1:17" s="364" customFormat="1" ht="109.2" customHeight="1" x14ac:dyDescent="0.3">
      <c r="A265" s="368"/>
      <c r="B265" s="370"/>
      <c r="C265" s="368"/>
      <c r="D265" s="428"/>
      <c r="E265" s="431"/>
      <c r="F265" s="454"/>
      <c r="G265" s="449"/>
      <c r="H265" s="449"/>
      <c r="I265" s="443"/>
      <c r="J265" s="446"/>
      <c r="O265" s="457"/>
      <c r="P265" s="398"/>
      <c r="Q265" s="398"/>
    </row>
    <row r="266" spans="1:17" s="364" customFormat="1" ht="109.2" customHeight="1" x14ac:dyDescent="0.3">
      <c r="A266" s="368"/>
      <c r="B266" s="398"/>
      <c r="C266" s="368"/>
      <c r="D266" s="428"/>
      <c r="E266" s="368"/>
      <c r="F266" s="454"/>
      <c r="G266" s="449"/>
      <c r="H266" s="449"/>
      <c r="I266" s="443"/>
      <c r="J266" s="446"/>
      <c r="O266" s="457"/>
      <c r="P266" s="398"/>
      <c r="Q266" s="398"/>
    </row>
    <row r="267" spans="1:17" s="364" customFormat="1" ht="109.2" customHeight="1" x14ac:dyDescent="0.3">
      <c r="A267" s="368"/>
      <c r="B267" s="370"/>
      <c r="C267" s="368"/>
      <c r="D267" s="428"/>
      <c r="E267" s="431"/>
      <c r="F267" s="454"/>
      <c r="G267" s="449"/>
      <c r="H267" s="449"/>
      <c r="I267" s="443"/>
      <c r="J267" s="446"/>
      <c r="O267" s="457"/>
      <c r="P267" s="398"/>
      <c r="Q267" s="398"/>
    </row>
    <row r="268" spans="1:17" s="364" customFormat="1" ht="109.2" customHeight="1" x14ac:dyDescent="0.3">
      <c r="A268" s="368"/>
      <c r="B268" s="398"/>
      <c r="C268" s="368"/>
      <c r="D268" s="428"/>
      <c r="E268" s="368"/>
      <c r="F268" s="454"/>
      <c r="G268" s="449"/>
      <c r="H268" s="449"/>
      <c r="I268" s="443"/>
      <c r="J268" s="446"/>
      <c r="K268" s="398"/>
      <c r="O268" s="457"/>
      <c r="P268" s="398"/>
      <c r="Q268" s="398"/>
    </row>
    <row r="269" spans="1:17" s="364" customFormat="1" ht="109.2" customHeight="1" x14ac:dyDescent="0.3">
      <c r="A269" s="368"/>
      <c r="B269" s="398"/>
      <c r="C269" s="368"/>
      <c r="D269" s="428"/>
      <c r="E269" s="431"/>
      <c r="F269" s="454"/>
      <c r="G269" s="449"/>
      <c r="H269" s="449"/>
      <c r="I269" s="443"/>
      <c r="J269" s="446"/>
      <c r="K269" s="398"/>
      <c r="O269" s="457"/>
      <c r="P269" s="398"/>
      <c r="Q269" s="398"/>
    </row>
    <row r="270" spans="1:17" s="364" customFormat="1" ht="109.2" customHeight="1" x14ac:dyDescent="0.3">
      <c r="A270" s="368"/>
      <c r="B270" s="398"/>
      <c r="C270" s="368"/>
      <c r="D270" s="428"/>
      <c r="E270" s="431"/>
      <c r="F270" s="454"/>
      <c r="G270" s="449"/>
      <c r="H270" s="449"/>
      <c r="I270" s="443"/>
      <c r="J270" s="446"/>
      <c r="O270" s="457"/>
      <c r="P270" s="398"/>
      <c r="Q270" s="398"/>
    </row>
    <row r="271" spans="1:17" s="364" customFormat="1" ht="109.2" customHeight="1" x14ac:dyDescent="0.3">
      <c r="A271" s="368"/>
      <c r="B271" s="398"/>
      <c r="C271" s="368"/>
      <c r="D271" s="428"/>
      <c r="E271" s="431"/>
      <c r="F271" s="454"/>
      <c r="G271" s="449"/>
      <c r="H271" s="449"/>
      <c r="I271" s="443"/>
      <c r="J271" s="446"/>
      <c r="O271" s="457"/>
      <c r="P271" s="398"/>
      <c r="Q271" s="398"/>
    </row>
    <row r="272" spans="1:17" s="364" customFormat="1" ht="109.2" customHeight="1" x14ac:dyDescent="0.3">
      <c r="A272" s="368"/>
      <c r="B272" s="398"/>
      <c r="C272" s="368"/>
      <c r="D272" s="428"/>
      <c r="E272" s="431"/>
      <c r="F272" s="454"/>
      <c r="G272" s="449"/>
      <c r="H272" s="449"/>
      <c r="I272" s="443"/>
      <c r="J272" s="446"/>
      <c r="O272" s="457"/>
      <c r="P272" s="398"/>
      <c r="Q272" s="398"/>
    </row>
    <row r="273" spans="1:17" s="364" customFormat="1" ht="109.2" customHeight="1" x14ac:dyDescent="0.3">
      <c r="A273" s="368"/>
      <c r="B273" s="398"/>
      <c r="C273" s="368"/>
      <c r="D273" s="428"/>
      <c r="E273" s="431"/>
      <c r="F273" s="454"/>
      <c r="G273" s="449"/>
      <c r="H273" s="449"/>
      <c r="I273" s="443"/>
      <c r="J273" s="446"/>
      <c r="O273" s="457"/>
      <c r="P273" s="398"/>
      <c r="Q273" s="398"/>
    </row>
    <row r="274" spans="1:17" s="364" customFormat="1" ht="109.2" customHeight="1" x14ac:dyDescent="0.3">
      <c r="A274" s="368"/>
      <c r="B274" s="370"/>
      <c r="C274" s="368"/>
      <c r="D274" s="428"/>
      <c r="E274" s="431"/>
      <c r="F274" s="454"/>
      <c r="G274" s="449"/>
      <c r="H274" s="449"/>
      <c r="I274" s="443"/>
      <c r="J274" s="446"/>
      <c r="O274" s="457"/>
      <c r="P274" s="398"/>
      <c r="Q274" s="398"/>
    </row>
    <row r="275" spans="1:17" s="364" customFormat="1" ht="109.2" customHeight="1" x14ac:dyDescent="0.3">
      <c r="A275" s="368"/>
      <c r="B275" s="398"/>
      <c r="C275" s="368"/>
      <c r="D275" s="428"/>
      <c r="E275" s="431"/>
      <c r="F275" s="454"/>
      <c r="G275" s="449"/>
      <c r="H275" s="449"/>
      <c r="I275" s="443"/>
      <c r="J275" s="446"/>
      <c r="K275" s="398"/>
      <c r="O275" s="457"/>
      <c r="P275" s="398"/>
      <c r="Q275" s="398"/>
    </row>
    <row r="276" spans="1:17" s="364" customFormat="1" ht="109.2" customHeight="1" x14ac:dyDescent="0.3">
      <c r="A276" s="368"/>
      <c r="B276" s="370"/>
      <c r="C276" s="368"/>
      <c r="D276" s="428"/>
      <c r="E276" s="431"/>
      <c r="F276" s="454"/>
      <c r="G276" s="449"/>
      <c r="H276" s="449"/>
      <c r="I276" s="443"/>
      <c r="J276" s="446"/>
      <c r="O276" s="457"/>
      <c r="P276" s="398"/>
      <c r="Q276" s="398"/>
    </row>
    <row r="277" spans="1:17" s="364" customFormat="1" ht="109.2" customHeight="1" x14ac:dyDescent="0.3">
      <c r="A277" s="368"/>
      <c r="B277" s="370"/>
      <c r="C277" s="368"/>
      <c r="D277" s="428"/>
      <c r="E277" s="368"/>
      <c r="F277" s="454"/>
      <c r="G277" s="449"/>
      <c r="H277" s="449"/>
      <c r="I277" s="443"/>
      <c r="J277" s="446"/>
      <c r="O277" s="457"/>
      <c r="P277" s="398"/>
      <c r="Q277" s="398"/>
    </row>
    <row r="278" spans="1:17" s="364" customFormat="1" ht="109.2" customHeight="1" x14ac:dyDescent="0.3">
      <c r="A278" s="368"/>
      <c r="B278" s="370"/>
      <c r="C278" s="368"/>
      <c r="D278" s="428"/>
      <c r="E278" s="431"/>
      <c r="F278" s="454"/>
      <c r="G278" s="449"/>
      <c r="H278" s="449"/>
      <c r="I278" s="443"/>
      <c r="J278" s="446"/>
      <c r="O278" s="457"/>
      <c r="P278" s="398"/>
      <c r="Q278" s="398"/>
    </row>
    <row r="279" spans="1:17" s="364" customFormat="1" ht="109.2" customHeight="1" x14ac:dyDescent="0.3">
      <c r="A279" s="368"/>
      <c r="B279" s="370"/>
      <c r="C279" s="368"/>
      <c r="D279" s="428"/>
      <c r="E279" s="431"/>
      <c r="F279" s="454"/>
      <c r="G279" s="449"/>
      <c r="H279" s="449"/>
      <c r="I279" s="443"/>
      <c r="J279" s="446"/>
      <c r="O279" s="457"/>
      <c r="P279" s="398"/>
      <c r="Q279" s="398"/>
    </row>
    <row r="280" spans="1:17" s="364" customFormat="1" ht="109.2" customHeight="1" x14ac:dyDescent="0.3">
      <c r="A280" s="368"/>
      <c r="B280" s="398"/>
      <c r="C280" s="368"/>
      <c r="D280" s="428"/>
      <c r="E280" s="431"/>
      <c r="F280" s="454"/>
      <c r="G280" s="449"/>
      <c r="H280" s="449"/>
      <c r="I280" s="443"/>
      <c r="J280" s="446"/>
      <c r="O280" s="457"/>
      <c r="P280" s="398"/>
      <c r="Q280" s="398"/>
    </row>
    <row r="281" spans="1:17" s="364" customFormat="1" ht="109.2" customHeight="1" x14ac:dyDescent="0.3">
      <c r="A281" s="368"/>
      <c r="B281" s="398"/>
      <c r="C281" s="368"/>
      <c r="D281" s="428"/>
      <c r="E281" s="431"/>
      <c r="F281" s="454"/>
      <c r="G281" s="449"/>
      <c r="H281" s="449"/>
      <c r="I281" s="443"/>
      <c r="J281" s="446"/>
      <c r="O281" s="457"/>
      <c r="P281" s="398"/>
      <c r="Q281" s="398"/>
    </row>
    <row r="282" spans="1:17" s="364" customFormat="1" ht="109.2" customHeight="1" x14ac:dyDescent="0.3">
      <c r="A282" s="368"/>
      <c r="B282" s="398"/>
      <c r="C282" s="368"/>
      <c r="D282" s="428"/>
      <c r="E282" s="368"/>
      <c r="F282" s="454"/>
      <c r="G282" s="449"/>
      <c r="H282" s="449"/>
      <c r="I282" s="443"/>
      <c r="J282" s="446"/>
      <c r="O282" s="457"/>
      <c r="P282" s="398"/>
      <c r="Q282" s="398"/>
    </row>
    <row r="283" spans="1:17" s="364" customFormat="1" ht="109.2" customHeight="1" x14ac:dyDescent="0.3">
      <c r="A283" s="368"/>
      <c r="B283" s="398"/>
      <c r="C283" s="368"/>
      <c r="D283" s="428"/>
      <c r="E283" s="431"/>
      <c r="F283" s="454"/>
      <c r="G283" s="449"/>
      <c r="H283" s="449"/>
      <c r="I283" s="443"/>
      <c r="J283" s="446"/>
      <c r="O283" s="457"/>
      <c r="P283" s="398"/>
      <c r="Q283" s="398"/>
    </row>
    <row r="284" spans="1:17" s="364" customFormat="1" ht="109.2" customHeight="1" x14ac:dyDescent="0.3">
      <c r="A284" s="368"/>
      <c r="B284" s="370"/>
      <c r="C284" s="368"/>
      <c r="D284" s="428"/>
      <c r="E284" s="431"/>
      <c r="F284" s="454"/>
      <c r="G284" s="449"/>
      <c r="H284" s="449"/>
      <c r="I284" s="443"/>
      <c r="J284" s="446"/>
      <c r="O284" s="457"/>
      <c r="P284" s="398"/>
      <c r="Q284" s="398"/>
    </row>
    <row r="285" spans="1:17" s="364" customFormat="1" ht="109.2" customHeight="1" x14ac:dyDescent="0.3">
      <c r="A285" s="368"/>
      <c r="B285" s="370"/>
      <c r="C285" s="368"/>
      <c r="D285" s="428"/>
      <c r="E285" s="368"/>
      <c r="F285" s="454"/>
      <c r="G285" s="449"/>
      <c r="H285" s="449"/>
      <c r="I285" s="443"/>
      <c r="J285" s="446"/>
      <c r="O285" s="457"/>
      <c r="P285" s="398"/>
      <c r="Q285" s="398"/>
    </row>
    <row r="286" spans="1:17" s="364" customFormat="1" ht="109.2" customHeight="1" x14ac:dyDescent="0.3">
      <c r="A286" s="368"/>
      <c r="B286" s="370"/>
      <c r="C286" s="368"/>
      <c r="D286" s="428"/>
      <c r="E286" s="368"/>
      <c r="F286" s="454"/>
      <c r="G286" s="449"/>
      <c r="H286" s="449"/>
      <c r="I286" s="443"/>
      <c r="J286" s="446"/>
      <c r="O286" s="457"/>
      <c r="P286" s="398"/>
      <c r="Q286" s="398"/>
    </row>
    <row r="287" spans="1:17" s="364" customFormat="1" ht="109.2" customHeight="1" x14ac:dyDescent="0.3">
      <c r="A287" s="368"/>
      <c r="B287" s="398"/>
      <c r="C287" s="368"/>
      <c r="D287" s="428"/>
      <c r="E287" s="431"/>
      <c r="F287" s="454"/>
      <c r="G287" s="449"/>
      <c r="H287" s="449"/>
      <c r="I287" s="443"/>
      <c r="J287" s="446"/>
      <c r="O287" s="457"/>
      <c r="P287" s="398"/>
      <c r="Q287" s="398"/>
    </row>
    <row r="288" spans="1:17" s="364" customFormat="1" ht="109.2" customHeight="1" x14ac:dyDescent="0.3">
      <c r="A288" s="368"/>
      <c r="B288" s="398"/>
      <c r="C288" s="368"/>
      <c r="D288" s="428"/>
      <c r="E288" s="431"/>
      <c r="F288" s="454"/>
      <c r="G288" s="449"/>
      <c r="H288" s="449"/>
      <c r="I288" s="443"/>
      <c r="J288" s="446"/>
      <c r="O288" s="457"/>
      <c r="P288" s="398"/>
      <c r="Q288" s="398"/>
    </row>
    <row r="289" spans="1:17" s="364" customFormat="1" ht="109.2" customHeight="1" x14ac:dyDescent="0.3">
      <c r="A289" s="368"/>
      <c r="B289" s="370"/>
      <c r="C289" s="368"/>
      <c r="D289" s="428"/>
      <c r="E289" s="431"/>
      <c r="F289" s="454"/>
      <c r="G289" s="449"/>
      <c r="H289" s="449"/>
      <c r="I289" s="443"/>
      <c r="J289" s="446"/>
      <c r="O289" s="457"/>
      <c r="P289" s="398"/>
      <c r="Q289" s="398"/>
    </row>
    <row r="290" spans="1:17" s="364" customFormat="1" ht="109.2" customHeight="1" x14ac:dyDescent="0.3">
      <c r="A290" s="368"/>
      <c r="B290" s="370"/>
      <c r="C290" s="368"/>
      <c r="D290" s="428"/>
      <c r="E290" s="431"/>
      <c r="F290" s="454"/>
      <c r="G290" s="449"/>
      <c r="H290" s="449"/>
      <c r="I290" s="443"/>
      <c r="J290" s="446"/>
      <c r="K290" s="398"/>
      <c r="O290" s="457"/>
      <c r="P290" s="398"/>
      <c r="Q290" s="398"/>
    </row>
    <row r="291" spans="1:17" s="364" customFormat="1" ht="109.2" customHeight="1" x14ac:dyDescent="0.3">
      <c r="A291" s="368"/>
      <c r="B291" s="370"/>
      <c r="C291" s="368"/>
      <c r="D291" s="428"/>
      <c r="E291" s="431"/>
      <c r="F291" s="454"/>
      <c r="G291" s="449"/>
      <c r="H291" s="449"/>
      <c r="I291" s="443"/>
      <c r="J291" s="446"/>
      <c r="O291" s="457"/>
      <c r="P291" s="398"/>
      <c r="Q291" s="398"/>
    </row>
    <row r="292" spans="1:17" s="364" customFormat="1" ht="109.2" customHeight="1" x14ac:dyDescent="0.3">
      <c r="A292" s="368"/>
      <c r="B292" s="370"/>
      <c r="C292" s="368"/>
      <c r="D292" s="428"/>
      <c r="E292" s="431"/>
      <c r="F292" s="454"/>
      <c r="G292" s="449"/>
      <c r="H292" s="449"/>
      <c r="I292" s="443"/>
      <c r="J292" s="446"/>
      <c r="O292" s="457"/>
      <c r="P292" s="398"/>
      <c r="Q292" s="398"/>
    </row>
    <row r="293" spans="1:17" s="364" customFormat="1" ht="109.2" customHeight="1" x14ac:dyDescent="0.3">
      <c r="A293" s="368"/>
      <c r="B293" s="398"/>
      <c r="C293" s="368"/>
      <c r="D293" s="428"/>
      <c r="E293" s="431"/>
      <c r="F293" s="454"/>
      <c r="G293" s="449"/>
      <c r="H293" s="449"/>
      <c r="I293" s="443"/>
      <c r="J293" s="446"/>
      <c r="O293" s="457"/>
      <c r="P293" s="398"/>
      <c r="Q293" s="398"/>
    </row>
    <row r="294" spans="1:17" s="364" customFormat="1" ht="109.2" customHeight="1" x14ac:dyDescent="0.3">
      <c r="A294" s="368"/>
      <c r="B294" s="370"/>
      <c r="C294" s="368"/>
      <c r="D294" s="428"/>
      <c r="E294" s="368"/>
      <c r="F294" s="454"/>
      <c r="G294" s="449"/>
      <c r="H294" s="449"/>
      <c r="I294" s="443"/>
      <c r="J294" s="446"/>
      <c r="O294" s="457"/>
      <c r="P294" s="398"/>
      <c r="Q294" s="398"/>
    </row>
    <row r="295" spans="1:17" s="364" customFormat="1" ht="109.2" customHeight="1" x14ac:dyDescent="0.3">
      <c r="A295" s="368"/>
      <c r="B295" s="370"/>
      <c r="C295" s="368"/>
      <c r="D295" s="428"/>
      <c r="E295" s="431"/>
      <c r="F295" s="454"/>
      <c r="G295" s="449"/>
      <c r="H295" s="449"/>
      <c r="I295" s="443"/>
      <c r="J295" s="446"/>
      <c r="O295" s="457"/>
      <c r="P295" s="398"/>
      <c r="Q295" s="398"/>
    </row>
    <row r="296" spans="1:17" s="364" customFormat="1" ht="109.2" customHeight="1" x14ac:dyDescent="0.3">
      <c r="A296" s="368"/>
      <c r="B296" s="370"/>
      <c r="C296" s="368"/>
      <c r="D296" s="428"/>
      <c r="E296" s="368"/>
      <c r="F296" s="454"/>
      <c r="G296" s="449"/>
      <c r="H296" s="449"/>
      <c r="I296" s="443"/>
      <c r="J296" s="446"/>
      <c r="O296" s="457"/>
      <c r="P296" s="398"/>
      <c r="Q296" s="398"/>
    </row>
    <row r="297" spans="1:17" s="364" customFormat="1" ht="109.2" customHeight="1" x14ac:dyDescent="0.3">
      <c r="A297" s="368"/>
      <c r="B297" s="398"/>
      <c r="C297" s="368"/>
      <c r="D297" s="428"/>
      <c r="E297" s="431"/>
      <c r="F297" s="454"/>
      <c r="G297" s="449"/>
      <c r="H297" s="449"/>
      <c r="I297" s="443"/>
      <c r="J297" s="446"/>
      <c r="O297" s="457"/>
      <c r="P297" s="398"/>
      <c r="Q297" s="398"/>
    </row>
    <row r="298" spans="1:17" s="364" customFormat="1" ht="109.2" customHeight="1" x14ac:dyDescent="0.3">
      <c r="A298" s="368"/>
      <c r="B298" s="398"/>
      <c r="C298" s="368"/>
      <c r="D298" s="428"/>
      <c r="E298" s="431"/>
      <c r="F298" s="454"/>
      <c r="G298" s="449"/>
      <c r="H298" s="449"/>
      <c r="I298" s="443"/>
      <c r="J298" s="446"/>
      <c r="O298" s="457"/>
      <c r="P298" s="398"/>
      <c r="Q298" s="398"/>
    </row>
    <row r="299" spans="1:17" s="364" customFormat="1" ht="109.2" customHeight="1" x14ac:dyDescent="0.3">
      <c r="A299" s="368"/>
      <c r="B299" s="370"/>
      <c r="C299" s="368"/>
      <c r="D299" s="428"/>
      <c r="E299" s="368"/>
      <c r="F299" s="454"/>
      <c r="G299" s="449"/>
      <c r="H299" s="449"/>
      <c r="I299" s="443"/>
      <c r="J299" s="446"/>
      <c r="K299" s="398"/>
      <c r="O299" s="457"/>
      <c r="P299" s="398"/>
      <c r="Q299" s="398"/>
    </row>
    <row r="300" spans="1:17" s="364" customFormat="1" ht="109.2" customHeight="1" x14ac:dyDescent="0.3">
      <c r="A300" s="368"/>
      <c r="B300" s="398"/>
      <c r="C300" s="368"/>
      <c r="D300" s="428"/>
      <c r="E300" s="431"/>
      <c r="F300" s="454"/>
      <c r="G300" s="449"/>
      <c r="H300" s="449"/>
      <c r="I300" s="443"/>
      <c r="J300" s="446"/>
      <c r="O300" s="457"/>
      <c r="P300" s="398"/>
      <c r="Q300" s="398"/>
    </row>
    <row r="301" spans="1:17" s="364" customFormat="1" ht="109.2" customHeight="1" x14ac:dyDescent="0.3">
      <c r="A301" s="368"/>
      <c r="B301" s="370"/>
      <c r="C301" s="368"/>
      <c r="D301" s="428"/>
      <c r="E301" s="368"/>
      <c r="F301" s="454"/>
      <c r="G301" s="449"/>
      <c r="H301" s="449"/>
      <c r="I301" s="443"/>
      <c r="J301" s="446"/>
      <c r="O301" s="457"/>
      <c r="P301" s="398"/>
      <c r="Q301" s="398"/>
    </row>
    <row r="302" spans="1:17" s="364" customFormat="1" ht="109.2" customHeight="1" x14ac:dyDescent="0.3">
      <c r="A302" s="368"/>
      <c r="B302" s="398"/>
      <c r="C302" s="368"/>
      <c r="D302" s="428"/>
      <c r="E302" s="431"/>
      <c r="F302" s="454"/>
      <c r="G302" s="449"/>
      <c r="H302" s="449"/>
      <c r="I302" s="443"/>
      <c r="J302" s="446"/>
      <c r="O302" s="457"/>
      <c r="P302" s="398"/>
      <c r="Q302" s="398"/>
    </row>
    <row r="303" spans="1:17" s="364" customFormat="1" ht="109.2" customHeight="1" x14ac:dyDescent="0.3">
      <c r="A303" s="368"/>
      <c r="B303" s="398"/>
      <c r="C303" s="368"/>
      <c r="D303" s="428"/>
      <c r="E303" s="431"/>
      <c r="F303" s="454"/>
      <c r="G303" s="449"/>
      <c r="H303" s="449"/>
      <c r="I303" s="443"/>
      <c r="J303" s="446"/>
      <c r="O303" s="457"/>
      <c r="P303" s="398"/>
      <c r="Q303" s="398"/>
    </row>
    <row r="304" spans="1:17" s="364" customFormat="1" ht="109.2" customHeight="1" x14ac:dyDescent="0.3">
      <c r="A304" s="368"/>
      <c r="B304" s="370"/>
      <c r="C304" s="368"/>
      <c r="D304" s="428"/>
      <c r="E304" s="431"/>
      <c r="F304" s="454"/>
      <c r="G304" s="449"/>
      <c r="H304" s="449"/>
      <c r="I304" s="443"/>
      <c r="J304" s="446"/>
      <c r="O304" s="457"/>
      <c r="P304" s="398"/>
      <c r="Q304" s="398"/>
    </row>
    <row r="305" spans="1:17" s="364" customFormat="1" ht="109.2" customHeight="1" x14ac:dyDescent="0.3">
      <c r="A305" s="368"/>
      <c r="B305" s="398"/>
      <c r="C305" s="368"/>
      <c r="D305" s="428"/>
      <c r="E305" s="431"/>
      <c r="F305" s="454"/>
      <c r="G305" s="449"/>
      <c r="H305" s="449"/>
      <c r="I305" s="443"/>
      <c r="J305" s="446"/>
      <c r="O305" s="457"/>
      <c r="P305" s="398"/>
      <c r="Q305" s="398"/>
    </row>
    <row r="306" spans="1:17" s="364" customFormat="1" ht="109.2" customHeight="1" x14ac:dyDescent="0.3">
      <c r="A306" s="368"/>
      <c r="B306" s="370"/>
      <c r="C306" s="368"/>
      <c r="D306" s="428"/>
      <c r="E306" s="431"/>
      <c r="F306" s="454"/>
      <c r="G306" s="449"/>
      <c r="H306" s="449"/>
      <c r="I306" s="443"/>
      <c r="J306" s="446"/>
      <c r="O306" s="457"/>
      <c r="P306" s="398"/>
      <c r="Q306" s="398"/>
    </row>
    <row r="307" spans="1:17" s="364" customFormat="1" ht="109.2" customHeight="1" x14ac:dyDescent="0.3">
      <c r="A307" s="368"/>
      <c r="B307" s="398"/>
      <c r="C307" s="368"/>
      <c r="D307" s="428"/>
      <c r="E307" s="431"/>
      <c r="F307" s="454"/>
      <c r="G307" s="449"/>
      <c r="H307" s="449"/>
      <c r="I307" s="443"/>
      <c r="J307" s="446"/>
      <c r="O307" s="457"/>
      <c r="P307" s="398"/>
      <c r="Q307" s="398"/>
    </row>
    <row r="308" spans="1:17" s="364" customFormat="1" ht="109.2" customHeight="1" x14ac:dyDescent="0.3">
      <c r="A308" s="368"/>
      <c r="B308" s="370"/>
      <c r="C308" s="368"/>
      <c r="D308" s="428"/>
      <c r="E308" s="368"/>
      <c r="F308" s="454"/>
      <c r="G308" s="449"/>
      <c r="H308" s="449"/>
      <c r="I308" s="443"/>
      <c r="J308" s="446"/>
      <c r="K308" s="398"/>
      <c r="O308" s="457"/>
      <c r="P308" s="398"/>
      <c r="Q308" s="398"/>
    </row>
    <row r="309" spans="1:17" s="364" customFormat="1" ht="109.2" customHeight="1" x14ac:dyDescent="0.3">
      <c r="A309" s="368"/>
      <c r="B309" s="370"/>
      <c r="C309" s="368"/>
      <c r="D309" s="428"/>
      <c r="E309" s="431"/>
      <c r="F309" s="454"/>
      <c r="G309" s="449"/>
      <c r="H309" s="449"/>
      <c r="I309" s="443"/>
      <c r="J309" s="446"/>
      <c r="O309" s="457"/>
      <c r="P309" s="398"/>
      <c r="Q309" s="398"/>
    </row>
    <row r="310" spans="1:17" s="364" customFormat="1" ht="109.2" customHeight="1" x14ac:dyDescent="0.3">
      <c r="A310" s="368"/>
      <c r="B310" s="398"/>
      <c r="C310" s="368"/>
      <c r="D310" s="428"/>
      <c r="E310" s="431"/>
      <c r="F310" s="454"/>
      <c r="G310" s="449"/>
      <c r="H310" s="449"/>
      <c r="I310" s="443"/>
      <c r="J310" s="446"/>
      <c r="O310" s="457"/>
      <c r="P310" s="398"/>
      <c r="Q310" s="398"/>
    </row>
    <row r="311" spans="1:17" s="364" customFormat="1" ht="109.2" customHeight="1" x14ac:dyDescent="0.3">
      <c r="A311" s="368"/>
      <c r="B311" s="370"/>
      <c r="C311" s="368"/>
      <c r="D311" s="428"/>
      <c r="E311" s="431"/>
      <c r="F311" s="454"/>
      <c r="G311" s="449"/>
      <c r="H311" s="449"/>
      <c r="I311" s="443"/>
      <c r="J311" s="446"/>
      <c r="O311" s="457"/>
      <c r="P311" s="398"/>
      <c r="Q311" s="398"/>
    </row>
    <row r="312" spans="1:17" s="364" customFormat="1" ht="109.2" customHeight="1" x14ac:dyDescent="0.3">
      <c r="A312" s="368"/>
      <c r="B312" s="398"/>
      <c r="C312" s="368"/>
      <c r="D312" s="428"/>
      <c r="E312" s="431"/>
      <c r="F312" s="454"/>
      <c r="G312" s="449"/>
      <c r="H312" s="449"/>
      <c r="I312" s="443"/>
      <c r="J312" s="446"/>
      <c r="O312" s="457"/>
      <c r="P312" s="398"/>
      <c r="Q312" s="398"/>
    </row>
    <row r="313" spans="1:17" s="364" customFormat="1" ht="109.2" customHeight="1" x14ac:dyDescent="0.3">
      <c r="A313" s="368"/>
      <c r="B313" s="398"/>
      <c r="C313" s="368"/>
      <c r="D313" s="428"/>
      <c r="E313" s="431"/>
      <c r="F313" s="454"/>
      <c r="G313" s="449"/>
      <c r="H313" s="449"/>
      <c r="I313" s="443"/>
      <c r="J313" s="446"/>
      <c r="O313" s="457"/>
      <c r="P313" s="398"/>
      <c r="Q313" s="398"/>
    </row>
    <row r="314" spans="1:17" s="364" customFormat="1" ht="109.2" customHeight="1" x14ac:dyDescent="0.3">
      <c r="A314" s="368"/>
      <c r="B314" s="398"/>
      <c r="C314" s="368"/>
      <c r="D314" s="428"/>
      <c r="E314" s="431"/>
      <c r="F314" s="454"/>
      <c r="G314" s="449"/>
      <c r="H314" s="449"/>
      <c r="I314" s="443"/>
      <c r="J314" s="446"/>
      <c r="O314" s="457"/>
      <c r="P314" s="398"/>
      <c r="Q314" s="398"/>
    </row>
    <row r="315" spans="1:17" s="364" customFormat="1" ht="109.2" customHeight="1" x14ac:dyDescent="0.3">
      <c r="A315" s="368"/>
      <c r="B315" s="370"/>
      <c r="C315" s="368"/>
      <c r="D315" s="428"/>
      <c r="E315" s="431"/>
      <c r="F315" s="454"/>
      <c r="G315" s="449"/>
      <c r="H315" s="449"/>
      <c r="I315" s="443"/>
      <c r="J315" s="446"/>
      <c r="O315" s="457"/>
      <c r="P315" s="398"/>
      <c r="Q315" s="398"/>
    </row>
    <row r="316" spans="1:17" s="364" customFormat="1" ht="109.2" customHeight="1" x14ac:dyDescent="0.3">
      <c r="A316" s="368"/>
      <c r="B316" s="370"/>
      <c r="C316" s="368"/>
      <c r="D316" s="428"/>
      <c r="E316" s="431"/>
      <c r="F316" s="454"/>
      <c r="G316" s="449"/>
      <c r="H316" s="449"/>
      <c r="I316" s="443"/>
      <c r="J316" s="446"/>
      <c r="O316" s="457"/>
      <c r="P316" s="398"/>
      <c r="Q316" s="398"/>
    </row>
    <row r="317" spans="1:17" s="364" customFormat="1" ht="109.2" customHeight="1" x14ac:dyDescent="0.3">
      <c r="A317" s="368"/>
      <c r="B317" s="370"/>
      <c r="C317" s="368"/>
      <c r="D317" s="428"/>
      <c r="E317" s="431"/>
      <c r="F317" s="454"/>
      <c r="G317" s="449"/>
      <c r="H317" s="449"/>
      <c r="I317" s="443"/>
      <c r="J317" s="446"/>
      <c r="O317" s="457"/>
      <c r="P317" s="398"/>
      <c r="Q317" s="398"/>
    </row>
    <row r="318" spans="1:17" s="364" customFormat="1" ht="109.2" customHeight="1" x14ac:dyDescent="0.3">
      <c r="A318" s="368"/>
      <c r="B318" s="370"/>
      <c r="C318" s="368"/>
      <c r="D318" s="428"/>
      <c r="E318" s="431"/>
      <c r="F318" s="454"/>
      <c r="G318" s="449"/>
      <c r="H318" s="449"/>
      <c r="I318" s="443"/>
      <c r="J318" s="446"/>
      <c r="O318" s="457"/>
      <c r="P318" s="398"/>
      <c r="Q318" s="398"/>
    </row>
    <row r="319" spans="1:17" s="364" customFormat="1" ht="109.2" customHeight="1" x14ac:dyDescent="0.3">
      <c r="A319" s="368"/>
      <c r="B319" s="370"/>
      <c r="C319" s="368"/>
      <c r="D319" s="428"/>
      <c r="E319" s="431"/>
      <c r="F319" s="454"/>
      <c r="G319" s="449"/>
      <c r="H319" s="449"/>
      <c r="I319" s="443"/>
      <c r="J319" s="446"/>
      <c r="O319" s="457"/>
      <c r="P319" s="398"/>
      <c r="Q319" s="398"/>
    </row>
    <row r="320" spans="1:17" s="364" customFormat="1" ht="109.2" customHeight="1" x14ac:dyDescent="0.3">
      <c r="A320" s="368"/>
      <c r="B320" s="370"/>
      <c r="C320" s="368"/>
      <c r="D320" s="428"/>
      <c r="E320" s="431"/>
      <c r="F320" s="454"/>
      <c r="G320" s="449"/>
      <c r="H320" s="449"/>
      <c r="I320" s="443"/>
      <c r="J320" s="446"/>
      <c r="O320" s="457"/>
      <c r="P320" s="398"/>
      <c r="Q320" s="398"/>
    </row>
    <row r="321" spans="1:17" s="364" customFormat="1" ht="109.2" customHeight="1" x14ac:dyDescent="0.3">
      <c r="A321" s="368"/>
      <c r="B321" s="370"/>
      <c r="C321" s="368"/>
      <c r="D321" s="428"/>
      <c r="E321" s="368"/>
      <c r="F321" s="454"/>
      <c r="G321" s="449"/>
      <c r="H321" s="458"/>
      <c r="I321" s="443"/>
      <c r="J321" s="446"/>
      <c r="O321" s="457"/>
      <c r="P321" s="398"/>
      <c r="Q321" s="398"/>
    </row>
    <row r="322" spans="1:17" s="364" customFormat="1" ht="109.2" customHeight="1" x14ac:dyDescent="0.3">
      <c r="A322" s="368"/>
      <c r="B322" s="370"/>
      <c r="C322" s="368"/>
      <c r="D322" s="393"/>
      <c r="E322" s="368"/>
      <c r="F322" s="459"/>
      <c r="G322" s="435"/>
      <c r="H322" s="435"/>
      <c r="I322" s="460"/>
      <c r="J322" s="428"/>
      <c r="O322" s="457"/>
      <c r="P322" s="398"/>
      <c r="Q322" s="398"/>
    </row>
    <row r="323" spans="1:17" s="364" customFormat="1" ht="109.2" customHeight="1" x14ac:dyDescent="0.3">
      <c r="A323" s="368"/>
      <c r="B323" s="370"/>
      <c r="C323" s="368"/>
      <c r="D323" s="393"/>
      <c r="E323" s="368"/>
      <c r="F323" s="459"/>
      <c r="G323" s="435"/>
      <c r="H323" s="435"/>
      <c r="I323" s="460"/>
      <c r="J323" s="428"/>
      <c r="O323" s="457"/>
      <c r="P323" s="398"/>
      <c r="Q323" s="398"/>
    </row>
    <row r="324" spans="1:17" s="364" customFormat="1" ht="109.2" customHeight="1" x14ac:dyDescent="0.3">
      <c r="A324" s="368"/>
      <c r="B324" s="370"/>
      <c r="C324" s="368"/>
      <c r="D324" s="393"/>
      <c r="E324" s="368"/>
      <c r="F324" s="459"/>
      <c r="G324" s="435"/>
      <c r="H324" s="435"/>
      <c r="I324" s="460"/>
      <c r="J324" s="368"/>
      <c r="O324" s="457"/>
      <c r="P324" s="398"/>
      <c r="Q324" s="398"/>
    </row>
    <row r="325" spans="1:17" s="364" customFormat="1" ht="109.2" customHeight="1" x14ac:dyDescent="0.3">
      <c r="A325" s="368"/>
      <c r="B325" s="370"/>
      <c r="C325" s="368"/>
      <c r="D325" s="393"/>
      <c r="E325" s="368"/>
      <c r="F325" s="459"/>
      <c r="G325" s="435"/>
      <c r="H325" s="435"/>
      <c r="I325" s="460"/>
      <c r="J325" s="368"/>
      <c r="O325" s="457"/>
      <c r="P325" s="398"/>
      <c r="Q325" s="398"/>
    </row>
    <row r="326" spans="1:17" s="364" customFormat="1" ht="109.2" customHeight="1" x14ac:dyDescent="0.3">
      <c r="A326" s="368"/>
      <c r="B326" s="370"/>
      <c r="C326" s="368"/>
      <c r="D326" s="393"/>
      <c r="E326" s="368"/>
      <c r="F326" s="459"/>
      <c r="G326" s="435"/>
      <c r="H326" s="435"/>
      <c r="I326" s="460"/>
      <c r="J326" s="368"/>
      <c r="O326" s="457"/>
      <c r="P326" s="398"/>
      <c r="Q326" s="398"/>
    </row>
    <row r="327" spans="1:17" s="364" customFormat="1" ht="109.2" customHeight="1" x14ac:dyDescent="0.3">
      <c r="A327" s="368"/>
      <c r="B327" s="370"/>
      <c r="C327" s="368"/>
      <c r="D327" s="393"/>
      <c r="E327" s="368"/>
      <c r="F327" s="459"/>
      <c r="G327" s="435"/>
      <c r="H327" s="435"/>
      <c r="I327" s="460"/>
      <c r="J327" s="368"/>
      <c r="K327" s="393"/>
      <c r="O327" s="457"/>
      <c r="P327" s="398"/>
      <c r="Q327" s="398"/>
    </row>
    <row r="328" spans="1:17" s="364" customFormat="1" ht="109.2" customHeight="1" x14ac:dyDescent="0.3">
      <c r="A328" s="368"/>
      <c r="B328" s="370"/>
      <c r="C328" s="368"/>
      <c r="D328" s="393"/>
      <c r="E328" s="368"/>
      <c r="F328" s="459"/>
      <c r="G328" s="435"/>
      <c r="H328" s="435"/>
      <c r="I328" s="460"/>
      <c r="J328" s="368"/>
      <c r="K328" s="393"/>
      <c r="O328" s="457"/>
      <c r="P328" s="398"/>
      <c r="Q328" s="398"/>
    </row>
    <row r="329" spans="1:17" s="364" customFormat="1" ht="109.2" customHeight="1" x14ac:dyDescent="0.3">
      <c r="A329" s="368"/>
      <c r="B329" s="446"/>
      <c r="C329" s="368"/>
      <c r="D329" s="368"/>
      <c r="E329" s="368"/>
      <c r="F329" s="459"/>
      <c r="G329" s="435"/>
      <c r="H329" s="435"/>
      <c r="I329" s="460"/>
      <c r="J329" s="368"/>
      <c r="K329" s="393"/>
      <c r="O329" s="457"/>
      <c r="P329" s="398"/>
      <c r="Q329" s="398"/>
    </row>
    <row r="330" spans="1:17" s="364" customFormat="1" ht="109.2" customHeight="1" x14ac:dyDescent="0.3">
      <c r="A330" s="368"/>
      <c r="B330" s="370"/>
      <c r="C330" s="368"/>
      <c r="D330" s="393"/>
      <c r="E330" s="368"/>
      <c r="F330" s="459"/>
      <c r="G330" s="435"/>
      <c r="H330" s="435"/>
      <c r="I330" s="460"/>
      <c r="J330" s="368"/>
      <c r="K330" s="393"/>
      <c r="O330" s="457"/>
      <c r="P330" s="398"/>
      <c r="Q330" s="398"/>
    </row>
    <row r="331" spans="1:17" s="364" customFormat="1" ht="109.2" customHeight="1" x14ac:dyDescent="0.3">
      <c r="A331" s="368"/>
      <c r="B331" s="370"/>
      <c r="C331" s="368"/>
      <c r="D331" s="459"/>
      <c r="E331" s="368"/>
      <c r="F331" s="459"/>
      <c r="G331" s="435"/>
      <c r="H331" s="435"/>
      <c r="I331" s="460"/>
      <c r="J331" s="368"/>
      <c r="K331" s="393"/>
      <c r="O331" s="457"/>
      <c r="P331" s="398"/>
      <c r="Q331" s="398"/>
    </row>
    <row r="332" spans="1:17" s="364" customFormat="1" ht="109.2" customHeight="1" x14ac:dyDescent="0.3">
      <c r="A332" s="368"/>
      <c r="B332" s="370"/>
      <c r="C332" s="368"/>
      <c r="D332" s="393"/>
      <c r="E332" s="368"/>
      <c r="F332" s="459"/>
      <c r="G332" s="435"/>
      <c r="H332" s="435"/>
      <c r="I332" s="460"/>
      <c r="J332" s="368"/>
      <c r="K332" s="368"/>
      <c r="O332" s="457"/>
      <c r="P332" s="398"/>
      <c r="Q332" s="398"/>
    </row>
    <row r="333" spans="1:17" s="364" customFormat="1" ht="109.2" customHeight="1" x14ac:dyDescent="0.3">
      <c r="A333" s="368"/>
      <c r="B333" s="370"/>
      <c r="C333" s="368"/>
      <c r="D333" s="393"/>
      <c r="E333" s="368"/>
      <c r="F333" s="459"/>
      <c r="G333" s="435"/>
      <c r="H333" s="435"/>
      <c r="I333" s="460"/>
      <c r="J333" s="368"/>
      <c r="K333" s="393"/>
      <c r="O333" s="457"/>
      <c r="P333" s="398"/>
      <c r="Q333" s="398"/>
    </row>
    <row r="334" spans="1:17" s="364" customFormat="1" ht="109.2" customHeight="1" x14ac:dyDescent="0.3">
      <c r="A334" s="368"/>
      <c r="B334" s="370"/>
      <c r="C334" s="368"/>
      <c r="D334" s="393"/>
      <c r="E334" s="368"/>
      <c r="F334" s="459"/>
      <c r="G334" s="435"/>
      <c r="H334" s="435"/>
      <c r="I334" s="460"/>
      <c r="J334" s="368"/>
      <c r="K334" s="393"/>
      <c r="O334" s="457"/>
      <c r="P334" s="398"/>
      <c r="Q334" s="398"/>
    </row>
    <row r="335" spans="1:17" s="364" customFormat="1" ht="109.2" customHeight="1" x14ac:dyDescent="0.3">
      <c r="A335" s="368"/>
      <c r="B335" s="370"/>
      <c r="C335" s="368"/>
      <c r="D335" s="393"/>
      <c r="E335" s="368"/>
      <c r="F335" s="459"/>
      <c r="G335" s="435"/>
      <c r="H335" s="435"/>
      <c r="I335" s="460"/>
      <c r="J335" s="368"/>
      <c r="K335" s="393"/>
      <c r="O335" s="457"/>
      <c r="P335" s="398"/>
      <c r="Q335" s="398"/>
    </row>
    <row r="336" spans="1:17" s="364" customFormat="1" ht="109.2" customHeight="1" x14ac:dyDescent="0.3">
      <c r="A336" s="368"/>
      <c r="B336" s="370"/>
      <c r="C336" s="368"/>
      <c r="D336" s="393"/>
      <c r="E336" s="368"/>
      <c r="F336" s="459"/>
      <c r="G336" s="435"/>
      <c r="H336" s="435"/>
      <c r="I336" s="460"/>
      <c r="J336" s="368"/>
      <c r="K336" s="393"/>
      <c r="O336" s="457"/>
      <c r="P336" s="398"/>
      <c r="Q336" s="398"/>
    </row>
    <row r="337" spans="1:17" s="364" customFormat="1" ht="109.2" customHeight="1" x14ac:dyDescent="0.3">
      <c r="A337" s="368"/>
      <c r="B337" s="370"/>
      <c r="C337" s="368"/>
      <c r="D337" s="393"/>
      <c r="E337" s="368"/>
      <c r="F337" s="459"/>
      <c r="G337" s="435"/>
      <c r="H337" s="435"/>
      <c r="I337" s="460"/>
      <c r="J337" s="368"/>
      <c r="K337" s="393"/>
      <c r="O337" s="457"/>
      <c r="P337" s="398"/>
      <c r="Q337" s="398"/>
    </row>
    <row r="338" spans="1:17" s="364" customFormat="1" ht="109.2" customHeight="1" x14ac:dyDescent="0.3">
      <c r="A338" s="368"/>
      <c r="B338" s="370"/>
      <c r="C338" s="368"/>
      <c r="D338" s="393"/>
      <c r="E338" s="368"/>
      <c r="F338" s="459"/>
      <c r="G338" s="435"/>
      <c r="H338" s="435"/>
      <c r="I338" s="460"/>
      <c r="J338" s="368"/>
      <c r="K338" s="393"/>
      <c r="O338" s="457"/>
      <c r="P338" s="398"/>
      <c r="Q338" s="398"/>
    </row>
    <row r="339" spans="1:17" s="364" customFormat="1" ht="109.2" customHeight="1" x14ac:dyDescent="0.3">
      <c r="A339" s="368"/>
      <c r="B339" s="370"/>
      <c r="C339" s="368"/>
      <c r="D339" s="428"/>
      <c r="E339" s="368"/>
      <c r="F339" s="461"/>
      <c r="G339" s="369"/>
      <c r="H339" s="369"/>
      <c r="I339" s="460"/>
      <c r="J339" s="428"/>
      <c r="K339" s="393"/>
      <c r="O339" s="457"/>
      <c r="P339" s="398"/>
      <c r="Q339" s="398"/>
    </row>
    <row r="340" spans="1:17" s="364" customFormat="1" ht="109.2" customHeight="1" x14ac:dyDescent="0.3">
      <c r="A340" s="368"/>
      <c r="B340" s="370"/>
      <c r="C340" s="368"/>
      <c r="D340" s="368"/>
      <c r="E340" s="368"/>
      <c r="F340" s="459"/>
      <c r="G340" s="435"/>
      <c r="H340" s="435"/>
      <c r="I340" s="460"/>
      <c r="J340" s="368"/>
      <c r="K340" s="393"/>
      <c r="O340" s="457"/>
      <c r="P340" s="398"/>
      <c r="Q340" s="398"/>
    </row>
    <row r="341" spans="1:17" s="364" customFormat="1" ht="109.2" customHeight="1" x14ac:dyDescent="0.3">
      <c r="A341" s="368"/>
      <c r="B341" s="370"/>
      <c r="C341" s="368"/>
      <c r="D341" s="393"/>
      <c r="E341" s="368"/>
      <c r="F341" s="459"/>
      <c r="G341" s="435"/>
      <c r="H341" s="435"/>
      <c r="I341" s="460"/>
      <c r="J341" s="368"/>
      <c r="K341" s="393"/>
      <c r="O341" s="457"/>
      <c r="P341" s="398"/>
      <c r="Q341" s="398"/>
    </row>
    <row r="342" spans="1:17" s="364" customFormat="1" ht="109.2" customHeight="1" x14ac:dyDescent="0.3">
      <c r="A342" s="368"/>
      <c r="B342" s="370"/>
      <c r="C342" s="368"/>
      <c r="D342" s="368"/>
      <c r="E342" s="368"/>
      <c r="F342" s="459"/>
      <c r="G342" s="435"/>
      <c r="H342" s="435"/>
      <c r="I342" s="460"/>
      <c r="J342" s="368"/>
      <c r="K342" s="368"/>
      <c r="O342" s="457"/>
      <c r="P342" s="398"/>
      <c r="Q342" s="398"/>
    </row>
    <row r="343" spans="1:17" s="364" customFormat="1" ht="109.2" customHeight="1" x14ac:dyDescent="0.3">
      <c r="A343" s="368"/>
      <c r="B343" s="446"/>
      <c r="C343" s="368"/>
      <c r="D343" s="368"/>
      <c r="E343" s="368"/>
      <c r="F343" s="459"/>
      <c r="G343" s="435"/>
      <c r="H343" s="435"/>
      <c r="I343" s="460"/>
      <c r="J343" s="368"/>
      <c r="K343" s="368"/>
      <c r="O343" s="457"/>
      <c r="P343" s="398"/>
      <c r="Q343" s="398"/>
    </row>
    <row r="344" spans="1:17" s="364" customFormat="1" ht="109.2" customHeight="1" x14ac:dyDescent="0.3">
      <c r="A344" s="368"/>
      <c r="B344" s="370"/>
      <c r="C344" s="368"/>
      <c r="D344" s="393"/>
      <c r="E344" s="368"/>
      <c r="F344" s="459"/>
      <c r="G344" s="435"/>
      <c r="H344" s="435"/>
      <c r="I344" s="460"/>
      <c r="J344" s="368"/>
      <c r="K344" s="368"/>
      <c r="O344" s="457"/>
      <c r="P344" s="398"/>
      <c r="Q344" s="398"/>
    </row>
    <row r="345" spans="1:17" s="364" customFormat="1" ht="109.2" customHeight="1" x14ac:dyDescent="0.3">
      <c r="A345" s="368"/>
      <c r="B345" s="370"/>
      <c r="C345" s="368"/>
      <c r="D345" s="428"/>
      <c r="E345" s="368"/>
      <c r="F345" s="459"/>
      <c r="G345" s="435"/>
      <c r="H345" s="435"/>
      <c r="I345" s="460"/>
      <c r="J345" s="368"/>
      <c r="K345" s="393"/>
      <c r="O345" s="457"/>
      <c r="P345" s="398"/>
      <c r="Q345" s="398"/>
    </row>
    <row r="346" spans="1:17" s="364" customFormat="1" ht="109.2" customHeight="1" x14ac:dyDescent="0.3">
      <c r="A346" s="368"/>
      <c r="B346" s="370"/>
      <c r="C346" s="368"/>
      <c r="D346" s="393"/>
      <c r="E346" s="368"/>
      <c r="F346" s="459"/>
      <c r="G346" s="435"/>
      <c r="H346" s="435"/>
      <c r="I346" s="460"/>
      <c r="J346" s="368"/>
      <c r="K346" s="393"/>
      <c r="O346" s="457"/>
      <c r="P346" s="398"/>
      <c r="Q346" s="398"/>
    </row>
    <row r="347" spans="1:17" s="364" customFormat="1" ht="109.2" customHeight="1" x14ac:dyDescent="0.3">
      <c r="A347" s="368"/>
      <c r="B347" s="370"/>
      <c r="C347" s="368"/>
      <c r="D347" s="428"/>
      <c r="E347" s="368"/>
      <c r="F347" s="461"/>
      <c r="G347" s="369"/>
      <c r="H347" s="369"/>
      <c r="I347" s="460"/>
      <c r="J347" s="428"/>
      <c r="K347" s="393"/>
      <c r="O347" s="457"/>
      <c r="P347" s="398"/>
      <c r="Q347" s="398"/>
    </row>
    <row r="348" spans="1:17" s="364" customFormat="1" ht="109.2" customHeight="1" x14ac:dyDescent="0.3">
      <c r="A348" s="368"/>
      <c r="B348" s="370"/>
      <c r="C348" s="368"/>
      <c r="D348" s="428"/>
      <c r="E348" s="368"/>
      <c r="F348" s="461"/>
      <c r="G348" s="369"/>
      <c r="H348" s="369"/>
      <c r="I348" s="460"/>
      <c r="J348" s="428"/>
      <c r="K348" s="393"/>
      <c r="O348" s="457"/>
      <c r="P348" s="398"/>
      <c r="Q348" s="398"/>
    </row>
    <row r="349" spans="1:17" s="364" customFormat="1" ht="109.2" customHeight="1" x14ac:dyDescent="0.3">
      <c r="A349" s="368"/>
      <c r="B349" s="370"/>
      <c r="C349" s="368"/>
      <c r="D349" s="428"/>
      <c r="E349" s="368"/>
      <c r="F349" s="461"/>
      <c r="G349" s="369"/>
      <c r="H349" s="369"/>
      <c r="I349" s="460"/>
      <c r="J349" s="428"/>
      <c r="K349" s="393"/>
      <c r="O349" s="457"/>
      <c r="P349" s="398"/>
      <c r="Q349" s="398"/>
    </row>
    <row r="350" spans="1:17" s="364" customFormat="1" ht="109.2" customHeight="1" x14ac:dyDescent="0.3">
      <c r="A350" s="368"/>
      <c r="B350" s="370"/>
      <c r="C350" s="368"/>
      <c r="D350" s="428"/>
      <c r="E350" s="368"/>
      <c r="F350" s="461"/>
      <c r="G350" s="369"/>
      <c r="H350" s="369"/>
      <c r="I350" s="460"/>
      <c r="J350" s="428"/>
      <c r="K350" s="393"/>
      <c r="O350" s="457"/>
      <c r="P350" s="398"/>
      <c r="Q350" s="398"/>
    </row>
    <row r="351" spans="1:17" s="364" customFormat="1" ht="109.2" customHeight="1" x14ac:dyDescent="0.3">
      <c r="A351" s="368"/>
      <c r="B351" s="370"/>
      <c r="C351" s="368"/>
      <c r="D351" s="428"/>
      <c r="E351" s="368"/>
      <c r="F351" s="461"/>
      <c r="G351" s="369"/>
      <c r="H351" s="369"/>
      <c r="I351" s="393"/>
      <c r="J351" s="428"/>
      <c r="K351" s="393"/>
      <c r="O351" s="457"/>
      <c r="P351" s="398"/>
      <c r="Q351" s="398"/>
    </row>
    <row r="352" spans="1:17" s="364" customFormat="1" ht="109.2" customHeight="1" x14ac:dyDescent="0.3">
      <c r="A352" s="368"/>
      <c r="B352" s="370"/>
      <c r="C352" s="368"/>
      <c r="D352" s="428"/>
      <c r="E352" s="428"/>
      <c r="F352" s="461"/>
      <c r="G352" s="369"/>
      <c r="H352" s="369"/>
      <c r="I352" s="460"/>
      <c r="J352" s="428"/>
      <c r="K352" s="393"/>
      <c r="O352" s="457"/>
      <c r="P352" s="398"/>
      <c r="Q352" s="398"/>
    </row>
    <row r="353" spans="1:17" s="364" customFormat="1" ht="109.2" customHeight="1" x14ac:dyDescent="0.3">
      <c r="A353" s="368"/>
      <c r="B353" s="370"/>
      <c r="C353" s="368"/>
      <c r="D353" s="428"/>
      <c r="E353" s="368"/>
      <c r="F353" s="461"/>
      <c r="G353" s="369"/>
      <c r="H353" s="369"/>
      <c r="I353" s="460"/>
      <c r="J353" s="428"/>
      <c r="K353" s="393"/>
      <c r="O353" s="457"/>
      <c r="P353" s="398"/>
      <c r="Q353" s="398"/>
    </row>
    <row r="354" spans="1:17" s="364" customFormat="1" ht="109.2" customHeight="1" x14ac:dyDescent="0.3">
      <c r="A354" s="368"/>
      <c r="B354" s="370"/>
      <c r="C354" s="368"/>
      <c r="D354" s="368"/>
      <c r="E354" s="368"/>
      <c r="F354" s="368"/>
      <c r="G354" s="369"/>
      <c r="H354" s="369"/>
      <c r="I354" s="443"/>
      <c r="J354" s="368"/>
      <c r="O354" s="457"/>
      <c r="P354" s="398"/>
      <c r="Q354" s="398"/>
    </row>
    <row r="355" spans="1:17" s="364" customFormat="1" ht="109.2" customHeight="1" x14ac:dyDescent="0.3">
      <c r="A355" s="368"/>
      <c r="B355" s="370"/>
      <c r="C355" s="368"/>
      <c r="D355" s="368"/>
      <c r="E355" s="368"/>
      <c r="F355" s="368"/>
      <c r="G355" s="369"/>
      <c r="H355" s="411"/>
      <c r="I355" s="443"/>
      <c r="J355" s="368"/>
      <c r="O355" s="457"/>
      <c r="P355" s="398"/>
      <c r="Q355" s="398"/>
    </row>
    <row r="356" spans="1:17" s="364" customFormat="1" ht="109.2" customHeight="1" x14ac:dyDescent="0.3">
      <c r="A356" s="368"/>
      <c r="B356" s="370"/>
      <c r="C356" s="368"/>
      <c r="D356" s="368"/>
      <c r="E356" s="368"/>
      <c r="F356" s="368"/>
      <c r="G356" s="369"/>
      <c r="H356" s="369"/>
      <c r="I356" s="443"/>
      <c r="J356" s="368"/>
      <c r="O356" s="457"/>
      <c r="P356" s="398"/>
      <c r="Q356" s="398"/>
    </row>
    <row r="357" spans="1:17" s="364" customFormat="1" ht="109.2" customHeight="1" x14ac:dyDescent="0.3">
      <c r="A357" s="368"/>
      <c r="B357" s="370"/>
      <c r="C357" s="368"/>
      <c r="D357" s="368"/>
      <c r="E357" s="368"/>
      <c r="F357" s="368"/>
      <c r="G357" s="369"/>
      <c r="H357" s="369"/>
      <c r="I357" s="443"/>
      <c r="J357" s="368"/>
      <c r="O357" s="457"/>
      <c r="P357" s="398"/>
      <c r="Q357" s="398"/>
    </row>
    <row r="358" spans="1:17" s="364" customFormat="1" ht="109.2" customHeight="1" x14ac:dyDescent="0.3">
      <c r="A358" s="368"/>
      <c r="B358" s="370"/>
      <c r="C358" s="368"/>
      <c r="D358" s="368"/>
      <c r="E358" s="368"/>
      <c r="F358" s="368"/>
      <c r="G358" s="369"/>
      <c r="H358" s="411"/>
      <c r="I358" s="443"/>
      <c r="J358" s="368"/>
      <c r="O358" s="457"/>
      <c r="P358" s="398"/>
      <c r="Q358" s="398"/>
    </row>
    <row r="359" spans="1:17" s="364" customFormat="1" ht="109.2" customHeight="1" x14ac:dyDescent="0.3">
      <c r="A359" s="368"/>
      <c r="B359" s="370"/>
      <c r="C359" s="368"/>
      <c r="D359" s="368"/>
      <c r="E359" s="368"/>
      <c r="F359" s="368"/>
      <c r="G359" s="369"/>
      <c r="H359" s="369"/>
      <c r="I359" s="443"/>
      <c r="J359" s="368"/>
      <c r="O359" s="457"/>
      <c r="P359" s="398"/>
      <c r="Q359" s="398"/>
    </row>
    <row r="360" spans="1:17" s="364" customFormat="1" ht="109.2" customHeight="1" x14ac:dyDescent="0.3">
      <c r="A360" s="368"/>
      <c r="B360" s="370"/>
      <c r="C360" s="368"/>
      <c r="D360" s="368"/>
      <c r="E360" s="368"/>
      <c r="F360" s="368"/>
      <c r="G360" s="369"/>
      <c r="H360" s="369"/>
      <c r="I360" s="443"/>
      <c r="J360" s="368"/>
      <c r="O360" s="457"/>
      <c r="P360" s="398"/>
      <c r="Q360" s="398"/>
    </row>
    <row r="361" spans="1:17" s="364" customFormat="1" ht="109.2" customHeight="1" x14ac:dyDescent="0.3">
      <c r="A361" s="368"/>
      <c r="B361" s="370"/>
      <c r="C361" s="368"/>
      <c r="D361" s="368"/>
      <c r="E361" s="368"/>
      <c r="F361" s="368"/>
      <c r="G361" s="369"/>
      <c r="H361" s="369"/>
      <c r="I361" s="443"/>
      <c r="J361" s="368"/>
      <c r="O361" s="457"/>
      <c r="P361" s="398"/>
      <c r="Q361" s="398"/>
    </row>
    <row r="362" spans="1:17" s="364" customFormat="1" ht="109.2" customHeight="1" x14ac:dyDescent="0.3">
      <c r="A362" s="368"/>
      <c r="B362" s="821"/>
      <c r="C362" s="821"/>
      <c r="D362" s="821"/>
      <c r="E362" s="821"/>
      <c r="F362" s="821"/>
      <c r="G362" s="821"/>
      <c r="H362" s="821"/>
      <c r="I362" s="821"/>
      <c r="J362" s="821"/>
      <c r="K362" s="821"/>
      <c r="L362" s="821"/>
      <c r="M362" s="821"/>
      <c r="N362" s="821"/>
      <c r="O362" s="821"/>
      <c r="P362" s="821"/>
      <c r="Q362" s="398"/>
    </row>
    <row r="363" spans="1:17" s="364" customFormat="1" ht="109.2" customHeight="1" x14ac:dyDescent="0.3">
      <c r="A363" s="368"/>
      <c r="B363" s="370"/>
      <c r="C363" s="368"/>
      <c r="D363" s="368"/>
      <c r="E363" s="368"/>
      <c r="F363" s="368"/>
      <c r="G363" s="369"/>
      <c r="H363" s="369"/>
      <c r="I363" s="443"/>
      <c r="J363" s="368"/>
      <c r="O363" s="457"/>
      <c r="P363" s="398"/>
      <c r="Q363" s="398"/>
    </row>
    <row r="364" spans="1:17" s="364" customFormat="1" ht="109.2" customHeight="1" x14ac:dyDescent="0.3">
      <c r="A364" s="368"/>
      <c r="B364" s="370"/>
      <c r="C364" s="368"/>
      <c r="D364" s="368"/>
      <c r="E364" s="368"/>
      <c r="F364" s="368"/>
      <c r="G364" s="369"/>
      <c r="H364" s="369"/>
      <c r="I364" s="443"/>
      <c r="J364" s="368"/>
      <c r="O364" s="457"/>
      <c r="P364" s="398"/>
      <c r="Q364" s="398"/>
    </row>
    <row r="365" spans="1:17" s="364" customFormat="1" ht="109.2" customHeight="1" x14ac:dyDescent="0.3">
      <c r="A365" s="368"/>
      <c r="B365" s="370"/>
      <c r="C365" s="368"/>
      <c r="D365" s="368"/>
      <c r="E365" s="368"/>
      <c r="F365" s="368"/>
      <c r="G365" s="369"/>
      <c r="H365" s="369"/>
      <c r="I365" s="443"/>
      <c r="J365" s="368"/>
      <c r="O365" s="457"/>
      <c r="P365" s="398"/>
      <c r="Q365" s="398"/>
    </row>
    <row r="366" spans="1:17" s="364" customFormat="1" ht="109.2" customHeight="1" x14ac:dyDescent="0.3">
      <c r="A366" s="368"/>
      <c r="B366" s="370"/>
      <c r="C366" s="368"/>
      <c r="D366" s="368"/>
      <c r="E366" s="368"/>
      <c r="F366" s="368"/>
      <c r="G366" s="369"/>
      <c r="H366" s="369"/>
      <c r="I366" s="443"/>
      <c r="J366" s="368"/>
      <c r="O366" s="457"/>
      <c r="P366" s="398"/>
      <c r="Q366" s="398"/>
    </row>
    <row r="367" spans="1:17" s="364" customFormat="1" ht="109.2" customHeight="1" x14ac:dyDescent="0.3">
      <c r="A367" s="368"/>
      <c r="B367" s="370"/>
      <c r="C367" s="368"/>
      <c r="D367" s="368"/>
      <c r="E367" s="368"/>
      <c r="F367" s="368"/>
      <c r="G367" s="369"/>
      <c r="H367" s="369"/>
      <c r="I367" s="443"/>
      <c r="J367" s="368"/>
      <c r="O367" s="457"/>
      <c r="P367" s="398"/>
      <c r="Q367" s="398"/>
    </row>
    <row r="368" spans="1:17" s="364" customFormat="1" ht="109.2" customHeight="1" x14ac:dyDescent="0.3">
      <c r="A368" s="368"/>
      <c r="B368" s="370"/>
      <c r="C368" s="368"/>
      <c r="D368" s="368"/>
      <c r="E368" s="368"/>
      <c r="F368" s="368"/>
      <c r="G368" s="369"/>
      <c r="H368" s="369"/>
      <c r="I368" s="443"/>
      <c r="J368" s="368"/>
      <c r="O368" s="457"/>
      <c r="P368" s="398"/>
      <c r="Q368" s="398"/>
    </row>
    <row r="369" spans="1:17" s="364" customFormat="1" ht="109.2" customHeight="1" x14ac:dyDescent="0.3">
      <c r="A369" s="368"/>
      <c r="B369" s="370"/>
      <c r="C369" s="368"/>
      <c r="D369" s="368"/>
      <c r="E369" s="368"/>
      <c r="F369" s="368"/>
      <c r="G369" s="369"/>
      <c r="H369" s="369"/>
      <c r="I369" s="443"/>
      <c r="J369" s="368"/>
      <c r="O369" s="457"/>
      <c r="P369" s="398"/>
      <c r="Q369" s="398"/>
    </row>
    <row r="370" spans="1:17" s="364" customFormat="1" ht="109.2" customHeight="1" x14ac:dyDescent="0.3">
      <c r="A370" s="368"/>
      <c r="B370" s="370"/>
      <c r="C370" s="368"/>
      <c r="D370" s="368"/>
      <c r="E370" s="368"/>
      <c r="F370" s="368"/>
      <c r="G370" s="369"/>
      <c r="H370" s="369"/>
      <c r="I370" s="443"/>
      <c r="J370" s="368"/>
      <c r="O370" s="457"/>
      <c r="P370" s="398"/>
      <c r="Q370" s="398"/>
    </row>
    <row r="371" spans="1:17" s="364" customFormat="1" ht="109.2" customHeight="1" x14ac:dyDescent="0.3">
      <c r="A371" s="368"/>
      <c r="B371" s="370"/>
      <c r="C371" s="368"/>
      <c r="D371" s="368"/>
      <c r="E371" s="368"/>
      <c r="F371" s="368"/>
      <c r="G371" s="369"/>
      <c r="H371" s="369"/>
      <c r="I371" s="443"/>
      <c r="J371" s="368"/>
      <c r="O371" s="457"/>
      <c r="P371" s="398"/>
      <c r="Q371" s="398"/>
    </row>
    <row r="372" spans="1:17" s="364" customFormat="1" ht="109.2" customHeight="1" x14ac:dyDescent="0.3">
      <c r="A372" s="368"/>
      <c r="B372" s="370"/>
      <c r="C372" s="368"/>
      <c r="D372" s="368"/>
      <c r="E372" s="368"/>
      <c r="F372" s="368"/>
      <c r="G372" s="369"/>
      <c r="H372" s="369"/>
      <c r="I372" s="443"/>
      <c r="J372" s="368"/>
      <c r="O372" s="457"/>
      <c r="P372" s="398"/>
      <c r="Q372" s="398"/>
    </row>
    <row r="373" spans="1:17" s="364" customFormat="1" ht="109.2" customHeight="1" x14ac:dyDescent="0.3">
      <c r="A373" s="368"/>
      <c r="B373" s="370"/>
      <c r="C373" s="368"/>
      <c r="D373" s="368"/>
      <c r="E373" s="368"/>
      <c r="F373" s="368"/>
      <c r="G373" s="369"/>
      <c r="H373" s="369"/>
      <c r="I373" s="443"/>
      <c r="J373" s="368"/>
      <c r="O373" s="457"/>
      <c r="P373" s="398"/>
      <c r="Q373" s="398"/>
    </row>
    <row r="374" spans="1:17" s="364" customFormat="1" ht="109.2" customHeight="1" x14ac:dyDescent="0.3">
      <c r="A374" s="368"/>
      <c r="B374" s="370"/>
      <c r="C374" s="368"/>
      <c r="D374" s="368"/>
      <c r="E374" s="368"/>
      <c r="F374" s="368"/>
      <c r="G374" s="369"/>
      <c r="H374" s="369"/>
      <c r="I374" s="443"/>
      <c r="J374" s="368"/>
      <c r="O374" s="457"/>
      <c r="P374" s="398"/>
      <c r="Q374" s="398"/>
    </row>
    <row r="375" spans="1:17" s="364" customFormat="1" ht="109.2" customHeight="1" x14ac:dyDescent="0.3">
      <c r="A375" s="368"/>
      <c r="B375" s="370"/>
      <c r="C375" s="368"/>
      <c r="D375" s="368"/>
      <c r="E375" s="368"/>
      <c r="F375" s="368"/>
      <c r="G375" s="369"/>
      <c r="H375" s="369"/>
      <c r="I375" s="443"/>
      <c r="J375" s="368"/>
      <c r="O375" s="457"/>
      <c r="P375" s="398"/>
      <c r="Q375" s="398"/>
    </row>
    <row r="376" spans="1:17" s="364" customFormat="1" ht="109.2" customHeight="1" x14ac:dyDescent="0.3">
      <c r="A376" s="368"/>
      <c r="B376" s="370"/>
      <c r="C376" s="368"/>
      <c r="D376" s="368"/>
      <c r="E376" s="368"/>
      <c r="F376" s="368"/>
      <c r="G376" s="369"/>
      <c r="H376" s="369"/>
      <c r="I376" s="443"/>
      <c r="J376" s="368"/>
      <c r="O376" s="457"/>
      <c r="P376" s="398"/>
      <c r="Q376" s="398"/>
    </row>
    <row r="377" spans="1:17" s="364" customFormat="1" ht="109.2" customHeight="1" x14ac:dyDescent="0.3">
      <c r="A377" s="368"/>
      <c r="B377" s="361"/>
      <c r="C377" s="368"/>
      <c r="D377" s="368"/>
      <c r="E377" s="368"/>
      <c r="F377" s="368"/>
      <c r="G377" s="369"/>
      <c r="H377" s="369"/>
      <c r="I377" s="443"/>
      <c r="J377" s="368"/>
      <c r="O377" s="457"/>
      <c r="P377" s="398"/>
      <c r="Q377" s="398"/>
    </row>
    <row r="378" spans="1:17" s="364" customFormat="1" ht="109.2" customHeight="1" x14ac:dyDescent="0.3">
      <c r="A378" s="368"/>
      <c r="B378" s="361"/>
      <c r="C378" s="368"/>
      <c r="D378" s="368"/>
      <c r="E378" s="368"/>
      <c r="F378" s="368"/>
      <c r="G378" s="369"/>
      <c r="H378" s="369"/>
      <c r="I378" s="443"/>
      <c r="J378" s="368"/>
      <c r="O378" s="457"/>
      <c r="P378" s="398"/>
      <c r="Q378" s="398"/>
    </row>
    <row r="379" spans="1:17" s="364" customFormat="1" ht="109.2" customHeight="1" x14ac:dyDescent="0.3">
      <c r="A379" s="368"/>
      <c r="B379" s="361"/>
      <c r="C379" s="368"/>
      <c r="D379" s="368"/>
      <c r="E379" s="368"/>
      <c r="F379" s="368"/>
      <c r="G379" s="369"/>
      <c r="H379" s="369"/>
      <c r="I379" s="443"/>
      <c r="J379" s="368"/>
      <c r="O379" s="457"/>
      <c r="P379" s="398"/>
      <c r="Q379" s="398"/>
    </row>
    <row r="380" spans="1:17" s="364" customFormat="1" ht="109.2" customHeight="1" x14ac:dyDescent="0.3">
      <c r="A380" s="368"/>
      <c r="B380" s="361"/>
      <c r="C380" s="368"/>
      <c r="D380" s="368"/>
      <c r="E380" s="368"/>
      <c r="F380" s="368"/>
      <c r="G380" s="369"/>
      <c r="H380" s="369"/>
      <c r="I380" s="443"/>
      <c r="J380" s="368"/>
      <c r="O380" s="457"/>
      <c r="P380" s="398"/>
      <c r="Q380" s="398"/>
    </row>
    <row r="381" spans="1:17" s="364" customFormat="1" ht="109.2" customHeight="1" x14ac:dyDescent="0.3">
      <c r="A381" s="368"/>
      <c r="B381" s="361"/>
      <c r="C381" s="368"/>
      <c r="D381" s="368"/>
      <c r="E381" s="368"/>
      <c r="F381" s="368"/>
      <c r="G381" s="369"/>
      <c r="H381" s="369"/>
      <c r="I381" s="443"/>
      <c r="J381" s="368"/>
      <c r="O381" s="457"/>
      <c r="P381" s="398"/>
      <c r="Q381" s="398"/>
    </row>
    <row r="382" spans="1:17" s="364" customFormat="1" ht="109.2" customHeight="1" x14ac:dyDescent="0.3">
      <c r="A382" s="368"/>
      <c r="B382" s="361"/>
      <c r="C382" s="368"/>
      <c r="D382" s="368"/>
      <c r="E382" s="368"/>
      <c r="F382" s="368"/>
      <c r="G382" s="369"/>
      <c r="H382" s="369"/>
      <c r="I382" s="443"/>
      <c r="J382" s="368"/>
      <c r="O382" s="457"/>
      <c r="P382" s="398"/>
      <c r="Q382" s="398"/>
    </row>
    <row r="383" spans="1:17" s="364" customFormat="1" ht="109.2" customHeight="1" x14ac:dyDescent="0.3">
      <c r="A383" s="368"/>
      <c r="B383" s="361"/>
      <c r="C383" s="368"/>
      <c r="D383" s="368"/>
      <c r="E383" s="368"/>
      <c r="F383" s="368"/>
      <c r="G383" s="369"/>
      <c r="H383" s="369"/>
      <c r="I383" s="443"/>
      <c r="J383" s="368"/>
      <c r="O383" s="457"/>
      <c r="P383" s="398"/>
      <c r="Q383" s="398"/>
    </row>
    <row r="384" spans="1:17" s="364" customFormat="1" ht="109.2" customHeight="1" x14ac:dyDescent="0.3">
      <c r="A384" s="368"/>
      <c r="B384" s="361"/>
      <c r="C384" s="368"/>
      <c r="D384" s="368"/>
      <c r="E384" s="368"/>
      <c r="F384" s="368"/>
      <c r="G384" s="369"/>
      <c r="H384" s="369"/>
      <c r="I384" s="443"/>
      <c r="J384" s="368"/>
      <c r="O384" s="457"/>
      <c r="P384" s="398"/>
      <c r="Q384" s="398"/>
    </row>
    <row r="385" spans="1:17" s="364" customFormat="1" ht="109.2" customHeight="1" x14ac:dyDescent="0.3">
      <c r="A385" s="368"/>
      <c r="B385" s="361"/>
      <c r="C385" s="368"/>
      <c r="D385" s="368"/>
      <c r="E385" s="368"/>
      <c r="F385" s="368"/>
      <c r="G385" s="369"/>
      <c r="H385" s="369"/>
      <c r="I385" s="443"/>
      <c r="J385" s="368"/>
      <c r="O385" s="457"/>
      <c r="P385" s="398"/>
      <c r="Q385" s="398"/>
    </row>
    <row r="386" spans="1:17" s="364" customFormat="1" ht="109.2" customHeight="1" x14ac:dyDescent="0.3">
      <c r="A386" s="368"/>
      <c r="B386" s="361"/>
      <c r="C386" s="368"/>
      <c r="D386" s="368"/>
      <c r="E386" s="368"/>
      <c r="F386" s="368"/>
      <c r="G386" s="369"/>
      <c r="H386" s="369"/>
      <c r="I386" s="443"/>
      <c r="J386" s="368"/>
      <c r="O386" s="457"/>
      <c r="P386" s="398"/>
      <c r="Q386" s="398"/>
    </row>
    <row r="387" spans="1:17" s="364" customFormat="1" ht="109.2" customHeight="1" x14ac:dyDescent="0.3">
      <c r="A387" s="368"/>
      <c r="B387" s="361"/>
      <c r="C387" s="368"/>
      <c r="D387" s="368"/>
      <c r="E387" s="368"/>
      <c r="F387" s="368"/>
      <c r="G387" s="369"/>
      <c r="H387" s="369"/>
      <c r="I387" s="443"/>
      <c r="J387" s="368"/>
      <c r="O387" s="457"/>
      <c r="P387" s="398"/>
      <c r="Q387" s="398"/>
    </row>
    <row r="388" spans="1:17" s="364" customFormat="1" ht="109.2" customHeight="1" x14ac:dyDescent="0.3">
      <c r="A388" s="368"/>
      <c r="B388" s="361"/>
      <c r="C388" s="368"/>
      <c r="D388" s="368"/>
      <c r="E388" s="368"/>
      <c r="F388" s="368"/>
      <c r="G388" s="369"/>
      <c r="H388" s="369"/>
      <c r="I388" s="443"/>
      <c r="J388" s="368"/>
      <c r="O388" s="457"/>
      <c r="P388" s="398"/>
      <c r="Q388" s="398"/>
    </row>
    <row r="389" spans="1:17" s="364" customFormat="1" ht="109.2" customHeight="1" x14ac:dyDescent="0.3">
      <c r="A389" s="368"/>
      <c r="B389" s="361"/>
      <c r="C389" s="368"/>
      <c r="D389" s="368"/>
      <c r="E389" s="368"/>
      <c r="F389" s="368"/>
      <c r="G389" s="369"/>
      <c r="H389" s="369"/>
      <c r="I389" s="443"/>
      <c r="J389" s="368"/>
      <c r="O389" s="457"/>
      <c r="P389" s="398"/>
      <c r="Q389" s="398"/>
    </row>
    <row r="390" spans="1:17" s="364" customFormat="1" ht="109.2" customHeight="1" x14ac:dyDescent="0.3">
      <c r="A390" s="368"/>
      <c r="B390" s="361"/>
      <c r="C390" s="368"/>
      <c r="D390" s="368"/>
      <c r="E390" s="368"/>
      <c r="F390" s="368"/>
      <c r="G390" s="369"/>
      <c r="H390" s="369"/>
      <c r="I390" s="443"/>
      <c r="J390" s="368"/>
      <c r="O390" s="457"/>
      <c r="P390" s="398"/>
      <c r="Q390" s="398"/>
    </row>
    <row r="391" spans="1:17" s="364" customFormat="1" ht="109.2" customHeight="1" x14ac:dyDescent="0.3">
      <c r="A391" s="368"/>
      <c r="B391" s="361"/>
      <c r="C391" s="368"/>
      <c r="D391" s="368"/>
      <c r="E391" s="368"/>
      <c r="F391" s="368"/>
      <c r="G391" s="369"/>
      <c r="H391" s="369"/>
      <c r="I391" s="443"/>
      <c r="J391" s="368"/>
      <c r="O391" s="457"/>
      <c r="P391" s="398"/>
      <c r="Q391" s="398"/>
    </row>
    <row r="392" spans="1:17" s="364" customFormat="1" ht="109.2" customHeight="1" x14ac:dyDescent="0.3">
      <c r="A392" s="368"/>
      <c r="B392" s="361"/>
      <c r="C392" s="368"/>
      <c r="D392" s="368"/>
      <c r="E392" s="368"/>
      <c r="F392" s="368"/>
      <c r="G392" s="369"/>
      <c r="H392" s="369"/>
      <c r="I392" s="443"/>
      <c r="J392" s="368"/>
      <c r="O392" s="457"/>
      <c r="P392" s="398"/>
      <c r="Q392" s="398"/>
    </row>
    <row r="393" spans="1:17" s="364" customFormat="1" ht="109.2" customHeight="1" x14ac:dyDescent="0.3">
      <c r="A393" s="368"/>
      <c r="B393" s="361"/>
      <c r="C393" s="368"/>
      <c r="D393" s="368"/>
      <c r="E393" s="368"/>
      <c r="F393" s="368"/>
      <c r="G393" s="369"/>
      <c r="H393" s="369"/>
      <c r="I393" s="443"/>
      <c r="J393" s="368"/>
      <c r="O393" s="457"/>
      <c r="P393" s="398"/>
      <c r="Q393" s="398"/>
    </row>
    <row r="394" spans="1:17" s="364" customFormat="1" ht="109.2" customHeight="1" x14ac:dyDescent="0.3">
      <c r="A394" s="368"/>
      <c r="B394" s="361"/>
      <c r="C394" s="368"/>
      <c r="D394" s="368"/>
      <c r="E394" s="368"/>
      <c r="F394" s="368"/>
      <c r="G394" s="369"/>
      <c r="H394" s="369"/>
      <c r="I394" s="443"/>
      <c r="J394" s="368"/>
      <c r="O394" s="457"/>
      <c r="P394" s="398"/>
      <c r="Q394" s="398"/>
    </row>
    <row r="395" spans="1:17" s="364" customFormat="1" ht="109.2" customHeight="1" x14ac:dyDescent="0.3">
      <c r="A395" s="368"/>
      <c r="B395" s="361"/>
      <c r="C395" s="368"/>
      <c r="D395" s="368"/>
      <c r="E395" s="368"/>
      <c r="F395" s="368"/>
      <c r="G395" s="369"/>
      <c r="H395" s="369"/>
      <c r="I395" s="443"/>
      <c r="J395" s="368"/>
      <c r="O395" s="457"/>
      <c r="P395" s="398"/>
      <c r="Q395" s="398"/>
    </row>
    <row r="396" spans="1:17" s="364" customFormat="1" ht="109.2" customHeight="1" x14ac:dyDescent="0.3">
      <c r="A396" s="368"/>
      <c r="B396" s="361"/>
      <c r="C396" s="368"/>
      <c r="D396" s="368"/>
      <c r="E396" s="368"/>
      <c r="F396" s="368"/>
      <c r="G396" s="369"/>
      <c r="H396" s="369"/>
      <c r="I396" s="443"/>
      <c r="J396" s="368"/>
      <c r="O396" s="457"/>
      <c r="P396" s="398"/>
      <c r="Q396" s="398"/>
    </row>
    <row r="397" spans="1:17" s="364" customFormat="1" ht="109.2" customHeight="1" x14ac:dyDescent="0.3">
      <c r="A397" s="368"/>
      <c r="B397" s="361"/>
      <c r="C397" s="368"/>
      <c r="D397" s="368"/>
      <c r="E397" s="368"/>
      <c r="F397" s="368"/>
      <c r="G397" s="369"/>
      <c r="H397" s="369"/>
      <c r="I397" s="443"/>
      <c r="J397" s="368"/>
      <c r="O397" s="457"/>
      <c r="P397" s="398"/>
      <c r="Q397" s="398"/>
    </row>
    <row r="398" spans="1:17" s="364" customFormat="1" ht="109.2" customHeight="1" x14ac:dyDescent="0.3">
      <c r="A398" s="368"/>
      <c r="B398" s="361"/>
      <c r="C398" s="368"/>
      <c r="D398" s="368"/>
      <c r="E398" s="368"/>
      <c r="F398" s="368"/>
      <c r="G398" s="369"/>
      <c r="H398" s="369"/>
      <c r="I398" s="443"/>
      <c r="J398" s="368"/>
      <c r="O398" s="457"/>
      <c r="P398" s="398"/>
      <c r="Q398" s="398"/>
    </row>
    <row r="399" spans="1:17" s="364" customFormat="1" ht="109.2" customHeight="1" x14ac:dyDescent="0.3">
      <c r="A399" s="368"/>
      <c r="B399" s="361"/>
      <c r="C399" s="368"/>
      <c r="D399" s="368"/>
      <c r="E399" s="368"/>
      <c r="F399" s="368"/>
      <c r="G399" s="369"/>
      <c r="H399" s="369"/>
      <c r="I399" s="443"/>
      <c r="J399" s="368"/>
      <c r="O399" s="457"/>
      <c r="P399" s="398"/>
      <c r="Q399" s="398"/>
    </row>
    <row r="400" spans="1:17" s="364" customFormat="1" ht="109.2" customHeight="1" x14ac:dyDescent="0.3">
      <c r="A400" s="368"/>
      <c r="B400" s="361"/>
      <c r="C400" s="368"/>
      <c r="D400" s="368"/>
      <c r="E400" s="368"/>
      <c r="F400" s="368"/>
      <c r="G400" s="369"/>
      <c r="H400" s="369"/>
      <c r="I400" s="443"/>
      <c r="J400" s="368"/>
      <c r="O400" s="457"/>
      <c r="P400" s="398"/>
      <c r="Q400" s="398"/>
    </row>
    <row r="401" spans="1:17" s="364" customFormat="1" ht="109.2" customHeight="1" x14ac:dyDescent="0.3">
      <c r="A401" s="368"/>
      <c r="B401" s="361"/>
      <c r="C401" s="368"/>
      <c r="D401" s="368"/>
      <c r="E401" s="368"/>
      <c r="F401" s="368"/>
      <c r="G401" s="369"/>
      <c r="H401" s="369"/>
      <c r="I401" s="443"/>
      <c r="J401" s="368"/>
      <c r="O401" s="457"/>
      <c r="P401" s="398"/>
      <c r="Q401" s="398"/>
    </row>
    <row r="402" spans="1:17" s="364" customFormat="1" ht="109.2" customHeight="1" x14ac:dyDescent="0.3">
      <c r="A402" s="368"/>
      <c r="B402" s="361"/>
      <c r="C402" s="368"/>
      <c r="D402" s="368"/>
      <c r="E402" s="368"/>
      <c r="F402" s="368"/>
      <c r="G402" s="369"/>
      <c r="H402" s="369"/>
      <c r="I402" s="443"/>
      <c r="J402" s="368"/>
      <c r="O402" s="457"/>
      <c r="P402" s="398"/>
      <c r="Q402" s="398"/>
    </row>
    <row r="403" spans="1:17" s="364" customFormat="1" ht="109.2" customHeight="1" x14ac:dyDescent="0.3">
      <c r="A403" s="368"/>
      <c r="B403" s="361"/>
      <c r="C403" s="368"/>
      <c r="D403" s="368"/>
      <c r="E403" s="368"/>
      <c r="F403" s="368"/>
      <c r="G403" s="369"/>
      <c r="H403" s="369"/>
      <c r="I403" s="443"/>
      <c r="J403" s="368"/>
      <c r="O403" s="457"/>
      <c r="P403" s="398"/>
      <c r="Q403" s="398"/>
    </row>
    <row r="404" spans="1:17" s="364" customFormat="1" ht="109.2" customHeight="1" x14ac:dyDescent="0.3">
      <c r="A404" s="368"/>
      <c r="B404" s="361"/>
      <c r="C404" s="368"/>
      <c r="D404" s="368"/>
      <c r="E404" s="368"/>
      <c r="F404" s="368"/>
      <c r="G404" s="369"/>
      <c r="H404" s="369"/>
      <c r="I404" s="443"/>
      <c r="J404" s="368"/>
      <c r="O404" s="457"/>
      <c r="P404" s="398"/>
      <c r="Q404" s="398"/>
    </row>
    <row r="405" spans="1:17" s="364" customFormat="1" ht="109.2" customHeight="1" x14ac:dyDescent="0.3">
      <c r="A405" s="368"/>
      <c r="B405" s="361"/>
      <c r="C405" s="368"/>
      <c r="D405" s="368"/>
      <c r="E405" s="368"/>
      <c r="F405" s="368"/>
      <c r="G405" s="369"/>
      <c r="H405" s="369"/>
      <c r="I405" s="443"/>
      <c r="J405" s="368"/>
      <c r="O405" s="457"/>
      <c r="P405" s="398"/>
      <c r="Q405" s="398"/>
    </row>
    <row r="406" spans="1:17" s="364" customFormat="1" ht="109.2" customHeight="1" x14ac:dyDescent="0.3">
      <c r="A406" s="368"/>
      <c r="B406" s="361"/>
      <c r="C406" s="368"/>
      <c r="D406" s="368"/>
      <c r="E406" s="368"/>
      <c r="F406" s="368"/>
      <c r="G406" s="369"/>
      <c r="H406" s="369"/>
      <c r="I406" s="443"/>
      <c r="J406" s="368"/>
      <c r="O406" s="457"/>
      <c r="P406" s="398"/>
      <c r="Q406" s="398"/>
    </row>
    <row r="407" spans="1:17" s="364" customFormat="1" ht="109.2" customHeight="1" x14ac:dyDescent="0.3">
      <c r="A407" s="368"/>
      <c r="B407" s="361"/>
      <c r="C407" s="368"/>
      <c r="D407" s="368"/>
      <c r="E407" s="368"/>
      <c r="F407" s="368"/>
      <c r="G407" s="369"/>
      <c r="H407" s="369"/>
      <c r="I407" s="443"/>
      <c r="J407" s="368"/>
      <c r="O407" s="457"/>
      <c r="P407" s="398"/>
      <c r="Q407" s="398"/>
    </row>
    <row r="408" spans="1:17" s="364" customFormat="1" ht="109.2" customHeight="1" x14ac:dyDescent="0.3">
      <c r="A408" s="368"/>
      <c r="B408" s="361"/>
      <c r="C408" s="368"/>
      <c r="D408" s="368"/>
      <c r="E408" s="368"/>
      <c r="F408" s="368"/>
      <c r="G408" s="369"/>
      <c r="H408" s="369"/>
      <c r="I408" s="443"/>
      <c r="J408" s="368"/>
      <c r="O408" s="457"/>
      <c r="P408" s="398"/>
      <c r="Q408" s="398"/>
    </row>
    <row r="409" spans="1:17" s="364" customFormat="1" ht="109.2" customHeight="1" x14ac:dyDescent="0.3">
      <c r="A409" s="368"/>
      <c r="B409" s="361"/>
      <c r="C409" s="368"/>
      <c r="D409" s="368"/>
      <c r="E409" s="368"/>
      <c r="F409" s="368"/>
      <c r="G409" s="369"/>
      <c r="H409" s="369"/>
      <c r="I409" s="443"/>
      <c r="J409" s="368"/>
      <c r="O409" s="457"/>
      <c r="P409" s="398"/>
      <c r="Q409" s="398"/>
    </row>
    <row r="410" spans="1:17" s="364" customFormat="1" ht="109.2" customHeight="1" x14ac:dyDescent="0.3">
      <c r="A410" s="368"/>
      <c r="B410" s="361"/>
      <c r="C410" s="368"/>
      <c r="D410" s="368"/>
      <c r="E410" s="368"/>
      <c r="F410" s="368"/>
      <c r="G410" s="369"/>
      <c r="H410" s="369"/>
      <c r="I410" s="443"/>
      <c r="J410" s="368"/>
      <c r="O410" s="457"/>
      <c r="P410" s="398"/>
      <c r="Q410" s="398"/>
    </row>
    <row r="411" spans="1:17" s="364" customFormat="1" ht="109.2" customHeight="1" x14ac:dyDescent="0.3">
      <c r="A411" s="368"/>
      <c r="B411" s="361"/>
      <c r="C411" s="368"/>
      <c r="D411" s="368"/>
      <c r="E411" s="368"/>
      <c r="F411" s="368"/>
      <c r="G411" s="369"/>
      <c r="H411" s="369"/>
      <c r="I411" s="443"/>
      <c r="J411" s="368"/>
      <c r="O411" s="457"/>
      <c r="P411" s="398"/>
      <c r="Q411" s="398"/>
    </row>
    <row r="412" spans="1:17" s="364" customFormat="1" ht="109.2" customHeight="1" x14ac:dyDescent="0.3">
      <c r="A412" s="368"/>
      <c r="B412" s="361"/>
      <c r="C412" s="368"/>
      <c r="D412" s="368"/>
      <c r="E412" s="368"/>
      <c r="F412" s="368"/>
      <c r="G412" s="369"/>
      <c r="H412" s="369"/>
      <c r="I412" s="443"/>
      <c r="J412" s="368"/>
      <c r="O412" s="457"/>
      <c r="P412" s="398"/>
      <c r="Q412" s="398"/>
    </row>
    <row r="413" spans="1:17" s="364" customFormat="1" ht="109.2" customHeight="1" x14ac:dyDescent="0.3">
      <c r="A413" s="368"/>
      <c r="B413" s="361"/>
      <c r="C413" s="368"/>
      <c r="D413" s="368"/>
      <c r="E413" s="368"/>
      <c r="F413" s="368"/>
      <c r="G413" s="369"/>
      <c r="H413" s="369"/>
      <c r="I413" s="443"/>
      <c r="J413" s="368"/>
      <c r="O413" s="457"/>
      <c r="P413" s="398"/>
      <c r="Q413" s="398"/>
    </row>
    <row r="414" spans="1:17" s="364" customFormat="1" ht="109.2" customHeight="1" x14ac:dyDescent="0.3">
      <c r="A414" s="368"/>
      <c r="B414" s="361"/>
      <c r="C414" s="368"/>
      <c r="D414" s="368"/>
      <c r="E414" s="368"/>
      <c r="F414" s="368"/>
      <c r="G414" s="369"/>
      <c r="H414" s="369"/>
      <c r="I414" s="443"/>
      <c r="J414" s="368"/>
      <c r="O414" s="457"/>
      <c r="P414" s="398"/>
      <c r="Q414" s="398"/>
    </row>
    <row r="415" spans="1:17" s="364" customFormat="1" ht="109.2" customHeight="1" x14ac:dyDescent="0.3">
      <c r="A415" s="368"/>
      <c r="B415" s="361"/>
      <c r="C415" s="368"/>
      <c r="D415" s="368"/>
      <c r="E415" s="368"/>
      <c r="F415" s="368"/>
      <c r="G415" s="369"/>
      <c r="H415" s="369"/>
      <c r="I415" s="443"/>
      <c r="J415" s="368"/>
      <c r="O415" s="457"/>
      <c r="P415" s="398"/>
      <c r="Q415" s="398"/>
    </row>
    <row r="416" spans="1:17" s="364" customFormat="1" ht="109.2" customHeight="1" x14ac:dyDescent="0.3">
      <c r="A416" s="368"/>
      <c r="B416" s="361"/>
      <c r="C416" s="368"/>
      <c r="D416" s="368"/>
      <c r="E416" s="368"/>
      <c r="F416" s="368"/>
      <c r="G416" s="369"/>
      <c r="H416" s="369"/>
      <c r="I416" s="443"/>
      <c r="J416" s="368"/>
      <c r="O416" s="457"/>
      <c r="P416" s="398"/>
      <c r="Q416" s="398"/>
    </row>
    <row r="417" spans="1:17" s="364" customFormat="1" ht="109.2" customHeight="1" x14ac:dyDescent="0.3">
      <c r="A417" s="368"/>
      <c r="B417" s="361"/>
      <c r="C417" s="368"/>
      <c r="D417" s="368"/>
      <c r="E417" s="368"/>
      <c r="F417" s="368"/>
      <c r="G417" s="369"/>
      <c r="H417" s="369"/>
      <c r="I417" s="443"/>
      <c r="J417" s="368"/>
      <c r="O417" s="457"/>
      <c r="P417" s="398"/>
      <c r="Q417" s="398"/>
    </row>
    <row r="418" spans="1:17" s="364" customFormat="1" ht="109.2" customHeight="1" x14ac:dyDescent="0.3">
      <c r="A418" s="368"/>
      <c r="B418" s="361"/>
      <c r="C418" s="368"/>
      <c r="D418" s="368"/>
      <c r="E418" s="368"/>
      <c r="F418" s="368"/>
      <c r="G418" s="369"/>
      <c r="H418" s="369"/>
      <c r="I418" s="443"/>
      <c r="J418" s="368"/>
      <c r="O418" s="457"/>
      <c r="P418" s="398"/>
      <c r="Q418" s="398"/>
    </row>
    <row r="419" spans="1:17" s="364" customFormat="1" ht="109.2" customHeight="1" x14ac:dyDescent="0.3">
      <c r="A419" s="368"/>
      <c r="B419" s="361"/>
      <c r="C419" s="368"/>
      <c r="D419" s="368"/>
      <c r="E419" s="368"/>
      <c r="F419" s="368"/>
      <c r="G419" s="369"/>
      <c r="H419" s="369"/>
      <c r="I419" s="443"/>
      <c r="J419" s="368"/>
      <c r="O419" s="457"/>
      <c r="P419" s="398"/>
      <c r="Q419" s="398"/>
    </row>
    <row r="420" spans="1:17" s="364" customFormat="1" ht="109.2" customHeight="1" x14ac:dyDescent="0.3">
      <c r="A420" s="368"/>
      <c r="B420" s="361"/>
      <c r="C420" s="368"/>
      <c r="D420" s="368"/>
      <c r="E420" s="368"/>
      <c r="F420" s="368"/>
      <c r="G420" s="369"/>
      <c r="H420" s="369"/>
      <c r="I420" s="443"/>
      <c r="J420" s="368"/>
      <c r="O420" s="457"/>
      <c r="P420" s="398"/>
      <c r="Q420" s="398"/>
    </row>
    <row r="421" spans="1:17" s="364" customFormat="1" ht="109.2" customHeight="1" x14ac:dyDescent="0.3">
      <c r="A421" s="368"/>
      <c r="B421" s="361"/>
      <c r="C421" s="368"/>
      <c r="D421" s="368"/>
      <c r="E421" s="368"/>
      <c r="F421" s="368"/>
      <c r="G421" s="369"/>
      <c r="H421" s="369"/>
      <c r="I421" s="443"/>
      <c r="J421" s="368"/>
      <c r="O421" s="457"/>
      <c r="P421" s="398"/>
      <c r="Q421" s="398"/>
    </row>
    <row r="422" spans="1:17" s="364" customFormat="1" ht="109.2" customHeight="1" x14ac:dyDescent="0.3">
      <c r="A422" s="368"/>
      <c r="B422" s="361"/>
      <c r="C422" s="368"/>
      <c r="D422" s="368"/>
      <c r="E422" s="368"/>
      <c r="F422" s="368"/>
      <c r="G422" s="369"/>
      <c r="H422" s="369"/>
      <c r="I422" s="443"/>
      <c r="J422" s="368"/>
      <c r="O422" s="457"/>
      <c r="P422" s="398"/>
      <c r="Q422" s="398"/>
    </row>
    <row r="423" spans="1:17" s="364" customFormat="1" ht="109.2" customHeight="1" x14ac:dyDescent="0.3">
      <c r="A423" s="368"/>
      <c r="B423" s="361"/>
      <c r="C423" s="368"/>
      <c r="D423" s="368"/>
      <c r="E423" s="368"/>
      <c r="F423" s="368"/>
      <c r="G423" s="369"/>
      <c r="H423" s="369"/>
      <c r="I423" s="443"/>
      <c r="J423" s="368"/>
      <c r="O423" s="457"/>
      <c r="P423" s="398"/>
      <c r="Q423" s="398"/>
    </row>
    <row r="424" spans="1:17" s="364" customFormat="1" ht="109.2" customHeight="1" x14ac:dyDescent="0.3">
      <c r="A424" s="368"/>
      <c r="B424" s="361"/>
      <c r="C424" s="368"/>
      <c r="D424" s="368"/>
      <c r="E424" s="368"/>
      <c r="F424" s="368"/>
      <c r="G424" s="369"/>
      <c r="H424" s="369"/>
      <c r="I424" s="443"/>
      <c r="J424" s="368"/>
      <c r="O424" s="457"/>
      <c r="P424" s="398"/>
      <c r="Q424" s="398"/>
    </row>
    <row r="425" spans="1:17" s="364" customFormat="1" ht="109.2" customHeight="1" x14ac:dyDescent="0.3">
      <c r="A425" s="368"/>
      <c r="B425" s="361"/>
      <c r="C425" s="368"/>
      <c r="D425" s="368"/>
      <c r="E425" s="368"/>
      <c r="F425" s="368"/>
      <c r="G425" s="369"/>
      <c r="H425" s="369"/>
      <c r="I425" s="443"/>
      <c r="J425" s="368"/>
      <c r="O425" s="457"/>
      <c r="P425" s="398"/>
      <c r="Q425" s="398"/>
    </row>
    <row r="426" spans="1:17" s="364" customFormat="1" ht="109.2" customHeight="1" x14ac:dyDescent="0.3">
      <c r="A426" s="368"/>
      <c r="B426" s="361"/>
      <c r="C426" s="368"/>
      <c r="D426" s="368"/>
      <c r="E426" s="368"/>
      <c r="F426" s="368"/>
      <c r="G426" s="369"/>
      <c r="H426" s="369"/>
      <c r="I426" s="443"/>
      <c r="J426" s="368"/>
      <c r="O426" s="457"/>
      <c r="P426" s="398"/>
      <c r="Q426" s="398"/>
    </row>
    <row r="427" spans="1:17" s="364" customFormat="1" ht="109.2" customHeight="1" x14ac:dyDescent="0.3">
      <c r="A427" s="368"/>
      <c r="B427" s="361"/>
      <c r="C427" s="368"/>
      <c r="D427" s="368"/>
      <c r="E427" s="368"/>
      <c r="F427" s="368"/>
      <c r="G427" s="369"/>
      <c r="H427" s="369"/>
      <c r="I427" s="443"/>
      <c r="J427" s="368"/>
      <c r="O427" s="457"/>
      <c r="P427" s="398"/>
      <c r="Q427" s="398"/>
    </row>
    <row r="428" spans="1:17" s="364" customFormat="1" ht="109.2" customHeight="1" x14ac:dyDescent="0.3">
      <c r="A428" s="368"/>
      <c r="B428" s="361"/>
      <c r="C428" s="368"/>
      <c r="D428" s="368"/>
      <c r="E428" s="368"/>
      <c r="F428" s="368"/>
      <c r="G428" s="369"/>
      <c r="H428" s="369"/>
      <c r="I428" s="443"/>
      <c r="J428" s="368"/>
      <c r="O428" s="457"/>
      <c r="P428" s="398"/>
      <c r="Q428" s="398"/>
    </row>
    <row r="429" spans="1:17" s="364" customFormat="1" ht="109.2" customHeight="1" x14ac:dyDescent="0.3">
      <c r="A429" s="368"/>
      <c r="B429" s="361"/>
      <c r="C429" s="368"/>
      <c r="D429" s="368"/>
      <c r="E429" s="368"/>
      <c r="F429" s="368"/>
      <c r="G429" s="369"/>
      <c r="H429" s="369"/>
      <c r="I429" s="443"/>
      <c r="J429" s="368"/>
      <c r="O429" s="457"/>
      <c r="P429" s="398"/>
      <c r="Q429" s="398"/>
    </row>
    <row r="430" spans="1:17" s="364" customFormat="1" ht="109.2" customHeight="1" x14ac:dyDescent="0.3">
      <c r="A430" s="368"/>
      <c r="B430" s="361"/>
      <c r="C430" s="368"/>
      <c r="D430" s="368"/>
      <c r="E430" s="368"/>
      <c r="F430" s="368"/>
      <c r="G430" s="369"/>
      <c r="H430" s="369"/>
      <c r="I430" s="443"/>
      <c r="J430" s="368"/>
      <c r="O430" s="457"/>
      <c r="P430" s="398"/>
      <c r="Q430" s="398"/>
    </row>
    <row r="431" spans="1:17" s="364" customFormat="1" ht="109.2" customHeight="1" x14ac:dyDescent="0.3">
      <c r="A431" s="368"/>
      <c r="B431" s="361"/>
      <c r="C431" s="368"/>
      <c r="D431" s="368"/>
      <c r="E431" s="368"/>
      <c r="F431" s="368"/>
      <c r="G431" s="369"/>
      <c r="H431" s="369"/>
      <c r="I431" s="443"/>
      <c r="J431" s="368"/>
      <c r="O431" s="457"/>
      <c r="P431" s="398"/>
      <c r="Q431" s="398"/>
    </row>
    <row r="432" spans="1:17" s="364" customFormat="1" ht="109.2" customHeight="1" x14ac:dyDescent="0.3">
      <c r="A432" s="368"/>
      <c r="B432" s="361"/>
      <c r="C432" s="368"/>
      <c r="D432" s="368"/>
      <c r="E432" s="368"/>
      <c r="F432" s="368"/>
      <c r="G432" s="369"/>
      <c r="H432" s="369"/>
      <c r="I432" s="443"/>
      <c r="J432" s="368"/>
      <c r="O432" s="457"/>
      <c r="P432" s="398"/>
      <c r="Q432" s="398"/>
    </row>
    <row r="433" spans="1:17" s="364" customFormat="1" ht="109.2" customHeight="1" x14ac:dyDescent="0.3">
      <c r="A433" s="368"/>
      <c r="B433" s="361"/>
      <c r="C433" s="368"/>
      <c r="D433" s="368"/>
      <c r="E433" s="368"/>
      <c r="F433" s="368"/>
      <c r="G433" s="369"/>
      <c r="H433" s="369"/>
      <c r="I433" s="443"/>
      <c r="J433" s="368"/>
      <c r="O433" s="457"/>
      <c r="P433" s="398"/>
      <c r="Q433" s="398"/>
    </row>
    <row r="434" spans="1:17" s="364" customFormat="1" ht="109.2" customHeight="1" x14ac:dyDescent="0.3">
      <c r="A434" s="368"/>
      <c r="B434" s="361"/>
      <c r="C434" s="368"/>
      <c r="D434" s="368"/>
      <c r="E434" s="368"/>
      <c r="F434" s="368"/>
      <c r="G434" s="369"/>
      <c r="H434" s="369"/>
      <c r="I434" s="443"/>
      <c r="J434" s="368"/>
      <c r="O434" s="457"/>
      <c r="P434" s="398"/>
      <c r="Q434" s="398"/>
    </row>
    <row r="435" spans="1:17" s="364" customFormat="1" ht="109.2" customHeight="1" x14ac:dyDescent="0.3">
      <c r="A435" s="368"/>
      <c r="B435" s="361"/>
      <c r="C435" s="368"/>
      <c r="D435" s="368"/>
      <c r="E435" s="368"/>
      <c r="F435" s="368"/>
      <c r="G435" s="369"/>
      <c r="H435" s="369"/>
      <c r="I435" s="443"/>
      <c r="J435" s="368"/>
      <c r="O435" s="457"/>
      <c r="P435" s="398"/>
      <c r="Q435" s="398"/>
    </row>
    <row r="436" spans="1:17" s="364" customFormat="1" ht="109.2" customHeight="1" x14ac:dyDescent="0.3">
      <c r="A436" s="368"/>
      <c r="B436" s="361"/>
      <c r="C436" s="368"/>
      <c r="D436" s="368"/>
      <c r="E436" s="368"/>
      <c r="F436" s="368"/>
      <c r="G436" s="369"/>
      <c r="H436" s="369"/>
      <c r="I436" s="443"/>
      <c r="J436" s="368"/>
      <c r="O436" s="457"/>
      <c r="P436" s="398"/>
      <c r="Q436" s="398"/>
    </row>
    <row r="437" spans="1:17" s="364" customFormat="1" ht="109.2" customHeight="1" x14ac:dyDescent="0.3">
      <c r="A437" s="368"/>
      <c r="B437" s="361"/>
      <c r="C437" s="368"/>
      <c r="D437" s="368"/>
      <c r="E437" s="368"/>
      <c r="F437" s="368"/>
      <c r="G437" s="369"/>
      <c r="H437" s="369"/>
      <c r="I437" s="443"/>
      <c r="J437" s="368"/>
      <c r="O437" s="457"/>
      <c r="P437" s="398"/>
      <c r="Q437" s="398"/>
    </row>
    <row r="438" spans="1:17" s="364" customFormat="1" ht="109.2" customHeight="1" x14ac:dyDescent="0.3">
      <c r="A438" s="368"/>
      <c r="B438" s="361"/>
      <c r="C438" s="368"/>
      <c r="D438" s="368"/>
      <c r="E438" s="368"/>
      <c r="F438" s="368"/>
      <c r="G438" s="369"/>
      <c r="H438" s="369"/>
      <c r="I438" s="443"/>
      <c r="J438" s="368"/>
      <c r="O438" s="457"/>
      <c r="P438" s="398"/>
      <c r="Q438" s="398"/>
    </row>
    <row r="439" spans="1:17" s="364" customFormat="1" ht="109.2" customHeight="1" x14ac:dyDescent="0.3">
      <c r="A439" s="368"/>
      <c r="B439" s="361"/>
      <c r="C439" s="368"/>
      <c r="D439" s="368"/>
      <c r="E439" s="368"/>
      <c r="F439" s="368"/>
      <c r="G439" s="369"/>
      <c r="H439" s="369"/>
      <c r="I439" s="443"/>
      <c r="J439" s="368"/>
      <c r="O439" s="457"/>
      <c r="P439" s="398"/>
      <c r="Q439" s="398"/>
    </row>
    <row r="440" spans="1:17" s="364" customFormat="1" ht="109.2" customHeight="1" x14ac:dyDescent="0.3">
      <c r="A440" s="368"/>
      <c r="B440" s="361"/>
      <c r="C440" s="368"/>
      <c r="D440" s="368"/>
      <c r="E440" s="368"/>
      <c r="F440" s="368"/>
      <c r="G440" s="369"/>
      <c r="H440" s="369"/>
      <c r="I440" s="443"/>
      <c r="J440" s="368"/>
      <c r="O440" s="457"/>
      <c r="P440" s="398"/>
      <c r="Q440" s="398"/>
    </row>
    <row r="441" spans="1:17" s="364" customFormat="1" ht="109.2" customHeight="1" x14ac:dyDescent="0.3">
      <c r="A441" s="368"/>
      <c r="B441" s="361"/>
      <c r="C441" s="368"/>
      <c r="D441" s="368"/>
      <c r="E441" s="368"/>
      <c r="F441" s="368"/>
      <c r="G441" s="369"/>
      <c r="H441" s="369"/>
      <c r="I441" s="443"/>
      <c r="J441" s="368"/>
      <c r="O441" s="457"/>
      <c r="P441" s="398"/>
      <c r="Q441" s="398"/>
    </row>
    <row r="442" spans="1:17" s="364" customFormat="1" ht="109.2" customHeight="1" x14ac:dyDescent="0.3">
      <c r="A442" s="368"/>
      <c r="B442" s="361"/>
      <c r="C442" s="368"/>
      <c r="D442" s="368"/>
      <c r="E442" s="368"/>
      <c r="F442" s="368"/>
      <c r="G442" s="369"/>
      <c r="H442" s="369"/>
      <c r="I442" s="443"/>
      <c r="J442" s="368"/>
      <c r="O442" s="457"/>
      <c r="P442" s="398"/>
      <c r="Q442" s="398"/>
    </row>
    <row r="443" spans="1:17" s="364" customFormat="1" ht="109.2" customHeight="1" x14ac:dyDescent="0.3">
      <c r="A443" s="368"/>
      <c r="B443" s="361"/>
      <c r="C443" s="368"/>
      <c r="D443" s="368"/>
      <c r="E443" s="368"/>
      <c r="F443" s="368"/>
      <c r="G443" s="369"/>
      <c r="H443" s="369"/>
      <c r="I443" s="443"/>
      <c r="J443" s="368"/>
      <c r="O443" s="457"/>
      <c r="P443" s="398"/>
      <c r="Q443" s="398"/>
    </row>
    <row r="444" spans="1:17" s="364" customFormat="1" ht="109.2" customHeight="1" x14ac:dyDescent="0.3">
      <c r="A444" s="368"/>
      <c r="B444" s="361"/>
      <c r="C444" s="368"/>
      <c r="D444" s="368"/>
      <c r="E444" s="368"/>
      <c r="F444" s="368"/>
      <c r="G444" s="369"/>
      <c r="H444" s="369"/>
      <c r="I444" s="443"/>
      <c r="J444" s="368"/>
      <c r="O444" s="457"/>
      <c r="P444" s="398"/>
      <c r="Q444" s="398"/>
    </row>
    <row r="445" spans="1:17" s="364" customFormat="1" ht="109.2" customHeight="1" x14ac:dyDescent="0.3">
      <c r="A445" s="368"/>
      <c r="B445" s="361"/>
      <c r="C445" s="368"/>
      <c r="D445" s="368"/>
      <c r="E445" s="368"/>
      <c r="F445" s="368"/>
      <c r="G445" s="369"/>
      <c r="H445" s="369"/>
      <c r="I445" s="443"/>
      <c r="J445" s="368"/>
      <c r="O445" s="457"/>
      <c r="P445" s="398"/>
      <c r="Q445" s="398"/>
    </row>
    <row r="446" spans="1:17" s="364" customFormat="1" ht="109.2" customHeight="1" x14ac:dyDescent="0.3">
      <c r="A446" s="368"/>
      <c r="B446" s="361"/>
      <c r="C446" s="368"/>
      <c r="D446" s="368"/>
      <c r="E446" s="368"/>
      <c r="F446" s="368"/>
      <c r="G446" s="369"/>
      <c r="H446" s="369"/>
      <c r="I446" s="443"/>
      <c r="J446" s="368"/>
      <c r="O446" s="457"/>
      <c r="P446" s="398"/>
      <c r="Q446" s="398"/>
    </row>
    <row r="447" spans="1:17" s="364" customFormat="1" ht="109.2" customHeight="1" x14ac:dyDescent="0.3">
      <c r="A447" s="368"/>
      <c r="B447" s="361"/>
      <c r="C447" s="368"/>
      <c r="D447" s="368"/>
      <c r="E447" s="368"/>
      <c r="F447" s="368"/>
      <c r="G447" s="369"/>
      <c r="H447" s="369"/>
      <c r="I447" s="443"/>
      <c r="J447" s="368"/>
      <c r="O447" s="457"/>
      <c r="P447" s="398"/>
      <c r="Q447" s="398"/>
    </row>
    <row r="448" spans="1:17" s="364" customFormat="1" ht="109.2" customHeight="1" x14ac:dyDescent="0.3">
      <c r="A448" s="368"/>
      <c r="B448" s="361"/>
      <c r="C448" s="368"/>
      <c r="D448" s="368"/>
      <c r="E448" s="368"/>
      <c r="F448" s="368"/>
      <c r="G448" s="369"/>
      <c r="H448" s="369"/>
      <c r="I448" s="443"/>
      <c r="J448" s="368"/>
      <c r="O448" s="457"/>
      <c r="P448" s="398"/>
      <c r="Q448" s="398"/>
    </row>
    <row r="449" spans="1:17" s="364" customFormat="1" ht="109.2" customHeight="1" x14ac:dyDescent="0.3">
      <c r="A449" s="368"/>
      <c r="B449" s="361"/>
      <c r="C449" s="368"/>
      <c r="D449" s="368"/>
      <c r="E449" s="368"/>
      <c r="F449" s="368"/>
      <c r="G449" s="369"/>
      <c r="H449" s="369"/>
      <c r="I449" s="443"/>
      <c r="J449" s="368"/>
      <c r="O449" s="457"/>
      <c r="P449" s="398"/>
      <c r="Q449" s="398"/>
    </row>
    <row r="450" spans="1:17" s="364" customFormat="1" ht="109.2" customHeight="1" x14ac:dyDescent="0.3">
      <c r="A450" s="368"/>
      <c r="B450" s="361"/>
      <c r="C450" s="368"/>
      <c r="D450" s="368"/>
      <c r="E450" s="368"/>
      <c r="F450" s="368"/>
      <c r="G450" s="369"/>
      <c r="H450" s="369"/>
      <c r="I450" s="443"/>
      <c r="J450" s="368"/>
      <c r="O450" s="457"/>
      <c r="P450" s="398"/>
      <c r="Q450" s="398"/>
    </row>
    <row r="451" spans="1:17" s="364" customFormat="1" ht="109.2" customHeight="1" x14ac:dyDescent="0.3">
      <c r="A451" s="368"/>
      <c r="B451" s="361"/>
      <c r="C451" s="368"/>
      <c r="D451" s="368"/>
      <c r="E451" s="368"/>
      <c r="F451" s="368"/>
      <c r="G451" s="369"/>
      <c r="H451" s="369"/>
      <c r="I451" s="443"/>
      <c r="J451" s="368"/>
      <c r="O451" s="457"/>
      <c r="P451" s="398"/>
      <c r="Q451" s="398"/>
    </row>
    <row r="452" spans="1:17" s="364" customFormat="1" ht="109.2" customHeight="1" x14ac:dyDescent="0.3">
      <c r="A452" s="368"/>
      <c r="B452" s="361"/>
      <c r="C452" s="368"/>
      <c r="D452" s="368"/>
      <c r="E452" s="368"/>
      <c r="F452" s="368"/>
      <c r="G452" s="369"/>
      <c r="H452" s="369"/>
      <c r="I452" s="443"/>
      <c r="J452" s="368"/>
      <c r="O452" s="457"/>
      <c r="P452" s="398"/>
      <c r="Q452" s="398"/>
    </row>
    <row r="453" spans="1:17" s="364" customFormat="1" ht="109.2" customHeight="1" x14ac:dyDescent="0.3">
      <c r="A453" s="368"/>
      <c r="B453" s="361"/>
      <c r="C453" s="368"/>
      <c r="D453" s="368"/>
      <c r="E453" s="368"/>
      <c r="F453" s="368"/>
      <c r="G453" s="369"/>
      <c r="H453" s="369"/>
      <c r="I453" s="443"/>
      <c r="J453" s="368"/>
      <c r="O453" s="457"/>
      <c r="P453" s="398"/>
      <c r="Q453" s="398"/>
    </row>
    <row r="454" spans="1:17" s="364" customFormat="1" ht="109.2" customHeight="1" x14ac:dyDescent="0.3">
      <c r="A454" s="368"/>
      <c r="B454" s="361"/>
      <c r="C454" s="368"/>
      <c r="D454" s="368"/>
      <c r="E454" s="368"/>
      <c r="F454" s="368"/>
      <c r="G454" s="369"/>
      <c r="H454" s="369"/>
      <c r="I454" s="443"/>
      <c r="J454" s="368"/>
      <c r="O454" s="457"/>
      <c r="P454" s="398"/>
      <c r="Q454" s="398"/>
    </row>
    <row r="455" spans="1:17" s="364" customFormat="1" ht="109.2" customHeight="1" x14ac:dyDescent="0.3">
      <c r="A455" s="368"/>
      <c r="B455" s="361"/>
      <c r="C455" s="368"/>
      <c r="D455" s="368"/>
      <c r="E455" s="368"/>
      <c r="F455" s="368"/>
      <c r="G455" s="369"/>
      <c r="H455" s="369"/>
      <c r="I455" s="443"/>
      <c r="J455" s="368"/>
      <c r="O455" s="457"/>
      <c r="P455" s="398"/>
      <c r="Q455" s="398"/>
    </row>
    <row r="456" spans="1:17" s="364" customFormat="1" ht="109.2" customHeight="1" x14ac:dyDescent="0.3">
      <c r="A456" s="368"/>
      <c r="B456" s="361"/>
      <c r="C456" s="368"/>
      <c r="D456" s="368"/>
      <c r="E456" s="368"/>
      <c r="F456" s="368"/>
      <c r="G456" s="369"/>
      <c r="H456" s="369"/>
      <c r="I456" s="443"/>
      <c r="J456" s="368"/>
      <c r="O456" s="457"/>
      <c r="P456" s="398"/>
      <c r="Q456" s="398"/>
    </row>
    <row r="457" spans="1:17" s="364" customFormat="1" ht="109.2" customHeight="1" x14ac:dyDescent="0.3">
      <c r="A457" s="368"/>
      <c r="B457" s="361"/>
      <c r="C457" s="368"/>
      <c r="D457" s="368"/>
      <c r="E457" s="368"/>
      <c r="F457" s="368"/>
      <c r="G457" s="369"/>
      <c r="H457" s="369"/>
      <c r="I457" s="443"/>
      <c r="J457" s="368"/>
      <c r="O457" s="457"/>
      <c r="P457" s="398"/>
      <c r="Q457" s="398"/>
    </row>
    <row r="458" spans="1:17" s="364" customFormat="1" ht="109.2" customHeight="1" x14ac:dyDescent="0.3">
      <c r="A458" s="368"/>
      <c r="B458" s="361"/>
      <c r="C458" s="368"/>
      <c r="D458" s="368"/>
      <c r="E458" s="368"/>
      <c r="F458" s="368"/>
      <c r="G458" s="369"/>
      <c r="H458" s="369"/>
      <c r="I458" s="443"/>
      <c r="J458" s="368"/>
      <c r="O458" s="457"/>
      <c r="P458" s="398"/>
      <c r="Q458" s="398"/>
    </row>
    <row r="459" spans="1:17" s="364" customFormat="1" ht="109.2" customHeight="1" x14ac:dyDescent="0.3">
      <c r="A459" s="368"/>
      <c r="B459" s="361"/>
      <c r="C459" s="368"/>
      <c r="D459" s="368"/>
      <c r="E459" s="368"/>
      <c r="F459" s="368"/>
      <c r="G459" s="369"/>
      <c r="H459" s="369"/>
      <c r="I459" s="443"/>
      <c r="J459" s="368"/>
      <c r="O459" s="457"/>
      <c r="P459" s="398"/>
      <c r="Q459" s="398"/>
    </row>
    <row r="460" spans="1:17" s="364" customFormat="1" ht="109.2" customHeight="1" x14ac:dyDescent="0.3">
      <c r="A460" s="368"/>
      <c r="B460" s="361"/>
      <c r="C460" s="368"/>
      <c r="D460" s="368"/>
      <c r="E460" s="368"/>
      <c r="F460" s="368"/>
      <c r="G460" s="369"/>
      <c r="H460" s="369"/>
      <c r="I460" s="443"/>
      <c r="J460" s="368"/>
      <c r="O460" s="457"/>
      <c r="P460" s="398"/>
      <c r="Q460" s="398"/>
    </row>
    <row r="461" spans="1:17" s="364" customFormat="1" ht="109.2" customHeight="1" x14ac:dyDescent="0.3">
      <c r="A461" s="368"/>
      <c r="B461" s="361"/>
      <c r="C461" s="368"/>
      <c r="D461" s="368"/>
      <c r="E461" s="368"/>
      <c r="F461" s="368"/>
      <c r="G461" s="369"/>
      <c r="H461" s="369"/>
      <c r="I461" s="443"/>
      <c r="J461" s="368"/>
      <c r="O461" s="457"/>
      <c r="P461" s="398"/>
      <c r="Q461" s="398"/>
    </row>
    <row r="462" spans="1:17" s="364" customFormat="1" ht="109.2" customHeight="1" x14ac:dyDescent="0.3">
      <c r="A462" s="368"/>
      <c r="B462" s="361"/>
      <c r="C462" s="368"/>
      <c r="D462" s="368"/>
      <c r="E462" s="368"/>
      <c r="F462" s="368"/>
      <c r="G462" s="369"/>
      <c r="H462" s="369"/>
      <c r="I462" s="443"/>
      <c r="J462" s="368"/>
      <c r="O462" s="457"/>
      <c r="P462" s="398"/>
      <c r="Q462" s="398"/>
    </row>
    <row r="463" spans="1:17" s="364" customFormat="1" ht="109.2" customHeight="1" x14ac:dyDescent="0.3">
      <c r="A463" s="368"/>
      <c r="B463" s="361"/>
      <c r="C463" s="368"/>
      <c r="D463" s="368"/>
      <c r="E463" s="368"/>
      <c r="F463" s="368"/>
      <c r="G463" s="369"/>
      <c r="H463" s="369"/>
      <c r="I463" s="443"/>
      <c r="J463" s="368"/>
      <c r="O463" s="457"/>
      <c r="P463" s="398"/>
      <c r="Q463" s="398"/>
    </row>
    <row r="464" spans="1:17" s="364" customFormat="1" ht="109.2" customHeight="1" x14ac:dyDescent="0.3">
      <c r="A464" s="368"/>
      <c r="B464" s="361"/>
      <c r="C464" s="368"/>
      <c r="D464" s="368"/>
      <c r="E464" s="368"/>
      <c r="F464" s="368"/>
      <c r="G464" s="369"/>
      <c r="H464" s="369"/>
      <c r="I464" s="443"/>
      <c r="J464" s="368"/>
      <c r="O464" s="457"/>
      <c r="P464" s="398"/>
      <c r="Q464" s="398"/>
    </row>
    <row r="465" spans="1:17" s="364" customFormat="1" ht="109.2" customHeight="1" x14ac:dyDescent="0.3">
      <c r="A465" s="368"/>
      <c r="B465" s="361"/>
      <c r="C465" s="368"/>
      <c r="D465" s="368"/>
      <c r="E465" s="368"/>
      <c r="F465" s="368"/>
      <c r="G465" s="369"/>
      <c r="H465" s="369"/>
      <c r="I465" s="443"/>
      <c r="J465" s="368"/>
      <c r="O465" s="457"/>
      <c r="P465" s="398"/>
      <c r="Q465" s="398"/>
    </row>
    <row r="466" spans="1:17" s="364" customFormat="1" ht="109.2" customHeight="1" x14ac:dyDescent="0.3">
      <c r="A466" s="368"/>
      <c r="B466" s="361"/>
      <c r="C466" s="368"/>
      <c r="D466" s="368"/>
      <c r="E466" s="368"/>
      <c r="F466" s="368"/>
      <c r="G466" s="369"/>
      <c r="H466" s="369"/>
      <c r="I466" s="443"/>
      <c r="J466" s="368"/>
      <c r="O466" s="457"/>
      <c r="P466" s="398"/>
      <c r="Q466" s="398"/>
    </row>
    <row r="467" spans="1:17" s="364" customFormat="1" ht="109.2" customHeight="1" x14ac:dyDescent="0.3">
      <c r="A467" s="368"/>
      <c r="B467" s="361"/>
      <c r="C467" s="368"/>
      <c r="D467" s="368"/>
      <c r="E467" s="368"/>
      <c r="F467" s="368"/>
      <c r="G467" s="369"/>
      <c r="H467" s="369"/>
      <c r="I467" s="443"/>
      <c r="J467" s="368"/>
      <c r="O467" s="457"/>
      <c r="P467" s="398"/>
      <c r="Q467" s="398"/>
    </row>
    <row r="468" spans="1:17" s="364" customFormat="1" ht="109.2" customHeight="1" x14ac:dyDescent="0.3">
      <c r="A468" s="368"/>
      <c r="B468" s="361"/>
      <c r="C468" s="368"/>
      <c r="D468" s="368"/>
      <c r="E468" s="368"/>
      <c r="F468" s="368"/>
      <c r="G468" s="369"/>
      <c r="H468" s="369"/>
      <c r="I468" s="443"/>
      <c r="J468" s="368"/>
      <c r="O468" s="457"/>
      <c r="P468" s="398"/>
      <c r="Q468" s="398"/>
    </row>
    <row r="469" spans="1:17" s="364" customFormat="1" ht="109.2" customHeight="1" x14ac:dyDescent="0.3">
      <c r="A469" s="368"/>
      <c r="B469" s="361"/>
      <c r="C469" s="368"/>
      <c r="D469" s="368"/>
      <c r="E469" s="368"/>
      <c r="F469" s="368"/>
      <c r="G469" s="369"/>
      <c r="H469" s="369"/>
      <c r="I469" s="443"/>
      <c r="J469" s="368"/>
      <c r="O469" s="457"/>
      <c r="P469" s="398"/>
      <c r="Q469" s="398"/>
    </row>
    <row r="470" spans="1:17" s="364" customFormat="1" ht="109.2" customHeight="1" x14ac:dyDescent="0.3">
      <c r="A470" s="368"/>
      <c r="B470" s="361"/>
      <c r="C470" s="368"/>
      <c r="D470" s="368"/>
      <c r="E470" s="368"/>
      <c r="F470" s="368"/>
      <c r="G470" s="369"/>
      <c r="H470" s="369"/>
      <c r="I470" s="443"/>
      <c r="J470" s="368"/>
      <c r="O470" s="457"/>
      <c r="P470" s="398"/>
      <c r="Q470" s="398"/>
    </row>
    <row r="471" spans="1:17" s="364" customFormat="1" ht="109.2" customHeight="1" x14ac:dyDescent="0.3">
      <c r="A471" s="368"/>
      <c r="B471" s="361"/>
      <c r="C471" s="368"/>
      <c r="D471" s="368"/>
      <c r="E471" s="368"/>
      <c r="F471" s="368"/>
      <c r="G471" s="369"/>
      <c r="H471" s="369"/>
      <c r="I471" s="443"/>
      <c r="J471" s="368"/>
      <c r="O471" s="457"/>
      <c r="P471" s="398"/>
      <c r="Q471" s="398"/>
    </row>
    <row r="472" spans="1:17" s="364" customFormat="1" ht="109.2" customHeight="1" x14ac:dyDescent="0.3">
      <c r="A472" s="368"/>
      <c r="B472" s="361"/>
      <c r="C472" s="368"/>
      <c r="D472" s="368"/>
      <c r="E472" s="368"/>
      <c r="F472" s="368"/>
      <c r="G472" s="369"/>
      <c r="H472" s="369"/>
      <c r="I472" s="443"/>
      <c r="J472" s="368"/>
      <c r="O472" s="457"/>
      <c r="P472" s="398"/>
      <c r="Q472" s="398"/>
    </row>
    <row r="473" spans="1:17" s="364" customFormat="1" ht="109.2" customHeight="1" x14ac:dyDescent="0.3">
      <c r="A473" s="368"/>
      <c r="B473" s="361"/>
      <c r="C473" s="368"/>
      <c r="D473" s="368"/>
      <c r="E473" s="368"/>
      <c r="F473" s="368"/>
      <c r="G473" s="369"/>
      <c r="H473" s="369"/>
      <c r="I473" s="443"/>
      <c r="J473" s="368"/>
      <c r="O473" s="457"/>
      <c r="P473" s="398"/>
      <c r="Q473" s="398"/>
    </row>
    <row r="474" spans="1:17" s="364" customFormat="1" ht="109.2" customHeight="1" x14ac:dyDescent="0.3">
      <c r="A474" s="368"/>
      <c r="B474" s="361"/>
      <c r="C474" s="368"/>
      <c r="D474" s="368"/>
      <c r="E474" s="368"/>
      <c r="F474" s="368"/>
      <c r="G474" s="369"/>
      <c r="H474" s="369"/>
      <c r="I474" s="443"/>
      <c r="J474" s="368"/>
      <c r="O474" s="457"/>
      <c r="P474" s="398"/>
      <c r="Q474" s="398"/>
    </row>
    <row r="475" spans="1:17" s="364" customFormat="1" ht="109.2" customHeight="1" x14ac:dyDescent="0.3">
      <c r="A475" s="368"/>
      <c r="B475" s="361"/>
      <c r="C475" s="368"/>
      <c r="D475" s="368"/>
      <c r="E475" s="368"/>
      <c r="F475" s="368"/>
      <c r="G475" s="369"/>
      <c r="H475" s="369"/>
      <c r="I475" s="443"/>
      <c r="J475" s="368"/>
      <c r="O475" s="457"/>
      <c r="P475" s="398"/>
      <c r="Q475" s="398"/>
    </row>
    <row r="476" spans="1:17" s="364" customFormat="1" ht="109.2" customHeight="1" x14ac:dyDescent="0.3">
      <c r="A476" s="368"/>
      <c r="B476" s="361"/>
      <c r="C476" s="368"/>
      <c r="D476" s="368"/>
      <c r="E476" s="368"/>
      <c r="F476" s="368"/>
      <c r="G476" s="369"/>
      <c r="H476" s="369"/>
      <c r="I476" s="443"/>
      <c r="J476" s="368"/>
      <c r="O476" s="457"/>
      <c r="P476" s="398"/>
      <c r="Q476" s="398"/>
    </row>
    <row r="477" spans="1:17" s="364" customFormat="1" ht="109.2" customHeight="1" x14ac:dyDescent="0.3">
      <c r="A477" s="368"/>
      <c r="B477" s="361"/>
      <c r="C477" s="368"/>
      <c r="D477" s="368"/>
      <c r="E477" s="368"/>
      <c r="F477" s="368"/>
      <c r="G477" s="369"/>
      <c r="H477" s="369"/>
      <c r="I477" s="443"/>
      <c r="J477" s="368"/>
      <c r="O477" s="457"/>
      <c r="P477" s="398"/>
      <c r="Q477" s="398"/>
    </row>
    <row r="478" spans="1:17" s="364" customFormat="1" ht="109.2" customHeight="1" x14ac:dyDescent="0.3">
      <c r="A478" s="368"/>
      <c r="B478" s="361"/>
      <c r="C478" s="368"/>
      <c r="D478" s="368"/>
      <c r="E478" s="368"/>
      <c r="F478" s="368"/>
      <c r="G478" s="369"/>
      <c r="H478" s="369"/>
      <c r="I478" s="443"/>
      <c r="J478" s="368"/>
      <c r="O478" s="457"/>
      <c r="P478" s="398"/>
      <c r="Q478" s="398"/>
    </row>
    <row r="479" spans="1:17" s="364" customFormat="1" ht="109.2" customHeight="1" x14ac:dyDescent="0.3">
      <c r="A479" s="368"/>
      <c r="B479" s="361"/>
      <c r="C479" s="368"/>
      <c r="D479" s="368"/>
      <c r="E479" s="368"/>
      <c r="F479" s="368"/>
      <c r="G479" s="369"/>
      <c r="H479" s="369"/>
      <c r="I479" s="443"/>
      <c r="J479" s="368"/>
      <c r="O479" s="457"/>
      <c r="P479" s="398"/>
      <c r="Q479" s="398"/>
    </row>
    <row r="480" spans="1:17" s="364" customFormat="1" ht="109.2" customHeight="1" x14ac:dyDescent="0.3">
      <c r="A480" s="368"/>
      <c r="B480" s="361"/>
      <c r="C480" s="368"/>
      <c r="D480" s="368"/>
      <c r="E480" s="368"/>
      <c r="F480" s="368"/>
      <c r="G480" s="369"/>
      <c r="H480" s="369"/>
      <c r="I480" s="443"/>
      <c r="J480" s="368"/>
      <c r="O480" s="457"/>
      <c r="P480" s="398"/>
      <c r="Q480" s="398"/>
    </row>
    <row r="481" spans="1:17" s="364" customFormat="1" ht="109.2" customHeight="1" x14ac:dyDescent="0.3">
      <c r="A481" s="368"/>
      <c r="B481" s="361"/>
      <c r="C481" s="368"/>
      <c r="D481" s="368"/>
      <c r="E481" s="368"/>
      <c r="F481" s="368"/>
      <c r="G481" s="369"/>
      <c r="H481" s="369"/>
      <c r="I481" s="443"/>
      <c r="J481" s="368"/>
      <c r="O481" s="457"/>
      <c r="P481" s="398"/>
      <c r="Q481" s="398"/>
    </row>
    <row r="482" spans="1:17" s="364" customFormat="1" ht="109.2" customHeight="1" x14ac:dyDescent="0.3">
      <c r="A482" s="368"/>
      <c r="B482" s="361"/>
      <c r="C482" s="368"/>
      <c r="D482" s="368"/>
      <c r="E482" s="368"/>
      <c r="F482" s="368"/>
      <c r="G482" s="369"/>
      <c r="H482" s="369"/>
      <c r="I482" s="443"/>
      <c r="J482" s="368"/>
      <c r="O482" s="457"/>
      <c r="P482" s="398"/>
      <c r="Q482" s="398"/>
    </row>
    <row r="483" spans="1:17" s="364" customFormat="1" ht="109.2" customHeight="1" x14ac:dyDescent="0.3">
      <c r="A483" s="368"/>
      <c r="B483" s="361"/>
      <c r="C483" s="368"/>
      <c r="D483" s="368"/>
      <c r="E483" s="368"/>
      <c r="F483" s="368"/>
      <c r="G483" s="369"/>
      <c r="H483" s="369"/>
      <c r="I483" s="443"/>
      <c r="J483" s="368"/>
      <c r="O483" s="457"/>
      <c r="P483" s="398"/>
      <c r="Q483" s="398"/>
    </row>
    <row r="484" spans="1:17" s="364" customFormat="1" ht="109.2" customHeight="1" x14ac:dyDescent="0.3">
      <c r="A484" s="368"/>
      <c r="B484" s="361"/>
      <c r="C484" s="368"/>
      <c r="D484" s="368"/>
      <c r="E484" s="368"/>
      <c r="F484" s="368"/>
      <c r="G484" s="369"/>
      <c r="H484" s="369"/>
      <c r="I484" s="443"/>
      <c r="J484" s="368"/>
      <c r="O484" s="457"/>
      <c r="P484" s="398"/>
      <c r="Q484" s="398"/>
    </row>
    <row r="485" spans="1:17" s="364" customFormat="1" ht="109.2" customHeight="1" x14ac:dyDescent="0.3">
      <c r="A485" s="368"/>
      <c r="B485" s="361"/>
      <c r="C485" s="368"/>
      <c r="D485" s="368"/>
      <c r="E485" s="368"/>
      <c r="F485" s="368"/>
      <c r="G485" s="369"/>
      <c r="H485" s="369"/>
      <c r="I485" s="443"/>
      <c r="J485" s="368"/>
      <c r="O485" s="457"/>
      <c r="P485" s="398"/>
      <c r="Q485" s="398"/>
    </row>
    <row r="486" spans="1:17" s="364" customFormat="1" ht="109.2" customHeight="1" x14ac:dyDescent="0.3">
      <c r="A486" s="368"/>
      <c r="B486" s="361"/>
      <c r="C486" s="368"/>
      <c r="D486" s="368"/>
      <c r="E486" s="368"/>
      <c r="F486" s="368"/>
      <c r="G486" s="369"/>
      <c r="H486" s="369"/>
      <c r="I486" s="443"/>
      <c r="J486" s="368"/>
      <c r="O486" s="457"/>
      <c r="P486" s="398"/>
      <c r="Q486" s="398"/>
    </row>
    <row r="487" spans="1:17" s="364" customFormat="1" ht="109.2" customHeight="1" x14ac:dyDescent="0.3">
      <c r="A487" s="368"/>
      <c r="B487" s="361"/>
      <c r="C487" s="368"/>
      <c r="D487" s="368"/>
      <c r="E487" s="368"/>
      <c r="F487" s="368"/>
      <c r="G487" s="369"/>
      <c r="H487" s="369"/>
      <c r="I487" s="443"/>
      <c r="J487" s="368"/>
      <c r="O487" s="457"/>
      <c r="P487" s="398"/>
      <c r="Q487" s="398"/>
    </row>
    <row r="488" spans="1:17" s="364" customFormat="1" ht="109.2" customHeight="1" x14ac:dyDescent="0.3">
      <c r="A488" s="368"/>
      <c r="B488" s="361"/>
      <c r="C488" s="368"/>
      <c r="D488" s="368"/>
      <c r="E488" s="368"/>
      <c r="F488" s="368"/>
      <c r="G488" s="369"/>
      <c r="H488" s="369"/>
      <c r="I488" s="443"/>
      <c r="J488" s="368"/>
      <c r="O488" s="457"/>
      <c r="P488" s="398"/>
      <c r="Q488" s="398"/>
    </row>
    <row r="489" spans="1:17" s="364" customFormat="1" ht="109.2" customHeight="1" x14ac:dyDescent="0.3">
      <c r="A489" s="368"/>
      <c r="B489" s="361"/>
      <c r="C489" s="368"/>
      <c r="D489" s="368"/>
      <c r="E489" s="368"/>
      <c r="F489" s="368"/>
      <c r="G489" s="369"/>
      <c r="H489" s="369"/>
      <c r="I489" s="443"/>
      <c r="J489" s="368"/>
      <c r="O489" s="457"/>
      <c r="P489" s="398"/>
      <c r="Q489" s="398"/>
    </row>
    <row r="490" spans="1:17" s="364" customFormat="1" ht="109.2" customHeight="1" x14ac:dyDescent="0.3">
      <c r="A490" s="368"/>
      <c r="B490" s="361"/>
      <c r="C490" s="368"/>
      <c r="D490" s="368"/>
      <c r="E490" s="368"/>
      <c r="F490" s="368"/>
      <c r="G490" s="369"/>
      <c r="H490" s="369"/>
      <c r="I490" s="443"/>
      <c r="J490" s="368"/>
      <c r="O490" s="457"/>
      <c r="P490" s="398"/>
      <c r="Q490" s="398"/>
    </row>
    <row r="491" spans="1:17" s="364" customFormat="1" ht="109.2" customHeight="1" x14ac:dyDescent="0.3">
      <c r="A491" s="368"/>
      <c r="B491" s="361"/>
      <c r="C491" s="368"/>
      <c r="D491" s="368"/>
      <c r="E491" s="368"/>
      <c r="F491" s="368"/>
      <c r="G491" s="369"/>
      <c r="H491" s="369"/>
      <c r="I491" s="443"/>
      <c r="J491" s="368"/>
      <c r="O491" s="457"/>
      <c r="P491" s="398"/>
      <c r="Q491" s="398"/>
    </row>
    <row r="492" spans="1:17" s="364" customFormat="1" ht="109.2" customHeight="1" x14ac:dyDescent="0.3">
      <c r="A492" s="368"/>
      <c r="B492" s="361"/>
      <c r="C492" s="368"/>
      <c r="D492" s="368"/>
      <c r="E492" s="368"/>
      <c r="F492" s="368"/>
      <c r="G492" s="369"/>
      <c r="H492" s="369"/>
      <c r="I492" s="443"/>
      <c r="J492" s="368"/>
      <c r="O492" s="457"/>
      <c r="P492" s="398"/>
      <c r="Q492" s="398"/>
    </row>
    <row r="493" spans="1:17" s="364" customFormat="1" ht="109.2" customHeight="1" x14ac:dyDescent="0.3">
      <c r="A493" s="368"/>
      <c r="B493" s="361"/>
      <c r="C493" s="368"/>
      <c r="D493" s="368"/>
      <c r="E493" s="368"/>
      <c r="F493" s="368"/>
      <c r="G493" s="369"/>
      <c r="H493" s="369"/>
      <c r="I493" s="443"/>
      <c r="J493" s="368"/>
      <c r="O493" s="457"/>
      <c r="P493" s="398"/>
      <c r="Q493" s="398"/>
    </row>
    <row r="494" spans="1:17" s="364" customFormat="1" ht="109.2" customHeight="1" x14ac:dyDescent="0.3">
      <c r="A494" s="368"/>
      <c r="B494" s="361"/>
      <c r="C494" s="368"/>
      <c r="D494" s="368"/>
      <c r="E494" s="368"/>
      <c r="F494" s="368"/>
      <c r="G494" s="369"/>
      <c r="H494" s="369"/>
      <c r="I494" s="443"/>
      <c r="J494" s="368"/>
      <c r="O494" s="457"/>
      <c r="P494" s="398"/>
      <c r="Q494" s="398"/>
    </row>
    <row r="495" spans="1:17" s="364" customFormat="1" ht="109.2" customHeight="1" x14ac:dyDescent="0.3">
      <c r="A495" s="368"/>
      <c r="B495" s="361"/>
      <c r="C495" s="368"/>
      <c r="D495" s="368"/>
      <c r="E495" s="368"/>
      <c r="F495" s="368"/>
      <c r="G495" s="369"/>
      <c r="H495" s="369"/>
      <c r="I495" s="443"/>
      <c r="J495" s="368"/>
      <c r="O495" s="457"/>
      <c r="P495" s="398"/>
      <c r="Q495" s="398"/>
    </row>
    <row r="496" spans="1:17" s="364" customFormat="1" ht="109.2" customHeight="1" x14ac:dyDescent="0.3">
      <c r="A496" s="368"/>
      <c r="B496" s="361"/>
      <c r="C496" s="368"/>
      <c r="D496" s="368"/>
      <c r="E496" s="368"/>
      <c r="F496" s="368"/>
      <c r="G496" s="369"/>
      <c r="H496" s="369"/>
      <c r="I496" s="443"/>
      <c r="J496" s="368"/>
      <c r="O496" s="457"/>
      <c r="P496" s="398"/>
      <c r="Q496" s="398"/>
    </row>
    <row r="497" spans="1:17" s="364" customFormat="1" ht="109.2" customHeight="1" x14ac:dyDescent="0.3">
      <c r="A497" s="368"/>
      <c r="B497" s="361"/>
      <c r="C497" s="368"/>
      <c r="D497" s="368"/>
      <c r="E497" s="368"/>
      <c r="F497" s="368"/>
      <c r="G497" s="369"/>
      <c r="H497" s="369"/>
      <c r="I497" s="443"/>
      <c r="J497" s="368"/>
      <c r="O497" s="457"/>
      <c r="P497" s="398"/>
      <c r="Q497" s="398"/>
    </row>
    <row r="498" spans="1:17" s="364" customFormat="1" ht="109.2" customHeight="1" x14ac:dyDescent="0.3">
      <c r="A498" s="368"/>
      <c r="B498" s="361"/>
      <c r="C498" s="368"/>
      <c r="D498" s="368"/>
      <c r="E498" s="368"/>
      <c r="F498" s="368"/>
      <c r="G498" s="369"/>
      <c r="H498" s="369"/>
      <c r="I498" s="443"/>
      <c r="J498" s="368"/>
      <c r="O498" s="457"/>
      <c r="P498" s="398"/>
      <c r="Q498" s="398"/>
    </row>
    <row r="499" spans="1:17" s="364" customFormat="1" ht="109.2" customHeight="1" x14ac:dyDescent="0.3">
      <c r="A499" s="368"/>
      <c r="B499" s="361"/>
      <c r="C499" s="368"/>
      <c r="D499" s="368"/>
      <c r="E499" s="368"/>
      <c r="F499" s="368"/>
      <c r="G499" s="369"/>
      <c r="H499" s="369"/>
      <c r="I499" s="443"/>
      <c r="J499" s="368"/>
      <c r="O499" s="457"/>
      <c r="P499" s="398"/>
      <c r="Q499" s="398"/>
    </row>
    <row r="500" spans="1:17" s="364" customFormat="1" ht="109.2" customHeight="1" x14ac:dyDescent="0.3">
      <c r="A500" s="368"/>
      <c r="B500" s="361"/>
      <c r="C500" s="368"/>
      <c r="D500" s="368"/>
      <c r="E500" s="368"/>
      <c r="F500" s="368"/>
      <c r="G500" s="369"/>
      <c r="H500" s="369"/>
      <c r="I500" s="443"/>
      <c r="J500" s="368"/>
      <c r="O500" s="457"/>
      <c r="P500" s="398"/>
      <c r="Q500" s="398"/>
    </row>
    <row r="501" spans="1:17" s="364" customFormat="1" ht="109.2" customHeight="1" x14ac:dyDescent="0.3">
      <c r="A501" s="368"/>
      <c r="B501" s="361"/>
      <c r="C501" s="368"/>
      <c r="D501" s="368"/>
      <c r="E501" s="368"/>
      <c r="F501" s="368"/>
      <c r="G501" s="369"/>
      <c r="H501" s="369"/>
      <c r="I501" s="443"/>
      <c r="J501" s="368"/>
      <c r="O501" s="457"/>
      <c r="P501" s="398"/>
      <c r="Q501" s="398"/>
    </row>
    <row r="502" spans="1:17" s="364" customFormat="1" ht="109.2" customHeight="1" x14ac:dyDescent="0.3">
      <c r="A502" s="368"/>
      <c r="B502" s="361"/>
      <c r="C502" s="368"/>
      <c r="D502" s="368"/>
      <c r="E502" s="368"/>
      <c r="F502" s="368"/>
      <c r="G502" s="369"/>
      <c r="H502" s="369"/>
      <c r="I502" s="443"/>
      <c r="J502" s="368"/>
      <c r="O502" s="457"/>
      <c r="P502" s="398"/>
      <c r="Q502" s="398"/>
    </row>
    <row r="503" spans="1:17" s="364" customFormat="1" ht="109.2" customHeight="1" x14ac:dyDescent="0.3">
      <c r="A503" s="368"/>
      <c r="B503" s="361"/>
      <c r="C503" s="368"/>
      <c r="D503" s="368"/>
      <c r="E503" s="368"/>
      <c r="F503" s="368"/>
      <c r="G503" s="369"/>
      <c r="H503" s="369"/>
      <c r="I503" s="443"/>
      <c r="J503" s="368"/>
      <c r="O503" s="457"/>
      <c r="P503" s="398"/>
      <c r="Q503" s="398"/>
    </row>
    <row r="504" spans="1:17" s="364" customFormat="1" ht="109.2" customHeight="1" x14ac:dyDescent="0.3">
      <c r="A504" s="368"/>
      <c r="B504" s="361"/>
      <c r="C504" s="368"/>
      <c r="D504" s="368"/>
      <c r="E504" s="368"/>
      <c r="F504" s="368"/>
      <c r="G504" s="369"/>
      <c r="H504" s="369"/>
      <c r="I504" s="443"/>
      <c r="J504" s="368"/>
      <c r="O504" s="457"/>
      <c r="P504" s="398"/>
      <c r="Q504" s="398"/>
    </row>
    <row r="505" spans="1:17" s="364" customFormat="1" ht="109.2" customHeight="1" x14ac:dyDescent="0.3">
      <c r="A505" s="368"/>
      <c r="B505" s="361"/>
      <c r="C505" s="368"/>
      <c r="D505" s="368"/>
      <c r="E505" s="368"/>
      <c r="F505" s="368"/>
      <c r="G505" s="369"/>
      <c r="H505" s="369"/>
      <c r="I505" s="443"/>
      <c r="J505" s="368"/>
      <c r="O505" s="457"/>
      <c r="P505" s="398"/>
      <c r="Q505" s="398"/>
    </row>
    <row r="506" spans="1:17" s="364" customFormat="1" ht="109.2" customHeight="1" x14ac:dyDescent="0.3">
      <c r="A506" s="368"/>
      <c r="B506" s="361"/>
      <c r="C506" s="368"/>
      <c r="D506" s="368"/>
      <c r="E506" s="368"/>
      <c r="F506" s="368"/>
      <c r="G506" s="369"/>
      <c r="H506" s="369"/>
      <c r="I506" s="443"/>
      <c r="J506" s="368"/>
      <c r="O506" s="457"/>
      <c r="P506" s="398"/>
      <c r="Q506" s="398"/>
    </row>
    <row r="507" spans="1:17" s="364" customFormat="1" ht="109.2" customHeight="1" x14ac:dyDescent="0.3">
      <c r="A507" s="368"/>
      <c r="B507" s="361"/>
      <c r="C507" s="368"/>
      <c r="D507" s="368"/>
      <c r="E507" s="368"/>
      <c r="F507" s="368"/>
      <c r="G507" s="369"/>
      <c r="H507" s="369"/>
      <c r="I507" s="443"/>
      <c r="J507" s="368"/>
      <c r="O507" s="457"/>
      <c r="P507" s="398"/>
      <c r="Q507" s="398"/>
    </row>
    <row r="508" spans="1:17" s="364" customFormat="1" ht="109.2" customHeight="1" x14ac:dyDescent="0.3">
      <c r="A508" s="368"/>
      <c r="B508" s="361"/>
      <c r="C508" s="368"/>
      <c r="D508" s="368"/>
      <c r="E508" s="368"/>
      <c r="F508" s="368"/>
      <c r="G508" s="369"/>
      <c r="H508" s="369"/>
      <c r="I508" s="443"/>
      <c r="J508" s="368"/>
      <c r="O508" s="457"/>
      <c r="P508" s="398"/>
      <c r="Q508" s="398"/>
    </row>
    <row r="509" spans="1:17" s="364" customFormat="1" ht="109.2" customHeight="1" x14ac:dyDescent="0.3">
      <c r="A509" s="368"/>
      <c r="B509" s="361"/>
      <c r="C509" s="368"/>
      <c r="D509" s="368"/>
      <c r="E509" s="368"/>
      <c r="F509" s="368"/>
      <c r="G509" s="369"/>
      <c r="H509" s="369"/>
      <c r="I509" s="443"/>
      <c r="J509" s="368"/>
      <c r="O509" s="457"/>
      <c r="P509" s="398"/>
      <c r="Q509" s="398"/>
    </row>
    <row r="510" spans="1:17" s="364" customFormat="1" ht="109.2" customHeight="1" x14ac:dyDescent="0.3">
      <c r="A510" s="368"/>
      <c r="B510" s="361"/>
      <c r="C510" s="368"/>
      <c r="D510" s="368"/>
      <c r="E510" s="368"/>
      <c r="F510" s="368"/>
      <c r="G510" s="369"/>
      <c r="H510" s="369"/>
      <c r="I510" s="443"/>
      <c r="J510" s="368"/>
      <c r="O510" s="457"/>
      <c r="P510" s="398"/>
      <c r="Q510" s="398"/>
    </row>
    <row r="511" spans="1:17" s="364" customFormat="1" ht="109.2" customHeight="1" x14ac:dyDescent="0.3">
      <c r="A511" s="368"/>
      <c r="B511" s="361"/>
      <c r="C511" s="368"/>
      <c r="D511" s="368"/>
      <c r="E511" s="368"/>
      <c r="F511" s="368"/>
      <c r="G511" s="369"/>
      <c r="H511" s="369"/>
      <c r="I511" s="443"/>
      <c r="J511" s="368"/>
      <c r="O511" s="457"/>
      <c r="P511" s="398"/>
      <c r="Q511" s="398"/>
    </row>
    <row r="512" spans="1:17" s="364" customFormat="1" ht="109.2" customHeight="1" x14ac:dyDescent="0.3">
      <c r="A512" s="368"/>
      <c r="B512" s="361"/>
      <c r="C512" s="368"/>
      <c r="D512" s="368"/>
      <c r="E512" s="368"/>
      <c r="F512" s="368"/>
      <c r="G512" s="369"/>
      <c r="H512" s="369"/>
      <c r="I512" s="443"/>
      <c r="J512" s="368"/>
      <c r="O512" s="457"/>
      <c r="P512" s="398"/>
      <c r="Q512" s="398"/>
    </row>
    <row r="513" spans="1:17" s="364" customFormat="1" ht="109.2" customHeight="1" x14ac:dyDescent="0.3">
      <c r="A513" s="368"/>
      <c r="B513" s="361"/>
      <c r="C513" s="368"/>
      <c r="D513" s="368"/>
      <c r="E513" s="368"/>
      <c r="F513" s="368"/>
      <c r="G513" s="369"/>
      <c r="H513" s="369"/>
      <c r="I513" s="443"/>
      <c r="J513" s="368"/>
      <c r="O513" s="457"/>
      <c r="P513" s="398"/>
      <c r="Q513" s="398"/>
    </row>
    <row r="514" spans="1:17" s="364" customFormat="1" ht="109.2" customHeight="1" x14ac:dyDescent="0.3">
      <c r="A514" s="368"/>
      <c r="B514" s="361"/>
      <c r="C514" s="368"/>
      <c r="D514" s="368"/>
      <c r="E514" s="368"/>
      <c r="F514" s="368"/>
      <c r="G514" s="369"/>
      <c r="H514" s="369"/>
      <c r="I514" s="443"/>
      <c r="J514" s="368"/>
      <c r="O514" s="457"/>
      <c r="P514" s="398"/>
      <c r="Q514" s="398"/>
    </row>
    <row r="515" spans="1:17" s="364" customFormat="1" ht="109.2" customHeight="1" x14ac:dyDescent="0.3">
      <c r="A515" s="368"/>
      <c r="B515" s="361"/>
      <c r="C515" s="368"/>
      <c r="D515" s="368"/>
      <c r="E515" s="368"/>
      <c r="F515" s="368"/>
      <c r="G515" s="369"/>
      <c r="H515" s="369"/>
      <c r="I515" s="443"/>
      <c r="J515" s="368"/>
      <c r="O515" s="457"/>
      <c r="P515" s="398"/>
      <c r="Q515" s="398"/>
    </row>
    <row r="516" spans="1:17" s="364" customFormat="1" ht="109.2" customHeight="1" x14ac:dyDescent="0.3">
      <c r="A516" s="368"/>
      <c r="B516" s="361"/>
      <c r="C516" s="368"/>
      <c r="D516" s="368"/>
      <c r="E516" s="368"/>
      <c r="F516" s="368"/>
      <c r="G516" s="369"/>
      <c r="H516" s="369"/>
      <c r="I516" s="443"/>
      <c r="J516" s="368"/>
      <c r="O516" s="457"/>
      <c r="P516" s="398"/>
      <c r="Q516" s="398"/>
    </row>
    <row r="517" spans="1:17" s="364" customFormat="1" ht="109.2" customHeight="1" x14ac:dyDescent="0.3">
      <c r="A517" s="368"/>
      <c r="B517" s="361"/>
      <c r="C517" s="368"/>
      <c r="D517" s="368"/>
      <c r="E517" s="368"/>
      <c r="F517" s="368"/>
      <c r="G517" s="369"/>
      <c r="H517" s="369"/>
      <c r="I517" s="443"/>
      <c r="J517" s="368"/>
      <c r="O517" s="457"/>
      <c r="P517" s="398"/>
      <c r="Q517" s="398"/>
    </row>
    <row r="518" spans="1:17" s="364" customFormat="1" ht="109.2" customHeight="1" x14ac:dyDescent="0.3">
      <c r="A518" s="368"/>
      <c r="B518" s="361"/>
      <c r="C518" s="368"/>
      <c r="D518" s="368"/>
      <c r="E518" s="368"/>
      <c r="F518" s="368"/>
      <c r="G518" s="369"/>
      <c r="H518" s="369"/>
      <c r="I518" s="443"/>
      <c r="J518" s="368"/>
      <c r="O518" s="457"/>
      <c r="P518" s="398"/>
      <c r="Q518" s="398"/>
    </row>
    <row r="519" spans="1:17" s="364" customFormat="1" ht="109.2" customHeight="1" x14ac:dyDescent="0.3">
      <c r="A519" s="368"/>
      <c r="B519" s="361"/>
      <c r="C519" s="368"/>
      <c r="D519" s="368"/>
      <c r="E519" s="368"/>
      <c r="F519" s="368"/>
      <c r="G519" s="369"/>
      <c r="H519" s="369"/>
      <c r="I519" s="443"/>
      <c r="J519" s="368"/>
      <c r="O519" s="457"/>
      <c r="P519" s="398"/>
      <c r="Q519" s="398"/>
    </row>
    <row r="520" spans="1:17" s="364" customFormat="1" ht="109.2" customHeight="1" x14ac:dyDescent="0.3">
      <c r="A520" s="368"/>
      <c r="B520" s="361"/>
      <c r="C520" s="368"/>
      <c r="D520" s="368"/>
      <c r="E520" s="368"/>
      <c r="F520" s="368"/>
      <c r="G520" s="369"/>
      <c r="H520" s="369"/>
      <c r="I520" s="443"/>
      <c r="J520" s="368"/>
      <c r="O520" s="457"/>
      <c r="P520" s="398"/>
      <c r="Q520" s="398"/>
    </row>
    <row r="521" spans="1:17" s="364" customFormat="1" ht="109.2" customHeight="1" x14ac:dyDescent="0.3">
      <c r="A521" s="368"/>
      <c r="B521" s="361"/>
      <c r="C521" s="368"/>
      <c r="D521" s="368"/>
      <c r="E521" s="368"/>
      <c r="F521" s="368"/>
      <c r="G521" s="369"/>
      <c r="H521" s="369"/>
      <c r="I521" s="443"/>
      <c r="J521" s="368"/>
      <c r="O521" s="457"/>
      <c r="P521" s="398"/>
      <c r="Q521" s="398"/>
    </row>
    <row r="522" spans="1:17" s="364" customFormat="1" ht="109.2" customHeight="1" x14ac:dyDescent="0.3">
      <c r="A522" s="368"/>
      <c r="B522" s="361"/>
      <c r="C522" s="368"/>
      <c r="D522" s="368"/>
      <c r="E522" s="368"/>
      <c r="F522" s="368"/>
      <c r="G522" s="369"/>
      <c r="H522" s="369"/>
      <c r="I522" s="443"/>
      <c r="J522" s="368"/>
      <c r="O522" s="457"/>
      <c r="P522" s="398"/>
      <c r="Q522" s="398"/>
    </row>
    <row r="523" spans="1:17" s="364" customFormat="1" ht="109.2" customHeight="1" x14ac:dyDescent="0.3">
      <c r="A523" s="368"/>
      <c r="B523" s="361"/>
      <c r="C523" s="368"/>
      <c r="D523" s="368"/>
      <c r="E523" s="368"/>
      <c r="F523" s="368"/>
      <c r="G523" s="369"/>
      <c r="H523" s="369"/>
      <c r="I523" s="443"/>
      <c r="J523" s="368"/>
      <c r="O523" s="457"/>
      <c r="P523" s="398"/>
      <c r="Q523" s="398"/>
    </row>
    <row r="524" spans="1:17" s="364" customFormat="1" ht="109.2" customHeight="1" x14ac:dyDescent="0.3">
      <c r="A524" s="368"/>
      <c r="B524" s="361"/>
      <c r="C524" s="368"/>
      <c r="D524" s="368"/>
      <c r="E524" s="368"/>
      <c r="F524" s="368"/>
      <c r="G524" s="369"/>
      <c r="H524" s="369"/>
      <c r="I524" s="443"/>
      <c r="J524" s="368"/>
      <c r="O524" s="457"/>
      <c r="P524" s="398"/>
      <c r="Q524" s="398"/>
    </row>
    <row r="525" spans="1:17" s="364" customFormat="1" ht="109.2" customHeight="1" x14ac:dyDescent="0.3">
      <c r="A525" s="368"/>
      <c r="B525" s="361"/>
      <c r="C525" s="368"/>
      <c r="D525" s="368"/>
      <c r="E525" s="368"/>
      <c r="F525" s="368"/>
      <c r="G525" s="369"/>
      <c r="H525" s="369"/>
      <c r="I525" s="443"/>
      <c r="J525" s="368"/>
      <c r="O525" s="457"/>
      <c r="P525" s="398"/>
      <c r="Q525" s="398"/>
    </row>
    <row r="526" spans="1:17" s="364" customFormat="1" ht="109.2" customHeight="1" x14ac:dyDescent="0.3">
      <c r="A526" s="368"/>
      <c r="B526" s="361"/>
      <c r="C526" s="368"/>
      <c r="D526" s="368"/>
      <c r="E526" s="368"/>
      <c r="F526" s="368"/>
      <c r="G526" s="369"/>
      <c r="H526" s="369"/>
      <c r="I526" s="443"/>
      <c r="J526" s="368"/>
      <c r="O526" s="457"/>
      <c r="P526" s="398"/>
      <c r="Q526" s="398"/>
    </row>
    <row r="527" spans="1:17" s="364" customFormat="1" ht="109.2" customHeight="1" x14ac:dyDescent="0.3">
      <c r="A527" s="368"/>
      <c r="B527" s="361"/>
      <c r="C527" s="368"/>
      <c r="D527" s="368"/>
      <c r="E527" s="368"/>
      <c r="F527" s="368"/>
      <c r="G527" s="369"/>
      <c r="H527" s="369"/>
      <c r="I527" s="443"/>
      <c r="J527" s="368"/>
      <c r="O527" s="457"/>
      <c r="P527" s="398"/>
      <c r="Q527" s="398"/>
    </row>
    <row r="528" spans="1:17" s="364" customFormat="1" ht="109.2" customHeight="1" x14ac:dyDescent="0.3">
      <c r="A528" s="368"/>
      <c r="B528" s="361"/>
      <c r="C528" s="368"/>
      <c r="D528" s="368"/>
      <c r="E528" s="368"/>
      <c r="F528" s="368"/>
      <c r="G528" s="369"/>
      <c r="H528" s="369"/>
      <c r="I528" s="443"/>
      <c r="J528" s="368"/>
      <c r="O528" s="457"/>
      <c r="P528" s="398"/>
      <c r="Q528" s="398"/>
    </row>
    <row r="529" spans="1:17" s="364" customFormat="1" ht="109.2" customHeight="1" x14ac:dyDescent="0.3">
      <c r="A529" s="368"/>
      <c r="B529" s="361"/>
      <c r="C529" s="368"/>
      <c r="D529" s="368"/>
      <c r="E529" s="368"/>
      <c r="F529" s="368"/>
      <c r="G529" s="369"/>
      <c r="H529" s="369"/>
      <c r="I529" s="443"/>
      <c r="J529" s="368"/>
      <c r="O529" s="457"/>
      <c r="P529" s="398"/>
      <c r="Q529" s="398"/>
    </row>
    <row r="530" spans="1:17" s="364" customFormat="1" ht="109.2" customHeight="1" x14ac:dyDescent="0.3">
      <c r="A530" s="368"/>
      <c r="B530" s="361"/>
      <c r="C530" s="368"/>
      <c r="D530" s="368"/>
      <c r="E530" s="368"/>
      <c r="F530" s="368"/>
      <c r="G530" s="369"/>
      <c r="H530" s="369"/>
      <c r="I530" s="443"/>
      <c r="J530" s="368"/>
      <c r="O530" s="457"/>
      <c r="P530" s="398"/>
      <c r="Q530" s="398"/>
    </row>
    <row r="531" spans="1:17" s="364" customFormat="1" ht="109.2" customHeight="1" x14ac:dyDescent="0.3">
      <c r="A531" s="368"/>
      <c r="B531" s="361"/>
      <c r="C531" s="368"/>
      <c r="D531" s="368"/>
      <c r="E531" s="368"/>
      <c r="F531" s="368"/>
      <c r="G531" s="369"/>
      <c r="H531" s="369"/>
      <c r="I531" s="443"/>
      <c r="J531" s="368"/>
      <c r="O531" s="457"/>
      <c r="P531" s="398"/>
      <c r="Q531" s="398"/>
    </row>
    <row r="532" spans="1:17" s="364" customFormat="1" ht="109.2" customHeight="1" x14ac:dyDescent="0.3">
      <c r="A532" s="368"/>
      <c r="B532" s="361"/>
      <c r="C532" s="368"/>
      <c r="D532" s="368"/>
      <c r="E532" s="368"/>
      <c r="F532" s="368"/>
      <c r="G532" s="369"/>
      <c r="H532" s="369"/>
      <c r="I532" s="443"/>
      <c r="J532" s="368"/>
      <c r="O532" s="457"/>
      <c r="P532" s="398"/>
      <c r="Q532" s="398"/>
    </row>
    <row r="533" spans="1:17" s="364" customFormat="1" ht="109.2" customHeight="1" x14ac:dyDescent="0.3">
      <c r="A533" s="368"/>
      <c r="B533" s="361"/>
      <c r="C533" s="368"/>
      <c r="D533" s="368"/>
      <c r="E533" s="368"/>
      <c r="F533" s="368"/>
      <c r="G533" s="369"/>
      <c r="H533" s="369"/>
      <c r="I533" s="443"/>
      <c r="J533" s="368"/>
      <c r="O533" s="457"/>
      <c r="P533" s="398"/>
      <c r="Q533" s="398"/>
    </row>
    <row r="534" spans="1:17" s="364" customFormat="1" ht="109.2" customHeight="1" x14ac:dyDescent="0.3">
      <c r="A534" s="368"/>
      <c r="B534" s="361"/>
      <c r="C534" s="368"/>
      <c r="D534" s="368"/>
      <c r="E534" s="368"/>
      <c r="F534" s="368"/>
      <c r="G534" s="369"/>
      <c r="H534" s="369"/>
      <c r="I534" s="443"/>
      <c r="J534" s="368"/>
      <c r="O534" s="457"/>
      <c r="P534" s="398"/>
      <c r="Q534" s="398"/>
    </row>
    <row r="535" spans="1:17" s="364" customFormat="1" ht="109.2" customHeight="1" x14ac:dyDescent="0.3">
      <c r="A535" s="368"/>
      <c r="B535" s="361"/>
      <c r="C535" s="368"/>
      <c r="D535" s="368"/>
      <c r="E535" s="368"/>
      <c r="F535" s="368"/>
      <c r="G535" s="369"/>
      <c r="H535" s="369"/>
      <c r="I535" s="443"/>
      <c r="J535" s="368"/>
      <c r="O535" s="457"/>
      <c r="P535" s="398"/>
      <c r="Q535" s="398"/>
    </row>
    <row r="536" spans="1:17" s="364" customFormat="1" ht="109.2" customHeight="1" x14ac:dyDescent="0.3">
      <c r="A536" s="368"/>
      <c r="B536" s="361"/>
      <c r="C536" s="368"/>
      <c r="D536" s="368"/>
      <c r="E536" s="368"/>
      <c r="F536" s="368"/>
      <c r="G536" s="369"/>
      <c r="H536" s="369"/>
      <c r="I536" s="443"/>
      <c r="J536" s="368"/>
      <c r="O536" s="457"/>
      <c r="P536" s="398"/>
      <c r="Q536" s="398"/>
    </row>
    <row r="537" spans="1:17" s="364" customFormat="1" ht="109.2" customHeight="1" x14ac:dyDescent="0.3">
      <c r="A537" s="368"/>
      <c r="B537" s="361"/>
      <c r="C537" s="368"/>
      <c r="D537" s="368"/>
      <c r="E537" s="368"/>
      <c r="F537" s="368"/>
      <c r="G537" s="369"/>
      <c r="H537" s="369"/>
      <c r="I537" s="443"/>
      <c r="J537" s="368"/>
      <c r="O537" s="457"/>
      <c r="P537" s="398"/>
      <c r="Q537" s="398"/>
    </row>
    <row r="538" spans="1:17" s="364" customFormat="1" ht="109.2" customHeight="1" x14ac:dyDescent="0.3">
      <c r="A538" s="368"/>
      <c r="B538" s="361"/>
      <c r="C538" s="368"/>
      <c r="D538" s="368"/>
      <c r="E538" s="368"/>
      <c r="F538" s="368"/>
      <c r="G538" s="369"/>
      <c r="H538" s="369"/>
      <c r="I538" s="443"/>
      <c r="J538" s="368"/>
      <c r="O538" s="457"/>
      <c r="P538" s="398"/>
      <c r="Q538" s="398"/>
    </row>
    <row r="539" spans="1:17" s="364" customFormat="1" ht="109.2" customHeight="1" x14ac:dyDescent="0.3">
      <c r="A539" s="368"/>
      <c r="B539" s="361"/>
      <c r="C539" s="368"/>
      <c r="D539" s="368"/>
      <c r="E539" s="368"/>
      <c r="F539" s="368"/>
      <c r="G539" s="369"/>
      <c r="H539" s="369"/>
      <c r="I539" s="443"/>
      <c r="J539" s="368"/>
      <c r="O539" s="457"/>
      <c r="P539" s="398"/>
      <c r="Q539" s="398"/>
    </row>
    <row r="540" spans="1:17" s="364" customFormat="1" ht="109.2" customHeight="1" x14ac:dyDescent="0.3">
      <c r="A540" s="368"/>
      <c r="B540" s="361"/>
      <c r="C540" s="368"/>
      <c r="D540" s="368"/>
      <c r="E540" s="368"/>
      <c r="F540" s="368"/>
      <c r="G540" s="369"/>
      <c r="H540" s="369"/>
      <c r="I540" s="443"/>
      <c r="J540" s="368"/>
      <c r="O540" s="457"/>
      <c r="P540" s="398"/>
      <c r="Q540" s="398"/>
    </row>
    <row r="541" spans="1:17" s="364" customFormat="1" ht="109.2" customHeight="1" x14ac:dyDescent="0.3">
      <c r="A541" s="368"/>
      <c r="B541" s="361"/>
      <c r="C541" s="368"/>
      <c r="D541" s="368"/>
      <c r="E541" s="368"/>
      <c r="F541" s="368"/>
      <c r="G541" s="369"/>
      <c r="H541" s="369"/>
      <c r="I541" s="443"/>
      <c r="J541" s="368"/>
      <c r="O541" s="457"/>
      <c r="P541" s="398"/>
      <c r="Q541" s="398"/>
    </row>
    <row r="542" spans="1:17" s="364" customFormat="1" ht="109.2" customHeight="1" x14ac:dyDescent="0.3">
      <c r="A542" s="368"/>
      <c r="B542" s="361"/>
      <c r="C542" s="368"/>
      <c r="D542" s="368"/>
      <c r="E542" s="368"/>
      <c r="F542" s="368"/>
      <c r="G542" s="369"/>
      <c r="H542" s="369"/>
      <c r="I542" s="443"/>
      <c r="J542" s="368"/>
      <c r="O542" s="457"/>
      <c r="P542" s="398"/>
      <c r="Q542" s="398"/>
    </row>
    <row r="543" spans="1:17" s="364" customFormat="1" ht="109.2" customHeight="1" x14ac:dyDescent="0.3">
      <c r="A543" s="368"/>
      <c r="B543" s="361"/>
      <c r="C543" s="368"/>
      <c r="D543" s="368"/>
      <c r="E543" s="368"/>
      <c r="F543" s="368"/>
      <c r="G543" s="369"/>
      <c r="H543" s="369"/>
      <c r="I543" s="443"/>
      <c r="J543" s="368"/>
      <c r="O543" s="457"/>
      <c r="P543" s="398"/>
      <c r="Q543" s="398"/>
    </row>
    <row r="544" spans="1:17" s="364" customFormat="1" ht="109.2" customHeight="1" x14ac:dyDescent="0.3">
      <c r="A544" s="368"/>
      <c r="B544" s="361"/>
      <c r="C544" s="368"/>
      <c r="D544" s="368"/>
      <c r="E544" s="368"/>
      <c r="F544" s="368"/>
      <c r="G544" s="369"/>
      <c r="H544" s="369"/>
      <c r="I544" s="443"/>
      <c r="J544" s="368"/>
      <c r="O544" s="457"/>
      <c r="P544" s="398"/>
      <c r="Q544" s="398"/>
    </row>
    <row r="545" spans="1:17" s="364" customFormat="1" ht="109.2" customHeight="1" x14ac:dyDescent="0.3">
      <c r="A545" s="368"/>
      <c r="B545" s="361"/>
      <c r="C545" s="368"/>
      <c r="D545" s="368"/>
      <c r="E545" s="368"/>
      <c r="F545" s="368"/>
      <c r="G545" s="369"/>
      <c r="H545" s="369"/>
      <c r="I545" s="443"/>
      <c r="J545" s="368"/>
      <c r="O545" s="457"/>
      <c r="P545" s="398"/>
      <c r="Q545" s="398"/>
    </row>
    <row r="546" spans="1:17" s="364" customFormat="1" ht="109.2" customHeight="1" x14ac:dyDescent="0.3">
      <c r="A546" s="368"/>
      <c r="B546" s="361"/>
      <c r="C546" s="368"/>
      <c r="D546" s="368"/>
      <c r="E546" s="368"/>
      <c r="F546" s="368"/>
      <c r="G546" s="369"/>
      <c r="H546" s="369"/>
      <c r="I546" s="443"/>
      <c r="J546" s="368"/>
      <c r="O546" s="457"/>
      <c r="P546" s="398"/>
      <c r="Q546" s="398"/>
    </row>
    <row r="547" spans="1:17" s="364" customFormat="1" ht="109.2" customHeight="1" x14ac:dyDescent="0.3">
      <c r="A547" s="368"/>
      <c r="B547" s="361"/>
      <c r="C547" s="368"/>
      <c r="D547" s="368"/>
      <c r="E547" s="368"/>
      <c r="F547" s="368"/>
      <c r="G547" s="369"/>
      <c r="H547" s="369"/>
      <c r="I547" s="443"/>
      <c r="J547" s="368"/>
      <c r="O547" s="457"/>
      <c r="P547" s="398"/>
      <c r="Q547" s="398"/>
    </row>
    <row r="548" spans="1:17" s="364" customFormat="1" ht="109.2" customHeight="1" x14ac:dyDescent="0.3">
      <c r="A548" s="368"/>
      <c r="B548" s="361"/>
      <c r="C548" s="368"/>
      <c r="D548" s="368"/>
      <c r="E548" s="368"/>
      <c r="F548" s="368"/>
      <c r="G548" s="369"/>
      <c r="H548" s="369"/>
      <c r="I548" s="443"/>
      <c r="J548" s="368"/>
      <c r="O548" s="457"/>
      <c r="P548" s="398"/>
      <c r="Q548" s="398"/>
    </row>
    <row r="549" spans="1:17" s="364" customFormat="1" ht="109.2" customHeight="1" x14ac:dyDescent="0.3">
      <c r="A549" s="368"/>
      <c r="B549" s="361"/>
      <c r="C549" s="368"/>
      <c r="D549" s="368"/>
      <c r="E549" s="368"/>
      <c r="F549" s="368"/>
      <c r="G549" s="369"/>
      <c r="H549" s="369"/>
      <c r="I549" s="443"/>
      <c r="J549" s="368"/>
      <c r="O549" s="457"/>
      <c r="P549" s="398"/>
      <c r="Q549" s="398"/>
    </row>
    <row r="550" spans="1:17" s="364" customFormat="1" ht="109.2" customHeight="1" x14ac:dyDescent="0.3">
      <c r="A550" s="368"/>
      <c r="B550" s="361"/>
      <c r="C550" s="368"/>
      <c r="D550" s="368"/>
      <c r="E550" s="368"/>
      <c r="F550" s="368"/>
      <c r="G550" s="369"/>
      <c r="H550" s="369"/>
      <c r="I550" s="443"/>
      <c r="J550" s="368"/>
      <c r="O550" s="457"/>
      <c r="P550" s="398"/>
      <c r="Q550" s="398"/>
    </row>
    <row r="551" spans="1:17" s="364" customFormat="1" ht="109.2" customHeight="1" x14ac:dyDescent="0.3">
      <c r="A551" s="368"/>
      <c r="B551" s="361"/>
      <c r="C551" s="368"/>
      <c r="D551" s="368"/>
      <c r="E551" s="368"/>
      <c r="F551" s="368"/>
      <c r="G551" s="369"/>
      <c r="H551" s="369"/>
      <c r="I551" s="443"/>
      <c r="J551" s="368"/>
      <c r="O551" s="457"/>
      <c r="P551" s="398"/>
      <c r="Q551" s="398"/>
    </row>
    <row r="552" spans="1:17" s="364" customFormat="1" ht="109.2" customHeight="1" x14ac:dyDescent="0.3">
      <c r="A552" s="368"/>
      <c r="B552" s="361"/>
      <c r="C552" s="368"/>
      <c r="D552" s="368"/>
      <c r="E552" s="368"/>
      <c r="F552" s="368"/>
      <c r="G552" s="369"/>
      <c r="H552" s="369"/>
      <c r="I552" s="443"/>
      <c r="J552" s="368"/>
      <c r="O552" s="457"/>
      <c r="P552" s="398"/>
      <c r="Q552" s="398"/>
    </row>
    <row r="553" spans="1:17" s="364" customFormat="1" ht="109.2" customHeight="1" x14ac:dyDescent="0.3">
      <c r="A553" s="368"/>
      <c r="B553" s="361"/>
      <c r="C553" s="368"/>
      <c r="D553" s="368"/>
      <c r="E553" s="368"/>
      <c r="F553" s="368"/>
      <c r="G553" s="369"/>
      <c r="H553" s="369"/>
      <c r="I553" s="443"/>
      <c r="J553" s="368"/>
      <c r="O553" s="457"/>
      <c r="P553" s="398"/>
      <c r="Q553" s="398"/>
    </row>
    <row r="554" spans="1:17" s="364" customFormat="1" ht="109.2" customHeight="1" x14ac:dyDescent="0.3">
      <c r="A554" s="368"/>
      <c r="B554" s="361"/>
      <c r="C554" s="368"/>
      <c r="D554" s="368"/>
      <c r="E554" s="368"/>
      <c r="F554" s="368"/>
      <c r="G554" s="369"/>
      <c r="H554" s="369"/>
      <c r="I554" s="443"/>
      <c r="J554" s="368"/>
      <c r="O554" s="457"/>
      <c r="P554" s="398"/>
      <c r="Q554" s="398"/>
    </row>
    <row r="555" spans="1:17" s="364" customFormat="1" ht="109.2" customHeight="1" x14ac:dyDescent="0.3">
      <c r="A555" s="368"/>
      <c r="B555" s="361"/>
      <c r="C555" s="368"/>
      <c r="D555" s="368"/>
      <c r="E555" s="368"/>
      <c r="F555" s="368"/>
      <c r="G555" s="369"/>
      <c r="H555" s="369"/>
      <c r="I555" s="443"/>
      <c r="J555" s="368"/>
      <c r="O555" s="457"/>
      <c r="P555" s="398"/>
      <c r="Q555" s="398"/>
    </row>
    <row r="556" spans="1:17" s="364" customFormat="1" ht="109.2" customHeight="1" x14ac:dyDescent="0.3">
      <c r="A556" s="368"/>
      <c r="B556" s="361"/>
      <c r="C556" s="368"/>
      <c r="D556" s="368"/>
      <c r="E556" s="368"/>
      <c r="F556" s="368"/>
      <c r="G556" s="369"/>
      <c r="H556" s="369"/>
      <c r="I556" s="443"/>
      <c r="J556" s="368"/>
      <c r="O556" s="457"/>
      <c r="P556" s="398"/>
      <c r="Q556" s="398"/>
    </row>
    <row r="557" spans="1:17" s="364" customFormat="1" ht="109.2" customHeight="1" x14ac:dyDescent="0.3">
      <c r="A557" s="368"/>
      <c r="B557" s="361"/>
      <c r="C557" s="368"/>
      <c r="D557" s="368"/>
      <c r="E557" s="368"/>
      <c r="F557" s="368"/>
      <c r="G557" s="369"/>
      <c r="H557" s="369"/>
      <c r="I557" s="443"/>
      <c r="J557" s="368"/>
      <c r="O557" s="457"/>
      <c r="P557" s="398"/>
      <c r="Q557" s="398"/>
    </row>
    <row r="558" spans="1:17" s="364" customFormat="1" ht="109.2" customHeight="1" x14ac:dyDescent="0.3">
      <c r="A558" s="368"/>
      <c r="B558" s="361"/>
      <c r="C558" s="368"/>
      <c r="D558" s="368"/>
      <c r="E558" s="368"/>
      <c r="F558" s="368"/>
      <c r="G558" s="369"/>
      <c r="H558" s="369"/>
      <c r="I558" s="443"/>
      <c r="J558" s="368"/>
      <c r="O558" s="457"/>
      <c r="P558" s="398"/>
      <c r="Q558" s="398"/>
    </row>
    <row r="559" spans="1:17" s="364" customFormat="1" ht="109.2" customHeight="1" x14ac:dyDescent="0.3">
      <c r="A559" s="368"/>
      <c r="B559" s="361"/>
      <c r="C559" s="368"/>
      <c r="D559" s="368"/>
      <c r="E559" s="368"/>
      <c r="F559" s="368"/>
      <c r="G559" s="369"/>
      <c r="H559" s="369"/>
      <c r="I559" s="443"/>
      <c r="J559" s="368"/>
      <c r="O559" s="457"/>
      <c r="P559" s="398"/>
      <c r="Q559" s="398"/>
    </row>
    <row r="560" spans="1:17" s="364" customFormat="1" ht="109.2" customHeight="1" x14ac:dyDescent="0.3">
      <c r="A560" s="368"/>
      <c r="B560" s="361"/>
      <c r="C560" s="368"/>
      <c r="D560" s="368"/>
      <c r="E560" s="368"/>
      <c r="F560" s="368"/>
      <c r="G560" s="369"/>
      <c r="H560" s="369"/>
      <c r="I560" s="443"/>
      <c r="J560" s="368"/>
      <c r="O560" s="457"/>
      <c r="P560" s="398"/>
      <c r="Q560" s="398"/>
    </row>
    <row r="561" spans="1:17" s="364" customFormat="1" ht="109.2" customHeight="1" x14ac:dyDescent="0.3">
      <c r="A561" s="368"/>
      <c r="B561" s="361"/>
      <c r="C561" s="368"/>
      <c r="D561" s="368"/>
      <c r="E561" s="368"/>
      <c r="F561" s="368"/>
      <c r="G561" s="369"/>
      <c r="H561" s="369"/>
      <c r="I561" s="443"/>
      <c r="J561" s="368"/>
      <c r="O561" s="457"/>
      <c r="P561" s="398"/>
      <c r="Q561" s="398"/>
    </row>
    <row r="562" spans="1:17" s="364" customFormat="1" ht="109.2" customHeight="1" x14ac:dyDescent="0.3">
      <c r="A562" s="368"/>
      <c r="B562" s="361"/>
      <c r="C562" s="368"/>
      <c r="D562" s="368"/>
      <c r="E562" s="368"/>
      <c r="F562" s="368"/>
      <c r="G562" s="369"/>
      <c r="H562" s="369"/>
      <c r="I562" s="443"/>
      <c r="J562" s="368"/>
      <c r="O562" s="457"/>
      <c r="P562" s="398"/>
      <c r="Q562" s="398"/>
    </row>
    <row r="563" spans="1:17" s="364" customFormat="1" ht="109.2" customHeight="1" x14ac:dyDescent="0.3">
      <c r="A563" s="368"/>
      <c r="B563" s="361"/>
      <c r="C563" s="368"/>
      <c r="D563" s="368"/>
      <c r="E563" s="368"/>
      <c r="F563" s="368"/>
      <c r="G563" s="369"/>
      <c r="H563" s="369"/>
      <c r="I563" s="443"/>
      <c r="J563" s="368"/>
      <c r="O563" s="457"/>
      <c r="P563" s="398"/>
      <c r="Q563" s="398"/>
    </row>
    <row r="564" spans="1:17" s="364" customFormat="1" ht="109.2" customHeight="1" x14ac:dyDescent="0.3">
      <c r="A564" s="368"/>
      <c r="B564" s="361"/>
      <c r="C564" s="368"/>
      <c r="D564" s="368"/>
      <c r="E564" s="368"/>
      <c r="F564" s="368"/>
      <c r="G564" s="369"/>
      <c r="H564" s="369"/>
      <c r="I564" s="443"/>
      <c r="J564" s="368"/>
      <c r="O564" s="457"/>
      <c r="P564" s="398"/>
      <c r="Q564" s="398"/>
    </row>
    <row r="565" spans="1:17" s="364" customFormat="1" ht="109.2" customHeight="1" x14ac:dyDescent="0.3">
      <c r="A565" s="368"/>
      <c r="B565" s="361"/>
      <c r="C565" s="368"/>
      <c r="D565" s="368"/>
      <c r="E565" s="368"/>
      <c r="F565" s="368"/>
      <c r="G565" s="369"/>
      <c r="H565" s="369"/>
      <c r="I565" s="443"/>
      <c r="J565" s="368"/>
      <c r="O565" s="457"/>
      <c r="P565" s="398"/>
      <c r="Q565" s="398"/>
    </row>
    <row r="566" spans="1:17" s="364" customFormat="1" ht="109.2" customHeight="1" x14ac:dyDescent="0.3">
      <c r="A566" s="368"/>
      <c r="B566" s="361"/>
      <c r="C566" s="368"/>
      <c r="D566" s="368"/>
      <c r="E566" s="368"/>
      <c r="F566" s="368"/>
      <c r="G566" s="369"/>
      <c r="H566" s="369"/>
      <c r="I566" s="443"/>
      <c r="J566" s="368"/>
      <c r="O566" s="457"/>
      <c r="P566" s="398"/>
      <c r="Q566" s="398"/>
    </row>
    <row r="567" spans="1:17" s="364" customFormat="1" ht="109.2" customHeight="1" x14ac:dyDescent="0.3">
      <c r="A567" s="368"/>
      <c r="B567" s="361"/>
      <c r="C567" s="368"/>
      <c r="D567" s="368"/>
      <c r="E567" s="368"/>
      <c r="F567" s="368"/>
      <c r="G567" s="369"/>
      <c r="H567" s="369"/>
      <c r="I567" s="443"/>
      <c r="J567" s="368"/>
      <c r="O567" s="457"/>
      <c r="P567" s="398"/>
      <c r="Q567" s="398"/>
    </row>
    <row r="568" spans="1:17" s="364" customFormat="1" ht="109.2" customHeight="1" x14ac:dyDescent="0.3">
      <c r="A568" s="368"/>
      <c r="B568" s="361"/>
      <c r="C568" s="368"/>
      <c r="D568" s="368"/>
      <c r="E568" s="368"/>
      <c r="F568" s="368"/>
      <c r="G568" s="369"/>
      <c r="H568" s="369"/>
      <c r="I568" s="443"/>
      <c r="J568" s="368"/>
      <c r="O568" s="457"/>
      <c r="P568" s="398"/>
      <c r="Q568" s="398"/>
    </row>
    <row r="569" spans="1:17" s="364" customFormat="1" ht="109.2" customHeight="1" x14ac:dyDescent="0.3">
      <c r="A569" s="368"/>
      <c r="B569" s="361"/>
      <c r="C569" s="368"/>
      <c r="D569" s="368"/>
      <c r="E569" s="368"/>
      <c r="F569" s="368"/>
      <c r="G569" s="369"/>
      <c r="H569" s="369"/>
      <c r="I569" s="443"/>
      <c r="J569" s="368"/>
      <c r="O569" s="457"/>
      <c r="P569" s="398"/>
      <c r="Q569" s="398"/>
    </row>
    <row r="570" spans="1:17" s="364" customFormat="1" ht="109.2" customHeight="1" x14ac:dyDescent="0.3">
      <c r="A570" s="368"/>
      <c r="B570" s="361"/>
      <c r="C570" s="368"/>
      <c r="D570" s="368"/>
      <c r="E570" s="368"/>
      <c r="F570" s="368"/>
      <c r="G570" s="369"/>
      <c r="H570" s="369"/>
      <c r="I570" s="443"/>
      <c r="J570" s="368"/>
      <c r="O570" s="457"/>
      <c r="P570" s="398"/>
      <c r="Q570" s="398"/>
    </row>
    <row r="571" spans="1:17" s="364" customFormat="1" ht="109.2" customHeight="1" x14ac:dyDescent="0.3">
      <c r="A571" s="368"/>
      <c r="B571" s="361"/>
      <c r="C571" s="368"/>
      <c r="D571" s="368"/>
      <c r="E571" s="368"/>
      <c r="F571" s="368"/>
      <c r="G571" s="369"/>
      <c r="H571" s="369"/>
      <c r="I571" s="443"/>
      <c r="J571" s="368"/>
      <c r="O571" s="457"/>
      <c r="P571" s="398"/>
      <c r="Q571" s="398"/>
    </row>
    <row r="572" spans="1:17" s="364" customFormat="1" ht="109.2" customHeight="1" x14ac:dyDescent="0.3">
      <c r="A572" s="368"/>
      <c r="B572" s="361"/>
      <c r="C572" s="368"/>
      <c r="D572" s="368"/>
      <c r="E572" s="368"/>
      <c r="F572" s="368"/>
      <c r="G572" s="369"/>
      <c r="H572" s="369"/>
      <c r="I572" s="443"/>
      <c r="J572" s="368"/>
      <c r="O572" s="457"/>
      <c r="P572" s="398"/>
      <c r="Q572" s="398"/>
    </row>
    <row r="573" spans="1:17" s="364" customFormat="1" ht="109.2" customHeight="1" x14ac:dyDescent="0.3">
      <c r="A573" s="368"/>
      <c r="B573" s="361"/>
      <c r="C573" s="368"/>
      <c r="D573" s="368"/>
      <c r="E573" s="368"/>
      <c r="F573" s="368"/>
      <c r="G573" s="369"/>
      <c r="H573" s="369"/>
      <c r="I573" s="443"/>
      <c r="J573" s="368"/>
      <c r="O573" s="457"/>
      <c r="P573" s="398"/>
      <c r="Q573" s="398"/>
    </row>
    <row r="574" spans="1:17" s="364" customFormat="1" ht="109.2" customHeight="1" x14ac:dyDescent="0.3">
      <c r="A574" s="368"/>
      <c r="B574" s="361"/>
      <c r="C574" s="368"/>
      <c r="D574" s="368"/>
      <c r="E574" s="368"/>
      <c r="F574" s="368"/>
      <c r="G574" s="369"/>
      <c r="H574" s="369"/>
      <c r="I574" s="443"/>
      <c r="J574" s="368"/>
      <c r="O574" s="457"/>
      <c r="P574" s="398"/>
      <c r="Q574" s="398"/>
    </row>
    <row r="575" spans="1:17" s="364" customFormat="1" ht="109.2" customHeight="1" x14ac:dyDescent="0.3">
      <c r="A575" s="368"/>
      <c r="B575" s="361"/>
      <c r="C575" s="368"/>
      <c r="D575" s="368"/>
      <c r="E575" s="368"/>
      <c r="F575" s="368"/>
      <c r="G575" s="369"/>
      <c r="H575" s="369"/>
      <c r="I575" s="443"/>
      <c r="J575" s="368"/>
      <c r="O575" s="457"/>
      <c r="P575" s="398"/>
      <c r="Q575" s="398"/>
    </row>
    <row r="576" spans="1:17" s="364" customFormat="1" ht="109.2" customHeight="1" x14ac:dyDescent="0.3">
      <c r="A576" s="368"/>
      <c r="B576" s="361"/>
      <c r="C576" s="368"/>
      <c r="D576" s="368"/>
      <c r="E576" s="368"/>
      <c r="F576" s="368"/>
      <c r="G576" s="369"/>
      <c r="H576" s="369"/>
      <c r="I576" s="443"/>
      <c r="J576" s="368"/>
      <c r="O576" s="457"/>
      <c r="P576" s="398"/>
      <c r="Q576" s="398"/>
    </row>
    <row r="577" spans="1:17" s="364" customFormat="1" ht="109.2" customHeight="1" x14ac:dyDescent="0.3">
      <c r="A577" s="368"/>
      <c r="B577" s="361"/>
      <c r="C577" s="368"/>
      <c r="D577" s="368"/>
      <c r="E577" s="368"/>
      <c r="F577" s="368"/>
      <c r="G577" s="369"/>
      <c r="H577" s="369"/>
      <c r="I577" s="443"/>
      <c r="J577" s="368"/>
      <c r="O577" s="457"/>
      <c r="P577" s="398"/>
      <c r="Q577" s="398"/>
    </row>
    <row r="578" spans="1:17" s="364" customFormat="1" ht="109.2" customHeight="1" x14ac:dyDescent="0.3">
      <c r="A578" s="368"/>
      <c r="B578" s="361"/>
      <c r="C578" s="368"/>
      <c r="D578" s="368"/>
      <c r="E578" s="368"/>
      <c r="F578" s="368"/>
      <c r="G578" s="369"/>
      <c r="H578" s="369"/>
      <c r="I578" s="443"/>
      <c r="J578" s="368"/>
      <c r="O578" s="457"/>
      <c r="P578" s="398"/>
      <c r="Q578" s="398"/>
    </row>
    <row r="579" spans="1:17" s="364" customFormat="1" ht="109.2" customHeight="1" x14ac:dyDescent="0.3">
      <c r="A579" s="368"/>
      <c r="B579" s="361"/>
      <c r="C579" s="368"/>
      <c r="D579" s="368"/>
      <c r="E579" s="368"/>
      <c r="F579" s="368"/>
      <c r="G579" s="369"/>
      <c r="H579" s="369"/>
      <c r="I579" s="443"/>
      <c r="J579" s="368"/>
      <c r="O579" s="457"/>
      <c r="P579" s="398"/>
      <c r="Q579" s="398"/>
    </row>
    <row r="580" spans="1:17" s="364" customFormat="1" ht="109.2" customHeight="1" x14ac:dyDescent="0.3">
      <c r="A580" s="368"/>
      <c r="B580" s="361"/>
      <c r="C580" s="368"/>
      <c r="D580" s="368"/>
      <c r="E580" s="368"/>
      <c r="F580" s="368"/>
      <c r="G580" s="369"/>
      <c r="H580" s="369"/>
      <c r="I580" s="443"/>
      <c r="J580" s="368"/>
      <c r="O580" s="457"/>
      <c r="P580" s="398"/>
      <c r="Q580" s="398"/>
    </row>
    <row r="581" spans="1:17" s="364" customFormat="1" ht="109.2" customHeight="1" x14ac:dyDescent="0.3">
      <c r="A581" s="368"/>
      <c r="B581" s="361"/>
      <c r="C581" s="368"/>
      <c r="D581" s="368"/>
      <c r="E581" s="368"/>
      <c r="F581" s="368"/>
      <c r="G581" s="369"/>
      <c r="H581" s="369"/>
      <c r="I581" s="443"/>
      <c r="J581" s="368"/>
      <c r="O581" s="457"/>
      <c r="P581" s="398"/>
      <c r="Q581" s="398"/>
    </row>
    <row r="582" spans="1:17" s="364" customFormat="1" ht="109.2" customHeight="1" x14ac:dyDescent="0.3">
      <c r="A582" s="368"/>
      <c r="B582" s="361"/>
      <c r="C582" s="368"/>
      <c r="D582" s="368"/>
      <c r="E582" s="368"/>
      <c r="F582" s="368"/>
      <c r="G582" s="369"/>
      <c r="H582" s="369"/>
      <c r="I582" s="443"/>
      <c r="J582" s="368"/>
      <c r="O582" s="457"/>
      <c r="P582" s="398"/>
      <c r="Q582" s="398"/>
    </row>
    <row r="583" spans="1:17" s="364" customFormat="1" ht="109.2" customHeight="1" x14ac:dyDescent="0.3">
      <c r="A583" s="368"/>
      <c r="B583" s="361"/>
      <c r="C583" s="368"/>
      <c r="D583" s="368"/>
      <c r="E583" s="368"/>
      <c r="F583" s="368"/>
      <c r="G583" s="369"/>
      <c r="H583" s="369"/>
      <c r="I583" s="443"/>
      <c r="J583" s="368"/>
      <c r="O583" s="457"/>
      <c r="P583" s="398"/>
      <c r="Q583" s="398"/>
    </row>
    <row r="584" spans="1:17" s="364" customFormat="1" ht="109.2" customHeight="1" x14ac:dyDescent="0.3">
      <c r="A584" s="368"/>
      <c r="B584" s="361"/>
      <c r="C584" s="368"/>
      <c r="D584" s="368"/>
      <c r="E584" s="368"/>
      <c r="F584" s="368"/>
      <c r="G584" s="369"/>
      <c r="H584" s="369"/>
      <c r="I584" s="443"/>
      <c r="J584" s="368"/>
      <c r="O584" s="457"/>
      <c r="P584" s="398"/>
      <c r="Q584" s="398"/>
    </row>
    <row r="585" spans="1:17" s="364" customFormat="1" ht="109.2" customHeight="1" x14ac:dyDescent="0.3">
      <c r="A585" s="368"/>
      <c r="B585" s="361"/>
      <c r="C585" s="368"/>
      <c r="D585" s="368"/>
      <c r="E585" s="368"/>
      <c r="F585" s="368"/>
      <c r="G585" s="369"/>
      <c r="H585" s="369"/>
      <c r="I585" s="443"/>
      <c r="J585" s="368"/>
      <c r="O585" s="457"/>
      <c r="P585" s="398"/>
      <c r="Q585" s="398"/>
    </row>
    <row r="586" spans="1:17" s="364" customFormat="1" ht="109.2" customHeight="1" x14ac:dyDescent="0.3">
      <c r="A586" s="368"/>
      <c r="B586" s="361"/>
      <c r="C586" s="368"/>
      <c r="D586" s="368"/>
      <c r="E586" s="368"/>
      <c r="F586" s="368"/>
      <c r="G586" s="369"/>
      <c r="H586" s="369"/>
      <c r="I586" s="443"/>
      <c r="J586" s="368"/>
      <c r="O586" s="457"/>
      <c r="P586" s="398"/>
      <c r="Q586" s="398"/>
    </row>
    <row r="587" spans="1:17" s="364" customFormat="1" ht="109.2" customHeight="1" x14ac:dyDescent="0.3">
      <c r="A587" s="368"/>
      <c r="B587" s="361"/>
      <c r="C587" s="368"/>
      <c r="D587" s="368"/>
      <c r="E587" s="368"/>
      <c r="F587" s="368"/>
      <c r="G587" s="369"/>
      <c r="H587" s="369"/>
      <c r="I587" s="443"/>
      <c r="J587" s="368"/>
      <c r="O587" s="457"/>
      <c r="P587" s="398"/>
      <c r="Q587" s="398"/>
    </row>
    <row r="588" spans="1:17" s="364" customFormat="1" ht="109.2" customHeight="1" x14ac:dyDescent="0.3">
      <c r="A588" s="368"/>
      <c r="B588" s="361"/>
      <c r="C588" s="368"/>
      <c r="D588" s="368"/>
      <c r="E588" s="368"/>
      <c r="F588" s="368"/>
      <c r="G588" s="369"/>
      <c r="H588" s="369"/>
      <c r="I588" s="443"/>
      <c r="J588" s="368"/>
      <c r="O588" s="457"/>
      <c r="P588" s="398"/>
      <c r="Q588" s="398"/>
    </row>
    <row r="589" spans="1:17" s="364" customFormat="1" ht="109.2" customHeight="1" x14ac:dyDescent="0.3">
      <c r="A589" s="368"/>
      <c r="B589" s="361"/>
      <c r="C589" s="368"/>
      <c r="D589" s="368"/>
      <c r="E589" s="368"/>
      <c r="F589" s="368"/>
      <c r="G589" s="369"/>
      <c r="H589" s="369"/>
      <c r="I589" s="443"/>
      <c r="J589" s="368"/>
      <c r="O589" s="457"/>
      <c r="P589" s="398"/>
      <c r="Q589" s="398"/>
    </row>
    <row r="590" spans="1:17" s="364" customFormat="1" ht="109.2" customHeight="1" x14ac:dyDescent="0.3">
      <c r="A590" s="368"/>
      <c r="B590" s="361"/>
      <c r="C590" s="368"/>
      <c r="D590" s="368"/>
      <c r="E590" s="368"/>
      <c r="F590" s="368"/>
      <c r="G590" s="369"/>
      <c r="H590" s="369"/>
      <c r="I590" s="443"/>
      <c r="J590" s="368"/>
      <c r="O590" s="457"/>
      <c r="P590" s="398"/>
      <c r="Q590" s="398"/>
    </row>
    <row r="591" spans="1:17" s="364" customFormat="1" ht="109.2" customHeight="1" x14ac:dyDescent="0.3">
      <c r="A591" s="368"/>
      <c r="B591" s="361"/>
      <c r="C591" s="368"/>
      <c r="D591" s="368"/>
      <c r="E591" s="368"/>
      <c r="F591" s="368"/>
      <c r="G591" s="369"/>
      <c r="H591" s="369"/>
      <c r="I591" s="443"/>
      <c r="J591" s="368"/>
      <c r="O591" s="457"/>
      <c r="P591" s="398"/>
      <c r="Q591" s="398"/>
    </row>
    <row r="592" spans="1:17" s="364" customFormat="1" ht="109.2" customHeight="1" x14ac:dyDescent="0.3">
      <c r="A592" s="368"/>
      <c r="B592" s="361"/>
      <c r="C592" s="368"/>
      <c r="D592" s="368"/>
      <c r="E592" s="368"/>
      <c r="F592" s="368"/>
      <c r="G592" s="369"/>
      <c r="H592" s="369"/>
      <c r="I592" s="443"/>
      <c r="J592" s="368"/>
      <c r="O592" s="457"/>
      <c r="P592" s="398"/>
      <c r="Q592" s="398"/>
    </row>
    <row r="593" spans="1:17" s="364" customFormat="1" ht="109.2" customHeight="1" x14ac:dyDescent="0.3">
      <c r="A593" s="368"/>
      <c r="B593" s="361"/>
      <c r="C593" s="368"/>
      <c r="D593" s="368"/>
      <c r="E593" s="368"/>
      <c r="F593" s="368"/>
      <c r="G593" s="369"/>
      <c r="H593" s="369"/>
      <c r="I593" s="443"/>
      <c r="J593" s="368"/>
      <c r="O593" s="457"/>
      <c r="P593" s="398"/>
      <c r="Q593" s="398"/>
    </row>
    <row r="594" spans="1:17" s="364" customFormat="1" ht="109.2" customHeight="1" x14ac:dyDescent="0.3">
      <c r="A594" s="368"/>
      <c r="B594" s="361"/>
      <c r="C594" s="368"/>
      <c r="D594" s="368"/>
      <c r="E594" s="368"/>
      <c r="F594" s="368"/>
      <c r="G594" s="369"/>
      <c r="H594" s="369"/>
      <c r="I594" s="443"/>
      <c r="J594" s="368"/>
      <c r="O594" s="457"/>
      <c r="P594" s="398"/>
      <c r="Q594" s="398"/>
    </row>
    <row r="595" spans="1:17" s="364" customFormat="1" ht="109.2" customHeight="1" x14ac:dyDescent="0.3">
      <c r="A595" s="368"/>
      <c r="B595" s="361"/>
      <c r="C595" s="368"/>
      <c r="D595" s="368"/>
      <c r="E595" s="368"/>
      <c r="F595" s="368"/>
      <c r="G595" s="369"/>
      <c r="H595" s="369"/>
      <c r="I595" s="443"/>
      <c r="J595" s="368"/>
      <c r="O595" s="457"/>
      <c r="P595" s="398"/>
      <c r="Q595" s="398"/>
    </row>
    <row r="596" spans="1:17" s="364" customFormat="1" ht="109.2" customHeight="1" x14ac:dyDescent="0.3">
      <c r="A596" s="368"/>
      <c r="B596" s="361"/>
      <c r="C596" s="368"/>
      <c r="D596" s="368"/>
      <c r="E596" s="368"/>
      <c r="F596" s="368"/>
      <c r="G596" s="369"/>
      <c r="H596" s="369"/>
      <c r="I596" s="443"/>
      <c r="J596" s="368"/>
      <c r="O596" s="457"/>
      <c r="P596" s="398"/>
      <c r="Q596" s="398"/>
    </row>
    <row r="597" spans="1:17" s="364" customFormat="1" ht="109.2" customHeight="1" x14ac:dyDescent="0.3">
      <c r="A597" s="368"/>
      <c r="B597" s="361"/>
      <c r="C597" s="368"/>
      <c r="D597" s="368"/>
      <c r="E597" s="368"/>
      <c r="F597" s="368"/>
      <c r="G597" s="369"/>
      <c r="H597" s="369"/>
      <c r="I597" s="443"/>
      <c r="J597" s="368"/>
      <c r="O597" s="457"/>
      <c r="P597" s="398"/>
      <c r="Q597" s="398"/>
    </row>
    <row r="598" spans="1:17" s="364" customFormat="1" ht="109.2" customHeight="1" x14ac:dyDescent="0.3">
      <c r="A598" s="368"/>
      <c r="B598" s="361"/>
      <c r="C598" s="368"/>
      <c r="D598" s="368"/>
      <c r="E598" s="368"/>
      <c r="F598" s="368"/>
      <c r="G598" s="369"/>
      <c r="H598" s="369"/>
      <c r="I598" s="443"/>
      <c r="J598" s="368"/>
      <c r="O598" s="457"/>
      <c r="P598" s="398"/>
      <c r="Q598" s="398"/>
    </row>
    <row r="599" spans="1:17" s="364" customFormat="1" ht="109.2" customHeight="1" x14ac:dyDescent="0.3">
      <c r="A599" s="368"/>
      <c r="B599" s="361"/>
      <c r="C599" s="368"/>
      <c r="D599" s="368"/>
      <c r="E599" s="368"/>
      <c r="F599" s="368"/>
      <c r="G599" s="369"/>
      <c r="H599" s="369"/>
      <c r="I599" s="443"/>
      <c r="J599" s="368"/>
      <c r="O599" s="457"/>
      <c r="P599" s="398"/>
      <c r="Q599" s="398"/>
    </row>
    <row r="600" spans="1:17" s="364" customFormat="1" ht="109.2" customHeight="1" x14ac:dyDescent="0.3">
      <c r="A600" s="368"/>
      <c r="B600" s="361"/>
      <c r="C600" s="368"/>
      <c r="D600" s="368"/>
      <c r="E600" s="368"/>
      <c r="F600" s="368"/>
      <c r="G600" s="369"/>
      <c r="H600" s="369"/>
      <c r="I600" s="443"/>
      <c r="J600" s="368"/>
      <c r="O600" s="457"/>
      <c r="P600" s="398"/>
      <c r="Q600" s="398"/>
    </row>
    <row r="601" spans="1:17" s="364" customFormat="1" ht="109.2" customHeight="1" x14ac:dyDescent="0.3">
      <c r="A601" s="368"/>
      <c r="B601" s="361"/>
      <c r="C601" s="368"/>
      <c r="D601" s="368"/>
      <c r="E601" s="368"/>
      <c r="F601" s="368"/>
      <c r="G601" s="369"/>
      <c r="H601" s="369"/>
      <c r="I601" s="443"/>
      <c r="J601" s="368"/>
      <c r="O601" s="457"/>
      <c r="P601" s="398"/>
      <c r="Q601" s="398"/>
    </row>
    <row r="602" spans="1:17" s="364" customFormat="1" ht="109.2" customHeight="1" x14ac:dyDescent="0.3">
      <c r="A602" s="368"/>
      <c r="B602" s="361"/>
      <c r="C602" s="368"/>
      <c r="D602" s="368"/>
      <c r="E602" s="368"/>
      <c r="F602" s="368"/>
      <c r="G602" s="369"/>
      <c r="H602" s="369"/>
      <c r="I602" s="443"/>
      <c r="J602" s="368"/>
      <c r="O602" s="457"/>
      <c r="P602" s="398"/>
      <c r="Q602" s="398"/>
    </row>
    <row r="603" spans="1:17" s="364" customFormat="1" ht="109.2" customHeight="1" x14ac:dyDescent="0.3">
      <c r="A603" s="368"/>
      <c r="B603" s="361"/>
      <c r="C603" s="368"/>
      <c r="D603" s="368"/>
      <c r="E603" s="368"/>
      <c r="F603" s="368"/>
      <c r="G603" s="369"/>
      <c r="H603" s="369"/>
      <c r="I603" s="443"/>
      <c r="J603" s="368"/>
      <c r="O603" s="457"/>
      <c r="P603" s="398"/>
      <c r="Q603" s="398"/>
    </row>
    <row r="604" spans="1:17" s="364" customFormat="1" ht="109.2" customHeight="1" x14ac:dyDescent="0.3">
      <c r="A604" s="368"/>
      <c r="B604" s="361"/>
      <c r="C604" s="368"/>
      <c r="D604" s="368"/>
      <c r="E604" s="368"/>
      <c r="F604" s="368"/>
      <c r="G604" s="369"/>
      <c r="H604" s="369"/>
      <c r="I604" s="443"/>
      <c r="J604" s="368"/>
      <c r="O604" s="457"/>
      <c r="P604" s="398"/>
      <c r="Q604" s="398"/>
    </row>
    <row r="605" spans="1:17" s="364" customFormat="1" ht="109.2" customHeight="1" x14ac:dyDescent="0.3">
      <c r="A605" s="368"/>
      <c r="B605" s="361"/>
      <c r="C605" s="368"/>
      <c r="D605" s="368"/>
      <c r="E605" s="368"/>
      <c r="F605" s="368"/>
      <c r="G605" s="369"/>
      <c r="H605" s="369"/>
      <c r="I605" s="443"/>
      <c r="J605" s="368"/>
      <c r="O605" s="457"/>
      <c r="P605" s="398"/>
      <c r="Q605" s="398"/>
    </row>
    <row r="606" spans="1:17" s="364" customFormat="1" ht="109.2" customHeight="1" x14ac:dyDescent="0.3">
      <c r="A606" s="368"/>
      <c r="B606" s="361"/>
      <c r="C606" s="368"/>
      <c r="D606" s="368"/>
      <c r="E606" s="368"/>
      <c r="F606" s="368"/>
      <c r="G606" s="369"/>
      <c r="H606" s="369"/>
      <c r="I606" s="443"/>
      <c r="J606" s="368"/>
      <c r="O606" s="457"/>
      <c r="P606" s="398"/>
      <c r="Q606" s="398"/>
    </row>
    <row r="607" spans="1:17" s="364" customFormat="1" ht="109.2" customHeight="1" x14ac:dyDescent="0.3">
      <c r="A607" s="368"/>
      <c r="B607" s="361"/>
      <c r="C607" s="368"/>
      <c r="D607" s="368"/>
      <c r="E607" s="368"/>
      <c r="F607" s="368"/>
      <c r="G607" s="369"/>
      <c r="H607" s="369"/>
      <c r="I607" s="443"/>
      <c r="J607" s="368"/>
      <c r="O607" s="457"/>
      <c r="P607" s="398"/>
      <c r="Q607" s="398"/>
    </row>
    <row r="608" spans="1:17" s="364" customFormat="1" ht="109.2" customHeight="1" x14ac:dyDescent="0.3">
      <c r="A608" s="368"/>
      <c r="B608" s="361"/>
      <c r="C608" s="368"/>
      <c r="D608" s="368"/>
      <c r="E608" s="368"/>
      <c r="F608" s="368"/>
      <c r="G608" s="369"/>
      <c r="H608" s="369"/>
      <c r="I608" s="443"/>
      <c r="J608" s="368"/>
      <c r="O608" s="457"/>
      <c r="P608" s="398"/>
      <c r="Q608" s="398"/>
    </row>
    <row r="609" spans="1:17" s="364" customFormat="1" ht="109.2" customHeight="1" x14ac:dyDescent="0.3">
      <c r="A609" s="368"/>
      <c r="B609" s="361"/>
      <c r="C609" s="368"/>
      <c r="D609" s="368"/>
      <c r="E609" s="368"/>
      <c r="F609" s="368"/>
      <c r="G609" s="369"/>
      <c r="H609" s="369"/>
      <c r="I609" s="443"/>
      <c r="J609" s="368"/>
      <c r="O609" s="457"/>
      <c r="P609" s="398"/>
      <c r="Q609" s="398"/>
    </row>
    <row r="610" spans="1:17" s="364" customFormat="1" ht="109.2" customHeight="1" x14ac:dyDescent="0.3">
      <c r="A610" s="368"/>
      <c r="B610" s="361"/>
      <c r="C610" s="368"/>
      <c r="D610" s="368"/>
      <c r="E610" s="368"/>
      <c r="F610" s="368"/>
      <c r="G610" s="369"/>
      <c r="H610" s="369"/>
      <c r="I610" s="443"/>
      <c r="J610" s="368"/>
      <c r="O610" s="457"/>
      <c r="P610" s="398"/>
      <c r="Q610" s="398"/>
    </row>
    <row r="611" spans="1:17" s="364" customFormat="1" ht="109.2" customHeight="1" x14ac:dyDescent="0.3">
      <c r="A611" s="368"/>
      <c r="B611" s="361"/>
      <c r="C611" s="368"/>
      <c r="D611" s="368"/>
      <c r="E611" s="368"/>
      <c r="F611" s="368"/>
      <c r="G611" s="369"/>
      <c r="H611" s="369"/>
      <c r="I611" s="443"/>
      <c r="J611" s="368"/>
      <c r="O611" s="457"/>
      <c r="P611" s="398"/>
      <c r="Q611" s="398"/>
    </row>
    <row r="612" spans="1:17" s="364" customFormat="1" ht="109.2" customHeight="1" x14ac:dyDescent="0.3">
      <c r="A612" s="368"/>
      <c r="B612" s="361"/>
      <c r="C612" s="368"/>
      <c r="D612" s="368"/>
      <c r="E612" s="368"/>
      <c r="F612" s="368"/>
      <c r="G612" s="369"/>
      <c r="H612" s="369"/>
      <c r="I612" s="443"/>
      <c r="J612" s="368"/>
      <c r="O612" s="457"/>
      <c r="P612" s="398"/>
      <c r="Q612" s="398"/>
    </row>
    <row r="613" spans="1:17" s="364" customFormat="1" ht="109.2" customHeight="1" x14ac:dyDescent="0.3">
      <c r="A613" s="368"/>
      <c r="B613" s="361"/>
      <c r="C613" s="368"/>
      <c r="D613" s="368"/>
      <c r="E613" s="368"/>
      <c r="F613" s="368"/>
      <c r="G613" s="369"/>
      <c r="H613" s="369"/>
      <c r="I613" s="443"/>
      <c r="J613" s="368"/>
      <c r="O613" s="457"/>
      <c r="P613" s="398"/>
      <c r="Q613" s="398"/>
    </row>
    <row r="614" spans="1:17" s="364" customFormat="1" ht="109.2" customHeight="1" x14ac:dyDescent="0.3">
      <c r="A614" s="368"/>
      <c r="B614" s="361"/>
      <c r="C614" s="368"/>
      <c r="D614" s="368"/>
      <c r="E614" s="368"/>
      <c r="F614" s="368"/>
      <c r="G614" s="369"/>
      <c r="H614" s="369"/>
      <c r="I614" s="443"/>
      <c r="J614" s="368"/>
      <c r="O614" s="457"/>
      <c r="P614" s="398"/>
      <c r="Q614" s="398"/>
    </row>
    <row r="615" spans="1:17" s="364" customFormat="1" ht="109.2" customHeight="1" x14ac:dyDescent="0.3">
      <c r="A615" s="368"/>
      <c r="B615" s="361"/>
      <c r="C615" s="368"/>
      <c r="D615" s="368"/>
      <c r="E615" s="368"/>
      <c r="F615" s="368"/>
      <c r="G615" s="369"/>
      <c r="H615" s="369"/>
      <c r="I615" s="443"/>
      <c r="J615" s="368"/>
      <c r="O615" s="457"/>
      <c r="P615" s="398"/>
      <c r="Q615" s="398"/>
    </row>
    <row r="616" spans="1:17" s="364" customFormat="1" ht="109.2" customHeight="1" x14ac:dyDescent="0.3">
      <c r="A616" s="368"/>
      <c r="B616" s="361"/>
      <c r="C616" s="368"/>
      <c r="D616" s="368"/>
      <c r="E616" s="368"/>
      <c r="F616" s="368"/>
      <c r="G616" s="369"/>
      <c r="H616" s="369"/>
      <c r="I616" s="443"/>
      <c r="J616" s="368"/>
      <c r="O616" s="457"/>
      <c r="P616" s="398"/>
      <c r="Q616" s="398"/>
    </row>
    <row r="617" spans="1:17" s="364" customFormat="1" ht="109.2" customHeight="1" x14ac:dyDescent="0.3">
      <c r="A617" s="368"/>
      <c r="B617" s="361"/>
      <c r="C617" s="368"/>
      <c r="D617" s="368"/>
      <c r="E617" s="368"/>
      <c r="F617" s="368"/>
      <c r="G617" s="369"/>
      <c r="H617" s="369"/>
      <c r="I617" s="443"/>
      <c r="J617" s="368"/>
      <c r="O617" s="457"/>
      <c r="P617" s="398"/>
      <c r="Q617" s="398"/>
    </row>
    <row r="618" spans="1:17" s="364" customFormat="1" ht="109.2" customHeight="1" x14ac:dyDescent="0.3">
      <c r="A618" s="368"/>
      <c r="B618" s="361"/>
      <c r="C618" s="368"/>
      <c r="D618" s="368"/>
      <c r="E618" s="368"/>
      <c r="F618" s="368"/>
      <c r="G618" s="369"/>
      <c r="H618" s="369"/>
      <c r="I618" s="443"/>
      <c r="J618" s="368"/>
      <c r="O618" s="457"/>
      <c r="P618" s="398"/>
      <c r="Q618" s="398"/>
    </row>
    <row r="619" spans="1:17" s="364" customFormat="1" ht="109.2" customHeight="1" x14ac:dyDescent="0.3">
      <c r="A619" s="368"/>
      <c r="B619" s="361"/>
      <c r="C619" s="368"/>
      <c r="D619" s="368"/>
      <c r="E619" s="368"/>
      <c r="F619" s="368"/>
      <c r="G619" s="369"/>
      <c r="H619" s="369"/>
      <c r="I619" s="443"/>
      <c r="J619" s="368"/>
      <c r="O619" s="457"/>
      <c r="P619" s="398"/>
      <c r="Q619" s="398"/>
    </row>
    <row r="620" spans="1:17" s="364" customFormat="1" ht="109.2" customHeight="1" x14ac:dyDescent="0.3">
      <c r="A620" s="368"/>
      <c r="B620" s="361"/>
      <c r="C620" s="368"/>
      <c r="D620" s="368"/>
      <c r="E620" s="368"/>
      <c r="F620" s="368"/>
      <c r="G620" s="369"/>
      <c r="H620" s="369"/>
      <c r="I620" s="443"/>
      <c r="J620" s="368"/>
      <c r="O620" s="457"/>
      <c r="P620" s="398"/>
      <c r="Q620" s="398"/>
    </row>
    <row r="621" spans="1:17" s="364" customFormat="1" ht="109.2" customHeight="1" x14ac:dyDescent="0.3">
      <c r="A621" s="368"/>
      <c r="B621" s="361"/>
      <c r="C621" s="368"/>
      <c r="D621" s="368"/>
      <c r="E621" s="368"/>
      <c r="F621" s="368"/>
      <c r="G621" s="369"/>
      <c r="H621" s="369"/>
      <c r="I621" s="443"/>
      <c r="J621" s="368"/>
      <c r="O621" s="457"/>
      <c r="P621" s="398"/>
      <c r="Q621" s="398"/>
    </row>
    <row r="622" spans="1:17" s="364" customFormat="1" ht="109.2" customHeight="1" x14ac:dyDescent="0.3">
      <c r="A622" s="368"/>
      <c r="B622" s="361"/>
      <c r="C622" s="368"/>
      <c r="D622" s="368"/>
      <c r="E622" s="368"/>
      <c r="F622" s="368"/>
      <c r="G622" s="369"/>
      <c r="H622" s="369"/>
      <c r="I622" s="443"/>
      <c r="J622" s="368"/>
      <c r="O622" s="457"/>
      <c r="P622" s="398"/>
      <c r="Q622" s="398"/>
    </row>
    <row r="623" spans="1:17" s="364" customFormat="1" ht="109.2" customHeight="1" x14ac:dyDescent="0.3">
      <c r="A623" s="368"/>
      <c r="B623" s="361"/>
      <c r="C623" s="368"/>
      <c r="D623" s="368"/>
      <c r="E623" s="368"/>
      <c r="F623" s="368"/>
      <c r="G623" s="369"/>
      <c r="H623" s="369"/>
      <c r="I623" s="443"/>
      <c r="J623" s="368"/>
      <c r="O623" s="457"/>
      <c r="P623" s="398"/>
      <c r="Q623" s="398"/>
    </row>
    <row r="624" spans="1:17" s="364" customFormat="1" ht="109.2" customHeight="1" x14ac:dyDescent="0.3">
      <c r="A624" s="368"/>
      <c r="B624" s="361"/>
      <c r="C624" s="368"/>
      <c r="D624" s="368"/>
      <c r="E624" s="368"/>
      <c r="F624" s="368"/>
      <c r="G624" s="369"/>
      <c r="H624" s="369"/>
      <c r="I624" s="443"/>
      <c r="J624" s="368"/>
      <c r="O624" s="457"/>
      <c r="P624" s="398"/>
      <c r="Q624" s="398"/>
    </row>
    <row r="625" spans="1:17" s="364" customFormat="1" ht="109.2" customHeight="1" x14ac:dyDescent="0.3">
      <c r="A625" s="368"/>
      <c r="B625" s="361"/>
      <c r="C625" s="368"/>
      <c r="D625" s="368"/>
      <c r="E625" s="368"/>
      <c r="F625" s="368"/>
      <c r="G625" s="369"/>
      <c r="H625" s="369"/>
      <c r="I625" s="443"/>
      <c r="J625" s="368"/>
      <c r="O625" s="457"/>
      <c r="P625" s="398"/>
      <c r="Q625" s="398"/>
    </row>
    <row r="626" spans="1:17" s="364" customFormat="1" ht="109.2" customHeight="1" x14ac:dyDescent="0.3">
      <c r="A626" s="368"/>
      <c r="B626" s="361"/>
      <c r="C626" s="368"/>
      <c r="D626" s="368"/>
      <c r="E626" s="368"/>
      <c r="F626" s="368"/>
      <c r="G626" s="369"/>
      <c r="H626" s="369"/>
      <c r="I626" s="443"/>
      <c r="J626" s="368"/>
      <c r="O626" s="457"/>
      <c r="P626" s="398"/>
      <c r="Q626" s="398"/>
    </row>
    <row r="627" spans="1:17" s="364" customFormat="1" ht="109.2" customHeight="1" x14ac:dyDescent="0.3">
      <c r="A627" s="368"/>
      <c r="B627" s="361"/>
      <c r="C627" s="368"/>
      <c r="D627" s="368"/>
      <c r="E627" s="368"/>
      <c r="F627" s="368"/>
      <c r="G627" s="369"/>
      <c r="H627" s="369"/>
      <c r="I627" s="443"/>
      <c r="J627" s="368"/>
      <c r="O627" s="457"/>
      <c r="P627" s="398"/>
      <c r="Q627" s="398"/>
    </row>
    <row r="628" spans="1:17" s="364" customFormat="1" ht="109.2" customHeight="1" x14ac:dyDescent="0.3">
      <c r="A628" s="368"/>
      <c r="B628" s="361"/>
      <c r="C628" s="368"/>
      <c r="D628" s="368"/>
      <c r="E628" s="368"/>
      <c r="F628" s="368"/>
      <c r="G628" s="369"/>
      <c r="H628" s="369"/>
      <c r="I628" s="443"/>
      <c r="J628" s="368"/>
      <c r="O628" s="457"/>
      <c r="P628" s="398"/>
      <c r="Q628" s="398"/>
    </row>
    <row r="629" spans="1:17" s="364" customFormat="1" ht="109.2" customHeight="1" x14ac:dyDescent="0.3">
      <c r="A629" s="368"/>
      <c r="B629" s="361"/>
      <c r="C629" s="368"/>
      <c r="D629" s="368"/>
      <c r="E629" s="368"/>
      <c r="F629" s="368"/>
      <c r="G629" s="369"/>
      <c r="H629" s="369"/>
      <c r="I629" s="443"/>
      <c r="J629" s="368"/>
      <c r="O629" s="457"/>
      <c r="P629" s="398"/>
      <c r="Q629" s="398"/>
    </row>
    <row r="630" spans="1:17" s="364" customFormat="1" ht="109.2" customHeight="1" x14ac:dyDescent="0.3">
      <c r="A630" s="368"/>
      <c r="B630" s="361"/>
      <c r="C630" s="368"/>
      <c r="D630" s="368"/>
      <c r="E630" s="368"/>
      <c r="F630" s="368"/>
      <c r="G630" s="369"/>
      <c r="H630" s="369"/>
      <c r="I630" s="443"/>
      <c r="J630" s="368"/>
      <c r="O630" s="457"/>
      <c r="P630" s="398"/>
      <c r="Q630" s="398"/>
    </row>
    <row r="631" spans="1:17" s="364" customFormat="1" ht="109.2" customHeight="1" x14ac:dyDescent="0.3">
      <c r="A631" s="368"/>
      <c r="B631" s="361"/>
      <c r="C631" s="368"/>
      <c r="D631" s="368"/>
      <c r="E631" s="368"/>
      <c r="F631" s="368"/>
      <c r="G631" s="369"/>
      <c r="H631" s="369"/>
      <c r="I631" s="443"/>
      <c r="J631" s="368"/>
      <c r="O631" s="457"/>
      <c r="P631" s="398"/>
      <c r="Q631" s="398"/>
    </row>
    <row r="632" spans="1:17" s="364" customFormat="1" ht="109.2" customHeight="1" x14ac:dyDescent="0.3">
      <c r="A632" s="368"/>
      <c r="B632" s="361"/>
      <c r="C632" s="368"/>
      <c r="D632" s="368"/>
      <c r="E632" s="368"/>
      <c r="F632" s="368"/>
      <c r="G632" s="369"/>
      <c r="H632" s="369"/>
      <c r="I632" s="443"/>
      <c r="J632" s="368"/>
      <c r="O632" s="457"/>
      <c r="P632" s="398"/>
      <c r="Q632" s="398"/>
    </row>
    <row r="633" spans="1:17" s="364" customFormat="1" ht="109.2" customHeight="1" x14ac:dyDescent="0.3">
      <c r="A633" s="368"/>
      <c r="B633" s="361"/>
      <c r="C633" s="368"/>
      <c r="D633" s="368"/>
      <c r="E633" s="368"/>
      <c r="F633" s="368"/>
      <c r="G633" s="369"/>
      <c r="H633" s="369"/>
      <c r="I633" s="443"/>
      <c r="J633" s="368"/>
      <c r="O633" s="457"/>
      <c r="P633" s="398"/>
      <c r="Q633" s="398"/>
    </row>
    <row r="634" spans="1:17" s="364" customFormat="1" ht="109.2" customHeight="1" x14ac:dyDescent="0.3">
      <c r="A634" s="368"/>
      <c r="B634" s="361"/>
      <c r="C634" s="368"/>
      <c r="D634" s="368"/>
      <c r="E634" s="368"/>
      <c r="F634" s="368"/>
      <c r="G634" s="369"/>
      <c r="H634" s="369"/>
      <c r="I634" s="443"/>
      <c r="J634" s="368"/>
      <c r="O634" s="457"/>
      <c r="P634" s="398"/>
      <c r="Q634" s="398"/>
    </row>
    <row r="635" spans="1:17" s="364" customFormat="1" ht="109.2" customHeight="1" x14ac:dyDescent="0.3">
      <c r="A635" s="368"/>
      <c r="B635" s="361"/>
      <c r="C635" s="368"/>
      <c r="D635" s="368"/>
      <c r="E635" s="368"/>
      <c r="F635" s="368"/>
      <c r="G635" s="369"/>
      <c r="H635" s="369"/>
      <c r="I635" s="443"/>
      <c r="J635" s="368"/>
      <c r="O635" s="457"/>
      <c r="P635" s="398"/>
      <c r="Q635" s="398"/>
    </row>
    <row r="636" spans="1:17" s="364" customFormat="1" ht="109.2" customHeight="1" x14ac:dyDescent="0.3">
      <c r="A636" s="368"/>
      <c r="B636" s="361"/>
      <c r="C636" s="368"/>
      <c r="D636" s="368"/>
      <c r="E636" s="368"/>
      <c r="F636" s="368"/>
      <c r="G636" s="369"/>
      <c r="H636" s="369"/>
      <c r="I636" s="443"/>
      <c r="J636" s="368"/>
      <c r="O636" s="457"/>
      <c r="P636" s="398"/>
      <c r="Q636" s="398"/>
    </row>
    <row r="637" spans="1:17" s="364" customFormat="1" ht="109.2" customHeight="1" x14ac:dyDescent="0.3">
      <c r="A637" s="368"/>
      <c r="B637" s="361"/>
      <c r="C637" s="368"/>
      <c r="D637" s="368"/>
      <c r="E637" s="368"/>
      <c r="F637" s="368"/>
      <c r="G637" s="369"/>
      <c r="H637" s="369"/>
      <c r="I637" s="443"/>
      <c r="J637" s="368"/>
      <c r="O637" s="457"/>
      <c r="P637" s="398"/>
      <c r="Q637" s="398"/>
    </row>
    <row r="638" spans="1:17" s="364" customFormat="1" ht="109.2" customHeight="1" x14ac:dyDescent="0.3">
      <c r="A638" s="368"/>
      <c r="B638" s="361"/>
      <c r="C638" s="368"/>
      <c r="D638" s="368"/>
      <c r="E638" s="368"/>
      <c r="F638" s="368"/>
      <c r="G638" s="369"/>
      <c r="H638" s="369"/>
      <c r="I638" s="443"/>
      <c r="J638" s="368"/>
      <c r="O638" s="457"/>
      <c r="P638" s="398"/>
      <c r="Q638" s="398"/>
    </row>
    <row r="639" spans="1:17" s="364" customFormat="1" ht="109.2" customHeight="1" x14ac:dyDescent="0.3">
      <c r="A639" s="368"/>
      <c r="B639" s="361"/>
      <c r="C639" s="368"/>
      <c r="D639" s="368"/>
      <c r="E639" s="368"/>
      <c r="F639" s="368"/>
      <c r="G639" s="369"/>
      <c r="H639" s="369"/>
      <c r="I639" s="443"/>
      <c r="J639" s="368"/>
      <c r="O639" s="457"/>
      <c r="P639" s="398"/>
      <c r="Q639" s="398"/>
    </row>
    <row r="640" spans="1:17" s="364" customFormat="1" ht="109.2" customHeight="1" x14ac:dyDescent="0.3">
      <c r="A640" s="368"/>
      <c r="B640" s="361"/>
      <c r="C640" s="368"/>
      <c r="D640" s="368"/>
      <c r="E640" s="368"/>
      <c r="F640" s="368"/>
      <c r="G640" s="369"/>
      <c r="H640" s="369"/>
      <c r="I640" s="443"/>
      <c r="J640" s="368"/>
      <c r="O640" s="457"/>
      <c r="P640" s="398"/>
      <c r="Q640" s="398"/>
    </row>
    <row r="641" spans="1:17" s="364" customFormat="1" ht="109.2" customHeight="1" x14ac:dyDescent="0.3">
      <c r="A641" s="368"/>
      <c r="B641" s="361"/>
      <c r="C641" s="368"/>
      <c r="D641" s="368"/>
      <c r="E641" s="368"/>
      <c r="F641" s="368"/>
      <c r="G641" s="369"/>
      <c r="H641" s="369"/>
      <c r="I641" s="443"/>
      <c r="J641" s="368"/>
      <c r="O641" s="457"/>
      <c r="P641" s="398"/>
      <c r="Q641" s="398"/>
    </row>
    <row r="642" spans="1:17" s="364" customFormat="1" ht="109.2" customHeight="1" x14ac:dyDescent="0.3">
      <c r="A642" s="368"/>
      <c r="B642" s="361"/>
      <c r="C642" s="368"/>
      <c r="D642" s="368"/>
      <c r="E642" s="368"/>
      <c r="F642" s="368"/>
      <c r="G642" s="369"/>
      <c r="H642" s="369"/>
      <c r="I642" s="443"/>
      <c r="J642" s="368"/>
      <c r="O642" s="457"/>
      <c r="P642" s="398"/>
      <c r="Q642" s="398"/>
    </row>
    <row r="643" spans="1:17" s="364" customFormat="1" ht="109.2" customHeight="1" x14ac:dyDescent="0.3">
      <c r="A643" s="368"/>
      <c r="B643" s="361"/>
      <c r="C643" s="368"/>
      <c r="D643" s="368"/>
      <c r="E643" s="368"/>
      <c r="F643" s="368"/>
      <c r="G643" s="369"/>
      <c r="H643" s="369"/>
      <c r="I643" s="443"/>
      <c r="J643" s="368"/>
      <c r="O643" s="457"/>
      <c r="P643" s="398"/>
      <c r="Q643" s="398"/>
    </row>
    <row r="644" spans="1:17" s="364" customFormat="1" ht="109.2" customHeight="1" x14ac:dyDescent="0.3">
      <c r="A644" s="368"/>
      <c r="B644" s="361"/>
      <c r="C644" s="368"/>
      <c r="D644" s="368"/>
      <c r="E644" s="368"/>
      <c r="F644" s="368"/>
      <c r="G644" s="369"/>
      <c r="H644" s="369"/>
      <c r="I644" s="443"/>
      <c r="J644" s="368"/>
      <c r="O644" s="457"/>
      <c r="P644" s="398"/>
      <c r="Q644" s="398"/>
    </row>
    <row r="645" spans="1:17" s="364" customFormat="1" ht="109.2" customHeight="1" x14ac:dyDescent="0.3">
      <c r="A645" s="368"/>
      <c r="B645" s="361"/>
      <c r="C645" s="368"/>
      <c r="D645" s="368"/>
      <c r="E645" s="368"/>
      <c r="F645" s="368"/>
      <c r="G645" s="369"/>
      <c r="H645" s="369"/>
      <c r="I645" s="443"/>
      <c r="J645" s="368"/>
      <c r="O645" s="457"/>
      <c r="P645" s="398"/>
      <c r="Q645" s="398"/>
    </row>
    <row r="646" spans="1:17" s="364" customFormat="1" ht="109.2" customHeight="1" x14ac:dyDescent="0.3">
      <c r="A646" s="368"/>
      <c r="B646" s="361"/>
      <c r="C646" s="368"/>
      <c r="D646" s="368"/>
      <c r="E646" s="368"/>
      <c r="F646" s="368"/>
      <c r="G646" s="369"/>
      <c r="H646" s="369"/>
      <c r="I646" s="443"/>
      <c r="J646" s="368"/>
      <c r="O646" s="457"/>
      <c r="P646" s="398"/>
      <c r="Q646" s="398"/>
    </row>
    <row r="647" spans="1:17" s="364" customFormat="1" ht="109.2" customHeight="1" x14ac:dyDescent="0.3">
      <c r="A647" s="368"/>
      <c r="B647" s="361"/>
      <c r="C647" s="368"/>
      <c r="D647" s="368"/>
      <c r="E647" s="368"/>
      <c r="F647" s="368"/>
      <c r="G647" s="369"/>
      <c r="H647" s="369"/>
      <c r="I647" s="443"/>
      <c r="J647" s="368"/>
      <c r="O647" s="457"/>
      <c r="P647" s="398"/>
      <c r="Q647" s="398"/>
    </row>
    <row r="648" spans="1:17" s="364" customFormat="1" ht="109.2" customHeight="1" x14ac:dyDescent="0.3">
      <c r="A648" s="368"/>
      <c r="B648" s="361"/>
      <c r="C648" s="368"/>
      <c r="D648" s="368"/>
      <c r="E648" s="368"/>
      <c r="F648" s="368"/>
      <c r="G648" s="369"/>
      <c r="H648" s="369"/>
      <c r="I648" s="443"/>
      <c r="J648" s="368"/>
      <c r="O648" s="457"/>
      <c r="P648" s="398"/>
      <c r="Q648" s="398"/>
    </row>
    <row r="649" spans="1:17" s="364" customFormat="1" ht="109.2" customHeight="1" x14ac:dyDescent="0.3">
      <c r="A649" s="368"/>
      <c r="B649" s="361"/>
      <c r="C649" s="368"/>
      <c r="D649" s="368"/>
      <c r="E649" s="368"/>
      <c r="F649" s="368"/>
      <c r="G649" s="369"/>
      <c r="H649" s="369"/>
      <c r="I649" s="443"/>
      <c r="J649" s="368"/>
      <c r="O649" s="457"/>
      <c r="P649" s="398"/>
      <c r="Q649" s="398"/>
    </row>
    <row r="650" spans="1:17" s="364" customFormat="1" ht="109.2" customHeight="1" x14ac:dyDescent="0.3">
      <c r="A650" s="368"/>
      <c r="B650" s="361"/>
      <c r="C650" s="368"/>
      <c r="D650" s="368"/>
      <c r="E650" s="368"/>
      <c r="F650" s="368"/>
      <c r="G650" s="369"/>
      <c r="H650" s="369"/>
      <c r="I650" s="443"/>
      <c r="J650" s="368"/>
      <c r="O650" s="457"/>
      <c r="P650" s="398"/>
      <c r="Q650" s="398"/>
    </row>
    <row r="651" spans="1:17" s="364" customFormat="1" ht="109.2" customHeight="1" x14ac:dyDescent="0.3">
      <c r="A651" s="368"/>
      <c r="B651" s="361"/>
      <c r="C651" s="368"/>
      <c r="D651" s="368"/>
      <c r="E651" s="368"/>
      <c r="F651" s="368"/>
      <c r="G651" s="369"/>
      <c r="H651" s="369"/>
      <c r="I651" s="443"/>
      <c r="J651" s="368"/>
      <c r="O651" s="457"/>
      <c r="P651" s="398"/>
      <c r="Q651" s="398"/>
    </row>
    <row r="652" spans="1:17" s="364" customFormat="1" ht="109.2" customHeight="1" x14ac:dyDescent="0.3">
      <c r="A652" s="368"/>
      <c r="B652" s="361"/>
      <c r="C652" s="368"/>
      <c r="D652" s="368"/>
      <c r="E652" s="368"/>
      <c r="F652" s="368"/>
      <c r="G652" s="369"/>
      <c r="H652" s="369"/>
      <c r="I652" s="443"/>
      <c r="J652" s="368"/>
      <c r="O652" s="457"/>
      <c r="P652" s="398"/>
      <c r="Q652" s="398"/>
    </row>
    <row r="653" spans="1:17" s="364" customFormat="1" ht="109.2" customHeight="1" x14ac:dyDescent="0.3">
      <c r="A653" s="368"/>
      <c r="B653" s="361"/>
      <c r="C653" s="368"/>
      <c r="D653" s="368"/>
      <c r="E653" s="368"/>
      <c r="F653" s="368"/>
      <c r="G653" s="369"/>
      <c r="H653" s="369"/>
      <c r="I653" s="443"/>
      <c r="J653" s="368"/>
      <c r="O653" s="457"/>
      <c r="P653" s="398"/>
      <c r="Q653" s="398"/>
    </row>
    <row r="654" spans="1:17" s="364" customFormat="1" ht="109.2" customHeight="1" x14ac:dyDescent="0.3">
      <c r="A654" s="368"/>
      <c r="B654" s="361"/>
      <c r="C654" s="368"/>
      <c r="D654" s="368"/>
      <c r="E654" s="368"/>
      <c r="F654" s="368"/>
      <c r="G654" s="369"/>
      <c r="H654" s="369"/>
      <c r="I654" s="443"/>
      <c r="J654" s="368"/>
      <c r="O654" s="457"/>
      <c r="P654" s="398"/>
      <c r="Q654" s="398"/>
    </row>
    <row r="655" spans="1:17" s="364" customFormat="1" ht="109.2" customHeight="1" x14ac:dyDescent="0.3">
      <c r="A655" s="368"/>
      <c r="B655" s="361"/>
      <c r="C655" s="368"/>
      <c r="D655" s="368"/>
      <c r="E655" s="368"/>
      <c r="F655" s="368"/>
      <c r="G655" s="369"/>
      <c r="H655" s="369"/>
      <c r="I655" s="443"/>
      <c r="J655" s="368"/>
      <c r="O655" s="457"/>
      <c r="P655" s="398"/>
      <c r="Q655" s="398"/>
    </row>
    <row r="656" spans="1:17" s="364" customFormat="1" ht="109.2" customHeight="1" x14ac:dyDescent="0.3">
      <c r="A656" s="368"/>
      <c r="B656" s="361"/>
      <c r="C656" s="368"/>
      <c r="D656" s="368"/>
      <c r="E656" s="368"/>
      <c r="F656" s="368"/>
      <c r="G656" s="369"/>
      <c r="H656" s="369"/>
      <c r="I656" s="443"/>
      <c r="J656" s="368"/>
      <c r="O656" s="457"/>
      <c r="P656" s="398"/>
      <c r="Q656" s="398"/>
    </row>
    <row r="657" spans="1:17" s="364" customFormat="1" ht="109.2" customHeight="1" x14ac:dyDescent="0.3">
      <c r="A657" s="368"/>
      <c r="B657" s="361"/>
      <c r="C657" s="368"/>
      <c r="D657" s="368"/>
      <c r="E657" s="368"/>
      <c r="F657" s="368"/>
      <c r="G657" s="369"/>
      <c r="H657" s="369"/>
      <c r="I657" s="443"/>
      <c r="J657" s="368"/>
      <c r="O657" s="457"/>
      <c r="P657" s="398"/>
      <c r="Q657" s="398"/>
    </row>
    <row r="658" spans="1:17" s="364" customFormat="1" ht="109.2" customHeight="1" x14ac:dyDescent="0.3">
      <c r="A658" s="368"/>
      <c r="B658" s="361"/>
      <c r="C658" s="368"/>
      <c r="D658" s="368"/>
      <c r="E658" s="368"/>
      <c r="F658" s="368"/>
      <c r="G658" s="369"/>
      <c r="H658" s="369"/>
      <c r="I658" s="443"/>
      <c r="J658" s="368"/>
      <c r="O658" s="457"/>
      <c r="P658" s="398"/>
      <c r="Q658" s="398"/>
    </row>
    <row r="659" spans="1:17" s="364" customFormat="1" ht="109.2" customHeight="1" x14ac:dyDescent="0.3">
      <c r="A659" s="368"/>
      <c r="B659" s="361"/>
      <c r="C659" s="368"/>
      <c r="D659" s="368"/>
      <c r="E659" s="368"/>
      <c r="F659" s="368"/>
      <c r="G659" s="369"/>
      <c r="H659" s="369"/>
      <c r="I659" s="443"/>
      <c r="J659" s="368"/>
      <c r="O659" s="457"/>
      <c r="P659" s="398"/>
      <c r="Q659" s="398"/>
    </row>
    <row r="660" spans="1:17" s="364" customFormat="1" ht="109.2" customHeight="1" x14ac:dyDescent="0.3">
      <c r="A660" s="368"/>
      <c r="B660" s="361"/>
      <c r="C660" s="368"/>
      <c r="D660" s="368"/>
      <c r="E660" s="368"/>
      <c r="F660" s="368"/>
      <c r="G660" s="369"/>
      <c r="H660" s="369"/>
      <c r="I660" s="443"/>
      <c r="J660" s="368"/>
      <c r="O660" s="457"/>
      <c r="P660" s="398"/>
      <c r="Q660" s="398"/>
    </row>
    <row r="661" spans="1:17" s="364" customFormat="1" ht="109.2" customHeight="1" x14ac:dyDescent="0.3">
      <c r="A661" s="368"/>
      <c r="B661" s="361"/>
      <c r="C661" s="368"/>
      <c r="D661" s="368"/>
      <c r="E661" s="368"/>
      <c r="F661" s="368"/>
      <c r="G661" s="369"/>
      <c r="H661" s="369"/>
      <c r="I661" s="443"/>
      <c r="J661" s="368"/>
      <c r="O661" s="457"/>
      <c r="P661" s="398"/>
      <c r="Q661" s="398"/>
    </row>
    <row r="662" spans="1:17" s="364" customFormat="1" ht="109.2" customHeight="1" x14ac:dyDescent="0.3">
      <c r="A662" s="368"/>
      <c r="B662" s="361"/>
      <c r="C662" s="368"/>
      <c r="D662" s="368"/>
      <c r="E662" s="368"/>
      <c r="F662" s="368"/>
      <c r="G662" s="369"/>
      <c r="H662" s="369"/>
      <c r="I662" s="443"/>
      <c r="J662" s="368"/>
      <c r="O662" s="457"/>
      <c r="P662" s="398"/>
      <c r="Q662" s="398"/>
    </row>
    <row r="663" spans="1:17" s="364" customFormat="1" ht="109.2" customHeight="1" x14ac:dyDescent="0.3">
      <c r="A663" s="368"/>
      <c r="B663" s="361"/>
      <c r="C663" s="368"/>
      <c r="D663" s="368"/>
      <c r="E663" s="368"/>
      <c r="F663" s="368"/>
      <c r="G663" s="369"/>
      <c r="H663" s="369"/>
      <c r="I663" s="443"/>
      <c r="J663" s="368"/>
      <c r="O663" s="457"/>
      <c r="P663" s="398"/>
      <c r="Q663" s="398"/>
    </row>
    <row r="664" spans="1:17" s="364" customFormat="1" ht="109.2" customHeight="1" x14ac:dyDescent="0.3">
      <c r="A664" s="368"/>
      <c r="B664" s="361"/>
      <c r="C664" s="368"/>
      <c r="D664" s="368"/>
      <c r="E664" s="368"/>
      <c r="F664" s="368"/>
      <c r="G664" s="369"/>
      <c r="H664" s="369"/>
      <c r="I664" s="443"/>
      <c r="J664" s="368"/>
      <c r="O664" s="457"/>
      <c r="P664" s="398"/>
      <c r="Q664" s="398"/>
    </row>
    <row r="665" spans="1:17" s="364" customFormat="1" ht="109.2" customHeight="1" x14ac:dyDescent="0.3">
      <c r="A665" s="368"/>
      <c r="B665" s="361"/>
      <c r="C665" s="368"/>
      <c r="D665" s="368"/>
      <c r="E665" s="368"/>
      <c r="F665" s="368"/>
      <c r="G665" s="369"/>
      <c r="H665" s="369"/>
      <c r="I665" s="443"/>
      <c r="J665" s="368"/>
      <c r="O665" s="457"/>
      <c r="P665" s="398"/>
      <c r="Q665" s="398"/>
    </row>
    <row r="666" spans="1:17" s="364" customFormat="1" ht="109.2" customHeight="1" x14ac:dyDescent="0.3">
      <c r="A666" s="368"/>
      <c r="B666" s="361"/>
      <c r="C666" s="368"/>
      <c r="D666" s="368"/>
      <c r="E666" s="368"/>
      <c r="F666" s="368"/>
      <c r="G666" s="369"/>
      <c r="H666" s="369"/>
      <c r="I666" s="443"/>
      <c r="J666" s="368"/>
      <c r="O666" s="457"/>
      <c r="P666" s="398"/>
      <c r="Q666" s="398"/>
    </row>
    <row r="667" spans="1:17" s="364" customFormat="1" ht="109.2" customHeight="1" x14ac:dyDescent="0.3">
      <c r="A667" s="368"/>
      <c r="B667" s="361"/>
      <c r="C667" s="368"/>
      <c r="D667" s="368"/>
      <c r="E667" s="368"/>
      <c r="F667" s="368"/>
      <c r="G667" s="369"/>
      <c r="H667" s="369"/>
      <c r="I667" s="443"/>
      <c r="J667" s="368"/>
      <c r="O667" s="457"/>
      <c r="P667" s="398"/>
      <c r="Q667" s="398"/>
    </row>
    <row r="668" spans="1:17" s="364" customFormat="1" ht="109.2" customHeight="1" x14ac:dyDescent="0.3">
      <c r="A668" s="368"/>
      <c r="B668" s="361"/>
      <c r="C668" s="368"/>
      <c r="D668" s="368"/>
      <c r="E668" s="368"/>
      <c r="F668" s="368"/>
      <c r="G668" s="369"/>
      <c r="H668" s="369"/>
      <c r="I668" s="443"/>
      <c r="J668" s="368"/>
      <c r="O668" s="457"/>
      <c r="P668" s="398"/>
      <c r="Q668" s="398"/>
    </row>
    <row r="669" spans="1:17" s="364" customFormat="1" ht="109.2" customHeight="1" x14ac:dyDescent="0.3">
      <c r="A669" s="368"/>
      <c r="B669" s="361"/>
      <c r="C669" s="368"/>
      <c r="D669" s="368"/>
      <c r="E669" s="368"/>
      <c r="F669" s="368"/>
      <c r="G669" s="369"/>
      <c r="H669" s="369"/>
      <c r="I669" s="443"/>
      <c r="J669" s="368"/>
      <c r="O669" s="457"/>
      <c r="P669" s="398"/>
      <c r="Q669" s="398"/>
    </row>
    <row r="670" spans="1:17" s="364" customFormat="1" ht="109.2" customHeight="1" x14ac:dyDescent="0.3">
      <c r="A670" s="368"/>
      <c r="B670" s="361"/>
      <c r="C670" s="368"/>
      <c r="D670" s="368"/>
      <c r="E670" s="368"/>
      <c r="F670" s="368"/>
      <c r="G670" s="369"/>
      <c r="H670" s="369"/>
      <c r="I670" s="443"/>
      <c r="J670" s="368"/>
      <c r="O670" s="457"/>
      <c r="P670" s="398"/>
      <c r="Q670" s="398"/>
    </row>
    <row r="671" spans="1:17" s="364" customFormat="1" ht="109.2" customHeight="1" x14ac:dyDescent="0.3">
      <c r="A671" s="368"/>
      <c r="B671" s="361"/>
      <c r="C671" s="368"/>
      <c r="D671" s="368"/>
      <c r="E671" s="368"/>
      <c r="F671" s="368"/>
      <c r="G671" s="369"/>
      <c r="H671" s="369"/>
      <c r="I671" s="443"/>
      <c r="J671" s="368"/>
      <c r="O671" s="457"/>
      <c r="P671" s="398"/>
      <c r="Q671" s="398"/>
    </row>
    <row r="672" spans="1:17" s="364" customFormat="1" ht="109.2" customHeight="1" x14ac:dyDescent="0.3">
      <c r="A672" s="368"/>
      <c r="B672" s="361"/>
      <c r="C672" s="368"/>
      <c r="D672" s="368"/>
      <c r="E672" s="368"/>
      <c r="F672" s="368"/>
      <c r="G672" s="369"/>
      <c r="H672" s="369"/>
      <c r="I672" s="443"/>
      <c r="J672" s="368"/>
      <c r="O672" s="457"/>
      <c r="P672" s="398"/>
      <c r="Q672" s="398"/>
    </row>
    <row r="673" spans="1:17" s="364" customFormat="1" ht="109.2" customHeight="1" x14ac:dyDescent="0.3">
      <c r="A673" s="368"/>
      <c r="B673" s="361"/>
      <c r="C673" s="368"/>
      <c r="D673" s="368"/>
      <c r="E673" s="368"/>
      <c r="F673" s="368"/>
      <c r="G673" s="369"/>
      <c r="H673" s="369"/>
      <c r="I673" s="443"/>
      <c r="J673" s="368"/>
      <c r="O673" s="457"/>
      <c r="P673" s="398"/>
      <c r="Q673" s="398"/>
    </row>
    <row r="674" spans="1:17" s="364" customFormat="1" ht="109.2" customHeight="1" x14ac:dyDescent="0.3">
      <c r="A674" s="368"/>
      <c r="B674" s="361"/>
      <c r="C674" s="368"/>
      <c r="D674" s="368"/>
      <c r="E674" s="368"/>
      <c r="F674" s="368"/>
      <c r="G674" s="369"/>
      <c r="H674" s="369"/>
      <c r="I674" s="443"/>
      <c r="J674" s="368"/>
      <c r="O674" s="457"/>
      <c r="P674" s="398"/>
      <c r="Q674" s="398"/>
    </row>
    <row r="675" spans="1:17" s="364" customFormat="1" ht="109.2" customHeight="1" x14ac:dyDescent="0.3">
      <c r="A675" s="368"/>
      <c r="B675" s="361"/>
      <c r="C675" s="368"/>
      <c r="D675" s="368"/>
      <c r="E675" s="368"/>
      <c r="F675" s="368"/>
      <c r="G675" s="369"/>
      <c r="H675" s="369"/>
      <c r="I675" s="443"/>
      <c r="J675" s="368"/>
      <c r="O675" s="457"/>
      <c r="P675" s="398"/>
      <c r="Q675" s="398"/>
    </row>
    <row r="676" spans="1:17" s="364" customFormat="1" ht="109.2" customHeight="1" x14ac:dyDescent="0.3">
      <c r="A676" s="368"/>
      <c r="B676" s="361"/>
      <c r="C676" s="368"/>
      <c r="D676" s="368"/>
      <c r="E676" s="368"/>
      <c r="F676" s="368"/>
      <c r="G676" s="369"/>
      <c r="H676" s="369"/>
      <c r="I676" s="443"/>
      <c r="J676" s="368"/>
      <c r="O676" s="457"/>
      <c r="P676" s="398"/>
      <c r="Q676" s="398"/>
    </row>
    <row r="677" spans="1:17" s="364" customFormat="1" ht="109.2" customHeight="1" x14ac:dyDescent="0.3">
      <c r="A677" s="368"/>
      <c r="B677" s="361"/>
      <c r="C677" s="368"/>
      <c r="D677" s="368"/>
      <c r="E677" s="368"/>
      <c r="F677" s="368"/>
      <c r="G677" s="369"/>
      <c r="H677" s="369"/>
      <c r="I677" s="443"/>
      <c r="J677" s="368"/>
      <c r="O677" s="457"/>
      <c r="P677" s="398"/>
      <c r="Q677" s="398"/>
    </row>
    <row r="678" spans="1:17" s="364" customFormat="1" ht="109.2" customHeight="1" x14ac:dyDescent="0.3">
      <c r="A678" s="368"/>
      <c r="B678" s="361"/>
      <c r="C678" s="368"/>
      <c r="D678" s="368"/>
      <c r="E678" s="368"/>
      <c r="F678" s="368"/>
      <c r="G678" s="369"/>
      <c r="H678" s="369"/>
      <c r="I678" s="443"/>
      <c r="J678" s="368"/>
      <c r="O678" s="457"/>
      <c r="P678" s="398"/>
      <c r="Q678" s="398"/>
    </row>
    <row r="679" spans="1:17" s="364" customFormat="1" ht="109.2" customHeight="1" x14ac:dyDescent="0.3">
      <c r="A679" s="368"/>
      <c r="B679" s="361"/>
      <c r="C679" s="368"/>
      <c r="D679" s="368"/>
      <c r="E679" s="368"/>
      <c r="F679" s="368"/>
      <c r="G679" s="369"/>
      <c r="H679" s="369"/>
      <c r="I679" s="443"/>
      <c r="J679" s="368"/>
      <c r="O679" s="457"/>
      <c r="P679" s="398"/>
      <c r="Q679" s="398"/>
    </row>
    <row r="680" spans="1:17" s="364" customFormat="1" ht="109.2" customHeight="1" x14ac:dyDescent="0.3">
      <c r="A680" s="368"/>
      <c r="B680" s="361"/>
      <c r="C680" s="368"/>
      <c r="D680" s="368"/>
      <c r="E680" s="368"/>
      <c r="F680" s="368"/>
      <c r="G680" s="369"/>
      <c r="H680" s="369"/>
      <c r="I680" s="443"/>
      <c r="J680" s="368"/>
      <c r="O680" s="457"/>
      <c r="P680" s="398"/>
      <c r="Q680" s="398"/>
    </row>
    <row r="681" spans="1:17" s="364" customFormat="1" ht="109.2" customHeight="1" x14ac:dyDescent="0.3">
      <c r="A681" s="368"/>
      <c r="B681" s="361"/>
      <c r="C681" s="368"/>
      <c r="D681" s="368"/>
      <c r="E681" s="368"/>
      <c r="F681" s="368"/>
      <c r="G681" s="369"/>
      <c r="H681" s="369"/>
      <c r="I681" s="443"/>
      <c r="J681" s="368"/>
      <c r="O681" s="457"/>
      <c r="P681" s="398"/>
      <c r="Q681" s="398"/>
    </row>
    <row r="682" spans="1:17" s="364" customFormat="1" ht="109.2" customHeight="1" x14ac:dyDescent="0.3">
      <c r="A682" s="368"/>
      <c r="B682" s="361"/>
      <c r="C682" s="368"/>
      <c r="D682" s="368"/>
      <c r="E682" s="368"/>
      <c r="F682" s="368"/>
      <c r="G682" s="369"/>
      <c r="H682" s="369"/>
      <c r="I682" s="443"/>
      <c r="J682" s="368"/>
      <c r="O682" s="457"/>
      <c r="P682" s="398"/>
      <c r="Q682" s="398"/>
    </row>
    <row r="683" spans="1:17" s="364" customFormat="1" ht="109.2" customHeight="1" x14ac:dyDescent="0.3">
      <c r="A683" s="368"/>
      <c r="B683" s="361"/>
      <c r="C683" s="368"/>
      <c r="D683" s="368"/>
      <c r="E683" s="368"/>
      <c r="F683" s="368"/>
      <c r="G683" s="369"/>
      <c r="H683" s="369"/>
      <c r="I683" s="443"/>
      <c r="J683" s="368"/>
      <c r="O683" s="457"/>
      <c r="P683" s="398"/>
      <c r="Q683" s="398"/>
    </row>
    <row r="684" spans="1:17" s="364" customFormat="1" ht="109.2" customHeight="1" x14ac:dyDescent="0.3">
      <c r="A684" s="368"/>
      <c r="B684" s="361"/>
      <c r="C684" s="368"/>
      <c r="D684" s="368"/>
      <c r="E684" s="368"/>
      <c r="F684" s="368"/>
      <c r="G684" s="369"/>
      <c r="H684" s="369"/>
      <c r="I684" s="443"/>
      <c r="J684" s="368"/>
      <c r="O684" s="457"/>
      <c r="P684" s="398"/>
      <c r="Q684" s="398"/>
    </row>
    <row r="685" spans="1:17" s="364" customFormat="1" ht="109.2" customHeight="1" x14ac:dyDescent="0.3">
      <c r="A685" s="368"/>
      <c r="B685" s="361"/>
      <c r="C685" s="368"/>
      <c r="D685" s="368"/>
      <c r="E685" s="368"/>
      <c r="F685" s="368"/>
      <c r="G685" s="369"/>
      <c r="H685" s="369"/>
      <c r="I685" s="443"/>
      <c r="J685" s="368"/>
      <c r="O685" s="457"/>
      <c r="P685" s="398"/>
      <c r="Q685" s="398"/>
    </row>
    <row r="686" spans="1:17" s="364" customFormat="1" ht="109.2" customHeight="1" x14ac:dyDescent="0.3">
      <c r="A686" s="368"/>
      <c r="B686" s="361"/>
      <c r="C686" s="368"/>
      <c r="D686" s="368"/>
      <c r="E686" s="368"/>
      <c r="F686" s="368"/>
      <c r="G686" s="369"/>
      <c r="H686" s="369"/>
      <c r="I686" s="443"/>
      <c r="J686" s="368"/>
      <c r="O686" s="457"/>
      <c r="P686" s="398"/>
      <c r="Q686" s="398"/>
    </row>
    <row r="687" spans="1:17" s="364" customFormat="1" ht="109.2" customHeight="1" x14ac:dyDescent="0.3">
      <c r="A687" s="368"/>
      <c r="B687" s="361"/>
      <c r="C687" s="368"/>
      <c r="D687" s="368"/>
      <c r="E687" s="368"/>
      <c r="F687" s="368"/>
      <c r="G687" s="369"/>
      <c r="H687" s="369"/>
      <c r="I687" s="443"/>
      <c r="J687" s="368"/>
      <c r="O687" s="457"/>
      <c r="P687" s="398"/>
      <c r="Q687" s="398"/>
    </row>
    <row r="688" spans="1:17" s="364" customFormat="1" ht="109.2" customHeight="1" x14ac:dyDescent="0.3">
      <c r="A688" s="368"/>
      <c r="B688" s="361"/>
      <c r="C688" s="368"/>
      <c r="D688" s="368"/>
      <c r="E688" s="368"/>
      <c r="F688" s="368"/>
      <c r="G688" s="369"/>
      <c r="H688" s="369"/>
      <c r="I688" s="443"/>
      <c r="J688" s="368"/>
      <c r="O688" s="457"/>
      <c r="P688" s="398"/>
      <c r="Q688" s="398"/>
    </row>
    <row r="689" spans="1:17" s="364" customFormat="1" ht="109.2" customHeight="1" x14ac:dyDescent="0.3">
      <c r="A689" s="368"/>
      <c r="B689" s="361"/>
      <c r="C689" s="368"/>
      <c r="D689" s="368"/>
      <c r="E689" s="368"/>
      <c r="F689" s="368"/>
      <c r="G689" s="369"/>
      <c r="H689" s="369"/>
      <c r="I689" s="443"/>
      <c r="J689" s="368"/>
      <c r="O689" s="457"/>
      <c r="P689" s="398"/>
      <c r="Q689" s="398"/>
    </row>
    <row r="690" spans="1:17" s="364" customFormat="1" ht="109.2" customHeight="1" x14ac:dyDescent="0.3">
      <c r="A690" s="368"/>
      <c r="B690" s="361"/>
      <c r="C690" s="368"/>
      <c r="D690" s="368"/>
      <c r="E690" s="368"/>
      <c r="F690" s="368"/>
      <c r="G690" s="369"/>
      <c r="H690" s="369"/>
      <c r="I690" s="443"/>
      <c r="J690" s="368"/>
      <c r="O690" s="457"/>
      <c r="P690" s="398"/>
      <c r="Q690" s="398"/>
    </row>
    <row r="691" spans="1:17" s="364" customFormat="1" ht="109.2" customHeight="1" x14ac:dyDescent="0.3">
      <c r="A691" s="368"/>
      <c r="B691" s="361"/>
      <c r="C691" s="368"/>
      <c r="D691" s="368"/>
      <c r="E691" s="368"/>
      <c r="F691" s="368"/>
      <c r="G691" s="369"/>
      <c r="H691" s="369"/>
      <c r="I691" s="443"/>
      <c r="J691" s="368"/>
      <c r="O691" s="457"/>
      <c r="P691" s="398"/>
      <c r="Q691" s="398"/>
    </row>
    <row r="692" spans="1:17" s="364" customFormat="1" ht="109.2" customHeight="1" x14ac:dyDescent="0.3">
      <c r="A692" s="368"/>
      <c r="B692" s="361"/>
      <c r="C692" s="368"/>
      <c r="D692" s="368"/>
      <c r="E692" s="368"/>
      <c r="F692" s="368"/>
      <c r="G692" s="369"/>
      <c r="H692" s="369"/>
      <c r="I692" s="443"/>
      <c r="J692" s="368"/>
      <c r="O692" s="457"/>
      <c r="P692" s="398"/>
      <c r="Q692" s="398"/>
    </row>
    <row r="693" spans="1:17" s="364" customFormat="1" ht="109.2" customHeight="1" x14ac:dyDescent="0.3">
      <c r="A693" s="368"/>
      <c r="B693" s="361"/>
      <c r="C693" s="368"/>
      <c r="D693" s="368"/>
      <c r="E693" s="368"/>
      <c r="F693" s="368"/>
      <c r="G693" s="369"/>
      <c r="H693" s="369"/>
      <c r="I693" s="443"/>
      <c r="J693" s="368"/>
      <c r="O693" s="457"/>
      <c r="P693" s="398"/>
      <c r="Q693" s="398"/>
    </row>
    <row r="694" spans="1:17" s="364" customFormat="1" ht="109.2" customHeight="1" x14ac:dyDescent="0.3">
      <c r="A694" s="368"/>
      <c r="B694" s="361"/>
      <c r="C694" s="368"/>
      <c r="D694" s="368"/>
      <c r="E694" s="368"/>
      <c r="F694" s="368"/>
      <c r="G694" s="369"/>
      <c r="H694" s="369"/>
      <c r="I694" s="443"/>
      <c r="J694" s="368"/>
      <c r="O694" s="457"/>
      <c r="P694" s="398"/>
      <c r="Q694" s="398"/>
    </row>
    <row r="695" spans="1:17" s="364" customFormat="1" ht="109.2" customHeight="1" x14ac:dyDescent="0.3">
      <c r="A695" s="368"/>
      <c r="B695" s="361"/>
      <c r="C695" s="368"/>
      <c r="D695" s="368"/>
      <c r="E695" s="368"/>
      <c r="F695" s="368"/>
      <c r="G695" s="369"/>
      <c r="H695" s="369"/>
      <c r="I695" s="443"/>
      <c r="J695" s="368"/>
      <c r="O695" s="457"/>
      <c r="P695" s="398"/>
      <c r="Q695" s="398"/>
    </row>
    <row r="696" spans="1:17" s="364" customFormat="1" ht="109.2" customHeight="1" x14ac:dyDescent="0.3">
      <c r="A696" s="368"/>
      <c r="B696" s="361"/>
      <c r="C696" s="368"/>
      <c r="D696" s="368"/>
      <c r="E696" s="368"/>
      <c r="F696" s="368"/>
      <c r="G696" s="369"/>
      <c r="H696" s="369"/>
      <c r="I696" s="443"/>
      <c r="J696" s="368"/>
      <c r="O696" s="457"/>
      <c r="P696" s="398"/>
      <c r="Q696" s="398"/>
    </row>
    <row r="697" spans="1:17" s="364" customFormat="1" ht="109.2" customHeight="1" x14ac:dyDescent="0.3">
      <c r="A697" s="368"/>
      <c r="B697" s="361"/>
      <c r="C697" s="368"/>
      <c r="D697" s="368"/>
      <c r="E697" s="368"/>
      <c r="F697" s="368"/>
      <c r="G697" s="369"/>
      <c r="H697" s="369"/>
      <c r="I697" s="443"/>
      <c r="J697" s="368"/>
      <c r="O697" s="457"/>
      <c r="P697" s="398"/>
      <c r="Q697" s="398"/>
    </row>
    <row r="698" spans="1:17" s="364" customFormat="1" ht="109.2" customHeight="1" x14ac:dyDescent="0.3">
      <c r="A698" s="368"/>
      <c r="B698" s="361"/>
      <c r="C698" s="368"/>
      <c r="D698" s="368"/>
      <c r="E698" s="368"/>
      <c r="F698" s="368"/>
      <c r="G698" s="369"/>
      <c r="H698" s="369"/>
      <c r="I698" s="443"/>
      <c r="J698" s="368"/>
      <c r="O698" s="457"/>
      <c r="P698" s="398"/>
      <c r="Q698" s="398"/>
    </row>
    <row r="699" spans="1:17" s="364" customFormat="1" ht="109.2" customHeight="1" x14ac:dyDescent="0.3">
      <c r="A699" s="368"/>
      <c r="B699" s="361"/>
      <c r="C699" s="368"/>
      <c r="D699" s="368"/>
      <c r="E699" s="368"/>
      <c r="F699" s="368"/>
      <c r="G699" s="369"/>
      <c r="H699" s="369"/>
      <c r="I699" s="443"/>
      <c r="J699" s="368"/>
      <c r="O699" s="457"/>
      <c r="P699" s="398"/>
      <c r="Q699" s="398"/>
    </row>
    <row r="700" spans="1:17" s="364" customFormat="1" ht="109.2" customHeight="1" x14ac:dyDescent="0.3">
      <c r="A700" s="368"/>
      <c r="B700" s="361"/>
      <c r="C700" s="368"/>
      <c r="D700" s="368"/>
      <c r="E700" s="368"/>
      <c r="F700" s="368"/>
      <c r="G700" s="369"/>
      <c r="H700" s="369"/>
      <c r="I700" s="443"/>
      <c r="J700" s="368"/>
      <c r="O700" s="457"/>
      <c r="P700" s="398"/>
      <c r="Q700" s="398"/>
    </row>
    <row r="701" spans="1:17" s="364" customFormat="1" ht="109.2" customHeight="1" x14ac:dyDescent="0.3">
      <c r="A701" s="368"/>
      <c r="B701" s="361"/>
      <c r="C701" s="368"/>
      <c r="D701" s="368"/>
      <c r="E701" s="368"/>
      <c r="F701" s="368"/>
      <c r="G701" s="369"/>
      <c r="H701" s="369"/>
      <c r="I701" s="443"/>
      <c r="J701" s="368"/>
      <c r="O701" s="457"/>
      <c r="P701" s="398"/>
      <c r="Q701" s="398"/>
    </row>
    <row r="702" spans="1:17" s="364" customFormat="1" ht="109.2" customHeight="1" x14ac:dyDescent="0.3">
      <c r="A702" s="368"/>
      <c r="B702" s="361"/>
      <c r="C702" s="368"/>
      <c r="D702" s="368"/>
      <c r="E702" s="368"/>
      <c r="F702" s="368"/>
      <c r="G702" s="369"/>
      <c r="H702" s="369"/>
      <c r="I702" s="443"/>
      <c r="J702" s="368"/>
      <c r="O702" s="457"/>
      <c r="P702" s="398"/>
      <c r="Q702" s="398"/>
    </row>
    <row r="703" spans="1:17" s="364" customFormat="1" ht="109.2" customHeight="1" x14ac:dyDescent="0.3">
      <c r="A703" s="368"/>
      <c r="B703" s="361"/>
      <c r="C703" s="368"/>
      <c r="D703" s="368"/>
      <c r="E703" s="368"/>
      <c r="F703" s="368"/>
      <c r="G703" s="369"/>
      <c r="H703" s="369"/>
      <c r="I703" s="443"/>
      <c r="J703" s="368"/>
      <c r="O703" s="457"/>
      <c r="P703" s="398"/>
      <c r="Q703" s="398"/>
    </row>
    <row r="704" spans="1:17" s="364" customFormat="1" ht="109.2" customHeight="1" x14ac:dyDescent="0.3">
      <c r="A704" s="368"/>
      <c r="B704" s="361"/>
      <c r="C704" s="368"/>
      <c r="D704" s="368"/>
      <c r="E704" s="368"/>
      <c r="F704" s="368"/>
      <c r="G704" s="369"/>
      <c r="H704" s="369"/>
      <c r="I704" s="443"/>
      <c r="J704" s="368"/>
      <c r="O704" s="457"/>
      <c r="P704" s="398"/>
      <c r="Q704" s="398"/>
    </row>
    <row r="705" spans="1:17" s="364" customFormat="1" ht="109.2" customHeight="1" x14ac:dyDescent="0.3">
      <c r="A705" s="368"/>
      <c r="B705" s="361"/>
      <c r="C705" s="368"/>
      <c r="D705" s="368"/>
      <c r="E705" s="368"/>
      <c r="F705" s="368"/>
      <c r="G705" s="369"/>
      <c r="H705" s="369"/>
      <c r="I705" s="443"/>
      <c r="J705" s="368"/>
      <c r="O705" s="457"/>
      <c r="P705" s="398"/>
      <c r="Q705" s="398"/>
    </row>
    <row r="706" spans="1:17" s="364" customFormat="1" ht="109.2" customHeight="1" x14ac:dyDescent="0.3">
      <c r="A706" s="368"/>
      <c r="B706" s="361"/>
      <c r="C706" s="368"/>
      <c r="D706" s="368"/>
      <c r="E706" s="368"/>
      <c r="F706" s="368"/>
      <c r="G706" s="369"/>
      <c r="H706" s="369"/>
      <c r="I706" s="443"/>
      <c r="J706" s="368"/>
      <c r="O706" s="457"/>
      <c r="P706" s="398"/>
      <c r="Q706" s="398"/>
    </row>
    <row r="707" spans="1:17" s="364" customFormat="1" ht="109.2" customHeight="1" x14ac:dyDescent="0.3">
      <c r="A707" s="368"/>
      <c r="B707" s="361"/>
      <c r="C707" s="368"/>
      <c r="D707" s="368"/>
      <c r="E707" s="368"/>
      <c r="F707" s="368"/>
      <c r="G707" s="369"/>
      <c r="H707" s="369"/>
      <c r="I707" s="443"/>
      <c r="J707" s="368"/>
      <c r="O707" s="457"/>
      <c r="P707" s="398"/>
      <c r="Q707" s="398"/>
    </row>
    <row r="708" spans="1:17" s="364" customFormat="1" ht="109.2" customHeight="1" x14ac:dyDescent="0.3">
      <c r="A708" s="368"/>
      <c r="B708" s="361"/>
      <c r="C708" s="368"/>
      <c r="D708" s="368"/>
      <c r="E708" s="368"/>
      <c r="F708" s="368"/>
      <c r="G708" s="369"/>
      <c r="H708" s="369"/>
      <c r="I708" s="443"/>
      <c r="J708" s="368"/>
      <c r="O708" s="457"/>
      <c r="P708" s="398"/>
      <c r="Q708" s="398"/>
    </row>
    <row r="709" spans="1:17" s="364" customFormat="1" ht="109.2" customHeight="1" x14ac:dyDescent="0.3">
      <c r="A709" s="368"/>
      <c r="B709" s="361"/>
      <c r="C709" s="368"/>
      <c r="D709" s="368"/>
      <c r="E709" s="368"/>
      <c r="F709" s="368"/>
      <c r="G709" s="369"/>
      <c r="H709" s="369"/>
      <c r="I709" s="443"/>
      <c r="J709" s="368"/>
      <c r="O709" s="457"/>
      <c r="P709" s="398"/>
      <c r="Q709" s="398"/>
    </row>
    <row r="710" spans="1:17" s="364" customFormat="1" ht="109.2" customHeight="1" x14ac:dyDescent="0.3">
      <c r="A710" s="368"/>
      <c r="B710" s="361"/>
      <c r="C710" s="368"/>
      <c r="D710" s="368"/>
      <c r="E710" s="368"/>
      <c r="F710" s="368"/>
      <c r="G710" s="369"/>
      <c r="H710" s="369"/>
      <c r="I710" s="443"/>
      <c r="J710" s="368"/>
      <c r="O710" s="457"/>
      <c r="P710" s="398"/>
      <c r="Q710" s="398"/>
    </row>
    <row r="711" spans="1:17" s="364" customFormat="1" ht="109.2" customHeight="1" x14ac:dyDescent="0.3">
      <c r="A711" s="368"/>
      <c r="B711" s="361"/>
      <c r="C711" s="368"/>
      <c r="D711" s="368"/>
      <c r="E711" s="368"/>
      <c r="F711" s="368"/>
      <c r="G711" s="369"/>
      <c r="H711" s="369"/>
      <c r="I711" s="443"/>
      <c r="J711" s="368"/>
      <c r="O711" s="457"/>
      <c r="P711" s="398"/>
      <c r="Q711" s="398"/>
    </row>
    <row r="712" spans="1:17" s="364" customFormat="1" ht="109.2" customHeight="1" x14ac:dyDescent="0.3">
      <c r="A712" s="368"/>
      <c r="B712" s="361"/>
      <c r="C712" s="368"/>
      <c r="D712" s="368"/>
      <c r="E712" s="368"/>
      <c r="F712" s="368"/>
      <c r="G712" s="369"/>
      <c r="H712" s="369"/>
      <c r="I712" s="443"/>
      <c r="J712" s="368"/>
      <c r="O712" s="457"/>
      <c r="P712" s="398"/>
      <c r="Q712" s="398"/>
    </row>
    <row r="713" spans="1:17" s="364" customFormat="1" ht="109.2" customHeight="1" x14ac:dyDescent="0.3">
      <c r="A713" s="368"/>
      <c r="B713" s="361"/>
      <c r="C713" s="368"/>
      <c r="D713" s="368"/>
      <c r="E713" s="368"/>
      <c r="F713" s="368"/>
      <c r="G713" s="369"/>
      <c r="H713" s="369"/>
      <c r="I713" s="443"/>
      <c r="J713" s="368"/>
      <c r="O713" s="457"/>
      <c r="P713" s="398"/>
      <c r="Q713" s="398"/>
    </row>
    <row r="714" spans="1:17" s="364" customFormat="1" ht="109.2" customHeight="1" x14ac:dyDescent="0.3">
      <c r="A714" s="368"/>
      <c r="B714" s="361"/>
      <c r="C714" s="368"/>
      <c r="D714" s="368"/>
      <c r="E714" s="368"/>
      <c r="F714" s="368"/>
      <c r="G714" s="369"/>
      <c r="H714" s="369"/>
      <c r="I714" s="443"/>
      <c r="J714" s="368"/>
      <c r="O714" s="457"/>
      <c r="P714" s="398"/>
      <c r="Q714" s="398"/>
    </row>
    <row r="715" spans="1:17" s="364" customFormat="1" ht="109.2" customHeight="1" x14ac:dyDescent="0.3">
      <c r="A715" s="368"/>
      <c r="B715" s="361"/>
      <c r="C715" s="368"/>
      <c r="D715" s="368"/>
      <c r="E715" s="368"/>
      <c r="F715" s="368"/>
      <c r="G715" s="369"/>
      <c r="H715" s="369"/>
      <c r="I715" s="443"/>
      <c r="J715" s="368"/>
      <c r="O715" s="457"/>
      <c r="P715" s="398"/>
      <c r="Q715" s="398"/>
    </row>
    <row r="716" spans="1:17" s="364" customFormat="1" ht="109.2" customHeight="1" x14ac:dyDescent="0.3">
      <c r="A716" s="368"/>
      <c r="B716" s="361"/>
      <c r="C716" s="368"/>
      <c r="D716" s="368"/>
      <c r="E716" s="368"/>
      <c r="F716" s="368"/>
      <c r="G716" s="369"/>
      <c r="H716" s="369"/>
      <c r="I716" s="443"/>
      <c r="J716" s="368"/>
      <c r="O716" s="457"/>
      <c r="P716" s="398"/>
      <c r="Q716" s="398"/>
    </row>
    <row r="717" spans="1:17" s="364" customFormat="1" ht="109.2" customHeight="1" x14ac:dyDescent="0.3">
      <c r="A717" s="368"/>
      <c r="B717" s="361"/>
      <c r="C717" s="368"/>
      <c r="D717" s="368"/>
      <c r="E717" s="368"/>
      <c r="F717" s="368"/>
      <c r="G717" s="369"/>
      <c r="H717" s="369"/>
      <c r="I717" s="443"/>
      <c r="J717" s="368"/>
      <c r="O717" s="457"/>
      <c r="P717" s="398"/>
      <c r="Q717" s="398"/>
    </row>
    <row r="718" spans="1:17" s="364" customFormat="1" ht="109.2" customHeight="1" x14ac:dyDescent="0.3">
      <c r="A718" s="368"/>
      <c r="B718" s="361"/>
      <c r="C718" s="368"/>
      <c r="D718" s="368"/>
      <c r="E718" s="368"/>
      <c r="F718" s="368"/>
      <c r="G718" s="369"/>
      <c r="H718" s="369"/>
      <c r="I718" s="443"/>
      <c r="J718" s="368"/>
      <c r="O718" s="457"/>
      <c r="P718" s="398"/>
      <c r="Q718" s="398"/>
    </row>
    <row r="719" spans="1:17" s="364" customFormat="1" ht="109.2" customHeight="1" x14ac:dyDescent="0.3">
      <c r="A719" s="368"/>
      <c r="B719" s="361"/>
      <c r="C719" s="368"/>
      <c r="D719" s="368"/>
      <c r="E719" s="368"/>
      <c r="F719" s="368"/>
      <c r="G719" s="369"/>
      <c r="H719" s="369"/>
      <c r="I719" s="443"/>
      <c r="J719" s="368"/>
      <c r="O719" s="457"/>
      <c r="P719" s="398"/>
      <c r="Q719" s="398"/>
    </row>
    <row r="720" spans="1:17" s="364" customFormat="1" ht="109.2" customHeight="1" x14ac:dyDescent="0.3">
      <c r="A720" s="368"/>
      <c r="B720" s="361"/>
      <c r="C720" s="368"/>
      <c r="D720" s="368"/>
      <c r="E720" s="368"/>
      <c r="F720" s="368"/>
      <c r="G720" s="369"/>
      <c r="H720" s="369"/>
      <c r="I720" s="443"/>
      <c r="J720" s="368"/>
      <c r="O720" s="457"/>
      <c r="P720" s="398"/>
      <c r="Q720" s="398"/>
    </row>
    <row r="721" spans="1:17" s="364" customFormat="1" ht="109.2" customHeight="1" x14ac:dyDescent="0.3">
      <c r="A721" s="368"/>
      <c r="B721" s="361"/>
      <c r="C721" s="368"/>
      <c r="D721" s="368"/>
      <c r="E721" s="368"/>
      <c r="F721" s="368"/>
      <c r="G721" s="369"/>
      <c r="H721" s="369"/>
      <c r="I721" s="443"/>
      <c r="J721" s="368"/>
      <c r="O721" s="457"/>
      <c r="P721" s="398"/>
      <c r="Q721" s="398"/>
    </row>
    <row r="722" spans="1:17" s="364" customFormat="1" ht="109.2" customHeight="1" x14ac:dyDescent="0.3">
      <c r="A722" s="368"/>
      <c r="B722" s="361"/>
      <c r="C722" s="368"/>
      <c r="D722" s="368"/>
      <c r="E722" s="368"/>
      <c r="F722" s="368"/>
      <c r="G722" s="369"/>
      <c r="H722" s="369"/>
      <c r="I722" s="443"/>
      <c r="J722" s="368"/>
      <c r="O722" s="457"/>
      <c r="P722" s="398"/>
      <c r="Q722" s="398"/>
    </row>
    <row r="723" spans="1:17" s="364" customFormat="1" ht="109.2" customHeight="1" x14ac:dyDescent="0.3">
      <c r="A723" s="368"/>
      <c r="B723" s="361"/>
      <c r="C723" s="368"/>
      <c r="D723" s="368"/>
      <c r="E723" s="368"/>
      <c r="F723" s="368"/>
      <c r="G723" s="369"/>
      <c r="H723" s="369"/>
      <c r="I723" s="443"/>
      <c r="J723" s="368"/>
      <c r="O723" s="457"/>
      <c r="P723" s="398"/>
      <c r="Q723" s="398"/>
    </row>
    <row r="724" spans="1:17" s="364" customFormat="1" ht="109.2" customHeight="1" x14ac:dyDescent="0.3">
      <c r="A724" s="368"/>
      <c r="B724" s="361"/>
      <c r="C724" s="368"/>
      <c r="D724" s="368"/>
      <c r="E724" s="368"/>
      <c r="F724" s="368"/>
      <c r="G724" s="369"/>
      <c r="H724" s="369"/>
      <c r="I724" s="443"/>
      <c r="J724" s="368"/>
      <c r="O724" s="457"/>
      <c r="P724" s="398"/>
      <c r="Q724" s="398"/>
    </row>
    <row r="725" spans="1:17" s="364" customFormat="1" ht="109.2" customHeight="1" x14ac:dyDescent="0.3">
      <c r="A725" s="368"/>
      <c r="B725" s="361"/>
      <c r="C725" s="368"/>
      <c r="D725" s="368"/>
      <c r="E725" s="368"/>
      <c r="F725" s="368"/>
      <c r="G725" s="369"/>
      <c r="H725" s="369"/>
      <c r="I725" s="443"/>
      <c r="J725" s="368"/>
      <c r="O725" s="457"/>
      <c r="P725" s="398"/>
      <c r="Q725" s="398"/>
    </row>
    <row r="726" spans="1:17" s="364" customFormat="1" ht="109.2" customHeight="1" x14ac:dyDescent="0.3">
      <c r="A726" s="368"/>
      <c r="B726" s="361"/>
      <c r="C726" s="368"/>
      <c r="D726" s="368"/>
      <c r="E726" s="368"/>
      <c r="F726" s="368"/>
      <c r="G726" s="369"/>
      <c r="H726" s="369"/>
      <c r="I726" s="443"/>
      <c r="J726" s="368"/>
      <c r="O726" s="457"/>
      <c r="P726" s="398"/>
      <c r="Q726" s="398"/>
    </row>
    <row r="727" spans="1:17" s="364" customFormat="1" ht="109.2" customHeight="1" x14ac:dyDescent="0.3">
      <c r="A727" s="368"/>
      <c r="B727" s="361"/>
      <c r="C727" s="368"/>
      <c r="D727" s="368"/>
      <c r="E727" s="368"/>
      <c r="F727" s="368"/>
      <c r="G727" s="369"/>
      <c r="H727" s="369"/>
      <c r="I727" s="443"/>
      <c r="J727" s="368"/>
      <c r="O727" s="457"/>
      <c r="P727" s="398"/>
      <c r="Q727" s="398"/>
    </row>
    <row r="728" spans="1:17" s="364" customFormat="1" ht="109.2" customHeight="1" x14ac:dyDescent="0.3">
      <c r="A728" s="368"/>
      <c r="B728" s="361"/>
      <c r="C728" s="368"/>
      <c r="D728" s="368"/>
      <c r="E728" s="368"/>
      <c r="F728" s="368"/>
      <c r="G728" s="369"/>
      <c r="H728" s="369"/>
      <c r="I728" s="443"/>
      <c r="J728" s="368"/>
      <c r="O728" s="457"/>
      <c r="P728" s="398"/>
      <c r="Q728" s="398"/>
    </row>
    <row r="729" spans="1:17" s="364" customFormat="1" ht="109.2" customHeight="1" x14ac:dyDescent="0.3">
      <c r="A729" s="368"/>
      <c r="B729" s="361"/>
      <c r="C729" s="368"/>
      <c r="D729" s="368"/>
      <c r="E729" s="368"/>
      <c r="F729" s="368"/>
      <c r="G729" s="369"/>
      <c r="H729" s="369"/>
      <c r="I729" s="443"/>
      <c r="J729" s="368"/>
      <c r="O729" s="457"/>
      <c r="P729" s="398"/>
      <c r="Q729" s="398"/>
    </row>
    <row r="730" spans="1:17" s="364" customFormat="1" ht="109.2" customHeight="1" x14ac:dyDescent="0.3">
      <c r="A730" s="368"/>
      <c r="B730" s="361"/>
      <c r="C730" s="368"/>
      <c r="D730" s="368"/>
      <c r="E730" s="368"/>
      <c r="F730" s="368"/>
      <c r="G730" s="369"/>
      <c r="H730" s="369"/>
      <c r="I730" s="443"/>
      <c r="J730" s="368"/>
      <c r="O730" s="457"/>
      <c r="P730" s="398"/>
      <c r="Q730" s="398"/>
    </row>
    <row r="731" spans="1:17" s="364" customFormat="1" ht="109.2" customHeight="1" x14ac:dyDescent="0.3">
      <c r="A731" s="368"/>
      <c r="B731" s="361"/>
      <c r="C731" s="368"/>
      <c r="D731" s="368"/>
      <c r="E731" s="368"/>
      <c r="F731" s="368"/>
      <c r="G731" s="369"/>
      <c r="H731" s="369"/>
      <c r="I731" s="443"/>
      <c r="J731" s="368"/>
      <c r="O731" s="457"/>
      <c r="P731" s="398"/>
      <c r="Q731" s="398"/>
    </row>
    <row r="732" spans="1:17" s="364" customFormat="1" ht="109.2" customHeight="1" x14ac:dyDescent="0.3">
      <c r="A732" s="368"/>
      <c r="B732" s="361"/>
      <c r="C732" s="368"/>
      <c r="D732" s="368"/>
      <c r="E732" s="368"/>
      <c r="F732" s="368"/>
      <c r="G732" s="369"/>
      <c r="H732" s="369"/>
      <c r="I732" s="443"/>
      <c r="J732" s="368"/>
      <c r="O732" s="457"/>
      <c r="P732" s="398"/>
      <c r="Q732" s="398"/>
    </row>
    <row r="733" spans="1:17" s="364" customFormat="1" ht="109.2" customHeight="1" x14ac:dyDescent="0.3">
      <c r="A733" s="368"/>
      <c r="B733" s="361"/>
      <c r="C733" s="368"/>
      <c r="D733" s="368"/>
      <c r="E733" s="368"/>
      <c r="F733" s="368"/>
      <c r="G733" s="369"/>
      <c r="H733" s="369"/>
      <c r="I733" s="443"/>
      <c r="J733" s="368"/>
      <c r="O733" s="457"/>
      <c r="P733" s="398"/>
      <c r="Q733" s="398"/>
    </row>
    <row r="734" spans="1:17" s="364" customFormat="1" ht="109.2" customHeight="1" x14ac:dyDescent="0.3">
      <c r="A734" s="368"/>
      <c r="B734" s="361"/>
      <c r="C734" s="368"/>
      <c r="D734" s="368"/>
      <c r="E734" s="368"/>
      <c r="F734" s="368"/>
      <c r="G734" s="369"/>
      <c r="H734" s="369"/>
      <c r="I734" s="443"/>
      <c r="J734" s="368"/>
      <c r="O734" s="457"/>
      <c r="P734" s="398"/>
      <c r="Q734" s="398"/>
    </row>
    <row r="735" spans="1:17" s="364" customFormat="1" ht="109.2" customHeight="1" x14ac:dyDescent="0.3">
      <c r="A735" s="368"/>
      <c r="B735" s="361"/>
      <c r="C735" s="368"/>
      <c r="D735" s="368"/>
      <c r="E735" s="368"/>
      <c r="F735" s="368"/>
      <c r="G735" s="369"/>
      <c r="H735" s="369"/>
      <c r="I735" s="443"/>
      <c r="J735" s="368"/>
      <c r="O735" s="457"/>
      <c r="P735" s="398"/>
      <c r="Q735" s="398"/>
    </row>
    <row r="736" spans="1:17" s="364" customFormat="1" ht="109.2" customHeight="1" x14ac:dyDescent="0.3">
      <c r="A736" s="368"/>
      <c r="B736" s="361"/>
      <c r="C736" s="368"/>
      <c r="D736" s="368"/>
      <c r="E736" s="368"/>
      <c r="F736" s="368"/>
      <c r="G736" s="369"/>
      <c r="H736" s="369"/>
      <c r="I736" s="443"/>
      <c r="J736" s="368"/>
      <c r="O736" s="457"/>
      <c r="P736" s="398"/>
      <c r="Q736" s="398"/>
    </row>
    <row r="737" spans="1:17" s="364" customFormat="1" ht="109.2" customHeight="1" x14ac:dyDescent="0.3">
      <c r="A737" s="368"/>
      <c r="B737" s="361"/>
      <c r="C737" s="368"/>
      <c r="D737" s="368"/>
      <c r="E737" s="368"/>
      <c r="F737" s="368"/>
      <c r="G737" s="369"/>
      <c r="H737" s="369"/>
      <c r="I737" s="443"/>
      <c r="J737" s="368"/>
      <c r="O737" s="457"/>
      <c r="P737" s="398"/>
      <c r="Q737" s="398"/>
    </row>
    <row r="738" spans="1:17" s="364" customFormat="1" ht="109.2" customHeight="1" x14ac:dyDescent="0.3">
      <c r="A738" s="368"/>
      <c r="B738" s="361"/>
      <c r="C738" s="368"/>
      <c r="D738" s="368"/>
      <c r="E738" s="368"/>
      <c r="F738" s="368"/>
      <c r="G738" s="369"/>
      <c r="H738" s="369"/>
      <c r="I738" s="443"/>
      <c r="J738" s="368"/>
      <c r="O738" s="457"/>
      <c r="P738" s="398"/>
      <c r="Q738" s="398"/>
    </row>
    <row r="739" spans="1:17" s="364" customFormat="1" ht="109.2" customHeight="1" x14ac:dyDescent="0.3">
      <c r="A739" s="368"/>
      <c r="B739" s="361"/>
      <c r="C739" s="368"/>
      <c r="D739" s="368"/>
      <c r="E739" s="368"/>
      <c r="F739" s="368"/>
      <c r="G739" s="369"/>
      <c r="H739" s="369"/>
      <c r="I739" s="443"/>
      <c r="J739" s="368"/>
      <c r="O739" s="457"/>
      <c r="P739" s="398"/>
      <c r="Q739" s="398"/>
    </row>
    <row r="740" spans="1:17" s="364" customFormat="1" ht="109.2" customHeight="1" x14ac:dyDescent="0.3">
      <c r="A740" s="368"/>
      <c r="B740" s="361"/>
      <c r="C740" s="368"/>
      <c r="D740" s="368"/>
      <c r="E740" s="368"/>
      <c r="F740" s="368"/>
      <c r="G740" s="369"/>
      <c r="H740" s="369"/>
      <c r="I740" s="443"/>
      <c r="J740" s="368"/>
      <c r="O740" s="457"/>
      <c r="P740" s="398"/>
      <c r="Q740" s="398"/>
    </row>
    <row r="741" spans="1:17" s="364" customFormat="1" ht="109.2" customHeight="1" x14ac:dyDescent="0.3">
      <c r="A741" s="368"/>
      <c r="B741" s="361"/>
      <c r="C741" s="368"/>
      <c r="D741" s="368"/>
      <c r="E741" s="368"/>
      <c r="F741" s="368"/>
      <c r="G741" s="369"/>
      <c r="H741" s="369"/>
      <c r="I741" s="443"/>
      <c r="J741" s="368"/>
      <c r="O741" s="457"/>
      <c r="P741" s="398"/>
      <c r="Q741" s="398"/>
    </row>
    <row r="742" spans="1:17" s="364" customFormat="1" ht="109.2" customHeight="1" x14ac:dyDescent="0.3">
      <c r="A742" s="368"/>
      <c r="B742" s="361"/>
      <c r="C742" s="368"/>
      <c r="D742" s="368"/>
      <c r="E742" s="368"/>
      <c r="F742" s="368"/>
      <c r="G742" s="369"/>
      <c r="H742" s="369"/>
      <c r="I742" s="443"/>
      <c r="J742" s="368"/>
      <c r="O742" s="457"/>
      <c r="P742" s="398"/>
      <c r="Q742" s="398"/>
    </row>
    <row r="743" spans="1:17" s="364" customFormat="1" ht="109.2" customHeight="1" x14ac:dyDescent="0.3">
      <c r="A743" s="368"/>
      <c r="B743" s="361"/>
      <c r="C743" s="368"/>
      <c r="D743" s="368"/>
      <c r="E743" s="368"/>
      <c r="F743" s="368"/>
      <c r="G743" s="369"/>
      <c r="H743" s="369"/>
      <c r="I743" s="443"/>
      <c r="J743" s="368"/>
      <c r="O743" s="457"/>
      <c r="P743" s="398"/>
      <c r="Q743" s="398"/>
    </row>
    <row r="744" spans="1:17" s="364" customFormat="1" ht="109.2" customHeight="1" x14ac:dyDescent="0.3">
      <c r="A744" s="368"/>
      <c r="B744" s="361"/>
      <c r="C744" s="368"/>
      <c r="D744" s="368"/>
      <c r="E744" s="368"/>
      <c r="F744" s="368"/>
      <c r="G744" s="369"/>
      <c r="H744" s="369"/>
      <c r="I744" s="443"/>
      <c r="J744" s="368"/>
      <c r="O744" s="457"/>
      <c r="P744" s="398"/>
      <c r="Q744" s="398"/>
    </row>
    <row r="745" spans="1:17" s="364" customFormat="1" ht="109.2" customHeight="1" x14ac:dyDescent="0.3">
      <c r="A745" s="368"/>
      <c r="B745" s="361"/>
      <c r="C745" s="368"/>
      <c r="D745" s="368"/>
      <c r="E745" s="368"/>
      <c r="F745" s="368"/>
      <c r="G745" s="369"/>
      <c r="H745" s="369"/>
      <c r="I745" s="443"/>
      <c r="J745" s="368"/>
      <c r="O745" s="457"/>
      <c r="P745" s="398"/>
      <c r="Q745" s="398"/>
    </row>
    <row r="746" spans="1:17" s="364" customFormat="1" ht="109.2" customHeight="1" x14ac:dyDescent="0.3">
      <c r="A746" s="368"/>
      <c r="B746" s="361"/>
      <c r="C746" s="368"/>
      <c r="D746" s="368"/>
      <c r="E746" s="368"/>
      <c r="F746" s="368"/>
      <c r="G746" s="369"/>
      <c r="H746" s="369"/>
      <c r="I746" s="443"/>
      <c r="J746" s="368"/>
      <c r="O746" s="457"/>
      <c r="P746" s="398"/>
      <c r="Q746" s="398"/>
    </row>
    <row r="747" spans="1:17" s="364" customFormat="1" ht="109.2" customHeight="1" x14ac:dyDescent="0.3">
      <c r="A747" s="368"/>
      <c r="B747" s="361"/>
      <c r="C747" s="368"/>
      <c r="D747" s="368"/>
      <c r="E747" s="368"/>
      <c r="F747" s="368"/>
      <c r="G747" s="369"/>
      <c r="H747" s="369"/>
      <c r="I747" s="443"/>
      <c r="J747" s="368"/>
      <c r="O747" s="457"/>
      <c r="P747" s="398"/>
      <c r="Q747" s="398"/>
    </row>
    <row r="748" spans="1:17" s="364" customFormat="1" ht="109.2" customHeight="1" x14ac:dyDescent="0.3">
      <c r="A748" s="368"/>
      <c r="B748" s="361"/>
      <c r="C748" s="368"/>
      <c r="D748" s="368"/>
      <c r="E748" s="368"/>
      <c r="F748" s="368"/>
      <c r="G748" s="369"/>
      <c r="H748" s="369"/>
      <c r="I748" s="443"/>
      <c r="J748" s="368"/>
      <c r="O748" s="457"/>
      <c r="P748" s="398"/>
      <c r="Q748" s="398"/>
    </row>
    <row r="749" spans="1:17" s="364" customFormat="1" ht="109.2" customHeight="1" x14ac:dyDescent="0.3">
      <c r="A749" s="368"/>
      <c r="B749" s="361"/>
      <c r="C749" s="368"/>
      <c r="D749" s="368"/>
      <c r="E749" s="368"/>
      <c r="F749" s="368"/>
      <c r="G749" s="369"/>
      <c r="H749" s="369"/>
      <c r="I749" s="443"/>
      <c r="J749" s="368"/>
      <c r="O749" s="457"/>
      <c r="P749" s="398"/>
      <c r="Q749" s="398"/>
    </row>
    <row r="750" spans="1:17" s="364" customFormat="1" ht="109.2" customHeight="1" x14ac:dyDescent="0.3">
      <c r="A750" s="368"/>
      <c r="B750" s="361"/>
      <c r="C750" s="368"/>
      <c r="D750" s="368"/>
      <c r="E750" s="368"/>
      <c r="F750" s="368"/>
      <c r="G750" s="369"/>
      <c r="H750" s="369"/>
      <c r="I750" s="443"/>
      <c r="J750" s="368"/>
      <c r="O750" s="457"/>
      <c r="P750" s="398"/>
      <c r="Q750" s="398"/>
    </row>
    <row r="751" spans="1:17" s="364" customFormat="1" ht="109.2" customHeight="1" x14ac:dyDescent="0.3">
      <c r="A751" s="368"/>
      <c r="B751" s="361"/>
      <c r="C751" s="368"/>
      <c r="D751" s="368"/>
      <c r="E751" s="368"/>
      <c r="F751" s="368"/>
      <c r="G751" s="369"/>
      <c r="H751" s="369"/>
      <c r="I751" s="443"/>
      <c r="J751" s="368"/>
      <c r="O751" s="457"/>
      <c r="P751" s="398"/>
      <c r="Q751" s="398"/>
    </row>
    <row r="752" spans="1:17" s="364" customFormat="1" ht="109.2" customHeight="1" x14ac:dyDescent="0.3">
      <c r="A752" s="368"/>
      <c r="B752" s="361"/>
      <c r="C752" s="368"/>
      <c r="D752" s="368"/>
      <c r="E752" s="368"/>
      <c r="F752" s="368"/>
      <c r="G752" s="369"/>
      <c r="H752" s="369"/>
      <c r="I752" s="443"/>
      <c r="J752" s="368"/>
      <c r="O752" s="457"/>
      <c r="P752" s="398"/>
      <c r="Q752" s="398"/>
    </row>
    <row r="753" spans="1:17" s="364" customFormat="1" ht="109.2" customHeight="1" x14ac:dyDescent="0.3">
      <c r="A753" s="368"/>
      <c r="B753" s="361"/>
      <c r="C753" s="368"/>
      <c r="D753" s="368"/>
      <c r="E753" s="368"/>
      <c r="F753" s="368"/>
      <c r="G753" s="369"/>
      <c r="H753" s="369"/>
      <c r="I753" s="443"/>
      <c r="J753" s="368"/>
      <c r="O753" s="457"/>
      <c r="P753" s="398"/>
      <c r="Q753" s="398"/>
    </row>
    <row r="754" spans="1:17" s="364" customFormat="1" ht="109.2" customHeight="1" x14ac:dyDescent="0.3">
      <c r="A754" s="368"/>
      <c r="B754" s="361"/>
      <c r="C754" s="368"/>
      <c r="D754" s="368"/>
      <c r="E754" s="368"/>
      <c r="F754" s="368"/>
      <c r="G754" s="369"/>
      <c r="H754" s="369"/>
      <c r="I754" s="443"/>
      <c r="J754" s="368"/>
      <c r="O754" s="457"/>
      <c r="P754" s="398"/>
      <c r="Q754" s="398"/>
    </row>
    <row r="755" spans="1:17" s="364" customFormat="1" ht="109.2" customHeight="1" x14ac:dyDescent="0.3">
      <c r="A755" s="368"/>
      <c r="B755" s="361"/>
      <c r="C755" s="368"/>
      <c r="D755" s="368"/>
      <c r="E755" s="368"/>
      <c r="F755" s="368"/>
      <c r="G755" s="369"/>
      <c r="H755" s="369"/>
      <c r="I755" s="443"/>
      <c r="J755" s="368"/>
      <c r="O755" s="457"/>
      <c r="P755" s="398"/>
      <c r="Q755" s="398"/>
    </row>
    <row r="756" spans="1:17" s="364" customFormat="1" ht="109.2" customHeight="1" x14ac:dyDescent="0.3">
      <c r="A756" s="368"/>
      <c r="B756" s="361"/>
      <c r="C756" s="368"/>
      <c r="D756" s="368"/>
      <c r="E756" s="368"/>
      <c r="F756" s="368"/>
      <c r="G756" s="369"/>
      <c r="H756" s="369"/>
      <c r="I756" s="443"/>
      <c r="J756" s="368"/>
      <c r="O756" s="457"/>
      <c r="P756" s="398"/>
      <c r="Q756" s="398"/>
    </row>
    <row r="757" spans="1:17" s="364" customFormat="1" ht="109.2" customHeight="1" x14ac:dyDescent="0.3">
      <c r="A757" s="368"/>
      <c r="B757" s="361"/>
      <c r="C757" s="368"/>
      <c r="D757" s="368"/>
      <c r="E757" s="368"/>
      <c r="F757" s="368"/>
      <c r="G757" s="369"/>
      <c r="H757" s="369"/>
      <c r="I757" s="443"/>
      <c r="J757" s="368"/>
      <c r="O757" s="457"/>
      <c r="P757" s="398"/>
      <c r="Q757" s="398"/>
    </row>
    <row r="758" spans="1:17" s="364" customFormat="1" ht="109.2" customHeight="1" x14ac:dyDescent="0.3">
      <c r="A758" s="368"/>
      <c r="B758" s="361"/>
      <c r="C758" s="368"/>
      <c r="D758" s="368"/>
      <c r="E758" s="368"/>
      <c r="F758" s="368"/>
      <c r="G758" s="369"/>
      <c r="H758" s="369"/>
      <c r="I758" s="443"/>
      <c r="J758" s="368"/>
      <c r="O758" s="457"/>
      <c r="P758" s="398"/>
      <c r="Q758" s="398"/>
    </row>
    <row r="759" spans="1:17" s="364" customFormat="1" ht="109.2" customHeight="1" x14ac:dyDescent="0.3">
      <c r="A759" s="368"/>
      <c r="B759" s="361"/>
      <c r="C759" s="368"/>
      <c r="D759" s="368"/>
      <c r="E759" s="368"/>
      <c r="F759" s="368"/>
      <c r="G759" s="369"/>
      <c r="H759" s="369"/>
      <c r="I759" s="443"/>
      <c r="J759" s="368"/>
      <c r="O759" s="457"/>
      <c r="P759" s="398"/>
      <c r="Q759" s="398"/>
    </row>
    <row r="760" spans="1:17" s="364" customFormat="1" ht="109.2" customHeight="1" x14ac:dyDescent="0.3">
      <c r="A760" s="368"/>
      <c r="B760" s="361"/>
      <c r="C760" s="368"/>
      <c r="D760" s="368"/>
      <c r="E760" s="368"/>
      <c r="F760" s="368"/>
      <c r="G760" s="369"/>
      <c r="H760" s="369"/>
      <c r="I760" s="443"/>
      <c r="J760" s="368"/>
      <c r="O760" s="457"/>
      <c r="P760" s="398"/>
      <c r="Q760" s="398"/>
    </row>
    <row r="761" spans="1:17" s="364" customFormat="1" ht="109.2" customHeight="1" x14ac:dyDescent="0.3">
      <c r="A761" s="368"/>
      <c r="B761" s="361"/>
      <c r="C761" s="368"/>
      <c r="D761" s="368"/>
      <c r="E761" s="368"/>
      <c r="F761" s="368"/>
      <c r="G761" s="369"/>
      <c r="H761" s="369"/>
      <c r="I761" s="443"/>
      <c r="J761" s="368"/>
      <c r="O761" s="457"/>
      <c r="P761" s="398"/>
      <c r="Q761" s="398"/>
    </row>
    <row r="762" spans="1:17" s="364" customFormat="1" ht="109.2" customHeight="1" x14ac:dyDescent="0.3">
      <c r="A762" s="368"/>
      <c r="B762" s="361"/>
      <c r="C762" s="368"/>
      <c r="D762" s="368"/>
      <c r="E762" s="368"/>
      <c r="F762" s="368"/>
      <c r="G762" s="369"/>
      <c r="H762" s="369"/>
      <c r="I762" s="443"/>
      <c r="J762" s="368"/>
      <c r="O762" s="457"/>
      <c r="P762" s="398"/>
      <c r="Q762" s="398"/>
    </row>
    <row r="763" spans="1:17" s="364" customFormat="1" ht="109.2" customHeight="1" x14ac:dyDescent="0.3">
      <c r="A763" s="368"/>
      <c r="B763" s="361"/>
      <c r="C763" s="368"/>
      <c r="D763" s="368"/>
      <c r="E763" s="368"/>
      <c r="F763" s="368"/>
      <c r="G763" s="369"/>
      <c r="H763" s="369"/>
      <c r="I763" s="443"/>
      <c r="J763" s="368"/>
      <c r="O763" s="457"/>
      <c r="P763" s="398"/>
      <c r="Q763" s="398"/>
    </row>
    <row r="764" spans="1:17" s="364" customFormat="1" ht="109.2" customHeight="1" x14ac:dyDescent="0.3">
      <c r="A764" s="368"/>
      <c r="B764" s="361"/>
      <c r="C764" s="368"/>
      <c r="D764" s="368"/>
      <c r="E764" s="368"/>
      <c r="F764" s="368"/>
      <c r="G764" s="369"/>
      <c r="H764" s="369"/>
      <c r="I764" s="443"/>
      <c r="J764" s="368"/>
      <c r="O764" s="457"/>
      <c r="P764" s="398"/>
      <c r="Q764" s="398"/>
    </row>
    <row r="765" spans="1:17" s="364" customFormat="1" ht="109.2" customHeight="1" x14ac:dyDescent="0.3">
      <c r="A765" s="368"/>
      <c r="B765" s="361"/>
      <c r="C765" s="368"/>
      <c r="D765" s="368"/>
      <c r="E765" s="368"/>
      <c r="F765" s="368"/>
      <c r="G765" s="369"/>
      <c r="H765" s="369"/>
      <c r="I765" s="443"/>
      <c r="J765" s="368"/>
      <c r="O765" s="457"/>
      <c r="P765" s="398"/>
      <c r="Q765" s="398"/>
    </row>
    <row r="766" spans="1:17" s="364" customFormat="1" ht="109.2" customHeight="1" x14ac:dyDescent="0.3">
      <c r="A766" s="368"/>
      <c r="B766" s="361"/>
      <c r="C766" s="368"/>
      <c r="D766" s="368"/>
      <c r="E766" s="368"/>
      <c r="F766" s="368"/>
      <c r="G766" s="369"/>
      <c r="H766" s="369"/>
      <c r="I766" s="443"/>
      <c r="J766" s="368"/>
      <c r="O766" s="457"/>
      <c r="P766" s="398"/>
      <c r="Q766" s="398"/>
    </row>
    <row r="767" spans="1:17" s="364" customFormat="1" ht="109.2" customHeight="1" x14ac:dyDescent="0.3">
      <c r="A767" s="368"/>
      <c r="B767" s="361"/>
      <c r="C767" s="368"/>
      <c r="D767" s="368"/>
      <c r="E767" s="368"/>
      <c r="F767" s="368"/>
      <c r="G767" s="369"/>
      <c r="H767" s="369"/>
      <c r="I767" s="443"/>
      <c r="J767" s="368"/>
      <c r="O767" s="457"/>
      <c r="P767" s="398"/>
      <c r="Q767" s="398"/>
    </row>
    <row r="768" spans="1:17" s="364" customFormat="1" ht="109.2" customHeight="1" x14ac:dyDescent="0.3">
      <c r="A768" s="368"/>
      <c r="B768" s="361"/>
      <c r="C768" s="368"/>
      <c r="D768" s="368"/>
      <c r="E768" s="368"/>
      <c r="F768" s="368"/>
      <c r="G768" s="369"/>
      <c r="H768" s="369"/>
      <c r="I768" s="443"/>
      <c r="J768" s="368"/>
      <c r="O768" s="457"/>
      <c r="P768" s="398"/>
      <c r="Q768" s="398"/>
    </row>
    <row r="769" spans="1:17" s="364" customFormat="1" ht="109.2" customHeight="1" x14ac:dyDescent="0.3">
      <c r="A769" s="368"/>
      <c r="B769" s="361"/>
      <c r="C769" s="368"/>
      <c r="D769" s="368"/>
      <c r="E769" s="368"/>
      <c r="F769" s="368"/>
      <c r="G769" s="369"/>
      <c r="H769" s="369"/>
      <c r="I769" s="443"/>
      <c r="J769" s="368"/>
      <c r="O769" s="457"/>
      <c r="P769" s="398"/>
      <c r="Q769" s="398"/>
    </row>
    <row r="770" spans="1:17" s="364" customFormat="1" ht="109.2" customHeight="1" x14ac:dyDescent="0.3">
      <c r="A770" s="368"/>
      <c r="B770" s="361"/>
      <c r="C770" s="368"/>
      <c r="D770" s="368"/>
      <c r="E770" s="368"/>
      <c r="F770" s="368"/>
      <c r="G770" s="369"/>
      <c r="H770" s="369"/>
      <c r="I770" s="443"/>
      <c r="J770" s="368"/>
      <c r="O770" s="457"/>
      <c r="P770" s="398"/>
      <c r="Q770" s="398"/>
    </row>
    <row r="771" spans="1:17" s="364" customFormat="1" ht="109.2" customHeight="1" x14ac:dyDescent="0.3">
      <c r="A771" s="368"/>
      <c r="B771" s="361"/>
      <c r="C771" s="368"/>
      <c r="D771" s="368"/>
      <c r="E771" s="368"/>
      <c r="F771" s="368"/>
      <c r="G771" s="369"/>
      <c r="H771" s="369"/>
      <c r="I771" s="443"/>
      <c r="J771" s="368"/>
      <c r="O771" s="457"/>
      <c r="P771" s="398"/>
      <c r="Q771" s="398"/>
    </row>
    <row r="772" spans="1:17" s="364" customFormat="1" ht="109.2" customHeight="1" x14ac:dyDescent="0.3">
      <c r="A772" s="368"/>
      <c r="B772" s="361"/>
      <c r="C772" s="368"/>
      <c r="D772" s="368"/>
      <c r="E772" s="368"/>
      <c r="F772" s="368"/>
      <c r="G772" s="369"/>
      <c r="H772" s="369"/>
      <c r="I772" s="443"/>
      <c r="J772" s="368"/>
      <c r="O772" s="457"/>
      <c r="P772" s="398"/>
      <c r="Q772" s="398"/>
    </row>
    <row r="773" spans="1:17" s="364" customFormat="1" ht="109.2" customHeight="1" x14ac:dyDescent="0.3">
      <c r="A773" s="368"/>
      <c r="B773" s="361"/>
      <c r="C773" s="368"/>
      <c r="D773" s="368"/>
      <c r="E773" s="368"/>
      <c r="F773" s="368"/>
      <c r="G773" s="369"/>
      <c r="H773" s="369"/>
      <c r="I773" s="443"/>
      <c r="J773" s="368"/>
      <c r="O773" s="457"/>
      <c r="P773" s="398"/>
      <c r="Q773" s="398"/>
    </row>
    <row r="774" spans="1:17" s="364" customFormat="1" ht="109.2" customHeight="1" x14ac:dyDescent="0.3">
      <c r="A774" s="368"/>
      <c r="B774" s="361"/>
      <c r="C774" s="368"/>
      <c r="D774" s="368"/>
      <c r="E774" s="368"/>
      <c r="F774" s="368"/>
      <c r="G774" s="369"/>
      <c r="H774" s="369"/>
      <c r="I774" s="443"/>
      <c r="J774" s="368"/>
      <c r="O774" s="457"/>
      <c r="P774" s="398"/>
      <c r="Q774" s="398"/>
    </row>
    <row r="775" spans="1:17" s="364" customFormat="1" ht="109.2" customHeight="1" x14ac:dyDescent="0.3">
      <c r="A775" s="368"/>
      <c r="B775" s="361"/>
      <c r="C775" s="368"/>
      <c r="D775" s="368"/>
      <c r="E775" s="368"/>
      <c r="F775" s="368"/>
      <c r="G775" s="369"/>
      <c r="H775" s="369"/>
      <c r="I775" s="443"/>
      <c r="J775" s="368"/>
      <c r="O775" s="457"/>
      <c r="P775" s="398"/>
      <c r="Q775" s="398"/>
    </row>
    <row r="776" spans="1:17" s="364" customFormat="1" ht="109.2" customHeight="1" x14ac:dyDescent="0.3">
      <c r="A776" s="368"/>
      <c r="B776" s="361"/>
      <c r="C776" s="368"/>
      <c r="D776" s="368"/>
      <c r="E776" s="368"/>
      <c r="F776" s="368"/>
      <c r="G776" s="369"/>
      <c r="H776" s="369"/>
      <c r="I776" s="443"/>
      <c r="J776" s="368"/>
      <c r="O776" s="457"/>
      <c r="P776" s="398"/>
      <c r="Q776" s="398"/>
    </row>
    <row r="777" spans="1:17" s="364" customFormat="1" ht="109.2" customHeight="1" x14ac:dyDescent="0.3">
      <c r="A777" s="368"/>
      <c r="B777" s="361"/>
      <c r="C777" s="368"/>
      <c r="D777" s="368"/>
      <c r="E777" s="368"/>
      <c r="F777" s="368"/>
      <c r="G777" s="369"/>
      <c r="H777" s="369"/>
      <c r="I777" s="443"/>
      <c r="J777" s="368"/>
      <c r="O777" s="457"/>
      <c r="P777" s="398"/>
      <c r="Q777" s="398"/>
    </row>
    <row r="778" spans="1:17" s="364" customFormat="1" ht="109.2" customHeight="1" x14ac:dyDescent="0.3">
      <c r="A778" s="368"/>
      <c r="B778" s="361"/>
      <c r="C778" s="368"/>
      <c r="D778" s="368"/>
      <c r="E778" s="368"/>
      <c r="F778" s="368"/>
      <c r="G778" s="369"/>
      <c r="H778" s="369"/>
      <c r="I778" s="443"/>
      <c r="J778" s="368"/>
      <c r="O778" s="457"/>
      <c r="P778" s="398"/>
      <c r="Q778" s="398"/>
    </row>
    <row r="779" spans="1:17" s="364" customFormat="1" ht="109.2" customHeight="1" x14ac:dyDescent="0.3">
      <c r="A779" s="368"/>
      <c r="B779" s="361"/>
      <c r="C779" s="368"/>
      <c r="D779" s="368"/>
      <c r="E779" s="368"/>
      <c r="F779" s="368"/>
      <c r="G779" s="369"/>
      <c r="H779" s="369"/>
      <c r="I779" s="443"/>
      <c r="J779" s="368"/>
      <c r="O779" s="457"/>
      <c r="P779" s="398"/>
      <c r="Q779" s="398"/>
    </row>
    <row r="780" spans="1:17" s="364" customFormat="1" ht="109.2" customHeight="1" x14ac:dyDescent="0.3">
      <c r="A780" s="368"/>
      <c r="B780" s="361"/>
      <c r="C780" s="368"/>
      <c r="D780" s="368"/>
      <c r="E780" s="368"/>
      <c r="F780" s="368"/>
      <c r="G780" s="369"/>
      <c r="H780" s="369"/>
      <c r="I780" s="443"/>
      <c r="J780" s="368"/>
      <c r="O780" s="457"/>
      <c r="P780" s="398"/>
      <c r="Q780" s="398"/>
    </row>
    <row r="781" spans="1:17" s="364" customFormat="1" ht="109.2" customHeight="1" x14ac:dyDescent="0.3">
      <c r="A781" s="368"/>
      <c r="B781" s="361"/>
      <c r="C781" s="368"/>
      <c r="D781" s="368"/>
      <c r="E781" s="368"/>
      <c r="F781" s="368"/>
      <c r="G781" s="369"/>
      <c r="H781" s="369"/>
      <c r="I781" s="443"/>
      <c r="J781" s="368"/>
      <c r="O781" s="457"/>
      <c r="P781" s="398"/>
      <c r="Q781" s="398"/>
    </row>
    <row r="782" spans="1:17" s="364" customFormat="1" ht="109.2" customHeight="1" x14ac:dyDescent="0.3">
      <c r="A782" s="368"/>
      <c r="B782" s="361"/>
      <c r="C782" s="368"/>
      <c r="D782" s="368"/>
      <c r="E782" s="368"/>
      <c r="F782" s="368"/>
      <c r="G782" s="369"/>
      <c r="H782" s="369"/>
      <c r="I782" s="443"/>
      <c r="J782" s="368"/>
      <c r="O782" s="457"/>
      <c r="P782" s="398"/>
      <c r="Q782" s="398"/>
    </row>
    <row r="783" spans="1:17" s="364" customFormat="1" ht="109.2" customHeight="1" x14ac:dyDescent="0.3">
      <c r="A783" s="368"/>
      <c r="B783" s="361"/>
      <c r="C783" s="368"/>
      <c r="D783" s="368"/>
      <c r="E783" s="368"/>
      <c r="F783" s="368"/>
      <c r="G783" s="369"/>
      <c r="H783" s="369"/>
      <c r="I783" s="443"/>
      <c r="J783" s="368"/>
      <c r="O783" s="457"/>
      <c r="P783" s="398"/>
      <c r="Q783" s="398"/>
    </row>
    <row r="784" spans="1:17" s="364" customFormat="1" ht="109.2" customHeight="1" x14ac:dyDescent="0.3">
      <c r="A784" s="368"/>
      <c r="B784" s="361"/>
      <c r="C784" s="368"/>
      <c r="D784" s="368"/>
      <c r="E784" s="368"/>
      <c r="F784" s="368"/>
      <c r="G784" s="369"/>
      <c r="H784" s="369"/>
      <c r="I784" s="443"/>
      <c r="J784" s="368"/>
      <c r="O784" s="457"/>
      <c r="P784" s="398"/>
      <c r="Q784" s="398"/>
    </row>
    <row r="785" spans="1:17" s="364" customFormat="1" ht="109.2" customHeight="1" x14ac:dyDescent="0.3">
      <c r="A785" s="368"/>
      <c r="B785" s="361"/>
      <c r="C785" s="368"/>
      <c r="D785" s="368"/>
      <c r="E785" s="368"/>
      <c r="F785" s="368"/>
      <c r="G785" s="369"/>
      <c r="H785" s="369"/>
      <c r="I785" s="443"/>
      <c r="J785" s="368"/>
      <c r="O785" s="457"/>
      <c r="P785" s="398"/>
      <c r="Q785" s="398"/>
    </row>
    <row r="786" spans="1:17" s="364" customFormat="1" ht="109.2" customHeight="1" x14ac:dyDescent="0.3">
      <c r="A786" s="368"/>
      <c r="B786" s="361"/>
      <c r="C786" s="368"/>
      <c r="D786" s="368"/>
      <c r="E786" s="368"/>
      <c r="F786" s="368"/>
      <c r="G786" s="369"/>
      <c r="H786" s="369"/>
      <c r="I786" s="443"/>
      <c r="J786" s="368"/>
      <c r="O786" s="457"/>
      <c r="P786" s="398"/>
      <c r="Q786" s="398"/>
    </row>
    <row r="787" spans="1:17" s="364" customFormat="1" ht="109.2" customHeight="1" x14ac:dyDescent="0.3">
      <c r="A787" s="368"/>
      <c r="B787" s="361"/>
      <c r="C787" s="368"/>
      <c r="D787" s="368"/>
      <c r="E787" s="368"/>
      <c r="F787" s="368"/>
      <c r="G787" s="369"/>
      <c r="H787" s="369"/>
      <c r="I787" s="443"/>
      <c r="J787" s="368"/>
      <c r="O787" s="457"/>
      <c r="P787" s="398"/>
      <c r="Q787" s="398"/>
    </row>
    <row r="788" spans="1:17" s="364" customFormat="1" ht="109.2" customHeight="1" x14ac:dyDescent="0.3">
      <c r="A788" s="368"/>
      <c r="B788" s="361"/>
      <c r="C788" s="368"/>
      <c r="D788" s="368"/>
      <c r="E788" s="368"/>
      <c r="F788" s="368"/>
      <c r="G788" s="369"/>
      <c r="H788" s="369"/>
      <c r="I788" s="443"/>
      <c r="J788" s="368"/>
      <c r="O788" s="457"/>
      <c r="P788" s="398"/>
      <c r="Q788" s="398"/>
    </row>
    <row r="789" spans="1:17" s="364" customFormat="1" ht="109.2" customHeight="1" x14ac:dyDescent="0.3">
      <c r="A789" s="368"/>
      <c r="B789" s="361"/>
      <c r="C789" s="368"/>
      <c r="D789" s="368"/>
      <c r="E789" s="368"/>
      <c r="F789" s="368"/>
      <c r="G789" s="369"/>
      <c r="H789" s="369"/>
      <c r="I789" s="443"/>
      <c r="J789" s="368"/>
      <c r="O789" s="457"/>
      <c r="P789" s="398"/>
      <c r="Q789" s="398"/>
    </row>
    <row r="790" spans="1:17" s="364" customFormat="1" ht="109.2" customHeight="1" x14ac:dyDescent="0.3">
      <c r="A790" s="368"/>
      <c r="B790" s="361"/>
      <c r="C790" s="368"/>
      <c r="D790" s="368"/>
      <c r="E790" s="368"/>
      <c r="F790" s="368"/>
      <c r="G790" s="369"/>
      <c r="H790" s="369"/>
      <c r="I790" s="443"/>
      <c r="J790" s="368"/>
      <c r="O790" s="457"/>
      <c r="P790" s="398"/>
      <c r="Q790" s="398"/>
    </row>
    <row r="791" spans="1:17" s="364" customFormat="1" ht="109.2" customHeight="1" x14ac:dyDescent="0.3">
      <c r="A791" s="368"/>
      <c r="B791" s="361"/>
      <c r="C791" s="368"/>
      <c r="D791" s="368"/>
      <c r="E791" s="368"/>
      <c r="F791" s="368"/>
      <c r="G791" s="369"/>
      <c r="H791" s="369"/>
      <c r="I791" s="443"/>
      <c r="J791" s="368"/>
      <c r="O791" s="457"/>
      <c r="P791" s="398"/>
      <c r="Q791" s="398"/>
    </row>
    <row r="792" spans="1:17" s="364" customFormat="1" ht="109.2" customHeight="1" x14ac:dyDescent="0.3">
      <c r="A792" s="368"/>
      <c r="B792" s="361"/>
      <c r="C792" s="368"/>
      <c r="D792" s="368"/>
      <c r="E792" s="368"/>
      <c r="F792" s="368"/>
      <c r="G792" s="369"/>
      <c r="H792" s="369"/>
      <c r="I792" s="443"/>
      <c r="J792" s="368"/>
      <c r="O792" s="457"/>
      <c r="P792" s="398"/>
      <c r="Q792" s="398"/>
    </row>
    <row r="793" spans="1:17" s="364" customFormat="1" ht="109.2" customHeight="1" x14ac:dyDescent="0.3">
      <c r="A793" s="368"/>
      <c r="B793" s="361"/>
      <c r="C793" s="368"/>
      <c r="D793" s="368"/>
      <c r="E793" s="368"/>
      <c r="F793" s="368"/>
      <c r="G793" s="369"/>
      <c r="H793" s="369"/>
      <c r="I793" s="443"/>
      <c r="J793" s="368"/>
      <c r="O793" s="457"/>
      <c r="P793" s="398"/>
      <c r="Q793" s="398"/>
    </row>
    <row r="794" spans="1:17" s="364" customFormat="1" ht="109.2" customHeight="1" x14ac:dyDescent="0.3">
      <c r="A794" s="368"/>
      <c r="B794" s="361"/>
      <c r="C794" s="368"/>
      <c r="D794" s="368"/>
      <c r="E794" s="368"/>
      <c r="F794" s="368"/>
      <c r="G794" s="369"/>
      <c r="H794" s="369"/>
      <c r="I794" s="443"/>
      <c r="J794" s="368"/>
      <c r="O794" s="457"/>
      <c r="P794" s="398"/>
      <c r="Q794" s="398"/>
    </row>
    <row r="795" spans="1:17" s="364" customFormat="1" ht="109.2" customHeight="1" x14ac:dyDescent="0.3">
      <c r="A795" s="368"/>
      <c r="B795" s="361"/>
      <c r="C795" s="368"/>
      <c r="D795" s="368"/>
      <c r="E795" s="368"/>
      <c r="F795" s="368"/>
      <c r="G795" s="369"/>
      <c r="H795" s="369"/>
      <c r="I795" s="443"/>
      <c r="J795" s="368"/>
      <c r="O795" s="457"/>
      <c r="P795" s="398"/>
      <c r="Q795" s="398"/>
    </row>
    <row r="796" spans="1:17" s="364" customFormat="1" ht="109.2" customHeight="1" x14ac:dyDescent="0.3">
      <c r="A796" s="368"/>
      <c r="B796" s="361"/>
      <c r="C796" s="368"/>
      <c r="D796" s="368"/>
      <c r="E796" s="368"/>
      <c r="F796" s="368"/>
      <c r="G796" s="369"/>
      <c r="H796" s="369"/>
      <c r="I796" s="443"/>
      <c r="J796" s="368"/>
      <c r="O796" s="457"/>
      <c r="P796" s="398"/>
      <c r="Q796" s="398"/>
    </row>
    <row r="797" spans="1:17" s="364" customFormat="1" ht="109.2" customHeight="1" x14ac:dyDescent="0.3">
      <c r="A797" s="368"/>
      <c r="B797" s="361"/>
      <c r="C797" s="368"/>
      <c r="D797" s="368"/>
      <c r="E797" s="368"/>
      <c r="F797" s="368"/>
      <c r="G797" s="369"/>
      <c r="H797" s="369"/>
      <c r="I797" s="443"/>
      <c r="J797" s="368"/>
      <c r="O797" s="457"/>
      <c r="P797" s="398"/>
      <c r="Q797" s="398"/>
    </row>
    <row r="798" spans="1:17" s="364" customFormat="1" ht="109.2" customHeight="1" x14ac:dyDescent="0.3">
      <c r="A798" s="368"/>
      <c r="B798" s="361"/>
      <c r="C798" s="368"/>
      <c r="D798" s="368"/>
      <c r="E798" s="368"/>
      <c r="F798" s="368"/>
      <c r="G798" s="369"/>
      <c r="H798" s="369"/>
      <c r="I798" s="443"/>
      <c r="J798" s="368"/>
      <c r="O798" s="457"/>
      <c r="P798" s="398"/>
      <c r="Q798" s="398"/>
    </row>
    <row r="799" spans="1:17" s="364" customFormat="1" ht="109.2" customHeight="1" x14ac:dyDescent="0.3">
      <c r="A799" s="368"/>
      <c r="B799" s="361"/>
      <c r="C799" s="368"/>
      <c r="D799" s="368"/>
      <c r="E799" s="368"/>
      <c r="F799" s="368"/>
      <c r="G799" s="369"/>
      <c r="H799" s="369"/>
      <c r="I799" s="443"/>
      <c r="J799" s="368"/>
      <c r="O799" s="457"/>
      <c r="P799" s="398"/>
      <c r="Q799" s="398"/>
    </row>
    <row r="800" spans="1:17" s="364" customFormat="1" ht="109.2" customHeight="1" x14ac:dyDescent="0.3">
      <c r="A800" s="368"/>
      <c r="B800" s="361"/>
      <c r="C800" s="368"/>
      <c r="D800" s="368"/>
      <c r="E800" s="368"/>
      <c r="F800" s="368"/>
      <c r="G800" s="369"/>
      <c r="H800" s="369"/>
      <c r="I800" s="443"/>
      <c r="J800" s="368"/>
      <c r="O800" s="457"/>
      <c r="P800" s="398"/>
      <c r="Q800" s="398"/>
    </row>
    <row r="801" spans="1:17" s="364" customFormat="1" ht="109.2" customHeight="1" x14ac:dyDescent="0.3">
      <c r="A801" s="368"/>
      <c r="B801" s="361"/>
      <c r="C801" s="368"/>
      <c r="D801" s="368"/>
      <c r="E801" s="368"/>
      <c r="F801" s="368"/>
      <c r="G801" s="369"/>
      <c r="H801" s="369"/>
      <c r="I801" s="443"/>
      <c r="J801" s="368"/>
      <c r="O801" s="457"/>
      <c r="P801" s="398"/>
      <c r="Q801" s="398"/>
    </row>
    <row r="802" spans="1:17" s="364" customFormat="1" ht="109.2" customHeight="1" x14ac:dyDescent="0.3">
      <c r="A802" s="368"/>
      <c r="B802" s="361"/>
      <c r="C802" s="368"/>
      <c r="D802" s="368"/>
      <c r="E802" s="368"/>
      <c r="F802" s="368"/>
      <c r="G802" s="369"/>
      <c r="H802" s="369"/>
      <c r="I802" s="443"/>
      <c r="J802" s="368"/>
      <c r="O802" s="457"/>
      <c r="P802" s="398"/>
      <c r="Q802" s="398"/>
    </row>
    <row r="803" spans="1:17" s="364" customFormat="1" ht="109.2" customHeight="1" x14ac:dyDescent="0.3">
      <c r="A803" s="368"/>
      <c r="B803" s="361"/>
      <c r="C803" s="368"/>
      <c r="D803" s="368"/>
      <c r="E803" s="368"/>
      <c r="F803" s="368"/>
      <c r="G803" s="369"/>
      <c r="H803" s="369"/>
      <c r="I803" s="443"/>
      <c r="J803" s="368"/>
      <c r="O803" s="457"/>
      <c r="P803" s="398"/>
      <c r="Q803" s="398"/>
    </row>
    <row r="804" spans="1:17" s="364" customFormat="1" ht="109.2" customHeight="1" x14ac:dyDescent="0.3">
      <c r="A804" s="368"/>
      <c r="B804" s="361"/>
      <c r="C804" s="368"/>
      <c r="D804" s="368"/>
      <c r="E804" s="368"/>
      <c r="F804" s="368"/>
      <c r="G804" s="369"/>
      <c r="H804" s="369"/>
      <c r="I804" s="443"/>
      <c r="J804" s="368"/>
      <c r="O804" s="457"/>
      <c r="P804" s="398"/>
      <c r="Q804" s="398"/>
    </row>
    <row r="805" spans="1:17" s="364" customFormat="1" ht="109.2" customHeight="1" x14ac:dyDescent="0.3">
      <c r="A805" s="368"/>
      <c r="B805" s="361"/>
      <c r="C805" s="368"/>
      <c r="D805" s="368"/>
      <c r="E805" s="368"/>
      <c r="F805" s="368"/>
      <c r="G805" s="369"/>
      <c r="H805" s="369"/>
      <c r="I805" s="443"/>
      <c r="J805" s="368"/>
      <c r="O805" s="457"/>
      <c r="P805" s="398"/>
      <c r="Q805" s="398"/>
    </row>
    <row r="806" spans="1:17" s="364" customFormat="1" ht="109.2" customHeight="1" x14ac:dyDescent="0.3">
      <c r="A806" s="368"/>
      <c r="B806" s="361"/>
      <c r="C806" s="368"/>
      <c r="D806" s="368"/>
      <c r="E806" s="368"/>
      <c r="F806" s="368"/>
      <c r="G806" s="369"/>
      <c r="H806" s="369"/>
      <c r="I806" s="443"/>
      <c r="J806" s="368"/>
      <c r="O806" s="457"/>
      <c r="P806" s="398"/>
      <c r="Q806" s="398"/>
    </row>
    <row r="807" spans="1:17" s="364" customFormat="1" ht="109.2" customHeight="1" x14ac:dyDescent="0.3">
      <c r="A807" s="368"/>
      <c r="B807" s="361"/>
      <c r="C807" s="368"/>
      <c r="D807" s="368"/>
      <c r="E807" s="368"/>
      <c r="F807" s="368"/>
      <c r="G807" s="369"/>
      <c r="H807" s="369"/>
      <c r="I807" s="443"/>
      <c r="J807" s="368"/>
      <c r="O807" s="457"/>
      <c r="P807" s="398"/>
      <c r="Q807" s="398"/>
    </row>
    <row r="808" spans="1:17" s="364" customFormat="1" ht="109.2" customHeight="1" x14ac:dyDescent="0.3">
      <c r="A808" s="368"/>
      <c r="B808" s="361"/>
      <c r="C808" s="368"/>
      <c r="D808" s="368"/>
      <c r="E808" s="368"/>
      <c r="F808" s="368"/>
      <c r="G808" s="369"/>
      <c r="H808" s="369"/>
      <c r="I808" s="443"/>
      <c r="J808" s="368"/>
      <c r="O808" s="457"/>
      <c r="P808" s="398"/>
      <c r="Q808" s="398"/>
    </row>
    <row r="809" spans="1:17" s="364" customFormat="1" ht="109.2" customHeight="1" x14ac:dyDescent="0.3">
      <c r="A809" s="368"/>
      <c r="B809" s="361"/>
      <c r="C809" s="368"/>
      <c r="D809" s="368"/>
      <c r="E809" s="368"/>
      <c r="F809" s="368"/>
      <c r="G809" s="369"/>
      <c r="H809" s="369"/>
      <c r="I809" s="443"/>
      <c r="J809" s="368"/>
      <c r="O809" s="457"/>
      <c r="P809" s="398"/>
      <c r="Q809" s="398"/>
    </row>
    <row r="810" spans="1:17" s="364" customFormat="1" ht="109.2" customHeight="1" x14ac:dyDescent="0.3">
      <c r="A810" s="368"/>
      <c r="B810" s="361"/>
      <c r="C810" s="368"/>
      <c r="D810" s="368"/>
      <c r="E810" s="368"/>
      <c r="F810" s="368"/>
      <c r="G810" s="369"/>
      <c r="H810" s="369"/>
      <c r="I810" s="443"/>
      <c r="J810" s="368"/>
      <c r="O810" s="457"/>
      <c r="P810" s="398"/>
      <c r="Q810" s="398"/>
    </row>
    <row r="811" spans="1:17" s="364" customFormat="1" ht="109.2" customHeight="1" x14ac:dyDescent="0.3">
      <c r="A811" s="368"/>
      <c r="B811" s="361"/>
      <c r="C811" s="368"/>
      <c r="D811" s="368"/>
      <c r="E811" s="368"/>
      <c r="F811" s="368"/>
      <c r="G811" s="369"/>
      <c r="H811" s="369"/>
      <c r="I811" s="443"/>
      <c r="J811" s="368"/>
      <c r="O811" s="457"/>
      <c r="P811" s="398"/>
      <c r="Q811" s="398"/>
    </row>
    <row r="812" spans="1:17" s="364" customFormat="1" ht="109.2" customHeight="1" x14ac:dyDescent="0.3">
      <c r="A812" s="368"/>
      <c r="B812" s="361"/>
      <c r="C812" s="368"/>
      <c r="D812" s="368"/>
      <c r="E812" s="368"/>
      <c r="F812" s="368"/>
      <c r="G812" s="369"/>
      <c r="H812" s="369"/>
      <c r="I812" s="443"/>
      <c r="J812" s="368"/>
      <c r="O812" s="457"/>
      <c r="P812" s="398"/>
      <c r="Q812" s="398"/>
    </row>
    <row r="813" spans="1:17" s="364" customFormat="1" ht="109.2" customHeight="1" x14ac:dyDescent="0.3">
      <c r="A813" s="368"/>
      <c r="B813" s="361"/>
      <c r="C813" s="368"/>
      <c r="D813" s="368"/>
      <c r="E813" s="368"/>
      <c r="F813" s="368"/>
      <c r="G813" s="369"/>
      <c r="H813" s="369"/>
      <c r="I813" s="443"/>
      <c r="J813" s="368"/>
      <c r="O813" s="457"/>
      <c r="P813" s="398"/>
      <c r="Q813" s="398"/>
    </row>
    <row r="814" spans="1:17" s="364" customFormat="1" ht="109.2" customHeight="1" x14ac:dyDescent="0.3">
      <c r="A814" s="368"/>
      <c r="B814" s="361"/>
      <c r="C814" s="368"/>
      <c r="D814" s="368"/>
      <c r="E814" s="368"/>
      <c r="F814" s="368"/>
      <c r="G814" s="369"/>
      <c r="H814" s="369"/>
      <c r="I814" s="443"/>
      <c r="J814" s="368"/>
      <c r="O814" s="457"/>
      <c r="P814" s="398"/>
      <c r="Q814" s="398"/>
    </row>
    <row r="815" spans="1:17" s="364" customFormat="1" ht="109.2" customHeight="1" x14ac:dyDescent="0.3">
      <c r="A815" s="368"/>
      <c r="B815" s="361"/>
      <c r="C815" s="368"/>
      <c r="D815" s="368"/>
      <c r="E815" s="368"/>
      <c r="F815" s="368"/>
      <c r="G815" s="369"/>
      <c r="H815" s="369"/>
      <c r="I815" s="443"/>
      <c r="J815" s="368"/>
      <c r="O815" s="457"/>
      <c r="P815" s="398"/>
      <c r="Q815" s="398"/>
    </row>
    <row r="816" spans="1:17" s="364" customFormat="1" ht="109.2" customHeight="1" x14ac:dyDescent="0.3">
      <c r="A816" s="368"/>
      <c r="B816" s="361"/>
      <c r="C816" s="368"/>
      <c r="D816" s="368"/>
      <c r="E816" s="368"/>
      <c r="F816" s="368"/>
      <c r="G816" s="369"/>
      <c r="H816" s="369"/>
      <c r="I816" s="443"/>
      <c r="J816" s="368"/>
      <c r="O816" s="457"/>
      <c r="P816" s="398"/>
      <c r="Q816" s="398"/>
    </row>
    <row r="817" spans="1:17" s="364" customFormat="1" ht="109.2" customHeight="1" x14ac:dyDescent="0.3">
      <c r="A817" s="368"/>
      <c r="B817" s="361"/>
      <c r="C817" s="368"/>
      <c r="D817" s="368"/>
      <c r="E817" s="368"/>
      <c r="F817" s="368"/>
      <c r="G817" s="369"/>
      <c r="H817" s="369"/>
      <c r="I817" s="443"/>
      <c r="J817" s="368"/>
      <c r="O817" s="457"/>
      <c r="P817" s="398"/>
      <c r="Q817" s="398"/>
    </row>
    <row r="818" spans="1:17" s="364" customFormat="1" ht="109.2" customHeight="1" x14ac:dyDescent="0.3">
      <c r="A818" s="368"/>
      <c r="B818" s="361"/>
      <c r="C818" s="368"/>
      <c r="D818" s="368"/>
      <c r="E818" s="368"/>
      <c r="F818" s="368"/>
      <c r="G818" s="369"/>
      <c r="H818" s="369"/>
      <c r="I818" s="443"/>
      <c r="J818" s="368"/>
      <c r="O818" s="457"/>
      <c r="P818" s="398"/>
      <c r="Q818" s="398"/>
    </row>
    <row r="819" spans="1:17" s="364" customFormat="1" ht="109.2" customHeight="1" x14ac:dyDescent="0.3">
      <c r="A819" s="368"/>
      <c r="B819" s="361"/>
      <c r="C819" s="368"/>
      <c r="D819" s="368"/>
      <c r="E819" s="368"/>
      <c r="F819" s="368"/>
      <c r="G819" s="369"/>
      <c r="H819" s="369"/>
      <c r="I819" s="443"/>
      <c r="J819" s="368"/>
      <c r="O819" s="457"/>
      <c r="P819" s="398"/>
      <c r="Q819" s="398"/>
    </row>
    <row r="820" spans="1:17" s="364" customFormat="1" ht="109.2" customHeight="1" x14ac:dyDescent="0.3">
      <c r="A820" s="368"/>
      <c r="B820" s="361"/>
      <c r="C820" s="368"/>
      <c r="D820" s="368"/>
      <c r="E820" s="368"/>
      <c r="F820" s="368"/>
      <c r="G820" s="369"/>
      <c r="H820" s="369"/>
      <c r="I820" s="443"/>
      <c r="J820" s="368"/>
      <c r="O820" s="457"/>
      <c r="P820" s="398"/>
      <c r="Q820" s="398"/>
    </row>
    <row r="821" spans="1:17" s="364" customFormat="1" ht="109.2" customHeight="1" x14ac:dyDescent="0.3">
      <c r="A821" s="368"/>
      <c r="B821" s="361"/>
      <c r="C821" s="368"/>
      <c r="D821" s="368"/>
      <c r="E821" s="368"/>
      <c r="F821" s="368"/>
      <c r="G821" s="369"/>
      <c r="H821" s="369"/>
      <c r="I821" s="443"/>
      <c r="J821" s="368"/>
      <c r="O821" s="457"/>
      <c r="P821" s="398"/>
      <c r="Q821" s="398"/>
    </row>
    <row r="822" spans="1:17" s="364" customFormat="1" ht="109.2" customHeight="1" x14ac:dyDescent="0.3">
      <c r="A822" s="368"/>
      <c r="B822" s="361"/>
      <c r="C822" s="368"/>
      <c r="D822" s="368"/>
      <c r="E822" s="368"/>
      <c r="F822" s="368"/>
      <c r="G822" s="369"/>
      <c r="H822" s="369"/>
      <c r="I822" s="443"/>
      <c r="J822" s="368"/>
      <c r="O822" s="457"/>
      <c r="P822" s="398"/>
      <c r="Q822" s="398"/>
    </row>
    <row r="823" spans="1:17" s="364" customFormat="1" ht="109.2" customHeight="1" x14ac:dyDescent="0.3">
      <c r="A823" s="368"/>
      <c r="B823" s="361"/>
      <c r="C823" s="368"/>
      <c r="D823" s="368"/>
      <c r="E823" s="368"/>
      <c r="F823" s="368"/>
      <c r="G823" s="369"/>
      <c r="H823" s="369"/>
      <c r="I823" s="443"/>
      <c r="J823" s="368"/>
      <c r="O823" s="457"/>
      <c r="P823" s="398"/>
      <c r="Q823" s="398"/>
    </row>
    <row r="824" spans="1:17" s="364" customFormat="1" ht="109.2" customHeight="1" x14ac:dyDescent="0.3">
      <c r="A824" s="368"/>
      <c r="B824" s="361"/>
      <c r="C824" s="368"/>
      <c r="D824" s="368"/>
      <c r="E824" s="368"/>
      <c r="F824" s="368"/>
      <c r="G824" s="369"/>
      <c r="H824" s="369"/>
      <c r="I824" s="443"/>
      <c r="J824" s="368"/>
      <c r="O824" s="457"/>
      <c r="P824" s="398"/>
      <c r="Q824" s="398"/>
    </row>
    <row r="825" spans="1:17" s="364" customFormat="1" ht="109.2" customHeight="1" x14ac:dyDescent="0.3">
      <c r="A825" s="368"/>
      <c r="B825" s="361"/>
      <c r="C825" s="368"/>
      <c r="D825" s="368"/>
      <c r="E825" s="368"/>
      <c r="F825" s="368"/>
      <c r="G825" s="369"/>
      <c r="H825" s="369"/>
      <c r="I825" s="443"/>
      <c r="J825" s="368"/>
      <c r="O825" s="457"/>
      <c r="P825" s="398"/>
      <c r="Q825" s="398"/>
    </row>
    <row r="826" spans="1:17" s="364" customFormat="1" ht="109.2" customHeight="1" x14ac:dyDescent="0.3">
      <c r="A826" s="368"/>
      <c r="B826" s="361"/>
      <c r="C826" s="368"/>
      <c r="D826" s="368"/>
      <c r="E826" s="368"/>
      <c r="F826" s="368"/>
      <c r="G826" s="369"/>
      <c r="H826" s="369"/>
      <c r="I826" s="443"/>
      <c r="J826" s="368"/>
      <c r="O826" s="457"/>
      <c r="P826" s="398"/>
      <c r="Q826" s="398"/>
    </row>
    <row r="827" spans="1:17" s="364" customFormat="1" ht="109.2" customHeight="1" x14ac:dyDescent="0.3">
      <c r="A827" s="368"/>
      <c r="B827" s="361"/>
      <c r="C827" s="368"/>
      <c r="D827" s="368"/>
      <c r="E827" s="368"/>
      <c r="F827" s="368"/>
      <c r="G827" s="369"/>
      <c r="H827" s="369"/>
      <c r="I827" s="443"/>
      <c r="J827" s="368"/>
      <c r="O827" s="457"/>
      <c r="P827" s="398"/>
      <c r="Q827" s="398"/>
    </row>
    <row r="828" spans="1:17" s="364" customFormat="1" ht="109.2" customHeight="1" x14ac:dyDescent="0.3">
      <c r="A828" s="368"/>
      <c r="B828" s="361"/>
      <c r="C828" s="368"/>
      <c r="D828" s="368"/>
      <c r="E828" s="368"/>
      <c r="F828" s="368"/>
      <c r="G828" s="369"/>
      <c r="H828" s="369"/>
      <c r="I828" s="443"/>
      <c r="J828" s="368"/>
      <c r="O828" s="457"/>
      <c r="P828" s="398"/>
      <c r="Q828" s="398"/>
    </row>
    <row r="829" spans="1:17" s="364" customFormat="1" ht="109.2" customHeight="1" x14ac:dyDescent="0.3">
      <c r="A829" s="368"/>
      <c r="B829" s="361"/>
      <c r="C829" s="368"/>
      <c r="D829" s="368"/>
      <c r="E829" s="368"/>
      <c r="F829" s="368"/>
      <c r="G829" s="369"/>
      <c r="H829" s="369"/>
      <c r="I829" s="443"/>
      <c r="J829" s="368"/>
      <c r="O829" s="457"/>
      <c r="P829" s="398"/>
      <c r="Q829" s="398"/>
    </row>
    <row r="830" spans="1:17" s="364" customFormat="1" ht="109.2" customHeight="1" x14ac:dyDescent="0.3">
      <c r="A830" s="368"/>
      <c r="B830" s="361"/>
      <c r="C830" s="368"/>
      <c r="D830" s="368"/>
      <c r="E830" s="368"/>
      <c r="F830" s="368"/>
      <c r="G830" s="369"/>
      <c r="H830" s="369"/>
      <c r="I830" s="443"/>
      <c r="J830" s="368"/>
      <c r="O830" s="457"/>
      <c r="P830" s="398"/>
      <c r="Q830" s="398"/>
    </row>
    <row r="831" spans="1:17" s="364" customFormat="1" ht="109.2" customHeight="1" x14ac:dyDescent="0.3">
      <c r="A831" s="368"/>
      <c r="B831" s="361"/>
      <c r="C831" s="368"/>
      <c r="D831" s="368"/>
      <c r="E831" s="368"/>
      <c r="F831" s="368"/>
      <c r="G831" s="369"/>
      <c r="H831" s="369"/>
      <c r="I831" s="443"/>
      <c r="J831" s="368"/>
      <c r="O831" s="457"/>
      <c r="P831" s="398"/>
      <c r="Q831" s="398"/>
    </row>
    <row r="832" spans="1:17" s="364" customFormat="1" ht="109.2" customHeight="1" x14ac:dyDescent="0.3">
      <c r="A832" s="368"/>
      <c r="B832" s="361"/>
      <c r="C832" s="368"/>
      <c r="D832" s="368"/>
      <c r="E832" s="368"/>
      <c r="F832" s="368"/>
      <c r="G832" s="369"/>
      <c r="H832" s="369"/>
      <c r="I832" s="443"/>
      <c r="J832" s="368"/>
      <c r="O832" s="457"/>
      <c r="P832" s="398"/>
      <c r="Q832" s="398"/>
    </row>
    <row r="833" spans="1:17" s="364" customFormat="1" ht="109.2" customHeight="1" x14ac:dyDescent="0.3">
      <c r="A833" s="368"/>
      <c r="B833" s="361"/>
      <c r="C833" s="368"/>
      <c r="D833" s="368"/>
      <c r="E833" s="368"/>
      <c r="F833" s="368"/>
      <c r="G833" s="369"/>
      <c r="H833" s="369"/>
      <c r="I833" s="443"/>
      <c r="J833" s="368"/>
      <c r="O833" s="457"/>
      <c r="P833" s="398"/>
      <c r="Q833" s="398"/>
    </row>
    <row r="834" spans="1:17" s="364" customFormat="1" ht="109.2" customHeight="1" x14ac:dyDescent="0.3">
      <c r="A834" s="368"/>
      <c r="B834" s="361"/>
      <c r="C834" s="368"/>
      <c r="D834" s="368"/>
      <c r="E834" s="368"/>
      <c r="F834" s="368"/>
      <c r="G834" s="369"/>
      <c r="H834" s="369"/>
      <c r="I834" s="443"/>
      <c r="J834" s="368"/>
      <c r="O834" s="457"/>
      <c r="P834" s="398"/>
      <c r="Q834" s="398"/>
    </row>
    <row r="835" spans="1:17" s="364" customFormat="1" ht="109.2" customHeight="1" x14ac:dyDescent="0.3">
      <c r="A835" s="368"/>
      <c r="B835" s="361"/>
      <c r="C835" s="368"/>
      <c r="D835" s="368"/>
      <c r="E835" s="368"/>
      <c r="F835" s="368"/>
      <c r="G835" s="369"/>
      <c r="H835" s="369"/>
      <c r="I835" s="443"/>
      <c r="J835" s="368"/>
      <c r="O835" s="457"/>
      <c r="P835" s="398"/>
      <c r="Q835" s="398"/>
    </row>
    <row r="836" spans="1:17" s="364" customFormat="1" ht="109.2" customHeight="1" x14ac:dyDescent="0.3">
      <c r="A836" s="368"/>
      <c r="B836" s="361"/>
      <c r="C836" s="368"/>
      <c r="D836" s="368"/>
      <c r="E836" s="368"/>
      <c r="F836" s="368"/>
      <c r="G836" s="369"/>
      <c r="H836" s="369"/>
      <c r="I836" s="443"/>
      <c r="J836" s="368"/>
      <c r="O836" s="457"/>
      <c r="P836" s="398"/>
      <c r="Q836" s="398"/>
    </row>
    <row r="837" spans="1:17" s="364" customFormat="1" ht="109.2" customHeight="1" x14ac:dyDescent="0.3">
      <c r="A837" s="368"/>
      <c r="B837" s="361"/>
      <c r="C837" s="368"/>
      <c r="D837" s="368"/>
      <c r="E837" s="368"/>
      <c r="F837" s="368"/>
      <c r="G837" s="369"/>
      <c r="H837" s="369"/>
      <c r="I837" s="443"/>
      <c r="J837" s="368"/>
      <c r="O837" s="457"/>
      <c r="P837" s="398"/>
      <c r="Q837" s="398"/>
    </row>
    <row r="838" spans="1:17" s="364" customFormat="1" ht="109.2" customHeight="1" x14ac:dyDescent="0.3">
      <c r="A838" s="368"/>
      <c r="B838" s="361"/>
      <c r="C838" s="368"/>
      <c r="D838" s="368"/>
      <c r="E838" s="368"/>
      <c r="F838" s="368"/>
      <c r="G838" s="369"/>
      <c r="H838" s="369"/>
      <c r="I838" s="443"/>
      <c r="J838" s="368"/>
      <c r="O838" s="457"/>
      <c r="P838" s="398"/>
      <c r="Q838" s="398"/>
    </row>
    <row r="839" spans="1:17" s="364" customFormat="1" ht="109.2" customHeight="1" x14ac:dyDescent="0.3">
      <c r="A839" s="368"/>
      <c r="B839" s="361"/>
      <c r="C839" s="368"/>
      <c r="D839" s="368"/>
      <c r="E839" s="368"/>
      <c r="F839" s="368"/>
      <c r="G839" s="369"/>
      <c r="H839" s="369"/>
      <c r="I839" s="443"/>
      <c r="J839" s="368"/>
      <c r="O839" s="457"/>
      <c r="P839" s="398"/>
      <c r="Q839" s="398"/>
    </row>
    <row r="840" spans="1:17" s="364" customFormat="1" ht="109.2" customHeight="1" x14ac:dyDescent="0.3">
      <c r="A840" s="368"/>
      <c r="B840" s="361"/>
      <c r="C840" s="368"/>
      <c r="D840" s="368"/>
      <c r="E840" s="368"/>
      <c r="F840" s="368"/>
      <c r="G840" s="369"/>
      <c r="H840" s="369"/>
      <c r="I840" s="443"/>
      <c r="J840" s="368"/>
      <c r="O840" s="457"/>
      <c r="P840" s="398"/>
      <c r="Q840" s="398"/>
    </row>
    <row r="841" spans="1:17" s="364" customFormat="1" ht="109.2" customHeight="1" x14ac:dyDescent="0.3">
      <c r="A841" s="368"/>
      <c r="B841" s="361"/>
      <c r="C841" s="368"/>
      <c r="D841" s="368"/>
      <c r="E841" s="368"/>
      <c r="F841" s="368"/>
      <c r="G841" s="369"/>
      <c r="H841" s="369"/>
      <c r="I841" s="443"/>
      <c r="J841" s="368"/>
      <c r="O841" s="457"/>
      <c r="P841" s="398"/>
      <c r="Q841" s="398"/>
    </row>
    <row r="842" spans="1:17" s="364" customFormat="1" ht="109.2" customHeight="1" x14ac:dyDescent="0.3">
      <c r="A842" s="368"/>
      <c r="B842" s="361"/>
      <c r="C842" s="368"/>
      <c r="D842" s="368"/>
      <c r="E842" s="368"/>
      <c r="F842" s="368"/>
      <c r="G842" s="369"/>
      <c r="H842" s="369"/>
      <c r="I842" s="443"/>
      <c r="J842" s="368"/>
      <c r="O842" s="457"/>
      <c r="P842" s="398"/>
      <c r="Q842" s="398"/>
    </row>
    <row r="843" spans="1:17" s="364" customFormat="1" ht="109.2" customHeight="1" x14ac:dyDescent="0.3">
      <c r="A843" s="368"/>
      <c r="B843" s="361"/>
      <c r="C843" s="368"/>
      <c r="D843" s="368"/>
      <c r="E843" s="368"/>
      <c r="F843" s="368"/>
      <c r="G843" s="369"/>
      <c r="H843" s="369"/>
      <c r="I843" s="443"/>
      <c r="J843" s="368"/>
      <c r="O843" s="457"/>
      <c r="P843" s="398"/>
      <c r="Q843" s="398"/>
    </row>
    <row r="844" spans="1:17" s="364" customFormat="1" ht="109.2" customHeight="1" x14ac:dyDescent="0.3">
      <c r="A844" s="368"/>
      <c r="B844" s="361"/>
      <c r="C844" s="368"/>
      <c r="D844" s="368"/>
      <c r="E844" s="368"/>
      <c r="F844" s="368"/>
      <c r="G844" s="369"/>
      <c r="H844" s="369"/>
      <c r="I844" s="443"/>
      <c r="J844" s="368"/>
      <c r="O844" s="457"/>
      <c r="P844" s="398"/>
      <c r="Q844" s="398"/>
    </row>
    <row r="845" spans="1:17" s="364" customFormat="1" ht="109.2" customHeight="1" x14ac:dyDescent="0.3">
      <c r="A845" s="368"/>
      <c r="B845" s="361"/>
      <c r="C845" s="368"/>
      <c r="D845" s="368"/>
      <c r="E845" s="368"/>
      <c r="F845" s="368"/>
      <c r="G845" s="369"/>
      <c r="H845" s="369"/>
      <c r="I845" s="443"/>
      <c r="J845" s="368"/>
      <c r="O845" s="457"/>
      <c r="P845" s="398"/>
      <c r="Q845" s="398"/>
    </row>
    <row r="846" spans="1:17" s="364" customFormat="1" ht="109.2" customHeight="1" x14ac:dyDescent="0.3">
      <c r="A846" s="368"/>
      <c r="B846" s="361"/>
      <c r="C846" s="368"/>
      <c r="D846" s="368"/>
      <c r="E846" s="368"/>
      <c r="F846" s="368"/>
      <c r="G846" s="369"/>
      <c r="H846" s="369"/>
      <c r="I846" s="443"/>
      <c r="J846" s="368"/>
      <c r="O846" s="457"/>
      <c r="P846" s="398"/>
      <c r="Q846" s="398"/>
    </row>
    <row r="847" spans="1:17" s="364" customFormat="1" ht="109.2" customHeight="1" x14ac:dyDescent="0.3">
      <c r="A847" s="368"/>
      <c r="B847" s="361"/>
      <c r="C847" s="368"/>
      <c r="D847" s="368"/>
      <c r="E847" s="368"/>
      <c r="F847" s="368"/>
      <c r="G847" s="369"/>
      <c r="H847" s="369"/>
      <c r="I847" s="443"/>
      <c r="J847" s="368"/>
      <c r="O847" s="457"/>
      <c r="P847" s="398"/>
      <c r="Q847" s="398"/>
    </row>
    <row r="848" spans="1:17" s="364" customFormat="1" ht="109.2" customHeight="1" x14ac:dyDescent="0.3">
      <c r="A848" s="368"/>
      <c r="B848" s="361"/>
      <c r="C848" s="368"/>
      <c r="D848" s="368"/>
      <c r="E848" s="368"/>
      <c r="F848" s="368"/>
      <c r="G848" s="369"/>
      <c r="H848" s="369"/>
      <c r="I848" s="443"/>
      <c r="J848" s="368"/>
      <c r="O848" s="457"/>
      <c r="P848" s="398"/>
      <c r="Q848" s="398"/>
    </row>
    <row r="849" spans="1:17" s="364" customFormat="1" ht="109.2" customHeight="1" x14ac:dyDescent="0.3">
      <c r="A849" s="368"/>
      <c r="B849" s="361"/>
      <c r="C849" s="368"/>
      <c r="D849" s="368"/>
      <c r="E849" s="368"/>
      <c r="F849" s="368"/>
      <c r="G849" s="369"/>
      <c r="H849" s="369"/>
      <c r="I849" s="443"/>
      <c r="J849" s="368"/>
      <c r="O849" s="457"/>
      <c r="P849" s="398"/>
      <c r="Q849" s="398"/>
    </row>
    <row r="850" spans="1:17" s="364" customFormat="1" ht="109.2" customHeight="1" x14ac:dyDescent="0.3">
      <c r="A850" s="368"/>
      <c r="B850" s="361"/>
      <c r="C850" s="368"/>
      <c r="D850" s="368"/>
      <c r="E850" s="368"/>
      <c r="F850" s="368"/>
      <c r="G850" s="369"/>
      <c r="H850" s="369"/>
      <c r="I850" s="443"/>
      <c r="J850" s="368"/>
      <c r="O850" s="457"/>
      <c r="P850" s="398"/>
      <c r="Q850" s="398"/>
    </row>
    <row r="851" spans="1:17" s="364" customFormat="1" ht="109.2" customHeight="1" x14ac:dyDescent="0.3">
      <c r="A851" s="368"/>
      <c r="B851" s="361"/>
      <c r="C851" s="368"/>
      <c r="D851" s="368"/>
      <c r="E851" s="368"/>
      <c r="F851" s="368"/>
      <c r="G851" s="369"/>
      <c r="H851" s="369"/>
      <c r="I851" s="443"/>
      <c r="J851" s="368"/>
      <c r="O851" s="457"/>
      <c r="P851" s="398"/>
      <c r="Q851" s="398"/>
    </row>
    <row r="852" spans="1:17" s="364" customFormat="1" ht="109.2" customHeight="1" x14ac:dyDescent="0.3">
      <c r="A852" s="368"/>
      <c r="B852" s="361"/>
      <c r="C852" s="368"/>
      <c r="D852" s="368"/>
      <c r="E852" s="368"/>
      <c r="F852" s="368"/>
      <c r="G852" s="369"/>
      <c r="H852" s="369"/>
      <c r="I852" s="443"/>
      <c r="J852" s="368"/>
      <c r="O852" s="457"/>
      <c r="P852" s="398"/>
      <c r="Q852" s="398"/>
    </row>
    <row r="853" spans="1:17" s="364" customFormat="1" ht="109.2" customHeight="1" x14ac:dyDescent="0.3">
      <c r="A853" s="368"/>
      <c r="B853" s="361"/>
      <c r="C853" s="368"/>
      <c r="D853" s="368"/>
      <c r="E853" s="368"/>
      <c r="F853" s="368"/>
      <c r="G853" s="369"/>
      <c r="H853" s="369"/>
      <c r="I853" s="443"/>
      <c r="J853" s="368"/>
      <c r="O853" s="457"/>
      <c r="P853" s="398"/>
      <c r="Q853" s="398"/>
    </row>
    <row r="854" spans="1:17" s="364" customFormat="1" ht="109.2" customHeight="1" x14ac:dyDescent="0.3">
      <c r="A854" s="368"/>
      <c r="B854" s="361"/>
      <c r="C854" s="368"/>
      <c r="D854" s="368"/>
      <c r="E854" s="368"/>
      <c r="F854" s="368"/>
      <c r="G854" s="369"/>
      <c r="H854" s="369"/>
      <c r="I854" s="443"/>
      <c r="J854" s="368"/>
      <c r="O854" s="457"/>
      <c r="P854" s="398"/>
      <c r="Q854" s="398"/>
    </row>
    <row r="855" spans="1:17" s="364" customFormat="1" ht="109.2" customHeight="1" x14ac:dyDescent="0.3">
      <c r="A855" s="368"/>
      <c r="B855" s="361"/>
      <c r="C855" s="368"/>
      <c r="D855" s="368"/>
      <c r="E855" s="368"/>
      <c r="F855" s="368"/>
      <c r="G855" s="369"/>
      <c r="H855" s="369"/>
      <c r="I855" s="443"/>
      <c r="J855" s="368"/>
      <c r="O855" s="457"/>
      <c r="P855" s="398"/>
      <c r="Q855" s="398"/>
    </row>
    <row r="856" spans="1:17" s="364" customFormat="1" ht="109.2" customHeight="1" x14ac:dyDescent="0.3">
      <c r="A856" s="368"/>
      <c r="B856" s="361"/>
      <c r="C856" s="368"/>
      <c r="D856" s="368"/>
      <c r="E856" s="368"/>
      <c r="F856" s="368"/>
      <c r="G856" s="369"/>
      <c r="H856" s="369"/>
      <c r="I856" s="443"/>
      <c r="J856" s="368"/>
      <c r="O856" s="457"/>
      <c r="P856" s="398"/>
      <c r="Q856" s="398"/>
    </row>
    <row r="857" spans="1:17" s="364" customFormat="1" ht="109.2" customHeight="1" x14ac:dyDescent="0.3">
      <c r="A857" s="368"/>
      <c r="B857" s="361"/>
      <c r="C857" s="368"/>
      <c r="D857" s="368"/>
      <c r="E857" s="368"/>
      <c r="F857" s="368"/>
      <c r="G857" s="369"/>
      <c r="H857" s="369"/>
      <c r="I857" s="443"/>
      <c r="J857" s="368"/>
      <c r="O857" s="457"/>
      <c r="P857" s="398"/>
      <c r="Q857" s="398"/>
    </row>
    <row r="858" spans="1:17" s="364" customFormat="1" ht="109.2" customHeight="1" x14ac:dyDescent="0.3">
      <c r="A858" s="368"/>
      <c r="B858" s="361"/>
      <c r="C858" s="368"/>
      <c r="D858" s="368"/>
      <c r="E858" s="368"/>
      <c r="F858" s="368"/>
      <c r="G858" s="369"/>
      <c r="H858" s="369"/>
      <c r="I858" s="443"/>
      <c r="J858" s="368"/>
      <c r="O858" s="457"/>
      <c r="P858" s="398"/>
      <c r="Q858" s="398"/>
    </row>
    <row r="859" spans="1:17" s="364" customFormat="1" ht="109.2" customHeight="1" x14ac:dyDescent="0.3">
      <c r="A859" s="368"/>
      <c r="B859" s="361"/>
      <c r="C859" s="368"/>
      <c r="D859" s="368"/>
      <c r="E859" s="368"/>
      <c r="F859" s="368"/>
      <c r="G859" s="369"/>
      <c r="H859" s="369"/>
      <c r="I859" s="443"/>
      <c r="J859" s="368"/>
      <c r="O859" s="457"/>
      <c r="P859" s="398"/>
      <c r="Q859" s="398"/>
    </row>
    <row r="860" spans="1:17" s="364" customFormat="1" ht="109.2" customHeight="1" x14ac:dyDescent="0.3">
      <c r="A860" s="368"/>
      <c r="B860" s="361"/>
      <c r="C860" s="368"/>
      <c r="D860" s="368"/>
      <c r="E860" s="368"/>
      <c r="F860" s="368"/>
      <c r="G860" s="369"/>
      <c r="H860" s="369"/>
      <c r="I860" s="443"/>
      <c r="J860" s="368"/>
      <c r="O860" s="457"/>
      <c r="P860" s="398"/>
      <c r="Q860" s="398"/>
    </row>
    <row r="861" spans="1:17" s="364" customFormat="1" ht="109.2" customHeight="1" x14ac:dyDescent="0.3">
      <c r="A861" s="368"/>
      <c r="B861" s="361"/>
      <c r="C861" s="368"/>
      <c r="D861" s="368"/>
      <c r="E861" s="368"/>
      <c r="F861" s="368"/>
      <c r="G861" s="369"/>
      <c r="H861" s="369"/>
      <c r="I861" s="443"/>
      <c r="J861" s="368"/>
      <c r="O861" s="457"/>
      <c r="P861" s="398"/>
      <c r="Q861" s="398"/>
    </row>
    <row r="862" spans="1:17" s="364" customFormat="1" ht="109.2" customHeight="1" x14ac:dyDescent="0.3">
      <c r="A862" s="368"/>
      <c r="B862" s="361"/>
      <c r="C862" s="368"/>
      <c r="D862" s="368"/>
      <c r="E862" s="368"/>
      <c r="F862" s="368"/>
      <c r="G862" s="369"/>
      <c r="H862" s="369"/>
      <c r="I862" s="443"/>
      <c r="J862" s="368"/>
      <c r="O862" s="457"/>
      <c r="P862" s="398"/>
      <c r="Q862" s="398"/>
    </row>
    <row r="863" spans="1:17" s="364" customFormat="1" ht="109.2" customHeight="1" x14ac:dyDescent="0.3">
      <c r="A863" s="368"/>
      <c r="B863" s="361"/>
      <c r="C863" s="368"/>
      <c r="D863" s="368"/>
      <c r="E863" s="368"/>
      <c r="F863" s="368"/>
      <c r="G863" s="369"/>
      <c r="H863" s="369"/>
      <c r="I863" s="443"/>
      <c r="J863" s="368"/>
      <c r="O863" s="457"/>
      <c r="P863" s="398"/>
      <c r="Q863" s="398"/>
    </row>
    <row r="864" spans="1:17" s="364" customFormat="1" ht="109.2" customHeight="1" x14ac:dyDescent="0.3">
      <c r="A864" s="368"/>
      <c r="B864" s="361"/>
      <c r="C864" s="368"/>
      <c r="D864" s="368"/>
      <c r="E864" s="368"/>
      <c r="F864" s="368"/>
      <c r="G864" s="369"/>
      <c r="H864" s="369"/>
      <c r="I864" s="443"/>
      <c r="J864" s="368"/>
      <c r="O864" s="457"/>
      <c r="P864" s="398"/>
      <c r="Q864" s="398"/>
    </row>
    <row r="865" spans="1:17" s="364" customFormat="1" ht="109.2" customHeight="1" x14ac:dyDescent="0.3">
      <c r="A865" s="368"/>
      <c r="B865" s="361"/>
      <c r="C865" s="368"/>
      <c r="D865" s="368"/>
      <c r="E865" s="368"/>
      <c r="F865" s="368"/>
      <c r="G865" s="369"/>
      <c r="H865" s="369"/>
      <c r="I865" s="443"/>
      <c r="J865" s="368"/>
      <c r="O865" s="457"/>
      <c r="P865" s="398"/>
      <c r="Q865" s="398"/>
    </row>
    <row r="866" spans="1:17" s="364" customFormat="1" ht="109.2" customHeight="1" x14ac:dyDescent="0.3">
      <c r="A866" s="368"/>
      <c r="B866" s="361"/>
      <c r="C866" s="368"/>
      <c r="D866" s="368"/>
      <c r="E866" s="368"/>
      <c r="F866" s="368"/>
      <c r="G866" s="369"/>
      <c r="H866" s="369"/>
      <c r="I866" s="443"/>
      <c r="J866" s="368"/>
      <c r="O866" s="457"/>
      <c r="P866" s="398"/>
      <c r="Q866" s="398"/>
    </row>
    <row r="867" spans="1:17" s="364" customFormat="1" ht="109.2" customHeight="1" x14ac:dyDescent="0.3">
      <c r="A867" s="368"/>
      <c r="B867" s="361"/>
      <c r="C867" s="368"/>
      <c r="D867" s="368"/>
      <c r="E867" s="368"/>
      <c r="F867" s="368"/>
      <c r="G867" s="369"/>
      <c r="H867" s="369"/>
      <c r="I867" s="443"/>
      <c r="J867" s="368"/>
      <c r="O867" s="457"/>
      <c r="P867" s="398"/>
      <c r="Q867" s="398"/>
    </row>
    <row r="868" spans="1:17" s="364" customFormat="1" ht="109.2" customHeight="1" x14ac:dyDescent="0.3">
      <c r="A868" s="368"/>
      <c r="B868" s="361"/>
      <c r="C868" s="368"/>
      <c r="D868" s="368"/>
      <c r="E868" s="368"/>
      <c r="F868" s="368"/>
      <c r="G868" s="369"/>
      <c r="H868" s="369"/>
      <c r="I868" s="443"/>
      <c r="J868" s="368"/>
      <c r="O868" s="457"/>
      <c r="P868" s="398"/>
      <c r="Q868" s="398"/>
    </row>
    <row r="869" spans="1:17" s="364" customFormat="1" ht="109.2" customHeight="1" x14ac:dyDescent="0.3">
      <c r="A869" s="368"/>
      <c r="B869" s="361"/>
      <c r="C869" s="368"/>
      <c r="D869" s="368"/>
      <c r="E869" s="368"/>
      <c r="F869" s="368"/>
      <c r="G869" s="369"/>
      <c r="H869" s="369"/>
      <c r="I869" s="443"/>
      <c r="J869" s="368"/>
      <c r="O869" s="457"/>
      <c r="P869" s="398"/>
      <c r="Q869" s="398"/>
    </row>
    <row r="870" spans="1:17" s="364" customFormat="1" ht="109.2" customHeight="1" x14ac:dyDescent="0.3">
      <c r="A870" s="368"/>
      <c r="B870" s="361"/>
      <c r="C870" s="368"/>
      <c r="D870" s="368"/>
      <c r="E870" s="368"/>
      <c r="F870" s="368"/>
      <c r="G870" s="369"/>
      <c r="H870" s="369"/>
      <c r="I870" s="443"/>
      <c r="J870" s="368"/>
      <c r="O870" s="457"/>
      <c r="P870" s="398"/>
      <c r="Q870" s="398"/>
    </row>
    <row r="871" spans="1:17" s="364" customFormat="1" ht="109.2" customHeight="1" x14ac:dyDescent="0.3">
      <c r="A871" s="368"/>
      <c r="B871" s="361"/>
      <c r="C871" s="368"/>
      <c r="D871" s="368"/>
      <c r="E871" s="368"/>
      <c r="F871" s="368"/>
      <c r="G871" s="369"/>
      <c r="H871" s="369"/>
      <c r="I871" s="443"/>
      <c r="J871" s="368"/>
      <c r="O871" s="457"/>
      <c r="P871" s="398"/>
      <c r="Q871" s="398"/>
    </row>
    <row r="872" spans="1:17" s="364" customFormat="1" ht="109.2" customHeight="1" x14ac:dyDescent="0.3">
      <c r="A872" s="368"/>
      <c r="B872" s="361"/>
      <c r="C872" s="368"/>
      <c r="D872" s="368"/>
      <c r="E872" s="368"/>
      <c r="F872" s="368"/>
      <c r="G872" s="369"/>
      <c r="H872" s="369"/>
      <c r="I872" s="443"/>
      <c r="J872" s="368"/>
      <c r="O872" s="457"/>
      <c r="P872" s="398"/>
      <c r="Q872" s="398"/>
    </row>
    <row r="873" spans="1:17" s="364" customFormat="1" ht="109.2" customHeight="1" x14ac:dyDescent="0.3">
      <c r="A873" s="368"/>
      <c r="B873" s="361"/>
      <c r="C873" s="368"/>
      <c r="D873" s="368"/>
      <c r="E873" s="368"/>
      <c r="F873" s="368"/>
      <c r="G873" s="369"/>
      <c r="H873" s="369"/>
      <c r="I873" s="443"/>
      <c r="J873" s="368"/>
      <c r="O873" s="457"/>
      <c r="P873" s="398"/>
      <c r="Q873" s="398"/>
    </row>
    <row r="874" spans="1:17" s="364" customFormat="1" ht="109.2" customHeight="1" x14ac:dyDescent="0.3">
      <c r="A874" s="368"/>
      <c r="B874" s="361"/>
      <c r="C874" s="368"/>
      <c r="D874" s="368"/>
      <c r="E874" s="368"/>
      <c r="F874" s="368"/>
      <c r="G874" s="369"/>
      <c r="H874" s="369"/>
      <c r="I874" s="443"/>
      <c r="J874" s="368"/>
      <c r="O874" s="457"/>
      <c r="P874" s="398"/>
      <c r="Q874" s="398"/>
    </row>
    <row r="875" spans="1:17" s="364" customFormat="1" ht="109.2" customHeight="1" x14ac:dyDescent="0.3">
      <c r="A875" s="368"/>
      <c r="B875" s="361"/>
      <c r="C875" s="368"/>
      <c r="D875" s="368"/>
      <c r="E875" s="368"/>
      <c r="F875" s="368"/>
      <c r="G875" s="369"/>
      <c r="H875" s="369"/>
      <c r="I875" s="443"/>
      <c r="J875" s="368"/>
      <c r="O875" s="457"/>
      <c r="P875" s="398"/>
      <c r="Q875" s="398"/>
    </row>
    <row r="876" spans="1:17" s="364" customFormat="1" ht="109.2" customHeight="1" x14ac:dyDescent="0.3">
      <c r="A876" s="368"/>
      <c r="B876" s="361"/>
      <c r="C876" s="368"/>
      <c r="D876" s="368"/>
      <c r="E876" s="368"/>
      <c r="F876" s="368"/>
      <c r="G876" s="369"/>
      <c r="H876" s="369"/>
      <c r="I876" s="443"/>
      <c r="J876" s="368"/>
      <c r="O876" s="457"/>
      <c r="P876" s="398"/>
      <c r="Q876" s="398"/>
    </row>
    <row r="877" spans="1:17" s="364" customFormat="1" ht="109.2" customHeight="1" x14ac:dyDescent="0.3">
      <c r="A877" s="368"/>
      <c r="B877" s="361"/>
      <c r="C877" s="368"/>
      <c r="D877" s="368"/>
      <c r="E877" s="368"/>
      <c r="F877" s="368"/>
      <c r="G877" s="369"/>
      <c r="H877" s="369"/>
      <c r="I877" s="443"/>
      <c r="J877" s="368"/>
      <c r="O877" s="457"/>
      <c r="P877" s="398"/>
      <c r="Q877" s="398"/>
    </row>
    <row r="878" spans="1:17" s="364" customFormat="1" ht="109.2" customHeight="1" x14ac:dyDescent="0.3">
      <c r="A878" s="368"/>
      <c r="B878" s="361"/>
      <c r="C878" s="368"/>
      <c r="D878" s="368"/>
      <c r="E878" s="368"/>
      <c r="F878" s="368"/>
      <c r="G878" s="369"/>
      <c r="H878" s="369"/>
      <c r="I878" s="443"/>
      <c r="J878" s="368"/>
      <c r="O878" s="457"/>
      <c r="P878" s="398"/>
      <c r="Q878" s="398"/>
    </row>
    <row r="879" spans="1:17" s="364" customFormat="1" ht="109.2" customHeight="1" x14ac:dyDescent="0.3">
      <c r="A879" s="368"/>
      <c r="B879" s="361"/>
      <c r="C879" s="368"/>
      <c r="D879" s="368"/>
      <c r="E879" s="368"/>
      <c r="F879" s="368"/>
      <c r="G879" s="369"/>
      <c r="H879" s="369"/>
      <c r="I879" s="443"/>
      <c r="J879" s="368"/>
      <c r="O879" s="457"/>
      <c r="P879" s="398"/>
      <c r="Q879" s="398"/>
    </row>
    <row r="880" spans="1:17" s="364" customFormat="1" ht="109.2" customHeight="1" x14ac:dyDescent="0.3">
      <c r="A880" s="368"/>
      <c r="B880" s="361"/>
      <c r="C880" s="368"/>
      <c r="D880" s="368"/>
      <c r="E880" s="368"/>
      <c r="F880" s="368"/>
      <c r="G880" s="369"/>
      <c r="H880" s="369"/>
      <c r="I880" s="443"/>
      <c r="J880" s="368"/>
      <c r="O880" s="457"/>
      <c r="P880" s="398"/>
      <c r="Q880" s="398"/>
    </row>
    <row r="881" spans="1:17" s="364" customFormat="1" ht="109.2" customHeight="1" x14ac:dyDescent="0.3">
      <c r="A881" s="368"/>
      <c r="B881" s="361"/>
      <c r="C881" s="368"/>
      <c r="D881" s="368"/>
      <c r="E881" s="368"/>
      <c r="F881" s="368"/>
      <c r="G881" s="369"/>
      <c r="H881" s="369"/>
      <c r="I881" s="443"/>
      <c r="J881" s="368"/>
      <c r="O881" s="457"/>
      <c r="P881" s="398"/>
      <c r="Q881" s="398"/>
    </row>
    <row r="882" spans="1:17" s="364" customFormat="1" ht="109.2" customHeight="1" x14ac:dyDescent="0.3">
      <c r="A882" s="368"/>
      <c r="B882" s="361"/>
      <c r="C882" s="368"/>
      <c r="D882" s="368"/>
      <c r="E882" s="368"/>
      <c r="F882" s="368"/>
      <c r="G882" s="369"/>
      <c r="H882" s="369"/>
      <c r="I882" s="443"/>
      <c r="J882" s="368"/>
      <c r="O882" s="457"/>
      <c r="P882" s="398"/>
      <c r="Q882" s="398"/>
    </row>
    <row r="883" spans="1:17" s="364" customFormat="1" ht="109.2" customHeight="1" x14ac:dyDescent="0.3">
      <c r="A883" s="368"/>
      <c r="B883" s="361"/>
      <c r="C883" s="368"/>
      <c r="D883" s="368"/>
      <c r="E883" s="368"/>
      <c r="F883" s="368"/>
      <c r="G883" s="369"/>
      <c r="H883" s="369"/>
      <c r="I883" s="443"/>
      <c r="J883" s="368"/>
      <c r="O883" s="457"/>
      <c r="P883" s="398"/>
      <c r="Q883" s="398"/>
    </row>
    <row r="884" spans="1:17" s="364" customFormat="1" ht="109.2" customHeight="1" x14ac:dyDescent="0.3">
      <c r="A884" s="368"/>
      <c r="B884" s="361"/>
      <c r="C884" s="368"/>
      <c r="D884" s="368"/>
      <c r="E884" s="368"/>
      <c r="F884" s="368"/>
      <c r="G884" s="369"/>
      <c r="H884" s="369"/>
      <c r="I884" s="443"/>
      <c r="J884" s="368"/>
      <c r="O884" s="457"/>
      <c r="P884" s="398"/>
      <c r="Q884" s="398"/>
    </row>
    <row r="885" spans="1:17" s="364" customFormat="1" ht="109.2" customHeight="1" x14ac:dyDescent="0.3">
      <c r="A885" s="368"/>
      <c r="B885" s="361"/>
      <c r="C885" s="368"/>
      <c r="D885" s="368"/>
      <c r="E885" s="368"/>
      <c r="F885" s="368"/>
      <c r="G885" s="369"/>
      <c r="H885" s="369"/>
      <c r="I885" s="443"/>
      <c r="J885" s="368"/>
      <c r="O885" s="457"/>
      <c r="P885" s="398"/>
      <c r="Q885" s="398"/>
    </row>
    <row r="886" spans="1:17" s="364" customFormat="1" ht="109.2" customHeight="1" x14ac:dyDescent="0.3">
      <c r="A886" s="368"/>
      <c r="B886" s="361"/>
      <c r="C886" s="368"/>
      <c r="D886" s="368"/>
      <c r="E886" s="368"/>
      <c r="F886" s="368"/>
      <c r="G886" s="369"/>
      <c r="H886" s="369"/>
      <c r="I886" s="443"/>
      <c r="J886" s="368"/>
      <c r="O886" s="457"/>
      <c r="P886" s="398"/>
      <c r="Q886" s="398"/>
    </row>
    <row r="887" spans="1:17" s="364" customFormat="1" ht="109.2" customHeight="1" x14ac:dyDescent="0.3">
      <c r="A887" s="368"/>
      <c r="B887" s="361"/>
      <c r="C887" s="368"/>
      <c r="D887" s="368"/>
      <c r="E887" s="368"/>
      <c r="F887" s="368"/>
      <c r="G887" s="369"/>
      <c r="H887" s="369"/>
      <c r="I887" s="443"/>
      <c r="J887" s="368"/>
      <c r="O887" s="457"/>
      <c r="P887" s="398"/>
      <c r="Q887" s="398"/>
    </row>
    <row r="888" spans="1:17" s="364" customFormat="1" ht="109.2" customHeight="1" x14ac:dyDescent="0.3">
      <c r="A888" s="368"/>
      <c r="B888" s="361"/>
      <c r="C888" s="368"/>
      <c r="D888" s="368"/>
      <c r="E888" s="368"/>
      <c r="F888" s="368"/>
      <c r="G888" s="369"/>
      <c r="H888" s="369"/>
      <c r="I888" s="443"/>
      <c r="J888" s="368"/>
      <c r="O888" s="457"/>
      <c r="P888" s="398"/>
      <c r="Q888" s="398"/>
    </row>
    <row r="889" spans="1:17" s="364" customFormat="1" ht="109.2" customHeight="1" x14ac:dyDescent="0.3">
      <c r="A889" s="368"/>
      <c r="B889" s="361"/>
      <c r="C889" s="368"/>
      <c r="D889" s="368"/>
      <c r="E889" s="368"/>
      <c r="F889" s="368"/>
      <c r="G889" s="369"/>
      <c r="H889" s="369"/>
      <c r="I889" s="443"/>
      <c r="J889" s="368"/>
      <c r="O889" s="457"/>
      <c r="P889" s="398"/>
      <c r="Q889" s="398"/>
    </row>
    <row r="890" spans="1:17" s="364" customFormat="1" ht="109.2" customHeight="1" x14ac:dyDescent="0.3">
      <c r="A890" s="368"/>
      <c r="B890" s="361"/>
      <c r="C890" s="368"/>
      <c r="D890" s="368"/>
      <c r="E890" s="368"/>
      <c r="F890" s="368"/>
      <c r="G890" s="369"/>
      <c r="H890" s="369"/>
      <c r="I890" s="443"/>
      <c r="J890" s="368"/>
      <c r="O890" s="457"/>
      <c r="P890" s="398"/>
      <c r="Q890" s="398"/>
    </row>
    <row r="891" spans="1:17" s="364" customFormat="1" ht="109.2" customHeight="1" x14ac:dyDescent="0.3">
      <c r="A891" s="368"/>
      <c r="B891" s="361"/>
      <c r="C891" s="368"/>
      <c r="D891" s="368"/>
      <c r="E891" s="368"/>
      <c r="F891" s="368"/>
      <c r="G891" s="369"/>
      <c r="H891" s="369"/>
      <c r="I891" s="443"/>
      <c r="J891" s="368"/>
      <c r="O891" s="457"/>
      <c r="P891" s="398"/>
      <c r="Q891" s="398"/>
    </row>
    <row r="892" spans="1:17" s="364" customFormat="1" ht="109.2" customHeight="1" x14ac:dyDescent="0.3">
      <c r="A892" s="368"/>
      <c r="B892" s="361"/>
      <c r="C892" s="368"/>
      <c r="D892" s="368"/>
      <c r="E892" s="368"/>
      <c r="F892" s="368"/>
      <c r="G892" s="369"/>
      <c r="H892" s="369"/>
      <c r="I892" s="443"/>
      <c r="J892" s="368"/>
      <c r="O892" s="457"/>
      <c r="P892" s="398"/>
      <c r="Q892" s="398"/>
    </row>
    <row r="893" spans="1:17" s="364" customFormat="1" ht="109.2" customHeight="1" x14ac:dyDescent="0.3">
      <c r="A893" s="368"/>
      <c r="B893" s="361"/>
      <c r="C893" s="368"/>
      <c r="D893" s="368"/>
      <c r="E893" s="368"/>
      <c r="F893" s="368"/>
      <c r="G893" s="369"/>
      <c r="H893" s="369"/>
      <c r="I893" s="443"/>
      <c r="J893" s="368"/>
      <c r="O893" s="457"/>
      <c r="P893" s="398"/>
      <c r="Q893" s="398"/>
    </row>
    <row r="894" spans="1:17" s="364" customFormat="1" ht="109.2" customHeight="1" x14ac:dyDescent="0.3">
      <c r="A894" s="368"/>
      <c r="B894" s="361"/>
      <c r="C894" s="368"/>
      <c r="D894" s="368"/>
      <c r="E894" s="368"/>
      <c r="F894" s="368"/>
      <c r="G894" s="369"/>
      <c r="H894" s="369"/>
      <c r="I894" s="443"/>
      <c r="J894" s="368"/>
      <c r="O894" s="457"/>
      <c r="P894" s="398"/>
      <c r="Q894" s="398"/>
    </row>
    <row r="895" spans="1:17" s="364" customFormat="1" ht="109.2" customHeight="1" x14ac:dyDescent="0.3">
      <c r="A895" s="368"/>
      <c r="B895" s="361"/>
      <c r="C895" s="368"/>
      <c r="D895" s="368"/>
      <c r="E895" s="368"/>
      <c r="F895" s="368"/>
      <c r="G895" s="369"/>
      <c r="H895" s="369"/>
      <c r="I895" s="443"/>
      <c r="J895" s="368"/>
      <c r="O895" s="457"/>
      <c r="P895" s="398"/>
      <c r="Q895" s="398"/>
    </row>
    <row r="896" spans="1:17" s="364" customFormat="1" ht="109.2" customHeight="1" x14ac:dyDescent="0.3">
      <c r="A896" s="368"/>
      <c r="B896" s="361"/>
      <c r="C896" s="368"/>
      <c r="D896" s="368"/>
      <c r="E896" s="368"/>
      <c r="F896" s="368"/>
      <c r="G896" s="369"/>
      <c r="H896" s="369"/>
      <c r="I896" s="443"/>
      <c r="J896" s="368"/>
      <c r="O896" s="457"/>
      <c r="P896" s="398"/>
      <c r="Q896" s="398"/>
    </row>
    <row r="897" spans="1:17" s="364" customFormat="1" ht="109.2" customHeight="1" x14ac:dyDescent="0.3">
      <c r="A897" s="368"/>
      <c r="B897" s="361"/>
      <c r="C897" s="368"/>
      <c r="D897" s="368"/>
      <c r="E897" s="368"/>
      <c r="F897" s="368"/>
      <c r="G897" s="369"/>
      <c r="H897" s="369"/>
      <c r="I897" s="443"/>
      <c r="J897" s="368"/>
      <c r="O897" s="457"/>
      <c r="P897" s="398"/>
      <c r="Q897" s="398"/>
    </row>
    <row r="898" spans="1:17" s="364" customFormat="1" ht="109.2" customHeight="1" x14ac:dyDescent="0.3">
      <c r="A898" s="368"/>
      <c r="B898" s="361"/>
      <c r="C898" s="368"/>
      <c r="D898" s="368"/>
      <c r="E898" s="368"/>
      <c r="F898" s="368"/>
      <c r="G898" s="369"/>
      <c r="H898" s="369"/>
      <c r="I898" s="443"/>
      <c r="J898" s="368"/>
      <c r="O898" s="457"/>
      <c r="P898" s="398"/>
      <c r="Q898" s="398"/>
    </row>
    <row r="899" spans="1:17" s="364" customFormat="1" ht="109.2" customHeight="1" x14ac:dyDescent="0.3">
      <c r="A899" s="368"/>
      <c r="B899" s="361"/>
      <c r="C899" s="368"/>
      <c r="D899" s="368"/>
      <c r="E899" s="368"/>
      <c r="F899" s="368"/>
      <c r="G899" s="369"/>
      <c r="H899" s="369"/>
      <c r="I899" s="443"/>
      <c r="J899" s="368"/>
      <c r="O899" s="457"/>
      <c r="P899" s="398"/>
      <c r="Q899" s="398"/>
    </row>
    <row r="900" spans="1:17" s="364" customFormat="1" ht="109.2" customHeight="1" x14ac:dyDescent="0.3">
      <c r="A900" s="368"/>
      <c r="B900" s="361"/>
      <c r="C900" s="368"/>
      <c r="D900" s="368"/>
      <c r="E900" s="368"/>
      <c r="F900" s="368"/>
      <c r="G900" s="369"/>
      <c r="H900" s="369"/>
      <c r="I900" s="443"/>
      <c r="J900" s="368"/>
      <c r="O900" s="457"/>
      <c r="P900" s="398"/>
      <c r="Q900" s="398"/>
    </row>
    <row r="901" spans="1:17" s="364" customFormat="1" ht="109.2" customHeight="1" x14ac:dyDescent="0.3">
      <c r="A901" s="368"/>
      <c r="B901" s="361"/>
      <c r="C901" s="368"/>
      <c r="D901" s="368"/>
      <c r="E901" s="368"/>
      <c r="F901" s="368"/>
      <c r="G901" s="369"/>
      <c r="H901" s="369"/>
      <c r="I901" s="443"/>
      <c r="J901" s="368"/>
      <c r="O901" s="457"/>
      <c r="P901" s="398"/>
      <c r="Q901" s="398"/>
    </row>
    <row r="902" spans="1:17" s="364" customFormat="1" ht="109.2" customHeight="1" x14ac:dyDescent="0.3">
      <c r="A902" s="368"/>
      <c r="B902" s="361"/>
      <c r="C902" s="368"/>
      <c r="D902" s="368"/>
      <c r="E902" s="368"/>
      <c r="F902" s="368"/>
      <c r="G902" s="369"/>
      <c r="H902" s="369"/>
      <c r="I902" s="443"/>
      <c r="J902" s="368"/>
      <c r="O902" s="457"/>
      <c r="P902" s="398"/>
      <c r="Q902" s="398"/>
    </row>
    <row r="903" spans="1:17" s="364" customFormat="1" ht="109.2" customHeight="1" x14ac:dyDescent="0.3">
      <c r="A903" s="368"/>
      <c r="B903" s="361"/>
      <c r="C903" s="368"/>
      <c r="D903" s="368"/>
      <c r="E903" s="368"/>
      <c r="F903" s="368"/>
      <c r="G903" s="369"/>
      <c r="H903" s="369"/>
      <c r="I903" s="443"/>
      <c r="J903" s="368"/>
      <c r="O903" s="457"/>
      <c r="P903" s="398"/>
      <c r="Q903" s="398"/>
    </row>
    <row r="904" spans="1:17" s="364" customFormat="1" ht="109.2" customHeight="1" x14ac:dyDescent="0.3">
      <c r="A904" s="368"/>
      <c r="B904" s="361"/>
      <c r="C904" s="368"/>
      <c r="D904" s="368"/>
      <c r="E904" s="368"/>
      <c r="F904" s="368"/>
      <c r="G904" s="369"/>
      <c r="H904" s="369"/>
      <c r="I904" s="443"/>
      <c r="J904" s="368"/>
      <c r="O904" s="457"/>
      <c r="P904" s="398"/>
      <c r="Q904" s="398"/>
    </row>
    <row r="905" spans="1:17" s="364" customFormat="1" ht="109.2" customHeight="1" x14ac:dyDescent="0.3">
      <c r="A905" s="368"/>
      <c r="B905" s="361"/>
      <c r="C905" s="368"/>
      <c r="D905" s="368"/>
      <c r="E905" s="368"/>
      <c r="F905" s="368"/>
      <c r="G905" s="369"/>
      <c r="H905" s="369"/>
      <c r="I905" s="443"/>
      <c r="J905" s="368"/>
      <c r="O905" s="457"/>
      <c r="P905" s="398"/>
      <c r="Q905" s="398"/>
    </row>
    <row r="906" spans="1:17" s="364" customFormat="1" ht="109.2" customHeight="1" x14ac:dyDescent="0.3">
      <c r="A906" s="368"/>
      <c r="B906" s="361"/>
      <c r="C906" s="368"/>
      <c r="D906" s="368"/>
      <c r="E906" s="368"/>
      <c r="F906" s="368"/>
      <c r="G906" s="369"/>
      <c r="H906" s="369"/>
      <c r="I906" s="443"/>
      <c r="J906" s="368"/>
      <c r="O906" s="457"/>
      <c r="P906" s="398"/>
      <c r="Q906" s="398"/>
    </row>
    <row r="907" spans="1:17" s="364" customFormat="1" ht="109.2" customHeight="1" x14ac:dyDescent="0.3">
      <c r="A907" s="368"/>
      <c r="B907" s="361"/>
      <c r="C907" s="368"/>
      <c r="D907" s="368"/>
      <c r="E907" s="368"/>
      <c r="F907" s="368"/>
      <c r="G907" s="369"/>
      <c r="H907" s="369"/>
      <c r="I907" s="443"/>
      <c r="J907" s="368"/>
      <c r="O907" s="457"/>
      <c r="P907" s="398"/>
      <c r="Q907" s="398"/>
    </row>
    <row r="908" spans="1:17" s="364" customFormat="1" ht="109.2" customHeight="1" x14ac:dyDescent="0.3">
      <c r="A908" s="368"/>
      <c r="B908" s="361"/>
      <c r="C908" s="368"/>
      <c r="D908" s="368"/>
      <c r="E908" s="368"/>
      <c r="F908" s="368"/>
      <c r="G908" s="369"/>
      <c r="H908" s="369"/>
      <c r="I908" s="443"/>
      <c r="J908" s="368"/>
      <c r="O908" s="457"/>
      <c r="P908" s="398"/>
      <c r="Q908" s="398"/>
    </row>
    <row r="909" spans="1:17" s="364" customFormat="1" ht="109.2" customHeight="1" x14ac:dyDescent="0.3">
      <c r="A909" s="368"/>
      <c r="B909" s="361"/>
      <c r="C909" s="368"/>
      <c r="D909" s="368"/>
      <c r="E909" s="368"/>
      <c r="F909" s="368"/>
      <c r="G909" s="369"/>
      <c r="H909" s="369"/>
      <c r="I909" s="443"/>
      <c r="J909" s="368"/>
      <c r="O909" s="457"/>
      <c r="P909" s="398"/>
      <c r="Q909" s="398"/>
    </row>
    <row r="910" spans="1:17" s="364" customFormat="1" ht="109.2" customHeight="1" x14ac:dyDescent="0.3">
      <c r="A910" s="368"/>
      <c r="B910" s="361"/>
      <c r="C910" s="368"/>
      <c r="D910" s="368"/>
      <c r="E910" s="368"/>
      <c r="F910" s="368"/>
      <c r="G910" s="369"/>
      <c r="H910" s="369"/>
      <c r="I910" s="443"/>
      <c r="J910" s="368"/>
      <c r="O910" s="457"/>
      <c r="P910" s="398"/>
      <c r="Q910" s="398"/>
    </row>
    <row r="911" spans="1:17" s="364" customFormat="1" ht="109.2" customHeight="1" x14ac:dyDescent="0.3">
      <c r="A911" s="368"/>
      <c r="B911" s="361"/>
      <c r="C911" s="368"/>
      <c r="D911" s="368"/>
      <c r="E911" s="368"/>
      <c r="F911" s="368"/>
      <c r="G911" s="369"/>
      <c r="H911" s="369"/>
      <c r="I911" s="443"/>
      <c r="J911" s="368"/>
      <c r="O911" s="457"/>
      <c r="P911" s="398"/>
      <c r="Q911" s="398"/>
    </row>
    <row r="912" spans="1:17" s="364" customFormat="1" ht="109.2" customHeight="1" x14ac:dyDescent="0.3">
      <c r="A912" s="368"/>
      <c r="B912" s="361"/>
      <c r="C912" s="368"/>
      <c r="D912" s="368"/>
      <c r="E912" s="368"/>
      <c r="F912" s="368"/>
      <c r="G912" s="369"/>
      <c r="H912" s="369"/>
      <c r="I912" s="443"/>
      <c r="J912" s="368"/>
      <c r="O912" s="457"/>
      <c r="P912" s="398"/>
      <c r="Q912" s="398"/>
    </row>
    <row r="913" spans="1:17" s="364" customFormat="1" ht="109.2" customHeight="1" x14ac:dyDescent="0.3">
      <c r="A913" s="368"/>
      <c r="B913" s="361"/>
      <c r="C913" s="368"/>
      <c r="D913" s="368"/>
      <c r="E913" s="368"/>
      <c r="F913" s="368"/>
      <c r="G913" s="369"/>
      <c r="H913" s="369"/>
      <c r="I913" s="443"/>
      <c r="J913" s="368"/>
      <c r="O913" s="457"/>
      <c r="P913" s="398"/>
      <c r="Q913" s="398"/>
    </row>
    <row r="914" spans="1:17" s="364" customFormat="1" ht="109.2" customHeight="1" x14ac:dyDescent="0.3">
      <c r="A914" s="368"/>
      <c r="B914" s="361"/>
      <c r="C914" s="368"/>
      <c r="D914" s="368"/>
      <c r="E914" s="368"/>
      <c r="F914" s="368"/>
      <c r="G914" s="369"/>
      <c r="H914" s="369"/>
      <c r="I914" s="443"/>
      <c r="J914" s="368"/>
      <c r="O914" s="457"/>
      <c r="P914" s="398"/>
      <c r="Q914" s="398"/>
    </row>
    <row r="915" spans="1:17" s="364" customFormat="1" ht="109.2" customHeight="1" x14ac:dyDescent="0.3">
      <c r="A915" s="368"/>
      <c r="B915" s="361"/>
      <c r="C915" s="368"/>
      <c r="D915" s="368"/>
      <c r="E915" s="368"/>
      <c r="F915" s="368"/>
      <c r="G915" s="369"/>
      <c r="H915" s="369"/>
      <c r="I915" s="443"/>
      <c r="J915" s="368"/>
      <c r="O915" s="457"/>
      <c r="P915" s="398"/>
      <c r="Q915" s="398"/>
    </row>
    <row r="916" spans="1:17" s="364" customFormat="1" ht="109.2" customHeight="1" x14ac:dyDescent="0.3">
      <c r="A916" s="368"/>
      <c r="B916" s="361"/>
      <c r="C916" s="368"/>
      <c r="D916" s="368"/>
      <c r="E916" s="368"/>
      <c r="F916" s="368"/>
      <c r="G916" s="369"/>
      <c r="H916" s="369"/>
      <c r="I916" s="443"/>
      <c r="J916" s="368"/>
      <c r="O916" s="457"/>
      <c r="P916" s="398"/>
      <c r="Q916" s="398"/>
    </row>
    <row r="917" spans="1:17" s="364" customFormat="1" ht="109.2" customHeight="1" x14ac:dyDescent="0.3">
      <c r="A917" s="368"/>
      <c r="B917" s="361"/>
      <c r="C917" s="368"/>
      <c r="D917" s="368"/>
      <c r="E917" s="368"/>
      <c r="F917" s="368"/>
      <c r="G917" s="369"/>
      <c r="H917" s="369"/>
      <c r="I917" s="443"/>
      <c r="J917" s="368"/>
      <c r="O917" s="457"/>
      <c r="P917" s="398"/>
      <c r="Q917" s="398"/>
    </row>
    <row r="918" spans="1:17" s="364" customFormat="1" ht="109.2" customHeight="1" x14ac:dyDescent="0.3">
      <c r="A918" s="368"/>
      <c r="B918" s="361"/>
      <c r="C918" s="368"/>
      <c r="D918" s="368"/>
      <c r="E918" s="368"/>
      <c r="F918" s="368"/>
      <c r="G918" s="369"/>
      <c r="H918" s="369"/>
      <c r="I918" s="443"/>
      <c r="J918" s="368"/>
      <c r="O918" s="457"/>
      <c r="P918" s="398"/>
      <c r="Q918" s="398"/>
    </row>
    <row r="919" spans="1:17" s="364" customFormat="1" ht="109.2" customHeight="1" x14ac:dyDescent="0.3">
      <c r="A919" s="368"/>
      <c r="B919" s="361"/>
      <c r="C919" s="368"/>
      <c r="D919" s="368"/>
      <c r="E919" s="368"/>
      <c r="F919" s="368"/>
      <c r="G919" s="369"/>
      <c r="H919" s="369"/>
      <c r="I919" s="443"/>
      <c r="J919" s="368"/>
      <c r="O919" s="457"/>
      <c r="P919" s="398"/>
      <c r="Q919" s="398"/>
    </row>
    <row r="920" spans="1:17" s="364" customFormat="1" ht="109.2" customHeight="1" x14ac:dyDescent="0.3">
      <c r="A920" s="368"/>
      <c r="B920" s="361"/>
      <c r="C920" s="368"/>
      <c r="D920" s="368"/>
      <c r="E920" s="368"/>
      <c r="F920" s="368"/>
      <c r="G920" s="369"/>
      <c r="H920" s="369"/>
      <c r="I920" s="443"/>
      <c r="J920" s="368"/>
      <c r="O920" s="457"/>
      <c r="P920" s="398"/>
      <c r="Q920" s="398"/>
    </row>
    <row r="921" spans="1:17" s="364" customFormat="1" ht="109.2" customHeight="1" x14ac:dyDescent="0.3">
      <c r="A921" s="368"/>
      <c r="B921" s="361"/>
      <c r="C921" s="368"/>
      <c r="D921" s="368"/>
      <c r="E921" s="368"/>
      <c r="F921" s="368"/>
      <c r="G921" s="369"/>
      <c r="H921" s="369"/>
      <c r="I921" s="443"/>
      <c r="J921" s="368"/>
      <c r="O921" s="457"/>
      <c r="P921" s="398"/>
      <c r="Q921" s="398"/>
    </row>
    <row r="922" spans="1:17" s="364" customFormat="1" ht="109.2" customHeight="1" x14ac:dyDescent="0.3">
      <c r="A922" s="368"/>
      <c r="B922" s="361"/>
      <c r="C922" s="368"/>
      <c r="D922" s="368"/>
      <c r="E922" s="368"/>
      <c r="F922" s="368"/>
      <c r="G922" s="369"/>
      <c r="H922" s="369"/>
      <c r="I922" s="443"/>
      <c r="J922" s="368"/>
      <c r="O922" s="457"/>
      <c r="P922" s="398"/>
      <c r="Q922" s="398"/>
    </row>
    <row r="923" spans="1:17" s="364" customFormat="1" ht="109.2" customHeight="1" x14ac:dyDescent="0.3">
      <c r="A923" s="368"/>
      <c r="B923" s="361"/>
      <c r="C923" s="368"/>
      <c r="D923" s="368"/>
      <c r="E923" s="368"/>
      <c r="F923" s="368"/>
      <c r="G923" s="369"/>
      <c r="H923" s="369"/>
      <c r="I923" s="443"/>
      <c r="J923" s="368"/>
      <c r="O923" s="457"/>
      <c r="P923" s="398"/>
      <c r="Q923" s="398"/>
    </row>
    <row r="924" spans="1:17" s="364" customFormat="1" ht="109.2" customHeight="1" x14ac:dyDescent="0.3">
      <c r="A924" s="368"/>
      <c r="B924" s="361"/>
      <c r="C924" s="368"/>
      <c r="D924" s="368"/>
      <c r="E924" s="368"/>
      <c r="F924" s="368"/>
      <c r="G924" s="369"/>
      <c r="H924" s="369"/>
      <c r="I924" s="443"/>
      <c r="J924" s="368"/>
      <c r="O924" s="457"/>
      <c r="P924" s="398"/>
      <c r="Q924" s="398"/>
    </row>
    <row r="925" spans="1:17" s="364" customFormat="1" ht="109.2" customHeight="1" x14ac:dyDescent="0.3">
      <c r="A925" s="368"/>
      <c r="B925" s="361"/>
      <c r="C925" s="368"/>
      <c r="D925" s="368"/>
      <c r="E925" s="368"/>
      <c r="F925" s="368"/>
      <c r="G925" s="369"/>
      <c r="H925" s="369"/>
      <c r="I925" s="443"/>
      <c r="J925" s="368"/>
      <c r="O925" s="457"/>
      <c r="P925" s="398"/>
      <c r="Q925" s="398"/>
    </row>
    <row r="926" spans="1:17" s="364" customFormat="1" ht="109.2" customHeight="1" x14ac:dyDescent="0.3">
      <c r="A926" s="368"/>
      <c r="B926" s="361"/>
      <c r="C926" s="368"/>
      <c r="D926" s="368"/>
      <c r="E926" s="368"/>
      <c r="F926" s="368"/>
      <c r="G926" s="369"/>
      <c r="H926" s="369"/>
      <c r="I926" s="443"/>
      <c r="J926" s="368"/>
      <c r="O926" s="457"/>
      <c r="P926" s="398"/>
      <c r="Q926" s="398"/>
    </row>
    <row r="927" spans="1:17" s="364" customFormat="1" ht="109.2" customHeight="1" x14ac:dyDescent="0.3">
      <c r="A927" s="368"/>
      <c r="B927" s="361"/>
      <c r="C927" s="368"/>
      <c r="D927" s="368"/>
      <c r="E927" s="368"/>
      <c r="F927" s="368"/>
      <c r="G927" s="369"/>
      <c r="H927" s="369"/>
      <c r="I927" s="443"/>
      <c r="J927" s="368"/>
      <c r="O927" s="457"/>
      <c r="P927" s="398"/>
      <c r="Q927" s="398"/>
    </row>
    <row r="928" spans="1:17" s="364" customFormat="1" ht="109.2" customHeight="1" x14ac:dyDescent="0.3">
      <c r="A928" s="368"/>
      <c r="B928" s="361"/>
      <c r="C928" s="368"/>
      <c r="D928" s="368"/>
      <c r="E928" s="368"/>
      <c r="F928" s="368"/>
      <c r="G928" s="369"/>
      <c r="H928" s="369"/>
      <c r="I928" s="443"/>
      <c r="J928" s="368"/>
      <c r="O928" s="457"/>
      <c r="P928" s="398"/>
      <c r="Q928" s="398"/>
    </row>
    <row r="929" spans="1:17" s="364" customFormat="1" ht="109.2" customHeight="1" x14ac:dyDescent="0.3">
      <c r="A929" s="368"/>
      <c r="B929" s="361"/>
      <c r="C929" s="368"/>
      <c r="D929" s="368"/>
      <c r="E929" s="368"/>
      <c r="F929" s="368"/>
      <c r="G929" s="369"/>
      <c r="H929" s="369"/>
      <c r="I929" s="443"/>
      <c r="J929" s="368"/>
      <c r="O929" s="457"/>
      <c r="P929" s="398"/>
      <c r="Q929" s="398"/>
    </row>
    <row r="930" spans="1:17" s="364" customFormat="1" ht="109.2" customHeight="1" x14ac:dyDescent="0.3">
      <c r="A930" s="368"/>
      <c r="B930" s="361"/>
      <c r="C930" s="368"/>
      <c r="D930" s="368"/>
      <c r="E930" s="368"/>
      <c r="F930" s="368"/>
      <c r="G930" s="369"/>
      <c r="H930" s="369"/>
      <c r="I930" s="443"/>
      <c r="J930" s="368"/>
      <c r="O930" s="457"/>
      <c r="P930" s="398"/>
      <c r="Q930" s="398"/>
    </row>
    <row r="931" spans="1:17" s="364" customFormat="1" ht="109.2" customHeight="1" x14ac:dyDescent="0.3">
      <c r="A931" s="368"/>
      <c r="B931" s="361"/>
      <c r="C931" s="368"/>
      <c r="D931" s="368"/>
      <c r="E931" s="368"/>
      <c r="F931" s="368"/>
      <c r="G931" s="369"/>
      <c r="H931" s="369"/>
      <c r="I931" s="443"/>
      <c r="J931" s="368"/>
      <c r="O931" s="457"/>
      <c r="P931" s="398"/>
      <c r="Q931" s="398"/>
    </row>
    <row r="932" spans="1:17" s="364" customFormat="1" ht="109.2" customHeight="1" x14ac:dyDescent="0.3">
      <c r="A932" s="368"/>
      <c r="B932" s="361"/>
      <c r="C932" s="368"/>
      <c r="D932" s="368"/>
      <c r="E932" s="368"/>
      <c r="F932" s="368"/>
      <c r="G932" s="369"/>
      <c r="H932" s="369"/>
      <c r="I932" s="443"/>
      <c r="J932" s="368"/>
      <c r="O932" s="457"/>
      <c r="P932" s="398"/>
      <c r="Q932" s="398"/>
    </row>
    <row r="933" spans="1:17" s="364" customFormat="1" ht="109.2" customHeight="1" x14ac:dyDescent="0.3">
      <c r="A933" s="368"/>
      <c r="B933" s="361"/>
      <c r="C933" s="368"/>
      <c r="D933" s="368"/>
      <c r="E933" s="368"/>
      <c r="F933" s="368"/>
      <c r="G933" s="369"/>
      <c r="H933" s="369"/>
      <c r="I933" s="443"/>
      <c r="J933" s="368"/>
      <c r="O933" s="457"/>
      <c r="P933" s="398"/>
      <c r="Q933" s="398"/>
    </row>
    <row r="934" spans="1:17" s="364" customFormat="1" ht="109.2" customHeight="1" x14ac:dyDescent="0.3">
      <c r="A934" s="368"/>
      <c r="B934" s="361"/>
      <c r="C934" s="368"/>
      <c r="D934" s="368"/>
      <c r="E934" s="368"/>
      <c r="F934" s="368"/>
      <c r="G934" s="369"/>
      <c r="H934" s="369"/>
      <c r="I934" s="443"/>
      <c r="J934" s="368"/>
      <c r="O934" s="457"/>
      <c r="P934" s="398"/>
      <c r="Q934" s="398"/>
    </row>
    <row r="935" spans="1:17" s="364" customFormat="1" ht="109.2" customHeight="1" x14ac:dyDescent="0.3">
      <c r="A935" s="368"/>
      <c r="B935" s="361"/>
      <c r="C935" s="368"/>
      <c r="D935" s="368"/>
      <c r="E935" s="368"/>
      <c r="F935" s="368"/>
      <c r="G935" s="369"/>
      <c r="H935" s="369"/>
      <c r="I935" s="443"/>
      <c r="J935" s="368"/>
      <c r="O935" s="457"/>
      <c r="P935" s="398"/>
      <c r="Q935" s="398"/>
    </row>
    <row r="936" spans="1:17" s="364" customFormat="1" ht="109.2" customHeight="1" x14ac:dyDescent="0.3">
      <c r="A936" s="368"/>
      <c r="B936" s="361"/>
      <c r="C936" s="368"/>
      <c r="D936" s="368"/>
      <c r="E936" s="368"/>
      <c r="F936" s="368"/>
      <c r="G936" s="369"/>
      <c r="H936" s="369"/>
      <c r="I936" s="443"/>
      <c r="J936" s="368"/>
      <c r="O936" s="457"/>
      <c r="P936" s="398"/>
      <c r="Q936" s="398"/>
    </row>
    <row r="937" spans="1:17" s="364" customFormat="1" ht="109.2" customHeight="1" x14ac:dyDescent="0.3">
      <c r="A937" s="368"/>
      <c r="B937" s="361"/>
      <c r="C937" s="368"/>
      <c r="D937" s="368"/>
      <c r="E937" s="368"/>
      <c r="F937" s="368"/>
      <c r="G937" s="369"/>
      <c r="H937" s="369"/>
      <c r="I937" s="443"/>
      <c r="J937" s="368"/>
      <c r="O937" s="457"/>
      <c r="P937" s="398"/>
      <c r="Q937" s="398"/>
    </row>
    <row r="938" spans="1:17" s="364" customFormat="1" ht="109.2" customHeight="1" x14ac:dyDescent="0.3">
      <c r="A938" s="368"/>
      <c r="B938" s="361"/>
      <c r="C938" s="368"/>
      <c r="D938" s="368"/>
      <c r="E938" s="368"/>
      <c r="F938" s="368"/>
      <c r="G938" s="369"/>
      <c r="H938" s="369"/>
      <c r="I938" s="443"/>
      <c r="J938" s="368"/>
      <c r="O938" s="457"/>
      <c r="P938" s="398"/>
      <c r="Q938" s="398"/>
    </row>
    <row r="939" spans="1:17" s="364" customFormat="1" ht="109.2" customHeight="1" x14ac:dyDescent="0.3">
      <c r="A939" s="368"/>
      <c r="B939" s="361"/>
      <c r="C939" s="368"/>
      <c r="D939" s="368"/>
      <c r="E939" s="368"/>
      <c r="F939" s="368"/>
      <c r="G939" s="369"/>
      <c r="H939" s="369"/>
      <c r="I939" s="443"/>
      <c r="J939" s="368"/>
      <c r="O939" s="457"/>
      <c r="P939" s="398"/>
      <c r="Q939" s="398"/>
    </row>
    <row r="940" spans="1:17" s="364" customFormat="1" ht="109.2" customHeight="1" x14ac:dyDescent="0.3">
      <c r="A940" s="368"/>
      <c r="B940" s="361"/>
      <c r="C940" s="368"/>
      <c r="D940" s="368"/>
      <c r="E940" s="368"/>
      <c r="F940" s="368"/>
      <c r="G940" s="369"/>
      <c r="H940" s="369"/>
      <c r="I940" s="443"/>
      <c r="J940" s="368"/>
      <c r="O940" s="457"/>
      <c r="P940" s="398"/>
      <c r="Q940" s="398"/>
    </row>
    <row r="941" spans="1:17" s="364" customFormat="1" ht="109.2" customHeight="1" x14ac:dyDescent="0.3">
      <c r="A941" s="368"/>
      <c r="B941" s="361"/>
      <c r="C941" s="368"/>
      <c r="D941" s="368"/>
      <c r="E941" s="368"/>
      <c r="F941" s="368"/>
      <c r="G941" s="369"/>
      <c r="H941" s="369"/>
      <c r="I941" s="443"/>
      <c r="J941" s="368"/>
      <c r="O941" s="457"/>
      <c r="P941" s="398"/>
      <c r="Q941" s="398"/>
    </row>
    <row r="942" spans="1:17" s="364" customFormat="1" ht="109.2" customHeight="1" x14ac:dyDescent="0.3">
      <c r="A942" s="368"/>
      <c r="B942" s="361"/>
      <c r="C942" s="368"/>
      <c r="D942" s="368"/>
      <c r="E942" s="368"/>
      <c r="F942" s="368"/>
      <c r="G942" s="369"/>
      <c r="H942" s="369"/>
      <c r="I942" s="443"/>
      <c r="J942" s="368"/>
      <c r="O942" s="457"/>
      <c r="P942" s="398"/>
      <c r="Q942" s="398"/>
    </row>
    <row r="943" spans="1:17" s="364" customFormat="1" ht="109.2" customHeight="1" x14ac:dyDescent="0.3">
      <c r="A943" s="368"/>
      <c r="B943" s="361"/>
      <c r="C943" s="368"/>
      <c r="D943" s="368"/>
      <c r="E943" s="368"/>
      <c r="F943" s="368"/>
      <c r="G943" s="369"/>
      <c r="H943" s="369"/>
      <c r="I943" s="443"/>
      <c r="J943" s="368"/>
      <c r="O943" s="457"/>
      <c r="P943" s="398"/>
      <c r="Q943" s="398"/>
    </row>
    <row r="944" spans="1:17" s="364" customFormat="1" ht="109.2" customHeight="1" x14ac:dyDescent="0.3">
      <c r="A944" s="368"/>
      <c r="B944" s="361"/>
      <c r="C944" s="368"/>
      <c r="D944" s="368"/>
      <c r="E944" s="368"/>
      <c r="F944" s="368"/>
      <c r="G944" s="369"/>
      <c r="H944" s="369"/>
      <c r="I944" s="443"/>
      <c r="J944" s="368"/>
      <c r="O944" s="457"/>
      <c r="P944" s="398"/>
      <c r="Q944" s="398"/>
    </row>
    <row r="945" spans="1:17" s="364" customFormat="1" ht="109.2" customHeight="1" x14ac:dyDescent="0.3">
      <c r="A945" s="368"/>
      <c r="B945" s="361"/>
      <c r="C945" s="368"/>
      <c r="D945" s="368"/>
      <c r="E945" s="368"/>
      <c r="F945" s="368"/>
      <c r="G945" s="369"/>
      <c r="H945" s="369"/>
      <c r="I945" s="443"/>
      <c r="J945" s="368"/>
      <c r="O945" s="457"/>
      <c r="P945" s="398"/>
      <c r="Q945" s="398"/>
    </row>
    <row r="946" spans="1:17" s="364" customFormat="1" ht="109.2" customHeight="1" x14ac:dyDescent="0.3">
      <c r="A946" s="368"/>
      <c r="B946" s="361"/>
      <c r="C946" s="368"/>
      <c r="D946" s="368"/>
      <c r="E946" s="368"/>
      <c r="F946" s="368"/>
      <c r="G946" s="369"/>
      <c r="H946" s="369"/>
      <c r="I946" s="443"/>
      <c r="J946" s="368"/>
      <c r="O946" s="457"/>
      <c r="P946" s="398"/>
      <c r="Q946" s="398"/>
    </row>
    <row r="947" spans="1:17" s="364" customFormat="1" ht="109.2" customHeight="1" x14ac:dyDescent="0.3">
      <c r="A947" s="368"/>
      <c r="B947" s="361"/>
      <c r="C947" s="368"/>
      <c r="D947" s="368"/>
      <c r="E947" s="368"/>
      <c r="F947" s="368"/>
      <c r="G947" s="369"/>
      <c r="H947" s="369"/>
      <c r="I947" s="443"/>
      <c r="J947" s="368"/>
      <c r="O947" s="457"/>
      <c r="P947" s="398"/>
      <c r="Q947" s="398"/>
    </row>
    <row r="948" spans="1:17" s="364" customFormat="1" ht="109.2" customHeight="1" x14ac:dyDescent="0.3">
      <c r="A948" s="368"/>
      <c r="B948" s="361"/>
      <c r="C948" s="368"/>
      <c r="D948" s="368"/>
      <c r="E948" s="368"/>
      <c r="F948" s="368"/>
      <c r="G948" s="369"/>
      <c r="H948" s="369"/>
      <c r="I948" s="443"/>
      <c r="J948" s="368"/>
      <c r="O948" s="457"/>
      <c r="P948" s="398"/>
      <c r="Q948" s="398"/>
    </row>
    <row r="949" spans="1:17" s="364" customFormat="1" ht="109.2" customHeight="1" x14ac:dyDescent="0.3">
      <c r="A949" s="368"/>
      <c r="B949" s="361"/>
      <c r="C949" s="368"/>
      <c r="D949" s="368"/>
      <c r="E949" s="368"/>
      <c r="F949" s="368"/>
      <c r="G949" s="369"/>
      <c r="H949" s="369"/>
      <c r="I949" s="443"/>
      <c r="J949" s="368"/>
      <c r="O949" s="457"/>
      <c r="P949" s="398"/>
      <c r="Q949" s="398"/>
    </row>
    <row r="950" spans="1:17" s="364" customFormat="1" ht="109.2" customHeight="1" x14ac:dyDescent="0.3">
      <c r="A950" s="368"/>
      <c r="B950" s="361"/>
      <c r="C950" s="368"/>
      <c r="D950" s="368"/>
      <c r="E950" s="368"/>
      <c r="F950" s="368"/>
      <c r="G950" s="369"/>
      <c r="H950" s="369"/>
      <c r="I950" s="443"/>
      <c r="J950" s="368"/>
      <c r="O950" s="457"/>
      <c r="P950" s="398"/>
      <c r="Q950" s="398"/>
    </row>
    <row r="951" spans="1:17" s="364" customFormat="1" ht="109.2" customHeight="1" x14ac:dyDescent="0.3">
      <c r="A951" s="368"/>
      <c r="B951" s="361"/>
      <c r="C951" s="368"/>
      <c r="D951" s="368"/>
      <c r="E951" s="368"/>
      <c r="F951" s="368"/>
      <c r="G951" s="369"/>
      <c r="H951" s="369"/>
      <c r="I951" s="443"/>
      <c r="J951" s="368"/>
      <c r="O951" s="457"/>
      <c r="P951" s="398"/>
      <c r="Q951" s="398"/>
    </row>
    <row r="952" spans="1:17" s="364" customFormat="1" ht="109.2" customHeight="1" x14ac:dyDescent="0.3">
      <c r="A952" s="368"/>
      <c r="B952" s="361"/>
      <c r="C952" s="368"/>
      <c r="D952" s="368"/>
      <c r="E952" s="368"/>
      <c r="F952" s="368"/>
      <c r="G952" s="369"/>
      <c r="H952" s="369"/>
      <c r="I952" s="443"/>
      <c r="J952" s="368"/>
      <c r="O952" s="457"/>
      <c r="P952" s="398"/>
      <c r="Q952" s="398"/>
    </row>
    <row r="953" spans="1:17" s="364" customFormat="1" ht="109.2" customHeight="1" x14ac:dyDescent="0.3">
      <c r="A953" s="368"/>
      <c r="B953" s="361"/>
      <c r="C953" s="368"/>
      <c r="D953" s="368"/>
      <c r="E953" s="368"/>
      <c r="F953" s="368"/>
      <c r="G953" s="369"/>
      <c r="H953" s="369"/>
      <c r="I953" s="443"/>
      <c r="J953" s="368"/>
      <c r="O953" s="457"/>
      <c r="P953" s="398"/>
      <c r="Q953" s="398"/>
    </row>
    <row r="954" spans="1:17" s="364" customFormat="1" ht="109.2" customHeight="1" x14ac:dyDescent="0.3">
      <c r="A954" s="368"/>
      <c r="B954" s="361"/>
      <c r="C954" s="368"/>
      <c r="D954" s="368"/>
      <c r="E954" s="368"/>
      <c r="F954" s="368"/>
      <c r="G954" s="369"/>
      <c r="H954" s="369"/>
      <c r="I954" s="443"/>
      <c r="J954" s="368"/>
      <c r="O954" s="457"/>
      <c r="P954" s="398"/>
      <c r="Q954" s="398"/>
    </row>
    <row r="955" spans="1:17" s="364" customFormat="1" ht="109.2" customHeight="1" x14ac:dyDescent="0.3">
      <c r="A955" s="368"/>
      <c r="B955" s="361"/>
      <c r="C955" s="368"/>
      <c r="D955" s="368"/>
      <c r="E955" s="368"/>
      <c r="F955" s="368"/>
      <c r="G955" s="369"/>
      <c r="H955" s="369"/>
      <c r="I955" s="443"/>
      <c r="J955" s="368"/>
      <c r="O955" s="457"/>
      <c r="P955" s="398"/>
      <c r="Q955" s="398"/>
    </row>
    <row r="956" spans="1:17" s="364" customFormat="1" ht="109.2" customHeight="1" x14ac:dyDescent="0.3">
      <c r="A956" s="368"/>
      <c r="B956" s="361"/>
      <c r="C956" s="368"/>
      <c r="D956" s="368"/>
      <c r="E956" s="368"/>
      <c r="F956" s="368"/>
      <c r="G956" s="369"/>
      <c r="H956" s="369"/>
      <c r="I956" s="443"/>
      <c r="J956" s="368"/>
      <c r="O956" s="457"/>
      <c r="P956" s="398"/>
      <c r="Q956" s="398"/>
    </row>
    <row r="957" spans="1:17" s="364" customFormat="1" ht="109.2" customHeight="1" x14ac:dyDescent="0.3">
      <c r="A957" s="368"/>
      <c r="B957" s="361"/>
      <c r="C957" s="368"/>
      <c r="D957" s="368"/>
      <c r="E957" s="368"/>
      <c r="F957" s="368"/>
      <c r="G957" s="369"/>
      <c r="H957" s="369"/>
      <c r="I957" s="443"/>
      <c r="J957" s="368"/>
      <c r="O957" s="457"/>
      <c r="P957" s="398"/>
      <c r="Q957" s="398"/>
    </row>
    <row r="958" spans="1:17" s="364" customFormat="1" ht="109.2" customHeight="1" x14ac:dyDescent="0.3">
      <c r="A958" s="368"/>
      <c r="B958" s="361"/>
      <c r="C958" s="368"/>
      <c r="D958" s="368"/>
      <c r="E958" s="368"/>
      <c r="F958" s="368"/>
      <c r="G958" s="369"/>
      <c r="H958" s="369"/>
      <c r="I958" s="443"/>
      <c r="J958" s="368"/>
      <c r="O958" s="457"/>
      <c r="P958" s="398"/>
      <c r="Q958" s="398"/>
    </row>
    <row r="959" spans="1:17" s="364" customFormat="1" ht="109.2" customHeight="1" x14ac:dyDescent="0.3">
      <c r="A959" s="368"/>
      <c r="B959" s="361"/>
      <c r="C959" s="368"/>
      <c r="D959" s="368"/>
      <c r="E959" s="368"/>
      <c r="F959" s="368"/>
      <c r="G959" s="369"/>
      <c r="H959" s="369"/>
      <c r="I959" s="443"/>
      <c r="J959" s="368"/>
      <c r="O959" s="457"/>
      <c r="P959" s="398"/>
      <c r="Q959" s="398"/>
    </row>
    <row r="960" spans="1:17" s="364" customFormat="1" ht="109.2" customHeight="1" x14ac:dyDescent="0.3">
      <c r="A960" s="368"/>
      <c r="B960" s="361"/>
      <c r="C960" s="368"/>
      <c r="D960" s="368"/>
      <c r="E960" s="368"/>
      <c r="F960" s="368"/>
      <c r="G960" s="369"/>
      <c r="H960" s="369"/>
      <c r="I960" s="443"/>
      <c r="J960" s="368"/>
      <c r="O960" s="457"/>
      <c r="P960" s="398"/>
      <c r="Q960" s="398"/>
    </row>
    <row r="961" spans="1:17" s="364" customFormat="1" ht="109.2" customHeight="1" x14ac:dyDescent="0.3">
      <c r="A961" s="368"/>
      <c r="B961" s="361"/>
      <c r="C961" s="368"/>
      <c r="D961" s="368"/>
      <c r="E961" s="368"/>
      <c r="F961" s="368"/>
      <c r="G961" s="369"/>
      <c r="H961" s="369"/>
      <c r="I961" s="443"/>
      <c r="J961" s="368"/>
      <c r="O961" s="457"/>
      <c r="P961" s="398"/>
      <c r="Q961" s="398"/>
    </row>
    <row r="962" spans="1:17" s="364" customFormat="1" ht="109.2" customHeight="1" x14ac:dyDescent="0.3">
      <c r="A962" s="368"/>
      <c r="B962" s="361"/>
      <c r="C962" s="368"/>
      <c r="D962" s="368"/>
      <c r="E962" s="368"/>
      <c r="F962" s="368"/>
      <c r="G962" s="369"/>
      <c r="H962" s="369"/>
      <c r="I962" s="443"/>
      <c r="J962" s="368"/>
      <c r="O962" s="457"/>
      <c r="P962" s="398"/>
      <c r="Q962" s="398"/>
    </row>
    <row r="963" spans="1:17" s="364" customFormat="1" ht="109.2" customHeight="1" x14ac:dyDescent="0.3">
      <c r="A963" s="368"/>
      <c r="B963" s="361"/>
      <c r="C963" s="368"/>
      <c r="D963" s="368"/>
      <c r="E963" s="368"/>
      <c r="F963" s="368"/>
      <c r="G963" s="369"/>
      <c r="H963" s="369"/>
      <c r="I963" s="443"/>
      <c r="J963" s="368"/>
      <c r="O963" s="457"/>
      <c r="P963" s="398"/>
      <c r="Q963" s="398"/>
    </row>
    <row r="964" spans="1:17" s="364" customFormat="1" ht="109.2" customHeight="1" x14ac:dyDescent="0.3">
      <c r="A964" s="368"/>
      <c r="B964" s="361"/>
      <c r="C964" s="368"/>
      <c r="D964" s="368"/>
      <c r="E964" s="368"/>
      <c r="F964" s="368"/>
      <c r="G964" s="369"/>
      <c r="H964" s="369"/>
      <c r="I964" s="443"/>
      <c r="J964" s="368"/>
      <c r="O964" s="457"/>
      <c r="P964" s="398"/>
      <c r="Q964" s="398"/>
    </row>
    <row r="965" spans="1:17" s="364" customFormat="1" ht="109.2" customHeight="1" x14ac:dyDescent="0.3">
      <c r="A965" s="368"/>
      <c r="B965" s="361"/>
      <c r="C965" s="368"/>
      <c r="D965" s="368"/>
      <c r="E965" s="368"/>
      <c r="F965" s="368"/>
      <c r="G965" s="369"/>
      <c r="H965" s="369"/>
      <c r="I965" s="443"/>
      <c r="J965" s="368"/>
      <c r="O965" s="457"/>
      <c r="P965" s="398"/>
      <c r="Q965" s="398"/>
    </row>
    <row r="966" spans="1:17" s="364" customFormat="1" ht="109.2" customHeight="1" x14ac:dyDescent="0.3">
      <c r="A966" s="368"/>
      <c r="B966" s="361"/>
      <c r="C966" s="368"/>
      <c r="D966" s="368"/>
      <c r="E966" s="368"/>
      <c r="F966" s="368"/>
      <c r="G966" s="369"/>
      <c r="H966" s="369"/>
      <c r="I966" s="443"/>
      <c r="J966" s="368"/>
      <c r="O966" s="457"/>
      <c r="P966" s="398"/>
      <c r="Q966" s="398"/>
    </row>
    <row r="967" spans="1:17" s="364" customFormat="1" ht="109.2" customHeight="1" x14ac:dyDescent="0.3">
      <c r="A967" s="368"/>
      <c r="B967" s="361"/>
      <c r="C967" s="368"/>
      <c r="D967" s="368"/>
      <c r="E967" s="368"/>
      <c r="F967" s="368"/>
      <c r="G967" s="369"/>
      <c r="H967" s="369"/>
      <c r="I967" s="443"/>
      <c r="J967" s="368"/>
      <c r="O967" s="457"/>
      <c r="P967" s="398"/>
      <c r="Q967" s="398"/>
    </row>
    <row r="968" spans="1:17" s="364" customFormat="1" ht="109.2" customHeight="1" x14ac:dyDescent="0.3">
      <c r="A968" s="368"/>
      <c r="B968" s="361"/>
      <c r="C968" s="368"/>
      <c r="D968" s="368"/>
      <c r="E968" s="368"/>
      <c r="F968" s="368"/>
      <c r="G968" s="369"/>
      <c r="H968" s="369"/>
      <c r="I968" s="443"/>
      <c r="J968" s="368"/>
      <c r="O968" s="457"/>
      <c r="P968" s="398"/>
      <c r="Q968" s="398"/>
    </row>
    <row r="969" spans="1:17" s="364" customFormat="1" ht="109.2" customHeight="1" x14ac:dyDescent="0.3">
      <c r="A969" s="368"/>
      <c r="B969" s="361"/>
      <c r="C969" s="368"/>
      <c r="D969" s="368"/>
      <c r="E969" s="368"/>
      <c r="F969" s="368"/>
      <c r="G969" s="369"/>
      <c r="H969" s="369"/>
      <c r="I969" s="443"/>
      <c r="J969" s="368"/>
      <c r="O969" s="457"/>
      <c r="P969" s="398"/>
      <c r="Q969" s="398"/>
    </row>
    <row r="970" spans="1:17" s="364" customFormat="1" ht="109.2" customHeight="1" x14ac:dyDescent="0.3">
      <c r="A970" s="368"/>
      <c r="B970" s="361"/>
      <c r="C970" s="368"/>
      <c r="D970" s="368"/>
      <c r="E970" s="368"/>
      <c r="F970" s="368"/>
      <c r="G970" s="369"/>
      <c r="H970" s="369"/>
      <c r="I970" s="443"/>
      <c r="J970" s="368"/>
      <c r="O970" s="457"/>
      <c r="P970" s="398"/>
      <c r="Q970" s="398"/>
    </row>
    <row r="971" spans="1:17" s="364" customFormat="1" ht="109.2" customHeight="1" x14ac:dyDescent="0.3">
      <c r="A971" s="368"/>
      <c r="B971" s="361"/>
      <c r="C971" s="368"/>
      <c r="D971" s="368"/>
      <c r="E971" s="368"/>
      <c r="F971" s="368"/>
      <c r="G971" s="369"/>
      <c r="H971" s="369"/>
      <c r="I971" s="443"/>
      <c r="J971" s="368"/>
      <c r="O971" s="457"/>
      <c r="P971" s="398"/>
      <c r="Q971" s="398"/>
    </row>
    <row r="972" spans="1:17" s="364" customFormat="1" ht="109.2" customHeight="1" x14ac:dyDescent="0.3">
      <c r="A972" s="368"/>
      <c r="B972" s="361"/>
      <c r="C972" s="368"/>
      <c r="D972" s="368"/>
      <c r="E972" s="368"/>
      <c r="F972" s="368"/>
      <c r="G972" s="369"/>
      <c r="H972" s="369"/>
      <c r="I972" s="443"/>
      <c r="J972" s="368"/>
      <c r="O972" s="457"/>
      <c r="P972" s="398"/>
      <c r="Q972" s="398"/>
    </row>
    <row r="973" spans="1:17" s="364" customFormat="1" ht="109.2" customHeight="1" x14ac:dyDescent="0.3">
      <c r="A973" s="368"/>
      <c r="B973" s="361"/>
      <c r="C973" s="368"/>
      <c r="D973" s="368"/>
      <c r="E973" s="368"/>
      <c r="F973" s="368"/>
      <c r="G973" s="369"/>
      <c r="H973" s="369"/>
      <c r="I973" s="443"/>
      <c r="J973" s="368"/>
      <c r="O973" s="457"/>
      <c r="P973" s="398"/>
      <c r="Q973" s="398"/>
    </row>
    <row r="974" spans="1:17" s="364" customFormat="1" ht="109.2" customHeight="1" x14ac:dyDescent="0.3">
      <c r="A974" s="368"/>
      <c r="B974" s="361"/>
      <c r="C974" s="368"/>
      <c r="D974" s="368"/>
      <c r="E974" s="368"/>
      <c r="F974" s="368"/>
      <c r="G974" s="369"/>
      <c r="H974" s="369"/>
      <c r="I974" s="443"/>
      <c r="J974" s="368"/>
      <c r="O974" s="457"/>
      <c r="P974" s="398"/>
      <c r="Q974" s="398"/>
    </row>
    <row r="975" spans="1:17" s="364" customFormat="1" ht="109.2" customHeight="1" x14ac:dyDescent="0.3">
      <c r="A975" s="368"/>
      <c r="B975" s="361"/>
      <c r="C975" s="368"/>
      <c r="D975" s="368"/>
      <c r="E975" s="368"/>
      <c r="F975" s="368"/>
      <c r="G975" s="369"/>
      <c r="H975" s="369"/>
      <c r="I975" s="443"/>
      <c r="J975" s="368"/>
      <c r="O975" s="457"/>
      <c r="P975" s="398"/>
      <c r="Q975" s="398"/>
    </row>
    <row r="976" spans="1:17" s="364" customFormat="1" ht="109.2" customHeight="1" x14ac:dyDescent="0.3">
      <c r="A976" s="368"/>
      <c r="B976" s="361"/>
      <c r="C976" s="368"/>
      <c r="D976" s="368"/>
      <c r="E976" s="368"/>
      <c r="F976" s="368"/>
      <c r="G976" s="369"/>
      <c r="H976" s="369"/>
      <c r="I976" s="443"/>
      <c r="J976" s="368"/>
      <c r="O976" s="457"/>
      <c r="P976" s="398"/>
      <c r="Q976" s="398"/>
    </row>
    <row r="977" spans="1:17" s="364" customFormat="1" ht="109.2" customHeight="1" x14ac:dyDescent="0.3">
      <c r="A977" s="368"/>
      <c r="B977" s="361"/>
      <c r="C977" s="368"/>
      <c r="D977" s="368"/>
      <c r="E977" s="368"/>
      <c r="F977" s="368"/>
      <c r="G977" s="369"/>
      <c r="H977" s="369"/>
      <c r="I977" s="443"/>
      <c r="J977" s="368"/>
      <c r="O977" s="457"/>
      <c r="P977" s="398"/>
      <c r="Q977" s="398"/>
    </row>
    <row r="978" spans="1:17" s="364" customFormat="1" ht="109.2" customHeight="1" x14ac:dyDescent="0.3">
      <c r="A978" s="368"/>
      <c r="B978" s="361"/>
      <c r="C978" s="368"/>
      <c r="D978" s="368"/>
      <c r="E978" s="368"/>
      <c r="F978" s="368"/>
      <c r="G978" s="369"/>
      <c r="H978" s="369"/>
      <c r="I978" s="443"/>
      <c r="J978" s="368"/>
      <c r="O978" s="457"/>
      <c r="P978" s="398"/>
      <c r="Q978" s="398"/>
    </row>
    <row r="979" spans="1:17" s="364" customFormat="1" ht="109.2" customHeight="1" x14ac:dyDescent="0.3">
      <c r="A979" s="368"/>
      <c r="B979" s="361"/>
      <c r="C979" s="368"/>
      <c r="D979" s="368"/>
      <c r="E979" s="368"/>
      <c r="F979" s="368"/>
      <c r="G979" s="369"/>
      <c r="H979" s="369"/>
      <c r="I979" s="443"/>
      <c r="J979" s="368"/>
      <c r="O979" s="457"/>
      <c r="P979" s="398"/>
      <c r="Q979" s="398"/>
    </row>
    <row r="980" spans="1:17" s="364" customFormat="1" ht="109.2" customHeight="1" x14ac:dyDescent="0.3">
      <c r="A980" s="368"/>
      <c r="B980" s="361"/>
      <c r="C980" s="368"/>
      <c r="D980" s="368"/>
      <c r="E980" s="368"/>
      <c r="F980" s="368"/>
      <c r="G980" s="369"/>
      <c r="H980" s="369"/>
      <c r="I980" s="443"/>
      <c r="J980" s="368"/>
      <c r="O980" s="457"/>
      <c r="P980" s="398"/>
      <c r="Q980" s="398"/>
    </row>
    <row r="981" spans="1:17" s="364" customFormat="1" ht="109.2" customHeight="1" x14ac:dyDescent="0.3">
      <c r="A981" s="368"/>
      <c r="B981" s="361"/>
      <c r="C981" s="368"/>
      <c r="D981" s="368"/>
      <c r="E981" s="368"/>
      <c r="F981" s="368"/>
      <c r="G981" s="369"/>
      <c r="H981" s="369"/>
      <c r="I981" s="443"/>
      <c r="J981" s="368"/>
      <c r="O981" s="457"/>
      <c r="P981" s="398"/>
      <c r="Q981" s="398"/>
    </row>
    <row r="982" spans="1:17" s="364" customFormat="1" ht="109.2" customHeight="1" x14ac:dyDescent="0.3">
      <c r="A982" s="368"/>
      <c r="B982" s="361"/>
      <c r="C982" s="368"/>
      <c r="D982" s="368"/>
      <c r="E982" s="368"/>
      <c r="F982" s="368"/>
      <c r="G982" s="369"/>
      <c r="H982" s="369"/>
      <c r="I982" s="443"/>
      <c r="J982" s="368"/>
      <c r="O982" s="457"/>
      <c r="P982" s="398"/>
      <c r="Q982" s="398"/>
    </row>
    <row r="983" spans="1:17" s="364" customFormat="1" ht="109.2" customHeight="1" x14ac:dyDescent="0.3">
      <c r="A983" s="368"/>
      <c r="B983" s="361"/>
      <c r="C983" s="368"/>
      <c r="D983" s="368"/>
      <c r="E983" s="368"/>
      <c r="F983" s="368"/>
      <c r="G983" s="369"/>
      <c r="H983" s="369"/>
      <c r="I983" s="443"/>
      <c r="J983" s="368"/>
      <c r="O983" s="457"/>
      <c r="P983" s="398"/>
      <c r="Q983" s="398"/>
    </row>
    <row r="984" spans="1:17" s="364" customFormat="1" ht="109.2" customHeight="1" x14ac:dyDescent="0.3">
      <c r="A984" s="368"/>
      <c r="B984" s="361"/>
      <c r="C984" s="368"/>
      <c r="D984" s="368"/>
      <c r="E984" s="368"/>
      <c r="F984" s="368"/>
      <c r="G984" s="369"/>
      <c r="H984" s="369"/>
      <c r="I984" s="443"/>
      <c r="J984" s="368"/>
      <c r="O984" s="457"/>
      <c r="P984" s="398"/>
      <c r="Q984" s="398"/>
    </row>
    <row r="985" spans="1:17" s="364" customFormat="1" ht="109.2" customHeight="1" x14ac:dyDescent="0.3">
      <c r="A985" s="368"/>
      <c r="B985" s="361"/>
      <c r="C985" s="368"/>
      <c r="D985" s="368"/>
      <c r="E985" s="368"/>
      <c r="F985" s="368"/>
      <c r="G985" s="369"/>
      <c r="H985" s="369"/>
      <c r="I985" s="443"/>
      <c r="J985" s="368"/>
      <c r="O985" s="457"/>
      <c r="P985" s="398"/>
      <c r="Q985" s="398"/>
    </row>
    <row r="986" spans="1:17" s="364" customFormat="1" ht="109.2" customHeight="1" x14ac:dyDescent="0.3">
      <c r="A986" s="368"/>
      <c r="B986" s="361"/>
      <c r="C986" s="368"/>
      <c r="D986" s="368"/>
      <c r="E986" s="368"/>
      <c r="F986" s="368"/>
      <c r="G986" s="369"/>
      <c r="H986" s="369"/>
      <c r="I986" s="443"/>
      <c r="J986" s="368"/>
      <c r="O986" s="457"/>
      <c r="P986" s="398"/>
      <c r="Q986" s="398"/>
    </row>
    <row r="987" spans="1:17" s="364" customFormat="1" ht="109.2" customHeight="1" x14ac:dyDescent="0.3">
      <c r="A987" s="368"/>
      <c r="B987" s="361"/>
      <c r="C987" s="368"/>
      <c r="D987" s="368"/>
      <c r="E987" s="368"/>
      <c r="F987" s="368"/>
      <c r="G987" s="369"/>
      <c r="H987" s="369"/>
      <c r="I987" s="443"/>
      <c r="J987" s="368"/>
      <c r="O987" s="457"/>
      <c r="P987" s="398"/>
      <c r="Q987" s="398"/>
    </row>
    <row r="988" spans="1:17" s="364" customFormat="1" ht="109.2" customHeight="1" x14ac:dyDescent="0.3">
      <c r="A988" s="368"/>
      <c r="B988" s="361"/>
      <c r="C988" s="368"/>
      <c r="D988" s="368"/>
      <c r="E988" s="368"/>
      <c r="F988" s="368"/>
      <c r="G988" s="369"/>
      <c r="H988" s="369"/>
      <c r="I988" s="443"/>
      <c r="J988" s="368"/>
      <c r="O988" s="457"/>
      <c r="P988" s="398"/>
      <c r="Q988" s="398"/>
    </row>
    <row r="989" spans="1:17" s="364" customFormat="1" ht="109.2" customHeight="1" x14ac:dyDescent="0.3">
      <c r="A989" s="368"/>
      <c r="B989" s="361"/>
      <c r="C989" s="368"/>
      <c r="D989" s="368"/>
      <c r="E989" s="368"/>
      <c r="F989" s="368"/>
      <c r="G989" s="369"/>
      <c r="H989" s="369"/>
      <c r="I989" s="443"/>
      <c r="J989" s="368"/>
      <c r="O989" s="457"/>
      <c r="P989" s="398"/>
      <c r="Q989" s="398"/>
    </row>
    <row r="990" spans="1:17" s="364" customFormat="1" ht="109.2" customHeight="1" x14ac:dyDescent="0.3">
      <c r="A990" s="368"/>
      <c r="B990" s="361"/>
      <c r="C990" s="368"/>
      <c r="D990" s="368"/>
      <c r="E990" s="368"/>
      <c r="F990" s="368"/>
      <c r="G990" s="369"/>
      <c r="H990" s="369"/>
      <c r="I990" s="443"/>
      <c r="J990" s="368"/>
      <c r="O990" s="457"/>
      <c r="P990" s="398"/>
      <c r="Q990" s="398"/>
    </row>
    <row r="991" spans="1:17" s="364" customFormat="1" ht="109.2" customHeight="1" x14ac:dyDescent="0.3">
      <c r="A991" s="368"/>
      <c r="B991" s="361"/>
      <c r="C991" s="368"/>
      <c r="D991" s="368"/>
      <c r="E991" s="368"/>
      <c r="F991" s="368"/>
      <c r="G991" s="369"/>
      <c r="H991" s="369"/>
      <c r="I991" s="443"/>
      <c r="J991" s="368"/>
      <c r="O991" s="457"/>
      <c r="P991" s="398"/>
      <c r="Q991" s="398"/>
    </row>
    <row r="992" spans="1:17" s="364" customFormat="1" ht="109.2" customHeight="1" x14ac:dyDescent="0.3">
      <c r="A992" s="368"/>
      <c r="B992" s="361"/>
      <c r="C992" s="368"/>
      <c r="D992" s="368"/>
      <c r="E992" s="368"/>
      <c r="F992" s="368"/>
      <c r="G992" s="369"/>
      <c r="H992" s="369"/>
      <c r="I992" s="443"/>
      <c r="J992" s="368"/>
      <c r="O992" s="457"/>
      <c r="P992" s="398"/>
      <c r="Q992" s="398"/>
    </row>
    <row r="993" spans="1:17" s="364" customFormat="1" ht="109.2" customHeight="1" x14ac:dyDescent="0.3">
      <c r="A993" s="368"/>
      <c r="B993" s="361"/>
      <c r="C993" s="368"/>
      <c r="D993" s="368"/>
      <c r="E993" s="368"/>
      <c r="F993" s="368"/>
      <c r="G993" s="369"/>
      <c r="H993" s="369"/>
      <c r="I993" s="443"/>
      <c r="J993" s="368"/>
      <c r="O993" s="457"/>
      <c r="P993" s="398"/>
      <c r="Q993" s="398"/>
    </row>
    <row r="994" spans="1:17" s="364" customFormat="1" ht="109.2" customHeight="1" x14ac:dyDescent="0.3">
      <c r="A994" s="368"/>
      <c r="B994" s="361"/>
      <c r="C994" s="368"/>
      <c r="D994" s="368"/>
      <c r="E994" s="368"/>
      <c r="F994" s="368"/>
      <c r="G994" s="369"/>
      <c r="H994" s="369"/>
      <c r="I994" s="443"/>
      <c r="J994" s="368"/>
      <c r="O994" s="457"/>
      <c r="P994" s="398"/>
      <c r="Q994" s="398"/>
    </row>
    <row r="995" spans="1:17" s="364" customFormat="1" ht="109.2" customHeight="1" x14ac:dyDescent="0.3">
      <c r="A995" s="368"/>
      <c r="B995" s="361"/>
      <c r="C995" s="368"/>
      <c r="D995" s="368"/>
      <c r="E995" s="368"/>
      <c r="F995" s="368"/>
      <c r="G995" s="369"/>
      <c r="H995" s="369"/>
      <c r="I995" s="443"/>
      <c r="J995" s="368"/>
      <c r="O995" s="457"/>
      <c r="P995" s="398"/>
      <c r="Q995" s="398"/>
    </row>
    <row r="996" spans="1:17" s="364" customFormat="1" ht="109.2" customHeight="1" x14ac:dyDescent="0.3">
      <c r="A996" s="368"/>
      <c r="B996" s="361"/>
      <c r="C996" s="368"/>
      <c r="D996" s="368"/>
      <c r="E996" s="368"/>
      <c r="F996" s="368"/>
      <c r="G996" s="369"/>
      <c r="H996" s="369"/>
      <c r="I996" s="443"/>
      <c r="J996" s="368"/>
      <c r="O996" s="457"/>
      <c r="P996" s="398"/>
      <c r="Q996" s="398"/>
    </row>
    <row r="997" spans="1:17" s="364" customFormat="1" ht="109.2" customHeight="1" x14ac:dyDescent="0.3">
      <c r="A997" s="368"/>
      <c r="B997" s="361"/>
      <c r="C997" s="368"/>
      <c r="D997" s="368"/>
      <c r="E997" s="368"/>
      <c r="F997" s="368"/>
      <c r="G997" s="369"/>
      <c r="H997" s="369"/>
      <c r="I997" s="443"/>
      <c r="J997" s="368"/>
      <c r="O997" s="457"/>
      <c r="P997" s="398"/>
      <c r="Q997" s="398"/>
    </row>
    <row r="998" spans="1:17" s="364" customFormat="1" ht="109.2" customHeight="1" x14ac:dyDescent="0.3">
      <c r="A998" s="368"/>
      <c r="B998" s="361"/>
      <c r="C998" s="368"/>
      <c r="D998" s="368"/>
      <c r="E998" s="368"/>
      <c r="F998" s="368"/>
      <c r="G998" s="369"/>
      <c r="H998" s="369"/>
      <c r="I998" s="443"/>
      <c r="J998" s="368"/>
      <c r="O998" s="457"/>
      <c r="P998" s="398"/>
      <c r="Q998" s="398"/>
    </row>
    <row r="999" spans="1:17" s="364" customFormat="1" ht="109.2" customHeight="1" x14ac:dyDescent="0.3">
      <c r="A999" s="368"/>
      <c r="B999" s="361"/>
      <c r="C999" s="368"/>
      <c r="D999" s="368"/>
      <c r="E999" s="368"/>
      <c r="F999" s="368"/>
      <c r="G999" s="369"/>
      <c r="H999" s="369"/>
      <c r="I999" s="443"/>
      <c r="J999" s="368"/>
      <c r="O999" s="457"/>
      <c r="P999" s="398"/>
      <c r="Q999" s="398"/>
    </row>
    <row r="1000" spans="1:17" s="364" customFormat="1" ht="109.2" customHeight="1" x14ac:dyDescent="0.3">
      <c r="A1000" s="368"/>
      <c r="B1000" s="361"/>
      <c r="C1000" s="368"/>
      <c r="D1000" s="368"/>
      <c r="E1000" s="368"/>
      <c r="F1000" s="368"/>
      <c r="G1000" s="369"/>
      <c r="H1000" s="369"/>
      <c r="I1000" s="443"/>
      <c r="J1000" s="368"/>
      <c r="O1000" s="457"/>
      <c r="P1000" s="398"/>
      <c r="Q1000" s="398"/>
    </row>
    <row r="1001" spans="1:17" s="364" customFormat="1" ht="109.2" customHeight="1" x14ac:dyDescent="0.3">
      <c r="A1001" s="368"/>
      <c r="B1001" s="361"/>
      <c r="C1001" s="368"/>
      <c r="D1001" s="368"/>
      <c r="E1001" s="368"/>
      <c r="F1001" s="368"/>
      <c r="G1001" s="369"/>
      <c r="H1001" s="369"/>
      <c r="I1001" s="443"/>
      <c r="J1001" s="368"/>
      <c r="O1001" s="457"/>
      <c r="P1001" s="398"/>
      <c r="Q1001" s="398"/>
    </row>
    <row r="1002" spans="1:17" s="364" customFormat="1" ht="109.2" customHeight="1" x14ac:dyDescent="0.3">
      <c r="A1002" s="368"/>
      <c r="B1002" s="361"/>
      <c r="C1002" s="368"/>
      <c r="D1002" s="368"/>
      <c r="E1002" s="368"/>
      <c r="F1002" s="368"/>
      <c r="G1002" s="369"/>
      <c r="H1002" s="369"/>
      <c r="I1002" s="443"/>
      <c r="J1002" s="368"/>
      <c r="O1002" s="457"/>
      <c r="P1002" s="398"/>
      <c r="Q1002" s="398"/>
    </row>
    <row r="1003" spans="1:17" s="364" customFormat="1" ht="109.2" customHeight="1" x14ac:dyDescent="0.3">
      <c r="A1003" s="368"/>
      <c r="B1003" s="361"/>
      <c r="C1003" s="368"/>
      <c r="D1003" s="368"/>
      <c r="E1003" s="368"/>
      <c r="F1003" s="368"/>
      <c r="G1003" s="369"/>
      <c r="H1003" s="369"/>
      <c r="I1003" s="443"/>
      <c r="J1003" s="368"/>
      <c r="O1003" s="457"/>
      <c r="P1003" s="398"/>
      <c r="Q1003" s="398"/>
    </row>
    <row r="1004" spans="1:17" s="364" customFormat="1" ht="109.2" customHeight="1" x14ac:dyDescent="0.3">
      <c r="A1004" s="368"/>
      <c r="B1004" s="361"/>
      <c r="C1004" s="368"/>
      <c r="D1004" s="368"/>
      <c r="E1004" s="368"/>
      <c r="F1004" s="368"/>
      <c r="G1004" s="369"/>
      <c r="H1004" s="369"/>
      <c r="I1004" s="443"/>
      <c r="J1004" s="368"/>
      <c r="O1004" s="457"/>
      <c r="P1004" s="398"/>
      <c r="Q1004" s="398"/>
    </row>
    <row r="1005" spans="1:17" s="364" customFormat="1" ht="109.2" customHeight="1" x14ac:dyDescent="0.3">
      <c r="A1005" s="368"/>
      <c r="B1005" s="361"/>
      <c r="C1005" s="368"/>
      <c r="D1005" s="368"/>
      <c r="E1005" s="368"/>
      <c r="F1005" s="368"/>
      <c r="G1005" s="369"/>
      <c r="H1005" s="369"/>
      <c r="I1005" s="443"/>
      <c r="J1005" s="368"/>
      <c r="O1005" s="457"/>
      <c r="P1005" s="398"/>
      <c r="Q1005" s="398"/>
    </row>
    <row r="1006" spans="1:17" s="364" customFormat="1" ht="109.2" customHeight="1" x14ac:dyDescent="0.3">
      <c r="A1006" s="368"/>
      <c r="B1006" s="361"/>
      <c r="C1006" s="368"/>
      <c r="D1006" s="368"/>
      <c r="E1006" s="368"/>
      <c r="F1006" s="368"/>
      <c r="G1006" s="369"/>
      <c r="H1006" s="369"/>
      <c r="I1006" s="443"/>
      <c r="J1006" s="368"/>
      <c r="O1006" s="457"/>
      <c r="P1006" s="398"/>
      <c r="Q1006" s="398"/>
    </row>
    <row r="1007" spans="1:17" s="364" customFormat="1" ht="109.2" customHeight="1" x14ac:dyDescent="0.3">
      <c r="A1007" s="368"/>
      <c r="B1007" s="361"/>
      <c r="C1007" s="368"/>
      <c r="D1007" s="368"/>
      <c r="E1007" s="368"/>
      <c r="F1007" s="368"/>
      <c r="G1007" s="369"/>
      <c r="H1007" s="369"/>
      <c r="I1007" s="443"/>
      <c r="J1007" s="368"/>
      <c r="O1007" s="457"/>
      <c r="P1007" s="398"/>
      <c r="Q1007" s="398"/>
    </row>
    <row r="1008" spans="1:17" s="364" customFormat="1" ht="109.2" customHeight="1" x14ac:dyDescent="0.3">
      <c r="A1008" s="368"/>
      <c r="B1008" s="361"/>
      <c r="C1008" s="368"/>
      <c r="D1008" s="368"/>
      <c r="E1008" s="368"/>
      <c r="F1008" s="368"/>
      <c r="G1008" s="369"/>
      <c r="H1008" s="369"/>
      <c r="I1008" s="443"/>
      <c r="J1008" s="368"/>
      <c r="O1008" s="457"/>
      <c r="P1008" s="398"/>
      <c r="Q1008" s="398"/>
    </row>
    <row r="1009" spans="1:17" s="364" customFormat="1" ht="109.2" customHeight="1" x14ac:dyDescent="0.3">
      <c r="A1009" s="368"/>
      <c r="B1009" s="361"/>
      <c r="C1009" s="368"/>
      <c r="D1009" s="368"/>
      <c r="E1009" s="368"/>
      <c r="F1009" s="368"/>
      <c r="G1009" s="369"/>
      <c r="H1009" s="369"/>
      <c r="I1009" s="443"/>
      <c r="J1009" s="368"/>
      <c r="O1009" s="457"/>
      <c r="P1009" s="398"/>
      <c r="Q1009" s="398"/>
    </row>
    <row r="1010" spans="1:17" s="364" customFormat="1" ht="109.2" customHeight="1" x14ac:dyDescent="0.3">
      <c r="A1010" s="368"/>
      <c r="B1010" s="361"/>
      <c r="C1010" s="368"/>
      <c r="D1010" s="368"/>
      <c r="E1010" s="368"/>
      <c r="F1010" s="368"/>
      <c r="G1010" s="369"/>
      <c r="H1010" s="369"/>
      <c r="I1010" s="443"/>
      <c r="J1010" s="368"/>
      <c r="O1010" s="457"/>
      <c r="P1010" s="398"/>
      <c r="Q1010" s="398"/>
    </row>
    <row r="1011" spans="1:17" s="364" customFormat="1" ht="109.2" customHeight="1" x14ac:dyDescent="0.3">
      <c r="A1011" s="368"/>
      <c r="B1011" s="361"/>
      <c r="C1011" s="368"/>
      <c r="D1011" s="368"/>
      <c r="E1011" s="368"/>
      <c r="F1011" s="368"/>
      <c r="G1011" s="369"/>
      <c r="H1011" s="369"/>
      <c r="I1011" s="443"/>
      <c r="J1011" s="368"/>
      <c r="O1011" s="457"/>
      <c r="P1011" s="398"/>
      <c r="Q1011" s="398"/>
    </row>
    <row r="1012" spans="1:17" s="364" customFormat="1" ht="109.2" customHeight="1" x14ac:dyDescent="0.3">
      <c r="A1012" s="368"/>
      <c r="B1012" s="361"/>
      <c r="C1012" s="368"/>
      <c r="D1012" s="368"/>
      <c r="E1012" s="368"/>
      <c r="F1012" s="368"/>
      <c r="G1012" s="369"/>
      <c r="H1012" s="369"/>
      <c r="I1012" s="443"/>
      <c r="J1012" s="368"/>
      <c r="O1012" s="457"/>
      <c r="P1012" s="398"/>
      <c r="Q1012" s="398"/>
    </row>
    <row r="1013" spans="1:17" s="364" customFormat="1" ht="109.2" customHeight="1" x14ac:dyDescent="0.3">
      <c r="A1013" s="368"/>
      <c r="B1013" s="361"/>
      <c r="C1013" s="368"/>
      <c r="D1013" s="368"/>
      <c r="E1013" s="368"/>
      <c r="F1013" s="368"/>
      <c r="G1013" s="369"/>
      <c r="H1013" s="369"/>
      <c r="I1013" s="443"/>
      <c r="J1013" s="368"/>
      <c r="O1013" s="457"/>
      <c r="P1013" s="398"/>
      <c r="Q1013" s="398"/>
    </row>
    <row r="1014" spans="1:17" s="364" customFormat="1" ht="109.2" customHeight="1" x14ac:dyDescent="0.3">
      <c r="A1014" s="368"/>
      <c r="B1014" s="361"/>
      <c r="C1014" s="368"/>
      <c r="D1014" s="368"/>
      <c r="E1014" s="368"/>
      <c r="F1014" s="368"/>
      <c r="G1014" s="369"/>
      <c r="H1014" s="369"/>
      <c r="I1014" s="443"/>
      <c r="J1014" s="368"/>
      <c r="O1014" s="457"/>
      <c r="P1014" s="398"/>
      <c r="Q1014" s="398"/>
    </row>
    <row r="1015" spans="1:17" s="364" customFormat="1" ht="109.2" customHeight="1" x14ac:dyDescent="0.3">
      <c r="A1015" s="368"/>
      <c r="B1015" s="361"/>
      <c r="C1015" s="368"/>
      <c r="D1015" s="368"/>
      <c r="E1015" s="368"/>
      <c r="F1015" s="368"/>
      <c r="G1015" s="369"/>
      <c r="H1015" s="369"/>
      <c r="I1015" s="443"/>
      <c r="J1015" s="368"/>
      <c r="O1015" s="457"/>
      <c r="P1015" s="398"/>
      <c r="Q1015" s="398"/>
    </row>
    <row r="1016" spans="1:17" s="364" customFormat="1" ht="109.2" customHeight="1" x14ac:dyDescent="0.3">
      <c r="A1016" s="368"/>
      <c r="B1016" s="361"/>
      <c r="C1016" s="368"/>
      <c r="D1016" s="368"/>
      <c r="E1016" s="368"/>
      <c r="F1016" s="368"/>
      <c r="G1016" s="369"/>
      <c r="H1016" s="369"/>
      <c r="I1016" s="443"/>
      <c r="J1016" s="368"/>
      <c r="O1016" s="457"/>
      <c r="P1016" s="398"/>
      <c r="Q1016" s="398"/>
    </row>
    <row r="1017" spans="1:17" s="364" customFormat="1" ht="109.2" customHeight="1" x14ac:dyDescent="0.3">
      <c r="A1017" s="368"/>
      <c r="B1017" s="361"/>
      <c r="C1017" s="368"/>
      <c r="D1017" s="368"/>
      <c r="E1017" s="368"/>
      <c r="F1017" s="368"/>
      <c r="G1017" s="369"/>
      <c r="H1017" s="369"/>
      <c r="I1017" s="443"/>
      <c r="J1017" s="368"/>
      <c r="O1017" s="457"/>
      <c r="P1017" s="398"/>
      <c r="Q1017" s="398"/>
    </row>
    <row r="1018" spans="1:17" s="364" customFormat="1" ht="109.2" customHeight="1" x14ac:dyDescent="0.3">
      <c r="A1018" s="368"/>
      <c r="B1018" s="361"/>
      <c r="C1018" s="368"/>
      <c r="D1018" s="368"/>
      <c r="E1018" s="368"/>
      <c r="F1018" s="368"/>
      <c r="G1018" s="369"/>
      <c r="H1018" s="369"/>
      <c r="I1018" s="443"/>
      <c r="J1018" s="368"/>
      <c r="O1018" s="457"/>
      <c r="P1018" s="398"/>
      <c r="Q1018" s="398"/>
    </row>
    <row r="1019" spans="1:17" s="364" customFormat="1" ht="109.2" customHeight="1" x14ac:dyDescent="0.3">
      <c r="A1019" s="368"/>
      <c r="B1019" s="361"/>
      <c r="C1019" s="368"/>
      <c r="D1019" s="368"/>
      <c r="E1019" s="368"/>
      <c r="F1019" s="368"/>
      <c r="G1019" s="369"/>
      <c r="H1019" s="369"/>
      <c r="I1019" s="443"/>
      <c r="J1019" s="368"/>
      <c r="O1019" s="457"/>
      <c r="P1019" s="398"/>
      <c r="Q1019" s="398"/>
    </row>
    <row r="1020" spans="1:17" s="364" customFormat="1" ht="109.2" customHeight="1" x14ac:dyDescent="0.3">
      <c r="A1020" s="368"/>
      <c r="B1020" s="361"/>
      <c r="C1020" s="368"/>
      <c r="D1020" s="368"/>
      <c r="E1020" s="368"/>
      <c r="F1020" s="368"/>
      <c r="G1020" s="369"/>
      <c r="H1020" s="369"/>
      <c r="I1020" s="443"/>
      <c r="J1020" s="368"/>
      <c r="O1020" s="457"/>
      <c r="P1020" s="398"/>
      <c r="Q1020" s="398"/>
    </row>
    <row r="1021" spans="1:17" s="364" customFormat="1" ht="109.2" customHeight="1" x14ac:dyDescent="0.3">
      <c r="A1021" s="368"/>
      <c r="B1021" s="361"/>
      <c r="C1021" s="368"/>
      <c r="D1021" s="368"/>
      <c r="E1021" s="368"/>
      <c r="F1021" s="368"/>
      <c r="G1021" s="369"/>
      <c r="H1021" s="369"/>
      <c r="I1021" s="443"/>
      <c r="J1021" s="368"/>
      <c r="O1021" s="457"/>
      <c r="P1021" s="398"/>
      <c r="Q1021" s="398"/>
    </row>
    <row r="1022" spans="1:17" s="364" customFormat="1" ht="109.2" customHeight="1" x14ac:dyDescent="0.3">
      <c r="A1022" s="368"/>
      <c r="B1022" s="361"/>
      <c r="C1022" s="368"/>
      <c r="D1022" s="368"/>
      <c r="E1022" s="368"/>
      <c r="F1022" s="368"/>
      <c r="G1022" s="369"/>
      <c r="H1022" s="369"/>
      <c r="I1022" s="443"/>
      <c r="J1022" s="368"/>
      <c r="O1022" s="457"/>
      <c r="P1022" s="398"/>
      <c r="Q1022" s="398"/>
    </row>
    <row r="1023" spans="1:17" s="364" customFormat="1" ht="109.2" customHeight="1" x14ac:dyDescent="0.3">
      <c r="A1023" s="368"/>
      <c r="B1023" s="361"/>
      <c r="C1023" s="368"/>
      <c r="D1023" s="368"/>
      <c r="E1023" s="368"/>
      <c r="F1023" s="368"/>
      <c r="G1023" s="369"/>
      <c r="H1023" s="369"/>
      <c r="I1023" s="443"/>
      <c r="J1023" s="368"/>
      <c r="O1023" s="457"/>
      <c r="P1023" s="398"/>
      <c r="Q1023" s="398"/>
    </row>
    <row r="1024" spans="1:17" s="364" customFormat="1" ht="109.2" customHeight="1" x14ac:dyDescent="0.3">
      <c r="A1024" s="368"/>
      <c r="B1024" s="361"/>
      <c r="C1024" s="368"/>
      <c r="D1024" s="368"/>
      <c r="E1024" s="368"/>
      <c r="F1024" s="368"/>
      <c r="G1024" s="369"/>
      <c r="H1024" s="369"/>
      <c r="I1024" s="443"/>
      <c r="J1024" s="368"/>
      <c r="O1024" s="457"/>
      <c r="P1024" s="398"/>
      <c r="Q1024" s="398"/>
    </row>
    <row r="1025" spans="1:17" s="364" customFormat="1" ht="109.2" customHeight="1" x14ac:dyDescent="0.3">
      <c r="A1025" s="368"/>
      <c r="B1025" s="361"/>
      <c r="C1025" s="368"/>
      <c r="D1025" s="368"/>
      <c r="E1025" s="368"/>
      <c r="F1025" s="368"/>
      <c r="G1025" s="369"/>
      <c r="H1025" s="369"/>
      <c r="I1025" s="443"/>
      <c r="J1025" s="368"/>
      <c r="O1025" s="457"/>
      <c r="P1025" s="398"/>
      <c r="Q1025" s="398"/>
    </row>
    <row r="1026" spans="1:17" s="364" customFormat="1" ht="109.2" customHeight="1" x14ac:dyDescent="0.3">
      <c r="A1026" s="368"/>
      <c r="B1026" s="361"/>
      <c r="C1026" s="368"/>
      <c r="D1026" s="368"/>
      <c r="E1026" s="368"/>
      <c r="F1026" s="368"/>
      <c r="G1026" s="369"/>
      <c r="H1026" s="369"/>
      <c r="I1026" s="443"/>
      <c r="J1026" s="368"/>
      <c r="O1026" s="457"/>
      <c r="P1026" s="398"/>
      <c r="Q1026" s="398"/>
    </row>
    <row r="1027" spans="1:17" s="364" customFormat="1" ht="109.2" customHeight="1" x14ac:dyDescent="0.3">
      <c r="A1027" s="368"/>
      <c r="B1027" s="361"/>
      <c r="C1027" s="368"/>
      <c r="D1027" s="368"/>
      <c r="E1027" s="368"/>
      <c r="F1027" s="368"/>
      <c r="G1027" s="369"/>
      <c r="H1027" s="369"/>
      <c r="I1027" s="443"/>
      <c r="J1027" s="368"/>
      <c r="O1027" s="457"/>
      <c r="P1027" s="398"/>
      <c r="Q1027" s="398"/>
    </row>
    <row r="1028" spans="1:17" s="364" customFormat="1" ht="109.2" customHeight="1" x14ac:dyDescent="0.3">
      <c r="A1028" s="368"/>
      <c r="B1028" s="361"/>
      <c r="C1028" s="368"/>
      <c r="D1028" s="368"/>
      <c r="E1028" s="368"/>
      <c r="F1028" s="368"/>
      <c r="G1028" s="369"/>
      <c r="H1028" s="369"/>
      <c r="I1028" s="443"/>
      <c r="J1028" s="368"/>
      <c r="O1028" s="457"/>
      <c r="P1028" s="398"/>
      <c r="Q1028" s="398"/>
    </row>
    <row r="1029" spans="1:17" s="364" customFormat="1" ht="109.2" customHeight="1" x14ac:dyDescent="0.3">
      <c r="A1029" s="368"/>
      <c r="B1029" s="361"/>
      <c r="C1029" s="368"/>
      <c r="D1029" s="368"/>
      <c r="E1029" s="368"/>
      <c r="F1029" s="368"/>
      <c r="G1029" s="369"/>
      <c r="H1029" s="369"/>
      <c r="I1029" s="443"/>
      <c r="J1029" s="368"/>
      <c r="O1029" s="457"/>
      <c r="P1029" s="398"/>
      <c r="Q1029" s="398"/>
    </row>
    <row r="1030" spans="1:17" s="364" customFormat="1" ht="109.2" customHeight="1" x14ac:dyDescent="0.3">
      <c r="A1030" s="368"/>
      <c r="B1030" s="361"/>
      <c r="C1030" s="368"/>
      <c r="D1030" s="368"/>
      <c r="E1030" s="368"/>
      <c r="F1030" s="368"/>
      <c r="G1030" s="369"/>
      <c r="H1030" s="369"/>
      <c r="I1030" s="443"/>
      <c r="J1030" s="368"/>
      <c r="O1030" s="457"/>
      <c r="P1030" s="398"/>
      <c r="Q1030" s="398"/>
    </row>
    <row r="1031" spans="1:17" s="364" customFormat="1" ht="109.2" customHeight="1" x14ac:dyDescent="0.3">
      <c r="A1031" s="368"/>
      <c r="B1031" s="361"/>
      <c r="C1031" s="368"/>
      <c r="D1031" s="368"/>
      <c r="E1031" s="368"/>
      <c r="F1031" s="368"/>
      <c r="G1031" s="369"/>
      <c r="H1031" s="369"/>
      <c r="I1031" s="443"/>
      <c r="J1031" s="368"/>
      <c r="O1031" s="457"/>
      <c r="P1031" s="398"/>
      <c r="Q1031" s="398"/>
    </row>
    <row r="1032" spans="1:17" s="364" customFormat="1" ht="109.2" customHeight="1" x14ac:dyDescent="0.3">
      <c r="A1032" s="368"/>
      <c r="B1032" s="361"/>
      <c r="C1032" s="368"/>
      <c r="D1032" s="368"/>
      <c r="E1032" s="368"/>
      <c r="F1032" s="368"/>
      <c r="G1032" s="369"/>
      <c r="H1032" s="369"/>
      <c r="I1032" s="443"/>
      <c r="J1032" s="368"/>
      <c r="O1032" s="457"/>
      <c r="P1032" s="398"/>
      <c r="Q1032" s="398"/>
    </row>
    <row r="1033" spans="1:17" s="364" customFormat="1" ht="109.2" customHeight="1" x14ac:dyDescent="0.3">
      <c r="A1033" s="368"/>
      <c r="B1033" s="361"/>
      <c r="C1033" s="368"/>
      <c r="D1033" s="368"/>
      <c r="E1033" s="368"/>
      <c r="F1033" s="368"/>
      <c r="G1033" s="369"/>
      <c r="H1033" s="369"/>
      <c r="I1033" s="443"/>
      <c r="J1033" s="368"/>
      <c r="O1033" s="457"/>
      <c r="P1033" s="398"/>
      <c r="Q1033" s="398"/>
    </row>
    <row r="1034" spans="1:17" s="364" customFormat="1" ht="109.2" customHeight="1" x14ac:dyDescent="0.3">
      <c r="A1034" s="368"/>
      <c r="B1034" s="361"/>
      <c r="C1034" s="368"/>
      <c r="D1034" s="368"/>
      <c r="E1034" s="368"/>
      <c r="F1034" s="368"/>
      <c r="G1034" s="369"/>
      <c r="H1034" s="369"/>
      <c r="I1034" s="443"/>
      <c r="J1034" s="368"/>
      <c r="O1034" s="457"/>
      <c r="P1034" s="398"/>
      <c r="Q1034" s="398"/>
    </row>
    <row r="1035" spans="1:17" s="364" customFormat="1" ht="109.2" customHeight="1" x14ac:dyDescent="0.3">
      <c r="A1035" s="368"/>
      <c r="B1035" s="361"/>
      <c r="C1035" s="368"/>
      <c r="D1035" s="368"/>
      <c r="E1035" s="368"/>
      <c r="F1035" s="368"/>
      <c r="G1035" s="369"/>
      <c r="H1035" s="369"/>
      <c r="I1035" s="443"/>
      <c r="J1035" s="368"/>
      <c r="O1035" s="457"/>
      <c r="P1035" s="398"/>
      <c r="Q1035" s="398"/>
    </row>
    <row r="1036" spans="1:17" s="364" customFormat="1" ht="109.2" customHeight="1" x14ac:dyDescent="0.3">
      <c r="A1036" s="368"/>
      <c r="B1036" s="361"/>
      <c r="C1036" s="368"/>
      <c r="D1036" s="368"/>
      <c r="E1036" s="368"/>
      <c r="F1036" s="368"/>
      <c r="G1036" s="369"/>
      <c r="H1036" s="369"/>
      <c r="I1036" s="443"/>
      <c r="J1036" s="368"/>
      <c r="O1036" s="457"/>
      <c r="P1036" s="398"/>
      <c r="Q1036" s="398"/>
    </row>
    <row r="1037" spans="1:17" s="364" customFormat="1" ht="109.2" customHeight="1" x14ac:dyDescent="0.3">
      <c r="A1037" s="368"/>
      <c r="B1037" s="361"/>
      <c r="C1037" s="368"/>
      <c r="D1037" s="368"/>
      <c r="E1037" s="368"/>
      <c r="F1037" s="368"/>
      <c r="G1037" s="369"/>
      <c r="H1037" s="369"/>
      <c r="I1037" s="443"/>
      <c r="J1037" s="368"/>
      <c r="O1037" s="457"/>
      <c r="P1037" s="398"/>
      <c r="Q1037" s="398"/>
    </row>
    <row r="1038" spans="1:17" s="364" customFormat="1" ht="109.2" customHeight="1" x14ac:dyDescent="0.3">
      <c r="A1038" s="368"/>
      <c r="B1038" s="361"/>
      <c r="C1038" s="368"/>
      <c r="D1038" s="368"/>
      <c r="E1038" s="368"/>
      <c r="F1038" s="368"/>
      <c r="G1038" s="369"/>
      <c r="H1038" s="369"/>
      <c r="I1038" s="443"/>
      <c r="J1038" s="368"/>
      <c r="O1038" s="457"/>
      <c r="P1038" s="398"/>
      <c r="Q1038" s="398"/>
    </row>
    <row r="1039" spans="1:17" s="364" customFormat="1" ht="109.2" customHeight="1" x14ac:dyDescent="0.3">
      <c r="A1039" s="368"/>
      <c r="B1039" s="361"/>
      <c r="C1039" s="368"/>
      <c r="D1039" s="368"/>
      <c r="E1039" s="368"/>
      <c r="F1039" s="368"/>
      <c r="G1039" s="369"/>
      <c r="H1039" s="369"/>
      <c r="I1039" s="443"/>
      <c r="J1039" s="368"/>
      <c r="O1039" s="457"/>
      <c r="P1039" s="398"/>
      <c r="Q1039" s="398"/>
    </row>
    <row r="1040" spans="1:17" s="364" customFormat="1" ht="109.2" customHeight="1" x14ac:dyDescent="0.3">
      <c r="A1040" s="368"/>
      <c r="B1040" s="361"/>
      <c r="C1040" s="368"/>
      <c r="D1040" s="368"/>
      <c r="E1040" s="368"/>
      <c r="F1040" s="368"/>
      <c r="G1040" s="369"/>
      <c r="H1040" s="369"/>
      <c r="I1040" s="443"/>
      <c r="J1040" s="368"/>
      <c r="O1040" s="457"/>
      <c r="P1040" s="398"/>
      <c r="Q1040" s="398"/>
    </row>
    <row r="1041" spans="1:17" s="364" customFormat="1" ht="109.2" customHeight="1" x14ac:dyDescent="0.3">
      <c r="A1041" s="368"/>
      <c r="B1041" s="361"/>
      <c r="C1041" s="368"/>
      <c r="D1041" s="368"/>
      <c r="E1041" s="368"/>
      <c r="F1041" s="368"/>
      <c r="G1041" s="369"/>
      <c r="H1041" s="369"/>
      <c r="I1041" s="443"/>
      <c r="J1041" s="368"/>
      <c r="O1041" s="457"/>
      <c r="P1041" s="398"/>
      <c r="Q1041" s="398"/>
    </row>
    <row r="1042" spans="1:17" s="364" customFormat="1" ht="109.2" customHeight="1" x14ac:dyDescent="0.3">
      <c r="A1042" s="368"/>
      <c r="B1042" s="361"/>
      <c r="C1042" s="368"/>
      <c r="D1042" s="368"/>
      <c r="E1042" s="368"/>
      <c r="F1042" s="368"/>
      <c r="G1042" s="369"/>
      <c r="H1042" s="369"/>
      <c r="I1042" s="443"/>
      <c r="J1042" s="368"/>
      <c r="O1042" s="457"/>
      <c r="P1042" s="398"/>
      <c r="Q1042" s="398"/>
    </row>
    <row r="1043" spans="1:17" s="364" customFormat="1" ht="109.2" customHeight="1" x14ac:dyDescent="0.3">
      <c r="A1043" s="368"/>
      <c r="B1043" s="361"/>
      <c r="C1043" s="368"/>
      <c r="D1043" s="368"/>
      <c r="E1043" s="368"/>
      <c r="F1043" s="368"/>
      <c r="G1043" s="369"/>
      <c r="H1043" s="369"/>
      <c r="I1043" s="443"/>
      <c r="J1043" s="368"/>
      <c r="O1043" s="457"/>
      <c r="P1043" s="398"/>
      <c r="Q1043" s="398"/>
    </row>
    <row r="1044" spans="1:17" s="364" customFormat="1" ht="109.2" customHeight="1" x14ac:dyDescent="0.3">
      <c r="A1044" s="368"/>
      <c r="B1044" s="361"/>
      <c r="C1044" s="368"/>
      <c r="D1044" s="368"/>
      <c r="E1044" s="368"/>
      <c r="F1044" s="368"/>
      <c r="G1044" s="369"/>
      <c r="H1044" s="369"/>
      <c r="I1044" s="443"/>
      <c r="J1044" s="368"/>
      <c r="O1044" s="457"/>
      <c r="P1044" s="398"/>
      <c r="Q1044" s="398"/>
    </row>
    <row r="1045" spans="1:17" s="364" customFormat="1" ht="109.2" customHeight="1" x14ac:dyDescent="0.3">
      <c r="A1045" s="368"/>
      <c r="B1045" s="361"/>
      <c r="C1045" s="368"/>
      <c r="D1045" s="368"/>
      <c r="E1045" s="368"/>
      <c r="F1045" s="368"/>
      <c r="G1045" s="369"/>
      <c r="H1045" s="369"/>
      <c r="I1045" s="443"/>
      <c r="J1045" s="368"/>
      <c r="O1045" s="457"/>
      <c r="P1045" s="398"/>
      <c r="Q1045" s="398"/>
    </row>
    <row r="1046" spans="1:17" s="364" customFormat="1" ht="109.2" customHeight="1" x14ac:dyDescent="0.3">
      <c r="A1046" s="368"/>
      <c r="B1046" s="361"/>
      <c r="C1046" s="368"/>
      <c r="D1046" s="368"/>
      <c r="E1046" s="368"/>
      <c r="F1046" s="368"/>
      <c r="G1046" s="369"/>
      <c r="H1046" s="369"/>
      <c r="I1046" s="443"/>
      <c r="J1046" s="368"/>
      <c r="O1046" s="457"/>
      <c r="P1046" s="398"/>
      <c r="Q1046" s="398"/>
    </row>
    <row r="1047" spans="1:17" s="364" customFormat="1" ht="109.2" customHeight="1" x14ac:dyDescent="0.3">
      <c r="A1047" s="368"/>
      <c r="B1047" s="361"/>
      <c r="C1047" s="368"/>
      <c r="D1047" s="368"/>
      <c r="E1047" s="368"/>
      <c r="F1047" s="368"/>
      <c r="G1047" s="369"/>
      <c r="H1047" s="369"/>
      <c r="I1047" s="443"/>
      <c r="J1047" s="368"/>
      <c r="O1047" s="457"/>
      <c r="P1047" s="398"/>
      <c r="Q1047" s="398"/>
    </row>
    <row r="1048" spans="1:17" s="364" customFormat="1" ht="109.2" customHeight="1" x14ac:dyDescent="0.3">
      <c r="A1048" s="368"/>
      <c r="B1048" s="361"/>
      <c r="C1048" s="368"/>
      <c r="D1048" s="368"/>
      <c r="E1048" s="368"/>
      <c r="F1048" s="368"/>
      <c r="G1048" s="369"/>
      <c r="H1048" s="369"/>
      <c r="I1048" s="443"/>
      <c r="J1048" s="368"/>
      <c r="O1048" s="457"/>
      <c r="P1048" s="398"/>
      <c r="Q1048" s="398"/>
    </row>
    <row r="1049" spans="1:17" s="364" customFormat="1" ht="109.2" customHeight="1" x14ac:dyDescent="0.3">
      <c r="A1049" s="368"/>
      <c r="B1049" s="361"/>
      <c r="C1049" s="368"/>
      <c r="D1049" s="368"/>
      <c r="E1049" s="368"/>
      <c r="F1049" s="368"/>
      <c r="G1049" s="369"/>
      <c r="H1049" s="369"/>
      <c r="I1049" s="443"/>
      <c r="J1049" s="368"/>
      <c r="O1049" s="457"/>
      <c r="P1049" s="398"/>
      <c r="Q1049" s="398"/>
    </row>
    <row r="1050" spans="1:17" s="364" customFormat="1" ht="109.2" customHeight="1" x14ac:dyDescent="0.3">
      <c r="A1050" s="368"/>
      <c r="B1050" s="361"/>
      <c r="C1050" s="368"/>
      <c r="D1050" s="368"/>
      <c r="E1050" s="368"/>
      <c r="F1050" s="368"/>
      <c r="G1050" s="369"/>
      <c r="H1050" s="369"/>
      <c r="I1050" s="443"/>
      <c r="J1050" s="368"/>
      <c r="O1050" s="457"/>
      <c r="P1050" s="398"/>
      <c r="Q1050" s="398"/>
    </row>
    <row r="1051" spans="1:17" s="364" customFormat="1" ht="109.2" customHeight="1" x14ac:dyDescent="0.3">
      <c r="A1051" s="368"/>
      <c r="B1051" s="361"/>
      <c r="C1051" s="368"/>
      <c r="D1051" s="368"/>
      <c r="E1051" s="368"/>
      <c r="F1051" s="368"/>
      <c r="G1051" s="369"/>
      <c r="H1051" s="369"/>
      <c r="I1051" s="443"/>
      <c r="J1051" s="368"/>
      <c r="O1051" s="457"/>
      <c r="P1051" s="398"/>
      <c r="Q1051" s="398"/>
    </row>
    <row r="1052" spans="1:17" s="364" customFormat="1" ht="109.2" customHeight="1" x14ac:dyDescent="0.3">
      <c r="A1052" s="368"/>
      <c r="B1052" s="361"/>
      <c r="C1052" s="368"/>
      <c r="D1052" s="368"/>
      <c r="E1052" s="368"/>
      <c r="F1052" s="368"/>
      <c r="G1052" s="369"/>
      <c r="H1052" s="369"/>
      <c r="I1052" s="443"/>
      <c r="J1052" s="368"/>
      <c r="O1052" s="457"/>
      <c r="P1052" s="398"/>
      <c r="Q1052" s="398"/>
    </row>
    <row r="1053" spans="1:17" s="364" customFormat="1" ht="109.2" customHeight="1" x14ac:dyDescent="0.3">
      <c r="A1053" s="368"/>
      <c r="B1053" s="361"/>
      <c r="C1053" s="368"/>
      <c r="D1053" s="368"/>
      <c r="E1053" s="368"/>
      <c r="F1053" s="368"/>
      <c r="G1053" s="369"/>
      <c r="H1053" s="369"/>
      <c r="I1053" s="443"/>
      <c r="J1053" s="368"/>
      <c r="O1053" s="457"/>
      <c r="P1053" s="398"/>
      <c r="Q1053" s="398"/>
    </row>
    <row r="1054" spans="1:17" s="364" customFormat="1" ht="109.2" customHeight="1" x14ac:dyDescent="0.3">
      <c r="A1054" s="368"/>
      <c r="B1054" s="361"/>
      <c r="C1054" s="368"/>
      <c r="D1054" s="368"/>
      <c r="E1054" s="368"/>
      <c r="F1054" s="368"/>
      <c r="G1054" s="369"/>
      <c r="H1054" s="369"/>
      <c r="I1054" s="443"/>
      <c r="J1054" s="368"/>
      <c r="O1054" s="457"/>
      <c r="P1054" s="398"/>
      <c r="Q1054" s="398"/>
    </row>
    <row r="1055" spans="1:17" s="364" customFormat="1" ht="109.2" customHeight="1" x14ac:dyDescent="0.3">
      <c r="A1055" s="368"/>
      <c r="B1055" s="361"/>
      <c r="C1055" s="368"/>
      <c r="D1055" s="368"/>
      <c r="E1055" s="368"/>
      <c r="F1055" s="368"/>
      <c r="G1055" s="369"/>
      <c r="H1055" s="369"/>
      <c r="I1055" s="443"/>
      <c r="J1055" s="368"/>
      <c r="O1055" s="457"/>
      <c r="P1055" s="398"/>
      <c r="Q1055" s="398"/>
    </row>
    <row r="1056" spans="1:17" s="364" customFormat="1" ht="109.2" customHeight="1" x14ac:dyDescent="0.3">
      <c r="A1056" s="368"/>
      <c r="B1056" s="361"/>
      <c r="C1056" s="368"/>
      <c r="D1056" s="368"/>
      <c r="E1056" s="368"/>
      <c r="F1056" s="368"/>
      <c r="G1056" s="369"/>
      <c r="H1056" s="369"/>
      <c r="I1056" s="443"/>
      <c r="J1056" s="368"/>
      <c r="O1056" s="457"/>
      <c r="P1056" s="398"/>
      <c r="Q1056" s="398"/>
    </row>
    <row r="1057" spans="1:17" s="364" customFormat="1" ht="109.2" customHeight="1" x14ac:dyDescent="0.3">
      <c r="A1057" s="368"/>
      <c r="B1057" s="361"/>
      <c r="C1057" s="368"/>
      <c r="D1057" s="368"/>
      <c r="E1057" s="368"/>
      <c r="F1057" s="368"/>
      <c r="G1057" s="369"/>
      <c r="H1057" s="369"/>
      <c r="I1057" s="443"/>
      <c r="J1057" s="368"/>
      <c r="O1057" s="457"/>
      <c r="P1057" s="398"/>
      <c r="Q1057" s="398"/>
    </row>
    <row r="1058" spans="1:17" s="364" customFormat="1" ht="109.2" customHeight="1" x14ac:dyDescent="0.3">
      <c r="A1058" s="368"/>
      <c r="B1058" s="361"/>
      <c r="C1058" s="368"/>
      <c r="D1058" s="368"/>
      <c r="E1058" s="368"/>
      <c r="F1058" s="368"/>
      <c r="G1058" s="369"/>
      <c r="H1058" s="369"/>
      <c r="I1058" s="443"/>
      <c r="J1058" s="368"/>
      <c r="O1058" s="457"/>
      <c r="P1058" s="398"/>
      <c r="Q1058" s="398"/>
    </row>
    <row r="1059" spans="1:17" s="364" customFormat="1" ht="109.2" customHeight="1" x14ac:dyDescent="0.3">
      <c r="A1059" s="368"/>
      <c r="B1059" s="361"/>
      <c r="C1059" s="368"/>
      <c r="D1059" s="368"/>
      <c r="E1059" s="368"/>
      <c r="F1059" s="368"/>
      <c r="G1059" s="369"/>
      <c r="H1059" s="369"/>
      <c r="I1059" s="443"/>
      <c r="J1059" s="368"/>
      <c r="O1059" s="457"/>
      <c r="P1059" s="398"/>
      <c r="Q1059" s="398"/>
    </row>
    <row r="1060" spans="1:17" s="364" customFormat="1" ht="109.2" customHeight="1" x14ac:dyDescent="0.3">
      <c r="A1060" s="368"/>
      <c r="B1060" s="361"/>
      <c r="C1060" s="368"/>
      <c r="D1060" s="368"/>
      <c r="E1060" s="368"/>
      <c r="F1060" s="368"/>
      <c r="G1060" s="369"/>
      <c r="H1060" s="369"/>
      <c r="I1060" s="443"/>
      <c r="J1060" s="368"/>
      <c r="O1060" s="457"/>
      <c r="P1060" s="398"/>
      <c r="Q1060" s="398"/>
    </row>
    <row r="1061" spans="1:17" s="364" customFormat="1" ht="109.2" customHeight="1" x14ac:dyDescent="0.3">
      <c r="A1061" s="368"/>
      <c r="B1061" s="361"/>
      <c r="C1061" s="368"/>
      <c r="D1061" s="368"/>
      <c r="E1061" s="368"/>
      <c r="F1061" s="368"/>
      <c r="G1061" s="369"/>
      <c r="H1061" s="369"/>
      <c r="I1061" s="443"/>
      <c r="J1061" s="368"/>
      <c r="O1061" s="457"/>
      <c r="P1061" s="398"/>
      <c r="Q1061" s="398"/>
    </row>
    <row r="1062" spans="1:17" s="364" customFormat="1" ht="109.2" customHeight="1" x14ac:dyDescent="0.3">
      <c r="A1062" s="368"/>
      <c r="B1062" s="361"/>
      <c r="C1062" s="368"/>
      <c r="D1062" s="368"/>
      <c r="E1062" s="368"/>
      <c r="F1062" s="368"/>
      <c r="G1062" s="369"/>
      <c r="H1062" s="369"/>
      <c r="I1062" s="443"/>
      <c r="J1062" s="368"/>
      <c r="O1062" s="457"/>
      <c r="P1062" s="398"/>
      <c r="Q1062" s="398"/>
    </row>
    <row r="1063" spans="1:17" s="364" customFormat="1" ht="109.2" customHeight="1" x14ac:dyDescent="0.3">
      <c r="A1063" s="368"/>
      <c r="B1063" s="361"/>
      <c r="C1063" s="368"/>
      <c r="D1063" s="368"/>
      <c r="E1063" s="368"/>
      <c r="F1063" s="368"/>
      <c r="G1063" s="369"/>
      <c r="H1063" s="369"/>
      <c r="I1063" s="443"/>
      <c r="J1063" s="368"/>
      <c r="O1063" s="457"/>
      <c r="P1063" s="398"/>
      <c r="Q1063" s="398"/>
    </row>
    <row r="1064" spans="1:17" s="364" customFormat="1" ht="109.2" customHeight="1" x14ac:dyDescent="0.3">
      <c r="A1064" s="368"/>
      <c r="B1064" s="361"/>
      <c r="C1064" s="368"/>
      <c r="D1064" s="368"/>
      <c r="E1064" s="368"/>
      <c r="F1064" s="368"/>
      <c r="G1064" s="369"/>
      <c r="H1064" s="369"/>
      <c r="I1064" s="443"/>
      <c r="J1064" s="368"/>
      <c r="O1064" s="457"/>
      <c r="P1064" s="398"/>
      <c r="Q1064" s="398"/>
    </row>
    <row r="1065" spans="1:17" s="364" customFormat="1" ht="109.2" customHeight="1" x14ac:dyDescent="0.3">
      <c r="A1065" s="368"/>
      <c r="B1065" s="361"/>
      <c r="C1065" s="368"/>
      <c r="D1065" s="368"/>
      <c r="E1065" s="368"/>
      <c r="F1065" s="368"/>
      <c r="G1065" s="369"/>
      <c r="H1065" s="369"/>
      <c r="I1065" s="443"/>
      <c r="J1065" s="368"/>
      <c r="O1065" s="457"/>
      <c r="P1065" s="398"/>
      <c r="Q1065" s="398"/>
    </row>
    <row r="1066" spans="1:17" s="364" customFormat="1" ht="109.2" customHeight="1" x14ac:dyDescent="0.3">
      <c r="A1066" s="368"/>
      <c r="B1066" s="361"/>
      <c r="C1066" s="368"/>
      <c r="D1066" s="368"/>
      <c r="E1066" s="368"/>
      <c r="F1066" s="368"/>
      <c r="G1066" s="369"/>
      <c r="H1066" s="369"/>
      <c r="I1066" s="443"/>
      <c r="J1066" s="368"/>
      <c r="O1066" s="457"/>
      <c r="P1066" s="398"/>
      <c r="Q1066" s="398"/>
    </row>
    <row r="1067" spans="1:17" s="364" customFormat="1" ht="109.2" customHeight="1" x14ac:dyDescent="0.3">
      <c r="A1067" s="368"/>
      <c r="B1067" s="361"/>
      <c r="C1067" s="368"/>
      <c r="D1067" s="368"/>
      <c r="E1067" s="368"/>
      <c r="F1067" s="368"/>
      <c r="G1067" s="369"/>
      <c r="H1067" s="369"/>
      <c r="I1067" s="443"/>
      <c r="J1067" s="368"/>
      <c r="O1067" s="457"/>
      <c r="P1067" s="398"/>
      <c r="Q1067" s="398"/>
    </row>
    <row r="1068" spans="1:17" s="364" customFormat="1" ht="109.2" customHeight="1" x14ac:dyDescent="0.3">
      <c r="A1068" s="368"/>
      <c r="B1068" s="361"/>
      <c r="C1068" s="368"/>
      <c r="D1068" s="368"/>
      <c r="E1068" s="368"/>
      <c r="F1068" s="368"/>
      <c r="G1068" s="369"/>
      <c r="H1068" s="369"/>
      <c r="I1068" s="443"/>
      <c r="J1068" s="368"/>
      <c r="O1068" s="457"/>
      <c r="P1068" s="398"/>
      <c r="Q1068" s="398"/>
    </row>
    <row r="1069" spans="1:17" s="364" customFormat="1" ht="109.2" customHeight="1" x14ac:dyDescent="0.3">
      <c r="A1069" s="368"/>
      <c r="B1069" s="361"/>
      <c r="C1069" s="368"/>
      <c r="D1069" s="368"/>
      <c r="E1069" s="368"/>
      <c r="F1069" s="368"/>
      <c r="G1069" s="369"/>
      <c r="H1069" s="369"/>
      <c r="I1069" s="443"/>
      <c r="J1069" s="368"/>
      <c r="O1069" s="457"/>
      <c r="P1069" s="398"/>
      <c r="Q1069" s="398"/>
    </row>
    <row r="1070" spans="1:17" s="364" customFormat="1" ht="109.2" customHeight="1" x14ac:dyDescent="0.3">
      <c r="A1070" s="368"/>
      <c r="B1070" s="361"/>
      <c r="C1070" s="368"/>
      <c r="D1070" s="368"/>
      <c r="E1070" s="368"/>
      <c r="F1070" s="368"/>
      <c r="G1070" s="369"/>
      <c r="H1070" s="369"/>
      <c r="I1070" s="443"/>
      <c r="J1070" s="368"/>
      <c r="O1070" s="457"/>
      <c r="P1070" s="398"/>
      <c r="Q1070" s="398"/>
    </row>
    <row r="1071" spans="1:17" s="364" customFormat="1" ht="109.2" customHeight="1" x14ac:dyDescent="0.3">
      <c r="A1071" s="368"/>
      <c r="B1071" s="361"/>
      <c r="C1071" s="368"/>
      <c r="D1071" s="368"/>
      <c r="E1071" s="368"/>
      <c r="F1071" s="368"/>
      <c r="G1071" s="369"/>
      <c r="H1071" s="369"/>
      <c r="I1071" s="443"/>
      <c r="J1071" s="368"/>
      <c r="O1071" s="457"/>
      <c r="P1071" s="398"/>
      <c r="Q1071" s="398"/>
    </row>
    <row r="1072" spans="1:17" s="364" customFormat="1" ht="109.2" customHeight="1" x14ac:dyDescent="0.3">
      <c r="A1072" s="368"/>
      <c r="B1072" s="361"/>
      <c r="C1072" s="368"/>
      <c r="D1072" s="368"/>
      <c r="E1072" s="368"/>
      <c r="F1072" s="368"/>
      <c r="G1072" s="369"/>
      <c r="H1072" s="369"/>
      <c r="I1072" s="443"/>
      <c r="J1072" s="368"/>
      <c r="O1072" s="457"/>
      <c r="P1072" s="398"/>
      <c r="Q1072" s="398"/>
    </row>
    <row r="1073" spans="1:17" s="364" customFormat="1" ht="109.2" customHeight="1" x14ac:dyDescent="0.3">
      <c r="A1073" s="368"/>
      <c r="B1073" s="361"/>
      <c r="C1073" s="368"/>
      <c r="D1073" s="368"/>
      <c r="E1073" s="368"/>
      <c r="F1073" s="368"/>
      <c r="G1073" s="369"/>
      <c r="H1073" s="369"/>
      <c r="I1073" s="443"/>
      <c r="J1073" s="368"/>
      <c r="O1073" s="457"/>
      <c r="P1073" s="398"/>
      <c r="Q1073" s="398"/>
    </row>
    <row r="1074" spans="1:17" s="364" customFormat="1" ht="109.2" customHeight="1" x14ac:dyDescent="0.3">
      <c r="A1074" s="368"/>
      <c r="B1074" s="361"/>
      <c r="C1074" s="368"/>
      <c r="D1074" s="368"/>
      <c r="E1074" s="368"/>
      <c r="F1074" s="368"/>
      <c r="G1074" s="369"/>
      <c r="H1074" s="369"/>
      <c r="I1074" s="443"/>
      <c r="J1074" s="368"/>
      <c r="O1074" s="457"/>
      <c r="P1074" s="398"/>
      <c r="Q1074" s="398"/>
    </row>
    <row r="1075" spans="1:17" s="364" customFormat="1" ht="109.2" customHeight="1" x14ac:dyDescent="0.3">
      <c r="A1075" s="368"/>
      <c r="B1075" s="361"/>
      <c r="C1075" s="368"/>
      <c r="D1075" s="368"/>
      <c r="E1075" s="368"/>
      <c r="F1075" s="368"/>
      <c r="G1075" s="369"/>
      <c r="H1075" s="369"/>
      <c r="I1075" s="443"/>
      <c r="J1075" s="368"/>
      <c r="O1075" s="457"/>
      <c r="P1075" s="398"/>
      <c r="Q1075" s="398"/>
    </row>
    <row r="1076" spans="1:17" s="364" customFormat="1" ht="109.2" customHeight="1" x14ac:dyDescent="0.3">
      <c r="A1076" s="368"/>
      <c r="B1076" s="361"/>
      <c r="C1076" s="368"/>
      <c r="D1076" s="368"/>
      <c r="E1076" s="368"/>
      <c r="F1076" s="368"/>
      <c r="G1076" s="369"/>
      <c r="H1076" s="369"/>
      <c r="I1076" s="443"/>
      <c r="J1076" s="368"/>
      <c r="O1076" s="457"/>
      <c r="P1076" s="398"/>
      <c r="Q1076" s="398"/>
    </row>
    <row r="1077" spans="1:17" s="364" customFormat="1" ht="109.2" customHeight="1" x14ac:dyDescent="0.3">
      <c r="A1077" s="368"/>
      <c r="B1077" s="361"/>
      <c r="C1077" s="368"/>
      <c r="D1077" s="368"/>
      <c r="E1077" s="368"/>
      <c r="F1077" s="368"/>
      <c r="G1077" s="369"/>
      <c r="H1077" s="369"/>
      <c r="I1077" s="443"/>
      <c r="J1077" s="368"/>
      <c r="O1077" s="457"/>
      <c r="P1077" s="398"/>
      <c r="Q1077" s="398"/>
    </row>
    <row r="1078" spans="1:17" s="364" customFormat="1" ht="109.2" customHeight="1" x14ac:dyDescent="0.3">
      <c r="A1078" s="368"/>
      <c r="B1078" s="361"/>
      <c r="C1078" s="368"/>
      <c r="D1078" s="368"/>
      <c r="E1078" s="368"/>
      <c r="F1078" s="368"/>
      <c r="G1078" s="369"/>
      <c r="H1078" s="369"/>
      <c r="I1078" s="443"/>
      <c r="J1078" s="368"/>
      <c r="O1078" s="457"/>
      <c r="P1078" s="398"/>
      <c r="Q1078" s="398"/>
    </row>
    <row r="1079" spans="1:17" s="364" customFormat="1" ht="109.2" customHeight="1" x14ac:dyDescent="0.3">
      <c r="A1079" s="368"/>
      <c r="B1079" s="361"/>
      <c r="C1079" s="368"/>
      <c r="D1079" s="368"/>
      <c r="E1079" s="368"/>
      <c r="F1079" s="368"/>
      <c r="G1079" s="369"/>
      <c r="H1079" s="369"/>
      <c r="I1079" s="443"/>
      <c r="J1079" s="368"/>
      <c r="O1079" s="457"/>
      <c r="P1079" s="398"/>
      <c r="Q1079" s="398"/>
    </row>
    <row r="1080" spans="1:17" s="364" customFormat="1" ht="109.2" customHeight="1" x14ac:dyDescent="0.3">
      <c r="A1080" s="368"/>
      <c r="B1080" s="361"/>
      <c r="C1080" s="368"/>
      <c r="D1080" s="368"/>
      <c r="E1080" s="368"/>
      <c r="F1080" s="368"/>
      <c r="G1080" s="369"/>
      <c r="H1080" s="369"/>
      <c r="I1080" s="443"/>
      <c r="J1080" s="368"/>
      <c r="O1080" s="457"/>
      <c r="P1080" s="398"/>
      <c r="Q1080" s="398"/>
    </row>
    <row r="1081" spans="1:17" s="364" customFormat="1" ht="109.2" customHeight="1" x14ac:dyDescent="0.3">
      <c r="A1081" s="368"/>
      <c r="B1081" s="361"/>
      <c r="C1081" s="368"/>
      <c r="D1081" s="368"/>
      <c r="E1081" s="368"/>
      <c r="F1081" s="368"/>
      <c r="G1081" s="369"/>
      <c r="H1081" s="369"/>
      <c r="I1081" s="443"/>
      <c r="J1081" s="368"/>
      <c r="O1081" s="457"/>
      <c r="P1081" s="398"/>
      <c r="Q1081" s="398"/>
    </row>
    <row r="1082" spans="1:17" s="364" customFormat="1" ht="109.2" customHeight="1" x14ac:dyDescent="0.3">
      <c r="A1082" s="368"/>
      <c r="B1082" s="361"/>
      <c r="C1082" s="368"/>
      <c r="D1082" s="368"/>
      <c r="E1082" s="368"/>
      <c r="F1082" s="368"/>
      <c r="G1082" s="369"/>
      <c r="H1082" s="369"/>
      <c r="I1082" s="443"/>
      <c r="J1082" s="368"/>
      <c r="O1082" s="457"/>
      <c r="P1082" s="398"/>
      <c r="Q1082" s="398"/>
    </row>
    <row r="1083" spans="1:17" s="364" customFormat="1" ht="109.2" customHeight="1" x14ac:dyDescent="0.3">
      <c r="A1083" s="368"/>
      <c r="B1083" s="361"/>
      <c r="C1083" s="368"/>
      <c r="D1083" s="368"/>
      <c r="E1083" s="368"/>
      <c r="F1083" s="368"/>
      <c r="G1083" s="369"/>
      <c r="H1083" s="369"/>
      <c r="I1083" s="443"/>
      <c r="J1083" s="368"/>
      <c r="O1083" s="457"/>
      <c r="P1083" s="398"/>
      <c r="Q1083" s="398"/>
    </row>
    <row r="1084" spans="1:17" s="364" customFormat="1" ht="109.2" customHeight="1" x14ac:dyDescent="0.3">
      <c r="A1084" s="368"/>
      <c r="B1084" s="361"/>
      <c r="C1084" s="368"/>
      <c r="D1084" s="368"/>
      <c r="E1084" s="368"/>
      <c r="F1084" s="368"/>
      <c r="G1084" s="369"/>
      <c r="H1084" s="369"/>
      <c r="I1084" s="443"/>
      <c r="J1084" s="368"/>
      <c r="O1084" s="457"/>
      <c r="P1084" s="398"/>
      <c r="Q1084" s="398"/>
    </row>
    <row r="1085" spans="1:17" s="364" customFormat="1" ht="109.2" customHeight="1" x14ac:dyDescent="0.3">
      <c r="A1085" s="368"/>
      <c r="B1085" s="361"/>
      <c r="C1085" s="368"/>
      <c r="D1085" s="368"/>
      <c r="E1085" s="368"/>
      <c r="F1085" s="368"/>
      <c r="G1085" s="369"/>
      <c r="H1085" s="369"/>
      <c r="I1085" s="443"/>
      <c r="J1085" s="368"/>
      <c r="O1085" s="457"/>
      <c r="P1085" s="398"/>
      <c r="Q1085" s="398"/>
    </row>
    <row r="1086" spans="1:17" s="364" customFormat="1" ht="109.2" customHeight="1" x14ac:dyDescent="0.3">
      <c r="A1086" s="368"/>
      <c r="B1086" s="361"/>
      <c r="C1086" s="368"/>
      <c r="D1086" s="368"/>
      <c r="E1086" s="368"/>
      <c r="F1086" s="368"/>
      <c r="G1086" s="369"/>
      <c r="H1086" s="369"/>
      <c r="I1086" s="443"/>
      <c r="J1086" s="368"/>
      <c r="O1086" s="457"/>
      <c r="P1086" s="398"/>
      <c r="Q1086" s="398"/>
    </row>
    <row r="1087" spans="1:17" s="364" customFormat="1" ht="109.2" customHeight="1" x14ac:dyDescent="0.3">
      <c r="A1087" s="368"/>
      <c r="B1087" s="361"/>
      <c r="C1087" s="368"/>
      <c r="D1087" s="368"/>
      <c r="E1087" s="368"/>
      <c r="F1087" s="368"/>
      <c r="G1087" s="369"/>
      <c r="H1087" s="369"/>
      <c r="I1087" s="443"/>
      <c r="J1087" s="368"/>
      <c r="O1087" s="457"/>
      <c r="P1087" s="398"/>
      <c r="Q1087" s="398"/>
    </row>
    <row r="1088" spans="1:17" s="364" customFormat="1" ht="109.2" customHeight="1" x14ac:dyDescent="0.3">
      <c r="A1088" s="368"/>
      <c r="B1088" s="361"/>
      <c r="C1088" s="368"/>
      <c r="D1088" s="368"/>
      <c r="E1088" s="368"/>
      <c r="F1088" s="368"/>
      <c r="G1088" s="369"/>
      <c r="H1088" s="369"/>
      <c r="I1088" s="443"/>
      <c r="J1088" s="368"/>
      <c r="O1088" s="457"/>
      <c r="P1088" s="398"/>
      <c r="Q1088" s="398"/>
    </row>
    <row r="1089" spans="1:17" s="364" customFormat="1" ht="109.2" customHeight="1" x14ac:dyDescent="0.3">
      <c r="A1089" s="368"/>
      <c r="B1089" s="361"/>
      <c r="C1089" s="368"/>
      <c r="D1089" s="368"/>
      <c r="E1089" s="368"/>
      <c r="F1089" s="368"/>
      <c r="G1089" s="369"/>
      <c r="H1089" s="369"/>
      <c r="I1089" s="443"/>
      <c r="J1089" s="368"/>
      <c r="O1089" s="457"/>
      <c r="P1089" s="398"/>
      <c r="Q1089" s="398"/>
    </row>
    <row r="1090" spans="1:17" s="364" customFormat="1" ht="109.2" customHeight="1" x14ac:dyDescent="0.3">
      <c r="A1090" s="368"/>
      <c r="B1090" s="361"/>
      <c r="C1090" s="368"/>
      <c r="D1090" s="368"/>
      <c r="E1090" s="368"/>
      <c r="F1090" s="368"/>
      <c r="G1090" s="369"/>
      <c r="H1090" s="369"/>
      <c r="I1090" s="443"/>
      <c r="J1090" s="368"/>
      <c r="O1090" s="457"/>
      <c r="P1090" s="398"/>
      <c r="Q1090" s="398"/>
    </row>
    <row r="1091" spans="1:17" s="364" customFormat="1" ht="109.2" customHeight="1" x14ac:dyDescent="0.3">
      <c r="A1091" s="368"/>
      <c r="B1091" s="361"/>
      <c r="C1091" s="368"/>
      <c r="D1091" s="368"/>
      <c r="E1091" s="368"/>
      <c r="F1091" s="368"/>
      <c r="G1091" s="369"/>
      <c r="H1091" s="369"/>
      <c r="I1091" s="443"/>
      <c r="J1091" s="368"/>
      <c r="O1091" s="457"/>
      <c r="P1091" s="398"/>
      <c r="Q1091" s="398"/>
    </row>
    <row r="1092" spans="1:17" s="364" customFormat="1" ht="109.2" customHeight="1" x14ac:dyDescent="0.3">
      <c r="A1092" s="368"/>
      <c r="B1092" s="361"/>
      <c r="C1092" s="368"/>
      <c r="D1092" s="368"/>
      <c r="E1092" s="368"/>
      <c r="F1092" s="368"/>
      <c r="G1092" s="369"/>
      <c r="H1092" s="369"/>
      <c r="I1092" s="443"/>
      <c r="J1092" s="368"/>
      <c r="O1092" s="457"/>
      <c r="P1092" s="398"/>
      <c r="Q1092" s="398"/>
    </row>
    <row r="1093" spans="1:17" s="364" customFormat="1" ht="109.2" customHeight="1" x14ac:dyDescent="0.3">
      <c r="A1093" s="368"/>
      <c r="B1093" s="361"/>
      <c r="C1093" s="368"/>
      <c r="D1093" s="368"/>
      <c r="E1093" s="368"/>
      <c r="F1093" s="368"/>
      <c r="G1093" s="369"/>
      <c r="H1093" s="369"/>
      <c r="I1093" s="443"/>
      <c r="J1093" s="368"/>
      <c r="O1093" s="457"/>
      <c r="P1093" s="398"/>
      <c r="Q1093" s="398"/>
    </row>
    <row r="1094" spans="1:17" s="364" customFormat="1" ht="109.2" customHeight="1" x14ac:dyDescent="0.3">
      <c r="A1094" s="368"/>
      <c r="B1094" s="361"/>
      <c r="C1094" s="368"/>
      <c r="D1094" s="368"/>
      <c r="E1094" s="368"/>
      <c r="F1094" s="368"/>
      <c r="G1094" s="369"/>
      <c r="H1094" s="369"/>
      <c r="I1094" s="443"/>
      <c r="J1094" s="368"/>
      <c r="O1094" s="457"/>
      <c r="P1094" s="398"/>
      <c r="Q1094" s="398"/>
    </row>
    <row r="1095" spans="1:17" s="364" customFormat="1" ht="109.2" customHeight="1" x14ac:dyDescent="0.3">
      <c r="A1095" s="368"/>
      <c r="B1095" s="361"/>
      <c r="C1095" s="368"/>
      <c r="D1095" s="368"/>
      <c r="E1095" s="368"/>
      <c r="F1095" s="368"/>
      <c r="G1095" s="369"/>
      <c r="H1095" s="369"/>
      <c r="I1095" s="443"/>
      <c r="J1095" s="368"/>
      <c r="O1095" s="457"/>
      <c r="P1095" s="398"/>
      <c r="Q1095" s="398"/>
    </row>
    <row r="1096" spans="1:17" s="364" customFormat="1" ht="109.2" customHeight="1" x14ac:dyDescent="0.3">
      <c r="A1096" s="368"/>
      <c r="B1096" s="361"/>
      <c r="C1096" s="368"/>
      <c r="D1096" s="368"/>
      <c r="E1096" s="368"/>
      <c r="F1096" s="368"/>
      <c r="G1096" s="369"/>
      <c r="H1096" s="369"/>
      <c r="I1096" s="443"/>
      <c r="J1096" s="368"/>
      <c r="O1096" s="457"/>
      <c r="P1096" s="398"/>
      <c r="Q1096" s="398"/>
    </row>
    <row r="1097" spans="1:17" s="364" customFormat="1" ht="109.2" customHeight="1" x14ac:dyDescent="0.3">
      <c r="A1097" s="368"/>
      <c r="B1097" s="361"/>
      <c r="C1097" s="368"/>
      <c r="D1097" s="368"/>
      <c r="E1097" s="368"/>
      <c r="F1097" s="368"/>
      <c r="G1097" s="369"/>
      <c r="H1097" s="369"/>
      <c r="I1097" s="443"/>
      <c r="J1097" s="368"/>
      <c r="O1097" s="457"/>
      <c r="P1097" s="398"/>
      <c r="Q1097" s="398"/>
    </row>
    <row r="1098" spans="1:17" s="364" customFormat="1" ht="109.2" customHeight="1" x14ac:dyDescent="0.3">
      <c r="A1098" s="368"/>
      <c r="B1098" s="361"/>
      <c r="C1098" s="368"/>
      <c r="D1098" s="368"/>
      <c r="E1098" s="368"/>
      <c r="F1098" s="368"/>
      <c r="G1098" s="369"/>
      <c r="H1098" s="369"/>
      <c r="I1098" s="443"/>
      <c r="J1098" s="368"/>
      <c r="O1098" s="457"/>
      <c r="P1098" s="398"/>
      <c r="Q1098" s="398"/>
    </row>
    <row r="1099" spans="1:17" s="364" customFormat="1" ht="109.2" customHeight="1" x14ac:dyDescent="0.3">
      <c r="A1099" s="368"/>
      <c r="B1099" s="361"/>
      <c r="C1099" s="368"/>
      <c r="D1099" s="368"/>
      <c r="E1099" s="368"/>
      <c r="F1099" s="368"/>
      <c r="G1099" s="369"/>
      <c r="H1099" s="369"/>
      <c r="I1099" s="443"/>
      <c r="J1099" s="368"/>
      <c r="O1099" s="457"/>
      <c r="P1099" s="398"/>
      <c r="Q1099" s="398"/>
    </row>
    <row r="1100" spans="1:17" s="364" customFormat="1" ht="109.2" customHeight="1" x14ac:dyDescent="0.3">
      <c r="A1100" s="368"/>
      <c r="B1100" s="361"/>
      <c r="C1100" s="368"/>
      <c r="D1100" s="368"/>
      <c r="E1100" s="368"/>
      <c r="F1100" s="368"/>
      <c r="G1100" s="369"/>
      <c r="H1100" s="369"/>
      <c r="I1100" s="443"/>
      <c r="J1100" s="368"/>
      <c r="O1100" s="457"/>
      <c r="P1100" s="398"/>
      <c r="Q1100" s="398"/>
    </row>
    <row r="1101" spans="1:17" s="364" customFormat="1" ht="109.2" customHeight="1" x14ac:dyDescent="0.3">
      <c r="A1101" s="368"/>
      <c r="B1101" s="361"/>
      <c r="C1101" s="368"/>
      <c r="D1101" s="368"/>
      <c r="E1101" s="368"/>
      <c r="F1101" s="368"/>
      <c r="G1101" s="369"/>
      <c r="H1101" s="369"/>
      <c r="I1101" s="443"/>
      <c r="J1101" s="368"/>
      <c r="O1101" s="457"/>
      <c r="P1101" s="398"/>
      <c r="Q1101" s="398"/>
    </row>
    <row r="1102" spans="1:17" s="364" customFormat="1" ht="109.2" customHeight="1" x14ac:dyDescent="0.3">
      <c r="A1102" s="368"/>
      <c r="B1102" s="361"/>
      <c r="C1102" s="368"/>
      <c r="D1102" s="368"/>
      <c r="E1102" s="368"/>
      <c r="F1102" s="368"/>
      <c r="G1102" s="369"/>
      <c r="H1102" s="369"/>
      <c r="I1102" s="443"/>
      <c r="J1102" s="368"/>
      <c r="O1102" s="457"/>
      <c r="P1102" s="398"/>
      <c r="Q1102" s="398"/>
    </row>
    <row r="1103" spans="1:17" s="364" customFormat="1" ht="109.2" customHeight="1" x14ac:dyDescent="0.3">
      <c r="A1103" s="368"/>
      <c r="B1103" s="361"/>
      <c r="C1103" s="368"/>
      <c r="D1103" s="368"/>
      <c r="E1103" s="368"/>
      <c r="F1103" s="368"/>
      <c r="G1103" s="369"/>
      <c r="H1103" s="369"/>
      <c r="I1103" s="443"/>
      <c r="J1103" s="368"/>
      <c r="O1103" s="457"/>
      <c r="P1103" s="398"/>
      <c r="Q1103" s="398"/>
    </row>
    <row r="1104" spans="1:17" s="364" customFormat="1" ht="109.2" customHeight="1" x14ac:dyDescent="0.3">
      <c r="A1104" s="368"/>
      <c r="B1104" s="361"/>
      <c r="C1104" s="368"/>
      <c r="D1104" s="368"/>
      <c r="E1104" s="368"/>
      <c r="F1104" s="368"/>
      <c r="G1104" s="369"/>
      <c r="H1104" s="369"/>
      <c r="I1104" s="443"/>
      <c r="J1104" s="368"/>
      <c r="O1104" s="457"/>
      <c r="P1104" s="398"/>
      <c r="Q1104" s="398"/>
    </row>
    <row r="1105" spans="1:17" s="364" customFormat="1" ht="109.2" customHeight="1" x14ac:dyDescent="0.3">
      <c r="A1105" s="368"/>
      <c r="B1105" s="361"/>
      <c r="C1105" s="368"/>
      <c r="D1105" s="368"/>
      <c r="E1105" s="368"/>
      <c r="F1105" s="368"/>
      <c r="G1105" s="369"/>
      <c r="H1105" s="369"/>
      <c r="I1105" s="443"/>
      <c r="J1105" s="368"/>
      <c r="O1105" s="457"/>
      <c r="P1105" s="398"/>
      <c r="Q1105" s="398"/>
    </row>
    <row r="1106" spans="1:17" s="364" customFormat="1" ht="109.2" customHeight="1" x14ac:dyDescent="0.3">
      <c r="A1106" s="368"/>
      <c r="B1106" s="361"/>
      <c r="C1106" s="368"/>
      <c r="D1106" s="368"/>
      <c r="E1106" s="368"/>
      <c r="F1106" s="368"/>
      <c r="G1106" s="369"/>
      <c r="H1106" s="369"/>
      <c r="I1106" s="443"/>
      <c r="J1106" s="368"/>
      <c r="O1106" s="457"/>
      <c r="P1106" s="398"/>
      <c r="Q1106" s="398"/>
    </row>
    <row r="1107" spans="1:17" s="364" customFormat="1" ht="109.2" customHeight="1" x14ac:dyDescent="0.3">
      <c r="A1107" s="368"/>
      <c r="B1107" s="361"/>
      <c r="C1107" s="368"/>
      <c r="D1107" s="368"/>
      <c r="E1107" s="368"/>
      <c r="F1107" s="368"/>
      <c r="G1107" s="369"/>
      <c r="H1107" s="369"/>
      <c r="I1107" s="443"/>
      <c r="J1107" s="368"/>
      <c r="O1107" s="457"/>
      <c r="P1107" s="398"/>
      <c r="Q1107" s="398"/>
    </row>
    <row r="1108" spans="1:17" s="364" customFormat="1" ht="109.2" customHeight="1" x14ac:dyDescent="0.3">
      <c r="A1108" s="368"/>
      <c r="B1108" s="361"/>
      <c r="C1108" s="368"/>
      <c r="D1108" s="368"/>
      <c r="E1108" s="368"/>
      <c r="F1108" s="368"/>
      <c r="G1108" s="369"/>
      <c r="H1108" s="369"/>
      <c r="I1108" s="443"/>
      <c r="J1108" s="368"/>
      <c r="O1108" s="457"/>
      <c r="P1108" s="398"/>
      <c r="Q1108" s="398"/>
    </row>
    <row r="1109" spans="1:17" s="364" customFormat="1" ht="109.2" customHeight="1" x14ac:dyDescent="0.3">
      <c r="A1109" s="368"/>
      <c r="B1109" s="361"/>
      <c r="C1109" s="368"/>
      <c r="D1109" s="368"/>
      <c r="E1109" s="368"/>
      <c r="F1109" s="368"/>
      <c r="G1109" s="369"/>
      <c r="H1109" s="369"/>
      <c r="I1109" s="443"/>
      <c r="J1109" s="368"/>
      <c r="O1109" s="457"/>
      <c r="P1109" s="398"/>
      <c r="Q1109" s="398"/>
    </row>
    <row r="1110" spans="1:17" s="364" customFormat="1" ht="109.2" customHeight="1" x14ac:dyDescent="0.3">
      <c r="A1110" s="368"/>
      <c r="B1110" s="361"/>
      <c r="C1110" s="368"/>
      <c r="D1110" s="368"/>
      <c r="E1110" s="368"/>
      <c r="F1110" s="368"/>
      <c r="G1110" s="369"/>
      <c r="H1110" s="369"/>
      <c r="I1110" s="443"/>
      <c r="J1110" s="368"/>
      <c r="O1110" s="457"/>
      <c r="P1110" s="398"/>
      <c r="Q1110" s="398"/>
    </row>
    <row r="1111" spans="1:17" s="364" customFormat="1" ht="109.2" customHeight="1" x14ac:dyDescent="0.3">
      <c r="A1111" s="368"/>
      <c r="B1111" s="361"/>
      <c r="C1111" s="368"/>
      <c r="D1111" s="368"/>
      <c r="E1111" s="368"/>
      <c r="F1111" s="368"/>
      <c r="G1111" s="369"/>
      <c r="H1111" s="369"/>
      <c r="I1111" s="443"/>
      <c r="J1111" s="368"/>
      <c r="O1111" s="457"/>
      <c r="P1111" s="398"/>
      <c r="Q1111" s="398"/>
    </row>
    <row r="1112" spans="1:17" s="364" customFormat="1" ht="109.2" customHeight="1" x14ac:dyDescent="0.3">
      <c r="A1112" s="368"/>
      <c r="B1112" s="361"/>
      <c r="C1112" s="368"/>
      <c r="D1112" s="368"/>
      <c r="E1112" s="368"/>
      <c r="F1112" s="368"/>
      <c r="G1112" s="369"/>
      <c r="H1112" s="369"/>
      <c r="I1112" s="443"/>
      <c r="J1112" s="368"/>
      <c r="O1112" s="457"/>
      <c r="P1112" s="398"/>
      <c r="Q1112" s="398"/>
    </row>
    <row r="1113" spans="1:17" s="364" customFormat="1" ht="109.2" customHeight="1" x14ac:dyDescent="0.3">
      <c r="A1113" s="368"/>
      <c r="B1113" s="361"/>
      <c r="C1113" s="368"/>
      <c r="D1113" s="368"/>
      <c r="E1113" s="368"/>
      <c r="F1113" s="368"/>
      <c r="G1113" s="369"/>
      <c r="H1113" s="369"/>
      <c r="I1113" s="443"/>
      <c r="J1113" s="368"/>
      <c r="O1113" s="457"/>
      <c r="P1113" s="398"/>
      <c r="Q1113" s="398"/>
    </row>
    <row r="1114" spans="1:17" s="364" customFormat="1" ht="109.2" customHeight="1" x14ac:dyDescent="0.3">
      <c r="A1114" s="368"/>
      <c r="B1114" s="361"/>
      <c r="C1114" s="368"/>
      <c r="D1114" s="368"/>
      <c r="E1114" s="368"/>
      <c r="F1114" s="368"/>
      <c r="G1114" s="369"/>
      <c r="H1114" s="369"/>
      <c r="I1114" s="443"/>
      <c r="J1114" s="368"/>
      <c r="O1114" s="457"/>
      <c r="P1114" s="398"/>
      <c r="Q1114" s="398"/>
    </row>
    <row r="1115" spans="1:17" s="364" customFormat="1" ht="109.2" customHeight="1" x14ac:dyDescent="0.3">
      <c r="A1115" s="368"/>
      <c r="B1115" s="361"/>
      <c r="C1115" s="368"/>
      <c r="D1115" s="368"/>
      <c r="E1115" s="368"/>
      <c r="F1115" s="368"/>
      <c r="G1115" s="369"/>
      <c r="H1115" s="369"/>
      <c r="I1115" s="443"/>
      <c r="J1115" s="368"/>
      <c r="O1115" s="457"/>
      <c r="P1115" s="398"/>
      <c r="Q1115" s="398"/>
    </row>
    <row r="1116" spans="1:17" s="364" customFormat="1" ht="109.2" customHeight="1" x14ac:dyDescent="0.3">
      <c r="A1116" s="368"/>
      <c r="B1116" s="361"/>
      <c r="C1116" s="368"/>
      <c r="D1116" s="368"/>
      <c r="E1116" s="368"/>
      <c r="F1116" s="368"/>
      <c r="G1116" s="369"/>
      <c r="H1116" s="369"/>
      <c r="I1116" s="443"/>
      <c r="J1116" s="368"/>
      <c r="O1116" s="457"/>
      <c r="P1116" s="398"/>
      <c r="Q1116" s="398"/>
    </row>
    <row r="1117" spans="1:17" s="364" customFormat="1" ht="109.2" customHeight="1" x14ac:dyDescent="0.3">
      <c r="A1117" s="368"/>
      <c r="B1117" s="361"/>
      <c r="C1117" s="368"/>
      <c r="D1117" s="368"/>
      <c r="E1117" s="368"/>
      <c r="F1117" s="368"/>
      <c r="G1117" s="369"/>
      <c r="H1117" s="369"/>
      <c r="I1117" s="443"/>
      <c r="J1117" s="368"/>
      <c r="O1117" s="457"/>
      <c r="P1117" s="398"/>
      <c r="Q1117" s="398"/>
    </row>
    <row r="1118" spans="1:17" s="364" customFormat="1" ht="109.2" customHeight="1" x14ac:dyDescent="0.3">
      <c r="A1118" s="368"/>
      <c r="B1118" s="361"/>
      <c r="C1118" s="368"/>
      <c r="D1118" s="368"/>
      <c r="E1118" s="368"/>
      <c r="F1118" s="368"/>
      <c r="G1118" s="369"/>
      <c r="H1118" s="369"/>
      <c r="I1118" s="443"/>
      <c r="J1118" s="368"/>
      <c r="O1118" s="457"/>
      <c r="P1118" s="398"/>
      <c r="Q1118" s="398"/>
    </row>
    <row r="1119" spans="1:17" s="364" customFormat="1" ht="109.2" customHeight="1" x14ac:dyDescent="0.3">
      <c r="A1119" s="368"/>
      <c r="B1119" s="361"/>
      <c r="C1119" s="368"/>
      <c r="D1119" s="368"/>
      <c r="E1119" s="368"/>
      <c r="F1119" s="368"/>
      <c r="G1119" s="369"/>
      <c r="H1119" s="369"/>
      <c r="I1119" s="443"/>
      <c r="J1119" s="368"/>
      <c r="O1119" s="457"/>
      <c r="P1119" s="398"/>
      <c r="Q1119" s="398"/>
    </row>
    <row r="1120" spans="1:17" s="364" customFormat="1" ht="109.2" customHeight="1" x14ac:dyDescent="0.3">
      <c r="A1120" s="368"/>
      <c r="B1120" s="361"/>
      <c r="C1120" s="368"/>
      <c r="D1120" s="368"/>
      <c r="E1120" s="368"/>
      <c r="F1120" s="368"/>
      <c r="G1120" s="369"/>
      <c r="H1120" s="369"/>
      <c r="I1120" s="443"/>
      <c r="J1120" s="368"/>
      <c r="O1120" s="457"/>
      <c r="P1120" s="398"/>
      <c r="Q1120" s="398"/>
    </row>
    <row r="1121" spans="1:17" s="364" customFormat="1" ht="109.2" customHeight="1" x14ac:dyDescent="0.3">
      <c r="A1121" s="368"/>
      <c r="B1121" s="361"/>
      <c r="C1121" s="368"/>
      <c r="D1121" s="368"/>
      <c r="E1121" s="368"/>
      <c r="F1121" s="368"/>
      <c r="G1121" s="369"/>
      <c r="H1121" s="369"/>
      <c r="I1121" s="443"/>
      <c r="J1121" s="368"/>
      <c r="O1121" s="457"/>
      <c r="P1121" s="398"/>
      <c r="Q1121" s="398"/>
    </row>
    <row r="1122" spans="1:17" s="364" customFormat="1" ht="109.2" customHeight="1" x14ac:dyDescent="0.3">
      <c r="A1122" s="368"/>
      <c r="B1122" s="361"/>
      <c r="C1122" s="368"/>
      <c r="D1122" s="368"/>
      <c r="E1122" s="368"/>
      <c r="F1122" s="368"/>
      <c r="G1122" s="369"/>
      <c r="H1122" s="369"/>
      <c r="I1122" s="443"/>
      <c r="J1122" s="368"/>
      <c r="O1122" s="457"/>
      <c r="P1122" s="398"/>
      <c r="Q1122" s="398"/>
    </row>
    <row r="1123" spans="1:17" s="364" customFormat="1" ht="109.2" customHeight="1" x14ac:dyDescent="0.3">
      <c r="A1123" s="368"/>
      <c r="B1123" s="361"/>
      <c r="C1123" s="368"/>
      <c r="D1123" s="368"/>
      <c r="E1123" s="368"/>
      <c r="F1123" s="368"/>
      <c r="G1123" s="369"/>
      <c r="H1123" s="369"/>
      <c r="I1123" s="443"/>
      <c r="J1123" s="368"/>
      <c r="O1123" s="457"/>
      <c r="P1123" s="398"/>
      <c r="Q1123" s="398"/>
    </row>
    <row r="1124" spans="1:17" s="364" customFormat="1" ht="109.2" customHeight="1" x14ac:dyDescent="0.3">
      <c r="A1124" s="368"/>
      <c r="B1124" s="361"/>
      <c r="C1124" s="368"/>
      <c r="D1124" s="368"/>
      <c r="E1124" s="368"/>
      <c r="F1124" s="368"/>
      <c r="G1124" s="369"/>
      <c r="H1124" s="369"/>
      <c r="I1124" s="443"/>
      <c r="J1124" s="368"/>
      <c r="O1124" s="457"/>
      <c r="P1124" s="398"/>
      <c r="Q1124" s="398"/>
    </row>
    <row r="1125" spans="1:17" s="364" customFormat="1" ht="109.2" customHeight="1" x14ac:dyDescent="0.3">
      <c r="A1125" s="368"/>
      <c r="B1125" s="361"/>
      <c r="C1125" s="368"/>
      <c r="D1125" s="368"/>
      <c r="E1125" s="368"/>
      <c r="F1125" s="368"/>
      <c r="G1125" s="369"/>
      <c r="H1125" s="369"/>
      <c r="I1125" s="443"/>
      <c r="J1125" s="368"/>
      <c r="O1125" s="457"/>
      <c r="P1125" s="398"/>
      <c r="Q1125" s="398"/>
    </row>
    <row r="1126" spans="1:17" s="364" customFormat="1" ht="109.2" customHeight="1" x14ac:dyDescent="0.3">
      <c r="A1126" s="368"/>
      <c r="B1126" s="361"/>
      <c r="C1126" s="368"/>
      <c r="D1126" s="368"/>
      <c r="E1126" s="368"/>
      <c r="F1126" s="368"/>
      <c r="G1126" s="369"/>
      <c r="H1126" s="369"/>
      <c r="I1126" s="443"/>
      <c r="J1126" s="368"/>
      <c r="O1126" s="457"/>
      <c r="P1126" s="398"/>
      <c r="Q1126" s="398"/>
    </row>
    <row r="1127" spans="1:17" s="364" customFormat="1" ht="109.2" customHeight="1" x14ac:dyDescent="0.3">
      <c r="A1127" s="368"/>
      <c r="B1127" s="361"/>
      <c r="C1127" s="368"/>
      <c r="D1127" s="368"/>
      <c r="E1127" s="368"/>
      <c r="F1127" s="368"/>
      <c r="G1127" s="369"/>
      <c r="H1127" s="369"/>
      <c r="I1127" s="443"/>
      <c r="J1127" s="368"/>
      <c r="O1127" s="457"/>
      <c r="P1127" s="398"/>
      <c r="Q1127" s="398"/>
    </row>
    <row r="1128" spans="1:17" s="364" customFormat="1" ht="109.2" customHeight="1" x14ac:dyDescent="0.3">
      <c r="A1128" s="368"/>
      <c r="B1128" s="361"/>
      <c r="C1128" s="368"/>
      <c r="D1128" s="368"/>
      <c r="E1128" s="368"/>
      <c r="F1128" s="368"/>
      <c r="G1128" s="369"/>
      <c r="H1128" s="369"/>
      <c r="I1128" s="443"/>
      <c r="J1128" s="368"/>
      <c r="O1128" s="457"/>
      <c r="P1128" s="398"/>
      <c r="Q1128" s="398"/>
    </row>
    <row r="1129" spans="1:17" s="364" customFormat="1" ht="109.2" customHeight="1" x14ac:dyDescent="0.3">
      <c r="A1129" s="368"/>
      <c r="B1129" s="361"/>
      <c r="C1129" s="368"/>
      <c r="D1129" s="368"/>
      <c r="E1129" s="368"/>
      <c r="F1129" s="368"/>
      <c r="G1129" s="369"/>
      <c r="H1129" s="369"/>
      <c r="I1129" s="443"/>
      <c r="J1129" s="368"/>
      <c r="O1129" s="457"/>
      <c r="P1129" s="398"/>
      <c r="Q1129" s="398"/>
    </row>
    <row r="1130" spans="1:17" s="364" customFormat="1" ht="109.2" customHeight="1" x14ac:dyDescent="0.3">
      <c r="A1130" s="368"/>
      <c r="B1130" s="361"/>
      <c r="C1130" s="368"/>
      <c r="D1130" s="368"/>
      <c r="E1130" s="368"/>
      <c r="F1130" s="368"/>
      <c r="G1130" s="369"/>
      <c r="H1130" s="369"/>
      <c r="I1130" s="443"/>
      <c r="J1130" s="368"/>
      <c r="O1130" s="457"/>
      <c r="P1130" s="398"/>
      <c r="Q1130" s="398"/>
    </row>
    <row r="1131" spans="1:17" s="364" customFormat="1" ht="109.2" customHeight="1" x14ac:dyDescent="0.3">
      <c r="A1131" s="368"/>
      <c r="B1131" s="361"/>
      <c r="C1131" s="368"/>
      <c r="D1131" s="368"/>
      <c r="E1131" s="368"/>
      <c r="F1131" s="368"/>
      <c r="G1131" s="369"/>
      <c r="H1131" s="369"/>
      <c r="I1131" s="443"/>
      <c r="J1131" s="368"/>
      <c r="O1131" s="457"/>
      <c r="P1131" s="398"/>
      <c r="Q1131" s="398"/>
    </row>
    <row r="1132" spans="1:17" s="364" customFormat="1" ht="109.2" customHeight="1" x14ac:dyDescent="0.3">
      <c r="A1132" s="368"/>
      <c r="B1132" s="361"/>
      <c r="C1132" s="368"/>
      <c r="D1132" s="368"/>
      <c r="E1132" s="368"/>
      <c r="F1132" s="368"/>
      <c r="G1132" s="369"/>
      <c r="H1132" s="369"/>
      <c r="I1132" s="443"/>
      <c r="J1132" s="368"/>
      <c r="O1132" s="457"/>
      <c r="P1132" s="398"/>
      <c r="Q1132" s="398"/>
    </row>
    <row r="1133" spans="1:17" s="364" customFormat="1" ht="109.2" customHeight="1" x14ac:dyDescent="0.3">
      <c r="A1133" s="368"/>
      <c r="B1133" s="361"/>
      <c r="C1133" s="368"/>
      <c r="D1133" s="368"/>
      <c r="E1133" s="368"/>
      <c r="F1133" s="368"/>
      <c r="G1133" s="369"/>
      <c r="H1133" s="369"/>
      <c r="I1133" s="443"/>
      <c r="J1133" s="368"/>
      <c r="O1133" s="457"/>
      <c r="P1133" s="398"/>
      <c r="Q1133" s="398"/>
    </row>
    <row r="1134" spans="1:17" s="364" customFormat="1" ht="109.2" customHeight="1" x14ac:dyDescent="0.3">
      <c r="A1134" s="368"/>
      <c r="B1134" s="361"/>
      <c r="C1134" s="368"/>
      <c r="D1134" s="368"/>
      <c r="E1134" s="368"/>
      <c r="F1134" s="368"/>
      <c r="G1134" s="369"/>
      <c r="H1134" s="369"/>
      <c r="I1134" s="443"/>
      <c r="J1134" s="368"/>
      <c r="O1134" s="457"/>
      <c r="P1134" s="398"/>
      <c r="Q1134" s="398"/>
    </row>
    <row r="1135" spans="1:17" s="364" customFormat="1" ht="109.2" customHeight="1" x14ac:dyDescent="0.3">
      <c r="A1135" s="368"/>
      <c r="B1135" s="361"/>
      <c r="C1135" s="368"/>
      <c r="D1135" s="368"/>
      <c r="E1135" s="368"/>
      <c r="F1135" s="368"/>
      <c r="G1135" s="369"/>
      <c r="H1135" s="369"/>
      <c r="I1135" s="443"/>
      <c r="J1135" s="368"/>
      <c r="O1135" s="457"/>
      <c r="P1135" s="398"/>
      <c r="Q1135" s="398"/>
    </row>
    <row r="1136" spans="1:17" s="364" customFormat="1" ht="109.2" customHeight="1" x14ac:dyDescent="0.3">
      <c r="A1136" s="368"/>
      <c r="B1136" s="361"/>
      <c r="C1136" s="368"/>
      <c r="D1136" s="368"/>
      <c r="E1136" s="368"/>
      <c r="F1136" s="368"/>
      <c r="G1136" s="369"/>
      <c r="H1136" s="369"/>
      <c r="I1136" s="443"/>
      <c r="J1136" s="368"/>
      <c r="O1136" s="457"/>
      <c r="P1136" s="398"/>
      <c r="Q1136" s="398"/>
    </row>
    <row r="1137" spans="1:17" s="364" customFormat="1" ht="109.2" customHeight="1" x14ac:dyDescent="0.3">
      <c r="A1137" s="368"/>
      <c r="B1137" s="361"/>
      <c r="C1137" s="368"/>
      <c r="D1137" s="368"/>
      <c r="E1137" s="368"/>
      <c r="F1137" s="368"/>
      <c r="G1137" s="369"/>
      <c r="H1137" s="369"/>
      <c r="I1137" s="443"/>
      <c r="J1137" s="368"/>
      <c r="O1137" s="457"/>
      <c r="P1137" s="398"/>
      <c r="Q1137" s="398"/>
    </row>
    <row r="1138" spans="1:17" s="364" customFormat="1" ht="109.2" customHeight="1" x14ac:dyDescent="0.3">
      <c r="A1138" s="368"/>
      <c r="B1138" s="361"/>
      <c r="C1138" s="368"/>
      <c r="D1138" s="368"/>
      <c r="E1138" s="368"/>
      <c r="F1138" s="368"/>
      <c r="G1138" s="369"/>
      <c r="H1138" s="369"/>
      <c r="I1138" s="443"/>
      <c r="J1138" s="368"/>
      <c r="O1138" s="457"/>
      <c r="P1138" s="398"/>
      <c r="Q1138" s="398"/>
    </row>
    <row r="1139" spans="1:17" s="364" customFormat="1" ht="109.2" customHeight="1" x14ac:dyDescent="0.3">
      <c r="A1139" s="368"/>
      <c r="B1139" s="361"/>
      <c r="C1139" s="368"/>
      <c r="D1139" s="368"/>
      <c r="E1139" s="368"/>
      <c r="F1139" s="368"/>
      <c r="G1139" s="369"/>
      <c r="H1139" s="369"/>
      <c r="I1139" s="443"/>
      <c r="J1139" s="368"/>
      <c r="O1139" s="457"/>
      <c r="P1139" s="398"/>
      <c r="Q1139" s="398"/>
    </row>
    <row r="1140" spans="1:17" s="364" customFormat="1" ht="109.2" customHeight="1" x14ac:dyDescent="0.3">
      <c r="A1140" s="368"/>
      <c r="B1140" s="361"/>
      <c r="C1140" s="368"/>
      <c r="D1140" s="368"/>
      <c r="E1140" s="368"/>
      <c r="F1140" s="368"/>
      <c r="G1140" s="369"/>
      <c r="H1140" s="369"/>
      <c r="I1140" s="443"/>
      <c r="J1140" s="368"/>
      <c r="O1140" s="457"/>
      <c r="P1140" s="398"/>
      <c r="Q1140" s="398"/>
    </row>
    <row r="1141" spans="1:17" s="364" customFormat="1" ht="109.2" customHeight="1" x14ac:dyDescent="0.3">
      <c r="A1141" s="368"/>
      <c r="B1141" s="361"/>
      <c r="C1141" s="368"/>
      <c r="D1141" s="368"/>
      <c r="E1141" s="368"/>
      <c r="F1141" s="368"/>
      <c r="G1141" s="369"/>
      <c r="H1141" s="369"/>
      <c r="I1141" s="443"/>
      <c r="J1141" s="368"/>
      <c r="O1141" s="457"/>
      <c r="P1141" s="398"/>
      <c r="Q1141" s="398"/>
    </row>
    <row r="1142" spans="1:17" s="364" customFormat="1" ht="109.2" customHeight="1" x14ac:dyDescent="0.3">
      <c r="A1142" s="368"/>
      <c r="B1142" s="361"/>
      <c r="C1142" s="368"/>
      <c r="D1142" s="368"/>
      <c r="E1142" s="368"/>
      <c r="F1142" s="368"/>
      <c r="G1142" s="369"/>
      <c r="H1142" s="369"/>
      <c r="I1142" s="443"/>
      <c r="J1142" s="368"/>
      <c r="O1142" s="457"/>
      <c r="P1142" s="398"/>
      <c r="Q1142" s="398"/>
    </row>
    <row r="1143" spans="1:17" s="364" customFormat="1" ht="109.2" customHeight="1" x14ac:dyDescent="0.3">
      <c r="A1143" s="368"/>
      <c r="B1143" s="361"/>
      <c r="C1143" s="368"/>
      <c r="D1143" s="368"/>
      <c r="E1143" s="368"/>
      <c r="F1143" s="368"/>
      <c r="G1143" s="369"/>
      <c r="H1143" s="369"/>
      <c r="I1143" s="443"/>
      <c r="J1143" s="368"/>
      <c r="O1143" s="457"/>
      <c r="P1143" s="398"/>
      <c r="Q1143" s="398"/>
    </row>
    <row r="1144" spans="1:17" s="364" customFormat="1" ht="109.2" customHeight="1" x14ac:dyDescent="0.3">
      <c r="A1144" s="368"/>
      <c r="B1144" s="361"/>
      <c r="C1144" s="368"/>
      <c r="D1144" s="368"/>
      <c r="E1144" s="368"/>
      <c r="F1144" s="368"/>
      <c r="G1144" s="369"/>
      <c r="H1144" s="369"/>
      <c r="I1144" s="443"/>
      <c r="J1144" s="368"/>
      <c r="O1144" s="457"/>
      <c r="P1144" s="398"/>
      <c r="Q1144" s="398"/>
    </row>
    <row r="1145" spans="1:17" s="364" customFormat="1" ht="109.2" customHeight="1" x14ac:dyDescent="0.3">
      <c r="A1145" s="368"/>
      <c r="B1145" s="361"/>
      <c r="C1145" s="368"/>
      <c r="D1145" s="368"/>
      <c r="E1145" s="368"/>
      <c r="F1145" s="368"/>
      <c r="G1145" s="369"/>
      <c r="H1145" s="369"/>
      <c r="I1145" s="443"/>
      <c r="J1145" s="368"/>
      <c r="O1145" s="457"/>
      <c r="P1145" s="398"/>
      <c r="Q1145" s="398"/>
    </row>
    <row r="1146" spans="1:17" s="364" customFormat="1" ht="109.2" customHeight="1" x14ac:dyDescent="0.3">
      <c r="A1146" s="368"/>
      <c r="B1146" s="361"/>
      <c r="C1146" s="368"/>
      <c r="D1146" s="368"/>
      <c r="E1146" s="368"/>
      <c r="F1146" s="368"/>
      <c r="G1146" s="369"/>
      <c r="H1146" s="369"/>
      <c r="I1146" s="443"/>
      <c r="J1146" s="368"/>
      <c r="O1146" s="457"/>
      <c r="P1146" s="398"/>
      <c r="Q1146" s="398"/>
    </row>
    <row r="1147" spans="1:17" s="364" customFormat="1" ht="109.2" customHeight="1" x14ac:dyDescent="0.3">
      <c r="A1147" s="368"/>
      <c r="B1147" s="361"/>
      <c r="C1147" s="368"/>
      <c r="D1147" s="368"/>
      <c r="E1147" s="368"/>
      <c r="F1147" s="368"/>
      <c r="G1147" s="369"/>
      <c r="H1147" s="369"/>
      <c r="I1147" s="443"/>
      <c r="J1147" s="368"/>
      <c r="O1147" s="457"/>
      <c r="P1147" s="398"/>
      <c r="Q1147" s="398"/>
    </row>
    <row r="1148" spans="1:17" s="364" customFormat="1" ht="109.2" customHeight="1" x14ac:dyDescent="0.3">
      <c r="A1148" s="368"/>
      <c r="B1148" s="361"/>
      <c r="C1148" s="368"/>
      <c r="D1148" s="368"/>
      <c r="E1148" s="368"/>
      <c r="F1148" s="368"/>
      <c r="G1148" s="369"/>
      <c r="H1148" s="369"/>
      <c r="I1148" s="443"/>
      <c r="J1148" s="368"/>
      <c r="O1148" s="457"/>
      <c r="P1148" s="398"/>
      <c r="Q1148" s="398"/>
    </row>
    <row r="1149" spans="1:17" s="364" customFormat="1" ht="109.2" customHeight="1" x14ac:dyDescent="0.3">
      <c r="A1149" s="368"/>
      <c r="B1149" s="361"/>
      <c r="C1149" s="368"/>
      <c r="D1149" s="368"/>
      <c r="E1149" s="368"/>
      <c r="F1149" s="368"/>
      <c r="G1149" s="369"/>
      <c r="H1149" s="369"/>
      <c r="I1149" s="443"/>
      <c r="J1149" s="368"/>
      <c r="O1149" s="457"/>
      <c r="P1149" s="398"/>
      <c r="Q1149" s="398"/>
    </row>
    <row r="1150" spans="1:17" s="364" customFormat="1" ht="109.2" customHeight="1" x14ac:dyDescent="0.3">
      <c r="A1150" s="368"/>
      <c r="B1150" s="361"/>
      <c r="C1150" s="368"/>
      <c r="D1150" s="368"/>
      <c r="E1150" s="368"/>
      <c r="F1150" s="368"/>
      <c r="G1150" s="369"/>
      <c r="H1150" s="369"/>
      <c r="I1150" s="443"/>
      <c r="J1150" s="368"/>
      <c r="O1150" s="457"/>
      <c r="P1150" s="398"/>
      <c r="Q1150" s="398"/>
    </row>
    <row r="1151" spans="1:17" s="364" customFormat="1" ht="109.2" customHeight="1" x14ac:dyDescent="0.3">
      <c r="A1151" s="368"/>
      <c r="B1151" s="361"/>
      <c r="C1151" s="368"/>
      <c r="D1151" s="368"/>
      <c r="E1151" s="368"/>
      <c r="F1151" s="368"/>
      <c r="G1151" s="369"/>
      <c r="H1151" s="369"/>
      <c r="I1151" s="443"/>
      <c r="J1151" s="368"/>
      <c r="O1151" s="457"/>
      <c r="P1151" s="398"/>
      <c r="Q1151" s="398"/>
    </row>
    <row r="1152" spans="1:17" s="364" customFormat="1" ht="109.2" customHeight="1" x14ac:dyDescent="0.3">
      <c r="A1152" s="368"/>
      <c r="B1152" s="361"/>
      <c r="C1152" s="368"/>
      <c r="D1152" s="368"/>
      <c r="E1152" s="368"/>
      <c r="F1152" s="368"/>
      <c r="G1152" s="369"/>
      <c r="H1152" s="369"/>
      <c r="I1152" s="443"/>
      <c r="J1152" s="368"/>
      <c r="O1152" s="457"/>
      <c r="P1152" s="398"/>
      <c r="Q1152" s="398"/>
    </row>
    <row r="1153" spans="1:17" s="364" customFormat="1" ht="109.2" customHeight="1" x14ac:dyDescent="0.3">
      <c r="A1153" s="368"/>
      <c r="B1153" s="361"/>
      <c r="C1153" s="368"/>
      <c r="D1153" s="368"/>
      <c r="E1153" s="368"/>
      <c r="F1153" s="368"/>
      <c r="G1153" s="369"/>
      <c r="H1153" s="369"/>
      <c r="I1153" s="443"/>
      <c r="J1153" s="368"/>
      <c r="O1153" s="457"/>
      <c r="P1153" s="398"/>
      <c r="Q1153" s="398"/>
    </row>
    <row r="1154" spans="1:17" s="364" customFormat="1" ht="109.2" customHeight="1" x14ac:dyDescent="0.3">
      <c r="A1154" s="368"/>
      <c r="B1154" s="361"/>
      <c r="C1154" s="368"/>
      <c r="D1154" s="368"/>
      <c r="E1154" s="368"/>
      <c r="F1154" s="368"/>
      <c r="G1154" s="369"/>
      <c r="H1154" s="369"/>
      <c r="I1154" s="443"/>
      <c r="J1154" s="368"/>
      <c r="O1154" s="457"/>
      <c r="P1154" s="398"/>
      <c r="Q1154" s="398"/>
    </row>
    <row r="1155" spans="1:17" s="364" customFormat="1" ht="109.2" customHeight="1" x14ac:dyDescent="0.3">
      <c r="A1155" s="368"/>
      <c r="B1155" s="361"/>
      <c r="C1155" s="368"/>
      <c r="D1155" s="368"/>
      <c r="E1155" s="368"/>
      <c r="F1155" s="368"/>
      <c r="G1155" s="369"/>
      <c r="H1155" s="369"/>
      <c r="I1155" s="443"/>
      <c r="J1155" s="368"/>
      <c r="O1155" s="457"/>
      <c r="P1155" s="398"/>
      <c r="Q1155" s="398"/>
    </row>
    <row r="1156" spans="1:17" s="364" customFormat="1" ht="109.2" customHeight="1" x14ac:dyDescent="0.3">
      <c r="A1156" s="368"/>
      <c r="B1156" s="361"/>
      <c r="C1156" s="368"/>
      <c r="D1156" s="368"/>
      <c r="E1156" s="368"/>
      <c r="F1156" s="368"/>
      <c r="G1156" s="369"/>
      <c r="H1156" s="369"/>
      <c r="I1156" s="443"/>
      <c r="J1156" s="368"/>
      <c r="O1156" s="457"/>
      <c r="P1156" s="398"/>
      <c r="Q1156" s="398"/>
    </row>
    <row r="1157" spans="1:17" s="364" customFormat="1" ht="109.2" customHeight="1" x14ac:dyDescent="0.3">
      <c r="A1157" s="368"/>
      <c r="B1157" s="361"/>
      <c r="C1157" s="368"/>
      <c r="D1157" s="368"/>
      <c r="E1157" s="368"/>
      <c r="F1157" s="368"/>
      <c r="G1157" s="369"/>
      <c r="H1157" s="369"/>
      <c r="I1157" s="443"/>
      <c r="J1157" s="368"/>
      <c r="O1157" s="457"/>
      <c r="P1157" s="398"/>
      <c r="Q1157" s="398"/>
    </row>
    <row r="1158" spans="1:17" s="364" customFormat="1" ht="109.2" customHeight="1" x14ac:dyDescent="0.3">
      <c r="A1158" s="368"/>
      <c r="B1158" s="361"/>
      <c r="C1158" s="368"/>
      <c r="D1158" s="368"/>
      <c r="E1158" s="368"/>
      <c r="F1158" s="368"/>
      <c r="G1158" s="369"/>
      <c r="H1158" s="369"/>
      <c r="I1158" s="443"/>
      <c r="J1158" s="368"/>
      <c r="O1158" s="457"/>
      <c r="P1158" s="398"/>
      <c r="Q1158" s="398"/>
    </row>
    <row r="1159" spans="1:17" s="364" customFormat="1" ht="109.2" customHeight="1" x14ac:dyDescent="0.3">
      <c r="A1159" s="368"/>
      <c r="B1159" s="361"/>
      <c r="C1159" s="368"/>
      <c r="D1159" s="368"/>
      <c r="E1159" s="368"/>
      <c r="F1159" s="368"/>
      <c r="G1159" s="369"/>
      <c r="H1159" s="369"/>
      <c r="I1159" s="443"/>
      <c r="J1159" s="368"/>
      <c r="O1159" s="457"/>
      <c r="P1159" s="398"/>
      <c r="Q1159" s="398"/>
    </row>
    <row r="1160" spans="1:17" s="364" customFormat="1" ht="109.2" customHeight="1" x14ac:dyDescent="0.3">
      <c r="A1160" s="368"/>
      <c r="B1160" s="361"/>
      <c r="C1160" s="368"/>
      <c r="D1160" s="368"/>
      <c r="E1160" s="368"/>
      <c r="F1160" s="368"/>
      <c r="G1160" s="369"/>
      <c r="H1160" s="369"/>
      <c r="I1160" s="443"/>
      <c r="J1160" s="368"/>
      <c r="O1160" s="457"/>
      <c r="P1160" s="398"/>
      <c r="Q1160" s="398"/>
    </row>
    <row r="1161" spans="1:17" s="364" customFormat="1" ht="109.2" customHeight="1" x14ac:dyDescent="0.3">
      <c r="A1161" s="368"/>
      <c r="B1161" s="361"/>
      <c r="C1161" s="368"/>
      <c r="D1161" s="368"/>
      <c r="E1161" s="368"/>
      <c r="F1161" s="368"/>
      <c r="G1161" s="369"/>
      <c r="H1161" s="369"/>
      <c r="I1161" s="443"/>
      <c r="J1161" s="368"/>
      <c r="O1161" s="457"/>
      <c r="P1161" s="398"/>
      <c r="Q1161" s="398"/>
    </row>
    <row r="1162" spans="1:17" s="364" customFormat="1" ht="109.2" customHeight="1" x14ac:dyDescent="0.3">
      <c r="A1162" s="368"/>
      <c r="B1162" s="361"/>
      <c r="C1162" s="368"/>
      <c r="D1162" s="368"/>
      <c r="E1162" s="368"/>
      <c r="F1162" s="368"/>
      <c r="G1162" s="369"/>
      <c r="H1162" s="369"/>
      <c r="I1162" s="443"/>
      <c r="J1162" s="368"/>
      <c r="O1162" s="457"/>
      <c r="P1162" s="398"/>
      <c r="Q1162" s="398"/>
    </row>
    <row r="1163" spans="1:17" s="364" customFormat="1" ht="109.2" customHeight="1" x14ac:dyDescent="0.3">
      <c r="A1163" s="368"/>
      <c r="B1163" s="361"/>
      <c r="C1163" s="368"/>
      <c r="D1163" s="368"/>
      <c r="E1163" s="368"/>
      <c r="F1163" s="368"/>
      <c r="G1163" s="369"/>
      <c r="H1163" s="369"/>
      <c r="I1163" s="443"/>
      <c r="J1163" s="368"/>
      <c r="O1163" s="457"/>
      <c r="P1163" s="398"/>
      <c r="Q1163" s="398"/>
    </row>
    <row r="1164" spans="1:17" s="364" customFormat="1" ht="109.2" customHeight="1" x14ac:dyDescent="0.3">
      <c r="A1164" s="368"/>
      <c r="B1164" s="361"/>
      <c r="C1164" s="368"/>
      <c r="D1164" s="368"/>
      <c r="E1164" s="368"/>
      <c r="F1164" s="368"/>
      <c r="G1164" s="369"/>
      <c r="H1164" s="369"/>
      <c r="I1164" s="443"/>
      <c r="J1164" s="368"/>
      <c r="O1164" s="457"/>
      <c r="P1164" s="398"/>
      <c r="Q1164" s="398"/>
    </row>
    <row r="1165" spans="1:17" s="364" customFormat="1" ht="109.2" customHeight="1" x14ac:dyDescent="0.3">
      <c r="A1165" s="368"/>
      <c r="B1165" s="361"/>
      <c r="C1165" s="368"/>
      <c r="D1165" s="368"/>
      <c r="E1165" s="368"/>
      <c r="F1165" s="368"/>
      <c r="G1165" s="369"/>
      <c r="H1165" s="369"/>
      <c r="I1165" s="443"/>
      <c r="J1165" s="368"/>
      <c r="O1165" s="457"/>
      <c r="P1165" s="398"/>
      <c r="Q1165" s="398"/>
    </row>
    <row r="1166" spans="1:17" s="364" customFormat="1" ht="109.2" customHeight="1" x14ac:dyDescent="0.3">
      <c r="A1166" s="368"/>
      <c r="B1166" s="361"/>
      <c r="C1166" s="368"/>
      <c r="D1166" s="368"/>
      <c r="E1166" s="368"/>
      <c r="F1166" s="368"/>
      <c r="G1166" s="369"/>
      <c r="H1166" s="369"/>
      <c r="I1166" s="443"/>
      <c r="J1166" s="368"/>
      <c r="O1166" s="457"/>
      <c r="P1166" s="398"/>
      <c r="Q1166" s="398"/>
    </row>
    <row r="1167" spans="1:17" s="364" customFormat="1" ht="109.2" customHeight="1" x14ac:dyDescent="0.3">
      <c r="A1167" s="368"/>
      <c r="B1167" s="361"/>
      <c r="C1167" s="368"/>
      <c r="D1167" s="368"/>
      <c r="E1167" s="368"/>
      <c r="F1167" s="368"/>
      <c r="G1167" s="369"/>
      <c r="H1167" s="369"/>
      <c r="I1167" s="443"/>
      <c r="J1167" s="368"/>
      <c r="O1167" s="457"/>
      <c r="P1167" s="398"/>
      <c r="Q1167" s="398"/>
    </row>
    <row r="1168" spans="1:17" s="364" customFormat="1" ht="109.2" customHeight="1" x14ac:dyDescent="0.3">
      <c r="A1168" s="368"/>
      <c r="B1168" s="361"/>
      <c r="C1168" s="368"/>
      <c r="D1168" s="368"/>
      <c r="E1168" s="368"/>
      <c r="F1168" s="368"/>
      <c r="G1168" s="369"/>
      <c r="H1168" s="369"/>
      <c r="I1168" s="443"/>
      <c r="J1168" s="368"/>
      <c r="O1168" s="457"/>
      <c r="P1168" s="398"/>
      <c r="Q1168" s="398"/>
    </row>
    <row r="1169" spans="1:17" s="364" customFormat="1" ht="109.2" customHeight="1" x14ac:dyDescent="0.3">
      <c r="A1169" s="368"/>
      <c r="B1169" s="361"/>
      <c r="C1169" s="368"/>
      <c r="D1169" s="368"/>
      <c r="E1169" s="368"/>
      <c r="F1169" s="368"/>
      <c r="G1169" s="369"/>
      <c r="H1169" s="369"/>
      <c r="I1169" s="443"/>
      <c r="J1169" s="368"/>
      <c r="O1169" s="457"/>
      <c r="P1169" s="398"/>
      <c r="Q1169" s="398"/>
    </row>
    <row r="1170" spans="1:17" s="364" customFormat="1" ht="109.2" customHeight="1" x14ac:dyDescent="0.3">
      <c r="A1170" s="368"/>
      <c r="B1170" s="361"/>
      <c r="C1170" s="368"/>
      <c r="D1170" s="368"/>
      <c r="E1170" s="368"/>
      <c r="F1170" s="368"/>
      <c r="G1170" s="369"/>
      <c r="H1170" s="369"/>
      <c r="I1170" s="443"/>
      <c r="J1170" s="368"/>
      <c r="O1170" s="457"/>
      <c r="P1170" s="398"/>
      <c r="Q1170" s="398"/>
    </row>
    <row r="1171" spans="1:17" s="364" customFormat="1" ht="109.2" customHeight="1" x14ac:dyDescent="0.3">
      <c r="A1171" s="368"/>
      <c r="B1171" s="361"/>
      <c r="C1171" s="368"/>
      <c r="D1171" s="368"/>
      <c r="E1171" s="368"/>
      <c r="F1171" s="368"/>
      <c r="G1171" s="369"/>
      <c r="H1171" s="369"/>
      <c r="I1171" s="443"/>
      <c r="J1171" s="368"/>
      <c r="O1171" s="457"/>
      <c r="P1171" s="398"/>
      <c r="Q1171" s="398"/>
    </row>
    <row r="1172" spans="1:17" s="364" customFormat="1" ht="109.2" customHeight="1" x14ac:dyDescent="0.3">
      <c r="A1172" s="368"/>
      <c r="B1172" s="361"/>
      <c r="C1172" s="368"/>
      <c r="D1172" s="368"/>
      <c r="E1172" s="368"/>
      <c r="F1172" s="368"/>
      <c r="G1172" s="369"/>
      <c r="H1172" s="369"/>
      <c r="I1172" s="443"/>
      <c r="J1172" s="368"/>
      <c r="O1172" s="457"/>
      <c r="P1172" s="398"/>
      <c r="Q1172" s="398"/>
    </row>
    <row r="1173" spans="1:17" s="364" customFormat="1" ht="109.2" customHeight="1" x14ac:dyDescent="0.3">
      <c r="A1173" s="368"/>
      <c r="B1173" s="361"/>
      <c r="C1173" s="368"/>
      <c r="D1173" s="368"/>
      <c r="E1173" s="368"/>
      <c r="F1173" s="368"/>
      <c r="G1173" s="369"/>
      <c r="H1173" s="369"/>
      <c r="I1173" s="443"/>
      <c r="J1173" s="368"/>
      <c r="O1173" s="457"/>
      <c r="P1173" s="398"/>
      <c r="Q1173" s="398"/>
    </row>
    <row r="1174" spans="1:17" s="364" customFormat="1" ht="109.2" customHeight="1" x14ac:dyDescent="0.3">
      <c r="A1174" s="368"/>
      <c r="B1174" s="361"/>
      <c r="C1174" s="368"/>
      <c r="D1174" s="368"/>
      <c r="E1174" s="368"/>
      <c r="F1174" s="368"/>
      <c r="G1174" s="369"/>
      <c r="H1174" s="369"/>
      <c r="I1174" s="443"/>
      <c r="J1174" s="368"/>
      <c r="O1174" s="457"/>
      <c r="P1174" s="398"/>
      <c r="Q1174" s="398"/>
    </row>
    <row r="1175" spans="1:17" s="364" customFormat="1" ht="109.2" customHeight="1" x14ac:dyDescent="0.3">
      <c r="A1175" s="368"/>
      <c r="B1175" s="361"/>
      <c r="C1175" s="368"/>
      <c r="D1175" s="368"/>
      <c r="E1175" s="368"/>
      <c r="F1175" s="368"/>
      <c r="G1175" s="369"/>
      <c r="H1175" s="369"/>
      <c r="I1175" s="443"/>
      <c r="J1175" s="368"/>
      <c r="O1175" s="457"/>
      <c r="P1175" s="398"/>
      <c r="Q1175" s="398"/>
    </row>
    <row r="1176" spans="1:17" s="364" customFormat="1" ht="109.2" customHeight="1" x14ac:dyDescent="0.3">
      <c r="A1176" s="368"/>
      <c r="B1176" s="361"/>
      <c r="C1176" s="368"/>
      <c r="D1176" s="368"/>
      <c r="E1176" s="368"/>
      <c r="F1176" s="368"/>
      <c r="G1176" s="369"/>
      <c r="H1176" s="369"/>
      <c r="I1176" s="443"/>
      <c r="J1176" s="368"/>
      <c r="O1176" s="457"/>
      <c r="P1176" s="398"/>
      <c r="Q1176" s="398"/>
    </row>
    <row r="1177" spans="1:17" s="364" customFormat="1" ht="109.2" customHeight="1" x14ac:dyDescent="0.3">
      <c r="A1177" s="368"/>
      <c r="B1177" s="361"/>
      <c r="C1177" s="368"/>
      <c r="D1177" s="368"/>
      <c r="E1177" s="368"/>
      <c r="F1177" s="368"/>
      <c r="G1177" s="369"/>
      <c r="H1177" s="369"/>
      <c r="I1177" s="443"/>
      <c r="J1177" s="368"/>
      <c r="O1177" s="457"/>
      <c r="P1177" s="398"/>
      <c r="Q1177" s="398"/>
    </row>
    <row r="1178" spans="1:17" s="364" customFormat="1" ht="109.2" customHeight="1" x14ac:dyDescent="0.3">
      <c r="A1178" s="368"/>
      <c r="B1178" s="361"/>
      <c r="C1178" s="368"/>
      <c r="D1178" s="368"/>
      <c r="E1178" s="368"/>
      <c r="F1178" s="368"/>
      <c r="G1178" s="369"/>
      <c r="H1178" s="369"/>
      <c r="I1178" s="443"/>
      <c r="J1178" s="368"/>
      <c r="O1178" s="457"/>
      <c r="P1178" s="398"/>
      <c r="Q1178" s="398"/>
    </row>
    <row r="1179" spans="1:17" s="364" customFormat="1" ht="109.2" customHeight="1" x14ac:dyDescent="0.3">
      <c r="A1179" s="368"/>
      <c r="B1179" s="361"/>
      <c r="C1179" s="368"/>
      <c r="D1179" s="368"/>
      <c r="E1179" s="368"/>
      <c r="F1179" s="368"/>
      <c r="G1179" s="369"/>
      <c r="H1179" s="369"/>
      <c r="I1179" s="443"/>
      <c r="J1179" s="368"/>
      <c r="O1179" s="457"/>
      <c r="P1179" s="398"/>
      <c r="Q1179" s="398"/>
    </row>
    <row r="1180" spans="1:17" s="364" customFormat="1" ht="109.2" customHeight="1" x14ac:dyDescent="0.3">
      <c r="A1180" s="368"/>
      <c r="B1180" s="361"/>
      <c r="C1180" s="368"/>
      <c r="D1180" s="368"/>
      <c r="E1180" s="368"/>
      <c r="F1180" s="368"/>
      <c r="G1180" s="369"/>
      <c r="H1180" s="369"/>
      <c r="I1180" s="443"/>
      <c r="J1180" s="368"/>
      <c r="O1180" s="457"/>
      <c r="P1180" s="398"/>
      <c r="Q1180" s="398"/>
    </row>
    <row r="1181" spans="1:17" s="364" customFormat="1" ht="109.2" customHeight="1" x14ac:dyDescent="0.3">
      <c r="A1181" s="368"/>
      <c r="B1181" s="361"/>
      <c r="C1181" s="368"/>
      <c r="D1181" s="368"/>
      <c r="E1181" s="368"/>
      <c r="F1181" s="368"/>
      <c r="G1181" s="369"/>
      <c r="H1181" s="369"/>
      <c r="I1181" s="443"/>
      <c r="J1181" s="368"/>
      <c r="O1181" s="457"/>
      <c r="P1181" s="398"/>
      <c r="Q1181" s="398"/>
    </row>
    <row r="1182" spans="1:17" s="364" customFormat="1" ht="109.2" customHeight="1" x14ac:dyDescent="0.3">
      <c r="A1182" s="368"/>
      <c r="B1182" s="361"/>
      <c r="C1182" s="368"/>
      <c r="D1182" s="368"/>
      <c r="E1182" s="368"/>
      <c r="F1182" s="368"/>
      <c r="G1182" s="369"/>
      <c r="H1182" s="369"/>
      <c r="I1182" s="443"/>
      <c r="J1182" s="368"/>
      <c r="O1182" s="457"/>
      <c r="P1182" s="398"/>
      <c r="Q1182" s="398"/>
    </row>
    <row r="1183" spans="1:17" s="364" customFormat="1" ht="109.2" customHeight="1" x14ac:dyDescent="0.3">
      <c r="A1183" s="368"/>
      <c r="B1183" s="361"/>
      <c r="C1183" s="368"/>
      <c r="D1183" s="368"/>
      <c r="E1183" s="368"/>
      <c r="F1183" s="368"/>
      <c r="G1183" s="369"/>
      <c r="H1183" s="369"/>
      <c r="I1183" s="443"/>
      <c r="J1183" s="368"/>
      <c r="O1183" s="457"/>
      <c r="P1183" s="398"/>
      <c r="Q1183" s="398"/>
    </row>
    <row r="1184" spans="1:17" s="364" customFormat="1" ht="109.2" customHeight="1" x14ac:dyDescent="0.3">
      <c r="A1184" s="368"/>
      <c r="B1184" s="361"/>
      <c r="C1184" s="368"/>
      <c r="D1184" s="368"/>
      <c r="E1184" s="368"/>
      <c r="F1184" s="368"/>
      <c r="G1184" s="369"/>
      <c r="H1184" s="369"/>
      <c r="I1184" s="443"/>
      <c r="J1184" s="368"/>
      <c r="O1184" s="457"/>
      <c r="P1184" s="398"/>
      <c r="Q1184" s="398"/>
    </row>
    <row r="1185" spans="1:17" s="364" customFormat="1" ht="109.2" customHeight="1" x14ac:dyDescent="0.3">
      <c r="A1185" s="368"/>
      <c r="B1185" s="361"/>
      <c r="C1185" s="368"/>
      <c r="D1185" s="368"/>
      <c r="E1185" s="368"/>
      <c r="F1185" s="368"/>
      <c r="G1185" s="369"/>
      <c r="H1185" s="369"/>
      <c r="I1185" s="443"/>
      <c r="J1185" s="368"/>
      <c r="O1185" s="457"/>
      <c r="P1185" s="398"/>
      <c r="Q1185" s="398"/>
    </row>
    <row r="1186" spans="1:17" s="364" customFormat="1" ht="109.2" customHeight="1" x14ac:dyDescent="0.3">
      <c r="A1186" s="368"/>
      <c r="B1186" s="361"/>
      <c r="C1186" s="368"/>
      <c r="D1186" s="368"/>
      <c r="E1186" s="368"/>
      <c r="F1186" s="368"/>
      <c r="G1186" s="369"/>
      <c r="H1186" s="369"/>
      <c r="I1186" s="443"/>
      <c r="J1186" s="368"/>
      <c r="O1186" s="457"/>
      <c r="P1186" s="398"/>
      <c r="Q1186" s="398"/>
    </row>
    <row r="1187" spans="1:17" s="364" customFormat="1" ht="109.2" customHeight="1" x14ac:dyDescent="0.3">
      <c r="A1187" s="368"/>
      <c r="B1187" s="361"/>
      <c r="C1187" s="368"/>
      <c r="D1187" s="368"/>
      <c r="E1187" s="368"/>
      <c r="F1187" s="368"/>
      <c r="G1187" s="369"/>
      <c r="H1187" s="369"/>
      <c r="I1187" s="443"/>
      <c r="J1187" s="368"/>
      <c r="O1187" s="457"/>
      <c r="P1187" s="398"/>
      <c r="Q1187" s="398"/>
    </row>
    <row r="1188" spans="1:17" s="364" customFormat="1" ht="109.2" customHeight="1" x14ac:dyDescent="0.3">
      <c r="A1188" s="368"/>
      <c r="B1188" s="361"/>
      <c r="C1188" s="368"/>
      <c r="D1188" s="368"/>
      <c r="E1188" s="368"/>
      <c r="F1188" s="368"/>
      <c r="G1188" s="369"/>
      <c r="H1188" s="369"/>
      <c r="I1188" s="443"/>
      <c r="J1188" s="368"/>
      <c r="O1188" s="457"/>
      <c r="P1188" s="398"/>
      <c r="Q1188" s="398"/>
    </row>
    <row r="1189" spans="1:17" s="364" customFormat="1" ht="109.2" customHeight="1" x14ac:dyDescent="0.3">
      <c r="A1189" s="368"/>
      <c r="B1189" s="361"/>
      <c r="C1189" s="368"/>
      <c r="D1189" s="368"/>
      <c r="E1189" s="368"/>
      <c r="F1189" s="368"/>
      <c r="G1189" s="369"/>
      <c r="H1189" s="369"/>
      <c r="I1189" s="443"/>
      <c r="J1189" s="368"/>
      <c r="O1189" s="457"/>
      <c r="P1189" s="398"/>
      <c r="Q1189" s="398"/>
    </row>
    <row r="1190" spans="1:17" s="364" customFormat="1" ht="109.2" customHeight="1" x14ac:dyDescent="0.3">
      <c r="A1190" s="368"/>
      <c r="B1190" s="361"/>
      <c r="C1190" s="368"/>
      <c r="D1190" s="368"/>
      <c r="E1190" s="368"/>
      <c r="F1190" s="368"/>
      <c r="G1190" s="369"/>
      <c r="H1190" s="369"/>
      <c r="I1190" s="443"/>
      <c r="J1190" s="368"/>
      <c r="O1190" s="457"/>
      <c r="P1190" s="398"/>
      <c r="Q1190" s="398"/>
    </row>
    <row r="1191" spans="1:17" s="364" customFormat="1" ht="109.2" customHeight="1" x14ac:dyDescent="0.3">
      <c r="A1191" s="368"/>
      <c r="B1191" s="361"/>
      <c r="C1191" s="368"/>
      <c r="D1191" s="368"/>
      <c r="E1191" s="368"/>
      <c r="F1191" s="368"/>
      <c r="G1191" s="369"/>
      <c r="H1191" s="369"/>
      <c r="I1191" s="443"/>
      <c r="J1191" s="368"/>
      <c r="O1191" s="457"/>
      <c r="P1191" s="398"/>
      <c r="Q1191" s="398"/>
    </row>
    <row r="1192" spans="1:17" s="364" customFormat="1" ht="109.2" customHeight="1" x14ac:dyDescent="0.3">
      <c r="A1192" s="368"/>
      <c r="B1192" s="361"/>
      <c r="C1192" s="368"/>
      <c r="D1192" s="368"/>
      <c r="E1192" s="368"/>
      <c r="F1192" s="368"/>
      <c r="G1192" s="369"/>
      <c r="H1192" s="369"/>
      <c r="I1192" s="443"/>
      <c r="J1192" s="368"/>
      <c r="O1192" s="457"/>
      <c r="P1192" s="398"/>
      <c r="Q1192" s="398"/>
    </row>
    <row r="1193" spans="1:17" s="364" customFormat="1" ht="109.2" customHeight="1" x14ac:dyDescent="0.3">
      <c r="A1193" s="368"/>
      <c r="B1193" s="361"/>
      <c r="C1193" s="368"/>
      <c r="D1193" s="368"/>
      <c r="E1193" s="368"/>
      <c r="F1193" s="368"/>
      <c r="G1193" s="369"/>
      <c r="H1193" s="369"/>
      <c r="I1193" s="443"/>
      <c r="J1193" s="368"/>
      <c r="O1193" s="457"/>
      <c r="P1193" s="398"/>
      <c r="Q1193" s="398"/>
    </row>
    <row r="1194" spans="1:17" s="364" customFormat="1" ht="109.2" customHeight="1" x14ac:dyDescent="0.3">
      <c r="A1194" s="368"/>
      <c r="B1194" s="361"/>
      <c r="C1194" s="368"/>
      <c r="D1194" s="368"/>
      <c r="E1194" s="368"/>
      <c r="F1194" s="368"/>
      <c r="G1194" s="369"/>
      <c r="H1194" s="369"/>
      <c r="I1194" s="443"/>
      <c r="J1194" s="368"/>
      <c r="O1194" s="457"/>
      <c r="P1194" s="398"/>
      <c r="Q1194" s="398"/>
    </row>
    <row r="1195" spans="1:17" s="364" customFormat="1" ht="109.2" customHeight="1" x14ac:dyDescent="0.3">
      <c r="A1195" s="368"/>
      <c r="B1195" s="361"/>
      <c r="C1195" s="368"/>
      <c r="D1195" s="368"/>
      <c r="E1195" s="368"/>
      <c r="F1195" s="368"/>
      <c r="G1195" s="369"/>
      <c r="H1195" s="369"/>
      <c r="I1195" s="443"/>
      <c r="J1195" s="368"/>
      <c r="O1195" s="457"/>
      <c r="P1195" s="398"/>
      <c r="Q1195" s="398"/>
    </row>
    <row r="1196" spans="1:17" s="364" customFormat="1" ht="109.2" customHeight="1" x14ac:dyDescent="0.3">
      <c r="A1196" s="368"/>
      <c r="B1196" s="361"/>
      <c r="C1196" s="368"/>
      <c r="D1196" s="368"/>
      <c r="E1196" s="368"/>
      <c r="F1196" s="368"/>
      <c r="G1196" s="369"/>
      <c r="H1196" s="369"/>
      <c r="I1196" s="443"/>
      <c r="J1196" s="368"/>
      <c r="O1196" s="457"/>
      <c r="P1196" s="398"/>
      <c r="Q1196" s="398"/>
    </row>
    <row r="1197" spans="1:17" s="364" customFormat="1" ht="109.2" customHeight="1" x14ac:dyDescent="0.3">
      <c r="A1197" s="368"/>
      <c r="B1197" s="361"/>
      <c r="C1197" s="368"/>
      <c r="D1197" s="368"/>
      <c r="E1197" s="368"/>
      <c r="F1197" s="368"/>
      <c r="G1197" s="369"/>
      <c r="H1197" s="369"/>
      <c r="I1197" s="443"/>
      <c r="J1197" s="368"/>
      <c r="O1197" s="457"/>
      <c r="P1197" s="398"/>
      <c r="Q1197" s="398"/>
    </row>
    <row r="1198" spans="1:17" s="364" customFormat="1" ht="109.2" customHeight="1" x14ac:dyDescent="0.3">
      <c r="A1198" s="368"/>
      <c r="B1198" s="361"/>
      <c r="C1198" s="368"/>
      <c r="D1198" s="368"/>
      <c r="E1198" s="368"/>
      <c r="F1198" s="368"/>
      <c r="G1198" s="369"/>
      <c r="H1198" s="369"/>
      <c r="I1198" s="443"/>
      <c r="J1198" s="368"/>
      <c r="O1198" s="457"/>
      <c r="P1198" s="398"/>
      <c r="Q1198" s="398"/>
    </row>
    <row r="1199" spans="1:17" s="364" customFormat="1" ht="109.2" customHeight="1" x14ac:dyDescent="0.3">
      <c r="A1199" s="368"/>
      <c r="B1199" s="361"/>
      <c r="C1199" s="368"/>
      <c r="D1199" s="368"/>
      <c r="E1199" s="368"/>
      <c r="F1199" s="368"/>
      <c r="G1199" s="369"/>
      <c r="H1199" s="369"/>
      <c r="I1199" s="443"/>
      <c r="J1199" s="368"/>
      <c r="O1199" s="457"/>
      <c r="P1199" s="398"/>
      <c r="Q1199" s="398"/>
    </row>
    <row r="1200" spans="1:17" s="364" customFormat="1" ht="109.2" customHeight="1" x14ac:dyDescent="0.3">
      <c r="A1200" s="368"/>
      <c r="B1200" s="361"/>
      <c r="C1200" s="368"/>
      <c r="D1200" s="368"/>
      <c r="E1200" s="368"/>
      <c r="F1200" s="368"/>
      <c r="G1200" s="369"/>
      <c r="H1200" s="369"/>
      <c r="I1200" s="443"/>
      <c r="J1200" s="368"/>
      <c r="O1200" s="457"/>
      <c r="P1200" s="398"/>
      <c r="Q1200" s="398"/>
    </row>
    <row r="1201" spans="1:17" s="364" customFormat="1" ht="109.2" customHeight="1" x14ac:dyDescent="0.3">
      <c r="A1201" s="368"/>
      <c r="B1201" s="361"/>
      <c r="C1201" s="368"/>
      <c r="D1201" s="368"/>
      <c r="E1201" s="368"/>
      <c r="F1201" s="368"/>
      <c r="G1201" s="369"/>
      <c r="H1201" s="369"/>
      <c r="I1201" s="443"/>
      <c r="J1201" s="368"/>
      <c r="O1201" s="457"/>
      <c r="P1201" s="398"/>
      <c r="Q1201" s="398"/>
    </row>
    <row r="1202" spans="1:17" s="364" customFormat="1" ht="109.2" customHeight="1" x14ac:dyDescent="0.3">
      <c r="A1202" s="368"/>
      <c r="B1202" s="361"/>
      <c r="C1202" s="368"/>
      <c r="D1202" s="368"/>
      <c r="E1202" s="368"/>
      <c r="F1202" s="368"/>
      <c r="G1202" s="369"/>
      <c r="H1202" s="369"/>
      <c r="I1202" s="443"/>
      <c r="J1202" s="368"/>
      <c r="O1202" s="457"/>
      <c r="P1202" s="398"/>
      <c r="Q1202" s="398"/>
    </row>
    <row r="1203" spans="1:17" s="364" customFormat="1" ht="109.2" customHeight="1" x14ac:dyDescent="0.3">
      <c r="A1203" s="368"/>
      <c r="B1203" s="361"/>
      <c r="C1203" s="368"/>
      <c r="D1203" s="368"/>
      <c r="E1203" s="368"/>
      <c r="F1203" s="368"/>
      <c r="G1203" s="369"/>
      <c r="H1203" s="369"/>
      <c r="I1203" s="443"/>
      <c r="J1203" s="368"/>
      <c r="O1203" s="457"/>
      <c r="P1203" s="398"/>
      <c r="Q1203" s="398"/>
    </row>
    <row r="1204" spans="1:17" s="364" customFormat="1" ht="109.2" customHeight="1" x14ac:dyDescent="0.3">
      <c r="A1204" s="368"/>
      <c r="B1204" s="361"/>
      <c r="C1204" s="368"/>
      <c r="D1204" s="368"/>
      <c r="E1204" s="368"/>
      <c r="F1204" s="368"/>
      <c r="G1204" s="369"/>
      <c r="H1204" s="369"/>
      <c r="I1204" s="443"/>
      <c r="J1204" s="368"/>
      <c r="O1204" s="457"/>
      <c r="P1204" s="398"/>
      <c r="Q1204" s="398"/>
    </row>
    <row r="1205" spans="1:17" s="364" customFormat="1" ht="109.2" customHeight="1" x14ac:dyDescent="0.3">
      <c r="A1205" s="368"/>
      <c r="B1205" s="361"/>
      <c r="C1205" s="368"/>
      <c r="D1205" s="368"/>
      <c r="E1205" s="368"/>
      <c r="F1205" s="368"/>
      <c r="G1205" s="369"/>
      <c r="H1205" s="369"/>
      <c r="I1205" s="443"/>
      <c r="J1205" s="368"/>
      <c r="O1205" s="457"/>
      <c r="P1205" s="398"/>
      <c r="Q1205" s="398"/>
    </row>
    <row r="1206" spans="1:17" s="364" customFormat="1" ht="109.2" customHeight="1" x14ac:dyDescent="0.3">
      <c r="A1206" s="368"/>
      <c r="B1206" s="361"/>
      <c r="C1206" s="368"/>
      <c r="D1206" s="368"/>
      <c r="E1206" s="368"/>
      <c r="F1206" s="368"/>
      <c r="G1206" s="369"/>
      <c r="H1206" s="369"/>
      <c r="I1206" s="443"/>
      <c r="J1206" s="368"/>
      <c r="O1206" s="457"/>
      <c r="P1206" s="398"/>
      <c r="Q1206" s="398"/>
    </row>
    <row r="1207" spans="1:17" s="364" customFormat="1" ht="109.2" customHeight="1" x14ac:dyDescent="0.3">
      <c r="A1207" s="368"/>
      <c r="B1207" s="361"/>
      <c r="C1207" s="368"/>
      <c r="D1207" s="368"/>
      <c r="E1207" s="368"/>
      <c r="F1207" s="368"/>
      <c r="G1207" s="369"/>
      <c r="H1207" s="369"/>
      <c r="I1207" s="443"/>
      <c r="J1207" s="368"/>
      <c r="O1207" s="457"/>
      <c r="P1207" s="398"/>
      <c r="Q1207" s="398"/>
    </row>
    <row r="1208" spans="1:17" s="364" customFormat="1" ht="109.2" customHeight="1" x14ac:dyDescent="0.3">
      <c r="A1208" s="368"/>
      <c r="B1208" s="361"/>
      <c r="C1208" s="368"/>
      <c r="D1208" s="368"/>
      <c r="E1208" s="368"/>
      <c r="F1208" s="368"/>
      <c r="G1208" s="369"/>
      <c r="H1208" s="369"/>
      <c r="I1208" s="443"/>
      <c r="J1208" s="368"/>
      <c r="O1208" s="457"/>
      <c r="P1208" s="398"/>
      <c r="Q1208" s="398"/>
    </row>
    <row r="1209" spans="1:17" s="364" customFormat="1" ht="109.2" customHeight="1" x14ac:dyDescent="0.3">
      <c r="A1209" s="368"/>
      <c r="B1209" s="361"/>
      <c r="C1209" s="368"/>
      <c r="D1209" s="368"/>
      <c r="E1209" s="368"/>
      <c r="F1209" s="368"/>
      <c r="G1209" s="369"/>
      <c r="H1209" s="369"/>
      <c r="I1209" s="443"/>
      <c r="J1209" s="368"/>
      <c r="O1209" s="457"/>
      <c r="P1209" s="398"/>
      <c r="Q1209" s="398"/>
    </row>
    <row r="1210" spans="1:17" s="364" customFormat="1" ht="109.2" customHeight="1" x14ac:dyDescent="0.3">
      <c r="A1210" s="368"/>
      <c r="B1210" s="361"/>
      <c r="C1210" s="368"/>
      <c r="D1210" s="368"/>
      <c r="E1210" s="368"/>
      <c r="F1210" s="368"/>
      <c r="G1210" s="369"/>
      <c r="H1210" s="369"/>
      <c r="I1210" s="443"/>
      <c r="J1210" s="368"/>
      <c r="O1210" s="457"/>
      <c r="P1210" s="398"/>
      <c r="Q1210" s="398"/>
    </row>
    <row r="1211" spans="1:17" s="364" customFormat="1" ht="109.2" customHeight="1" x14ac:dyDescent="0.3">
      <c r="A1211" s="368"/>
      <c r="B1211" s="361"/>
      <c r="C1211" s="368"/>
      <c r="D1211" s="368"/>
      <c r="E1211" s="368"/>
      <c r="F1211" s="368"/>
      <c r="G1211" s="369"/>
      <c r="H1211" s="369"/>
      <c r="I1211" s="443"/>
      <c r="J1211" s="368"/>
      <c r="O1211" s="457"/>
      <c r="P1211" s="398"/>
      <c r="Q1211" s="398"/>
    </row>
    <row r="1212" spans="1:17" s="364" customFormat="1" ht="109.2" customHeight="1" x14ac:dyDescent="0.3">
      <c r="A1212" s="368"/>
      <c r="B1212" s="361"/>
      <c r="C1212" s="368"/>
      <c r="D1212" s="368"/>
      <c r="E1212" s="368"/>
      <c r="F1212" s="368"/>
      <c r="G1212" s="369"/>
      <c r="H1212" s="369"/>
      <c r="I1212" s="443"/>
      <c r="J1212" s="368"/>
      <c r="O1212" s="457"/>
      <c r="P1212" s="398"/>
      <c r="Q1212" s="398"/>
    </row>
    <row r="1213" spans="1:17" s="364" customFormat="1" ht="109.2" customHeight="1" x14ac:dyDescent="0.3">
      <c r="A1213" s="368"/>
      <c r="B1213" s="361"/>
      <c r="C1213" s="368"/>
      <c r="D1213" s="368"/>
      <c r="E1213" s="368"/>
      <c r="F1213" s="368"/>
      <c r="G1213" s="369"/>
      <c r="H1213" s="369"/>
      <c r="I1213" s="443"/>
      <c r="J1213" s="368"/>
      <c r="O1213" s="457"/>
      <c r="P1213" s="398"/>
      <c r="Q1213" s="398"/>
    </row>
    <row r="1214" spans="1:17" s="364" customFormat="1" ht="109.2" customHeight="1" x14ac:dyDescent="0.3">
      <c r="A1214" s="368"/>
      <c r="B1214" s="361"/>
      <c r="C1214" s="368"/>
      <c r="D1214" s="368"/>
      <c r="E1214" s="368"/>
      <c r="F1214" s="368"/>
      <c r="G1214" s="369"/>
      <c r="H1214" s="369"/>
      <c r="I1214" s="443"/>
      <c r="J1214" s="368"/>
      <c r="O1214" s="457"/>
      <c r="P1214" s="398"/>
      <c r="Q1214" s="398"/>
    </row>
    <row r="1215" spans="1:17" s="364" customFormat="1" ht="109.2" customHeight="1" x14ac:dyDescent="0.3">
      <c r="A1215" s="368"/>
      <c r="B1215" s="361"/>
      <c r="C1215" s="368"/>
      <c r="D1215" s="368"/>
      <c r="E1215" s="368"/>
      <c r="F1215" s="368"/>
      <c r="G1215" s="369"/>
      <c r="H1215" s="369"/>
      <c r="I1215" s="443"/>
      <c r="J1215" s="368"/>
      <c r="O1215" s="457"/>
      <c r="P1215" s="398"/>
      <c r="Q1215" s="398"/>
    </row>
    <row r="1216" spans="1:17" s="364" customFormat="1" ht="109.2" customHeight="1" x14ac:dyDescent="0.3">
      <c r="A1216" s="368"/>
      <c r="B1216" s="361"/>
      <c r="C1216" s="368"/>
      <c r="D1216" s="368"/>
      <c r="E1216" s="368"/>
      <c r="F1216" s="368"/>
      <c r="G1216" s="369"/>
      <c r="H1216" s="369"/>
      <c r="I1216" s="443"/>
      <c r="J1216" s="368"/>
      <c r="O1216" s="457"/>
      <c r="P1216" s="398"/>
      <c r="Q1216" s="398"/>
    </row>
    <row r="1217" spans="1:17" s="364" customFormat="1" ht="109.2" customHeight="1" x14ac:dyDescent="0.3">
      <c r="A1217" s="368"/>
      <c r="B1217" s="361"/>
      <c r="C1217" s="368"/>
      <c r="D1217" s="368"/>
      <c r="E1217" s="368"/>
      <c r="F1217" s="368"/>
      <c r="G1217" s="369"/>
      <c r="H1217" s="369"/>
      <c r="I1217" s="443"/>
      <c r="J1217" s="368"/>
      <c r="O1217" s="457"/>
      <c r="P1217" s="398"/>
      <c r="Q1217" s="398"/>
    </row>
    <row r="1218" spans="1:17" s="364" customFormat="1" ht="109.2" customHeight="1" x14ac:dyDescent="0.3">
      <c r="A1218" s="368"/>
      <c r="B1218" s="361"/>
      <c r="C1218" s="368"/>
      <c r="D1218" s="368"/>
      <c r="E1218" s="368"/>
      <c r="F1218" s="368"/>
      <c r="G1218" s="369"/>
      <c r="H1218" s="369"/>
      <c r="I1218" s="443"/>
      <c r="J1218" s="368"/>
      <c r="O1218" s="457"/>
      <c r="P1218" s="398"/>
      <c r="Q1218" s="398"/>
    </row>
    <row r="1219" spans="1:17" s="364" customFormat="1" ht="109.2" customHeight="1" x14ac:dyDescent="0.3">
      <c r="A1219" s="368"/>
      <c r="B1219" s="361"/>
      <c r="C1219" s="368"/>
      <c r="D1219" s="368"/>
      <c r="E1219" s="368"/>
      <c r="F1219" s="368"/>
      <c r="G1219" s="369"/>
      <c r="H1219" s="369"/>
      <c r="I1219" s="443"/>
      <c r="J1219" s="368"/>
      <c r="O1219" s="457"/>
      <c r="P1219" s="398"/>
      <c r="Q1219" s="398"/>
    </row>
    <row r="1220" spans="1:17" s="364" customFormat="1" ht="109.2" customHeight="1" x14ac:dyDescent="0.3">
      <c r="A1220" s="368"/>
      <c r="B1220" s="361"/>
      <c r="C1220" s="368"/>
      <c r="D1220" s="368"/>
      <c r="E1220" s="368"/>
      <c r="F1220" s="368"/>
      <c r="G1220" s="369"/>
      <c r="H1220" s="369"/>
      <c r="I1220" s="443"/>
      <c r="J1220" s="368"/>
      <c r="O1220" s="457"/>
      <c r="P1220" s="398"/>
      <c r="Q1220" s="398"/>
    </row>
    <row r="1221" spans="1:17" s="364" customFormat="1" ht="109.2" customHeight="1" x14ac:dyDescent="0.3">
      <c r="A1221" s="368"/>
      <c r="B1221" s="361"/>
      <c r="C1221" s="368"/>
      <c r="D1221" s="368"/>
      <c r="E1221" s="368"/>
      <c r="F1221" s="368"/>
      <c r="G1221" s="369"/>
      <c r="H1221" s="369"/>
      <c r="I1221" s="443"/>
      <c r="J1221" s="368"/>
      <c r="O1221" s="457"/>
      <c r="P1221" s="398"/>
      <c r="Q1221" s="398"/>
    </row>
    <row r="1222" spans="1:17" s="364" customFormat="1" ht="109.2" customHeight="1" x14ac:dyDescent="0.3">
      <c r="A1222" s="368"/>
      <c r="B1222" s="361"/>
      <c r="C1222" s="368"/>
      <c r="D1222" s="368"/>
      <c r="E1222" s="368"/>
      <c r="F1222" s="368"/>
      <c r="G1222" s="369"/>
      <c r="H1222" s="369"/>
      <c r="I1222" s="443"/>
      <c r="J1222" s="368"/>
      <c r="O1222" s="457"/>
      <c r="P1222" s="398"/>
      <c r="Q1222" s="398"/>
    </row>
    <row r="1223" spans="1:17" s="364" customFormat="1" ht="109.2" customHeight="1" x14ac:dyDescent="0.3">
      <c r="A1223" s="368"/>
      <c r="B1223" s="361"/>
      <c r="C1223" s="368"/>
      <c r="D1223" s="368"/>
      <c r="E1223" s="368"/>
      <c r="F1223" s="368"/>
      <c r="G1223" s="369"/>
      <c r="H1223" s="369"/>
      <c r="I1223" s="443"/>
      <c r="J1223" s="368"/>
      <c r="O1223" s="457"/>
      <c r="P1223" s="398"/>
      <c r="Q1223" s="398"/>
    </row>
    <row r="1224" spans="1:17" s="364" customFormat="1" ht="109.2" customHeight="1" x14ac:dyDescent="0.3">
      <c r="A1224" s="368"/>
      <c r="B1224" s="361"/>
      <c r="C1224" s="368"/>
      <c r="D1224" s="368"/>
      <c r="E1224" s="368"/>
      <c r="F1224" s="368"/>
      <c r="G1224" s="369"/>
      <c r="H1224" s="369"/>
      <c r="I1224" s="443"/>
      <c r="J1224" s="368"/>
      <c r="O1224" s="457"/>
      <c r="P1224" s="398"/>
      <c r="Q1224" s="398"/>
    </row>
    <row r="1225" spans="1:17" s="364" customFormat="1" ht="109.2" customHeight="1" x14ac:dyDescent="0.3">
      <c r="A1225" s="368"/>
      <c r="B1225" s="361"/>
      <c r="C1225" s="368"/>
      <c r="D1225" s="368"/>
      <c r="E1225" s="368"/>
      <c r="F1225" s="368"/>
      <c r="G1225" s="369"/>
      <c r="H1225" s="369"/>
      <c r="I1225" s="443"/>
      <c r="J1225" s="368"/>
      <c r="O1225" s="457"/>
      <c r="P1225" s="398"/>
      <c r="Q1225" s="398"/>
    </row>
    <row r="1226" spans="1:17" s="364" customFormat="1" ht="109.2" customHeight="1" x14ac:dyDescent="0.3">
      <c r="A1226" s="368"/>
      <c r="B1226" s="361"/>
      <c r="C1226" s="368"/>
      <c r="D1226" s="368"/>
      <c r="E1226" s="368"/>
      <c r="F1226" s="368"/>
      <c r="G1226" s="369"/>
      <c r="H1226" s="369"/>
      <c r="I1226" s="443"/>
      <c r="J1226" s="368"/>
      <c r="O1226" s="457"/>
      <c r="P1226" s="398"/>
      <c r="Q1226" s="398"/>
    </row>
    <row r="1227" spans="1:17" s="364" customFormat="1" ht="109.2" customHeight="1" x14ac:dyDescent="0.3">
      <c r="A1227" s="368"/>
      <c r="B1227" s="361"/>
      <c r="C1227" s="368"/>
      <c r="D1227" s="368"/>
      <c r="E1227" s="368"/>
      <c r="F1227" s="368"/>
      <c r="G1227" s="369"/>
      <c r="H1227" s="369"/>
      <c r="I1227" s="443"/>
      <c r="J1227" s="368"/>
      <c r="O1227" s="457"/>
      <c r="P1227" s="398"/>
      <c r="Q1227" s="398"/>
    </row>
    <row r="1228" spans="1:17" s="364" customFormat="1" ht="109.2" customHeight="1" x14ac:dyDescent="0.3">
      <c r="A1228" s="368"/>
      <c r="B1228" s="361"/>
      <c r="C1228" s="368"/>
      <c r="D1228" s="368"/>
      <c r="E1228" s="368"/>
      <c r="F1228" s="368"/>
      <c r="G1228" s="369"/>
      <c r="H1228" s="369"/>
      <c r="I1228" s="443"/>
      <c r="J1228" s="368"/>
      <c r="O1228" s="457"/>
      <c r="P1228" s="398"/>
      <c r="Q1228" s="398"/>
    </row>
    <row r="1229" spans="1:17" s="364" customFormat="1" ht="109.2" customHeight="1" x14ac:dyDescent="0.3">
      <c r="A1229" s="368"/>
      <c r="B1229" s="361"/>
      <c r="C1229" s="368"/>
      <c r="D1229" s="368"/>
      <c r="E1229" s="368"/>
      <c r="F1229" s="368"/>
      <c r="G1229" s="369"/>
      <c r="H1229" s="369"/>
      <c r="I1229" s="443"/>
      <c r="J1229" s="368"/>
      <c r="O1229" s="457"/>
      <c r="P1229" s="398"/>
      <c r="Q1229" s="398"/>
    </row>
    <row r="1230" spans="1:17" s="364" customFormat="1" ht="109.2" customHeight="1" x14ac:dyDescent="0.3">
      <c r="A1230" s="368"/>
      <c r="B1230" s="361"/>
      <c r="C1230" s="368"/>
      <c r="D1230" s="368"/>
      <c r="E1230" s="368"/>
      <c r="F1230" s="368"/>
      <c r="G1230" s="369"/>
      <c r="H1230" s="369"/>
      <c r="I1230" s="443"/>
      <c r="J1230" s="368"/>
      <c r="O1230" s="457"/>
      <c r="P1230" s="398"/>
      <c r="Q1230" s="398"/>
    </row>
    <row r="1231" spans="1:17" s="364" customFormat="1" ht="109.2" customHeight="1" x14ac:dyDescent="0.3">
      <c r="A1231" s="368"/>
      <c r="B1231" s="361"/>
      <c r="C1231" s="368"/>
      <c r="D1231" s="368"/>
      <c r="E1231" s="368"/>
      <c r="F1231" s="368"/>
      <c r="G1231" s="369"/>
      <c r="H1231" s="369"/>
      <c r="I1231" s="443"/>
      <c r="J1231" s="368"/>
      <c r="O1231" s="457"/>
      <c r="P1231" s="398"/>
      <c r="Q1231" s="398"/>
    </row>
    <row r="1232" spans="1:17" s="364" customFormat="1" ht="109.2" customHeight="1" x14ac:dyDescent="0.3">
      <c r="A1232" s="368"/>
      <c r="B1232" s="361"/>
      <c r="C1232" s="368"/>
      <c r="D1232" s="368"/>
      <c r="E1232" s="368"/>
      <c r="F1232" s="368"/>
      <c r="G1232" s="369"/>
      <c r="H1232" s="369"/>
      <c r="I1232" s="443"/>
      <c r="J1232" s="368"/>
      <c r="O1232" s="457"/>
      <c r="P1232" s="398"/>
      <c r="Q1232" s="398"/>
    </row>
    <row r="1233" spans="1:17" s="364" customFormat="1" ht="109.2" customHeight="1" x14ac:dyDescent="0.3">
      <c r="A1233" s="368"/>
      <c r="B1233" s="361"/>
      <c r="C1233" s="368"/>
      <c r="D1233" s="368"/>
      <c r="E1233" s="368"/>
      <c r="F1233" s="368"/>
      <c r="G1233" s="369"/>
      <c r="H1233" s="369"/>
      <c r="I1233" s="443"/>
      <c r="J1233" s="368"/>
      <c r="O1233" s="457"/>
      <c r="P1233" s="398"/>
      <c r="Q1233" s="398"/>
    </row>
    <row r="1234" spans="1:17" s="364" customFormat="1" ht="109.2" customHeight="1" x14ac:dyDescent="0.3">
      <c r="A1234" s="368"/>
      <c r="B1234" s="361"/>
      <c r="C1234" s="368"/>
      <c r="D1234" s="368"/>
      <c r="E1234" s="368"/>
      <c r="F1234" s="368"/>
      <c r="G1234" s="369"/>
      <c r="H1234" s="369"/>
      <c r="I1234" s="443"/>
      <c r="J1234" s="368"/>
      <c r="O1234" s="457"/>
      <c r="P1234" s="398"/>
      <c r="Q1234" s="398"/>
    </row>
    <row r="1235" spans="1:17" s="364" customFormat="1" ht="109.2" customHeight="1" x14ac:dyDescent="0.3">
      <c r="A1235" s="368"/>
      <c r="B1235" s="361"/>
      <c r="C1235" s="368"/>
      <c r="D1235" s="368"/>
      <c r="E1235" s="368"/>
      <c r="F1235" s="368"/>
      <c r="G1235" s="369"/>
      <c r="H1235" s="369"/>
      <c r="I1235" s="443"/>
      <c r="J1235" s="368"/>
      <c r="O1235" s="457"/>
      <c r="P1235" s="398"/>
      <c r="Q1235" s="398"/>
    </row>
    <row r="1236" spans="1:17" s="364" customFormat="1" ht="109.2" customHeight="1" x14ac:dyDescent="0.3">
      <c r="A1236" s="368"/>
      <c r="B1236" s="361"/>
      <c r="C1236" s="368"/>
      <c r="D1236" s="368"/>
      <c r="E1236" s="368"/>
      <c r="F1236" s="368"/>
      <c r="G1236" s="369"/>
      <c r="H1236" s="369"/>
      <c r="I1236" s="443"/>
      <c r="J1236" s="368"/>
      <c r="O1236" s="457"/>
      <c r="P1236" s="398"/>
      <c r="Q1236" s="398"/>
    </row>
    <row r="1237" spans="1:17" s="364" customFormat="1" ht="109.2" customHeight="1" x14ac:dyDescent="0.3">
      <c r="A1237" s="368"/>
      <c r="B1237" s="361"/>
      <c r="C1237" s="368"/>
      <c r="D1237" s="368"/>
      <c r="E1237" s="368"/>
      <c r="F1237" s="368"/>
      <c r="G1237" s="369"/>
      <c r="H1237" s="369"/>
      <c r="I1237" s="443"/>
      <c r="J1237" s="368"/>
      <c r="O1237" s="457"/>
      <c r="P1237" s="398"/>
      <c r="Q1237" s="398"/>
    </row>
    <row r="1238" spans="1:17" s="364" customFormat="1" ht="109.2" customHeight="1" x14ac:dyDescent="0.3">
      <c r="A1238" s="368"/>
      <c r="B1238" s="361"/>
      <c r="C1238" s="368"/>
      <c r="D1238" s="368"/>
      <c r="E1238" s="368"/>
      <c r="F1238" s="368"/>
      <c r="G1238" s="369"/>
      <c r="H1238" s="369"/>
      <c r="I1238" s="443"/>
      <c r="J1238" s="368"/>
      <c r="O1238" s="457"/>
      <c r="P1238" s="398"/>
      <c r="Q1238" s="398"/>
    </row>
    <row r="1239" spans="1:17" s="364" customFormat="1" ht="109.2" customHeight="1" x14ac:dyDescent="0.3">
      <c r="A1239" s="368"/>
      <c r="B1239" s="361"/>
      <c r="C1239" s="368"/>
      <c r="D1239" s="368"/>
      <c r="E1239" s="368"/>
      <c r="F1239" s="368"/>
      <c r="G1239" s="369"/>
      <c r="H1239" s="369"/>
      <c r="I1239" s="443"/>
      <c r="J1239" s="368"/>
      <c r="O1239" s="457"/>
      <c r="P1239" s="398"/>
      <c r="Q1239" s="398"/>
    </row>
    <row r="1240" spans="1:17" s="364" customFormat="1" ht="109.2" customHeight="1" x14ac:dyDescent="0.3">
      <c r="A1240" s="368"/>
      <c r="B1240" s="361"/>
      <c r="C1240" s="368"/>
      <c r="D1240" s="368"/>
      <c r="E1240" s="368"/>
      <c r="F1240" s="368"/>
      <c r="G1240" s="369"/>
      <c r="H1240" s="369"/>
      <c r="I1240" s="443"/>
      <c r="J1240" s="368"/>
      <c r="O1240" s="457"/>
      <c r="P1240" s="398"/>
      <c r="Q1240" s="398"/>
    </row>
    <row r="1241" spans="1:17" s="364" customFormat="1" ht="109.2" customHeight="1" x14ac:dyDescent="0.3">
      <c r="A1241" s="368"/>
      <c r="B1241" s="361"/>
      <c r="C1241" s="368"/>
      <c r="D1241" s="368"/>
      <c r="E1241" s="368"/>
      <c r="F1241" s="368"/>
      <c r="G1241" s="369"/>
      <c r="H1241" s="369"/>
      <c r="I1241" s="443"/>
      <c r="J1241" s="368"/>
      <c r="O1241" s="457"/>
      <c r="P1241" s="398"/>
      <c r="Q1241" s="398"/>
    </row>
    <row r="1242" spans="1:17" s="364" customFormat="1" ht="109.2" customHeight="1" x14ac:dyDescent="0.3">
      <c r="A1242" s="368"/>
      <c r="B1242" s="361"/>
      <c r="C1242" s="368"/>
      <c r="D1242" s="368"/>
      <c r="E1242" s="368"/>
      <c r="F1242" s="368"/>
      <c r="G1242" s="369"/>
      <c r="H1242" s="369"/>
      <c r="I1242" s="443"/>
      <c r="J1242" s="368"/>
      <c r="O1242" s="457"/>
      <c r="P1242" s="398"/>
      <c r="Q1242" s="398"/>
    </row>
    <row r="1243" spans="1:17" s="364" customFormat="1" ht="109.2" customHeight="1" x14ac:dyDescent="0.3">
      <c r="A1243" s="368"/>
      <c r="B1243" s="361"/>
      <c r="C1243" s="368"/>
      <c r="D1243" s="368"/>
      <c r="E1243" s="368"/>
      <c r="F1243" s="368"/>
      <c r="G1243" s="369"/>
      <c r="H1243" s="369"/>
      <c r="I1243" s="443"/>
      <c r="J1243" s="368"/>
      <c r="O1243" s="457"/>
      <c r="P1243" s="398"/>
      <c r="Q1243" s="398"/>
    </row>
    <row r="1244" spans="1:17" s="364" customFormat="1" ht="109.2" customHeight="1" x14ac:dyDescent="0.3">
      <c r="A1244" s="368"/>
      <c r="B1244" s="361"/>
      <c r="C1244" s="368"/>
      <c r="D1244" s="368"/>
      <c r="E1244" s="368"/>
      <c r="F1244" s="368"/>
      <c r="G1244" s="369"/>
      <c r="H1244" s="369"/>
      <c r="I1244" s="443"/>
      <c r="J1244" s="368"/>
      <c r="O1244" s="457"/>
      <c r="P1244" s="398"/>
      <c r="Q1244" s="398"/>
    </row>
    <row r="1245" spans="1:17" s="364" customFormat="1" ht="109.2" customHeight="1" x14ac:dyDescent="0.3">
      <c r="A1245" s="368"/>
      <c r="B1245" s="361"/>
      <c r="C1245" s="368"/>
      <c r="D1245" s="368"/>
      <c r="E1245" s="368"/>
      <c r="F1245" s="368"/>
      <c r="G1245" s="369"/>
      <c r="H1245" s="369"/>
      <c r="I1245" s="443"/>
      <c r="J1245" s="368"/>
      <c r="O1245" s="457"/>
      <c r="P1245" s="398"/>
      <c r="Q1245" s="398"/>
    </row>
    <row r="1246" spans="1:17" s="364" customFormat="1" ht="109.2" customHeight="1" x14ac:dyDescent="0.3">
      <c r="A1246" s="368"/>
      <c r="B1246" s="361"/>
      <c r="C1246" s="368"/>
      <c r="D1246" s="368"/>
      <c r="E1246" s="368"/>
      <c r="F1246" s="368"/>
      <c r="G1246" s="369"/>
      <c r="H1246" s="369"/>
      <c r="I1246" s="443"/>
      <c r="J1246" s="368"/>
      <c r="O1246" s="457"/>
      <c r="P1246" s="398"/>
      <c r="Q1246" s="398"/>
    </row>
    <row r="1247" spans="1:17" s="364" customFormat="1" ht="109.2" customHeight="1" x14ac:dyDescent="0.3">
      <c r="A1247" s="368"/>
      <c r="B1247" s="361"/>
      <c r="C1247" s="368"/>
      <c r="D1247" s="368"/>
      <c r="E1247" s="368"/>
      <c r="F1247" s="368"/>
      <c r="G1247" s="369"/>
      <c r="H1247" s="369"/>
      <c r="I1247" s="443"/>
      <c r="J1247" s="368"/>
      <c r="O1247" s="457"/>
      <c r="P1247" s="398"/>
      <c r="Q1247" s="398"/>
    </row>
    <row r="1248" spans="1:17" s="364" customFormat="1" ht="109.2" customHeight="1" x14ac:dyDescent="0.3">
      <c r="A1248" s="368"/>
      <c r="B1248" s="361"/>
      <c r="C1248" s="368"/>
      <c r="D1248" s="368"/>
      <c r="E1248" s="368"/>
      <c r="F1248" s="368"/>
      <c r="G1248" s="369"/>
      <c r="H1248" s="369"/>
      <c r="I1248" s="443"/>
      <c r="J1248" s="368"/>
      <c r="O1248" s="457"/>
      <c r="P1248" s="398"/>
      <c r="Q1248" s="398"/>
    </row>
    <row r="1249" spans="1:17" s="364" customFormat="1" ht="109.2" customHeight="1" x14ac:dyDescent="0.3">
      <c r="A1249" s="368"/>
      <c r="B1249" s="361"/>
      <c r="C1249" s="368"/>
      <c r="D1249" s="368"/>
      <c r="E1249" s="368"/>
      <c r="F1249" s="368"/>
      <c r="G1249" s="369"/>
      <c r="H1249" s="369"/>
      <c r="I1249" s="443"/>
      <c r="J1249" s="368"/>
      <c r="O1249" s="457"/>
      <c r="P1249" s="398"/>
      <c r="Q1249" s="398"/>
    </row>
    <row r="1250" spans="1:17" s="364" customFormat="1" ht="109.2" customHeight="1" x14ac:dyDescent="0.3">
      <c r="A1250" s="368"/>
      <c r="B1250" s="361"/>
      <c r="C1250" s="368"/>
      <c r="D1250" s="368"/>
      <c r="E1250" s="368"/>
      <c r="F1250" s="368"/>
      <c r="G1250" s="369"/>
      <c r="H1250" s="369"/>
      <c r="I1250" s="443"/>
      <c r="J1250" s="368"/>
      <c r="O1250" s="457"/>
      <c r="P1250" s="398"/>
      <c r="Q1250" s="398"/>
    </row>
    <row r="1251" spans="1:17" s="364" customFormat="1" ht="109.2" customHeight="1" x14ac:dyDescent="0.3">
      <c r="A1251" s="368"/>
      <c r="B1251" s="361"/>
      <c r="C1251" s="368"/>
      <c r="D1251" s="368"/>
      <c r="E1251" s="368"/>
      <c r="F1251" s="368"/>
      <c r="G1251" s="369"/>
      <c r="H1251" s="369"/>
      <c r="I1251" s="443"/>
      <c r="J1251" s="368"/>
      <c r="O1251" s="457"/>
      <c r="P1251" s="398"/>
      <c r="Q1251" s="398"/>
    </row>
    <row r="1252" spans="1:17" s="364" customFormat="1" ht="109.2" customHeight="1" x14ac:dyDescent="0.3">
      <c r="A1252" s="368"/>
      <c r="B1252" s="361"/>
      <c r="C1252" s="368"/>
      <c r="D1252" s="368"/>
      <c r="E1252" s="368"/>
      <c r="F1252" s="368"/>
      <c r="G1252" s="369"/>
      <c r="H1252" s="369"/>
      <c r="I1252" s="443"/>
      <c r="J1252" s="368"/>
      <c r="O1252" s="457"/>
      <c r="P1252" s="398"/>
      <c r="Q1252" s="398"/>
    </row>
    <row r="1253" spans="1:17" s="364" customFormat="1" ht="109.2" customHeight="1" x14ac:dyDescent="0.3">
      <c r="A1253" s="368"/>
      <c r="B1253" s="361"/>
      <c r="C1253" s="368"/>
      <c r="D1253" s="368"/>
      <c r="E1253" s="368"/>
      <c r="F1253" s="368"/>
      <c r="G1253" s="369"/>
      <c r="H1253" s="369"/>
      <c r="I1253" s="443"/>
      <c r="J1253" s="368"/>
      <c r="O1253" s="457"/>
      <c r="P1253" s="398"/>
      <c r="Q1253" s="398"/>
    </row>
    <row r="1254" spans="1:17" s="364" customFormat="1" ht="109.2" customHeight="1" x14ac:dyDescent="0.3">
      <c r="A1254" s="368"/>
      <c r="B1254" s="361"/>
      <c r="C1254" s="368"/>
      <c r="D1254" s="368"/>
      <c r="E1254" s="368"/>
      <c r="F1254" s="368"/>
      <c r="G1254" s="369"/>
      <c r="H1254" s="369"/>
      <c r="I1254" s="443"/>
      <c r="J1254" s="368"/>
      <c r="O1254" s="457"/>
      <c r="P1254" s="398"/>
      <c r="Q1254" s="398"/>
    </row>
    <row r="1255" spans="1:17" s="364" customFormat="1" ht="109.2" customHeight="1" x14ac:dyDescent="0.3">
      <c r="A1255" s="368"/>
      <c r="B1255" s="361"/>
      <c r="C1255" s="368"/>
      <c r="D1255" s="368"/>
      <c r="E1255" s="368"/>
      <c r="F1255" s="368"/>
      <c r="G1255" s="369"/>
      <c r="H1255" s="369"/>
      <c r="I1255" s="443"/>
      <c r="J1255" s="368"/>
      <c r="O1255" s="457"/>
      <c r="P1255" s="398"/>
      <c r="Q1255" s="398"/>
    </row>
    <row r="1256" spans="1:17" s="364" customFormat="1" ht="109.2" customHeight="1" x14ac:dyDescent="0.3">
      <c r="A1256" s="368"/>
      <c r="B1256" s="361"/>
      <c r="C1256" s="368"/>
      <c r="D1256" s="368"/>
      <c r="E1256" s="368"/>
      <c r="F1256" s="368"/>
      <c r="G1256" s="369"/>
      <c r="H1256" s="369"/>
      <c r="I1256" s="443"/>
      <c r="J1256" s="368"/>
      <c r="O1256" s="457"/>
      <c r="P1256" s="398"/>
      <c r="Q1256" s="398"/>
    </row>
    <row r="1257" spans="1:17" s="364" customFormat="1" ht="109.2" customHeight="1" x14ac:dyDescent="0.3">
      <c r="A1257" s="368"/>
      <c r="B1257" s="361"/>
      <c r="C1257" s="368"/>
      <c r="D1257" s="368"/>
      <c r="E1257" s="368"/>
      <c r="F1257" s="368"/>
      <c r="G1257" s="369"/>
      <c r="H1257" s="369"/>
      <c r="I1257" s="443"/>
      <c r="J1257" s="368"/>
      <c r="O1257" s="457"/>
      <c r="P1257" s="398"/>
      <c r="Q1257" s="398"/>
    </row>
    <row r="1258" spans="1:17" s="364" customFormat="1" ht="109.2" customHeight="1" x14ac:dyDescent="0.3">
      <c r="A1258" s="368"/>
      <c r="B1258" s="361"/>
      <c r="C1258" s="368"/>
      <c r="D1258" s="368"/>
      <c r="E1258" s="368"/>
      <c r="F1258" s="368"/>
      <c r="G1258" s="369"/>
      <c r="H1258" s="369"/>
      <c r="I1258" s="443"/>
      <c r="J1258" s="368"/>
      <c r="O1258" s="457"/>
      <c r="P1258" s="398"/>
      <c r="Q1258" s="398"/>
    </row>
    <row r="1259" spans="1:17" s="364" customFormat="1" ht="109.2" customHeight="1" x14ac:dyDescent="0.3">
      <c r="A1259" s="368"/>
      <c r="B1259" s="361"/>
      <c r="C1259" s="368"/>
      <c r="D1259" s="368"/>
      <c r="E1259" s="368"/>
      <c r="F1259" s="368"/>
      <c r="G1259" s="369"/>
      <c r="H1259" s="369"/>
      <c r="I1259" s="443"/>
      <c r="J1259" s="368"/>
      <c r="O1259" s="457"/>
      <c r="P1259" s="398"/>
      <c r="Q1259" s="398"/>
    </row>
    <row r="1260" spans="1:17" s="364" customFormat="1" ht="109.2" customHeight="1" x14ac:dyDescent="0.3">
      <c r="A1260" s="368"/>
      <c r="B1260" s="361"/>
      <c r="C1260" s="368"/>
      <c r="D1260" s="368"/>
      <c r="E1260" s="368"/>
      <c r="F1260" s="368"/>
      <c r="G1260" s="369"/>
      <c r="H1260" s="369"/>
      <c r="I1260" s="443"/>
      <c r="J1260" s="368"/>
      <c r="O1260" s="457"/>
      <c r="P1260" s="398"/>
      <c r="Q1260" s="398"/>
    </row>
    <row r="1261" spans="1:17" s="364" customFormat="1" ht="109.2" customHeight="1" x14ac:dyDescent="0.3">
      <c r="A1261" s="368"/>
      <c r="B1261" s="361"/>
      <c r="C1261" s="368"/>
      <c r="D1261" s="368"/>
      <c r="E1261" s="368"/>
      <c r="F1261" s="368"/>
      <c r="G1261" s="369"/>
      <c r="H1261" s="369"/>
      <c r="I1261" s="443"/>
      <c r="J1261" s="368"/>
      <c r="O1261" s="457"/>
      <c r="P1261" s="398"/>
      <c r="Q1261" s="398"/>
    </row>
    <row r="1262" spans="1:17" s="364" customFormat="1" ht="109.2" customHeight="1" x14ac:dyDescent="0.3">
      <c r="A1262" s="368"/>
      <c r="B1262" s="361"/>
      <c r="C1262" s="368"/>
      <c r="D1262" s="368"/>
      <c r="E1262" s="368"/>
      <c r="F1262" s="368"/>
      <c r="G1262" s="369"/>
      <c r="H1262" s="369"/>
      <c r="I1262" s="443"/>
      <c r="J1262" s="368"/>
      <c r="O1262" s="457"/>
      <c r="P1262" s="398"/>
      <c r="Q1262" s="398"/>
    </row>
    <row r="1263" spans="1:17" s="364" customFormat="1" ht="109.2" customHeight="1" x14ac:dyDescent="0.3">
      <c r="A1263" s="368"/>
      <c r="B1263" s="361"/>
      <c r="C1263" s="368"/>
      <c r="D1263" s="368"/>
      <c r="E1263" s="368"/>
      <c r="F1263" s="368"/>
      <c r="G1263" s="369"/>
      <c r="H1263" s="369"/>
      <c r="I1263" s="443"/>
      <c r="J1263" s="368"/>
      <c r="O1263" s="457"/>
      <c r="P1263" s="398"/>
      <c r="Q1263" s="398"/>
    </row>
    <row r="1264" spans="1:17" s="364" customFormat="1" ht="109.2" customHeight="1" x14ac:dyDescent="0.3">
      <c r="A1264" s="368"/>
      <c r="B1264" s="361"/>
      <c r="C1264" s="368"/>
      <c r="D1264" s="368"/>
      <c r="E1264" s="368"/>
      <c r="F1264" s="368"/>
      <c r="G1264" s="369"/>
      <c r="H1264" s="369"/>
      <c r="I1264" s="443"/>
      <c r="J1264" s="368"/>
      <c r="O1264" s="457"/>
      <c r="P1264" s="398"/>
      <c r="Q1264" s="398"/>
    </row>
    <row r="1265" spans="1:17" s="364" customFormat="1" ht="109.2" customHeight="1" x14ac:dyDescent="0.3">
      <c r="A1265" s="368"/>
      <c r="B1265" s="361"/>
      <c r="C1265" s="368"/>
      <c r="D1265" s="368"/>
      <c r="E1265" s="368"/>
      <c r="F1265" s="368"/>
      <c r="G1265" s="369"/>
      <c r="H1265" s="369"/>
      <c r="I1265" s="443"/>
      <c r="J1265" s="368"/>
      <c r="O1265" s="457"/>
      <c r="P1265" s="398"/>
      <c r="Q1265" s="398"/>
    </row>
    <row r="1266" spans="1:17" s="364" customFormat="1" ht="109.2" customHeight="1" x14ac:dyDescent="0.3">
      <c r="A1266" s="368"/>
      <c r="B1266" s="361"/>
      <c r="C1266" s="368"/>
      <c r="D1266" s="368"/>
      <c r="E1266" s="368"/>
      <c r="F1266" s="368"/>
      <c r="G1266" s="369"/>
      <c r="H1266" s="369"/>
      <c r="I1266" s="443"/>
      <c r="J1266" s="368"/>
      <c r="O1266" s="457"/>
      <c r="P1266" s="398"/>
      <c r="Q1266" s="398"/>
    </row>
    <row r="1267" spans="1:17" s="364" customFormat="1" ht="109.2" customHeight="1" x14ac:dyDescent="0.3">
      <c r="A1267" s="368"/>
      <c r="B1267" s="361"/>
      <c r="C1267" s="368"/>
      <c r="D1267" s="368"/>
      <c r="E1267" s="368"/>
      <c r="F1267" s="368"/>
      <c r="G1267" s="369"/>
      <c r="H1267" s="369"/>
      <c r="I1267" s="443"/>
      <c r="J1267" s="368"/>
      <c r="O1267" s="457"/>
      <c r="P1267" s="398"/>
      <c r="Q1267" s="398"/>
    </row>
    <row r="1268" spans="1:17" s="364" customFormat="1" ht="109.2" customHeight="1" x14ac:dyDescent="0.3">
      <c r="A1268" s="368"/>
      <c r="B1268" s="361"/>
      <c r="C1268" s="368"/>
      <c r="D1268" s="368"/>
      <c r="E1268" s="368"/>
      <c r="F1268" s="368"/>
      <c r="G1268" s="369"/>
      <c r="H1268" s="369"/>
      <c r="I1268" s="443"/>
      <c r="J1268" s="368"/>
      <c r="O1268" s="457"/>
      <c r="P1268" s="398"/>
      <c r="Q1268" s="398"/>
    </row>
    <row r="1269" spans="1:17" s="364" customFormat="1" ht="109.2" customHeight="1" x14ac:dyDescent="0.3">
      <c r="A1269" s="368"/>
      <c r="B1269" s="361"/>
      <c r="C1269" s="368"/>
      <c r="D1269" s="368"/>
      <c r="E1269" s="368"/>
      <c r="F1269" s="368"/>
      <c r="G1269" s="369"/>
      <c r="H1269" s="369"/>
      <c r="I1269" s="443"/>
      <c r="J1269" s="368"/>
      <c r="O1269" s="457"/>
      <c r="P1269" s="398"/>
      <c r="Q1269" s="398"/>
    </row>
    <row r="1270" spans="1:17" s="364" customFormat="1" ht="109.2" customHeight="1" x14ac:dyDescent="0.3">
      <c r="A1270" s="368"/>
      <c r="B1270" s="361"/>
      <c r="C1270" s="368"/>
      <c r="D1270" s="368"/>
      <c r="E1270" s="368"/>
      <c r="F1270" s="368"/>
      <c r="G1270" s="369"/>
      <c r="H1270" s="369"/>
      <c r="I1270" s="443"/>
      <c r="J1270" s="368"/>
      <c r="O1270" s="457"/>
      <c r="P1270" s="398"/>
      <c r="Q1270" s="398"/>
    </row>
    <row r="1271" spans="1:17" s="364" customFormat="1" ht="109.2" customHeight="1" x14ac:dyDescent="0.3">
      <c r="A1271" s="368"/>
      <c r="B1271" s="361"/>
      <c r="C1271" s="368"/>
      <c r="D1271" s="368"/>
      <c r="E1271" s="368"/>
      <c r="F1271" s="368"/>
      <c r="G1271" s="369"/>
      <c r="H1271" s="369"/>
      <c r="I1271" s="443"/>
      <c r="J1271" s="368"/>
      <c r="O1271" s="457"/>
      <c r="P1271" s="398"/>
      <c r="Q1271" s="398"/>
    </row>
    <row r="1272" spans="1:17" s="364" customFormat="1" ht="109.2" customHeight="1" x14ac:dyDescent="0.3">
      <c r="A1272" s="368"/>
      <c r="B1272" s="361"/>
      <c r="C1272" s="368"/>
      <c r="D1272" s="368"/>
      <c r="E1272" s="368"/>
      <c r="F1272" s="368"/>
      <c r="G1272" s="369"/>
      <c r="H1272" s="369"/>
      <c r="I1272" s="443"/>
      <c r="J1272" s="368"/>
      <c r="O1272" s="457"/>
      <c r="P1272" s="398"/>
      <c r="Q1272" s="398"/>
    </row>
    <row r="1273" spans="1:17" s="364" customFormat="1" ht="109.2" customHeight="1" x14ac:dyDescent="0.3">
      <c r="A1273" s="368"/>
      <c r="B1273" s="361"/>
      <c r="C1273" s="368"/>
      <c r="D1273" s="368"/>
      <c r="E1273" s="368"/>
      <c r="F1273" s="368"/>
      <c r="G1273" s="369"/>
      <c r="H1273" s="369"/>
      <c r="I1273" s="443"/>
      <c r="J1273" s="368"/>
      <c r="O1273" s="457"/>
      <c r="P1273" s="398"/>
      <c r="Q1273" s="398"/>
    </row>
    <row r="1274" spans="1:17" s="364" customFormat="1" ht="109.2" customHeight="1" x14ac:dyDescent="0.3">
      <c r="A1274" s="368"/>
      <c r="B1274" s="361"/>
      <c r="C1274" s="368"/>
      <c r="D1274" s="368"/>
      <c r="E1274" s="368"/>
      <c r="F1274" s="368"/>
      <c r="G1274" s="369"/>
      <c r="H1274" s="369"/>
      <c r="I1274" s="443"/>
      <c r="J1274" s="368"/>
      <c r="O1274" s="457"/>
      <c r="P1274" s="398"/>
      <c r="Q1274" s="398"/>
    </row>
    <row r="1275" spans="1:17" s="364" customFormat="1" ht="109.2" customHeight="1" x14ac:dyDescent="0.3">
      <c r="A1275" s="368"/>
      <c r="B1275" s="361"/>
      <c r="C1275" s="368"/>
      <c r="D1275" s="368"/>
      <c r="E1275" s="368"/>
      <c r="F1275" s="368"/>
      <c r="G1275" s="369"/>
      <c r="H1275" s="369"/>
      <c r="I1275" s="443"/>
      <c r="J1275" s="368"/>
      <c r="O1275" s="457"/>
      <c r="P1275" s="398"/>
      <c r="Q1275" s="398"/>
    </row>
    <row r="1276" spans="1:17" s="364" customFormat="1" ht="109.2" customHeight="1" x14ac:dyDescent="0.3">
      <c r="A1276" s="368"/>
      <c r="B1276" s="361"/>
      <c r="C1276" s="368"/>
      <c r="D1276" s="368"/>
      <c r="E1276" s="368"/>
      <c r="F1276" s="368"/>
      <c r="G1276" s="369"/>
      <c r="H1276" s="369"/>
      <c r="I1276" s="443"/>
      <c r="J1276" s="368"/>
      <c r="O1276" s="457"/>
      <c r="P1276" s="398"/>
      <c r="Q1276" s="398"/>
    </row>
    <row r="1277" spans="1:17" s="364" customFormat="1" ht="109.2" customHeight="1" x14ac:dyDescent="0.3">
      <c r="A1277" s="368"/>
      <c r="B1277" s="361"/>
      <c r="C1277" s="368"/>
      <c r="D1277" s="368"/>
      <c r="E1277" s="368"/>
      <c r="F1277" s="368"/>
      <c r="G1277" s="369"/>
      <c r="H1277" s="369"/>
      <c r="I1277" s="443"/>
      <c r="J1277" s="368"/>
      <c r="O1277" s="457"/>
      <c r="P1277" s="398"/>
      <c r="Q1277" s="398"/>
    </row>
    <row r="1278" spans="1:17" s="364" customFormat="1" ht="109.2" customHeight="1" x14ac:dyDescent="0.3">
      <c r="A1278" s="368"/>
      <c r="B1278" s="361"/>
      <c r="C1278" s="368"/>
      <c r="D1278" s="368"/>
      <c r="E1278" s="368"/>
      <c r="F1278" s="368"/>
      <c r="G1278" s="369"/>
      <c r="H1278" s="369"/>
      <c r="I1278" s="443"/>
      <c r="J1278" s="368"/>
      <c r="O1278" s="457"/>
      <c r="P1278" s="398"/>
      <c r="Q1278" s="398"/>
    </row>
    <row r="1279" spans="1:17" s="364" customFormat="1" ht="109.2" customHeight="1" x14ac:dyDescent="0.3">
      <c r="A1279" s="368"/>
      <c r="B1279" s="361"/>
      <c r="C1279" s="368"/>
      <c r="D1279" s="368"/>
      <c r="E1279" s="368"/>
      <c r="F1279" s="368"/>
      <c r="G1279" s="369"/>
      <c r="H1279" s="369"/>
      <c r="I1279" s="443"/>
      <c r="J1279" s="368"/>
      <c r="O1279" s="457"/>
      <c r="P1279" s="398"/>
      <c r="Q1279" s="398"/>
    </row>
    <row r="1280" spans="1:17" s="364" customFormat="1" ht="109.2" customHeight="1" x14ac:dyDescent="0.3">
      <c r="A1280" s="368"/>
      <c r="B1280" s="361"/>
      <c r="C1280" s="368"/>
      <c r="D1280" s="368"/>
      <c r="E1280" s="368"/>
      <c r="F1280" s="368"/>
      <c r="G1280" s="369"/>
      <c r="H1280" s="369"/>
      <c r="I1280" s="443"/>
      <c r="J1280" s="368"/>
      <c r="O1280" s="457"/>
      <c r="P1280" s="398"/>
      <c r="Q1280" s="398"/>
    </row>
    <row r="1281" spans="1:17" s="364" customFormat="1" ht="109.2" customHeight="1" x14ac:dyDescent="0.3">
      <c r="A1281" s="368"/>
      <c r="B1281" s="361"/>
      <c r="C1281" s="368"/>
      <c r="D1281" s="368"/>
      <c r="E1281" s="368"/>
      <c r="F1281" s="368"/>
      <c r="G1281" s="369"/>
      <c r="H1281" s="369"/>
      <c r="I1281" s="443"/>
      <c r="J1281" s="368"/>
      <c r="O1281" s="457"/>
      <c r="P1281" s="398"/>
      <c r="Q1281" s="398"/>
    </row>
    <row r="1282" spans="1:17" s="364" customFormat="1" ht="109.2" customHeight="1" x14ac:dyDescent="0.3">
      <c r="A1282" s="368"/>
      <c r="B1282" s="361"/>
      <c r="C1282" s="368"/>
      <c r="D1282" s="368"/>
      <c r="E1282" s="368"/>
      <c r="F1282" s="368"/>
      <c r="G1282" s="369"/>
      <c r="H1282" s="369"/>
      <c r="I1282" s="443"/>
      <c r="J1282" s="368"/>
      <c r="O1282" s="457"/>
      <c r="P1282" s="398"/>
      <c r="Q1282" s="398"/>
    </row>
    <row r="1283" spans="1:17" s="364" customFormat="1" ht="109.2" customHeight="1" x14ac:dyDescent="0.3">
      <c r="A1283" s="368"/>
      <c r="B1283" s="361"/>
      <c r="C1283" s="368"/>
      <c r="D1283" s="368"/>
      <c r="E1283" s="368"/>
      <c r="F1283" s="368"/>
      <c r="G1283" s="369"/>
      <c r="H1283" s="369"/>
      <c r="I1283" s="443"/>
      <c r="J1283" s="368"/>
      <c r="O1283" s="457"/>
      <c r="P1283" s="398"/>
      <c r="Q1283" s="398"/>
    </row>
    <row r="1284" spans="1:17" s="364" customFormat="1" ht="109.2" customHeight="1" x14ac:dyDescent="0.3">
      <c r="A1284" s="368"/>
      <c r="B1284" s="361"/>
      <c r="C1284" s="368"/>
      <c r="D1284" s="368"/>
      <c r="E1284" s="368"/>
      <c r="F1284" s="368"/>
      <c r="G1284" s="369"/>
      <c r="H1284" s="369"/>
      <c r="I1284" s="443"/>
      <c r="J1284" s="368"/>
      <c r="O1284" s="457"/>
      <c r="P1284" s="398"/>
      <c r="Q1284" s="398"/>
    </row>
    <row r="1285" spans="1:17" s="364" customFormat="1" ht="109.2" customHeight="1" x14ac:dyDescent="0.3">
      <c r="A1285" s="368"/>
      <c r="B1285" s="361"/>
      <c r="C1285" s="368"/>
      <c r="D1285" s="368"/>
      <c r="E1285" s="368"/>
      <c r="F1285" s="368"/>
      <c r="G1285" s="369"/>
      <c r="H1285" s="369"/>
      <c r="I1285" s="443"/>
      <c r="J1285" s="368"/>
      <c r="O1285" s="457"/>
      <c r="P1285" s="398"/>
      <c r="Q1285" s="398"/>
    </row>
    <row r="1286" spans="1:17" s="364" customFormat="1" ht="109.2" customHeight="1" x14ac:dyDescent="0.3">
      <c r="A1286" s="368"/>
      <c r="B1286" s="361"/>
      <c r="C1286" s="368"/>
      <c r="D1286" s="368"/>
      <c r="E1286" s="368"/>
      <c r="F1286" s="368"/>
      <c r="G1286" s="369"/>
      <c r="H1286" s="369"/>
      <c r="I1286" s="443"/>
      <c r="J1286" s="368"/>
      <c r="O1286" s="457"/>
      <c r="P1286" s="398"/>
      <c r="Q1286" s="398"/>
    </row>
    <row r="1287" spans="1:17" s="364" customFormat="1" ht="109.2" customHeight="1" x14ac:dyDescent="0.3">
      <c r="A1287" s="368"/>
      <c r="B1287" s="361"/>
      <c r="C1287" s="368"/>
      <c r="D1287" s="368"/>
      <c r="E1287" s="368"/>
      <c r="F1287" s="368"/>
      <c r="G1287" s="369"/>
      <c r="H1287" s="369"/>
      <c r="I1287" s="443"/>
      <c r="J1287" s="368"/>
      <c r="O1287" s="457"/>
      <c r="P1287" s="398"/>
      <c r="Q1287" s="398"/>
    </row>
    <row r="1288" spans="1:17" s="364" customFormat="1" ht="109.2" customHeight="1" x14ac:dyDescent="0.3">
      <c r="A1288" s="368"/>
      <c r="B1288" s="361"/>
      <c r="C1288" s="368"/>
      <c r="D1288" s="368"/>
      <c r="E1288" s="368"/>
      <c r="F1288" s="368"/>
      <c r="G1288" s="369"/>
      <c r="H1288" s="369"/>
      <c r="I1288" s="443"/>
      <c r="J1288" s="368"/>
      <c r="O1288" s="457"/>
      <c r="P1288" s="398"/>
      <c r="Q1288" s="398"/>
    </row>
    <row r="1289" spans="1:17" s="364" customFormat="1" ht="109.2" customHeight="1" x14ac:dyDescent="0.3">
      <c r="A1289" s="368"/>
      <c r="B1289" s="361"/>
      <c r="C1289" s="368"/>
      <c r="D1289" s="368"/>
      <c r="E1289" s="368"/>
      <c r="F1289" s="368"/>
      <c r="G1289" s="369"/>
      <c r="H1289" s="369"/>
      <c r="I1289" s="443"/>
      <c r="J1289" s="368"/>
      <c r="O1289" s="457"/>
      <c r="P1289" s="398"/>
      <c r="Q1289" s="398"/>
    </row>
    <row r="1290" spans="1:17" s="364" customFormat="1" ht="109.2" customHeight="1" x14ac:dyDescent="0.3">
      <c r="A1290" s="368"/>
      <c r="B1290" s="361"/>
      <c r="C1290" s="368"/>
      <c r="D1290" s="368"/>
      <c r="E1290" s="368"/>
      <c r="F1290" s="368"/>
      <c r="G1290" s="369"/>
      <c r="H1290" s="369"/>
      <c r="I1290" s="443"/>
      <c r="J1290" s="368"/>
      <c r="O1290" s="457"/>
      <c r="P1290" s="398"/>
      <c r="Q1290" s="398"/>
    </row>
    <row r="1291" spans="1:17" s="364" customFormat="1" ht="109.2" customHeight="1" x14ac:dyDescent="0.3">
      <c r="A1291" s="368"/>
      <c r="B1291" s="361"/>
      <c r="C1291" s="368"/>
      <c r="D1291" s="368"/>
      <c r="E1291" s="368"/>
      <c r="F1291" s="368"/>
      <c r="G1291" s="369"/>
      <c r="H1291" s="369"/>
      <c r="I1291" s="443"/>
      <c r="J1291" s="368"/>
      <c r="O1291" s="457"/>
      <c r="P1291" s="398"/>
      <c r="Q1291" s="398"/>
    </row>
    <row r="1292" spans="1:17" s="364" customFormat="1" ht="109.2" customHeight="1" x14ac:dyDescent="0.3">
      <c r="A1292" s="368"/>
      <c r="B1292" s="361"/>
      <c r="C1292" s="368"/>
      <c r="D1292" s="368"/>
      <c r="E1292" s="368"/>
      <c r="F1292" s="368"/>
      <c r="G1292" s="369"/>
      <c r="H1292" s="369"/>
      <c r="I1292" s="443"/>
      <c r="J1292" s="368"/>
      <c r="O1292" s="457"/>
      <c r="P1292" s="398"/>
      <c r="Q1292" s="398"/>
    </row>
    <row r="1293" spans="1:17" s="364" customFormat="1" ht="109.2" customHeight="1" x14ac:dyDescent="0.3">
      <c r="A1293" s="368"/>
      <c r="B1293" s="361"/>
      <c r="C1293" s="368"/>
      <c r="D1293" s="368"/>
      <c r="E1293" s="368"/>
      <c r="F1293" s="368"/>
      <c r="G1293" s="369"/>
      <c r="H1293" s="369"/>
      <c r="I1293" s="443"/>
      <c r="J1293" s="368"/>
      <c r="O1293" s="457"/>
      <c r="P1293" s="398"/>
      <c r="Q1293" s="398"/>
    </row>
    <row r="1294" spans="1:17" s="364" customFormat="1" ht="109.2" customHeight="1" x14ac:dyDescent="0.3">
      <c r="A1294" s="368"/>
      <c r="B1294" s="361"/>
      <c r="C1294" s="368"/>
      <c r="D1294" s="368"/>
      <c r="E1294" s="368"/>
      <c r="F1294" s="368"/>
      <c r="G1294" s="369"/>
      <c r="H1294" s="369"/>
      <c r="I1294" s="443"/>
      <c r="J1294" s="368"/>
      <c r="O1294" s="457"/>
      <c r="P1294" s="398"/>
      <c r="Q1294" s="398"/>
    </row>
    <row r="1295" spans="1:17" s="364" customFormat="1" ht="109.2" customHeight="1" x14ac:dyDescent="0.3">
      <c r="A1295" s="368"/>
      <c r="B1295" s="361"/>
      <c r="C1295" s="368"/>
      <c r="D1295" s="368"/>
      <c r="E1295" s="368"/>
      <c r="F1295" s="368"/>
      <c r="G1295" s="369"/>
      <c r="H1295" s="369"/>
      <c r="I1295" s="443"/>
      <c r="J1295" s="368"/>
      <c r="O1295" s="457"/>
      <c r="P1295" s="398"/>
      <c r="Q1295" s="398"/>
    </row>
    <row r="1296" spans="1:17" s="364" customFormat="1" ht="109.2" customHeight="1" x14ac:dyDescent="0.3">
      <c r="A1296" s="368"/>
      <c r="B1296" s="361"/>
      <c r="C1296" s="368"/>
      <c r="D1296" s="368"/>
      <c r="E1296" s="368"/>
      <c r="F1296" s="368"/>
      <c r="G1296" s="369"/>
      <c r="H1296" s="369"/>
      <c r="I1296" s="443"/>
      <c r="J1296" s="368"/>
      <c r="O1296" s="457"/>
      <c r="P1296" s="398"/>
      <c r="Q1296" s="398"/>
    </row>
    <row r="1297" spans="1:17" s="364" customFormat="1" ht="109.2" customHeight="1" x14ac:dyDescent="0.3">
      <c r="A1297" s="368"/>
      <c r="B1297" s="361"/>
      <c r="C1297" s="368"/>
      <c r="D1297" s="368"/>
      <c r="E1297" s="368"/>
      <c r="F1297" s="368"/>
      <c r="G1297" s="369"/>
      <c r="H1297" s="369"/>
      <c r="I1297" s="443"/>
      <c r="J1297" s="368"/>
      <c r="O1297" s="457"/>
      <c r="P1297" s="398"/>
      <c r="Q1297" s="398"/>
    </row>
    <row r="1298" spans="1:17" s="364" customFormat="1" ht="109.2" customHeight="1" x14ac:dyDescent="0.3">
      <c r="A1298" s="368"/>
      <c r="B1298" s="361"/>
      <c r="C1298" s="368"/>
      <c r="D1298" s="368"/>
      <c r="E1298" s="368"/>
      <c r="F1298" s="368"/>
      <c r="G1298" s="369"/>
      <c r="H1298" s="369"/>
      <c r="I1298" s="443"/>
      <c r="J1298" s="368"/>
      <c r="O1298" s="457"/>
      <c r="P1298" s="398"/>
      <c r="Q1298" s="398"/>
    </row>
    <row r="1299" spans="1:17" s="364" customFormat="1" ht="109.2" customHeight="1" x14ac:dyDescent="0.3">
      <c r="A1299" s="368"/>
      <c r="B1299" s="361"/>
      <c r="C1299" s="368"/>
      <c r="D1299" s="368"/>
      <c r="E1299" s="368"/>
      <c r="F1299" s="368"/>
      <c r="G1299" s="369"/>
      <c r="H1299" s="369"/>
      <c r="I1299" s="443"/>
      <c r="J1299" s="368"/>
      <c r="O1299" s="457"/>
      <c r="P1299" s="398"/>
      <c r="Q1299" s="398"/>
    </row>
    <row r="1300" spans="1:17" s="364" customFormat="1" ht="109.2" customHeight="1" x14ac:dyDescent="0.3">
      <c r="A1300" s="368"/>
      <c r="B1300" s="361"/>
      <c r="C1300" s="368"/>
      <c r="D1300" s="368"/>
      <c r="E1300" s="368"/>
      <c r="F1300" s="368"/>
      <c r="G1300" s="369"/>
      <c r="H1300" s="369"/>
      <c r="I1300" s="443"/>
      <c r="J1300" s="368"/>
      <c r="O1300" s="457"/>
      <c r="P1300" s="398"/>
      <c r="Q1300" s="398"/>
    </row>
    <row r="1301" spans="1:17" s="364" customFormat="1" ht="109.2" customHeight="1" x14ac:dyDescent="0.3">
      <c r="A1301" s="368"/>
      <c r="B1301" s="361"/>
      <c r="C1301" s="368"/>
      <c r="D1301" s="368"/>
      <c r="E1301" s="368"/>
      <c r="F1301" s="368"/>
      <c r="G1301" s="369"/>
      <c r="H1301" s="369"/>
      <c r="I1301" s="443"/>
      <c r="J1301" s="368"/>
      <c r="O1301" s="457"/>
      <c r="P1301" s="398"/>
      <c r="Q1301" s="398"/>
    </row>
    <row r="1302" spans="1:17" s="364" customFormat="1" ht="109.2" customHeight="1" x14ac:dyDescent="0.3">
      <c r="A1302" s="368"/>
      <c r="B1302" s="361"/>
      <c r="C1302" s="368"/>
      <c r="D1302" s="368"/>
      <c r="E1302" s="368"/>
      <c r="F1302" s="368"/>
      <c r="G1302" s="369"/>
      <c r="H1302" s="369"/>
      <c r="I1302" s="443"/>
      <c r="J1302" s="368"/>
      <c r="O1302" s="457"/>
      <c r="P1302" s="398"/>
      <c r="Q1302" s="398"/>
    </row>
    <row r="1303" spans="1:17" s="364" customFormat="1" ht="109.2" customHeight="1" x14ac:dyDescent="0.3">
      <c r="A1303" s="368"/>
      <c r="B1303" s="361"/>
      <c r="C1303" s="368"/>
      <c r="D1303" s="368"/>
      <c r="E1303" s="368"/>
      <c r="F1303" s="368"/>
      <c r="G1303" s="369"/>
      <c r="H1303" s="369"/>
      <c r="I1303" s="443"/>
      <c r="J1303" s="368"/>
      <c r="O1303" s="457"/>
      <c r="P1303" s="398"/>
      <c r="Q1303" s="398"/>
    </row>
    <row r="1304" spans="1:17" s="364" customFormat="1" ht="109.2" customHeight="1" x14ac:dyDescent="0.3">
      <c r="A1304" s="368"/>
      <c r="B1304" s="361"/>
      <c r="C1304" s="368"/>
      <c r="D1304" s="368"/>
      <c r="E1304" s="368"/>
      <c r="F1304" s="368"/>
      <c r="G1304" s="369"/>
      <c r="H1304" s="369"/>
      <c r="I1304" s="443"/>
      <c r="J1304" s="368"/>
      <c r="O1304" s="457"/>
      <c r="P1304" s="398"/>
      <c r="Q1304" s="398"/>
    </row>
    <row r="1305" spans="1:17" s="364" customFormat="1" ht="109.2" customHeight="1" x14ac:dyDescent="0.3">
      <c r="A1305" s="368"/>
      <c r="B1305" s="361"/>
      <c r="C1305" s="368"/>
      <c r="D1305" s="368"/>
      <c r="E1305" s="368"/>
      <c r="F1305" s="368"/>
      <c r="G1305" s="369"/>
      <c r="H1305" s="369"/>
      <c r="I1305" s="443"/>
      <c r="J1305" s="368"/>
      <c r="O1305" s="457"/>
      <c r="P1305" s="398"/>
      <c r="Q1305" s="398"/>
    </row>
    <row r="1306" spans="1:17" s="364" customFormat="1" ht="109.2" customHeight="1" x14ac:dyDescent="0.3">
      <c r="A1306" s="368"/>
      <c r="B1306" s="361"/>
      <c r="C1306" s="368"/>
      <c r="D1306" s="368"/>
      <c r="E1306" s="368"/>
      <c r="F1306" s="368"/>
      <c r="G1306" s="369"/>
      <c r="H1306" s="369"/>
      <c r="I1306" s="443"/>
      <c r="J1306" s="368"/>
      <c r="O1306" s="457"/>
      <c r="P1306" s="398"/>
      <c r="Q1306" s="398"/>
    </row>
    <row r="1307" spans="1:17" s="364" customFormat="1" ht="109.2" customHeight="1" x14ac:dyDescent="0.3">
      <c r="A1307" s="368"/>
      <c r="B1307" s="361"/>
      <c r="C1307" s="368"/>
      <c r="D1307" s="368"/>
      <c r="E1307" s="368"/>
      <c r="F1307" s="368"/>
      <c r="G1307" s="369"/>
      <c r="H1307" s="369"/>
      <c r="I1307" s="443"/>
      <c r="J1307" s="368"/>
      <c r="O1307" s="457"/>
      <c r="P1307" s="398"/>
      <c r="Q1307" s="398"/>
    </row>
    <row r="1308" spans="1:17" s="364" customFormat="1" ht="109.2" customHeight="1" x14ac:dyDescent="0.3">
      <c r="A1308" s="368"/>
      <c r="B1308" s="361"/>
      <c r="C1308" s="368"/>
      <c r="D1308" s="368"/>
      <c r="E1308" s="368"/>
      <c r="F1308" s="368"/>
      <c r="G1308" s="369"/>
      <c r="H1308" s="369"/>
      <c r="I1308" s="443"/>
      <c r="J1308" s="368"/>
      <c r="O1308" s="457"/>
      <c r="P1308" s="398"/>
      <c r="Q1308" s="398"/>
    </row>
    <row r="1309" spans="1:17" s="364" customFormat="1" ht="109.2" customHeight="1" x14ac:dyDescent="0.3">
      <c r="A1309" s="368"/>
      <c r="B1309" s="361"/>
      <c r="C1309" s="368"/>
      <c r="D1309" s="368"/>
      <c r="E1309" s="368"/>
      <c r="F1309" s="368"/>
      <c r="G1309" s="369"/>
      <c r="H1309" s="369"/>
      <c r="I1309" s="443"/>
      <c r="J1309" s="368"/>
      <c r="O1309" s="457"/>
      <c r="P1309" s="398"/>
      <c r="Q1309" s="398"/>
    </row>
    <row r="1310" spans="1:17" s="364" customFormat="1" ht="109.2" customHeight="1" x14ac:dyDescent="0.3">
      <c r="A1310" s="368"/>
      <c r="B1310" s="361"/>
      <c r="C1310" s="368"/>
      <c r="D1310" s="368"/>
      <c r="E1310" s="368"/>
      <c r="F1310" s="368"/>
      <c r="G1310" s="369"/>
      <c r="H1310" s="369"/>
      <c r="I1310" s="443"/>
      <c r="J1310" s="368"/>
      <c r="O1310" s="457"/>
      <c r="P1310" s="398"/>
      <c r="Q1310" s="398"/>
    </row>
    <row r="1311" spans="1:17" s="364" customFormat="1" ht="109.2" customHeight="1" x14ac:dyDescent="0.3">
      <c r="A1311" s="368"/>
      <c r="B1311" s="361"/>
      <c r="C1311" s="368"/>
      <c r="D1311" s="368"/>
      <c r="E1311" s="368"/>
      <c r="F1311" s="368"/>
      <c r="G1311" s="369"/>
      <c r="H1311" s="369"/>
      <c r="I1311" s="443"/>
      <c r="J1311" s="368"/>
      <c r="O1311" s="457"/>
      <c r="P1311" s="398"/>
      <c r="Q1311" s="398"/>
    </row>
    <row r="1312" spans="1:17" s="364" customFormat="1" ht="109.2" customHeight="1" x14ac:dyDescent="0.3">
      <c r="A1312" s="368"/>
      <c r="B1312" s="361"/>
      <c r="C1312" s="368"/>
      <c r="D1312" s="368"/>
      <c r="E1312" s="368"/>
      <c r="F1312" s="368"/>
      <c r="G1312" s="369"/>
      <c r="H1312" s="369"/>
      <c r="I1312" s="443"/>
      <c r="J1312" s="368"/>
      <c r="O1312" s="457"/>
      <c r="P1312" s="398"/>
      <c r="Q1312" s="398"/>
    </row>
    <row r="1313" spans="1:17" s="364" customFormat="1" ht="109.2" customHeight="1" x14ac:dyDescent="0.3">
      <c r="A1313" s="368"/>
      <c r="B1313" s="361"/>
      <c r="C1313" s="368"/>
      <c r="D1313" s="368"/>
      <c r="E1313" s="368"/>
      <c r="F1313" s="368"/>
      <c r="G1313" s="369"/>
      <c r="H1313" s="369"/>
      <c r="I1313" s="443"/>
      <c r="J1313" s="368"/>
      <c r="O1313" s="457"/>
      <c r="P1313" s="398"/>
      <c r="Q1313" s="398"/>
    </row>
    <row r="1314" spans="1:17" s="364" customFormat="1" ht="109.2" customHeight="1" x14ac:dyDescent="0.3">
      <c r="A1314" s="368"/>
      <c r="B1314" s="361"/>
      <c r="C1314" s="368"/>
      <c r="D1314" s="368"/>
      <c r="E1314" s="368"/>
      <c r="F1314" s="368"/>
      <c r="G1314" s="369"/>
      <c r="H1314" s="369"/>
      <c r="I1314" s="443"/>
      <c r="J1314" s="368"/>
      <c r="O1314" s="457"/>
      <c r="P1314" s="398"/>
      <c r="Q1314" s="398"/>
    </row>
    <row r="1315" spans="1:17" s="364" customFormat="1" ht="109.2" customHeight="1" x14ac:dyDescent="0.3">
      <c r="A1315" s="368"/>
      <c r="B1315" s="361"/>
      <c r="C1315" s="368"/>
      <c r="D1315" s="368"/>
      <c r="E1315" s="368"/>
      <c r="F1315" s="368"/>
      <c r="G1315" s="369"/>
      <c r="H1315" s="369"/>
      <c r="I1315" s="443"/>
      <c r="J1315" s="368"/>
      <c r="O1315" s="457"/>
      <c r="P1315" s="398"/>
      <c r="Q1315" s="398"/>
    </row>
    <row r="1316" spans="1:17" s="364" customFormat="1" ht="109.2" customHeight="1" x14ac:dyDescent="0.3">
      <c r="A1316" s="368"/>
      <c r="B1316" s="361"/>
      <c r="C1316" s="368"/>
      <c r="D1316" s="368"/>
      <c r="E1316" s="368"/>
      <c r="F1316" s="368"/>
      <c r="G1316" s="369"/>
      <c r="H1316" s="369"/>
      <c r="I1316" s="443"/>
      <c r="J1316" s="368"/>
      <c r="O1316" s="457"/>
      <c r="P1316" s="398"/>
      <c r="Q1316" s="398"/>
    </row>
    <row r="1317" spans="1:17" s="364" customFormat="1" ht="109.2" customHeight="1" x14ac:dyDescent="0.3">
      <c r="A1317" s="368"/>
      <c r="B1317" s="361"/>
      <c r="C1317" s="368"/>
      <c r="D1317" s="368"/>
      <c r="E1317" s="368"/>
      <c r="F1317" s="368"/>
      <c r="G1317" s="369"/>
      <c r="H1317" s="369"/>
      <c r="I1317" s="443"/>
      <c r="J1317" s="368"/>
      <c r="O1317" s="457"/>
      <c r="P1317" s="398"/>
      <c r="Q1317" s="398"/>
    </row>
    <row r="1318" spans="1:17" s="364" customFormat="1" ht="109.2" customHeight="1" x14ac:dyDescent="0.3">
      <c r="A1318" s="368"/>
      <c r="B1318" s="361"/>
      <c r="C1318" s="368"/>
      <c r="D1318" s="368"/>
      <c r="E1318" s="368"/>
      <c r="F1318" s="368"/>
      <c r="G1318" s="369"/>
      <c r="H1318" s="369"/>
      <c r="I1318" s="443"/>
      <c r="J1318" s="368"/>
      <c r="O1318" s="457"/>
      <c r="P1318" s="398"/>
      <c r="Q1318" s="398"/>
    </row>
    <row r="1319" spans="1:17" s="364" customFormat="1" ht="109.2" customHeight="1" x14ac:dyDescent="0.3">
      <c r="A1319" s="368"/>
      <c r="B1319" s="361"/>
      <c r="C1319" s="368"/>
      <c r="D1319" s="368"/>
      <c r="E1319" s="368"/>
      <c r="F1319" s="368"/>
      <c r="G1319" s="369"/>
      <c r="H1319" s="369"/>
      <c r="I1319" s="443"/>
      <c r="J1319" s="368"/>
      <c r="O1319" s="457"/>
      <c r="P1319" s="398"/>
      <c r="Q1319" s="398"/>
    </row>
    <row r="1320" spans="1:17" s="364" customFormat="1" ht="109.2" customHeight="1" x14ac:dyDescent="0.3">
      <c r="A1320" s="368"/>
      <c r="B1320" s="361"/>
      <c r="C1320" s="368"/>
      <c r="D1320" s="368"/>
      <c r="E1320" s="368"/>
      <c r="F1320" s="368"/>
      <c r="G1320" s="369"/>
      <c r="H1320" s="369"/>
      <c r="I1320" s="443"/>
      <c r="J1320" s="368"/>
      <c r="O1320" s="457"/>
      <c r="P1320" s="398"/>
      <c r="Q1320" s="398"/>
    </row>
    <row r="1321" spans="1:17" s="364" customFormat="1" ht="109.2" customHeight="1" x14ac:dyDescent="0.3">
      <c r="A1321" s="368"/>
      <c r="B1321" s="361"/>
      <c r="C1321" s="368"/>
      <c r="D1321" s="368"/>
      <c r="E1321" s="368"/>
      <c r="F1321" s="368"/>
      <c r="G1321" s="369"/>
      <c r="H1321" s="369"/>
      <c r="I1321" s="443"/>
      <c r="J1321" s="368"/>
      <c r="O1321" s="457"/>
      <c r="P1321" s="398"/>
      <c r="Q1321" s="398"/>
    </row>
    <row r="1322" spans="1:17" s="364" customFormat="1" ht="109.2" customHeight="1" x14ac:dyDescent="0.3">
      <c r="A1322" s="368"/>
      <c r="B1322" s="361"/>
      <c r="C1322" s="368"/>
      <c r="D1322" s="368"/>
      <c r="E1322" s="368"/>
      <c r="F1322" s="368"/>
      <c r="G1322" s="369"/>
      <c r="H1322" s="369"/>
      <c r="I1322" s="443"/>
      <c r="J1322" s="368"/>
      <c r="O1322" s="457"/>
      <c r="P1322" s="398"/>
      <c r="Q1322" s="398"/>
    </row>
    <row r="1323" spans="1:17" s="364" customFormat="1" ht="109.2" customHeight="1" x14ac:dyDescent="0.3">
      <c r="A1323" s="368"/>
      <c r="B1323" s="361"/>
      <c r="C1323" s="368"/>
      <c r="D1323" s="368"/>
      <c r="E1323" s="368"/>
      <c r="F1323" s="368"/>
      <c r="G1323" s="369"/>
      <c r="H1323" s="369"/>
      <c r="I1323" s="443"/>
      <c r="J1323" s="368"/>
      <c r="O1323" s="457"/>
      <c r="P1323" s="398"/>
      <c r="Q1323" s="398"/>
    </row>
    <row r="1324" spans="1:17" s="364" customFormat="1" ht="109.2" customHeight="1" x14ac:dyDescent="0.3">
      <c r="A1324" s="368"/>
      <c r="B1324" s="361"/>
      <c r="C1324" s="368"/>
      <c r="D1324" s="368"/>
      <c r="E1324" s="368"/>
      <c r="F1324" s="368"/>
      <c r="G1324" s="369"/>
      <c r="H1324" s="369"/>
      <c r="I1324" s="443"/>
      <c r="J1324" s="368"/>
      <c r="O1324" s="457"/>
      <c r="P1324" s="398"/>
      <c r="Q1324" s="398"/>
    </row>
    <row r="1325" spans="1:17" s="364" customFormat="1" ht="109.2" customHeight="1" x14ac:dyDescent="0.3">
      <c r="A1325" s="368"/>
      <c r="B1325" s="361"/>
      <c r="C1325" s="368"/>
      <c r="D1325" s="368"/>
      <c r="E1325" s="368"/>
      <c r="F1325" s="368"/>
      <c r="G1325" s="369"/>
      <c r="H1325" s="369"/>
      <c r="I1325" s="443"/>
      <c r="J1325" s="368"/>
      <c r="O1325" s="457"/>
      <c r="P1325" s="398"/>
      <c r="Q1325" s="398"/>
    </row>
    <row r="1326" spans="1:17" s="364" customFormat="1" ht="109.2" customHeight="1" x14ac:dyDescent="0.3">
      <c r="A1326" s="368"/>
      <c r="B1326" s="361"/>
      <c r="C1326" s="368"/>
      <c r="D1326" s="368"/>
      <c r="E1326" s="368"/>
      <c r="F1326" s="368"/>
      <c r="G1326" s="369"/>
      <c r="H1326" s="369"/>
      <c r="I1326" s="443"/>
      <c r="J1326" s="368"/>
      <c r="O1326" s="457"/>
      <c r="P1326" s="398"/>
      <c r="Q1326" s="398"/>
    </row>
    <row r="1327" spans="1:17" s="364" customFormat="1" ht="109.2" customHeight="1" x14ac:dyDescent="0.3">
      <c r="A1327" s="368"/>
      <c r="B1327" s="361"/>
      <c r="C1327" s="368"/>
      <c r="D1327" s="368"/>
      <c r="E1327" s="368"/>
      <c r="F1327" s="368"/>
      <c r="G1327" s="369"/>
      <c r="H1327" s="369"/>
      <c r="I1327" s="443"/>
      <c r="J1327" s="368"/>
      <c r="O1327" s="457"/>
      <c r="P1327" s="398"/>
      <c r="Q1327" s="398"/>
    </row>
    <row r="1328" spans="1:17" s="364" customFormat="1" ht="109.2" customHeight="1" x14ac:dyDescent="0.3">
      <c r="A1328" s="368"/>
      <c r="B1328" s="361"/>
      <c r="C1328" s="368"/>
      <c r="D1328" s="368"/>
      <c r="E1328" s="368"/>
      <c r="F1328" s="368"/>
      <c r="G1328" s="369"/>
      <c r="H1328" s="369"/>
      <c r="I1328" s="443"/>
      <c r="J1328" s="368"/>
      <c r="O1328" s="457"/>
      <c r="P1328" s="398"/>
      <c r="Q1328" s="398"/>
    </row>
    <row r="1329" spans="1:17" s="364" customFormat="1" ht="109.2" customHeight="1" x14ac:dyDescent="0.3">
      <c r="A1329" s="368"/>
      <c r="B1329" s="361"/>
      <c r="C1329" s="368"/>
      <c r="D1329" s="368"/>
      <c r="E1329" s="368"/>
      <c r="F1329" s="368"/>
      <c r="G1329" s="369"/>
      <c r="H1329" s="369"/>
      <c r="I1329" s="443"/>
      <c r="J1329" s="368"/>
      <c r="O1329" s="457"/>
      <c r="P1329" s="398"/>
      <c r="Q1329" s="398"/>
    </row>
    <row r="1330" spans="1:17" s="364" customFormat="1" ht="109.2" customHeight="1" x14ac:dyDescent="0.3">
      <c r="A1330" s="368"/>
      <c r="B1330" s="361"/>
      <c r="C1330" s="368"/>
      <c r="D1330" s="368"/>
      <c r="E1330" s="368"/>
      <c r="F1330" s="368"/>
      <c r="G1330" s="369"/>
      <c r="H1330" s="369"/>
      <c r="I1330" s="443"/>
      <c r="J1330" s="368"/>
      <c r="O1330" s="457"/>
      <c r="P1330" s="398"/>
      <c r="Q1330" s="398"/>
    </row>
    <row r="1331" spans="1:17" s="364" customFormat="1" ht="109.2" customHeight="1" x14ac:dyDescent="0.3">
      <c r="A1331" s="368"/>
      <c r="B1331" s="361"/>
      <c r="C1331" s="368"/>
      <c r="D1331" s="368"/>
      <c r="E1331" s="368"/>
      <c r="F1331" s="368"/>
      <c r="G1331" s="369"/>
      <c r="H1331" s="369"/>
      <c r="I1331" s="443"/>
      <c r="J1331" s="368"/>
      <c r="O1331" s="457"/>
      <c r="P1331" s="398"/>
      <c r="Q1331" s="398"/>
    </row>
    <row r="1332" spans="1:17" s="364" customFormat="1" ht="109.2" customHeight="1" x14ac:dyDescent="0.3">
      <c r="A1332" s="368"/>
      <c r="B1332" s="361"/>
      <c r="C1332" s="368"/>
      <c r="D1332" s="368"/>
      <c r="E1332" s="368"/>
      <c r="F1332" s="368"/>
      <c r="G1332" s="369"/>
      <c r="H1332" s="369"/>
      <c r="I1332" s="443"/>
      <c r="J1332" s="368"/>
      <c r="O1332" s="457"/>
      <c r="P1332" s="398"/>
      <c r="Q1332" s="398"/>
    </row>
    <row r="1333" spans="1:17" s="364" customFormat="1" ht="109.2" customHeight="1" x14ac:dyDescent="0.3">
      <c r="A1333" s="368"/>
      <c r="B1333" s="361"/>
      <c r="C1333" s="368"/>
      <c r="D1333" s="368"/>
      <c r="E1333" s="368"/>
      <c r="F1333" s="368"/>
      <c r="G1333" s="369"/>
      <c r="H1333" s="369"/>
      <c r="I1333" s="443"/>
      <c r="J1333" s="368"/>
      <c r="O1333" s="457"/>
      <c r="P1333" s="398"/>
      <c r="Q1333" s="398"/>
    </row>
    <row r="1334" spans="1:17" s="364" customFormat="1" ht="109.2" customHeight="1" x14ac:dyDescent="0.3">
      <c r="A1334" s="368"/>
      <c r="B1334" s="361"/>
      <c r="C1334" s="368"/>
      <c r="D1334" s="368"/>
      <c r="E1334" s="368"/>
      <c r="F1334" s="368"/>
      <c r="G1334" s="369"/>
      <c r="H1334" s="369"/>
      <c r="I1334" s="443"/>
      <c r="J1334" s="368"/>
      <c r="O1334" s="457"/>
      <c r="P1334" s="398"/>
      <c r="Q1334" s="398"/>
    </row>
    <row r="1335" spans="1:17" s="364" customFormat="1" ht="109.2" customHeight="1" x14ac:dyDescent="0.3">
      <c r="A1335" s="368"/>
      <c r="B1335" s="361"/>
      <c r="C1335" s="368"/>
      <c r="D1335" s="368"/>
      <c r="E1335" s="368"/>
      <c r="F1335" s="368"/>
      <c r="G1335" s="369"/>
      <c r="H1335" s="369"/>
      <c r="I1335" s="443"/>
      <c r="J1335" s="368"/>
      <c r="O1335" s="457"/>
      <c r="P1335" s="398"/>
      <c r="Q1335" s="398"/>
    </row>
    <row r="1336" spans="1:17" s="364" customFormat="1" ht="109.2" customHeight="1" x14ac:dyDescent="0.3">
      <c r="A1336" s="368"/>
      <c r="B1336" s="361"/>
      <c r="C1336" s="368"/>
      <c r="D1336" s="368"/>
      <c r="E1336" s="368"/>
      <c r="F1336" s="368"/>
      <c r="G1336" s="369"/>
      <c r="H1336" s="369"/>
      <c r="I1336" s="443"/>
      <c r="J1336" s="368"/>
      <c r="O1336" s="457"/>
      <c r="P1336" s="398"/>
      <c r="Q1336" s="398"/>
    </row>
    <row r="1337" spans="1:17" s="364" customFormat="1" ht="109.2" customHeight="1" x14ac:dyDescent="0.3">
      <c r="A1337" s="368"/>
      <c r="B1337" s="361"/>
      <c r="C1337" s="368"/>
      <c r="D1337" s="368"/>
      <c r="E1337" s="368"/>
      <c r="F1337" s="368"/>
      <c r="G1337" s="369"/>
      <c r="H1337" s="369"/>
      <c r="I1337" s="443"/>
      <c r="J1337" s="368"/>
      <c r="O1337" s="457"/>
      <c r="P1337" s="398"/>
      <c r="Q1337" s="398"/>
    </row>
    <row r="1338" spans="1:17" s="364" customFormat="1" ht="109.2" customHeight="1" x14ac:dyDescent="0.3">
      <c r="A1338" s="368"/>
      <c r="B1338" s="361"/>
      <c r="C1338" s="368"/>
      <c r="D1338" s="368"/>
      <c r="E1338" s="368"/>
      <c r="F1338" s="368"/>
      <c r="G1338" s="369"/>
      <c r="H1338" s="369"/>
      <c r="I1338" s="443"/>
      <c r="J1338" s="368"/>
      <c r="O1338" s="457"/>
      <c r="P1338" s="398"/>
      <c r="Q1338" s="398"/>
    </row>
    <row r="1339" spans="1:17" s="364" customFormat="1" ht="109.2" customHeight="1" x14ac:dyDescent="0.3">
      <c r="A1339" s="368"/>
      <c r="B1339" s="361"/>
      <c r="C1339" s="368"/>
      <c r="D1339" s="368"/>
      <c r="E1339" s="368"/>
      <c r="F1339" s="368"/>
      <c r="G1339" s="369"/>
      <c r="H1339" s="369"/>
      <c r="I1339" s="443"/>
      <c r="J1339" s="368"/>
      <c r="O1339" s="457"/>
      <c r="P1339" s="398"/>
      <c r="Q1339" s="398"/>
    </row>
    <row r="1340" spans="1:17" s="364" customFormat="1" ht="109.2" customHeight="1" x14ac:dyDescent="0.3">
      <c r="A1340" s="368"/>
      <c r="B1340" s="361"/>
      <c r="C1340" s="368"/>
      <c r="D1340" s="368"/>
      <c r="E1340" s="368"/>
      <c r="F1340" s="368"/>
      <c r="G1340" s="369"/>
      <c r="H1340" s="369"/>
      <c r="I1340" s="443"/>
      <c r="J1340" s="368"/>
      <c r="O1340" s="457"/>
      <c r="P1340" s="398"/>
      <c r="Q1340" s="398"/>
    </row>
    <row r="1341" spans="1:17" s="364" customFormat="1" ht="109.2" customHeight="1" x14ac:dyDescent="0.3">
      <c r="A1341" s="368"/>
      <c r="B1341" s="361"/>
      <c r="C1341" s="368"/>
      <c r="D1341" s="368"/>
      <c r="E1341" s="368"/>
      <c r="F1341" s="368"/>
      <c r="G1341" s="369"/>
      <c r="H1341" s="369"/>
      <c r="I1341" s="443"/>
      <c r="J1341" s="368"/>
      <c r="O1341" s="457"/>
      <c r="P1341" s="398"/>
      <c r="Q1341" s="398"/>
    </row>
    <row r="1342" spans="1:17" s="364" customFormat="1" ht="109.2" customHeight="1" x14ac:dyDescent="0.3">
      <c r="A1342" s="368"/>
      <c r="B1342" s="361"/>
      <c r="C1342" s="368"/>
      <c r="D1342" s="368"/>
      <c r="E1342" s="368"/>
      <c r="F1342" s="368"/>
      <c r="G1342" s="369"/>
      <c r="H1342" s="369"/>
      <c r="I1342" s="443"/>
      <c r="J1342" s="368"/>
      <c r="O1342" s="457"/>
      <c r="P1342" s="398"/>
      <c r="Q1342" s="398"/>
    </row>
    <row r="1343" spans="1:17" s="364" customFormat="1" ht="109.2" customHeight="1" x14ac:dyDescent="0.3">
      <c r="A1343" s="368"/>
      <c r="B1343" s="361"/>
      <c r="C1343" s="368"/>
      <c r="D1343" s="368"/>
      <c r="E1343" s="368"/>
      <c r="F1343" s="368"/>
      <c r="G1343" s="369"/>
      <c r="H1343" s="369"/>
      <c r="I1343" s="443"/>
      <c r="J1343" s="368"/>
      <c r="O1343" s="457"/>
      <c r="P1343" s="398"/>
      <c r="Q1343" s="398"/>
    </row>
    <row r="1344" spans="1:17" s="364" customFormat="1" ht="109.2" customHeight="1" x14ac:dyDescent="0.3">
      <c r="A1344" s="368"/>
      <c r="B1344" s="361"/>
      <c r="C1344" s="368"/>
      <c r="D1344" s="368"/>
      <c r="E1344" s="368"/>
      <c r="F1344" s="368"/>
      <c r="G1344" s="369"/>
      <c r="H1344" s="369"/>
      <c r="I1344" s="443"/>
      <c r="J1344" s="368"/>
      <c r="O1344" s="457"/>
      <c r="P1344" s="398"/>
      <c r="Q1344" s="398"/>
    </row>
    <row r="1345" spans="1:17" s="364" customFormat="1" ht="109.2" customHeight="1" x14ac:dyDescent="0.3">
      <c r="A1345" s="368"/>
      <c r="B1345" s="361"/>
      <c r="C1345" s="368"/>
      <c r="D1345" s="368"/>
      <c r="E1345" s="368"/>
      <c r="F1345" s="368"/>
      <c r="G1345" s="369"/>
      <c r="H1345" s="369"/>
      <c r="I1345" s="443"/>
      <c r="J1345" s="368"/>
      <c r="O1345" s="457"/>
      <c r="P1345" s="398"/>
      <c r="Q1345" s="398"/>
    </row>
    <row r="1346" spans="1:17" s="364" customFormat="1" ht="109.2" customHeight="1" x14ac:dyDescent="0.3">
      <c r="A1346" s="368"/>
      <c r="B1346" s="361"/>
      <c r="C1346" s="368"/>
      <c r="D1346" s="368"/>
      <c r="E1346" s="368"/>
      <c r="F1346" s="368"/>
      <c r="G1346" s="369"/>
      <c r="H1346" s="369"/>
      <c r="I1346" s="443"/>
      <c r="J1346" s="368"/>
      <c r="O1346" s="457"/>
      <c r="P1346" s="398"/>
      <c r="Q1346" s="398"/>
    </row>
    <row r="1347" spans="1:17" s="364" customFormat="1" ht="109.2" customHeight="1" x14ac:dyDescent="0.3">
      <c r="A1347" s="368"/>
      <c r="B1347" s="361"/>
      <c r="C1347" s="368"/>
      <c r="D1347" s="368"/>
      <c r="E1347" s="368"/>
      <c r="F1347" s="368"/>
      <c r="G1347" s="369"/>
      <c r="H1347" s="369"/>
      <c r="I1347" s="443"/>
      <c r="J1347" s="368"/>
      <c r="O1347" s="457"/>
      <c r="P1347" s="398"/>
      <c r="Q1347" s="398"/>
    </row>
    <row r="1348" spans="1:17" s="364" customFormat="1" ht="109.2" customHeight="1" x14ac:dyDescent="0.3">
      <c r="A1348" s="368"/>
      <c r="B1348" s="361"/>
      <c r="C1348" s="368"/>
      <c r="D1348" s="368"/>
      <c r="E1348" s="368"/>
      <c r="F1348" s="368"/>
      <c r="G1348" s="369"/>
      <c r="H1348" s="369"/>
      <c r="I1348" s="443"/>
      <c r="J1348" s="368"/>
      <c r="O1348" s="457"/>
      <c r="P1348" s="398"/>
      <c r="Q1348" s="398"/>
    </row>
    <row r="1349" spans="1:17" s="364" customFormat="1" ht="109.2" customHeight="1" x14ac:dyDescent="0.3">
      <c r="A1349" s="368"/>
      <c r="B1349" s="361"/>
      <c r="C1349" s="368"/>
      <c r="D1349" s="368"/>
      <c r="E1349" s="368"/>
      <c r="F1349" s="368"/>
      <c r="G1349" s="369"/>
      <c r="H1349" s="369"/>
      <c r="I1349" s="443"/>
      <c r="J1349" s="368"/>
      <c r="O1349" s="457"/>
      <c r="P1349" s="398"/>
      <c r="Q1349" s="398"/>
    </row>
    <row r="1350" spans="1:17" s="364" customFormat="1" ht="109.2" customHeight="1" x14ac:dyDescent="0.3">
      <c r="A1350" s="368"/>
      <c r="B1350" s="361"/>
      <c r="C1350" s="368"/>
      <c r="D1350" s="368"/>
      <c r="E1350" s="368"/>
      <c r="F1350" s="368"/>
      <c r="G1350" s="369"/>
      <c r="H1350" s="369"/>
      <c r="I1350" s="443"/>
      <c r="J1350" s="368"/>
      <c r="O1350" s="457"/>
      <c r="P1350" s="398"/>
      <c r="Q1350" s="398"/>
    </row>
    <row r="1351" spans="1:17" s="364" customFormat="1" ht="109.2" customHeight="1" x14ac:dyDescent="0.3">
      <c r="A1351" s="368"/>
      <c r="B1351" s="361"/>
      <c r="C1351" s="368"/>
      <c r="D1351" s="368"/>
      <c r="E1351" s="368"/>
      <c r="F1351" s="368"/>
      <c r="G1351" s="369"/>
      <c r="H1351" s="369"/>
      <c r="I1351" s="443"/>
      <c r="J1351" s="368"/>
      <c r="O1351" s="457"/>
      <c r="P1351" s="398"/>
      <c r="Q1351" s="398"/>
    </row>
    <row r="1352" spans="1:17" s="364" customFormat="1" ht="109.2" customHeight="1" x14ac:dyDescent="0.3">
      <c r="A1352" s="368"/>
      <c r="B1352" s="361"/>
      <c r="C1352" s="368"/>
      <c r="D1352" s="368"/>
      <c r="E1352" s="368"/>
      <c r="F1352" s="368"/>
      <c r="G1352" s="369"/>
      <c r="H1352" s="369"/>
      <c r="I1352" s="443"/>
      <c r="J1352" s="368"/>
      <c r="O1352" s="457"/>
      <c r="P1352" s="398"/>
      <c r="Q1352" s="398"/>
    </row>
    <row r="1353" spans="1:17" s="364" customFormat="1" ht="109.2" customHeight="1" x14ac:dyDescent="0.3">
      <c r="A1353" s="368"/>
      <c r="B1353" s="361"/>
      <c r="C1353" s="368"/>
      <c r="D1353" s="368"/>
      <c r="E1353" s="368"/>
      <c r="F1353" s="368"/>
      <c r="G1353" s="369"/>
      <c r="H1353" s="369"/>
      <c r="I1353" s="443"/>
      <c r="J1353" s="368"/>
      <c r="O1353" s="457"/>
      <c r="P1353" s="398"/>
      <c r="Q1353" s="398"/>
    </row>
    <row r="1354" spans="1:17" s="364" customFormat="1" ht="109.2" customHeight="1" x14ac:dyDescent="0.3">
      <c r="A1354" s="368"/>
      <c r="B1354" s="361"/>
      <c r="C1354" s="368"/>
      <c r="D1354" s="368"/>
      <c r="E1354" s="368"/>
      <c r="F1354" s="368"/>
      <c r="G1354" s="369"/>
      <c r="H1354" s="369"/>
      <c r="I1354" s="443"/>
      <c r="J1354" s="368"/>
      <c r="O1354" s="457"/>
      <c r="P1354" s="398"/>
      <c r="Q1354" s="398"/>
    </row>
    <row r="1355" spans="1:17" s="364" customFormat="1" ht="109.2" customHeight="1" x14ac:dyDescent="0.3">
      <c r="A1355" s="368"/>
      <c r="B1355" s="361"/>
      <c r="C1355" s="368"/>
      <c r="D1355" s="368"/>
      <c r="E1355" s="368"/>
      <c r="F1355" s="368"/>
      <c r="G1355" s="369"/>
      <c r="H1355" s="369"/>
      <c r="I1355" s="443"/>
      <c r="J1355" s="368"/>
      <c r="O1355" s="457"/>
      <c r="P1355" s="398"/>
      <c r="Q1355" s="398"/>
    </row>
    <row r="1356" spans="1:17" s="364" customFormat="1" ht="109.2" customHeight="1" x14ac:dyDescent="0.3">
      <c r="A1356" s="368"/>
      <c r="B1356" s="361"/>
      <c r="C1356" s="368"/>
      <c r="D1356" s="368"/>
      <c r="E1356" s="368"/>
      <c r="F1356" s="368"/>
      <c r="G1356" s="369"/>
      <c r="H1356" s="369"/>
      <c r="I1356" s="443"/>
      <c r="J1356" s="368"/>
      <c r="O1356" s="457"/>
      <c r="P1356" s="398"/>
      <c r="Q1356" s="398"/>
    </row>
    <row r="1357" spans="1:17" s="364" customFormat="1" ht="109.2" customHeight="1" x14ac:dyDescent="0.3">
      <c r="A1357" s="368"/>
      <c r="B1357" s="361"/>
      <c r="C1357" s="368"/>
      <c r="D1357" s="368"/>
      <c r="E1357" s="368"/>
      <c r="F1357" s="368"/>
      <c r="G1357" s="369"/>
      <c r="H1357" s="369"/>
      <c r="I1357" s="443"/>
      <c r="J1357" s="368"/>
      <c r="O1357" s="457"/>
      <c r="P1357" s="398"/>
      <c r="Q1357" s="398"/>
    </row>
    <row r="1358" spans="1:17" s="364" customFormat="1" ht="109.2" customHeight="1" x14ac:dyDescent="0.3">
      <c r="A1358" s="368"/>
      <c r="B1358" s="361"/>
      <c r="C1358" s="368"/>
      <c r="D1358" s="368"/>
      <c r="E1358" s="368"/>
      <c r="F1358" s="368"/>
      <c r="G1358" s="369"/>
      <c r="H1358" s="369"/>
      <c r="I1358" s="443"/>
      <c r="J1358" s="368"/>
      <c r="O1358" s="457"/>
      <c r="P1358" s="398"/>
      <c r="Q1358" s="398"/>
    </row>
    <row r="1359" spans="1:17" s="364" customFormat="1" ht="109.2" customHeight="1" x14ac:dyDescent="0.3">
      <c r="A1359" s="368"/>
      <c r="B1359" s="361"/>
      <c r="C1359" s="368"/>
      <c r="D1359" s="368"/>
      <c r="E1359" s="368"/>
      <c r="F1359" s="368"/>
      <c r="G1359" s="369"/>
      <c r="H1359" s="369"/>
      <c r="I1359" s="443"/>
      <c r="J1359" s="368"/>
      <c r="O1359" s="457"/>
      <c r="P1359" s="398"/>
      <c r="Q1359" s="398"/>
    </row>
    <row r="1360" spans="1:17" s="364" customFormat="1" ht="109.2" customHeight="1" x14ac:dyDescent="0.3">
      <c r="A1360" s="368"/>
      <c r="B1360" s="361"/>
      <c r="C1360" s="368"/>
      <c r="D1360" s="368"/>
      <c r="E1360" s="368"/>
      <c r="F1360" s="368"/>
      <c r="G1360" s="369"/>
      <c r="H1360" s="369"/>
      <c r="I1360" s="443"/>
      <c r="J1360" s="368"/>
      <c r="O1360" s="457"/>
      <c r="P1360" s="398"/>
      <c r="Q1360" s="398"/>
    </row>
    <row r="1361" spans="1:17" s="364" customFormat="1" ht="109.2" customHeight="1" x14ac:dyDescent="0.3">
      <c r="A1361" s="368"/>
      <c r="B1361" s="361"/>
      <c r="C1361" s="368"/>
      <c r="D1361" s="368"/>
      <c r="E1361" s="368"/>
      <c r="F1361" s="368"/>
      <c r="G1361" s="369"/>
      <c r="H1361" s="369"/>
      <c r="I1361" s="443"/>
      <c r="J1361" s="368"/>
      <c r="O1361" s="457"/>
      <c r="P1361" s="398"/>
      <c r="Q1361" s="398"/>
    </row>
    <row r="1362" spans="1:17" s="364" customFormat="1" ht="109.2" customHeight="1" x14ac:dyDescent="0.3">
      <c r="A1362" s="368"/>
      <c r="B1362" s="361"/>
      <c r="C1362" s="368"/>
      <c r="D1362" s="368"/>
      <c r="E1362" s="368"/>
      <c r="F1362" s="368"/>
      <c r="G1362" s="369"/>
      <c r="H1362" s="369"/>
      <c r="I1362" s="443"/>
      <c r="J1362" s="368"/>
      <c r="O1362" s="457"/>
      <c r="P1362" s="398"/>
      <c r="Q1362" s="398"/>
    </row>
    <row r="1363" spans="1:17" s="364" customFormat="1" ht="109.2" customHeight="1" x14ac:dyDescent="0.3">
      <c r="A1363" s="368"/>
      <c r="B1363" s="361"/>
      <c r="C1363" s="368"/>
      <c r="D1363" s="368"/>
      <c r="E1363" s="368"/>
      <c r="F1363" s="368"/>
      <c r="G1363" s="369"/>
      <c r="H1363" s="369"/>
      <c r="I1363" s="443"/>
      <c r="J1363" s="368"/>
      <c r="O1363" s="457"/>
      <c r="P1363" s="398"/>
      <c r="Q1363" s="398"/>
    </row>
    <row r="1364" spans="1:17" s="364" customFormat="1" ht="109.2" customHeight="1" x14ac:dyDescent="0.3">
      <c r="A1364" s="368"/>
      <c r="B1364" s="361"/>
      <c r="C1364" s="368"/>
      <c r="D1364" s="368"/>
      <c r="E1364" s="368"/>
      <c r="F1364" s="368"/>
      <c r="G1364" s="369"/>
      <c r="H1364" s="369"/>
      <c r="I1364" s="443"/>
      <c r="J1364" s="368"/>
      <c r="O1364" s="457"/>
      <c r="P1364" s="398"/>
      <c r="Q1364" s="398"/>
    </row>
    <row r="1365" spans="1:17" s="364" customFormat="1" ht="109.2" customHeight="1" x14ac:dyDescent="0.3">
      <c r="A1365" s="368"/>
      <c r="B1365" s="361"/>
      <c r="C1365" s="368"/>
      <c r="D1365" s="368"/>
      <c r="E1365" s="368"/>
      <c r="F1365" s="368"/>
      <c r="G1365" s="369"/>
      <c r="H1365" s="369"/>
      <c r="I1365" s="443"/>
      <c r="J1365" s="368"/>
      <c r="O1365" s="457"/>
      <c r="P1365" s="398"/>
      <c r="Q1365" s="398"/>
    </row>
    <row r="1366" spans="1:17" s="364" customFormat="1" ht="109.2" customHeight="1" x14ac:dyDescent="0.3">
      <c r="A1366" s="368"/>
      <c r="B1366" s="361"/>
      <c r="C1366" s="368"/>
      <c r="D1366" s="368"/>
      <c r="E1366" s="368"/>
      <c r="F1366" s="368"/>
      <c r="G1366" s="369"/>
      <c r="H1366" s="369"/>
      <c r="I1366" s="443"/>
      <c r="J1366" s="368"/>
      <c r="O1366" s="457"/>
      <c r="P1366" s="398"/>
      <c r="Q1366" s="398"/>
    </row>
    <row r="1367" spans="1:17" s="364" customFormat="1" ht="109.2" customHeight="1" x14ac:dyDescent="0.3">
      <c r="A1367" s="368"/>
      <c r="B1367" s="361"/>
      <c r="C1367" s="368"/>
      <c r="D1367" s="368"/>
      <c r="E1367" s="368"/>
      <c r="F1367" s="368"/>
      <c r="G1367" s="369"/>
      <c r="H1367" s="369"/>
      <c r="I1367" s="443"/>
      <c r="J1367" s="368"/>
      <c r="O1367" s="457"/>
      <c r="P1367" s="398"/>
      <c r="Q1367" s="398"/>
    </row>
    <row r="1368" spans="1:17" s="364" customFormat="1" ht="109.2" customHeight="1" x14ac:dyDescent="0.3">
      <c r="A1368" s="368"/>
      <c r="B1368" s="361"/>
      <c r="C1368" s="368"/>
      <c r="D1368" s="368"/>
      <c r="E1368" s="368"/>
      <c r="F1368" s="368"/>
      <c r="G1368" s="369"/>
      <c r="H1368" s="369"/>
      <c r="I1368" s="443"/>
      <c r="J1368" s="368"/>
      <c r="O1368" s="457"/>
      <c r="P1368" s="398"/>
      <c r="Q1368" s="398"/>
    </row>
    <row r="1369" spans="1:17" s="364" customFormat="1" ht="109.2" customHeight="1" x14ac:dyDescent="0.3">
      <c r="A1369" s="368"/>
      <c r="B1369" s="361"/>
      <c r="C1369" s="368"/>
      <c r="D1369" s="368"/>
      <c r="E1369" s="368"/>
      <c r="F1369" s="368"/>
      <c r="G1369" s="369"/>
      <c r="H1369" s="369"/>
      <c r="I1369" s="443"/>
      <c r="J1369" s="368"/>
      <c r="O1369" s="457"/>
      <c r="P1369" s="398"/>
      <c r="Q1369" s="398"/>
    </row>
    <row r="1370" spans="1:17" s="364" customFormat="1" ht="109.2" customHeight="1" x14ac:dyDescent="0.3">
      <c r="A1370" s="368"/>
      <c r="B1370" s="361"/>
      <c r="C1370" s="368"/>
      <c r="D1370" s="368"/>
      <c r="E1370" s="368"/>
      <c r="F1370" s="368"/>
      <c r="G1370" s="369"/>
      <c r="H1370" s="369"/>
      <c r="I1370" s="443"/>
      <c r="J1370" s="368"/>
      <c r="O1370" s="457"/>
      <c r="P1370" s="398"/>
      <c r="Q1370" s="398"/>
    </row>
    <row r="1371" spans="1:17" s="364" customFormat="1" ht="109.2" customHeight="1" x14ac:dyDescent="0.3">
      <c r="A1371" s="368"/>
      <c r="B1371" s="361"/>
      <c r="C1371" s="368"/>
      <c r="D1371" s="368"/>
      <c r="E1371" s="368"/>
      <c r="F1371" s="368"/>
      <c r="G1371" s="369"/>
      <c r="H1371" s="369"/>
      <c r="I1371" s="443"/>
      <c r="J1371" s="368"/>
      <c r="O1371" s="457"/>
      <c r="P1371" s="398"/>
      <c r="Q1371" s="398"/>
    </row>
    <row r="1372" spans="1:17" s="364" customFormat="1" ht="109.2" customHeight="1" x14ac:dyDescent="0.3">
      <c r="A1372" s="368"/>
      <c r="B1372" s="361"/>
      <c r="C1372" s="368"/>
      <c r="D1372" s="368"/>
      <c r="E1372" s="368"/>
      <c r="F1372" s="368"/>
      <c r="G1372" s="369"/>
      <c r="H1372" s="369"/>
      <c r="I1372" s="443"/>
      <c r="J1372" s="368"/>
      <c r="O1372" s="457"/>
      <c r="P1372" s="398"/>
      <c r="Q1372" s="398"/>
    </row>
    <row r="1373" spans="1:17" s="364" customFormat="1" ht="109.2" customHeight="1" x14ac:dyDescent="0.3">
      <c r="A1373" s="368"/>
      <c r="B1373" s="361"/>
      <c r="C1373" s="368"/>
      <c r="D1373" s="368"/>
      <c r="E1373" s="368"/>
      <c r="F1373" s="368"/>
      <c r="G1373" s="369"/>
      <c r="H1373" s="369"/>
      <c r="I1373" s="443"/>
      <c r="J1373" s="368"/>
      <c r="O1373" s="457"/>
      <c r="P1373" s="398"/>
      <c r="Q1373" s="398"/>
    </row>
    <row r="1374" spans="1:17" s="364" customFormat="1" ht="109.2" customHeight="1" x14ac:dyDescent="0.3">
      <c r="A1374" s="368"/>
      <c r="B1374" s="361"/>
      <c r="C1374" s="368"/>
      <c r="D1374" s="368"/>
      <c r="E1374" s="368"/>
      <c r="F1374" s="368"/>
      <c r="G1374" s="369"/>
      <c r="H1374" s="369"/>
      <c r="I1374" s="443"/>
      <c r="J1374" s="368"/>
      <c r="O1374" s="457"/>
      <c r="P1374" s="398"/>
      <c r="Q1374" s="398"/>
    </row>
    <row r="1375" spans="1:17" s="364" customFormat="1" ht="109.2" customHeight="1" x14ac:dyDescent="0.3">
      <c r="A1375" s="368"/>
      <c r="B1375" s="361"/>
      <c r="C1375" s="368"/>
      <c r="D1375" s="368"/>
      <c r="E1375" s="368"/>
      <c r="F1375" s="368"/>
      <c r="G1375" s="369"/>
      <c r="H1375" s="369"/>
      <c r="I1375" s="443"/>
      <c r="J1375" s="368"/>
      <c r="O1375" s="457"/>
      <c r="P1375" s="398"/>
      <c r="Q1375" s="398"/>
    </row>
    <row r="1376" spans="1:17" s="364" customFormat="1" ht="109.2" customHeight="1" x14ac:dyDescent="0.3">
      <c r="A1376" s="368"/>
      <c r="B1376" s="361"/>
      <c r="C1376" s="368"/>
      <c r="D1376" s="368"/>
      <c r="E1376" s="368"/>
      <c r="F1376" s="368"/>
      <c r="G1376" s="369"/>
      <c r="H1376" s="369"/>
      <c r="I1376" s="443"/>
      <c r="J1376" s="368"/>
      <c r="O1376" s="457"/>
      <c r="P1376" s="398"/>
      <c r="Q1376" s="398"/>
    </row>
    <row r="1377" spans="1:17" s="364" customFormat="1" ht="109.2" customHeight="1" x14ac:dyDescent="0.3">
      <c r="A1377" s="368"/>
      <c r="B1377" s="361"/>
      <c r="C1377" s="368"/>
      <c r="D1377" s="368"/>
      <c r="E1377" s="368"/>
      <c r="F1377" s="368"/>
      <c r="G1377" s="369"/>
      <c r="H1377" s="369"/>
      <c r="I1377" s="443"/>
      <c r="J1377" s="368"/>
      <c r="O1377" s="457"/>
      <c r="P1377" s="398"/>
      <c r="Q1377" s="398"/>
    </row>
    <row r="1378" spans="1:17" s="364" customFormat="1" ht="109.2" customHeight="1" x14ac:dyDescent="0.3">
      <c r="A1378" s="368"/>
      <c r="B1378" s="361"/>
      <c r="C1378" s="368"/>
      <c r="D1378" s="368"/>
      <c r="E1378" s="368"/>
      <c r="F1378" s="368"/>
      <c r="G1378" s="369"/>
      <c r="H1378" s="369"/>
      <c r="I1378" s="443"/>
      <c r="J1378" s="368"/>
      <c r="O1378" s="457"/>
      <c r="P1378" s="398"/>
      <c r="Q1378" s="398"/>
    </row>
    <row r="1379" spans="1:17" s="364" customFormat="1" ht="109.2" customHeight="1" x14ac:dyDescent="0.3">
      <c r="A1379" s="368"/>
      <c r="B1379" s="361"/>
      <c r="C1379" s="368"/>
      <c r="D1379" s="368"/>
      <c r="E1379" s="368"/>
      <c r="F1379" s="368"/>
      <c r="G1379" s="369"/>
      <c r="H1379" s="369"/>
      <c r="I1379" s="443"/>
      <c r="J1379" s="368"/>
      <c r="O1379" s="457"/>
      <c r="P1379" s="398"/>
      <c r="Q1379" s="398"/>
    </row>
    <row r="1380" spans="1:17" s="364" customFormat="1" ht="109.2" customHeight="1" x14ac:dyDescent="0.3">
      <c r="A1380" s="368"/>
      <c r="B1380" s="361"/>
      <c r="C1380" s="368"/>
      <c r="D1380" s="368"/>
      <c r="E1380" s="368"/>
      <c r="F1380" s="368"/>
      <c r="G1380" s="369"/>
      <c r="H1380" s="369"/>
      <c r="I1380" s="443"/>
      <c r="J1380" s="368"/>
      <c r="O1380" s="457"/>
      <c r="P1380" s="398"/>
      <c r="Q1380" s="398"/>
    </row>
    <row r="1381" spans="1:17" s="364" customFormat="1" ht="109.2" customHeight="1" x14ac:dyDescent="0.3">
      <c r="A1381" s="368"/>
      <c r="B1381" s="361"/>
      <c r="C1381" s="368"/>
      <c r="D1381" s="368"/>
      <c r="E1381" s="368"/>
      <c r="F1381" s="368"/>
      <c r="G1381" s="369"/>
      <c r="H1381" s="369"/>
      <c r="I1381" s="443"/>
      <c r="J1381" s="368"/>
      <c r="O1381" s="457"/>
      <c r="P1381" s="398"/>
      <c r="Q1381" s="398"/>
    </row>
    <row r="1382" spans="1:17" s="364" customFormat="1" ht="109.2" customHeight="1" x14ac:dyDescent="0.3">
      <c r="A1382" s="368"/>
      <c r="B1382" s="361"/>
      <c r="C1382" s="368"/>
      <c r="D1382" s="368"/>
      <c r="E1382" s="368"/>
      <c r="F1382" s="368"/>
      <c r="G1382" s="369"/>
      <c r="H1382" s="369"/>
      <c r="I1382" s="443"/>
      <c r="J1382" s="368"/>
      <c r="O1382" s="457"/>
      <c r="P1382" s="398"/>
      <c r="Q1382" s="398"/>
    </row>
    <row r="1383" spans="1:17" s="364" customFormat="1" ht="109.2" customHeight="1" x14ac:dyDescent="0.3">
      <c r="A1383" s="368"/>
      <c r="B1383" s="361"/>
      <c r="C1383" s="368"/>
      <c r="D1383" s="368"/>
      <c r="E1383" s="368"/>
      <c r="F1383" s="368"/>
      <c r="G1383" s="369"/>
      <c r="H1383" s="369"/>
      <c r="I1383" s="443"/>
      <c r="J1383" s="368"/>
      <c r="O1383" s="457"/>
      <c r="P1383" s="398"/>
      <c r="Q1383" s="398"/>
    </row>
    <row r="1384" spans="1:17" s="364" customFormat="1" ht="109.2" customHeight="1" x14ac:dyDescent="0.3">
      <c r="A1384" s="368"/>
      <c r="B1384" s="361"/>
      <c r="C1384" s="368"/>
      <c r="D1384" s="368"/>
      <c r="E1384" s="368"/>
      <c r="F1384" s="368"/>
      <c r="G1384" s="369"/>
      <c r="H1384" s="369"/>
      <c r="I1384" s="443"/>
      <c r="J1384" s="368"/>
      <c r="O1384" s="457"/>
      <c r="P1384" s="398"/>
      <c r="Q1384" s="398"/>
    </row>
    <row r="1385" spans="1:17" s="364" customFormat="1" ht="109.2" customHeight="1" x14ac:dyDescent="0.3">
      <c r="A1385" s="368"/>
      <c r="B1385" s="361"/>
      <c r="C1385" s="368"/>
      <c r="D1385" s="368"/>
      <c r="E1385" s="368"/>
      <c r="F1385" s="368"/>
      <c r="G1385" s="369"/>
      <c r="H1385" s="369"/>
      <c r="I1385" s="443"/>
      <c r="J1385" s="368"/>
      <c r="O1385" s="457"/>
      <c r="P1385" s="398"/>
      <c r="Q1385" s="398"/>
    </row>
    <row r="1386" spans="1:17" s="364" customFormat="1" ht="109.2" customHeight="1" x14ac:dyDescent="0.3">
      <c r="A1386" s="368"/>
      <c r="B1386" s="361"/>
      <c r="C1386" s="368"/>
      <c r="D1386" s="368"/>
      <c r="E1386" s="368"/>
      <c r="F1386" s="368"/>
      <c r="G1386" s="369"/>
      <c r="H1386" s="369"/>
      <c r="I1386" s="443"/>
      <c r="J1386" s="368"/>
      <c r="O1386" s="457"/>
      <c r="P1386" s="398"/>
      <c r="Q1386" s="398"/>
    </row>
    <row r="1387" spans="1:17" s="364" customFormat="1" ht="109.2" customHeight="1" x14ac:dyDescent="0.3">
      <c r="A1387" s="368"/>
      <c r="B1387" s="361"/>
      <c r="C1387" s="368"/>
      <c r="D1387" s="368"/>
      <c r="E1387" s="368"/>
      <c r="F1387" s="368"/>
      <c r="G1387" s="369"/>
      <c r="H1387" s="369"/>
      <c r="I1387" s="443"/>
      <c r="J1387" s="368"/>
      <c r="O1387" s="457"/>
      <c r="P1387" s="398"/>
      <c r="Q1387" s="398"/>
    </row>
    <row r="1388" spans="1:17" s="364" customFormat="1" ht="109.2" customHeight="1" x14ac:dyDescent="0.3">
      <c r="A1388" s="368"/>
      <c r="B1388" s="361"/>
      <c r="C1388" s="368"/>
      <c r="D1388" s="368"/>
      <c r="E1388" s="368"/>
      <c r="F1388" s="368"/>
      <c r="G1388" s="369"/>
      <c r="H1388" s="369"/>
      <c r="I1388" s="443"/>
      <c r="J1388" s="368"/>
      <c r="O1388" s="457"/>
      <c r="P1388" s="398"/>
      <c r="Q1388" s="398"/>
    </row>
    <row r="1389" spans="1:17" s="364" customFormat="1" ht="109.2" customHeight="1" x14ac:dyDescent="0.3">
      <c r="A1389" s="368"/>
      <c r="B1389" s="361"/>
      <c r="C1389" s="368"/>
      <c r="D1389" s="368"/>
      <c r="E1389" s="368"/>
      <c r="F1389" s="368"/>
      <c r="G1389" s="369"/>
      <c r="H1389" s="369"/>
      <c r="I1389" s="443"/>
      <c r="J1389" s="368"/>
      <c r="O1389" s="457"/>
      <c r="P1389" s="398"/>
      <c r="Q1389" s="398"/>
    </row>
    <row r="1390" spans="1:17" s="364" customFormat="1" ht="109.2" customHeight="1" x14ac:dyDescent="0.3">
      <c r="A1390" s="368"/>
      <c r="B1390" s="361"/>
      <c r="C1390" s="368"/>
      <c r="D1390" s="368"/>
      <c r="E1390" s="368"/>
      <c r="F1390" s="368"/>
      <c r="G1390" s="369"/>
      <c r="H1390" s="369"/>
      <c r="I1390" s="443"/>
      <c r="J1390" s="368"/>
      <c r="O1390" s="457"/>
      <c r="P1390" s="398"/>
      <c r="Q1390" s="398"/>
    </row>
    <row r="1391" spans="1:17" s="364" customFormat="1" ht="109.2" customHeight="1" x14ac:dyDescent="0.3">
      <c r="A1391" s="368"/>
      <c r="B1391" s="361"/>
      <c r="C1391" s="368"/>
      <c r="D1391" s="368"/>
      <c r="E1391" s="368"/>
      <c r="F1391" s="368"/>
      <c r="G1391" s="369"/>
      <c r="H1391" s="369"/>
      <c r="I1391" s="443"/>
      <c r="J1391" s="368"/>
      <c r="O1391" s="457"/>
      <c r="P1391" s="398"/>
      <c r="Q1391" s="398"/>
    </row>
    <row r="1392" spans="1:17" s="364" customFormat="1" ht="109.2" customHeight="1" x14ac:dyDescent="0.3">
      <c r="A1392" s="368"/>
      <c r="B1392" s="361"/>
      <c r="C1392" s="368"/>
      <c r="D1392" s="368"/>
      <c r="E1392" s="368"/>
      <c r="F1392" s="368"/>
      <c r="G1392" s="369"/>
      <c r="H1392" s="369"/>
      <c r="I1392" s="443"/>
      <c r="J1392" s="368"/>
      <c r="O1392" s="457"/>
      <c r="P1392" s="398"/>
      <c r="Q1392" s="398"/>
    </row>
    <row r="1393" spans="1:17" s="364" customFormat="1" ht="109.2" customHeight="1" x14ac:dyDescent="0.3">
      <c r="A1393" s="368"/>
      <c r="B1393" s="361"/>
      <c r="C1393" s="368"/>
      <c r="D1393" s="368"/>
      <c r="E1393" s="368"/>
      <c r="F1393" s="368"/>
      <c r="G1393" s="369"/>
      <c r="H1393" s="369"/>
      <c r="I1393" s="443"/>
      <c r="J1393" s="368"/>
      <c r="O1393" s="457"/>
      <c r="P1393" s="398"/>
      <c r="Q1393" s="398"/>
    </row>
    <row r="1394" spans="1:17" s="364" customFormat="1" ht="109.2" customHeight="1" x14ac:dyDescent="0.3">
      <c r="A1394" s="368"/>
      <c r="B1394" s="361"/>
      <c r="C1394" s="368"/>
      <c r="D1394" s="368"/>
      <c r="E1394" s="368"/>
      <c r="F1394" s="368"/>
      <c r="G1394" s="369"/>
      <c r="H1394" s="369"/>
      <c r="I1394" s="443"/>
      <c r="J1394" s="368"/>
      <c r="O1394" s="457"/>
      <c r="P1394" s="398"/>
      <c r="Q1394" s="398"/>
    </row>
    <row r="1395" spans="1:17" s="364" customFormat="1" ht="109.2" customHeight="1" x14ac:dyDescent="0.3">
      <c r="A1395" s="368"/>
      <c r="B1395" s="361"/>
      <c r="C1395" s="368"/>
      <c r="D1395" s="368"/>
      <c r="E1395" s="368"/>
      <c r="F1395" s="368"/>
      <c r="G1395" s="369"/>
      <c r="H1395" s="369"/>
      <c r="I1395" s="443"/>
      <c r="J1395" s="368"/>
      <c r="O1395" s="457"/>
      <c r="P1395" s="398"/>
      <c r="Q1395" s="398"/>
    </row>
    <row r="1396" spans="1:17" s="364" customFormat="1" ht="109.2" customHeight="1" x14ac:dyDescent="0.3">
      <c r="A1396" s="368"/>
      <c r="B1396" s="361"/>
      <c r="C1396" s="368"/>
      <c r="D1396" s="368"/>
      <c r="E1396" s="368"/>
      <c r="F1396" s="368"/>
      <c r="G1396" s="369"/>
      <c r="H1396" s="369"/>
      <c r="I1396" s="443"/>
      <c r="J1396" s="368"/>
      <c r="O1396" s="457"/>
      <c r="P1396" s="398"/>
      <c r="Q1396" s="398"/>
    </row>
    <row r="1397" spans="1:17" s="364" customFormat="1" ht="109.2" customHeight="1" x14ac:dyDescent="0.3">
      <c r="A1397" s="368"/>
      <c r="B1397" s="361"/>
      <c r="C1397" s="368"/>
      <c r="D1397" s="368"/>
      <c r="E1397" s="368"/>
      <c r="F1397" s="368"/>
      <c r="G1397" s="369"/>
      <c r="H1397" s="369"/>
      <c r="I1397" s="443"/>
      <c r="J1397" s="368"/>
      <c r="O1397" s="457"/>
      <c r="P1397" s="398"/>
      <c r="Q1397" s="398"/>
    </row>
    <row r="1398" spans="1:17" s="364" customFormat="1" ht="109.2" customHeight="1" x14ac:dyDescent="0.3">
      <c r="A1398" s="368"/>
      <c r="B1398" s="361"/>
      <c r="C1398" s="368"/>
      <c r="D1398" s="368"/>
      <c r="E1398" s="368"/>
      <c r="F1398" s="368"/>
      <c r="G1398" s="369"/>
      <c r="H1398" s="369"/>
      <c r="I1398" s="443"/>
      <c r="J1398" s="368"/>
      <c r="O1398" s="457"/>
      <c r="P1398" s="398"/>
      <c r="Q1398" s="398"/>
    </row>
    <row r="1399" spans="1:17" s="364" customFormat="1" ht="109.2" customHeight="1" x14ac:dyDescent="0.3">
      <c r="A1399" s="368"/>
      <c r="B1399" s="361"/>
      <c r="C1399" s="368"/>
      <c r="D1399" s="368"/>
      <c r="E1399" s="368"/>
      <c r="F1399" s="368"/>
      <c r="G1399" s="369"/>
      <c r="H1399" s="369"/>
      <c r="I1399" s="443"/>
      <c r="J1399" s="368"/>
      <c r="O1399" s="457"/>
      <c r="P1399" s="398"/>
      <c r="Q1399" s="398"/>
    </row>
    <row r="1400" spans="1:17" s="364" customFormat="1" ht="109.2" customHeight="1" x14ac:dyDescent="0.3">
      <c r="A1400" s="368"/>
      <c r="B1400" s="361"/>
      <c r="C1400" s="368"/>
      <c r="D1400" s="368"/>
      <c r="E1400" s="368"/>
      <c r="F1400" s="368"/>
      <c r="G1400" s="369"/>
      <c r="H1400" s="369"/>
      <c r="I1400" s="443"/>
      <c r="J1400" s="368"/>
      <c r="O1400" s="457"/>
      <c r="P1400" s="398"/>
      <c r="Q1400" s="398"/>
    </row>
    <row r="1401" spans="1:17" s="364" customFormat="1" ht="109.2" customHeight="1" x14ac:dyDescent="0.3">
      <c r="A1401" s="368"/>
      <c r="B1401" s="361"/>
      <c r="C1401" s="368"/>
      <c r="D1401" s="368"/>
      <c r="E1401" s="368"/>
      <c r="F1401" s="368"/>
      <c r="G1401" s="369"/>
      <c r="H1401" s="369"/>
      <c r="I1401" s="443"/>
      <c r="J1401" s="368"/>
      <c r="O1401" s="457"/>
      <c r="P1401" s="398"/>
      <c r="Q1401" s="398"/>
    </row>
    <row r="1402" spans="1:17" s="364" customFormat="1" ht="109.2" customHeight="1" x14ac:dyDescent="0.3">
      <c r="A1402" s="368"/>
      <c r="B1402" s="361"/>
      <c r="C1402" s="368"/>
      <c r="D1402" s="368"/>
      <c r="E1402" s="368"/>
      <c r="F1402" s="368"/>
      <c r="G1402" s="369"/>
      <c r="H1402" s="369"/>
      <c r="I1402" s="443"/>
      <c r="J1402" s="368"/>
      <c r="O1402" s="457"/>
      <c r="P1402" s="398"/>
      <c r="Q1402" s="398"/>
    </row>
    <row r="1403" spans="1:17" s="364" customFormat="1" ht="109.2" customHeight="1" x14ac:dyDescent="0.3">
      <c r="A1403" s="368"/>
      <c r="B1403" s="361"/>
      <c r="C1403" s="368"/>
      <c r="D1403" s="368"/>
      <c r="E1403" s="368"/>
      <c r="F1403" s="368"/>
      <c r="G1403" s="369"/>
      <c r="H1403" s="369"/>
      <c r="I1403" s="443"/>
      <c r="J1403" s="368"/>
      <c r="O1403" s="457"/>
      <c r="P1403" s="398"/>
      <c r="Q1403" s="398"/>
    </row>
    <row r="1404" spans="1:17" s="364" customFormat="1" ht="109.2" customHeight="1" x14ac:dyDescent="0.3">
      <c r="A1404" s="368"/>
      <c r="B1404" s="361"/>
      <c r="C1404" s="368"/>
      <c r="D1404" s="368"/>
      <c r="E1404" s="368"/>
      <c r="F1404" s="368"/>
      <c r="G1404" s="369"/>
      <c r="H1404" s="369"/>
      <c r="I1404" s="443"/>
      <c r="J1404" s="368"/>
      <c r="O1404" s="457"/>
      <c r="P1404" s="398"/>
      <c r="Q1404" s="398"/>
    </row>
    <row r="1405" spans="1:17" s="364" customFormat="1" ht="109.2" customHeight="1" x14ac:dyDescent="0.3">
      <c r="A1405" s="368"/>
      <c r="B1405" s="361"/>
      <c r="C1405" s="368"/>
      <c r="D1405" s="368"/>
      <c r="E1405" s="368"/>
      <c r="F1405" s="368"/>
      <c r="G1405" s="369"/>
      <c r="H1405" s="369"/>
      <c r="I1405" s="443"/>
      <c r="J1405" s="368"/>
      <c r="O1405" s="457"/>
      <c r="P1405" s="398"/>
      <c r="Q1405" s="398"/>
    </row>
    <row r="1406" spans="1:17" s="364" customFormat="1" ht="109.2" customHeight="1" x14ac:dyDescent="0.3">
      <c r="A1406" s="368"/>
      <c r="B1406" s="361"/>
      <c r="C1406" s="368"/>
      <c r="D1406" s="368"/>
      <c r="E1406" s="368"/>
      <c r="F1406" s="368"/>
      <c r="G1406" s="369"/>
      <c r="H1406" s="369"/>
      <c r="I1406" s="443"/>
      <c r="J1406" s="368"/>
      <c r="O1406" s="457"/>
      <c r="P1406" s="398"/>
      <c r="Q1406" s="398"/>
    </row>
    <row r="1407" spans="1:17" s="364" customFormat="1" ht="109.2" customHeight="1" x14ac:dyDescent="0.3">
      <c r="A1407" s="368"/>
      <c r="B1407" s="361"/>
      <c r="C1407" s="368"/>
      <c r="D1407" s="368"/>
      <c r="E1407" s="368"/>
      <c r="F1407" s="368"/>
      <c r="G1407" s="369"/>
      <c r="H1407" s="369"/>
      <c r="I1407" s="443"/>
      <c r="J1407" s="368"/>
      <c r="O1407" s="457"/>
      <c r="P1407" s="398"/>
      <c r="Q1407" s="398"/>
    </row>
    <row r="1408" spans="1:17" s="364" customFormat="1" ht="109.2" customHeight="1" x14ac:dyDescent="0.3">
      <c r="A1408" s="368"/>
      <c r="B1408" s="361"/>
      <c r="C1408" s="368"/>
      <c r="D1408" s="368"/>
      <c r="E1408" s="368"/>
      <c r="F1408" s="368"/>
      <c r="G1408" s="369"/>
      <c r="H1408" s="369"/>
      <c r="I1408" s="443"/>
      <c r="J1408" s="368"/>
      <c r="O1408" s="457"/>
      <c r="P1408" s="398"/>
      <c r="Q1408" s="398"/>
    </row>
    <row r="1409" spans="1:17" s="364" customFormat="1" ht="109.2" customHeight="1" x14ac:dyDescent="0.3">
      <c r="A1409" s="368"/>
      <c r="B1409" s="361"/>
      <c r="C1409" s="368"/>
      <c r="D1409" s="368"/>
      <c r="E1409" s="368"/>
      <c r="F1409" s="368"/>
      <c r="G1409" s="369"/>
      <c r="H1409" s="369"/>
      <c r="I1409" s="443"/>
      <c r="J1409" s="368"/>
      <c r="O1409" s="457"/>
      <c r="P1409" s="398"/>
      <c r="Q1409" s="398"/>
    </row>
    <row r="1410" spans="1:17" s="364" customFormat="1" ht="109.2" customHeight="1" x14ac:dyDescent="0.3">
      <c r="A1410" s="368"/>
      <c r="B1410" s="361"/>
      <c r="C1410" s="368"/>
      <c r="D1410" s="368"/>
      <c r="E1410" s="368"/>
      <c r="F1410" s="368"/>
      <c r="G1410" s="369"/>
      <c r="H1410" s="369"/>
      <c r="I1410" s="443"/>
      <c r="J1410" s="368"/>
      <c r="O1410" s="457"/>
      <c r="P1410" s="398"/>
      <c r="Q1410" s="398"/>
    </row>
    <row r="1411" spans="1:17" s="364" customFormat="1" ht="109.2" customHeight="1" x14ac:dyDescent="0.3">
      <c r="A1411" s="368"/>
      <c r="B1411" s="361"/>
      <c r="C1411" s="368"/>
      <c r="D1411" s="368"/>
      <c r="E1411" s="368"/>
      <c r="F1411" s="368"/>
      <c r="G1411" s="369"/>
      <c r="H1411" s="369"/>
      <c r="I1411" s="443"/>
      <c r="J1411" s="368"/>
      <c r="O1411" s="457"/>
      <c r="P1411" s="398"/>
      <c r="Q1411" s="398"/>
    </row>
    <row r="1412" spans="1:17" s="364" customFormat="1" ht="109.2" customHeight="1" x14ac:dyDescent="0.3">
      <c r="A1412" s="368"/>
      <c r="B1412" s="361"/>
      <c r="C1412" s="368"/>
      <c r="D1412" s="368"/>
      <c r="E1412" s="368"/>
      <c r="F1412" s="368"/>
      <c r="G1412" s="369"/>
      <c r="H1412" s="369"/>
      <c r="I1412" s="443"/>
      <c r="J1412" s="368"/>
      <c r="O1412" s="457"/>
      <c r="P1412" s="398"/>
      <c r="Q1412" s="398"/>
    </row>
    <row r="1413" spans="1:17" s="364" customFormat="1" ht="109.2" customHeight="1" x14ac:dyDescent="0.3">
      <c r="A1413" s="368"/>
      <c r="B1413" s="361"/>
      <c r="C1413" s="368"/>
      <c r="D1413" s="368"/>
      <c r="E1413" s="368"/>
      <c r="F1413" s="368"/>
      <c r="G1413" s="369"/>
      <c r="H1413" s="369"/>
      <c r="I1413" s="443"/>
      <c r="J1413" s="368"/>
      <c r="O1413" s="457"/>
      <c r="P1413" s="398"/>
      <c r="Q1413" s="398"/>
    </row>
    <row r="1414" spans="1:17" s="364" customFormat="1" ht="109.2" customHeight="1" x14ac:dyDescent="0.3">
      <c r="A1414" s="368"/>
      <c r="B1414" s="361"/>
      <c r="C1414" s="368"/>
      <c r="D1414" s="368"/>
      <c r="E1414" s="368"/>
      <c r="F1414" s="368"/>
      <c r="G1414" s="369"/>
      <c r="H1414" s="369"/>
      <c r="I1414" s="443"/>
      <c r="J1414" s="368"/>
      <c r="O1414" s="457"/>
      <c r="P1414" s="398"/>
      <c r="Q1414" s="398"/>
    </row>
    <row r="1415" spans="1:17" s="364" customFormat="1" ht="109.2" customHeight="1" x14ac:dyDescent="0.3">
      <c r="A1415" s="368"/>
      <c r="B1415" s="361"/>
      <c r="C1415" s="368"/>
      <c r="D1415" s="368"/>
      <c r="E1415" s="368"/>
      <c r="F1415" s="368"/>
      <c r="G1415" s="369"/>
      <c r="H1415" s="369"/>
      <c r="I1415" s="443"/>
      <c r="J1415" s="368"/>
      <c r="O1415" s="457"/>
      <c r="P1415" s="398"/>
      <c r="Q1415" s="398"/>
    </row>
    <row r="1416" spans="1:17" s="364" customFormat="1" ht="109.2" customHeight="1" x14ac:dyDescent="0.3">
      <c r="A1416" s="368"/>
      <c r="B1416" s="361"/>
      <c r="C1416" s="368"/>
      <c r="D1416" s="368"/>
      <c r="E1416" s="368"/>
      <c r="F1416" s="368"/>
      <c r="G1416" s="369"/>
      <c r="H1416" s="369"/>
      <c r="I1416" s="443"/>
      <c r="J1416" s="368"/>
      <c r="O1416" s="457"/>
      <c r="P1416" s="398"/>
      <c r="Q1416" s="398"/>
    </row>
    <row r="1417" spans="1:17" s="364" customFormat="1" ht="109.2" customHeight="1" x14ac:dyDescent="0.3">
      <c r="A1417" s="368"/>
      <c r="B1417" s="361"/>
      <c r="C1417" s="368"/>
      <c r="D1417" s="368"/>
      <c r="E1417" s="368"/>
      <c r="F1417" s="368"/>
      <c r="G1417" s="369"/>
      <c r="H1417" s="369"/>
      <c r="I1417" s="443"/>
      <c r="J1417" s="368"/>
      <c r="O1417" s="457"/>
      <c r="P1417" s="398"/>
      <c r="Q1417" s="398"/>
    </row>
    <row r="1418" spans="1:17" s="364" customFormat="1" ht="109.2" customHeight="1" x14ac:dyDescent="0.3">
      <c r="A1418" s="368"/>
      <c r="B1418" s="361"/>
      <c r="C1418" s="368"/>
      <c r="D1418" s="368"/>
      <c r="E1418" s="368"/>
      <c r="F1418" s="368"/>
      <c r="G1418" s="369"/>
      <c r="H1418" s="369"/>
      <c r="I1418" s="443"/>
      <c r="J1418" s="368"/>
      <c r="O1418" s="457"/>
      <c r="P1418" s="398"/>
      <c r="Q1418" s="398"/>
    </row>
    <row r="1419" spans="1:17" s="364" customFormat="1" ht="109.2" customHeight="1" x14ac:dyDescent="0.3">
      <c r="A1419" s="368"/>
      <c r="B1419" s="361"/>
      <c r="C1419" s="368"/>
      <c r="D1419" s="368"/>
      <c r="E1419" s="368"/>
      <c r="F1419" s="368"/>
      <c r="G1419" s="369"/>
      <c r="H1419" s="369"/>
      <c r="I1419" s="443"/>
      <c r="J1419" s="368"/>
      <c r="O1419" s="457"/>
      <c r="P1419" s="398"/>
      <c r="Q1419" s="398"/>
    </row>
    <row r="1420" spans="1:17" s="364" customFormat="1" ht="109.2" customHeight="1" x14ac:dyDescent="0.3">
      <c r="A1420" s="368"/>
      <c r="B1420" s="361"/>
      <c r="C1420" s="368"/>
      <c r="D1420" s="368"/>
      <c r="E1420" s="368"/>
      <c r="F1420" s="368"/>
      <c r="G1420" s="369"/>
      <c r="H1420" s="369"/>
      <c r="I1420" s="443"/>
      <c r="J1420" s="368"/>
      <c r="O1420" s="457"/>
      <c r="P1420" s="398"/>
      <c r="Q1420" s="398"/>
    </row>
    <row r="1421" spans="1:17" s="364" customFormat="1" ht="109.2" customHeight="1" x14ac:dyDescent="0.3">
      <c r="A1421" s="368"/>
      <c r="B1421" s="361"/>
      <c r="C1421" s="368"/>
      <c r="D1421" s="368"/>
      <c r="E1421" s="368"/>
      <c r="F1421" s="368"/>
      <c r="G1421" s="369"/>
      <c r="H1421" s="369"/>
      <c r="I1421" s="443"/>
      <c r="J1421" s="368"/>
      <c r="O1421" s="457"/>
      <c r="P1421" s="398"/>
      <c r="Q1421" s="398"/>
    </row>
    <row r="1422" spans="1:17" s="364" customFormat="1" ht="109.2" customHeight="1" x14ac:dyDescent="0.3">
      <c r="A1422" s="368"/>
      <c r="B1422" s="361"/>
      <c r="C1422" s="368"/>
      <c r="D1422" s="368"/>
      <c r="E1422" s="368"/>
      <c r="F1422" s="368"/>
      <c r="G1422" s="369"/>
      <c r="H1422" s="369"/>
      <c r="I1422" s="443"/>
      <c r="J1422" s="368"/>
      <c r="O1422" s="457"/>
      <c r="P1422" s="398"/>
      <c r="Q1422" s="398"/>
    </row>
    <row r="1423" spans="1:17" s="364" customFormat="1" ht="109.2" customHeight="1" x14ac:dyDescent="0.3">
      <c r="A1423" s="368"/>
      <c r="B1423" s="361"/>
      <c r="C1423" s="368"/>
      <c r="D1423" s="368"/>
      <c r="E1423" s="368"/>
      <c r="F1423" s="368"/>
      <c r="G1423" s="369"/>
      <c r="H1423" s="369"/>
      <c r="I1423" s="443"/>
      <c r="J1423" s="368"/>
      <c r="O1423" s="457"/>
      <c r="P1423" s="398"/>
      <c r="Q1423" s="398"/>
    </row>
    <row r="1424" spans="1:17" s="364" customFormat="1" ht="109.2" customHeight="1" x14ac:dyDescent="0.3">
      <c r="A1424" s="368"/>
      <c r="B1424" s="361"/>
      <c r="C1424" s="368"/>
      <c r="D1424" s="368"/>
      <c r="E1424" s="368"/>
      <c r="F1424" s="368"/>
      <c r="G1424" s="369"/>
      <c r="H1424" s="369"/>
      <c r="I1424" s="443"/>
      <c r="J1424" s="368"/>
      <c r="O1424" s="457"/>
      <c r="P1424" s="398"/>
      <c r="Q1424" s="398"/>
    </row>
    <row r="1425" spans="1:17" s="364" customFormat="1" ht="109.2" customHeight="1" x14ac:dyDescent="0.3">
      <c r="A1425" s="368"/>
      <c r="B1425" s="361"/>
      <c r="C1425" s="368"/>
      <c r="D1425" s="368"/>
      <c r="E1425" s="368"/>
      <c r="F1425" s="368"/>
      <c r="G1425" s="369"/>
      <c r="H1425" s="369"/>
      <c r="I1425" s="443"/>
      <c r="J1425" s="368"/>
      <c r="O1425" s="457"/>
      <c r="P1425" s="398"/>
      <c r="Q1425" s="398"/>
    </row>
    <row r="1426" spans="1:17" s="364" customFormat="1" ht="109.2" customHeight="1" x14ac:dyDescent="0.3">
      <c r="A1426" s="368"/>
      <c r="B1426" s="361"/>
      <c r="C1426" s="368"/>
      <c r="D1426" s="368"/>
      <c r="E1426" s="368"/>
      <c r="F1426" s="368"/>
      <c r="G1426" s="369"/>
      <c r="H1426" s="369"/>
      <c r="I1426" s="443"/>
      <c r="J1426" s="368"/>
      <c r="O1426" s="457"/>
      <c r="P1426" s="398"/>
      <c r="Q1426" s="398"/>
    </row>
    <row r="1427" spans="1:17" s="364" customFormat="1" ht="109.2" customHeight="1" x14ac:dyDescent="0.3">
      <c r="A1427" s="368"/>
      <c r="B1427" s="361"/>
      <c r="C1427" s="368"/>
      <c r="D1427" s="368"/>
      <c r="E1427" s="368"/>
      <c r="F1427" s="368"/>
      <c r="G1427" s="369"/>
      <c r="H1427" s="369"/>
      <c r="I1427" s="443"/>
      <c r="J1427" s="368"/>
      <c r="O1427" s="457"/>
      <c r="P1427" s="398"/>
      <c r="Q1427" s="398"/>
    </row>
    <row r="1428" spans="1:17" s="364" customFormat="1" ht="109.2" customHeight="1" x14ac:dyDescent="0.3">
      <c r="A1428" s="368"/>
      <c r="B1428" s="361"/>
      <c r="C1428" s="368"/>
      <c r="D1428" s="368"/>
      <c r="E1428" s="368"/>
      <c r="F1428" s="368"/>
      <c r="G1428" s="369"/>
      <c r="H1428" s="369"/>
      <c r="I1428" s="443"/>
      <c r="J1428" s="368"/>
      <c r="O1428" s="457"/>
      <c r="P1428" s="398"/>
      <c r="Q1428" s="398"/>
    </row>
    <row r="1429" spans="1:17" s="364" customFormat="1" ht="109.2" customHeight="1" x14ac:dyDescent="0.3">
      <c r="A1429" s="368"/>
      <c r="B1429" s="361"/>
      <c r="C1429" s="368"/>
      <c r="D1429" s="368"/>
      <c r="E1429" s="368"/>
      <c r="F1429" s="368"/>
      <c r="G1429" s="369"/>
      <c r="H1429" s="369"/>
      <c r="I1429" s="443"/>
      <c r="J1429" s="368"/>
      <c r="O1429" s="457"/>
      <c r="P1429" s="398"/>
      <c r="Q1429" s="398"/>
    </row>
    <row r="1430" spans="1:17" s="364" customFormat="1" ht="109.2" customHeight="1" x14ac:dyDescent="0.3">
      <c r="A1430" s="368"/>
      <c r="B1430" s="361"/>
      <c r="C1430" s="368"/>
      <c r="D1430" s="368"/>
      <c r="E1430" s="368"/>
      <c r="F1430" s="368"/>
      <c r="G1430" s="369"/>
      <c r="H1430" s="369"/>
      <c r="I1430" s="443"/>
      <c r="J1430" s="368"/>
      <c r="O1430" s="457"/>
      <c r="P1430" s="398"/>
      <c r="Q1430" s="398"/>
    </row>
    <row r="1431" spans="1:17" s="364" customFormat="1" ht="109.2" customHeight="1" x14ac:dyDescent="0.3">
      <c r="A1431" s="368"/>
      <c r="B1431" s="361"/>
      <c r="C1431" s="368"/>
      <c r="D1431" s="368"/>
      <c r="E1431" s="368"/>
      <c r="F1431" s="368"/>
      <c r="G1431" s="369"/>
      <c r="H1431" s="369"/>
      <c r="I1431" s="443"/>
      <c r="J1431" s="368"/>
      <c r="O1431" s="457"/>
      <c r="P1431" s="398"/>
      <c r="Q1431" s="398"/>
    </row>
    <row r="1432" spans="1:17" s="364" customFormat="1" ht="109.2" customHeight="1" x14ac:dyDescent="0.3">
      <c r="A1432" s="368"/>
      <c r="B1432" s="361"/>
      <c r="C1432" s="368"/>
      <c r="D1432" s="368"/>
      <c r="E1432" s="368"/>
      <c r="F1432" s="368"/>
      <c r="G1432" s="369"/>
      <c r="H1432" s="369"/>
      <c r="I1432" s="443"/>
      <c r="J1432" s="368"/>
      <c r="O1432" s="457"/>
      <c r="P1432" s="398"/>
      <c r="Q1432" s="398"/>
    </row>
    <row r="1433" spans="1:17" s="364" customFormat="1" ht="109.2" customHeight="1" x14ac:dyDescent="0.3">
      <c r="A1433" s="368"/>
      <c r="B1433" s="361"/>
      <c r="C1433" s="368"/>
      <c r="D1433" s="368"/>
      <c r="E1433" s="368"/>
      <c r="F1433" s="368"/>
      <c r="G1433" s="369"/>
      <c r="H1433" s="369"/>
      <c r="I1433" s="443"/>
      <c r="J1433" s="368"/>
      <c r="O1433" s="457"/>
      <c r="P1433" s="398"/>
      <c r="Q1433" s="398"/>
    </row>
    <row r="1434" spans="1:17" s="364" customFormat="1" ht="109.2" customHeight="1" x14ac:dyDescent="0.3">
      <c r="A1434" s="368"/>
      <c r="B1434" s="361"/>
      <c r="C1434" s="368"/>
      <c r="D1434" s="368"/>
      <c r="E1434" s="368"/>
      <c r="F1434" s="368"/>
      <c r="G1434" s="369"/>
      <c r="H1434" s="369"/>
      <c r="I1434" s="443"/>
      <c r="J1434" s="368"/>
      <c r="O1434" s="457"/>
      <c r="P1434" s="398"/>
      <c r="Q1434" s="398"/>
    </row>
    <row r="1435" spans="1:17" s="364" customFormat="1" ht="109.2" customHeight="1" x14ac:dyDescent="0.3">
      <c r="A1435" s="368"/>
      <c r="B1435" s="361"/>
      <c r="C1435" s="368"/>
      <c r="D1435" s="368"/>
      <c r="E1435" s="368"/>
      <c r="F1435" s="368"/>
      <c r="G1435" s="369"/>
      <c r="H1435" s="369"/>
      <c r="I1435" s="443"/>
      <c r="J1435" s="368"/>
      <c r="O1435" s="457"/>
      <c r="P1435" s="398"/>
      <c r="Q1435" s="398"/>
    </row>
    <row r="1436" spans="1:17" s="364" customFormat="1" ht="109.2" customHeight="1" x14ac:dyDescent="0.3">
      <c r="A1436" s="368"/>
      <c r="B1436" s="361"/>
      <c r="C1436" s="368"/>
      <c r="D1436" s="368"/>
      <c r="E1436" s="368"/>
      <c r="F1436" s="368"/>
      <c r="G1436" s="369"/>
      <c r="H1436" s="369"/>
      <c r="I1436" s="443"/>
      <c r="J1436" s="368"/>
      <c r="O1436" s="457"/>
      <c r="P1436" s="398"/>
      <c r="Q1436" s="398"/>
    </row>
    <row r="1437" spans="1:17" s="364" customFormat="1" ht="109.2" customHeight="1" x14ac:dyDescent="0.3">
      <c r="A1437" s="368"/>
      <c r="B1437" s="361"/>
      <c r="C1437" s="368"/>
      <c r="D1437" s="368"/>
      <c r="E1437" s="368"/>
      <c r="F1437" s="368"/>
      <c r="G1437" s="369"/>
      <c r="H1437" s="369"/>
      <c r="I1437" s="443"/>
      <c r="J1437" s="368"/>
      <c r="O1437" s="457"/>
      <c r="P1437" s="398"/>
      <c r="Q1437" s="398"/>
    </row>
    <row r="1438" spans="1:17" s="364" customFormat="1" ht="109.2" customHeight="1" x14ac:dyDescent="0.3">
      <c r="A1438" s="368"/>
      <c r="B1438" s="361"/>
      <c r="C1438" s="368"/>
      <c r="D1438" s="368"/>
      <c r="E1438" s="368"/>
      <c r="F1438" s="368"/>
      <c r="G1438" s="369"/>
      <c r="H1438" s="369"/>
      <c r="I1438" s="443"/>
      <c r="J1438" s="368"/>
      <c r="O1438" s="457"/>
      <c r="P1438" s="398"/>
      <c r="Q1438" s="398"/>
    </row>
    <row r="1439" spans="1:17" s="364" customFormat="1" ht="109.2" customHeight="1" x14ac:dyDescent="0.3">
      <c r="A1439" s="368"/>
      <c r="B1439" s="361"/>
      <c r="C1439" s="368"/>
      <c r="D1439" s="368"/>
      <c r="E1439" s="368"/>
      <c r="F1439" s="368"/>
      <c r="G1439" s="369"/>
      <c r="H1439" s="369"/>
      <c r="I1439" s="443"/>
      <c r="J1439" s="368"/>
      <c r="O1439" s="457"/>
      <c r="P1439" s="398"/>
      <c r="Q1439" s="398"/>
    </row>
    <row r="1440" spans="1:17" s="364" customFormat="1" ht="109.2" customHeight="1" x14ac:dyDescent="0.3">
      <c r="A1440" s="368"/>
      <c r="B1440" s="361"/>
      <c r="C1440" s="368"/>
      <c r="D1440" s="368"/>
      <c r="E1440" s="368"/>
      <c r="F1440" s="368"/>
      <c r="G1440" s="369"/>
      <c r="H1440" s="369"/>
      <c r="I1440" s="443"/>
      <c r="J1440" s="368"/>
      <c r="O1440" s="457"/>
      <c r="P1440" s="398"/>
      <c r="Q1440" s="398"/>
    </row>
    <row r="1441" spans="1:17" s="364" customFormat="1" ht="109.2" customHeight="1" x14ac:dyDescent="0.3">
      <c r="A1441" s="368"/>
      <c r="B1441" s="361"/>
      <c r="C1441" s="368"/>
      <c r="D1441" s="368"/>
      <c r="E1441" s="368"/>
      <c r="F1441" s="368"/>
      <c r="G1441" s="369"/>
      <c r="H1441" s="369"/>
      <c r="I1441" s="443"/>
      <c r="J1441" s="368"/>
      <c r="O1441" s="457"/>
      <c r="P1441" s="398"/>
      <c r="Q1441" s="398"/>
    </row>
    <row r="1442" spans="1:17" s="364" customFormat="1" ht="109.2" customHeight="1" x14ac:dyDescent="0.3">
      <c r="A1442" s="368"/>
      <c r="B1442" s="361"/>
      <c r="C1442" s="368"/>
      <c r="D1442" s="368"/>
      <c r="E1442" s="368"/>
      <c r="F1442" s="368"/>
      <c r="G1442" s="369"/>
      <c r="H1442" s="369"/>
      <c r="I1442" s="443"/>
      <c r="J1442" s="368"/>
      <c r="O1442" s="457"/>
      <c r="P1442" s="398"/>
      <c r="Q1442" s="398"/>
    </row>
    <row r="1443" spans="1:17" s="364" customFormat="1" ht="109.2" customHeight="1" x14ac:dyDescent="0.3">
      <c r="A1443" s="368"/>
      <c r="B1443" s="361"/>
      <c r="C1443" s="368"/>
      <c r="D1443" s="368"/>
      <c r="E1443" s="368"/>
      <c r="F1443" s="368"/>
      <c r="G1443" s="369"/>
      <c r="H1443" s="369"/>
      <c r="I1443" s="443"/>
      <c r="J1443" s="368"/>
      <c r="O1443" s="457"/>
      <c r="P1443" s="398"/>
      <c r="Q1443" s="398"/>
    </row>
    <row r="1444" spans="1:17" s="364" customFormat="1" ht="109.2" customHeight="1" x14ac:dyDescent="0.3">
      <c r="A1444" s="368"/>
      <c r="B1444" s="361"/>
      <c r="C1444" s="368"/>
      <c r="D1444" s="368"/>
      <c r="E1444" s="368"/>
      <c r="F1444" s="368"/>
      <c r="G1444" s="369"/>
      <c r="H1444" s="369"/>
      <c r="I1444" s="443"/>
      <c r="J1444" s="368"/>
      <c r="O1444" s="457"/>
      <c r="P1444" s="398"/>
      <c r="Q1444" s="398"/>
    </row>
    <row r="1445" spans="1:17" s="364" customFormat="1" ht="109.2" customHeight="1" x14ac:dyDescent="0.3">
      <c r="A1445" s="368"/>
      <c r="B1445" s="361"/>
      <c r="C1445" s="368"/>
      <c r="D1445" s="368"/>
      <c r="E1445" s="368"/>
      <c r="F1445" s="368"/>
      <c r="G1445" s="369"/>
      <c r="H1445" s="369"/>
      <c r="I1445" s="443"/>
      <c r="J1445" s="368"/>
      <c r="O1445" s="457"/>
      <c r="P1445" s="398"/>
      <c r="Q1445" s="398"/>
    </row>
    <row r="1446" spans="1:17" s="364" customFormat="1" ht="109.2" customHeight="1" x14ac:dyDescent="0.3">
      <c r="A1446" s="368"/>
      <c r="B1446" s="361"/>
      <c r="C1446" s="368"/>
      <c r="D1446" s="368"/>
      <c r="E1446" s="368"/>
      <c r="F1446" s="368"/>
      <c r="G1446" s="369"/>
      <c r="H1446" s="369"/>
      <c r="I1446" s="443"/>
      <c r="J1446" s="368"/>
      <c r="O1446" s="457"/>
      <c r="P1446" s="398"/>
      <c r="Q1446" s="398"/>
    </row>
    <row r="1447" spans="1:17" s="364" customFormat="1" ht="109.2" customHeight="1" x14ac:dyDescent="0.3">
      <c r="A1447" s="368"/>
      <c r="B1447" s="361"/>
      <c r="C1447" s="368"/>
      <c r="D1447" s="368"/>
      <c r="E1447" s="368"/>
      <c r="F1447" s="368"/>
      <c r="G1447" s="369"/>
      <c r="H1447" s="369"/>
      <c r="I1447" s="443"/>
      <c r="J1447" s="368"/>
      <c r="O1447" s="457"/>
      <c r="P1447" s="398"/>
      <c r="Q1447" s="398"/>
    </row>
    <row r="1448" spans="1:17" s="364" customFormat="1" ht="109.2" customHeight="1" x14ac:dyDescent="0.3">
      <c r="A1448" s="368"/>
      <c r="B1448" s="361"/>
      <c r="C1448" s="368"/>
      <c r="D1448" s="368"/>
      <c r="E1448" s="368"/>
      <c r="F1448" s="368"/>
      <c r="G1448" s="369"/>
      <c r="H1448" s="369"/>
      <c r="I1448" s="443"/>
      <c r="J1448" s="368"/>
      <c r="O1448" s="457"/>
      <c r="P1448" s="398"/>
      <c r="Q1448" s="398"/>
    </row>
    <row r="1449" spans="1:17" s="364" customFormat="1" ht="109.2" customHeight="1" x14ac:dyDescent="0.3">
      <c r="A1449" s="368"/>
      <c r="B1449" s="361"/>
      <c r="C1449" s="368"/>
      <c r="D1449" s="368"/>
      <c r="E1449" s="368"/>
      <c r="F1449" s="368"/>
      <c r="G1449" s="369"/>
      <c r="H1449" s="369"/>
      <c r="I1449" s="443"/>
      <c r="J1449" s="368"/>
      <c r="O1449" s="457"/>
      <c r="P1449" s="398"/>
      <c r="Q1449" s="398"/>
    </row>
    <row r="1450" spans="1:17" s="364" customFormat="1" ht="109.2" customHeight="1" x14ac:dyDescent="0.3">
      <c r="A1450" s="368"/>
      <c r="B1450" s="361"/>
      <c r="C1450" s="368"/>
      <c r="D1450" s="368"/>
      <c r="E1450" s="368"/>
      <c r="F1450" s="368"/>
      <c r="G1450" s="369"/>
      <c r="H1450" s="369"/>
      <c r="I1450" s="443"/>
      <c r="J1450" s="368"/>
      <c r="O1450" s="457"/>
      <c r="P1450" s="398"/>
      <c r="Q1450" s="398"/>
    </row>
    <row r="1451" spans="1:17" s="364" customFormat="1" ht="109.2" customHeight="1" x14ac:dyDescent="0.3">
      <c r="A1451" s="368"/>
      <c r="B1451" s="361"/>
      <c r="C1451" s="368"/>
      <c r="D1451" s="368"/>
      <c r="E1451" s="368"/>
      <c r="F1451" s="368"/>
      <c r="G1451" s="369"/>
      <c r="H1451" s="369"/>
      <c r="I1451" s="443"/>
      <c r="J1451" s="368"/>
      <c r="O1451" s="457"/>
      <c r="P1451" s="398"/>
      <c r="Q1451" s="398"/>
    </row>
    <row r="1452" spans="1:17" s="364" customFormat="1" ht="109.2" customHeight="1" x14ac:dyDescent="0.3">
      <c r="A1452" s="368"/>
      <c r="B1452" s="361"/>
      <c r="C1452" s="368"/>
      <c r="D1452" s="368"/>
      <c r="E1452" s="368"/>
      <c r="F1452" s="368"/>
      <c r="G1452" s="369"/>
      <c r="H1452" s="369"/>
      <c r="I1452" s="443"/>
      <c r="J1452" s="368"/>
      <c r="O1452" s="457"/>
      <c r="P1452" s="398"/>
      <c r="Q1452" s="398"/>
    </row>
    <row r="1453" spans="1:17" s="364" customFormat="1" ht="109.2" customHeight="1" x14ac:dyDescent="0.3">
      <c r="A1453" s="368"/>
      <c r="B1453" s="361"/>
      <c r="C1453" s="368"/>
      <c r="D1453" s="368"/>
      <c r="E1453" s="368"/>
      <c r="F1453" s="368"/>
      <c r="G1453" s="369"/>
      <c r="H1453" s="369"/>
      <c r="I1453" s="443"/>
      <c r="J1453" s="368"/>
      <c r="O1453" s="457"/>
      <c r="P1453" s="398"/>
      <c r="Q1453" s="398"/>
    </row>
    <row r="1454" spans="1:17" s="364" customFormat="1" ht="109.2" customHeight="1" x14ac:dyDescent="0.3">
      <c r="A1454" s="368"/>
      <c r="B1454" s="361"/>
      <c r="C1454" s="368"/>
      <c r="D1454" s="368"/>
      <c r="E1454" s="368"/>
      <c r="F1454" s="368"/>
      <c r="G1454" s="369"/>
      <c r="H1454" s="369"/>
      <c r="I1454" s="443"/>
      <c r="J1454" s="368"/>
      <c r="O1454" s="457"/>
      <c r="P1454" s="398"/>
      <c r="Q1454" s="398"/>
    </row>
    <row r="1455" spans="1:17" s="364" customFormat="1" ht="109.2" customHeight="1" x14ac:dyDescent="0.3">
      <c r="A1455" s="368"/>
      <c r="B1455" s="361"/>
      <c r="C1455" s="368"/>
      <c r="D1455" s="368"/>
      <c r="E1455" s="368"/>
      <c r="F1455" s="368"/>
      <c r="G1455" s="369"/>
      <c r="H1455" s="369"/>
      <c r="I1455" s="443"/>
      <c r="J1455" s="368"/>
      <c r="O1455" s="457"/>
      <c r="P1455" s="398"/>
      <c r="Q1455" s="398"/>
    </row>
    <row r="1456" spans="1:17" s="364" customFormat="1" ht="109.2" customHeight="1" x14ac:dyDescent="0.3">
      <c r="A1456" s="368"/>
      <c r="B1456" s="361"/>
      <c r="C1456" s="368"/>
      <c r="D1456" s="368"/>
      <c r="E1456" s="368"/>
      <c r="F1456" s="368"/>
      <c r="G1456" s="369"/>
      <c r="H1456" s="369"/>
      <c r="I1456" s="443"/>
      <c r="J1456" s="368"/>
      <c r="O1456" s="457"/>
      <c r="P1456" s="398"/>
      <c r="Q1456" s="398"/>
    </row>
    <row r="1457" spans="1:17" s="364" customFormat="1" ht="109.2" customHeight="1" x14ac:dyDescent="0.3">
      <c r="A1457" s="368"/>
      <c r="B1457" s="361"/>
      <c r="C1457" s="368"/>
      <c r="D1457" s="368"/>
      <c r="E1457" s="368"/>
      <c r="F1457" s="368"/>
      <c r="G1457" s="369"/>
      <c r="H1457" s="369"/>
      <c r="I1457" s="443"/>
      <c r="J1457" s="368"/>
      <c r="O1457" s="457"/>
      <c r="P1457" s="398"/>
      <c r="Q1457" s="398"/>
    </row>
    <row r="1458" spans="1:17" s="364" customFormat="1" ht="109.2" customHeight="1" x14ac:dyDescent="0.3">
      <c r="A1458" s="368"/>
      <c r="B1458" s="361"/>
      <c r="C1458" s="368"/>
      <c r="D1458" s="368"/>
      <c r="E1458" s="368"/>
      <c r="F1458" s="368"/>
      <c r="G1458" s="369"/>
      <c r="H1458" s="369"/>
      <c r="I1458" s="443"/>
      <c r="J1458" s="368"/>
      <c r="O1458" s="457"/>
      <c r="P1458" s="398"/>
      <c r="Q1458" s="398"/>
    </row>
    <row r="1459" spans="1:17" s="364" customFormat="1" ht="109.2" customHeight="1" x14ac:dyDescent="0.3">
      <c r="A1459" s="368"/>
      <c r="B1459" s="361"/>
      <c r="C1459" s="368"/>
      <c r="D1459" s="368"/>
      <c r="E1459" s="368"/>
      <c r="F1459" s="368"/>
      <c r="G1459" s="369"/>
      <c r="H1459" s="369"/>
      <c r="I1459" s="443"/>
      <c r="J1459" s="368"/>
      <c r="O1459" s="457"/>
      <c r="P1459" s="398"/>
      <c r="Q1459" s="398"/>
    </row>
    <row r="1460" spans="1:17" s="364" customFormat="1" ht="109.2" customHeight="1" x14ac:dyDescent="0.3">
      <c r="A1460" s="368"/>
      <c r="B1460" s="361"/>
      <c r="C1460" s="368"/>
      <c r="D1460" s="368"/>
      <c r="E1460" s="368"/>
      <c r="F1460" s="368"/>
      <c r="G1460" s="369"/>
      <c r="H1460" s="369"/>
      <c r="I1460" s="443"/>
      <c r="J1460" s="368"/>
      <c r="O1460" s="457"/>
      <c r="P1460" s="398"/>
      <c r="Q1460" s="398"/>
    </row>
    <row r="1461" spans="1:17" s="364" customFormat="1" ht="109.2" customHeight="1" x14ac:dyDescent="0.3">
      <c r="A1461" s="368"/>
      <c r="B1461" s="361"/>
      <c r="C1461" s="368"/>
      <c r="D1461" s="368"/>
      <c r="E1461" s="368"/>
      <c r="F1461" s="368"/>
      <c r="G1461" s="369"/>
      <c r="H1461" s="369"/>
      <c r="I1461" s="443"/>
      <c r="J1461" s="368"/>
      <c r="O1461" s="457"/>
      <c r="P1461" s="398"/>
      <c r="Q1461" s="398"/>
    </row>
    <row r="1462" spans="1:17" s="364" customFormat="1" ht="109.2" customHeight="1" x14ac:dyDescent="0.3">
      <c r="A1462" s="368"/>
      <c r="B1462" s="361"/>
      <c r="C1462" s="368"/>
      <c r="D1462" s="368"/>
      <c r="E1462" s="368"/>
      <c r="F1462" s="368"/>
      <c r="G1462" s="369"/>
      <c r="H1462" s="369"/>
      <c r="I1462" s="443"/>
      <c r="J1462" s="368"/>
      <c r="O1462" s="457"/>
      <c r="P1462" s="398"/>
      <c r="Q1462" s="398"/>
    </row>
    <row r="1463" spans="1:17" s="364" customFormat="1" ht="109.2" customHeight="1" x14ac:dyDescent="0.3">
      <c r="A1463" s="368"/>
      <c r="B1463" s="361"/>
      <c r="C1463" s="368"/>
      <c r="D1463" s="368"/>
      <c r="E1463" s="368"/>
      <c r="F1463" s="368"/>
      <c r="G1463" s="369"/>
      <c r="H1463" s="369"/>
      <c r="I1463" s="443"/>
      <c r="J1463" s="368"/>
      <c r="O1463" s="457"/>
      <c r="P1463" s="398"/>
      <c r="Q1463" s="398"/>
    </row>
    <row r="1464" spans="1:17" s="364" customFormat="1" ht="109.2" customHeight="1" x14ac:dyDescent="0.3">
      <c r="A1464" s="368"/>
      <c r="B1464" s="361"/>
      <c r="C1464" s="368"/>
      <c r="D1464" s="368"/>
      <c r="E1464" s="368"/>
      <c r="F1464" s="368"/>
      <c r="G1464" s="369"/>
      <c r="H1464" s="369"/>
      <c r="I1464" s="443"/>
      <c r="J1464" s="368"/>
      <c r="O1464" s="457"/>
      <c r="P1464" s="398"/>
      <c r="Q1464" s="398"/>
    </row>
    <row r="1465" spans="1:17" s="364" customFormat="1" ht="109.2" customHeight="1" x14ac:dyDescent="0.3">
      <c r="A1465" s="368"/>
      <c r="B1465" s="361"/>
      <c r="C1465" s="368"/>
      <c r="D1465" s="368"/>
      <c r="E1465" s="368"/>
      <c r="F1465" s="368"/>
      <c r="G1465" s="369"/>
      <c r="H1465" s="369"/>
      <c r="I1465" s="443"/>
      <c r="J1465" s="368"/>
      <c r="O1465" s="457"/>
      <c r="P1465" s="398"/>
      <c r="Q1465" s="398"/>
    </row>
    <row r="1466" spans="1:17" s="364" customFormat="1" ht="109.2" customHeight="1" x14ac:dyDescent="0.3">
      <c r="A1466" s="368"/>
      <c r="B1466" s="361"/>
      <c r="C1466" s="368"/>
      <c r="D1466" s="368"/>
      <c r="E1466" s="368"/>
      <c r="F1466" s="368"/>
      <c r="G1466" s="369"/>
      <c r="H1466" s="369"/>
      <c r="I1466" s="443"/>
      <c r="J1466" s="368"/>
      <c r="O1466" s="457"/>
      <c r="P1466" s="398"/>
      <c r="Q1466" s="398"/>
    </row>
    <row r="1467" spans="1:17" s="364" customFormat="1" ht="109.2" customHeight="1" x14ac:dyDescent="0.3">
      <c r="A1467" s="368"/>
      <c r="B1467" s="361"/>
      <c r="C1467" s="368"/>
      <c r="D1467" s="368"/>
      <c r="E1467" s="368"/>
      <c r="F1467" s="368"/>
      <c r="G1467" s="369"/>
      <c r="H1467" s="369"/>
      <c r="I1467" s="443"/>
      <c r="J1467" s="368"/>
      <c r="O1467" s="457"/>
      <c r="P1467" s="398"/>
      <c r="Q1467" s="398"/>
    </row>
    <row r="1468" spans="1:17" s="364" customFormat="1" ht="109.2" customHeight="1" x14ac:dyDescent="0.3">
      <c r="A1468" s="368"/>
      <c r="B1468" s="361"/>
      <c r="C1468" s="368"/>
      <c r="D1468" s="368"/>
      <c r="E1468" s="368"/>
      <c r="F1468" s="368"/>
      <c r="G1468" s="369"/>
      <c r="H1468" s="369"/>
      <c r="I1468" s="443"/>
      <c r="J1468" s="368"/>
      <c r="O1468" s="457"/>
      <c r="P1468" s="398"/>
      <c r="Q1468" s="398"/>
    </row>
    <row r="1469" spans="1:17" s="364" customFormat="1" ht="109.2" customHeight="1" x14ac:dyDescent="0.3">
      <c r="A1469" s="368"/>
      <c r="B1469" s="361"/>
      <c r="C1469" s="368"/>
      <c r="D1469" s="368"/>
      <c r="E1469" s="368"/>
      <c r="F1469" s="368"/>
      <c r="G1469" s="369"/>
      <c r="H1469" s="369"/>
      <c r="I1469" s="443"/>
      <c r="J1469" s="368"/>
      <c r="O1469" s="457"/>
      <c r="P1469" s="398"/>
      <c r="Q1469" s="398"/>
    </row>
    <row r="1470" spans="1:17" s="364" customFormat="1" ht="109.2" customHeight="1" x14ac:dyDescent="0.3">
      <c r="A1470" s="368"/>
      <c r="B1470" s="361"/>
      <c r="C1470" s="368"/>
      <c r="D1470" s="368"/>
      <c r="E1470" s="368"/>
      <c r="F1470" s="368"/>
      <c r="G1470" s="369"/>
      <c r="H1470" s="369"/>
      <c r="I1470" s="443"/>
      <c r="J1470" s="368"/>
      <c r="O1470" s="457"/>
      <c r="P1470" s="398"/>
      <c r="Q1470" s="398"/>
    </row>
    <row r="1471" spans="1:17" s="364" customFormat="1" ht="109.2" customHeight="1" x14ac:dyDescent="0.3">
      <c r="A1471" s="368"/>
      <c r="B1471" s="361"/>
      <c r="C1471" s="368"/>
      <c r="D1471" s="368"/>
      <c r="E1471" s="368"/>
      <c r="F1471" s="368"/>
      <c r="G1471" s="369"/>
      <c r="H1471" s="369"/>
      <c r="I1471" s="443"/>
      <c r="J1471" s="368"/>
      <c r="O1471" s="457"/>
      <c r="P1471" s="398"/>
      <c r="Q1471" s="398"/>
    </row>
    <row r="1472" spans="1:17" s="364" customFormat="1" ht="109.2" customHeight="1" x14ac:dyDescent="0.3">
      <c r="A1472" s="368"/>
      <c r="B1472" s="361"/>
      <c r="C1472" s="368"/>
      <c r="D1472" s="368"/>
      <c r="E1472" s="368"/>
      <c r="F1472" s="368"/>
      <c r="G1472" s="369"/>
      <c r="H1472" s="369"/>
      <c r="I1472" s="443"/>
      <c r="J1472" s="368"/>
      <c r="O1472" s="457"/>
      <c r="P1472" s="398"/>
      <c r="Q1472" s="398"/>
    </row>
    <row r="1473" spans="1:17" s="364" customFormat="1" ht="109.2" customHeight="1" x14ac:dyDescent="0.3">
      <c r="A1473" s="368"/>
      <c r="B1473" s="361"/>
      <c r="C1473" s="368"/>
      <c r="D1473" s="368"/>
      <c r="E1473" s="368"/>
      <c r="F1473" s="368"/>
      <c r="G1473" s="369"/>
      <c r="H1473" s="369"/>
      <c r="I1473" s="443"/>
      <c r="J1473" s="368"/>
      <c r="O1473" s="457"/>
      <c r="P1473" s="398"/>
      <c r="Q1473" s="398"/>
    </row>
    <row r="1474" spans="1:17" s="364" customFormat="1" ht="109.2" customHeight="1" x14ac:dyDescent="0.3">
      <c r="A1474" s="368"/>
      <c r="B1474" s="361"/>
      <c r="C1474" s="368"/>
      <c r="D1474" s="368"/>
      <c r="E1474" s="368"/>
      <c r="F1474" s="368"/>
      <c r="G1474" s="369"/>
      <c r="H1474" s="369"/>
      <c r="I1474" s="443"/>
      <c r="J1474" s="368"/>
      <c r="O1474" s="457"/>
      <c r="P1474" s="398"/>
      <c r="Q1474" s="398"/>
    </row>
    <row r="1475" spans="1:17" s="364" customFormat="1" ht="109.2" customHeight="1" x14ac:dyDescent="0.3">
      <c r="A1475" s="368"/>
      <c r="B1475" s="361"/>
      <c r="C1475" s="368"/>
      <c r="D1475" s="368"/>
      <c r="E1475" s="368"/>
      <c r="F1475" s="368"/>
      <c r="G1475" s="369"/>
      <c r="H1475" s="369"/>
      <c r="I1475" s="443"/>
      <c r="J1475" s="368"/>
      <c r="O1475" s="457"/>
      <c r="P1475" s="398"/>
      <c r="Q1475" s="398"/>
    </row>
    <row r="1476" spans="1:17" s="364" customFormat="1" ht="109.2" customHeight="1" x14ac:dyDescent="0.3">
      <c r="A1476" s="368"/>
      <c r="B1476" s="361"/>
      <c r="C1476" s="368"/>
      <c r="D1476" s="368"/>
      <c r="E1476" s="368"/>
      <c r="F1476" s="368"/>
      <c r="G1476" s="369"/>
      <c r="H1476" s="369"/>
      <c r="I1476" s="443"/>
      <c r="J1476" s="368"/>
      <c r="O1476" s="457"/>
      <c r="P1476" s="398"/>
      <c r="Q1476" s="398"/>
    </row>
    <row r="1477" spans="1:17" s="364" customFormat="1" ht="109.2" customHeight="1" x14ac:dyDescent="0.3">
      <c r="A1477" s="368"/>
      <c r="B1477" s="361"/>
      <c r="C1477" s="368"/>
      <c r="D1477" s="368"/>
      <c r="E1477" s="368"/>
      <c r="F1477" s="368"/>
      <c r="G1477" s="369"/>
      <c r="H1477" s="369"/>
      <c r="I1477" s="443"/>
      <c r="J1477" s="368"/>
      <c r="O1477" s="457"/>
      <c r="P1477" s="398"/>
      <c r="Q1477" s="398"/>
    </row>
    <row r="1478" spans="1:17" s="364" customFormat="1" ht="109.2" customHeight="1" x14ac:dyDescent="0.3">
      <c r="A1478" s="368"/>
      <c r="B1478" s="361"/>
      <c r="C1478" s="368"/>
      <c r="D1478" s="368"/>
      <c r="E1478" s="368"/>
      <c r="F1478" s="368"/>
      <c r="G1478" s="369"/>
      <c r="H1478" s="369"/>
      <c r="I1478" s="443"/>
      <c r="J1478" s="368"/>
      <c r="O1478" s="457"/>
      <c r="P1478" s="398"/>
      <c r="Q1478" s="398"/>
    </row>
    <row r="1479" spans="1:17" s="364" customFormat="1" ht="109.2" customHeight="1" x14ac:dyDescent="0.3">
      <c r="A1479" s="368"/>
      <c r="B1479" s="361"/>
      <c r="C1479" s="368"/>
      <c r="D1479" s="368"/>
      <c r="E1479" s="368"/>
      <c r="F1479" s="368"/>
      <c r="G1479" s="369"/>
      <c r="H1479" s="369"/>
      <c r="I1479" s="443"/>
      <c r="J1479" s="368"/>
      <c r="O1479" s="457"/>
      <c r="P1479" s="398"/>
      <c r="Q1479" s="398"/>
    </row>
    <row r="1480" spans="1:17" s="364" customFormat="1" ht="109.2" customHeight="1" x14ac:dyDescent="0.3">
      <c r="A1480" s="368"/>
      <c r="B1480" s="361"/>
      <c r="C1480" s="368"/>
      <c r="D1480" s="368"/>
      <c r="E1480" s="368"/>
      <c r="F1480" s="368"/>
      <c r="G1480" s="369"/>
      <c r="H1480" s="369"/>
      <c r="I1480" s="443"/>
      <c r="J1480" s="368"/>
      <c r="O1480" s="457"/>
      <c r="P1480" s="398"/>
      <c r="Q1480" s="398"/>
    </row>
    <row r="1481" spans="1:17" s="364" customFormat="1" ht="109.2" customHeight="1" x14ac:dyDescent="0.3">
      <c r="A1481" s="368"/>
      <c r="B1481" s="361"/>
      <c r="C1481" s="368"/>
      <c r="D1481" s="368"/>
      <c r="E1481" s="368"/>
      <c r="F1481" s="368"/>
      <c r="G1481" s="369"/>
      <c r="H1481" s="369"/>
      <c r="I1481" s="443"/>
      <c r="J1481" s="368"/>
      <c r="O1481" s="457"/>
      <c r="P1481" s="398"/>
      <c r="Q1481" s="398"/>
    </row>
    <row r="1482" spans="1:17" s="364" customFormat="1" ht="109.2" customHeight="1" x14ac:dyDescent="0.3">
      <c r="A1482" s="368"/>
      <c r="B1482" s="361"/>
      <c r="C1482" s="368"/>
      <c r="D1482" s="368"/>
      <c r="E1482" s="368"/>
      <c r="F1482" s="368"/>
      <c r="G1482" s="369"/>
      <c r="H1482" s="369"/>
      <c r="I1482" s="443"/>
      <c r="J1482" s="368"/>
      <c r="O1482" s="457"/>
      <c r="P1482" s="398"/>
      <c r="Q1482" s="398"/>
    </row>
    <row r="1483" spans="1:17" s="364" customFormat="1" ht="109.2" customHeight="1" x14ac:dyDescent="0.3">
      <c r="A1483" s="368"/>
      <c r="B1483" s="361"/>
      <c r="C1483" s="368"/>
      <c r="D1483" s="368"/>
      <c r="E1483" s="368"/>
      <c r="F1483" s="368"/>
      <c r="G1483" s="369"/>
      <c r="H1483" s="369"/>
      <c r="I1483" s="443"/>
      <c r="J1483" s="368"/>
      <c r="O1483" s="457"/>
      <c r="P1483" s="398"/>
      <c r="Q1483" s="398"/>
    </row>
    <row r="1484" spans="1:17" s="364" customFormat="1" ht="109.2" customHeight="1" x14ac:dyDescent="0.3">
      <c r="A1484" s="368"/>
      <c r="B1484" s="361"/>
      <c r="C1484" s="368"/>
      <c r="D1484" s="368"/>
      <c r="E1484" s="368"/>
      <c r="F1484" s="368"/>
      <c r="G1484" s="369"/>
      <c r="H1484" s="369"/>
      <c r="I1484" s="443"/>
      <c r="J1484" s="368"/>
      <c r="O1484" s="457"/>
      <c r="P1484" s="398"/>
      <c r="Q1484" s="398"/>
    </row>
    <row r="1485" spans="1:17" s="364" customFormat="1" ht="109.2" customHeight="1" x14ac:dyDescent="0.3">
      <c r="A1485" s="368"/>
      <c r="B1485" s="361"/>
      <c r="C1485" s="368"/>
      <c r="D1485" s="368"/>
      <c r="E1485" s="368"/>
      <c r="F1485" s="368"/>
      <c r="G1485" s="369"/>
      <c r="H1485" s="369"/>
      <c r="I1485" s="443"/>
      <c r="J1485" s="368"/>
      <c r="O1485" s="457"/>
      <c r="P1485" s="398"/>
      <c r="Q1485" s="398"/>
    </row>
    <row r="1486" spans="1:17" s="364" customFormat="1" ht="109.2" customHeight="1" x14ac:dyDescent="0.3">
      <c r="A1486" s="368"/>
      <c r="B1486" s="361"/>
      <c r="C1486" s="368"/>
      <c r="D1486" s="368"/>
      <c r="E1486" s="368"/>
      <c r="F1486" s="368"/>
      <c r="G1486" s="369"/>
      <c r="H1486" s="369"/>
      <c r="I1486" s="443"/>
      <c r="J1486" s="368"/>
      <c r="O1486" s="457"/>
      <c r="P1486" s="398"/>
      <c r="Q1486" s="398"/>
    </row>
    <row r="1487" spans="1:17" s="364" customFormat="1" ht="109.2" customHeight="1" x14ac:dyDescent="0.3">
      <c r="A1487" s="368"/>
      <c r="B1487" s="361"/>
      <c r="C1487" s="368"/>
      <c r="D1487" s="368"/>
      <c r="E1487" s="368"/>
      <c r="F1487" s="368"/>
      <c r="G1487" s="369"/>
      <c r="H1487" s="369"/>
      <c r="I1487" s="443"/>
      <c r="J1487" s="368"/>
      <c r="O1487" s="457"/>
      <c r="P1487" s="398"/>
      <c r="Q1487" s="398"/>
    </row>
    <row r="1488" spans="1:17" s="364" customFormat="1" ht="109.2" customHeight="1" x14ac:dyDescent="0.3">
      <c r="A1488" s="368"/>
      <c r="B1488" s="361"/>
      <c r="C1488" s="368"/>
      <c r="D1488" s="368"/>
      <c r="E1488" s="368"/>
      <c r="F1488" s="368"/>
      <c r="G1488" s="369"/>
      <c r="H1488" s="369"/>
      <c r="I1488" s="443"/>
      <c r="J1488" s="368"/>
      <c r="O1488" s="457"/>
      <c r="P1488" s="398"/>
      <c r="Q1488" s="398"/>
    </row>
    <row r="1489" spans="1:17" s="364" customFormat="1" ht="109.2" customHeight="1" x14ac:dyDescent="0.3">
      <c r="A1489" s="368"/>
      <c r="B1489" s="361"/>
      <c r="C1489" s="368"/>
      <c r="D1489" s="368"/>
      <c r="E1489" s="368"/>
      <c r="F1489" s="368"/>
      <c r="G1489" s="369"/>
      <c r="H1489" s="369"/>
      <c r="I1489" s="443"/>
      <c r="J1489" s="368"/>
      <c r="O1489" s="457"/>
      <c r="P1489" s="398"/>
      <c r="Q1489" s="398"/>
    </row>
    <row r="1490" spans="1:17" s="364" customFormat="1" ht="109.2" customHeight="1" x14ac:dyDescent="0.3">
      <c r="A1490" s="368"/>
      <c r="B1490" s="361"/>
      <c r="C1490" s="368"/>
      <c r="D1490" s="368"/>
      <c r="E1490" s="368"/>
      <c r="F1490" s="368"/>
      <c r="G1490" s="369"/>
      <c r="H1490" s="369"/>
      <c r="I1490" s="443"/>
      <c r="J1490" s="368"/>
      <c r="O1490" s="457"/>
      <c r="P1490" s="398"/>
      <c r="Q1490" s="398"/>
    </row>
    <row r="1491" spans="1:17" s="364" customFormat="1" ht="109.2" customHeight="1" x14ac:dyDescent="0.3">
      <c r="A1491" s="368"/>
      <c r="B1491" s="361"/>
      <c r="C1491" s="368"/>
      <c r="D1491" s="368"/>
      <c r="E1491" s="368"/>
      <c r="F1491" s="368"/>
      <c r="G1491" s="369"/>
      <c r="H1491" s="369"/>
      <c r="I1491" s="443"/>
      <c r="J1491" s="368"/>
      <c r="O1491" s="457"/>
      <c r="P1491" s="398"/>
      <c r="Q1491" s="398"/>
    </row>
    <row r="1492" spans="1:17" s="364" customFormat="1" ht="109.2" customHeight="1" x14ac:dyDescent="0.3">
      <c r="A1492" s="368"/>
      <c r="B1492" s="361"/>
      <c r="C1492" s="368"/>
      <c r="D1492" s="368"/>
      <c r="E1492" s="368"/>
      <c r="F1492" s="368"/>
      <c r="G1492" s="369"/>
      <c r="H1492" s="369"/>
      <c r="I1492" s="443"/>
      <c r="J1492" s="368"/>
      <c r="O1492" s="457"/>
      <c r="P1492" s="398"/>
      <c r="Q1492" s="398"/>
    </row>
    <row r="1493" spans="1:17" s="364" customFormat="1" ht="109.2" customHeight="1" x14ac:dyDescent="0.3">
      <c r="A1493" s="368"/>
      <c r="B1493" s="361"/>
      <c r="C1493" s="368"/>
      <c r="D1493" s="368"/>
      <c r="E1493" s="368"/>
      <c r="F1493" s="368"/>
      <c r="G1493" s="369"/>
      <c r="H1493" s="369"/>
      <c r="I1493" s="443"/>
      <c r="J1493" s="368"/>
      <c r="O1493" s="457"/>
      <c r="P1493" s="398"/>
      <c r="Q1493" s="398"/>
    </row>
    <row r="1494" spans="1:17" s="364" customFormat="1" ht="109.2" customHeight="1" x14ac:dyDescent="0.3">
      <c r="A1494" s="368"/>
      <c r="B1494" s="361"/>
      <c r="C1494" s="368"/>
      <c r="D1494" s="368"/>
      <c r="E1494" s="368"/>
      <c r="F1494" s="368"/>
      <c r="G1494" s="369"/>
      <c r="H1494" s="369"/>
      <c r="I1494" s="443"/>
      <c r="J1494" s="368"/>
      <c r="O1494" s="457"/>
      <c r="P1494" s="398"/>
      <c r="Q1494" s="398"/>
    </row>
    <row r="1495" spans="1:17" s="364" customFormat="1" ht="109.2" customHeight="1" x14ac:dyDescent="0.3">
      <c r="A1495" s="368"/>
      <c r="B1495" s="361"/>
      <c r="C1495" s="368"/>
      <c r="D1495" s="368"/>
      <c r="E1495" s="368"/>
      <c r="F1495" s="368"/>
      <c r="G1495" s="369"/>
      <c r="H1495" s="369"/>
      <c r="I1495" s="443"/>
      <c r="J1495" s="368"/>
      <c r="O1495" s="457"/>
      <c r="P1495" s="398"/>
      <c r="Q1495" s="398"/>
    </row>
    <row r="1496" spans="1:17" s="364" customFormat="1" ht="109.2" customHeight="1" x14ac:dyDescent="0.3">
      <c r="A1496" s="368"/>
      <c r="B1496" s="361"/>
      <c r="C1496" s="368"/>
      <c r="D1496" s="368"/>
      <c r="E1496" s="368"/>
      <c r="F1496" s="368"/>
      <c r="G1496" s="369"/>
      <c r="H1496" s="369"/>
      <c r="I1496" s="443"/>
      <c r="J1496" s="368"/>
      <c r="O1496" s="457"/>
      <c r="P1496" s="398"/>
      <c r="Q1496" s="398"/>
    </row>
    <row r="1497" spans="1:17" s="364" customFormat="1" ht="109.2" customHeight="1" x14ac:dyDescent="0.3">
      <c r="A1497" s="368"/>
      <c r="B1497" s="361"/>
      <c r="C1497" s="368"/>
      <c r="D1497" s="368"/>
      <c r="E1497" s="368"/>
      <c r="F1497" s="368"/>
      <c r="G1497" s="369"/>
      <c r="H1497" s="369"/>
      <c r="I1497" s="443"/>
      <c r="J1497" s="368"/>
      <c r="O1497" s="457"/>
      <c r="P1497" s="398"/>
      <c r="Q1497" s="398"/>
    </row>
    <row r="1498" spans="1:17" s="364" customFormat="1" ht="109.2" customHeight="1" x14ac:dyDescent="0.3">
      <c r="A1498" s="368"/>
      <c r="B1498" s="361"/>
      <c r="C1498" s="368"/>
      <c r="D1498" s="368"/>
      <c r="E1498" s="368"/>
      <c r="F1498" s="368"/>
      <c r="G1498" s="369"/>
      <c r="H1498" s="369"/>
      <c r="I1498" s="443"/>
      <c r="J1498" s="368"/>
      <c r="O1498" s="457"/>
      <c r="P1498" s="398"/>
      <c r="Q1498" s="398"/>
    </row>
    <row r="1499" spans="1:17" s="364" customFormat="1" ht="109.2" customHeight="1" x14ac:dyDescent="0.3">
      <c r="A1499" s="368"/>
      <c r="B1499" s="361"/>
      <c r="C1499" s="368"/>
      <c r="D1499" s="368"/>
      <c r="E1499" s="368"/>
      <c r="F1499" s="368"/>
      <c r="G1499" s="369"/>
      <c r="H1499" s="369"/>
      <c r="I1499" s="443"/>
      <c r="J1499" s="368"/>
      <c r="O1499" s="457"/>
      <c r="P1499" s="398"/>
      <c r="Q1499" s="398"/>
    </row>
    <row r="1500" spans="1:17" s="364" customFormat="1" ht="109.2" customHeight="1" x14ac:dyDescent="0.3">
      <c r="A1500" s="368"/>
      <c r="B1500" s="361"/>
      <c r="C1500" s="368"/>
      <c r="D1500" s="368"/>
      <c r="E1500" s="368"/>
      <c r="F1500" s="368"/>
      <c r="G1500" s="369"/>
      <c r="H1500" s="369"/>
      <c r="I1500" s="443"/>
      <c r="J1500" s="368"/>
      <c r="O1500" s="457"/>
      <c r="P1500" s="398"/>
      <c r="Q1500" s="398"/>
    </row>
    <row r="1501" spans="1:17" s="364" customFormat="1" ht="109.2" customHeight="1" x14ac:dyDescent="0.3">
      <c r="A1501" s="368"/>
      <c r="B1501" s="361"/>
      <c r="C1501" s="368"/>
      <c r="D1501" s="368"/>
      <c r="E1501" s="368"/>
      <c r="F1501" s="368"/>
      <c r="G1501" s="369"/>
      <c r="H1501" s="369"/>
      <c r="I1501" s="443"/>
      <c r="J1501" s="368"/>
      <c r="O1501" s="457"/>
      <c r="P1501" s="398"/>
      <c r="Q1501" s="398"/>
    </row>
    <row r="1502" spans="1:17" s="364" customFormat="1" ht="109.2" customHeight="1" x14ac:dyDescent="0.3">
      <c r="A1502" s="368"/>
      <c r="B1502" s="361"/>
      <c r="C1502" s="368"/>
      <c r="D1502" s="368"/>
      <c r="E1502" s="368"/>
      <c r="F1502" s="368"/>
      <c r="G1502" s="369"/>
      <c r="H1502" s="369"/>
      <c r="I1502" s="443"/>
      <c r="J1502" s="368"/>
      <c r="O1502" s="457"/>
      <c r="P1502" s="398"/>
      <c r="Q1502" s="398"/>
    </row>
    <row r="1503" spans="1:17" s="364" customFormat="1" ht="109.2" customHeight="1" x14ac:dyDescent="0.3">
      <c r="A1503" s="368"/>
      <c r="B1503" s="361"/>
      <c r="C1503" s="368"/>
      <c r="D1503" s="368"/>
      <c r="E1503" s="368"/>
      <c r="F1503" s="368"/>
      <c r="G1503" s="369"/>
      <c r="H1503" s="369"/>
      <c r="I1503" s="443"/>
      <c r="J1503" s="368"/>
      <c r="O1503" s="457"/>
      <c r="P1503" s="398"/>
      <c r="Q1503" s="398"/>
    </row>
    <row r="1504" spans="1:17" s="364" customFormat="1" ht="109.2" customHeight="1" x14ac:dyDescent="0.3">
      <c r="A1504" s="368"/>
      <c r="B1504" s="361"/>
      <c r="C1504" s="368"/>
      <c r="D1504" s="368"/>
      <c r="E1504" s="368"/>
      <c r="F1504" s="368"/>
      <c r="G1504" s="369"/>
      <c r="H1504" s="369"/>
      <c r="I1504" s="443"/>
      <c r="J1504" s="368"/>
      <c r="O1504" s="457"/>
      <c r="P1504" s="398"/>
      <c r="Q1504" s="398"/>
    </row>
    <row r="1505" spans="1:17" s="364" customFormat="1" ht="109.2" customHeight="1" x14ac:dyDescent="0.3">
      <c r="A1505" s="368"/>
      <c r="B1505" s="361"/>
      <c r="C1505" s="368"/>
      <c r="D1505" s="368"/>
      <c r="E1505" s="368"/>
      <c r="F1505" s="368"/>
      <c r="G1505" s="369"/>
      <c r="H1505" s="369"/>
      <c r="I1505" s="443"/>
      <c r="J1505" s="368"/>
      <c r="O1505" s="457"/>
      <c r="P1505" s="398"/>
      <c r="Q1505" s="398"/>
    </row>
    <row r="1506" spans="1:17" s="364" customFormat="1" ht="109.2" customHeight="1" x14ac:dyDescent="0.3">
      <c r="A1506" s="368"/>
      <c r="B1506" s="361"/>
      <c r="C1506" s="368"/>
      <c r="D1506" s="368"/>
      <c r="E1506" s="368"/>
      <c r="F1506" s="368"/>
      <c r="G1506" s="369"/>
      <c r="H1506" s="369"/>
      <c r="I1506" s="443"/>
      <c r="J1506" s="368"/>
      <c r="O1506" s="457"/>
      <c r="P1506" s="398"/>
      <c r="Q1506" s="398"/>
    </row>
    <row r="1507" spans="1:17" s="364" customFormat="1" ht="109.2" customHeight="1" x14ac:dyDescent="0.3">
      <c r="A1507" s="368"/>
      <c r="B1507" s="361"/>
      <c r="C1507" s="368"/>
      <c r="D1507" s="368"/>
      <c r="E1507" s="368"/>
      <c r="F1507" s="368"/>
      <c r="G1507" s="369"/>
      <c r="H1507" s="369"/>
      <c r="I1507" s="443"/>
      <c r="J1507" s="368"/>
      <c r="O1507" s="457"/>
      <c r="P1507" s="398"/>
      <c r="Q1507" s="398"/>
    </row>
    <row r="1508" spans="1:17" s="364" customFormat="1" ht="109.2" customHeight="1" x14ac:dyDescent="0.3">
      <c r="A1508" s="368"/>
      <c r="B1508" s="361"/>
      <c r="C1508" s="368"/>
      <c r="D1508" s="368"/>
      <c r="E1508" s="368"/>
      <c r="F1508" s="368"/>
      <c r="G1508" s="369"/>
      <c r="H1508" s="369"/>
      <c r="I1508" s="443"/>
      <c r="J1508" s="368"/>
      <c r="O1508" s="457"/>
      <c r="P1508" s="398"/>
      <c r="Q1508" s="398"/>
    </row>
    <row r="1509" spans="1:17" s="364" customFormat="1" ht="109.2" customHeight="1" x14ac:dyDescent="0.3">
      <c r="A1509" s="368"/>
      <c r="B1509" s="361"/>
      <c r="C1509" s="368"/>
      <c r="D1509" s="368"/>
      <c r="E1509" s="368"/>
      <c r="F1509" s="368"/>
      <c r="G1509" s="369"/>
      <c r="H1509" s="369"/>
      <c r="I1509" s="443"/>
      <c r="J1509" s="368"/>
      <c r="O1509" s="457"/>
      <c r="P1509" s="398"/>
      <c r="Q1509" s="398"/>
    </row>
    <row r="1510" spans="1:17" s="364" customFormat="1" ht="109.2" customHeight="1" x14ac:dyDescent="0.3">
      <c r="A1510" s="368"/>
      <c r="B1510" s="361"/>
      <c r="C1510" s="368"/>
      <c r="D1510" s="368"/>
      <c r="E1510" s="368"/>
      <c r="F1510" s="368"/>
      <c r="G1510" s="369"/>
      <c r="H1510" s="369"/>
      <c r="I1510" s="443"/>
      <c r="J1510" s="368"/>
      <c r="O1510" s="457"/>
      <c r="P1510" s="398"/>
      <c r="Q1510" s="398"/>
    </row>
    <row r="1511" spans="1:17" s="364" customFormat="1" ht="109.2" customHeight="1" x14ac:dyDescent="0.3">
      <c r="A1511" s="368"/>
      <c r="B1511" s="361"/>
      <c r="C1511" s="368"/>
      <c r="D1511" s="368"/>
      <c r="E1511" s="368"/>
      <c r="F1511" s="368"/>
      <c r="G1511" s="369"/>
      <c r="H1511" s="369"/>
      <c r="I1511" s="443"/>
      <c r="J1511" s="368"/>
      <c r="O1511" s="457"/>
      <c r="P1511" s="398"/>
      <c r="Q1511" s="398"/>
    </row>
    <row r="1512" spans="1:17" s="364" customFormat="1" ht="109.2" customHeight="1" x14ac:dyDescent="0.3">
      <c r="A1512" s="368"/>
      <c r="B1512" s="361"/>
      <c r="C1512" s="368"/>
      <c r="D1512" s="368"/>
      <c r="E1512" s="368"/>
      <c r="F1512" s="368"/>
      <c r="G1512" s="369"/>
      <c r="H1512" s="369"/>
      <c r="I1512" s="443"/>
      <c r="J1512" s="368"/>
      <c r="O1512" s="457"/>
      <c r="P1512" s="398"/>
      <c r="Q1512" s="398"/>
    </row>
    <row r="1513" spans="1:17" s="364" customFormat="1" ht="109.2" customHeight="1" x14ac:dyDescent="0.3">
      <c r="A1513" s="368"/>
      <c r="B1513" s="361"/>
      <c r="C1513" s="368"/>
      <c r="D1513" s="368"/>
      <c r="E1513" s="368"/>
      <c r="F1513" s="368"/>
      <c r="G1513" s="369"/>
      <c r="H1513" s="369"/>
      <c r="I1513" s="443"/>
      <c r="J1513" s="368"/>
      <c r="O1513" s="457"/>
      <c r="P1513" s="398"/>
      <c r="Q1513" s="398"/>
    </row>
    <row r="1514" spans="1:17" s="364" customFormat="1" ht="109.2" customHeight="1" x14ac:dyDescent="0.3">
      <c r="A1514" s="368"/>
      <c r="B1514" s="361"/>
      <c r="C1514" s="368"/>
      <c r="D1514" s="368"/>
      <c r="E1514" s="368"/>
      <c r="F1514" s="368"/>
      <c r="G1514" s="369"/>
      <c r="H1514" s="369"/>
      <c r="I1514" s="443"/>
      <c r="J1514" s="368"/>
      <c r="O1514" s="457"/>
      <c r="P1514" s="398"/>
      <c r="Q1514" s="398"/>
    </row>
    <row r="1515" spans="1:17" s="364" customFormat="1" ht="109.2" customHeight="1" x14ac:dyDescent="0.3">
      <c r="A1515" s="368"/>
      <c r="B1515" s="361"/>
      <c r="C1515" s="368"/>
      <c r="D1515" s="368"/>
      <c r="E1515" s="368"/>
      <c r="F1515" s="368"/>
      <c r="G1515" s="369"/>
      <c r="H1515" s="369"/>
      <c r="I1515" s="443"/>
      <c r="J1515" s="368"/>
      <c r="O1515" s="457"/>
      <c r="P1515" s="398"/>
      <c r="Q1515" s="398"/>
    </row>
    <row r="1516" spans="1:17" s="364" customFormat="1" ht="109.2" customHeight="1" x14ac:dyDescent="0.3">
      <c r="A1516" s="368"/>
      <c r="B1516" s="361"/>
      <c r="C1516" s="368"/>
      <c r="D1516" s="368"/>
      <c r="E1516" s="368"/>
      <c r="F1516" s="368"/>
      <c r="G1516" s="369"/>
      <c r="H1516" s="369"/>
      <c r="I1516" s="443"/>
      <c r="J1516" s="368"/>
      <c r="O1516" s="457"/>
      <c r="P1516" s="398"/>
      <c r="Q1516" s="398"/>
    </row>
    <row r="1517" spans="1:17" s="364" customFormat="1" ht="109.2" customHeight="1" x14ac:dyDescent="0.3">
      <c r="A1517" s="368"/>
      <c r="B1517" s="361"/>
      <c r="C1517" s="368"/>
      <c r="D1517" s="368"/>
      <c r="E1517" s="368"/>
      <c r="F1517" s="368"/>
      <c r="G1517" s="369"/>
      <c r="H1517" s="369"/>
      <c r="I1517" s="443"/>
      <c r="J1517" s="368"/>
      <c r="O1517" s="457"/>
      <c r="P1517" s="398"/>
      <c r="Q1517" s="398"/>
    </row>
    <row r="1518" spans="1:17" s="364" customFormat="1" ht="109.2" customHeight="1" x14ac:dyDescent="0.3">
      <c r="A1518" s="368"/>
      <c r="B1518" s="361"/>
      <c r="C1518" s="368"/>
      <c r="D1518" s="368"/>
      <c r="E1518" s="368"/>
      <c r="F1518" s="368"/>
      <c r="G1518" s="369"/>
      <c r="H1518" s="369"/>
      <c r="I1518" s="443"/>
      <c r="J1518" s="368"/>
      <c r="O1518" s="457"/>
      <c r="P1518" s="398"/>
      <c r="Q1518" s="398"/>
    </row>
    <row r="1519" spans="1:17" s="364" customFormat="1" ht="109.2" customHeight="1" x14ac:dyDescent="0.3">
      <c r="A1519" s="368"/>
      <c r="B1519" s="361"/>
      <c r="C1519" s="368"/>
      <c r="D1519" s="368"/>
      <c r="E1519" s="368"/>
      <c r="F1519" s="368"/>
      <c r="G1519" s="369"/>
      <c r="H1519" s="369"/>
      <c r="I1519" s="443"/>
      <c r="J1519" s="368"/>
      <c r="O1519" s="457"/>
      <c r="P1519" s="398"/>
      <c r="Q1519" s="398"/>
    </row>
    <row r="1520" spans="1:17" s="364" customFormat="1" ht="109.2" customHeight="1" x14ac:dyDescent="0.3">
      <c r="A1520" s="368"/>
      <c r="B1520" s="361"/>
      <c r="C1520" s="368"/>
      <c r="D1520" s="368"/>
      <c r="E1520" s="368"/>
      <c r="F1520" s="368"/>
      <c r="G1520" s="369"/>
      <c r="H1520" s="369"/>
      <c r="I1520" s="443"/>
      <c r="J1520" s="368"/>
      <c r="O1520" s="457"/>
      <c r="P1520" s="398"/>
      <c r="Q1520" s="398"/>
    </row>
    <row r="1521" spans="1:17" s="364" customFormat="1" ht="109.2" customHeight="1" x14ac:dyDescent="0.3">
      <c r="A1521" s="368"/>
      <c r="B1521" s="361"/>
      <c r="C1521" s="368"/>
      <c r="D1521" s="368"/>
      <c r="E1521" s="368"/>
      <c r="F1521" s="368"/>
      <c r="G1521" s="369"/>
      <c r="H1521" s="369"/>
      <c r="I1521" s="443"/>
      <c r="J1521" s="368"/>
      <c r="O1521" s="457"/>
      <c r="P1521" s="398"/>
      <c r="Q1521" s="398"/>
    </row>
    <row r="1522" spans="1:17" s="364" customFormat="1" ht="109.2" customHeight="1" x14ac:dyDescent="0.3">
      <c r="A1522" s="368"/>
      <c r="B1522" s="361"/>
      <c r="C1522" s="368"/>
      <c r="D1522" s="368"/>
      <c r="E1522" s="368"/>
      <c r="F1522" s="368"/>
      <c r="G1522" s="369"/>
      <c r="H1522" s="369"/>
      <c r="I1522" s="443"/>
      <c r="J1522" s="368"/>
      <c r="O1522" s="457"/>
      <c r="P1522" s="398"/>
      <c r="Q1522" s="398"/>
    </row>
    <row r="1523" spans="1:17" s="364" customFormat="1" ht="109.2" customHeight="1" x14ac:dyDescent="0.3">
      <c r="A1523" s="368"/>
      <c r="B1523" s="361"/>
      <c r="C1523" s="368"/>
      <c r="D1523" s="368"/>
      <c r="E1523" s="368"/>
      <c r="F1523" s="368"/>
      <c r="G1523" s="369"/>
      <c r="H1523" s="369"/>
      <c r="I1523" s="443"/>
      <c r="J1523" s="368"/>
      <c r="O1523" s="457"/>
      <c r="P1523" s="398"/>
      <c r="Q1523" s="398"/>
    </row>
    <row r="1524" spans="1:17" s="364" customFormat="1" ht="109.2" customHeight="1" x14ac:dyDescent="0.3">
      <c r="A1524" s="368"/>
      <c r="B1524" s="361"/>
      <c r="C1524" s="368"/>
      <c r="D1524" s="368"/>
      <c r="E1524" s="368"/>
      <c r="F1524" s="368"/>
      <c r="G1524" s="369"/>
      <c r="H1524" s="369"/>
      <c r="I1524" s="443"/>
      <c r="J1524" s="368"/>
      <c r="O1524" s="457"/>
      <c r="P1524" s="398"/>
      <c r="Q1524" s="398"/>
    </row>
    <row r="1525" spans="1:17" s="364" customFormat="1" ht="109.2" customHeight="1" x14ac:dyDescent="0.3">
      <c r="A1525" s="368"/>
      <c r="B1525" s="361"/>
      <c r="C1525" s="368"/>
      <c r="D1525" s="368"/>
      <c r="E1525" s="368"/>
      <c r="F1525" s="368"/>
      <c r="G1525" s="369"/>
      <c r="H1525" s="369"/>
      <c r="I1525" s="443"/>
      <c r="J1525" s="368"/>
      <c r="O1525" s="457"/>
      <c r="P1525" s="398"/>
      <c r="Q1525" s="398"/>
    </row>
    <row r="1526" spans="1:17" s="364" customFormat="1" ht="109.2" customHeight="1" x14ac:dyDescent="0.3">
      <c r="A1526" s="368"/>
      <c r="B1526" s="361"/>
      <c r="C1526" s="368"/>
      <c r="D1526" s="368"/>
      <c r="E1526" s="368"/>
      <c r="F1526" s="368"/>
      <c r="G1526" s="369"/>
      <c r="H1526" s="369"/>
      <c r="I1526" s="443"/>
      <c r="J1526" s="368"/>
      <c r="O1526" s="457"/>
      <c r="P1526" s="398"/>
      <c r="Q1526" s="398"/>
    </row>
    <row r="1527" spans="1:17" s="364" customFormat="1" ht="109.2" customHeight="1" x14ac:dyDescent="0.3">
      <c r="A1527" s="368"/>
      <c r="B1527" s="361"/>
      <c r="C1527" s="368"/>
      <c r="D1527" s="368"/>
      <c r="E1527" s="368"/>
      <c r="F1527" s="368"/>
      <c r="G1527" s="369"/>
      <c r="H1527" s="369"/>
      <c r="I1527" s="443"/>
      <c r="J1527" s="368"/>
      <c r="O1527" s="457"/>
      <c r="P1527" s="398"/>
      <c r="Q1527" s="398"/>
    </row>
    <row r="1528" spans="1:17" s="364" customFormat="1" ht="109.2" customHeight="1" x14ac:dyDescent="0.3">
      <c r="A1528" s="368"/>
      <c r="B1528" s="361"/>
      <c r="C1528" s="368"/>
      <c r="D1528" s="368"/>
      <c r="E1528" s="368"/>
      <c r="F1528" s="368"/>
      <c r="G1528" s="369"/>
      <c r="H1528" s="369"/>
      <c r="I1528" s="443"/>
      <c r="J1528" s="368"/>
      <c r="O1528" s="457"/>
      <c r="P1528" s="398"/>
      <c r="Q1528" s="398"/>
    </row>
    <row r="1529" spans="1:17" s="364" customFormat="1" ht="109.2" customHeight="1" x14ac:dyDescent="0.3">
      <c r="A1529" s="368"/>
      <c r="B1529" s="361"/>
      <c r="C1529" s="368"/>
      <c r="D1529" s="368"/>
      <c r="E1529" s="368"/>
      <c r="F1529" s="368"/>
      <c r="G1529" s="369"/>
      <c r="H1529" s="369"/>
      <c r="I1529" s="443"/>
      <c r="J1529" s="368"/>
      <c r="O1529" s="457"/>
      <c r="P1529" s="398"/>
      <c r="Q1529" s="398"/>
    </row>
    <row r="1530" spans="1:17" s="364" customFormat="1" ht="109.2" customHeight="1" x14ac:dyDescent="0.3">
      <c r="A1530" s="368"/>
      <c r="B1530" s="361"/>
      <c r="C1530" s="368"/>
      <c r="D1530" s="368"/>
      <c r="E1530" s="368"/>
      <c r="F1530" s="368"/>
      <c r="G1530" s="369"/>
      <c r="H1530" s="369"/>
      <c r="I1530" s="443"/>
      <c r="J1530" s="368"/>
      <c r="O1530" s="457"/>
      <c r="P1530" s="398"/>
      <c r="Q1530" s="398"/>
    </row>
    <row r="1531" spans="1:17" s="364" customFormat="1" ht="109.2" customHeight="1" x14ac:dyDescent="0.3">
      <c r="A1531" s="368"/>
      <c r="B1531" s="361"/>
      <c r="C1531" s="368"/>
      <c r="D1531" s="368"/>
      <c r="E1531" s="368"/>
      <c r="F1531" s="368"/>
      <c r="G1531" s="369"/>
      <c r="H1531" s="369"/>
      <c r="I1531" s="443"/>
      <c r="J1531" s="368"/>
      <c r="O1531" s="457"/>
      <c r="P1531" s="398"/>
      <c r="Q1531" s="398"/>
    </row>
    <row r="1532" spans="1:17" s="364" customFormat="1" ht="109.2" customHeight="1" x14ac:dyDescent="0.3">
      <c r="A1532" s="368"/>
      <c r="B1532" s="361"/>
      <c r="C1532" s="368"/>
      <c r="D1532" s="368"/>
      <c r="E1532" s="368"/>
      <c r="F1532" s="368"/>
      <c r="G1532" s="369"/>
      <c r="H1532" s="369"/>
      <c r="I1532" s="443"/>
      <c r="J1532" s="368"/>
      <c r="O1532" s="457"/>
      <c r="P1532" s="398"/>
      <c r="Q1532" s="398"/>
    </row>
    <row r="1533" spans="1:17" s="364" customFormat="1" ht="109.2" customHeight="1" x14ac:dyDescent="0.3">
      <c r="A1533" s="368"/>
      <c r="B1533" s="361"/>
      <c r="C1533" s="368"/>
      <c r="D1533" s="368"/>
      <c r="E1533" s="368"/>
      <c r="F1533" s="368"/>
      <c r="G1533" s="369"/>
      <c r="H1533" s="369"/>
      <c r="I1533" s="443"/>
      <c r="J1533" s="368"/>
      <c r="O1533" s="457"/>
      <c r="P1533" s="398"/>
      <c r="Q1533" s="398"/>
    </row>
    <row r="1534" spans="1:17" s="364" customFormat="1" ht="109.2" customHeight="1" x14ac:dyDescent="0.3">
      <c r="A1534" s="368"/>
      <c r="B1534" s="361"/>
      <c r="C1534" s="368"/>
      <c r="D1534" s="368"/>
      <c r="E1534" s="368"/>
      <c r="F1534" s="368"/>
      <c r="G1534" s="369"/>
      <c r="H1534" s="369"/>
      <c r="I1534" s="443"/>
      <c r="J1534" s="368"/>
      <c r="O1534" s="457"/>
      <c r="P1534" s="398"/>
      <c r="Q1534" s="398"/>
    </row>
    <row r="1535" spans="1:17" s="364" customFormat="1" ht="109.2" customHeight="1" x14ac:dyDescent="0.3">
      <c r="A1535" s="368"/>
      <c r="B1535" s="361"/>
      <c r="C1535" s="368"/>
      <c r="D1535" s="368"/>
      <c r="E1535" s="368"/>
      <c r="F1535" s="368"/>
      <c r="G1535" s="369"/>
      <c r="H1535" s="369"/>
      <c r="I1535" s="443"/>
      <c r="J1535" s="368"/>
      <c r="O1535" s="457"/>
      <c r="P1535" s="398"/>
      <c r="Q1535" s="398"/>
    </row>
    <row r="1536" spans="1:17" s="364" customFormat="1" ht="109.2" customHeight="1" x14ac:dyDescent="0.3">
      <c r="A1536" s="368"/>
      <c r="B1536" s="361"/>
      <c r="C1536" s="368"/>
      <c r="D1536" s="368"/>
      <c r="E1536" s="368"/>
      <c r="F1536" s="368"/>
      <c r="G1536" s="369"/>
      <c r="H1536" s="369"/>
      <c r="I1536" s="443"/>
      <c r="J1536" s="368"/>
      <c r="O1536" s="457"/>
      <c r="P1536" s="398"/>
      <c r="Q1536" s="398"/>
    </row>
    <row r="1537" spans="1:17" s="364" customFormat="1" ht="109.2" customHeight="1" x14ac:dyDescent="0.3">
      <c r="A1537" s="368"/>
      <c r="B1537" s="361"/>
      <c r="C1537" s="368"/>
      <c r="D1537" s="368"/>
      <c r="E1537" s="368"/>
      <c r="F1537" s="368"/>
      <c r="G1537" s="369"/>
      <c r="H1537" s="369"/>
      <c r="I1537" s="443"/>
      <c r="J1537" s="368"/>
      <c r="O1537" s="457"/>
      <c r="P1537" s="398"/>
      <c r="Q1537" s="398"/>
    </row>
    <row r="1538" spans="1:17" s="364" customFormat="1" ht="109.2" customHeight="1" x14ac:dyDescent="0.3">
      <c r="A1538" s="368"/>
      <c r="B1538" s="361"/>
      <c r="C1538" s="368"/>
      <c r="D1538" s="368"/>
      <c r="E1538" s="368"/>
      <c r="F1538" s="368"/>
      <c r="G1538" s="369"/>
      <c r="H1538" s="369"/>
      <c r="I1538" s="443"/>
      <c r="J1538" s="368"/>
      <c r="O1538" s="457"/>
      <c r="P1538" s="398"/>
      <c r="Q1538" s="398"/>
    </row>
    <row r="1539" spans="1:17" s="364" customFormat="1" ht="109.2" customHeight="1" x14ac:dyDescent="0.3">
      <c r="A1539" s="368"/>
      <c r="B1539" s="361"/>
      <c r="C1539" s="368"/>
      <c r="D1539" s="368"/>
      <c r="E1539" s="368"/>
      <c r="F1539" s="368"/>
      <c r="G1539" s="369"/>
      <c r="H1539" s="369"/>
      <c r="I1539" s="443"/>
      <c r="J1539" s="368"/>
      <c r="O1539" s="457"/>
      <c r="P1539" s="398"/>
      <c r="Q1539" s="398"/>
    </row>
    <row r="1540" spans="1:17" s="364" customFormat="1" ht="109.2" customHeight="1" x14ac:dyDescent="0.3">
      <c r="A1540" s="368"/>
      <c r="B1540" s="361"/>
      <c r="C1540" s="368"/>
      <c r="D1540" s="368"/>
      <c r="E1540" s="368"/>
      <c r="F1540" s="368"/>
      <c r="G1540" s="369"/>
      <c r="H1540" s="369"/>
      <c r="I1540" s="443"/>
      <c r="J1540" s="368"/>
      <c r="O1540" s="457"/>
      <c r="P1540" s="398"/>
      <c r="Q1540" s="398"/>
    </row>
    <row r="1541" spans="1:17" s="364" customFormat="1" ht="109.2" customHeight="1" x14ac:dyDescent="0.3">
      <c r="A1541" s="368"/>
      <c r="B1541" s="361"/>
      <c r="C1541" s="368"/>
      <c r="D1541" s="368"/>
      <c r="E1541" s="368"/>
      <c r="F1541" s="368"/>
      <c r="G1541" s="369"/>
      <c r="H1541" s="369"/>
      <c r="I1541" s="443"/>
      <c r="J1541" s="368"/>
      <c r="O1541" s="457"/>
      <c r="P1541" s="398"/>
      <c r="Q1541" s="398"/>
    </row>
    <row r="1542" spans="1:17" s="364" customFormat="1" ht="109.2" customHeight="1" x14ac:dyDescent="0.3">
      <c r="A1542" s="368"/>
      <c r="B1542" s="361"/>
      <c r="C1542" s="368"/>
      <c r="D1542" s="368"/>
      <c r="E1542" s="368"/>
      <c r="F1542" s="368"/>
      <c r="G1542" s="369"/>
      <c r="H1542" s="369"/>
      <c r="I1542" s="443"/>
      <c r="J1542" s="368"/>
      <c r="O1542" s="457"/>
      <c r="P1542" s="398"/>
      <c r="Q1542" s="398"/>
    </row>
    <row r="1543" spans="1:17" s="364" customFormat="1" ht="109.2" customHeight="1" x14ac:dyDescent="0.3">
      <c r="A1543" s="368"/>
      <c r="B1543" s="361"/>
      <c r="C1543" s="368"/>
      <c r="D1543" s="368"/>
      <c r="E1543" s="368"/>
      <c r="F1543" s="368"/>
      <c r="G1543" s="369"/>
      <c r="H1543" s="369"/>
      <c r="I1543" s="443"/>
      <c r="J1543" s="368"/>
      <c r="O1543" s="457"/>
      <c r="P1543" s="398"/>
      <c r="Q1543" s="398"/>
    </row>
    <row r="1544" spans="1:17" s="364" customFormat="1" ht="109.2" customHeight="1" x14ac:dyDescent="0.3">
      <c r="A1544" s="368"/>
      <c r="B1544" s="361"/>
      <c r="C1544" s="368"/>
      <c r="D1544" s="368"/>
      <c r="E1544" s="368"/>
      <c r="F1544" s="368"/>
      <c r="G1544" s="369"/>
      <c r="H1544" s="369"/>
      <c r="I1544" s="443"/>
      <c r="J1544" s="368"/>
      <c r="O1544" s="457"/>
      <c r="P1544" s="398"/>
      <c r="Q1544" s="398"/>
    </row>
    <row r="1545" spans="1:17" s="364" customFormat="1" ht="109.2" customHeight="1" x14ac:dyDescent="0.3">
      <c r="A1545" s="368"/>
      <c r="B1545" s="361"/>
      <c r="C1545" s="368"/>
      <c r="D1545" s="368"/>
      <c r="E1545" s="368"/>
      <c r="F1545" s="368"/>
      <c r="G1545" s="369"/>
      <c r="H1545" s="369"/>
      <c r="I1545" s="443"/>
      <c r="J1545" s="368"/>
      <c r="O1545" s="457"/>
      <c r="P1545" s="398"/>
      <c r="Q1545" s="398"/>
    </row>
    <row r="1546" spans="1:17" s="364" customFormat="1" ht="109.2" customHeight="1" x14ac:dyDescent="0.3">
      <c r="A1546" s="368"/>
      <c r="B1546" s="361"/>
      <c r="C1546" s="368"/>
      <c r="D1546" s="368"/>
      <c r="E1546" s="368"/>
      <c r="F1546" s="368"/>
      <c r="G1546" s="369"/>
      <c r="H1546" s="369"/>
      <c r="I1546" s="443"/>
      <c r="J1546" s="368"/>
      <c r="O1546" s="457"/>
      <c r="P1546" s="398"/>
      <c r="Q1546" s="398"/>
    </row>
    <row r="1547" spans="1:17" s="364" customFormat="1" ht="109.2" customHeight="1" x14ac:dyDescent="0.3">
      <c r="A1547" s="368"/>
      <c r="B1547" s="361"/>
      <c r="C1547" s="368"/>
      <c r="D1547" s="368"/>
      <c r="E1547" s="368"/>
      <c r="F1547" s="368"/>
      <c r="G1547" s="369"/>
      <c r="H1547" s="369"/>
      <c r="I1547" s="443"/>
      <c r="J1547" s="368"/>
      <c r="O1547" s="457"/>
      <c r="P1547" s="398"/>
      <c r="Q1547" s="398"/>
    </row>
    <row r="1548" spans="1:17" s="364" customFormat="1" ht="109.2" customHeight="1" x14ac:dyDescent="0.3">
      <c r="A1548" s="368"/>
      <c r="B1548" s="361"/>
      <c r="C1548" s="368"/>
      <c r="D1548" s="368"/>
      <c r="E1548" s="368"/>
      <c r="F1548" s="368"/>
      <c r="G1548" s="369"/>
      <c r="H1548" s="369"/>
      <c r="I1548" s="443"/>
      <c r="J1548" s="368"/>
      <c r="O1548" s="457"/>
      <c r="P1548" s="398"/>
      <c r="Q1548" s="398"/>
    </row>
    <row r="1549" spans="1:17" s="364" customFormat="1" ht="109.2" customHeight="1" x14ac:dyDescent="0.3">
      <c r="A1549" s="368"/>
      <c r="B1549" s="361"/>
      <c r="C1549" s="368"/>
      <c r="D1549" s="368"/>
      <c r="E1549" s="368"/>
      <c r="F1549" s="368"/>
      <c r="G1549" s="369"/>
      <c r="H1549" s="369"/>
      <c r="I1549" s="443"/>
      <c r="J1549" s="368"/>
      <c r="O1549" s="457"/>
      <c r="P1549" s="398"/>
      <c r="Q1549" s="398"/>
    </row>
    <row r="1550" spans="1:17" s="364" customFormat="1" ht="109.2" customHeight="1" x14ac:dyDescent="0.3">
      <c r="A1550" s="368"/>
      <c r="B1550" s="361"/>
      <c r="C1550" s="368"/>
      <c r="D1550" s="368"/>
      <c r="E1550" s="368"/>
      <c r="F1550" s="368"/>
      <c r="G1550" s="369"/>
      <c r="H1550" s="369"/>
      <c r="I1550" s="443"/>
      <c r="J1550" s="368"/>
      <c r="O1550" s="457"/>
      <c r="P1550" s="398"/>
      <c r="Q1550" s="398"/>
    </row>
    <row r="1551" spans="1:17" s="364" customFormat="1" ht="109.2" customHeight="1" x14ac:dyDescent="0.3">
      <c r="A1551" s="368"/>
      <c r="B1551" s="361"/>
      <c r="C1551" s="368"/>
      <c r="D1551" s="368"/>
      <c r="E1551" s="368"/>
      <c r="F1551" s="368"/>
      <c r="G1551" s="369"/>
      <c r="H1551" s="369"/>
      <c r="I1551" s="443"/>
      <c r="J1551" s="368"/>
      <c r="O1551" s="457"/>
      <c r="P1551" s="398"/>
      <c r="Q1551" s="398"/>
    </row>
    <row r="1552" spans="1:17" s="364" customFormat="1" ht="109.2" customHeight="1" x14ac:dyDescent="0.3">
      <c r="A1552" s="368"/>
      <c r="B1552" s="361"/>
      <c r="C1552" s="368"/>
      <c r="D1552" s="368"/>
      <c r="E1552" s="368"/>
      <c r="F1552" s="368"/>
      <c r="G1552" s="369"/>
      <c r="H1552" s="369"/>
      <c r="I1552" s="443"/>
      <c r="J1552" s="368"/>
      <c r="O1552" s="457"/>
      <c r="P1552" s="398"/>
      <c r="Q1552" s="398"/>
    </row>
    <row r="1553" spans="1:17" s="364" customFormat="1" ht="109.2" customHeight="1" x14ac:dyDescent="0.3">
      <c r="A1553" s="368"/>
      <c r="B1553" s="361"/>
      <c r="C1553" s="368"/>
      <c r="D1553" s="368"/>
      <c r="E1553" s="368"/>
      <c r="F1553" s="368"/>
      <c r="G1553" s="369"/>
      <c r="H1553" s="369"/>
      <c r="I1553" s="443"/>
      <c r="J1553" s="368"/>
      <c r="O1553" s="457"/>
      <c r="P1553" s="398"/>
      <c r="Q1553" s="398"/>
    </row>
    <row r="1554" spans="1:17" s="364" customFormat="1" ht="109.2" customHeight="1" x14ac:dyDescent="0.3">
      <c r="A1554" s="368"/>
      <c r="B1554" s="361"/>
      <c r="C1554" s="368"/>
      <c r="D1554" s="368"/>
      <c r="E1554" s="368"/>
      <c r="F1554" s="368"/>
      <c r="G1554" s="369"/>
      <c r="H1554" s="369"/>
      <c r="I1554" s="443"/>
      <c r="J1554" s="368"/>
      <c r="O1554" s="457"/>
      <c r="P1554" s="398"/>
      <c r="Q1554" s="398"/>
    </row>
    <row r="1555" spans="1:17" s="364" customFormat="1" ht="109.2" customHeight="1" x14ac:dyDescent="0.3">
      <c r="A1555" s="368"/>
      <c r="B1555" s="361"/>
      <c r="C1555" s="368"/>
      <c r="D1555" s="368"/>
      <c r="E1555" s="368"/>
      <c r="F1555" s="368"/>
      <c r="G1555" s="369"/>
      <c r="H1555" s="369"/>
      <c r="I1555" s="443"/>
      <c r="J1555" s="368"/>
      <c r="O1555" s="457"/>
      <c r="P1555" s="398"/>
      <c r="Q1555" s="398"/>
    </row>
    <row r="1556" spans="1:17" s="364" customFormat="1" ht="109.2" customHeight="1" x14ac:dyDescent="0.3">
      <c r="A1556" s="368"/>
      <c r="B1556" s="361"/>
      <c r="C1556" s="368"/>
      <c r="D1556" s="368"/>
      <c r="E1556" s="368"/>
      <c r="F1556" s="368"/>
      <c r="G1556" s="369"/>
      <c r="H1556" s="369"/>
      <c r="I1556" s="443"/>
      <c r="J1556" s="368"/>
      <c r="O1556" s="457"/>
      <c r="P1556" s="398"/>
      <c r="Q1556" s="398"/>
    </row>
    <row r="1557" spans="1:17" s="364" customFormat="1" ht="109.2" customHeight="1" x14ac:dyDescent="0.3">
      <c r="A1557" s="368"/>
      <c r="B1557" s="361"/>
      <c r="C1557" s="368"/>
      <c r="D1557" s="368"/>
      <c r="E1557" s="368"/>
      <c r="F1557" s="368"/>
      <c r="G1557" s="369"/>
      <c r="H1557" s="369"/>
      <c r="I1557" s="443"/>
      <c r="J1557" s="368"/>
      <c r="O1557" s="457"/>
      <c r="P1557" s="398"/>
      <c r="Q1557" s="398"/>
    </row>
    <row r="1558" spans="1:17" s="364" customFormat="1" ht="109.2" customHeight="1" x14ac:dyDescent="0.3">
      <c r="A1558" s="368"/>
      <c r="B1558" s="361"/>
      <c r="C1558" s="368"/>
      <c r="D1558" s="368"/>
      <c r="E1558" s="368"/>
      <c r="F1558" s="368"/>
      <c r="G1558" s="369"/>
      <c r="H1558" s="369"/>
      <c r="I1558" s="443"/>
      <c r="J1558" s="368"/>
      <c r="O1558" s="457"/>
      <c r="P1558" s="398"/>
      <c r="Q1558" s="398"/>
    </row>
    <row r="1559" spans="1:17" s="364" customFormat="1" ht="109.2" customHeight="1" x14ac:dyDescent="0.3">
      <c r="A1559" s="368"/>
      <c r="B1559" s="361"/>
      <c r="C1559" s="368"/>
      <c r="D1559" s="368"/>
      <c r="E1559" s="368"/>
      <c r="F1559" s="368"/>
      <c r="G1559" s="369"/>
      <c r="H1559" s="369"/>
      <c r="I1559" s="443"/>
      <c r="J1559" s="368"/>
      <c r="O1559" s="457"/>
      <c r="P1559" s="398"/>
      <c r="Q1559" s="398"/>
    </row>
    <row r="1560" spans="1:17" s="364" customFormat="1" ht="109.2" customHeight="1" x14ac:dyDescent="0.3">
      <c r="A1560" s="368"/>
      <c r="B1560" s="361"/>
      <c r="C1560" s="368"/>
      <c r="D1560" s="368"/>
      <c r="E1560" s="368"/>
      <c r="F1560" s="368"/>
      <c r="G1560" s="369"/>
      <c r="H1560" s="369"/>
      <c r="I1560" s="443"/>
      <c r="J1560" s="368"/>
      <c r="O1560" s="457"/>
      <c r="P1560" s="398"/>
      <c r="Q1560" s="398"/>
    </row>
    <row r="1561" spans="1:17" s="364" customFormat="1" ht="109.2" customHeight="1" x14ac:dyDescent="0.3">
      <c r="A1561" s="368"/>
      <c r="B1561" s="361"/>
      <c r="C1561" s="368"/>
      <c r="D1561" s="368"/>
      <c r="E1561" s="368"/>
      <c r="F1561" s="368"/>
      <c r="G1561" s="369"/>
      <c r="H1561" s="369"/>
      <c r="I1561" s="443"/>
      <c r="J1561" s="368"/>
      <c r="O1561" s="457"/>
      <c r="P1561" s="398"/>
      <c r="Q1561" s="398"/>
    </row>
    <row r="1562" spans="1:17" s="364" customFormat="1" ht="109.2" customHeight="1" x14ac:dyDescent="0.3">
      <c r="A1562" s="368"/>
      <c r="B1562" s="361"/>
      <c r="C1562" s="368"/>
      <c r="D1562" s="368"/>
      <c r="E1562" s="368"/>
      <c r="F1562" s="368"/>
      <c r="G1562" s="369"/>
      <c r="H1562" s="369"/>
      <c r="I1562" s="443"/>
      <c r="J1562" s="368"/>
      <c r="O1562" s="457"/>
      <c r="P1562" s="398"/>
      <c r="Q1562" s="398"/>
    </row>
    <row r="1563" spans="1:17" s="364" customFormat="1" ht="109.2" customHeight="1" x14ac:dyDescent="0.3">
      <c r="A1563" s="368"/>
      <c r="B1563" s="361"/>
      <c r="C1563" s="368"/>
      <c r="D1563" s="368"/>
      <c r="E1563" s="368"/>
      <c r="F1563" s="368"/>
      <c r="G1563" s="369"/>
      <c r="H1563" s="369"/>
      <c r="I1563" s="443"/>
      <c r="J1563" s="368"/>
      <c r="O1563" s="457"/>
      <c r="P1563" s="398"/>
      <c r="Q1563" s="398"/>
    </row>
    <row r="1564" spans="1:17" s="364" customFormat="1" ht="109.2" customHeight="1" x14ac:dyDescent="0.3">
      <c r="A1564" s="368"/>
      <c r="B1564" s="361"/>
      <c r="C1564" s="368"/>
      <c r="D1564" s="368"/>
      <c r="E1564" s="368"/>
      <c r="F1564" s="368"/>
      <c r="G1564" s="369"/>
      <c r="H1564" s="369"/>
      <c r="I1564" s="443"/>
      <c r="J1564" s="368"/>
      <c r="O1564" s="457"/>
      <c r="P1564" s="398"/>
      <c r="Q1564" s="398"/>
    </row>
    <row r="1565" spans="1:17" s="364" customFormat="1" ht="109.2" customHeight="1" x14ac:dyDescent="0.3">
      <c r="A1565" s="368"/>
      <c r="B1565" s="361"/>
      <c r="C1565" s="368"/>
      <c r="D1565" s="368"/>
      <c r="E1565" s="368"/>
      <c r="F1565" s="368"/>
      <c r="G1565" s="369"/>
      <c r="H1565" s="369"/>
      <c r="I1565" s="443"/>
      <c r="J1565" s="368"/>
      <c r="O1565" s="457"/>
      <c r="P1565" s="398"/>
      <c r="Q1565" s="398"/>
    </row>
    <row r="1566" spans="1:17" s="364" customFormat="1" ht="109.2" customHeight="1" x14ac:dyDescent="0.3">
      <c r="A1566" s="368"/>
      <c r="B1566" s="361"/>
      <c r="C1566" s="368"/>
      <c r="D1566" s="368"/>
      <c r="E1566" s="368"/>
      <c r="F1566" s="368"/>
      <c r="G1566" s="369"/>
      <c r="H1566" s="369"/>
      <c r="I1566" s="443"/>
      <c r="J1566" s="368"/>
      <c r="O1566" s="457"/>
      <c r="P1566" s="398"/>
      <c r="Q1566" s="398"/>
    </row>
    <row r="1567" spans="1:17" s="364" customFormat="1" ht="109.2" customHeight="1" x14ac:dyDescent="0.3">
      <c r="A1567" s="368"/>
      <c r="B1567" s="361"/>
      <c r="C1567" s="368"/>
      <c r="D1567" s="368"/>
      <c r="E1567" s="368"/>
      <c r="F1567" s="368"/>
      <c r="G1567" s="369"/>
      <c r="H1567" s="369"/>
      <c r="I1567" s="443"/>
      <c r="J1567" s="368"/>
      <c r="O1567" s="457"/>
      <c r="P1567" s="398"/>
      <c r="Q1567" s="398"/>
    </row>
    <row r="1568" spans="1:17" s="364" customFormat="1" ht="109.2" customHeight="1" x14ac:dyDescent="0.3">
      <c r="A1568" s="368"/>
      <c r="B1568" s="361"/>
      <c r="C1568" s="368"/>
      <c r="D1568" s="368"/>
      <c r="E1568" s="368"/>
      <c r="F1568" s="368"/>
      <c r="G1568" s="369"/>
      <c r="H1568" s="369"/>
      <c r="I1568" s="443"/>
      <c r="J1568" s="368"/>
      <c r="O1568" s="457"/>
      <c r="P1568" s="398"/>
      <c r="Q1568" s="398"/>
    </row>
    <row r="1569" spans="1:17" s="364" customFormat="1" ht="109.2" customHeight="1" x14ac:dyDescent="0.3">
      <c r="A1569" s="368"/>
      <c r="B1569" s="361"/>
      <c r="C1569" s="368"/>
      <c r="D1569" s="368"/>
      <c r="E1569" s="368"/>
      <c r="F1569" s="368"/>
      <c r="G1569" s="369"/>
      <c r="H1569" s="369"/>
      <c r="I1569" s="443"/>
      <c r="J1569" s="368"/>
      <c r="O1569" s="457"/>
      <c r="P1569" s="398"/>
      <c r="Q1569" s="398"/>
    </row>
    <row r="1570" spans="1:17" s="364" customFormat="1" ht="109.2" customHeight="1" x14ac:dyDescent="0.3">
      <c r="A1570" s="368"/>
      <c r="B1570" s="361"/>
      <c r="C1570" s="368"/>
      <c r="D1570" s="368"/>
      <c r="E1570" s="368"/>
      <c r="F1570" s="368"/>
      <c r="G1570" s="369"/>
      <c r="H1570" s="369"/>
      <c r="I1570" s="443"/>
      <c r="J1570" s="368"/>
      <c r="O1570" s="457"/>
      <c r="P1570" s="398"/>
      <c r="Q1570" s="398"/>
    </row>
    <row r="1571" spans="1:17" s="364" customFormat="1" ht="109.2" customHeight="1" x14ac:dyDescent="0.3">
      <c r="A1571" s="368"/>
      <c r="B1571" s="361"/>
      <c r="C1571" s="368"/>
      <c r="D1571" s="368"/>
      <c r="E1571" s="368"/>
      <c r="F1571" s="368"/>
      <c r="G1571" s="369"/>
      <c r="H1571" s="369"/>
      <c r="I1571" s="443"/>
      <c r="J1571" s="368"/>
      <c r="O1571" s="457"/>
      <c r="P1571" s="398"/>
      <c r="Q1571" s="398"/>
    </row>
    <row r="1572" spans="1:17" s="364" customFormat="1" ht="109.2" customHeight="1" x14ac:dyDescent="0.3">
      <c r="A1572" s="368"/>
      <c r="B1572" s="361"/>
      <c r="C1572" s="368"/>
      <c r="D1572" s="368"/>
      <c r="E1572" s="368"/>
      <c r="F1572" s="368"/>
      <c r="G1572" s="369"/>
      <c r="H1572" s="369"/>
      <c r="I1572" s="443"/>
      <c r="J1572" s="368"/>
      <c r="O1572" s="457"/>
      <c r="P1572" s="398"/>
      <c r="Q1572" s="398"/>
    </row>
    <row r="1573" spans="1:17" s="364" customFormat="1" ht="109.2" customHeight="1" x14ac:dyDescent="0.3">
      <c r="A1573" s="368"/>
      <c r="B1573" s="361"/>
      <c r="C1573" s="368"/>
      <c r="D1573" s="368"/>
      <c r="E1573" s="368"/>
      <c r="F1573" s="368"/>
      <c r="G1573" s="369"/>
      <c r="H1573" s="369"/>
      <c r="I1573" s="443"/>
      <c r="J1573" s="368"/>
      <c r="O1573" s="457"/>
      <c r="P1573" s="398"/>
      <c r="Q1573" s="398"/>
    </row>
    <row r="1574" spans="1:17" s="364" customFormat="1" ht="109.2" customHeight="1" x14ac:dyDescent="0.3">
      <c r="A1574" s="368"/>
      <c r="B1574" s="361"/>
      <c r="C1574" s="368"/>
      <c r="D1574" s="368"/>
      <c r="E1574" s="368"/>
      <c r="F1574" s="368"/>
      <c r="G1574" s="369"/>
      <c r="H1574" s="369"/>
      <c r="I1574" s="443"/>
      <c r="J1574" s="368"/>
      <c r="O1574" s="457"/>
      <c r="P1574" s="398"/>
      <c r="Q1574" s="398"/>
    </row>
    <row r="1575" spans="1:17" s="364" customFormat="1" ht="109.2" customHeight="1" x14ac:dyDescent="0.3">
      <c r="A1575" s="368"/>
      <c r="B1575" s="361"/>
      <c r="C1575" s="368"/>
      <c r="D1575" s="368"/>
      <c r="E1575" s="368"/>
      <c r="F1575" s="368"/>
      <c r="G1575" s="369"/>
      <c r="H1575" s="369"/>
      <c r="I1575" s="443"/>
      <c r="J1575" s="368"/>
      <c r="O1575" s="457"/>
      <c r="P1575" s="398"/>
      <c r="Q1575" s="398"/>
    </row>
    <row r="1576" spans="1:17" s="364" customFormat="1" ht="109.2" customHeight="1" x14ac:dyDescent="0.3">
      <c r="A1576" s="368"/>
      <c r="B1576" s="361"/>
      <c r="C1576" s="368"/>
      <c r="D1576" s="368"/>
      <c r="E1576" s="368"/>
      <c r="F1576" s="368"/>
      <c r="G1576" s="369"/>
      <c r="H1576" s="369"/>
      <c r="I1576" s="443"/>
      <c r="J1576" s="368"/>
      <c r="O1576" s="457"/>
      <c r="P1576" s="398"/>
      <c r="Q1576" s="398"/>
    </row>
    <row r="1577" spans="1:17" s="364" customFormat="1" ht="109.2" customHeight="1" x14ac:dyDescent="0.3">
      <c r="A1577" s="368"/>
      <c r="B1577" s="361"/>
      <c r="C1577" s="368"/>
      <c r="D1577" s="368"/>
      <c r="E1577" s="368"/>
      <c r="F1577" s="368"/>
      <c r="G1577" s="369"/>
      <c r="H1577" s="369"/>
      <c r="I1577" s="443"/>
      <c r="J1577" s="368"/>
      <c r="O1577" s="457"/>
      <c r="P1577" s="398"/>
      <c r="Q1577" s="398"/>
    </row>
    <row r="1578" spans="1:17" s="364" customFormat="1" ht="109.2" customHeight="1" x14ac:dyDescent="0.3">
      <c r="A1578" s="368"/>
      <c r="B1578" s="361"/>
      <c r="C1578" s="368"/>
      <c r="D1578" s="368"/>
      <c r="E1578" s="368"/>
      <c r="F1578" s="368"/>
      <c r="G1578" s="369"/>
      <c r="H1578" s="369"/>
      <c r="I1578" s="443"/>
      <c r="J1578" s="368"/>
      <c r="O1578" s="457"/>
      <c r="P1578" s="398"/>
      <c r="Q1578" s="398"/>
    </row>
    <row r="1579" spans="1:17" s="364" customFormat="1" ht="109.2" customHeight="1" x14ac:dyDescent="0.3">
      <c r="A1579" s="368"/>
      <c r="B1579" s="361"/>
      <c r="C1579" s="368"/>
      <c r="D1579" s="368"/>
      <c r="E1579" s="368"/>
      <c r="F1579" s="368"/>
      <c r="G1579" s="369"/>
      <c r="H1579" s="369"/>
      <c r="I1579" s="443"/>
      <c r="J1579" s="368"/>
      <c r="O1579" s="457"/>
      <c r="P1579" s="398"/>
      <c r="Q1579" s="398"/>
    </row>
    <row r="1580" spans="1:17" s="364" customFormat="1" ht="109.2" customHeight="1" x14ac:dyDescent="0.3">
      <c r="A1580" s="368"/>
      <c r="B1580" s="361"/>
      <c r="C1580" s="368"/>
      <c r="D1580" s="368"/>
      <c r="E1580" s="368"/>
      <c r="F1580" s="368"/>
      <c r="G1580" s="369"/>
      <c r="H1580" s="369"/>
      <c r="I1580" s="443"/>
      <c r="J1580" s="368"/>
      <c r="O1580" s="457"/>
      <c r="P1580" s="398"/>
      <c r="Q1580" s="398"/>
    </row>
    <row r="1581" spans="1:17" s="364" customFormat="1" ht="109.2" customHeight="1" x14ac:dyDescent="0.3">
      <c r="A1581" s="368"/>
      <c r="B1581" s="361"/>
      <c r="C1581" s="368"/>
      <c r="D1581" s="368"/>
      <c r="E1581" s="368"/>
      <c r="F1581" s="368"/>
      <c r="G1581" s="369"/>
      <c r="H1581" s="369"/>
      <c r="I1581" s="443"/>
      <c r="J1581" s="368"/>
      <c r="O1581" s="457"/>
      <c r="P1581" s="398"/>
      <c r="Q1581" s="398"/>
    </row>
    <row r="1582" spans="1:17" s="364" customFormat="1" ht="109.2" customHeight="1" x14ac:dyDescent="0.3">
      <c r="A1582" s="368"/>
      <c r="B1582" s="361"/>
      <c r="C1582" s="368"/>
      <c r="D1582" s="368"/>
      <c r="E1582" s="368"/>
      <c r="F1582" s="368"/>
      <c r="G1582" s="369"/>
      <c r="H1582" s="369"/>
      <c r="I1582" s="443"/>
      <c r="J1582" s="368"/>
      <c r="O1582" s="457"/>
      <c r="P1582" s="398"/>
      <c r="Q1582" s="398"/>
    </row>
    <row r="1583" spans="1:17" s="364" customFormat="1" ht="109.2" customHeight="1" x14ac:dyDescent="0.3">
      <c r="A1583" s="368"/>
      <c r="B1583" s="361"/>
      <c r="C1583" s="368"/>
      <c r="D1583" s="368"/>
      <c r="E1583" s="368"/>
      <c r="F1583" s="368"/>
      <c r="G1583" s="369"/>
      <c r="H1583" s="369"/>
      <c r="I1583" s="443"/>
      <c r="J1583" s="368"/>
      <c r="O1583" s="457"/>
      <c r="P1583" s="398"/>
      <c r="Q1583" s="398"/>
    </row>
    <row r="1584" spans="1:17" s="364" customFormat="1" ht="109.2" customHeight="1" x14ac:dyDescent="0.3">
      <c r="A1584" s="368"/>
      <c r="B1584" s="361"/>
      <c r="C1584" s="368"/>
      <c r="D1584" s="368"/>
      <c r="E1584" s="368"/>
      <c r="F1584" s="368"/>
      <c r="G1584" s="369"/>
      <c r="H1584" s="369"/>
      <c r="I1584" s="443"/>
      <c r="J1584" s="368"/>
      <c r="O1584" s="457"/>
      <c r="P1584" s="398"/>
      <c r="Q1584" s="398"/>
    </row>
    <row r="1585" spans="1:17" s="364" customFormat="1" ht="109.2" customHeight="1" x14ac:dyDescent="0.3">
      <c r="A1585" s="368"/>
      <c r="B1585" s="361"/>
      <c r="C1585" s="368"/>
      <c r="D1585" s="368"/>
      <c r="E1585" s="368"/>
      <c r="F1585" s="368"/>
      <c r="G1585" s="369"/>
      <c r="H1585" s="369"/>
      <c r="I1585" s="443"/>
      <c r="J1585" s="368"/>
      <c r="O1585" s="457"/>
      <c r="P1585" s="398"/>
      <c r="Q1585" s="398"/>
    </row>
    <row r="1586" spans="1:17" s="364" customFormat="1" ht="109.2" customHeight="1" x14ac:dyDescent="0.3">
      <c r="A1586" s="368"/>
      <c r="B1586" s="361"/>
      <c r="C1586" s="368"/>
      <c r="D1586" s="368"/>
      <c r="E1586" s="368"/>
      <c r="F1586" s="368"/>
      <c r="G1586" s="369"/>
      <c r="H1586" s="369"/>
      <c r="I1586" s="443"/>
      <c r="J1586" s="368"/>
      <c r="O1586" s="457"/>
      <c r="P1586" s="398"/>
      <c r="Q1586" s="398"/>
    </row>
    <row r="1587" spans="1:17" s="364" customFormat="1" ht="109.2" customHeight="1" x14ac:dyDescent="0.3">
      <c r="A1587" s="368"/>
      <c r="B1587" s="361"/>
      <c r="C1587" s="368"/>
      <c r="D1587" s="368"/>
      <c r="E1587" s="368"/>
      <c r="F1587" s="368"/>
      <c r="G1587" s="369"/>
      <c r="H1587" s="369"/>
      <c r="I1587" s="443"/>
      <c r="J1587" s="368"/>
      <c r="O1587" s="457"/>
      <c r="P1587" s="398"/>
      <c r="Q1587" s="398"/>
    </row>
    <row r="1588" spans="1:17" s="364" customFormat="1" ht="109.2" customHeight="1" x14ac:dyDescent="0.3">
      <c r="A1588" s="368"/>
      <c r="B1588" s="361"/>
      <c r="C1588" s="368"/>
      <c r="D1588" s="368"/>
      <c r="E1588" s="368"/>
      <c r="F1588" s="368"/>
      <c r="G1588" s="369"/>
      <c r="H1588" s="369"/>
      <c r="I1588" s="443"/>
      <c r="J1588" s="368"/>
      <c r="O1588" s="457"/>
      <c r="P1588" s="398"/>
      <c r="Q1588" s="398"/>
    </row>
    <row r="1589" spans="1:17" s="364" customFormat="1" ht="109.2" customHeight="1" x14ac:dyDescent="0.3">
      <c r="A1589" s="368"/>
      <c r="B1589" s="361"/>
      <c r="C1589" s="368"/>
      <c r="D1589" s="368"/>
      <c r="E1589" s="368"/>
      <c r="F1589" s="368"/>
      <c r="G1589" s="369"/>
      <c r="H1589" s="369"/>
      <c r="I1589" s="443"/>
      <c r="J1589" s="368"/>
      <c r="O1589" s="457"/>
      <c r="P1589" s="398"/>
      <c r="Q1589" s="398"/>
    </row>
    <row r="1590" spans="1:17" s="364" customFormat="1" ht="109.2" customHeight="1" x14ac:dyDescent="0.3">
      <c r="A1590" s="368"/>
      <c r="B1590" s="361"/>
      <c r="C1590" s="368"/>
      <c r="D1590" s="368"/>
      <c r="E1590" s="368"/>
      <c r="F1590" s="368"/>
      <c r="G1590" s="369"/>
      <c r="H1590" s="369"/>
      <c r="I1590" s="443"/>
      <c r="J1590" s="368"/>
      <c r="O1590" s="457"/>
      <c r="P1590" s="398"/>
      <c r="Q1590" s="398"/>
    </row>
    <row r="1591" spans="1:17" s="364" customFormat="1" ht="109.2" customHeight="1" x14ac:dyDescent="0.3">
      <c r="A1591" s="368"/>
      <c r="B1591" s="361"/>
      <c r="C1591" s="368"/>
      <c r="D1591" s="368"/>
      <c r="E1591" s="368"/>
      <c r="F1591" s="368"/>
      <c r="G1591" s="369"/>
      <c r="H1591" s="369"/>
      <c r="I1591" s="443"/>
      <c r="J1591" s="368"/>
      <c r="O1591" s="457"/>
      <c r="P1591" s="398"/>
      <c r="Q1591" s="398"/>
    </row>
    <row r="1592" spans="1:17" s="364" customFormat="1" ht="109.2" customHeight="1" x14ac:dyDescent="0.3">
      <c r="A1592" s="368"/>
      <c r="B1592" s="361"/>
      <c r="C1592" s="368"/>
      <c r="D1592" s="368"/>
      <c r="E1592" s="368"/>
      <c r="F1592" s="368"/>
      <c r="G1592" s="369"/>
      <c r="H1592" s="369"/>
      <c r="I1592" s="443"/>
      <c r="J1592" s="368"/>
      <c r="O1592" s="457"/>
      <c r="P1592" s="398"/>
      <c r="Q1592" s="398"/>
    </row>
    <row r="1593" spans="1:17" s="364" customFormat="1" ht="109.2" customHeight="1" x14ac:dyDescent="0.3">
      <c r="A1593" s="368"/>
      <c r="B1593" s="361"/>
      <c r="C1593" s="368"/>
      <c r="D1593" s="368"/>
      <c r="E1593" s="368"/>
      <c r="F1593" s="368"/>
      <c r="G1593" s="369"/>
      <c r="H1593" s="369"/>
      <c r="I1593" s="443"/>
      <c r="J1593" s="368"/>
      <c r="O1593" s="457"/>
      <c r="P1593" s="398"/>
      <c r="Q1593" s="398"/>
    </row>
    <row r="1594" spans="1:17" s="364" customFormat="1" ht="109.2" customHeight="1" x14ac:dyDescent="0.3">
      <c r="A1594" s="368"/>
      <c r="B1594" s="361"/>
      <c r="C1594" s="368"/>
      <c r="D1594" s="368"/>
      <c r="E1594" s="368"/>
      <c r="F1594" s="368"/>
      <c r="G1594" s="369"/>
      <c r="H1594" s="369"/>
      <c r="I1594" s="443"/>
      <c r="J1594" s="368"/>
      <c r="O1594" s="457"/>
      <c r="P1594" s="398"/>
      <c r="Q1594" s="398"/>
    </row>
    <row r="1595" spans="1:17" s="364" customFormat="1" ht="109.2" customHeight="1" x14ac:dyDescent="0.3">
      <c r="A1595" s="368"/>
      <c r="B1595" s="361"/>
      <c r="C1595" s="368"/>
      <c r="D1595" s="368"/>
      <c r="E1595" s="368"/>
      <c r="F1595" s="368"/>
      <c r="G1595" s="369"/>
      <c r="H1595" s="369"/>
      <c r="I1595" s="443"/>
      <c r="J1595" s="368"/>
      <c r="O1595" s="457"/>
      <c r="P1595" s="398"/>
      <c r="Q1595" s="398"/>
    </row>
    <row r="1596" spans="1:17" s="364" customFormat="1" ht="109.2" customHeight="1" x14ac:dyDescent="0.3">
      <c r="A1596" s="368"/>
      <c r="B1596" s="361"/>
      <c r="C1596" s="368"/>
      <c r="D1596" s="368"/>
      <c r="E1596" s="368"/>
      <c r="F1596" s="368"/>
      <c r="G1596" s="369"/>
      <c r="H1596" s="369"/>
      <c r="I1596" s="443"/>
      <c r="J1596" s="368"/>
      <c r="O1596" s="457"/>
      <c r="P1596" s="398"/>
      <c r="Q1596" s="398"/>
    </row>
    <row r="1597" spans="1:17" s="364" customFormat="1" ht="109.2" customHeight="1" x14ac:dyDescent="0.3">
      <c r="A1597" s="368"/>
      <c r="B1597" s="361"/>
      <c r="C1597" s="368"/>
      <c r="D1597" s="368"/>
      <c r="E1597" s="368"/>
      <c r="F1597" s="368"/>
      <c r="G1597" s="369"/>
      <c r="H1597" s="369"/>
      <c r="I1597" s="443"/>
      <c r="J1597" s="368"/>
      <c r="O1597" s="457"/>
      <c r="P1597" s="398"/>
      <c r="Q1597" s="398"/>
    </row>
    <row r="1598" spans="1:17" s="364" customFormat="1" ht="109.2" customHeight="1" x14ac:dyDescent="0.3">
      <c r="A1598" s="368"/>
      <c r="B1598" s="361"/>
      <c r="C1598" s="368"/>
      <c r="D1598" s="368"/>
      <c r="E1598" s="368"/>
      <c r="F1598" s="368"/>
      <c r="G1598" s="369"/>
      <c r="H1598" s="369"/>
      <c r="I1598" s="443"/>
      <c r="J1598" s="368"/>
      <c r="O1598" s="457"/>
      <c r="P1598" s="398"/>
      <c r="Q1598" s="398"/>
    </row>
    <row r="1599" spans="1:17" s="364" customFormat="1" ht="109.2" customHeight="1" x14ac:dyDescent="0.3">
      <c r="A1599" s="368"/>
      <c r="B1599" s="361"/>
      <c r="C1599" s="368"/>
      <c r="D1599" s="368"/>
      <c r="E1599" s="368"/>
      <c r="F1599" s="368"/>
      <c r="G1599" s="369"/>
      <c r="H1599" s="369"/>
      <c r="I1599" s="443"/>
      <c r="J1599" s="368"/>
      <c r="O1599" s="457"/>
      <c r="P1599" s="398"/>
      <c r="Q1599" s="398"/>
    </row>
    <row r="1600" spans="1:17" s="364" customFormat="1" ht="109.2" customHeight="1" x14ac:dyDescent="0.3">
      <c r="A1600" s="368"/>
      <c r="B1600" s="361"/>
      <c r="C1600" s="368"/>
      <c r="D1600" s="368"/>
      <c r="E1600" s="368"/>
      <c r="F1600" s="368"/>
      <c r="G1600" s="369"/>
      <c r="H1600" s="369"/>
      <c r="I1600" s="443"/>
      <c r="J1600" s="368"/>
      <c r="O1600" s="457"/>
      <c r="P1600" s="398"/>
      <c r="Q1600" s="398"/>
    </row>
    <row r="1601" spans="1:17" s="364" customFormat="1" ht="109.2" customHeight="1" x14ac:dyDescent="0.3">
      <c r="A1601" s="368"/>
      <c r="B1601" s="361"/>
      <c r="C1601" s="368"/>
      <c r="D1601" s="368"/>
      <c r="E1601" s="368"/>
      <c r="F1601" s="368"/>
      <c r="G1601" s="369"/>
      <c r="H1601" s="369"/>
      <c r="I1601" s="443"/>
      <c r="J1601" s="368"/>
      <c r="O1601" s="457"/>
      <c r="P1601" s="398"/>
      <c r="Q1601" s="398"/>
    </row>
    <row r="1602" spans="1:17" s="364" customFormat="1" ht="109.2" customHeight="1" x14ac:dyDescent="0.3">
      <c r="A1602" s="368"/>
      <c r="B1602" s="361"/>
      <c r="C1602" s="368"/>
      <c r="D1602" s="368"/>
      <c r="E1602" s="368"/>
      <c r="F1602" s="368"/>
      <c r="G1602" s="369"/>
      <c r="H1602" s="369"/>
      <c r="I1602" s="443"/>
      <c r="J1602" s="368"/>
      <c r="O1602" s="457"/>
      <c r="P1602" s="398"/>
      <c r="Q1602" s="398"/>
    </row>
    <row r="1603" spans="1:17" s="364" customFormat="1" ht="109.2" customHeight="1" x14ac:dyDescent="0.3">
      <c r="A1603" s="368"/>
      <c r="B1603" s="361"/>
      <c r="C1603" s="368"/>
      <c r="D1603" s="368"/>
      <c r="E1603" s="368"/>
      <c r="F1603" s="368"/>
      <c r="G1603" s="369"/>
      <c r="H1603" s="369"/>
      <c r="I1603" s="443"/>
      <c r="J1603" s="368"/>
      <c r="O1603" s="457"/>
      <c r="P1603" s="398"/>
      <c r="Q1603" s="398"/>
    </row>
    <row r="1604" spans="1:17" s="364" customFormat="1" ht="109.2" customHeight="1" x14ac:dyDescent="0.3">
      <c r="A1604" s="368"/>
      <c r="B1604" s="361"/>
      <c r="C1604" s="368"/>
      <c r="D1604" s="368"/>
      <c r="E1604" s="368"/>
      <c r="F1604" s="368"/>
      <c r="G1604" s="369"/>
      <c r="H1604" s="369"/>
      <c r="I1604" s="443"/>
      <c r="J1604" s="368"/>
      <c r="O1604" s="457"/>
      <c r="P1604" s="398"/>
      <c r="Q1604" s="398"/>
    </row>
    <row r="1605" spans="1:17" s="364" customFormat="1" ht="109.2" customHeight="1" x14ac:dyDescent="0.3">
      <c r="A1605" s="368"/>
      <c r="B1605" s="361"/>
      <c r="C1605" s="368"/>
      <c r="D1605" s="368"/>
      <c r="E1605" s="368"/>
      <c r="F1605" s="368"/>
      <c r="G1605" s="369"/>
      <c r="H1605" s="369"/>
      <c r="I1605" s="443"/>
      <c r="J1605" s="368"/>
      <c r="O1605" s="457"/>
      <c r="P1605" s="398"/>
      <c r="Q1605" s="398"/>
    </row>
    <row r="1606" spans="1:17" s="364" customFormat="1" ht="109.2" customHeight="1" x14ac:dyDescent="0.3">
      <c r="A1606" s="368"/>
      <c r="B1606" s="361"/>
      <c r="C1606" s="368"/>
      <c r="D1606" s="368"/>
      <c r="E1606" s="368"/>
      <c r="F1606" s="368"/>
      <c r="G1606" s="369"/>
      <c r="H1606" s="369"/>
      <c r="I1606" s="443"/>
      <c r="J1606" s="368"/>
      <c r="O1606" s="457"/>
      <c r="P1606" s="398"/>
      <c r="Q1606" s="398"/>
    </row>
    <row r="1607" spans="1:17" s="364" customFormat="1" ht="109.2" customHeight="1" x14ac:dyDescent="0.3">
      <c r="A1607" s="368"/>
      <c r="B1607" s="361"/>
      <c r="C1607" s="368"/>
      <c r="D1607" s="368"/>
      <c r="E1607" s="368"/>
      <c r="F1607" s="368"/>
      <c r="G1607" s="369"/>
      <c r="H1607" s="369"/>
      <c r="I1607" s="443"/>
      <c r="J1607" s="368"/>
      <c r="O1607" s="457"/>
      <c r="P1607" s="398"/>
      <c r="Q1607" s="398"/>
    </row>
    <row r="1608" spans="1:17" s="364" customFormat="1" ht="109.2" customHeight="1" x14ac:dyDescent="0.3">
      <c r="A1608" s="368"/>
      <c r="B1608" s="361"/>
      <c r="C1608" s="368"/>
      <c r="D1608" s="368"/>
      <c r="E1608" s="368"/>
      <c r="F1608" s="368"/>
      <c r="G1608" s="369"/>
      <c r="H1608" s="369"/>
      <c r="I1608" s="443"/>
      <c r="J1608" s="368"/>
      <c r="O1608" s="457"/>
      <c r="P1608" s="398"/>
      <c r="Q1608" s="398"/>
    </row>
    <row r="1609" spans="1:17" s="364" customFormat="1" ht="109.2" customHeight="1" x14ac:dyDescent="0.3">
      <c r="A1609" s="368"/>
      <c r="B1609" s="361"/>
      <c r="C1609" s="368"/>
      <c r="D1609" s="368"/>
      <c r="E1609" s="368"/>
      <c r="F1609" s="368"/>
      <c r="G1609" s="369"/>
      <c r="H1609" s="369"/>
      <c r="I1609" s="443"/>
      <c r="J1609" s="368"/>
      <c r="O1609" s="457"/>
      <c r="P1609" s="398"/>
      <c r="Q1609" s="398"/>
    </row>
    <row r="1610" spans="1:17" s="364" customFormat="1" ht="109.2" customHeight="1" x14ac:dyDescent="0.3">
      <c r="A1610" s="368"/>
      <c r="B1610" s="361"/>
      <c r="C1610" s="368"/>
      <c r="D1610" s="368"/>
      <c r="E1610" s="368"/>
      <c r="F1610" s="368"/>
      <c r="G1610" s="369"/>
      <c r="H1610" s="369"/>
      <c r="I1610" s="443"/>
      <c r="J1610" s="368"/>
      <c r="O1610" s="457"/>
      <c r="P1610" s="398"/>
      <c r="Q1610" s="398"/>
    </row>
    <row r="1611" spans="1:17" s="364" customFormat="1" ht="109.2" customHeight="1" x14ac:dyDescent="0.3">
      <c r="A1611" s="368"/>
      <c r="B1611" s="361"/>
      <c r="C1611" s="368"/>
      <c r="D1611" s="368"/>
      <c r="E1611" s="368"/>
      <c r="F1611" s="368"/>
      <c r="G1611" s="369"/>
      <c r="H1611" s="369"/>
      <c r="I1611" s="443"/>
      <c r="J1611" s="368"/>
      <c r="O1611" s="457"/>
      <c r="P1611" s="398"/>
      <c r="Q1611" s="398"/>
    </row>
    <row r="1612" spans="1:17" s="364" customFormat="1" ht="109.2" customHeight="1" x14ac:dyDescent="0.3">
      <c r="A1612" s="368"/>
      <c r="B1612" s="361"/>
      <c r="C1612" s="368"/>
      <c r="D1612" s="368"/>
      <c r="E1612" s="368"/>
      <c r="F1612" s="368"/>
      <c r="G1612" s="369"/>
      <c r="H1612" s="369"/>
      <c r="I1612" s="443"/>
      <c r="J1612" s="368"/>
      <c r="O1612" s="457"/>
      <c r="P1612" s="398"/>
      <c r="Q1612" s="398"/>
    </row>
    <row r="1613" spans="1:17" s="364" customFormat="1" ht="109.2" customHeight="1" x14ac:dyDescent="0.3">
      <c r="A1613" s="368"/>
      <c r="B1613" s="361"/>
      <c r="C1613" s="368"/>
      <c r="D1613" s="368"/>
      <c r="E1613" s="368"/>
      <c r="F1613" s="368"/>
      <c r="G1613" s="369"/>
      <c r="H1613" s="369"/>
      <c r="I1613" s="443"/>
      <c r="J1613" s="368"/>
      <c r="O1613" s="457"/>
      <c r="P1613" s="398"/>
      <c r="Q1613" s="398"/>
    </row>
    <row r="1614" spans="1:17" s="364" customFormat="1" ht="109.2" customHeight="1" x14ac:dyDescent="0.3">
      <c r="A1614" s="368"/>
      <c r="B1614" s="361"/>
      <c r="C1614" s="368"/>
      <c r="D1614" s="368"/>
      <c r="E1614" s="368"/>
      <c r="F1614" s="368"/>
      <c r="G1614" s="369"/>
      <c r="H1614" s="369"/>
      <c r="I1614" s="443"/>
      <c r="J1614" s="368"/>
      <c r="O1614" s="457"/>
      <c r="P1614" s="398"/>
      <c r="Q1614" s="398"/>
    </row>
    <row r="1615" spans="1:17" s="364" customFormat="1" ht="109.2" customHeight="1" x14ac:dyDescent="0.3">
      <c r="A1615" s="368"/>
      <c r="B1615" s="361"/>
      <c r="C1615" s="368"/>
      <c r="D1615" s="368"/>
      <c r="E1615" s="368"/>
      <c r="F1615" s="368"/>
      <c r="G1615" s="369"/>
      <c r="H1615" s="369"/>
      <c r="I1615" s="443"/>
      <c r="J1615" s="368"/>
      <c r="O1615" s="457"/>
      <c r="P1615" s="398"/>
      <c r="Q1615" s="398"/>
    </row>
    <row r="1616" spans="1:17" s="364" customFormat="1" ht="109.2" customHeight="1" x14ac:dyDescent="0.3">
      <c r="A1616" s="368"/>
      <c r="B1616" s="361"/>
      <c r="C1616" s="368"/>
      <c r="D1616" s="368"/>
      <c r="E1616" s="368"/>
      <c r="F1616" s="368"/>
      <c r="G1616" s="369"/>
      <c r="H1616" s="369"/>
      <c r="I1616" s="443"/>
      <c r="J1616" s="368"/>
      <c r="O1616" s="457"/>
      <c r="P1616" s="398"/>
      <c r="Q1616" s="398"/>
    </row>
    <row r="1617" spans="1:17" s="364" customFormat="1" ht="109.2" customHeight="1" x14ac:dyDescent="0.3">
      <c r="A1617" s="368"/>
      <c r="B1617" s="361"/>
      <c r="C1617" s="368"/>
      <c r="D1617" s="368"/>
      <c r="E1617" s="368"/>
      <c r="F1617" s="368"/>
      <c r="G1617" s="369"/>
      <c r="H1617" s="369"/>
      <c r="I1617" s="443"/>
      <c r="J1617" s="368"/>
      <c r="O1617" s="457"/>
      <c r="P1617" s="398"/>
      <c r="Q1617" s="398"/>
    </row>
    <row r="1618" spans="1:17" s="364" customFormat="1" ht="109.2" customHeight="1" x14ac:dyDescent="0.3">
      <c r="A1618" s="368"/>
      <c r="B1618" s="361"/>
      <c r="C1618" s="368"/>
      <c r="D1618" s="368"/>
      <c r="E1618" s="368"/>
      <c r="F1618" s="368"/>
      <c r="G1618" s="369"/>
      <c r="H1618" s="369"/>
      <c r="I1618" s="443"/>
      <c r="J1618" s="368"/>
      <c r="O1618" s="457"/>
      <c r="P1618" s="398"/>
      <c r="Q1618" s="398"/>
    </row>
    <row r="1619" spans="1:17" s="364" customFormat="1" ht="109.2" customHeight="1" x14ac:dyDescent="0.3">
      <c r="A1619" s="368"/>
      <c r="B1619" s="361"/>
      <c r="C1619" s="368"/>
      <c r="D1619" s="368"/>
      <c r="E1619" s="368"/>
      <c r="F1619" s="368"/>
      <c r="G1619" s="369"/>
      <c r="H1619" s="369"/>
      <c r="I1619" s="443"/>
      <c r="J1619" s="368"/>
      <c r="O1619" s="457"/>
      <c r="P1619" s="398"/>
      <c r="Q1619" s="398"/>
    </row>
    <row r="1620" spans="1:17" s="364" customFormat="1" ht="109.2" customHeight="1" x14ac:dyDescent="0.3">
      <c r="A1620" s="368"/>
      <c r="B1620" s="361"/>
      <c r="C1620" s="368"/>
      <c r="D1620" s="368"/>
      <c r="E1620" s="368"/>
      <c r="F1620" s="368"/>
      <c r="G1620" s="369"/>
      <c r="H1620" s="369"/>
      <c r="I1620" s="443"/>
      <c r="J1620" s="368"/>
      <c r="O1620" s="457"/>
      <c r="P1620" s="398"/>
      <c r="Q1620" s="398"/>
    </row>
    <row r="1621" spans="1:17" s="364" customFormat="1" ht="109.2" customHeight="1" x14ac:dyDescent="0.3">
      <c r="A1621" s="368"/>
      <c r="B1621" s="361"/>
      <c r="C1621" s="368"/>
      <c r="D1621" s="368"/>
      <c r="E1621" s="368"/>
      <c r="F1621" s="368"/>
      <c r="G1621" s="369"/>
      <c r="H1621" s="369"/>
      <c r="I1621" s="443"/>
      <c r="J1621" s="368"/>
      <c r="O1621" s="457"/>
      <c r="P1621" s="398"/>
      <c r="Q1621" s="398"/>
    </row>
    <row r="1622" spans="1:17" s="364" customFormat="1" ht="109.2" customHeight="1" x14ac:dyDescent="0.3">
      <c r="A1622" s="368"/>
      <c r="B1622" s="361"/>
      <c r="C1622" s="368"/>
      <c r="D1622" s="368"/>
      <c r="E1622" s="368"/>
      <c r="F1622" s="368"/>
      <c r="G1622" s="369"/>
      <c r="H1622" s="369"/>
      <c r="I1622" s="443"/>
      <c r="J1622" s="368"/>
      <c r="O1622" s="457"/>
      <c r="P1622" s="398"/>
      <c r="Q1622" s="398"/>
    </row>
    <row r="1623" spans="1:17" s="364" customFormat="1" ht="109.2" customHeight="1" x14ac:dyDescent="0.3">
      <c r="A1623" s="368"/>
      <c r="B1623" s="361"/>
      <c r="C1623" s="368"/>
      <c r="D1623" s="368"/>
      <c r="E1623" s="368"/>
      <c r="F1623" s="368"/>
      <c r="G1623" s="369"/>
      <c r="H1623" s="369"/>
      <c r="I1623" s="443"/>
      <c r="J1623" s="368"/>
      <c r="O1623" s="457"/>
      <c r="P1623" s="398"/>
      <c r="Q1623" s="398"/>
    </row>
    <row r="1624" spans="1:17" s="364" customFormat="1" ht="109.2" customHeight="1" x14ac:dyDescent="0.3">
      <c r="A1624" s="368"/>
      <c r="B1624" s="361"/>
      <c r="C1624" s="368"/>
      <c r="D1624" s="368"/>
      <c r="E1624" s="368"/>
      <c r="F1624" s="368"/>
      <c r="G1624" s="369"/>
      <c r="H1624" s="369"/>
      <c r="I1624" s="443"/>
      <c r="J1624" s="368"/>
      <c r="O1624" s="457"/>
      <c r="P1624" s="398"/>
      <c r="Q1624" s="398"/>
    </row>
    <row r="1625" spans="1:17" s="364" customFormat="1" ht="109.2" customHeight="1" x14ac:dyDescent="0.3">
      <c r="A1625" s="368"/>
      <c r="B1625" s="361"/>
      <c r="C1625" s="368"/>
      <c r="D1625" s="368"/>
      <c r="E1625" s="368"/>
      <c r="F1625" s="368"/>
      <c r="G1625" s="369"/>
      <c r="H1625" s="369"/>
      <c r="I1625" s="443"/>
      <c r="J1625" s="368"/>
      <c r="O1625" s="457"/>
      <c r="P1625" s="398"/>
      <c r="Q1625" s="398"/>
    </row>
    <row r="1626" spans="1:17" s="364" customFormat="1" ht="109.2" customHeight="1" x14ac:dyDescent="0.3">
      <c r="A1626" s="368"/>
      <c r="B1626" s="361"/>
      <c r="C1626" s="368"/>
      <c r="D1626" s="368"/>
      <c r="E1626" s="368"/>
      <c r="F1626" s="368"/>
      <c r="G1626" s="369"/>
      <c r="H1626" s="369"/>
      <c r="I1626" s="443"/>
      <c r="J1626" s="368"/>
      <c r="O1626" s="457"/>
      <c r="P1626" s="398"/>
      <c r="Q1626" s="398"/>
    </row>
    <row r="1627" spans="1:17" s="364" customFormat="1" ht="109.2" customHeight="1" x14ac:dyDescent="0.3">
      <c r="A1627" s="368"/>
      <c r="B1627" s="361"/>
      <c r="C1627" s="368"/>
      <c r="D1627" s="368"/>
      <c r="E1627" s="368"/>
      <c r="F1627" s="368"/>
      <c r="G1627" s="369"/>
      <c r="H1627" s="369"/>
      <c r="I1627" s="443"/>
      <c r="J1627" s="368"/>
      <c r="O1627" s="457"/>
      <c r="P1627" s="398"/>
      <c r="Q1627" s="398"/>
    </row>
    <row r="1628" spans="1:17" s="364" customFormat="1" ht="109.2" customHeight="1" x14ac:dyDescent="0.3">
      <c r="A1628" s="368"/>
      <c r="B1628" s="361"/>
      <c r="C1628" s="368"/>
      <c r="D1628" s="368"/>
      <c r="E1628" s="368"/>
      <c r="F1628" s="368"/>
      <c r="G1628" s="369"/>
      <c r="H1628" s="369"/>
      <c r="I1628" s="443"/>
      <c r="J1628" s="368"/>
      <c r="O1628" s="457"/>
      <c r="P1628" s="398"/>
      <c r="Q1628" s="398"/>
    </row>
    <row r="1629" spans="1:17" s="364" customFormat="1" ht="109.2" customHeight="1" x14ac:dyDescent="0.3">
      <c r="A1629" s="368"/>
      <c r="B1629" s="361"/>
      <c r="C1629" s="368"/>
      <c r="D1629" s="368"/>
      <c r="E1629" s="368"/>
      <c r="F1629" s="368"/>
      <c r="G1629" s="369"/>
      <c r="H1629" s="369"/>
      <c r="I1629" s="443"/>
      <c r="J1629" s="368"/>
      <c r="O1629" s="457"/>
      <c r="P1629" s="398"/>
      <c r="Q1629" s="398"/>
    </row>
    <row r="1630" spans="1:17" s="364" customFormat="1" ht="109.2" customHeight="1" x14ac:dyDescent="0.3">
      <c r="A1630" s="368"/>
      <c r="B1630" s="361"/>
      <c r="C1630" s="368"/>
      <c r="D1630" s="368"/>
      <c r="E1630" s="368"/>
      <c r="F1630" s="368"/>
      <c r="G1630" s="369"/>
      <c r="H1630" s="369"/>
      <c r="I1630" s="443"/>
      <c r="J1630" s="368"/>
      <c r="O1630" s="457"/>
      <c r="P1630" s="398"/>
      <c r="Q1630" s="398"/>
    </row>
    <row r="1631" spans="1:17" s="364" customFormat="1" ht="109.2" customHeight="1" x14ac:dyDescent="0.3">
      <c r="A1631" s="368"/>
      <c r="B1631" s="361"/>
      <c r="C1631" s="368"/>
      <c r="D1631" s="368"/>
      <c r="E1631" s="368"/>
      <c r="F1631" s="368"/>
      <c r="G1631" s="369"/>
      <c r="H1631" s="369"/>
      <c r="I1631" s="443"/>
      <c r="J1631" s="368"/>
      <c r="O1631" s="457"/>
      <c r="P1631" s="398"/>
      <c r="Q1631" s="398"/>
    </row>
    <row r="1632" spans="1:17" s="364" customFormat="1" ht="109.2" customHeight="1" x14ac:dyDescent="0.3">
      <c r="A1632" s="368"/>
      <c r="B1632" s="361"/>
      <c r="C1632" s="368"/>
      <c r="D1632" s="368"/>
      <c r="E1632" s="368"/>
      <c r="F1632" s="368"/>
      <c r="G1632" s="369"/>
      <c r="H1632" s="369"/>
      <c r="I1632" s="443"/>
      <c r="J1632" s="368"/>
      <c r="O1632" s="457"/>
      <c r="P1632" s="398"/>
      <c r="Q1632" s="398"/>
    </row>
    <row r="1633" spans="1:17" s="364" customFormat="1" ht="109.2" customHeight="1" x14ac:dyDescent="0.3">
      <c r="A1633" s="368"/>
      <c r="B1633" s="361"/>
      <c r="C1633" s="368"/>
      <c r="D1633" s="368"/>
      <c r="E1633" s="368"/>
      <c r="F1633" s="368"/>
      <c r="G1633" s="369"/>
      <c r="H1633" s="369"/>
      <c r="I1633" s="443"/>
      <c r="J1633" s="368"/>
      <c r="O1633" s="457"/>
      <c r="P1633" s="398"/>
      <c r="Q1633" s="398"/>
    </row>
    <row r="1634" spans="1:17" s="364" customFormat="1" ht="109.2" customHeight="1" x14ac:dyDescent="0.3">
      <c r="A1634" s="368"/>
      <c r="B1634" s="361"/>
      <c r="C1634" s="368"/>
      <c r="D1634" s="368"/>
      <c r="E1634" s="368"/>
      <c r="F1634" s="368"/>
      <c r="G1634" s="369"/>
      <c r="H1634" s="369"/>
      <c r="I1634" s="443"/>
      <c r="J1634" s="368"/>
      <c r="O1634" s="457"/>
      <c r="P1634" s="398"/>
      <c r="Q1634" s="398"/>
    </row>
    <row r="1635" spans="1:17" s="364" customFormat="1" ht="109.2" customHeight="1" x14ac:dyDescent="0.3">
      <c r="A1635" s="368"/>
      <c r="B1635" s="361"/>
      <c r="C1635" s="368"/>
      <c r="D1635" s="368"/>
      <c r="E1635" s="368"/>
      <c r="F1635" s="368"/>
      <c r="G1635" s="369"/>
      <c r="H1635" s="369"/>
      <c r="I1635" s="443"/>
      <c r="J1635" s="368"/>
      <c r="O1635" s="457"/>
      <c r="P1635" s="398"/>
      <c r="Q1635" s="398"/>
    </row>
    <row r="1636" spans="1:17" s="364" customFormat="1" ht="109.2" customHeight="1" x14ac:dyDescent="0.3">
      <c r="A1636" s="368"/>
      <c r="B1636" s="361"/>
      <c r="C1636" s="368"/>
      <c r="D1636" s="368"/>
      <c r="E1636" s="368"/>
      <c r="F1636" s="368"/>
      <c r="G1636" s="369"/>
      <c r="H1636" s="369"/>
      <c r="I1636" s="443"/>
      <c r="J1636" s="368"/>
      <c r="O1636" s="457"/>
      <c r="P1636" s="398"/>
      <c r="Q1636" s="398"/>
    </row>
    <row r="1637" spans="1:17" s="364" customFormat="1" ht="109.2" customHeight="1" x14ac:dyDescent="0.3">
      <c r="A1637" s="368"/>
      <c r="B1637" s="361"/>
      <c r="C1637" s="368"/>
      <c r="D1637" s="368"/>
      <c r="E1637" s="368"/>
      <c r="F1637" s="368"/>
      <c r="G1637" s="369"/>
      <c r="H1637" s="369"/>
      <c r="I1637" s="443"/>
      <c r="J1637" s="368"/>
      <c r="O1637" s="457"/>
      <c r="P1637" s="398"/>
      <c r="Q1637" s="398"/>
    </row>
    <row r="1638" spans="1:17" s="364" customFormat="1" ht="109.2" customHeight="1" x14ac:dyDescent="0.3">
      <c r="A1638" s="368"/>
      <c r="B1638" s="361"/>
      <c r="C1638" s="368"/>
      <c r="D1638" s="368"/>
      <c r="E1638" s="368"/>
      <c r="F1638" s="368"/>
      <c r="G1638" s="369"/>
      <c r="H1638" s="369"/>
      <c r="I1638" s="443"/>
      <c r="J1638" s="368"/>
      <c r="O1638" s="457"/>
      <c r="P1638" s="398"/>
      <c r="Q1638" s="398"/>
    </row>
    <row r="1639" spans="1:17" s="364" customFormat="1" ht="109.2" customHeight="1" x14ac:dyDescent="0.3">
      <c r="A1639" s="368"/>
      <c r="B1639" s="361"/>
      <c r="C1639" s="368"/>
      <c r="D1639" s="368"/>
      <c r="E1639" s="368"/>
      <c r="F1639" s="368"/>
      <c r="G1639" s="369"/>
      <c r="H1639" s="369"/>
      <c r="I1639" s="443"/>
      <c r="J1639" s="368"/>
      <c r="O1639" s="457"/>
      <c r="P1639" s="398"/>
      <c r="Q1639" s="398"/>
    </row>
    <row r="1640" spans="1:17" s="364" customFormat="1" ht="109.2" customHeight="1" x14ac:dyDescent="0.3">
      <c r="A1640" s="368"/>
      <c r="B1640" s="361"/>
      <c r="C1640" s="368"/>
      <c r="D1640" s="368"/>
      <c r="E1640" s="368"/>
      <c r="F1640" s="368"/>
      <c r="G1640" s="369"/>
      <c r="H1640" s="369"/>
      <c r="I1640" s="443"/>
      <c r="J1640" s="368"/>
      <c r="O1640" s="457"/>
      <c r="P1640" s="398"/>
      <c r="Q1640" s="398"/>
    </row>
    <row r="1641" spans="1:17" s="364" customFormat="1" ht="109.2" customHeight="1" x14ac:dyDescent="0.3">
      <c r="A1641" s="368"/>
      <c r="B1641" s="361"/>
      <c r="C1641" s="368"/>
      <c r="D1641" s="368"/>
      <c r="E1641" s="368"/>
      <c r="F1641" s="368"/>
      <c r="G1641" s="369"/>
      <c r="H1641" s="369"/>
      <c r="I1641" s="443"/>
      <c r="J1641" s="368"/>
      <c r="O1641" s="457"/>
      <c r="P1641" s="398"/>
      <c r="Q1641" s="398"/>
    </row>
    <row r="1642" spans="1:17" s="364" customFormat="1" ht="109.2" customHeight="1" x14ac:dyDescent="0.3">
      <c r="A1642" s="368"/>
      <c r="B1642" s="361"/>
      <c r="C1642" s="368"/>
      <c r="D1642" s="368"/>
      <c r="E1642" s="368"/>
      <c r="F1642" s="368"/>
      <c r="G1642" s="369"/>
      <c r="H1642" s="369"/>
      <c r="I1642" s="443"/>
      <c r="J1642" s="368"/>
      <c r="O1642" s="457"/>
      <c r="P1642" s="398"/>
      <c r="Q1642" s="398"/>
    </row>
    <row r="1643" spans="1:17" s="364" customFormat="1" ht="109.2" customHeight="1" x14ac:dyDescent="0.3">
      <c r="A1643" s="368"/>
      <c r="B1643" s="361"/>
      <c r="C1643" s="368"/>
      <c r="D1643" s="368"/>
      <c r="E1643" s="368"/>
      <c r="F1643" s="368"/>
      <c r="G1643" s="369"/>
      <c r="H1643" s="369"/>
      <c r="I1643" s="443"/>
      <c r="J1643" s="368"/>
      <c r="O1643" s="457"/>
      <c r="P1643" s="398"/>
      <c r="Q1643" s="398"/>
    </row>
    <row r="1644" spans="1:17" s="364" customFormat="1" ht="109.2" customHeight="1" x14ac:dyDescent="0.3">
      <c r="A1644" s="368"/>
      <c r="B1644" s="361"/>
      <c r="C1644" s="368"/>
      <c r="D1644" s="368"/>
      <c r="E1644" s="368"/>
      <c r="F1644" s="368"/>
      <c r="G1644" s="369"/>
      <c r="H1644" s="369"/>
      <c r="I1644" s="443"/>
      <c r="J1644" s="368"/>
      <c r="O1644" s="457"/>
      <c r="P1644" s="398"/>
      <c r="Q1644" s="398"/>
    </row>
    <row r="1645" spans="1:17" s="364" customFormat="1" ht="109.2" customHeight="1" x14ac:dyDescent="0.3">
      <c r="A1645" s="368"/>
      <c r="B1645" s="361"/>
      <c r="C1645" s="368"/>
      <c r="D1645" s="368"/>
      <c r="E1645" s="368"/>
      <c r="F1645" s="368"/>
      <c r="G1645" s="369"/>
      <c r="H1645" s="369"/>
      <c r="I1645" s="443"/>
      <c r="J1645" s="368"/>
      <c r="O1645" s="457"/>
      <c r="P1645" s="398"/>
      <c r="Q1645" s="398"/>
    </row>
    <row r="1646" spans="1:17" s="364" customFormat="1" ht="109.2" customHeight="1" x14ac:dyDescent="0.3">
      <c r="A1646" s="368"/>
      <c r="B1646" s="361"/>
      <c r="C1646" s="368"/>
      <c r="D1646" s="368"/>
      <c r="E1646" s="368"/>
      <c r="F1646" s="368"/>
      <c r="G1646" s="369"/>
      <c r="H1646" s="369"/>
      <c r="I1646" s="443"/>
      <c r="J1646" s="368"/>
      <c r="O1646" s="457"/>
      <c r="P1646" s="398"/>
      <c r="Q1646" s="398"/>
    </row>
    <row r="1647" spans="1:17" s="364" customFormat="1" ht="109.2" customHeight="1" x14ac:dyDescent="0.3">
      <c r="A1647" s="368"/>
      <c r="B1647" s="361"/>
      <c r="C1647" s="368"/>
      <c r="D1647" s="368"/>
      <c r="E1647" s="368"/>
      <c r="F1647" s="368"/>
      <c r="G1647" s="369"/>
      <c r="H1647" s="369"/>
      <c r="I1647" s="443"/>
      <c r="J1647" s="368"/>
      <c r="O1647" s="457"/>
      <c r="P1647" s="398"/>
      <c r="Q1647" s="398"/>
    </row>
    <row r="1648" spans="1:17" s="364" customFormat="1" ht="109.2" customHeight="1" x14ac:dyDescent="0.3">
      <c r="A1648" s="368"/>
      <c r="B1648" s="361"/>
      <c r="C1648" s="368"/>
      <c r="D1648" s="368"/>
      <c r="E1648" s="368"/>
      <c r="F1648" s="368"/>
      <c r="G1648" s="369"/>
      <c r="H1648" s="369"/>
      <c r="I1648" s="443"/>
      <c r="J1648" s="368"/>
      <c r="O1648" s="457"/>
      <c r="P1648" s="398"/>
      <c r="Q1648" s="398"/>
    </row>
    <row r="1649" spans="1:17" s="364" customFormat="1" ht="109.2" customHeight="1" x14ac:dyDescent="0.3">
      <c r="A1649" s="368"/>
      <c r="B1649" s="361"/>
      <c r="C1649" s="368"/>
      <c r="D1649" s="368"/>
      <c r="E1649" s="368"/>
      <c r="F1649" s="368"/>
      <c r="G1649" s="369"/>
      <c r="H1649" s="369"/>
      <c r="I1649" s="443"/>
      <c r="J1649" s="368"/>
      <c r="O1649" s="457"/>
      <c r="P1649" s="398"/>
      <c r="Q1649" s="398"/>
    </row>
    <row r="1650" spans="1:17" s="364" customFormat="1" ht="109.2" customHeight="1" x14ac:dyDescent="0.3">
      <c r="A1650" s="368"/>
      <c r="B1650" s="361"/>
      <c r="C1650" s="368"/>
      <c r="D1650" s="368"/>
      <c r="E1650" s="368"/>
      <c r="F1650" s="368"/>
      <c r="G1650" s="369"/>
      <c r="H1650" s="369"/>
      <c r="I1650" s="443"/>
      <c r="J1650" s="368"/>
      <c r="O1650" s="457"/>
      <c r="P1650" s="398"/>
      <c r="Q1650" s="398"/>
    </row>
    <row r="1651" spans="1:17" s="364" customFormat="1" ht="109.2" customHeight="1" x14ac:dyDescent="0.3">
      <c r="A1651" s="368"/>
      <c r="B1651" s="361"/>
      <c r="C1651" s="368"/>
      <c r="D1651" s="368"/>
      <c r="E1651" s="368"/>
      <c r="F1651" s="368"/>
      <c r="G1651" s="369"/>
      <c r="H1651" s="369"/>
      <c r="I1651" s="443"/>
      <c r="J1651" s="368"/>
      <c r="O1651" s="457"/>
      <c r="P1651" s="398"/>
      <c r="Q1651" s="398"/>
    </row>
    <row r="1652" spans="1:17" s="364" customFormat="1" ht="109.2" customHeight="1" x14ac:dyDescent="0.3">
      <c r="A1652" s="368"/>
      <c r="B1652" s="361"/>
      <c r="C1652" s="368"/>
      <c r="D1652" s="368"/>
      <c r="E1652" s="368"/>
      <c r="F1652" s="368"/>
      <c r="G1652" s="369"/>
      <c r="H1652" s="369"/>
      <c r="I1652" s="443"/>
      <c r="J1652" s="368"/>
      <c r="O1652" s="457"/>
      <c r="P1652" s="398"/>
      <c r="Q1652" s="398"/>
    </row>
    <row r="1653" spans="1:17" s="364" customFormat="1" ht="109.2" customHeight="1" x14ac:dyDescent="0.3">
      <c r="A1653" s="368"/>
      <c r="B1653" s="361"/>
      <c r="C1653" s="368"/>
      <c r="D1653" s="368"/>
      <c r="E1653" s="368"/>
      <c r="F1653" s="368"/>
      <c r="G1653" s="369"/>
      <c r="H1653" s="369"/>
      <c r="I1653" s="443"/>
      <c r="J1653" s="368"/>
      <c r="O1653" s="457"/>
      <c r="P1653" s="398"/>
      <c r="Q1653" s="398"/>
    </row>
    <row r="1654" spans="1:17" s="364" customFormat="1" ht="109.2" customHeight="1" x14ac:dyDescent="0.3">
      <c r="A1654" s="368"/>
      <c r="B1654" s="361"/>
      <c r="C1654" s="368"/>
      <c r="D1654" s="368"/>
      <c r="E1654" s="368"/>
      <c r="F1654" s="368"/>
      <c r="G1654" s="369"/>
      <c r="H1654" s="369"/>
      <c r="I1654" s="443"/>
      <c r="J1654" s="368"/>
      <c r="O1654" s="457"/>
      <c r="P1654" s="398"/>
      <c r="Q1654" s="398"/>
    </row>
    <row r="1655" spans="1:17" s="364" customFormat="1" ht="109.2" customHeight="1" x14ac:dyDescent="0.3">
      <c r="A1655" s="368"/>
      <c r="B1655" s="361"/>
      <c r="C1655" s="368"/>
      <c r="D1655" s="368"/>
      <c r="E1655" s="368"/>
      <c r="F1655" s="368"/>
      <c r="G1655" s="369"/>
      <c r="H1655" s="369"/>
      <c r="I1655" s="443"/>
      <c r="J1655" s="368"/>
      <c r="O1655" s="457"/>
      <c r="P1655" s="398"/>
      <c r="Q1655" s="398"/>
    </row>
    <row r="1656" spans="1:17" s="364" customFormat="1" ht="109.2" customHeight="1" x14ac:dyDescent="0.3">
      <c r="A1656" s="368"/>
      <c r="B1656" s="361"/>
      <c r="C1656" s="368"/>
      <c r="D1656" s="368"/>
      <c r="E1656" s="368"/>
      <c r="F1656" s="368"/>
      <c r="G1656" s="369"/>
      <c r="H1656" s="369"/>
      <c r="I1656" s="443"/>
      <c r="J1656" s="368"/>
      <c r="O1656" s="457"/>
      <c r="P1656" s="398"/>
      <c r="Q1656" s="398"/>
    </row>
    <row r="1657" spans="1:17" s="364" customFormat="1" ht="109.2" customHeight="1" x14ac:dyDescent="0.3">
      <c r="A1657" s="368"/>
      <c r="B1657" s="361"/>
      <c r="C1657" s="368"/>
      <c r="D1657" s="368"/>
      <c r="E1657" s="368"/>
      <c r="F1657" s="368"/>
      <c r="G1657" s="369"/>
      <c r="H1657" s="369"/>
      <c r="I1657" s="443"/>
      <c r="J1657" s="368"/>
      <c r="O1657" s="457"/>
      <c r="P1657" s="398"/>
      <c r="Q1657" s="398"/>
    </row>
    <row r="1658" spans="1:17" s="364" customFormat="1" ht="109.2" customHeight="1" x14ac:dyDescent="0.3">
      <c r="A1658" s="368"/>
      <c r="B1658" s="361"/>
      <c r="C1658" s="368"/>
      <c r="D1658" s="368"/>
      <c r="E1658" s="368"/>
      <c r="F1658" s="368"/>
      <c r="G1658" s="369"/>
      <c r="H1658" s="369"/>
      <c r="I1658" s="443"/>
      <c r="J1658" s="368"/>
      <c r="O1658" s="457"/>
      <c r="P1658" s="398"/>
      <c r="Q1658" s="398"/>
    </row>
    <row r="1659" spans="1:17" s="364" customFormat="1" ht="109.2" customHeight="1" x14ac:dyDescent="0.3">
      <c r="A1659" s="368"/>
      <c r="B1659" s="361"/>
      <c r="C1659" s="368"/>
      <c r="D1659" s="368"/>
      <c r="E1659" s="368"/>
      <c r="F1659" s="368"/>
      <c r="G1659" s="369"/>
      <c r="H1659" s="369"/>
      <c r="I1659" s="443"/>
      <c r="J1659" s="368"/>
      <c r="O1659" s="457"/>
      <c r="P1659" s="398"/>
      <c r="Q1659" s="398"/>
    </row>
    <row r="1660" spans="1:17" s="364" customFormat="1" ht="109.2" customHeight="1" x14ac:dyDescent="0.3">
      <c r="A1660" s="368"/>
      <c r="B1660" s="361"/>
      <c r="C1660" s="368"/>
      <c r="D1660" s="368"/>
      <c r="E1660" s="368"/>
      <c r="F1660" s="368"/>
      <c r="G1660" s="369"/>
      <c r="H1660" s="369"/>
      <c r="I1660" s="443"/>
      <c r="J1660" s="368"/>
      <c r="O1660" s="457"/>
      <c r="P1660" s="398"/>
      <c r="Q1660" s="398"/>
    </row>
    <row r="1661" spans="1:17" s="364" customFormat="1" ht="109.2" customHeight="1" x14ac:dyDescent="0.3">
      <c r="A1661" s="368"/>
      <c r="B1661" s="361"/>
      <c r="C1661" s="368"/>
      <c r="D1661" s="368"/>
      <c r="E1661" s="368"/>
      <c r="F1661" s="368"/>
      <c r="G1661" s="369"/>
      <c r="H1661" s="369"/>
      <c r="I1661" s="443"/>
      <c r="J1661" s="368"/>
      <c r="O1661" s="457"/>
      <c r="P1661" s="398"/>
      <c r="Q1661" s="398"/>
    </row>
    <row r="1662" spans="1:17" s="364" customFormat="1" ht="109.2" customHeight="1" x14ac:dyDescent="0.3">
      <c r="A1662" s="368"/>
      <c r="B1662" s="361"/>
      <c r="C1662" s="368"/>
      <c r="D1662" s="368"/>
      <c r="E1662" s="368"/>
      <c r="F1662" s="368"/>
      <c r="G1662" s="369"/>
      <c r="H1662" s="369"/>
      <c r="I1662" s="443"/>
      <c r="J1662" s="368"/>
      <c r="O1662" s="457"/>
      <c r="P1662" s="398"/>
      <c r="Q1662" s="398"/>
    </row>
    <row r="1663" spans="1:17" s="364" customFormat="1" ht="109.2" customHeight="1" x14ac:dyDescent="0.3">
      <c r="A1663" s="368"/>
      <c r="B1663" s="361"/>
      <c r="C1663" s="368"/>
      <c r="D1663" s="368"/>
      <c r="E1663" s="368"/>
      <c r="F1663" s="368"/>
      <c r="G1663" s="369"/>
      <c r="H1663" s="369"/>
      <c r="I1663" s="443"/>
      <c r="J1663" s="368"/>
      <c r="O1663" s="457"/>
      <c r="P1663" s="398"/>
      <c r="Q1663" s="398"/>
    </row>
    <row r="1664" spans="1:17" s="364" customFormat="1" ht="109.2" customHeight="1" x14ac:dyDescent="0.3">
      <c r="A1664" s="368"/>
      <c r="B1664" s="361"/>
      <c r="C1664" s="368"/>
      <c r="D1664" s="368"/>
      <c r="E1664" s="368"/>
      <c r="F1664" s="368"/>
      <c r="G1664" s="369"/>
      <c r="H1664" s="369"/>
      <c r="I1664" s="443"/>
      <c r="J1664" s="368"/>
      <c r="O1664" s="457"/>
      <c r="P1664" s="398"/>
      <c r="Q1664" s="398"/>
    </row>
    <row r="1665" spans="1:17" s="364" customFormat="1" ht="109.2" customHeight="1" x14ac:dyDescent="0.3">
      <c r="A1665" s="368"/>
      <c r="B1665" s="361"/>
      <c r="C1665" s="368"/>
      <c r="D1665" s="368"/>
      <c r="E1665" s="368"/>
      <c r="F1665" s="368"/>
      <c r="G1665" s="369"/>
      <c r="H1665" s="369"/>
      <c r="I1665" s="443"/>
      <c r="J1665" s="368"/>
      <c r="O1665" s="457"/>
      <c r="P1665" s="398"/>
      <c r="Q1665" s="398"/>
    </row>
    <row r="1666" spans="1:17" s="364" customFormat="1" ht="109.2" customHeight="1" x14ac:dyDescent="0.3">
      <c r="A1666" s="368"/>
      <c r="B1666" s="361"/>
      <c r="C1666" s="368"/>
      <c r="D1666" s="368"/>
      <c r="E1666" s="368"/>
      <c r="F1666" s="368"/>
      <c r="G1666" s="369"/>
      <c r="H1666" s="369"/>
      <c r="I1666" s="443"/>
      <c r="J1666" s="368"/>
      <c r="O1666" s="457"/>
      <c r="P1666" s="398"/>
      <c r="Q1666" s="398"/>
    </row>
    <row r="1667" spans="1:17" s="364" customFormat="1" ht="109.2" customHeight="1" x14ac:dyDescent="0.3">
      <c r="A1667" s="368"/>
      <c r="B1667" s="361"/>
      <c r="C1667" s="368"/>
      <c r="D1667" s="368"/>
      <c r="E1667" s="368"/>
      <c r="F1667" s="368"/>
      <c r="G1667" s="369"/>
      <c r="H1667" s="369"/>
      <c r="I1667" s="443"/>
      <c r="J1667" s="368"/>
      <c r="O1667" s="457"/>
      <c r="P1667" s="398"/>
      <c r="Q1667" s="398"/>
    </row>
    <row r="1668" spans="1:17" s="364" customFormat="1" ht="109.2" customHeight="1" x14ac:dyDescent="0.3">
      <c r="A1668" s="368"/>
      <c r="B1668" s="361"/>
      <c r="C1668" s="368"/>
      <c r="D1668" s="368"/>
      <c r="E1668" s="368"/>
      <c r="F1668" s="368"/>
      <c r="G1668" s="369"/>
      <c r="H1668" s="369"/>
      <c r="I1668" s="443"/>
      <c r="J1668" s="368"/>
      <c r="O1668" s="457"/>
      <c r="P1668" s="398"/>
      <c r="Q1668" s="398"/>
    </row>
    <row r="1669" spans="1:17" s="364" customFormat="1" ht="109.2" customHeight="1" x14ac:dyDescent="0.3">
      <c r="A1669" s="368"/>
      <c r="B1669" s="361"/>
      <c r="C1669" s="368"/>
      <c r="D1669" s="368"/>
      <c r="E1669" s="368"/>
      <c r="F1669" s="368"/>
      <c r="G1669" s="369"/>
      <c r="H1669" s="369"/>
      <c r="I1669" s="443"/>
      <c r="J1669" s="368"/>
      <c r="O1669" s="457"/>
      <c r="P1669" s="398"/>
      <c r="Q1669" s="398"/>
    </row>
    <row r="1670" spans="1:17" s="364" customFormat="1" ht="109.2" customHeight="1" x14ac:dyDescent="0.3">
      <c r="A1670" s="368"/>
      <c r="B1670" s="361"/>
      <c r="C1670" s="368"/>
      <c r="D1670" s="368"/>
      <c r="E1670" s="368"/>
      <c r="F1670" s="368"/>
      <c r="G1670" s="369"/>
      <c r="H1670" s="369"/>
      <c r="I1670" s="443"/>
      <c r="J1670" s="368"/>
      <c r="O1670" s="457"/>
      <c r="P1670" s="398"/>
      <c r="Q1670" s="398"/>
    </row>
    <row r="1671" spans="1:17" s="364" customFormat="1" ht="109.2" customHeight="1" x14ac:dyDescent="0.3">
      <c r="A1671" s="368"/>
      <c r="B1671" s="361"/>
      <c r="C1671" s="368"/>
      <c r="D1671" s="368"/>
      <c r="E1671" s="368"/>
      <c r="F1671" s="368"/>
      <c r="G1671" s="369"/>
      <c r="H1671" s="369"/>
      <c r="I1671" s="443"/>
      <c r="J1671" s="368"/>
      <c r="O1671" s="457"/>
      <c r="P1671" s="398"/>
      <c r="Q1671" s="398"/>
    </row>
    <row r="1672" spans="1:17" s="364" customFormat="1" ht="109.2" customHeight="1" x14ac:dyDescent="0.3">
      <c r="A1672" s="368"/>
      <c r="B1672" s="361"/>
      <c r="C1672" s="368"/>
      <c r="D1672" s="368"/>
      <c r="E1672" s="368"/>
      <c r="F1672" s="368"/>
      <c r="G1672" s="369"/>
      <c r="H1672" s="369"/>
      <c r="I1672" s="443"/>
      <c r="J1672" s="368"/>
      <c r="O1672" s="457"/>
      <c r="P1672" s="398"/>
      <c r="Q1672" s="398"/>
    </row>
    <row r="1673" spans="1:17" s="364" customFormat="1" ht="109.2" customHeight="1" x14ac:dyDescent="0.3">
      <c r="A1673" s="368"/>
      <c r="B1673" s="361"/>
      <c r="C1673" s="368"/>
      <c r="D1673" s="368"/>
      <c r="E1673" s="368"/>
      <c r="F1673" s="368"/>
      <c r="G1673" s="369"/>
      <c r="H1673" s="369"/>
      <c r="I1673" s="443"/>
      <c r="J1673" s="368"/>
      <c r="O1673" s="457"/>
      <c r="P1673" s="398"/>
      <c r="Q1673" s="398"/>
    </row>
    <row r="1674" spans="1:17" s="364" customFormat="1" ht="109.2" customHeight="1" x14ac:dyDescent="0.3">
      <c r="A1674" s="368"/>
      <c r="B1674" s="361"/>
      <c r="C1674" s="368"/>
      <c r="D1674" s="368"/>
      <c r="E1674" s="368"/>
      <c r="F1674" s="368"/>
      <c r="G1674" s="369"/>
      <c r="H1674" s="369"/>
      <c r="I1674" s="443"/>
      <c r="J1674" s="368"/>
      <c r="O1674" s="457"/>
      <c r="P1674" s="398"/>
      <c r="Q1674" s="398"/>
    </row>
    <row r="1675" spans="1:17" s="364" customFormat="1" ht="109.2" customHeight="1" x14ac:dyDescent="0.3">
      <c r="A1675" s="368"/>
      <c r="B1675" s="361"/>
      <c r="C1675" s="368"/>
      <c r="D1675" s="368"/>
      <c r="E1675" s="368"/>
      <c r="F1675" s="368"/>
      <c r="G1675" s="369"/>
      <c r="H1675" s="369"/>
      <c r="I1675" s="443"/>
      <c r="J1675" s="368"/>
      <c r="O1675" s="457"/>
      <c r="P1675" s="398"/>
      <c r="Q1675" s="398"/>
    </row>
    <row r="1676" spans="1:17" s="364" customFormat="1" ht="109.2" customHeight="1" x14ac:dyDescent="0.3">
      <c r="A1676" s="368"/>
      <c r="B1676" s="361"/>
      <c r="C1676" s="368"/>
      <c r="D1676" s="368"/>
      <c r="E1676" s="368"/>
      <c r="F1676" s="368"/>
      <c r="G1676" s="369"/>
      <c r="H1676" s="369"/>
      <c r="I1676" s="443"/>
      <c r="J1676" s="368"/>
      <c r="O1676" s="457"/>
      <c r="P1676" s="398"/>
      <c r="Q1676" s="398"/>
    </row>
    <row r="1677" spans="1:17" s="364" customFormat="1" ht="109.2" customHeight="1" x14ac:dyDescent="0.3">
      <c r="A1677" s="368"/>
      <c r="B1677" s="361"/>
      <c r="C1677" s="368"/>
      <c r="D1677" s="368"/>
      <c r="E1677" s="368"/>
      <c r="F1677" s="368"/>
      <c r="G1677" s="369"/>
      <c r="H1677" s="369"/>
      <c r="I1677" s="443"/>
      <c r="J1677" s="368"/>
      <c r="O1677" s="457"/>
      <c r="P1677" s="398"/>
      <c r="Q1677" s="398"/>
    </row>
    <row r="1678" spans="1:17" s="364" customFormat="1" ht="109.2" customHeight="1" x14ac:dyDescent="0.3">
      <c r="A1678" s="368"/>
      <c r="B1678" s="361"/>
      <c r="C1678" s="368"/>
      <c r="D1678" s="368"/>
      <c r="E1678" s="368"/>
      <c r="F1678" s="368"/>
      <c r="G1678" s="369"/>
      <c r="H1678" s="369"/>
      <c r="I1678" s="443"/>
      <c r="J1678" s="368"/>
      <c r="O1678" s="457"/>
      <c r="P1678" s="398"/>
      <c r="Q1678" s="398"/>
    </row>
    <row r="1679" spans="1:17" s="364" customFormat="1" ht="109.2" customHeight="1" x14ac:dyDescent="0.3">
      <c r="A1679" s="368"/>
      <c r="B1679" s="361"/>
      <c r="C1679" s="368"/>
      <c r="D1679" s="368"/>
      <c r="E1679" s="368"/>
      <c r="F1679" s="368"/>
      <c r="G1679" s="369"/>
      <c r="H1679" s="369"/>
      <c r="I1679" s="443"/>
      <c r="J1679" s="368"/>
      <c r="O1679" s="457"/>
      <c r="P1679" s="398"/>
      <c r="Q1679" s="398"/>
    </row>
    <row r="1680" spans="1:17" s="364" customFormat="1" ht="109.2" customHeight="1" x14ac:dyDescent="0.3">
      <c r="A1680" s="368"/>
      <c r="B1680" s="361"/>
      <c r="C1680" s="368"/>
      <c r="D1680" s="368"/>
      <c r="E1680" s="368"/>
      <c r="F1680" s="368"/>
      <c r="G1680" s="369"/>
      <c r="H1680" s="369"/>
      <c r="I1680" s="443"/>
      <c r="J1680" s="368"/>
      <c r="O1680" s="457"/>
      <c r="P1680" s="398"/>
      <c r="Q1680" s="398"/>
    </row>
    <row r="1681" spans="1:17" s="364" customFormat="1" ht="109.2" customHeight="1" x14ac:dyDescent="0.3">
      <c r="A1681" s="368"/>
      <c r="B1681" s="361"/>
      <c r="C1681" s="368"/>
      <c r="D1681" s="368"/>
      <c r="E1681" s="368"/>
      <c r="F1681" s="368"/>
      <c r="G1681" s="369"/>
      <c r="H1681" s="369"/>
      <c r="I1681" s="443"/>
      <c r="J1681" s="368"/>
      <c r="O1681" s="457"/>
      <c r="P1681" s="398"/>
      <c r="Q1681" s="398"/>
    </row>
    <row r="1682" spans="1:17" s="364" customFormat="1" ht="109.2" customHeight="1" x14ac:dyDescent="0.3">
      <c r="A1682" s="368"/>
      <c r="B1682" s="361"/>
      <c r="C1682" s="368"/>
      <c r="D1682" s="368"/>
      <c r="E1682" s="368"/>
      <c r="F1682" s="368"/>
      <c r="G1682" s="369"/>
      <c r="H1682" s="369"/>
      <c r="I1682" s="443"/>
      <c r="J1682" s="368"/>
      <c r="O1682" s="457"/>
      <c r="P1682" s="398"/>
      <c r="Q1682" s="398"/>
    </row>
    <row r="1683" spans="1:17" s="364" customFormat="1" ht="109.2" customHeight="1" x14ac:dyDescent="0.3">
      <c r="A1683" s="368"/>
      <c r="B1683" s="361"/>
      <c r="C1683" s="368"/>
      <c r="D1683" s="368"/>
      <c r="E1683" s="368"/>
      <c r="F1683" s="368"/>
      <c r="G1683" s="369"/>
      <c r="H1683" s="369"/>
      <c r="I1683" s="443"/>
      <c r="J1683" s="368"/>
      <c r="O1683" s="457"/>
      <c r="P1683" s="398"/>
      <c r="Q1683" s="398"/>
    </row>
    <row r="1684" spans="1:17" s="364" customFormat="1" ht="109.2" customHeight="1" x14ac:dyDescent="0.3">
      <c r="A1684" s="368"/>
      <c r="B1684" s="361"/>
      <c r="C1684" s="368"/>
      <c r="D1684" s="368"/>
      <c r="E1684" s="368"/>
      <c r="F1684" s="368"/>
      <c r="G1684" s="369"/>
      <c r="H1684" s="369"/>
      <c r="I1684" s="443"/>
      <c r="J1684" s="368"/>
      <c r="O1684" s="457"/>
      <c r="P1684" s="398"/>
      <c r="Q1684" s="398"/>
    </row>
    <row r="1685" spans="1:17" s="364" customFormat="1" ht="109.2" customHeight="1" x14ac:dyDescent="0.3">
      <c r="A1685" s="368"/>
      <c r="B1685" s="361"/>
      <c r="C1685" s="368"/>
      <c r="D1685" s="368"/>
      <c r="E1685" s="368"/>
      <c r="F1685" s="368"/>
      <c r="G1685" s="369"/>
      <c r="H1685" s="369"/>
      <c r="I1685" s="443"/>
      <c r="J1685" s="368"/>
      <c r="O1685" s="457"/>
      <c r="P1685" s="398"/>
      <c r="Q1685" s="398"/>
    </row>
    <row r="1686" spans="1:17" s="364" customFormat="1" ht="109.2" customHeight="1" x14ac:dyDescent="0.3">
      <c r="A1686" s="368"/>
      <c r="B1686" s="361"/>
      <c r="C1686" s="368"/>
      <c r="D1686" s="368"/>
      <c r="E1686" s="368"/>
      <c r="F1686" s="368"/>
      <c r="G1686" s="369"/>
      <c r="H1686" s="369"/>
      <c r="I1686" s="443"/>
      <c r="J1686" s="368"/>
      <c r="O1686" s="457"/>
      <c r="P1686" s="398"/>
      <c r="Q1686" s="398"/>
    </row>
    <row r="1687" spans="1:17" s="364" customFormat="1" ht="109.2" customHeight="1" x14ac:dyDescent="0.3">
      <c r="A1687" s="368"/>
      <c r="B1687" s="361"/>
      <c r="C1687" s="368"/>
      <c r="D1687" s="368"/>
      <c r="E1687" s="368"/>
      <c r="F1687" s="368"/>
      <c r="G1687" s="369"/>
      <c r="H1687" s="369"/>
      <c r="I1687" s="443"/>
      <c r="J1687" s="368"/>
      <c r="O1687" s="457"/>
      <c r="P1687" s="398"/>
      <c r="Q1687" s="398"/>
    </row>
    <row r="1688" spans="1:17" s="364" customFormat="1" ht="109.2" customHeight="1" x14ac:dyDescent="0.3">
      <c r="A1688" s="368"/>
      <c r="B1688" s="361"/>
      <c r="C1688" s="368"/>
      <c r="D1688" s="368"/>
      <c r="E1688" s="368"/>
      <c r="F1688" s="368"/>
      <c r="G1688" s="369"/>
      <c r="H1688" s="369"/>
      <c r="I1688" s="443"/>
      <c r="J1688" s="368"/>
      <c r="O1688" s="457"/>
      <c r="P1688" s="398"/>
      <c r="Q1688" s="398"/>
    </row>
    <row r="1689" spans="1:17" s="364" customFormat="1" ht="109.2" customHeight="1" x14ac:dyDescent="0.3">
      <c r="A1689" s="368"/>
      <c r="B1689" s="361"/>
      <c r="C1689" s="368"/>
      <c r="D1689" s="368"/>
      <c r="E1689" s="368"/>
      <c r="F1689" s="368"/>
      <c r="G1689" s="369"/>
      <c r="H1689" s="369"/>
      <c r="I1689" s="443"/>
      <c r="J1689" s="368"/>
      <c r="O1689" s="457"/>
      <c r="P1689" s="398"/>
      <c r="Q1689" s="398"/>
    </row>
    <row r="1690" spans="1:17" s="364" customFormat="1" ht="109.2" customHeight="1" x14ac:dyDescent="0.3">
      <c r="A1690" s="368"/>
      <c r="B1690" s="361"/>
      <c r="C1690" s="368"/>
      <c r="D1690" s="368"/>
      <c r="E1690" s="368"/>
      <c r="F1690" s="368"/>
      <c r="G1690" s="369"/>
      <c r="H1690" s="369"/>
      <c r="I1690" s="443"/>
      <c r="J1690" s="368"/>
      <c r="O1690" s="457"/>
      <c r="P1690" s="398"/>
      <c r="Q1690" s="398"/>
    </row>
    <row r="1691" spans="1:17" s="364" customFormat="1" ht="109.2" customHeight="1" x14ac:dyDescent="0.3">
      <c r="A1691" s="368"/>
      <c r="B1691" s="361"/>
      <c r="C1691" s="368"/>
      <c r="D1691" s="368"/>
      <c r="E1691" s="368"/>
      <c r="F1691" s="368"/>
      <c r="G1691" s="369"/>
      <c r="H1691" s="369"/>
      <c r="I1691" s="443"/>
      <c r="J1691" s="368"/>
      <c r="O1691" s="457"/>
      <c r="P1691" s="398"/>
      <c r="Q1691" s="398"/>
    </row>
    <row r="1692" spans="1:17" s="364" customFormat="1" ht="109.2" customHeight="1" x14ac:dyDescent="0.3">
      <c r="A1692" s="368"/>
      <c r="B1692" s="361"/>
      <c r="C1692" s="368"/>
      <c r="D1692" s="368"/>
      <c r="E1692" s="368"/>
      <c r="F1692" s="368"/>
      <c r="G1692" s="369"/>
      <c r="H1692" s="369"/>
      <c r="I1692" s="443"/>
      <c r="J1692" s="368"/>
      <c r="O1692" s="457"/>
      <c r="P1692" s="398"/>
      <c r="Q1692" s="398"/>
    </row>
    <row r="1693" spans="1:17" s="364" customFormat="1" ht="109.2" customHeight="1" x14ac:dyDescent="0.3">
      <c r="A1693" s="368"/>
      <c r="B1693" s="361"/>
      <c r="C1693" s="368"/>
      <c r="D1693" s="368"/>
      <c r="E1693" s="368"/>
      <c r="F1693" s="368"/>
      <c r="G1693" s="369"/>
      <c r="H1693" s="369"/>
      <c r="I1693" s="443"/>
      <c r="J1693" s="368"/>
      <c r="O1693" s="457"/>
      <c r="P1693" s="398"/>
      <c r="Q1693" s="398"/>
    </row>
    <row r="1694" spans="1:17" s="364" customFormat="1" ht="109.2" customHeight="1" x14ac:dyDescent="0.3">
      <c r="A1694" s="368"/>
      <c r="B1694" s="361"/>
      <c r="C1694" s="368"/>
      <c r="D1694" s="368"/>
      <c r="E1694" s="368"/>
      <c r="F1694" s="368"/>
      <c r="G1694" s="369"/>
      <c r="H1694" s="369"/>
      <c r="I1694" s="443"/>
      <c r="J1694" s="368"/>
      <c r="O1694" s="457"/>
      <c r="P1694" s="398"/>
      <c r="Q1694" s="398"/>
    </row>
    <row r="1695" spans="1:17" s="364" customFormat="1" ht="109.2" customHeight="1" x14ac:dyDescent="0.3">
      <c r="A1695" s="368"/>
      <c r="B1695" s="361"/>
      <c r="C1695" s="368"/>
      <c r="D1695" s="368"/>
      <c r="E1695" s="368"/>
      <c r="F1695" s="368"/>
      <c r="G1695" s="369"/>
      <c r="H1695" s="369"/>
      <c r="I1695" s="443"/>
      <c r="J1695" s="368"/>
      <c r="O1695" s="457"/>
      <c r="P1695" s="398"/>
      <c r="Q1695" s="398"/>
    </row>
    <row r="1696" spans="1:17" s="364" customFormat="1" ht="109.2" customHeight="1" x14ac:dyDescent="0.3">
      <c r="A1696" s="368"/>
      <c r="B1696" s="361"/>
      <c r="C1696" s="368"/>
      <c r="D1696" s="368"/>
      <c r="E1696" s="368"/>
      <c r="F1696" s="368"/>
      <c r="G1696" s="369"/>
      <c r="H1696" s="369"/>
      <c r="I1696" s="443"/>
      <c r="J1696" s="368"/>
      <c r="O1696" s="457"/>
      <c r="P1696" s="398"/>
      <c r="Q1696" s="398"/>
    </row>
    <row r="1697" spans="1:17" s="364" customFormat="1" ht="109.2" customHeight="1" x14ac:dyDescent="0.3">
      <c r="A1697" s="368"/>
      <c r="B1697" s="361"/>
      <c r="C1697" s="368"/>
      <c r="D1697" s="368"/>
      <c r="E1697" s="368"/>
      <c r="F1697" s="368"/>
      <c r="G1697" s="369"/>
      <c r="H1697" s="369"/>
      <c r="I1697" s="443"/>
      <c r="J1697" s="368"/>
      <c r="O1697" s="457"/>
      <c r="P1697" s="398"/>
      <c r="Q1697" s="398"/>
    </row>
    <row r="1698" spans="1:17" s="364" customFormat="1" ht="109.2" customHeight="1" x14ac:dyDescent="0.3">
      <c r="A1698" s="368"/>
      <c r="B1698" s="361"/>
      <c r="C1698" s="368"/>
      <c r="D1698" s="368"/>
      <c r="E1698" s="368"/>
      <c r="F1698" s="368"/>
      <c r="G1698" s="369"/>
      <c r="H1698" s="369"/>
      <c r="I1698" s="443"/>
      <c r="J1698" s="368"/>
      <c r="O1698" s="457"/>
      <c r="P1698" s="398"/>
      <c r="Q1698" s="398"/>
    </row>
    <row r="1699" spans="1:17" s="364" customFormat="1" ht="109.2" customHeight="1" x14ac:dyDescent="0.3">
      <c r="A1699" s="368"/>
      <c r="B1699" s="361"/>
      <c r="C1699" s="368"/>
      <c r="D1699" s="368"/>
      <c r="E1699" s="368"/>
      <c r="F1699" s="368"/>
      <c r="G1699" s="369"/>
      <c r="H1699" s="369"/>
      <c r="I1699" s="443"/>
      <c r="J1699" s="368"/>
      <c r="O1699" s="457"/>
      <c r="P1699" s="398"/>
      <c r="Q1699" s="398"/>
    </row>
    <row r="1700" spans="1:17" s="364" customFormat="1" ht="109.2" customHeight="1" x14ac:dyDescent="0.3">
      <c r="A1700" s="368"/>
      <c r="B1700" s="361"/>
      <c r="C1700" s="368"/>
      <c r="D1700" s="368"/>
      <c r="E1700" s="368"/>
      <c r="F1700" s="368"/>
      <c r="G1700" s="369"/>
      <c r="H1700" s="369"/>
      <c r="I1700" s="443"/>
      <c r="J1700" s="368"/>
      <c r="O1700" s="457"/>
      <c r="P1700" s="398"/>
      <c r="Q1700" s="398"/>
    </row>
    <row r="1701" spans="1:17" s="364" customFormat="1" ht="109.2" customHeight="1" x14ac:dyDescent="0.3">
      <c r="A1701" s="368"/>
      <c r="B1701" s="361"/>
      <c r="C1701" s="368"/>
      <c r="D1701" s="368"/>
      <c r="E1701" s="368"/>
      <c r="F1701" s="368"/>
      <c r="G1701" s="369"/>
      <c r="H1701" s="369"/>
      <c r="I1701" s="443"/>
      <c r="J1701" s="368"/>
      <c r="O1701" s="457"/>
      <c r="P1701" s="398"/>
      <c r="Q1701" s="398"/>
    </row>
    <row r="1702" spans="1:17" s="364" customFormat="1" ht="109.2" customHeight="1" x14ac:dyDescent="0.3">
      <c r="A1702" s="368"/>
      <c r="B1702" s="361"/>
      <c r="C1702" s="368"/>
      <c r="D1702" s="368"/>
      <c r="E1702" s="368"/>
      <c r="F1702" s="368"/>
      <c r="G1702" s="369"/>
      <c r="H1702" s="369"/>
      <c r="I1702" s="443"/>
      <c r="J1702" s="368"/>
      <c r="O1702" s="457"/>
      <c r="P1702" s="398"/>
      <c r="Q1702" s="398"/>
    </row>
    <row r="1703" spans="1:17" s="364" customFormat="1" ht="109.2" customHeight="1" x14ac:dyDescent="0.3">
      <c r="A1703" s="368"/>
      <c r="B1703" s="361"/>
      <c r="C1703" s="368"/>
      <c r="D1703" s="368"/>
      <c r="E1703" s="368"/>
      <c r="F1703" s="368"/>
      <c r="G1703" s="369"/>
      <c r="H1703" s="369"/>
      <c r="I1703" s="443"/>
      <c r="J1703" s="368"/>
      <c r="O1703" s="457"/>
      <c r="P1703" s="398"/>
      <c r="Q1703" s="398"/>
    </row>
    <row r="1704" spans="1:17" s="364" customFormat="1" ht="109.2" customHeight="1" x14ac:dyDescent="0.3">
      <c r="A1704" s="368"/>
      <c r="B1704" s="361"/>
      <c r="C1704" s="368"/>
      <c r="D1704" s="368"/>
      <c r="E1704" s="368"/>
      <c r="F1704" s="368"/>
      <c r="G1704" s="369"/>
      <c r="H1704" s="369"/>
      <c r="I1704" s="443"/>
      <c r="J1704" s="368"/>
      <c r="O1704" s="457"/>
      <c r="P1704" s="398"/>
      <c r="Q1704" s="398"/>
    </row>
    <row r="1705" spans="1:17" s="364" customFormat="1" ht="109.2" customHeight="1" x14ac:dyDescent="0.3">
      <c r="A1705" s="368"/>
      <c r="B1705" s="361"/>
      <c r="C1705" s="368"/>
      <c r="D1705" s="368"/>
      <c r="E1705" s="368"/>
      <c r="F1705" s="368"/>
      <c r="G1705" s="369"/>
      <c r="H1705" s="369"/>
      <c r="I1705" s="443"/>
      <c r="J1705" s="368"/>
      <c r="O1705" s="457"/>
      <c r="P1705" s="398"/>
      <c r="Q1705" s="398"/>
    </row>
    <row r="1706" spans="1:17" s="364" customFormat="1" ht="109.2" customHeight="1" x14ac:dyDescent="0.3">
      <c r="A1706" s="368"/>
      <c r="B1706" s="361"/>
      <c r="C1706" s="368"/>
      <c r="D1706" s="368"/>
      <c r="E1706" s="368"/>
      <c r="F1706" s="368"/>
      <c r="G1706" s="369"/>
      <c r="H1706" s="369"/>
      <c r="I1706" s="443"/>
      <c r="J1706" s="368"/>
      <c r="O1706" s="457"/>
      <c r="P1706" s="398"/>
      <c r="Q1706" s="398"/>
    </row>
    <row r="1707" spans="1:17" s="364" customFormat="1" ht="109.2" customHeight="1" x14ac:dyDescent="0.3">
      <c r="A1707" s="368"/>
      <c r="B1707" s="361"/>
      <c r="C1707" s="368"/>
      <c r="D1707" s="368"/>
      <c r="E1707" s="368"/>
      <c r="F1707" s="368"/>
      <c r="G1707" s="369"/>
      <c r="H1707" s="369"/>
      <c r="I1707" s="443"/>
      <c r="J1707" s="368"/>
      <c r="O1707" s="457"/>
      <c r="P1707" s="398"/>
      <c r="Q1707" s="398"/>
    </row>
    <row r="1708" spans="1:17" s="364" customFormat="1" ht="109.2" customHeight="1" x14ac:dyDescent="0.3">
      <c r="A1708" s="368"/>
      <c r="B1708" s="361"/>
      <c r="C1708" s="368"/>
      <c r="D1708" s="368"/>
      <c r="E1708" s="368"/>
      <c r="F1708" s="368"/>
      <c r="G1708" s="369"/>
      <c r="H1708" s="369"/>
      <c r="I1708" s="443"/>
      <c r="J1708" s="368"/>
      <c r="O1708" s="457"/>
      <c r="P1708" s="398"/>
      <c r="Q1708" s="398"/>
    </row>
    <row r="1709" spans="1:17" s="364" customFormat="1" ht="109.2" customHeight="1" x14ac:dyDescent="0.3">
      <c r="A1709" s="368"/>
      <c r="B1709" s="361"/>
      <c r="C1709" s="368"/>
      <c r="D1709" s="368"/>
      <c r="E1709" s="368"/>
      <c r="F1709" s="368"/>
      <c r="G1709" s="369"/>
      <c r="H1709" s="369"/>
      <c r="I1709" s="443"/>
      <c r="J1709" s="368"/>
      <c r="O1709" s="457"/>
      <c r="P1709" s="398"/>
      <c r="Q1709" s="398"/>
    </row>
    <row r="1710" spans="1:17" s="364" customFormat="1" ht="109.2" customHeight="1" x14ac:dyDescent="0.3">
      <c r="A1710" s="368"/>
      <c r="B1710" s="361"/>
      <c r="C1710" s="368"/>
      <c r="D1710" s="368"/>
      <c r="E1710" s="368"/>
      <c r="F1710" s="368"/>
      <c r="G1710" s="369"/>
      <c r="H1710" s="369"/>
      <c r="I1710" s="443"/>
      <c r="J1710" s="368"/>
      <c r="O1710" s="457"/>
      <c r="P1710" s="398"/>
      <c r="Q1710" s="398"/>
    </row>
    <row r="1711" spans="1:17" s="364" customFormat="1" ht="109.2" customHeight="1" x14ac:dyDescent="0.3">
      <c r="A1711" s="368"/>
      <c r="B1711" s="361"/>
      <c r="C1711" s="368"/>
      <c r="D1711" s="368"/>
      <c r="E1711" s="368"/>
      <c r="F1711" s="368"/>
      <c r="G1711" s="369"/>
      <c r="H1711" s="369"/>
      <c r="I1711" s="443"/>
      <c r="J1711" s="368"/>
      <c r="O1711" s="457"/>
      <c r="P1711" s="398"/>
      <c r="Q1711" s="398"/>
    </row>
    <row r="1712" spans="1:17" s="364" customFormat="1" ht="109.2" customHeight="1" x14ac:dyDescent="0.3">
      <c r="A1712" s="368"/>
      <c r="B1712" s="361"/>
      <c r="C1712" s="368"/>
      <c r="D1712" s="368"/>
      <c r="E1712" s="368"/>
      <c r="F1712" s="368"/>
      <c r="G1712" s="369"/>
      <c r="H1712" s="369"/>
      <c r="I1712" s="443"/>
      <c r="J1712" s="368"/>
      <c r="O1712" s="457"/>
      <c r="P1712" s="398"/>
      <c r="Q1712" s="398"/>
    </row>
    <row r="1713" spans="1:17" s="364" customFormat="1" ht="109.2" customHeight="1" x14ac:dyDescent="0.3">
      <c r="A1713" s="368"/>
      <c r="B1713" s="361"/>
      <c r="C1713" s="368"/>
      <c r="D1713" s="368"/>
      <c r="E1713" s="368"/>
      <c r="F1713" s="368"/>
      <c r="G1713" s="369"/>
      <c r="H1713" s="369"/>
      <c r="I1713" s="443"/>
      <c r="J1713" s="368"/>
      <c r="O1713" s="457"/>
      <c r="P1713" s="398"/>
      <c r="Q1713" s="398"/>
    </row>
    <row r="1714" spans="1:17" s="364" customFormat="1" ht="109.2" customHeight="1" x14ac:dyDescent="0.3">
      <c r="A1714" s="368"/>
      <c r="B1714" s="361"/>
      <c r="C1714" s="368"/>
      <c r="D1714" s="368"/>
      <c r="E1714" s="368"/>
      <c r="F1714" s="368"/>
      <c r="G1714" s="369"/>
      <c r="H1714" s="369"/>
      <c r="I1714" s="443"/>
      <c r="J1714" s="368"/>
      <c r="O1714" s="457"/>
      <c r="P1714" s="398"/>
      <c r="Q1714" s="398"/>
    </row>
    <row r="1715" spans="1:17" s="364" customFormat="1" ht="109.2" customHeight="1" x14ac:dyDescent="0.3">
      <c r="A1715" s="368"/>
      <c r="B1715" s="361"/>
      <c r="C1715" s="368"/>
      <c r="D1715" s="368"/>
      <c r="E1715" s="368"/>
      <c r="F1715" s="368"/>
      <c r="G1715" s="369"/>
      <c r="H1715" s="369"/>
      <c r="I1715" s="443"/>
      <c r="J1715" s="368"/>
      <c r="O1715" s="457"/>
      <c r="P1715" s="398"/>
      <c r="Q1715" s="398"/>
    </row>
    <row r="1716" spans="1:17" s="364" customFormat="1" ht="109.2" customHeight="1" x14ac:dyDescent="0.3">
      <c r="A1716" s="368"/>
      <c r="B1716" s="361"/>
      <c r="C1716" s="368"/>
      <c r="D1716" s="368"/>
      <c r="E1716" s="368"/>
      <c r="F1716" s="368"/>
      <c r="G1716" s="369"/>
      <c r="H1716" s="369"/>
      <c r="I1716" s="443"/>
      <c r="J1716" s="368"/>
      <c r="O1716" s="457"/>
      <c r="P1716" s="398"/>
      <c r="Q1716" s="398"/>
    </row>
    <row r="1717" spans="1:17" s="364" customFormat="1" ht="109.2" customHeight="1" x14ac:dyDescent="0.3">
      <c r="A1717" s="368"/>
      <c r="B1717" s="361"/>
      <c r="C1717" s="368"/>
      <c r="D1717" s="368"/>
      <c r="E1717" s="368"/>
      <c r="F1717" s="368"/>
      <c r="G1717" s="369"/>
      <c r="H1717" s="369"/>
      <c r="I1717" s="443"/>
      <c r="J1717" s="368"/>
      <c r="O1717" s="457"/>
      <c r="P1717" s="398"/>
      <c r="Q1717" s="398"/>
    </row>
    <row r="1718" spans="1:17" s="364" customFormat="1" ht="109.2" customHeight="1" x14ac:dyDescent="0.3">
      <c r="A1718" s="368"/>
      <c r="B1718" s="361"/>
      <c r="C1718" s="368"/>
      <c r="D1718" s="368"/>
      <c r="E1718" s="368"/>
      <c r="F1718" s="368"/>
      <c r="G1718" s="369"/>
      <c r="H1718" s="369"/>
      <c r="I1718" s="443"/>
      <c r="J1718" s="368"/>
      <c r="O1718" s="457"/>
      <c r="P1718" s="398"/>
      <c r="Q1718" s="398"/>
    </row>
    <row r="1719" spans="1:17" s="364" customFormat="1" ht="109.2" customHeight="1" x14ac:dyDescent="0.3">
      <c r="A1719" s="368"/>
      <c r="B1719" s="361"/>
      <c r="C1719" s="368"/>
      <c r="D1719" s="368"/>
      <c r="E1719" s="368"/>
      <c r="F1719" s="368"/>
      <c r="G1719" s="369"/>
      <c r="H1719" s="369"/>
      <c r="I1719" s="443"/>
      <c r="J1719" s="368"/>
      <c r="O1719" s="457"/>
      <c r="P1719" s="398"/>
      <c r="Q1719" s="398"/>
    </row>
    <row r="1720" spans="1:17" s="364" customFormat="1" ht="109.2" customHeight="1" x14ac:dyDescent="0.3">
      <c r="A1720" s="368"/>
      <c r="B1720" s="361"/>
      <c r="C1720" s="368"/>
      <c r="D1720" s="368"/>
      <c r="E1720" s="368"/>
      <c r="F1720" s="368"/>
      <c r="G1720" s="369"/>
      <c r="H1720" s="369"/>
      <c r="I1720" s="443"/>
      <c r="J1720" s="368"/>
      <c r="O1720" s="457"/>
      <c r="P1720" s="398"/>
      <c r="Q1720" s="398"/>
    </row>
    <row r="1721" spans="1:17" s="364" customFormat="1" ht="109.2" customHeight="1" x14ac:dyDescent="0.3">
      <c r="A1721" s="368"/>
      <c r="B1721" s="361"/>
      <c r="C1721" s="368"/>
      <c r="D1721" s="368"/>
      <c r="E1721" s="368"/>
      <c r="F1721" s="368"/>
      <c r="G1721" s="369"/>
      <c r="H1721" s="369"/>
      <c r="I1721" s="443"/>
      <c r="J1721" s="368"/>
      <c r="O1721" s="457"/>
      <c r="P1721" s="398"/>
      <c r="Q1721" s="398"/>
    </row>
    <row r="1722" spans="1:17" s="364" customFormat="1" ht="109.2" customHeight="1" x14ac:dyDescent="0.3">
      <c r="A1722" s="368"/>
      <c r="B1722" s="361"/>
      <c r="C1722" s="368"/>
      <c r="D1722" s="368"/>
      <c r="E1722" s="368"/>
      <c r="F1722" s="368"/>
      <c r="G1722" s="369"/>
      <c r="H1722" s="369"/>
      <c r="I1722" s="443"/>
      <c r="J1722" s="368"/>
      <c r="O1722" s="457"/>
      <c r="P1722" s="398"/>
      <c r="Q1722" s="398"/>
    </row>
    <row r="1723" spans="1:17" s="364" customFormat="1" ht="109.2" customHeight="1" x14ac:dyDescent="0.3">
      <c r="A1723" s="368"/>
      <c r="B1723" s="361"/>
      <c r="C1723" s="368"/>
      <c r="D1723" s="368"/>
      <c r="E1723" s="368"/>
      <c r="F1723" s="368"/>
      <c r="G1723" s="369"/>
      <c r="H1723" s="369"/>
      <c r="I1723" s="443"/>
      <c r="J1723" s="368"/>
      <c r="O1723" s="457"/>
      <c r="P1723" s="398"/>
      <c r="Q1723" s="398"/>
    </row>
    <row r="1724" spans="1:17" s="364" customFormat="1" ht="109.2" customHeight="1" x14ac:dyDescent="0.3">
      <c r="A1724" s="368"/>
      <c r="B1724" s="361"/>
      <c r="C1724" s="368"/>
      <c r="D1724" s="368"/>
      <c r="E1724" s="368"/>
      <c r="F1724" s="368"/>
      <c r="G1724" s="369"/>
      <c r="H1724" s="369"/>
      <c r="I1724" s="443"/>
      <c r="J1724" s="368"/>
      <c r="O1724" s="457"/>
      <c r="P1724" s="398"/>
      <c r="Q1724" s="398"/>
    </row>
    <row r="1725" spans="1:17" s="364" customFormat="1" ht="109.2" customHeight="1" x14ac:dyDescent="0.3">
      <c r="A1725" s="368"/>
      <c r="B1725" s="361"/>
      <c r="C1725" s="368"/>
      <c r="D1725" s="368"/>
      <c r="E1725" s="368"/>
      <c r="F1725" s="368"/>
      <c r="G1725" s="369"/>
      <c r="H1725" s="369"/>
      <c r="I1725" s="443"/>
      <c r="J1725" s="368"/>
      <c r="O1725" s="457"/>
      <c r="P1725" s="398"/>
      <c r="Q1725" s="398"/>
    </row>
    <row r="1726" spans="1:17" s="364" customFormat="1" ht="109.2" customHeight="1" x14ac:dyDescent="0.3">
      <c r="A1726" s="368"/>
      <c r="B1726" s="361"/>
      <c r="C1726" s="368"/>
      <c r="D1726" s="368"/>
      <c r="E1726" s="368"/>
      <c r="F1726" s="368"/>
      <c r="G1726" s="369"/>
      <c r="H1726" s="369"/>
      <c r="I1726" s="443"/>
      <c r="J1726" s="368"/>
      <c r="O1726" s="457"/>
      <c r="P1726" s="398"/>
      <c r="Q1726" s="398"/>
    </row>
    <row r="1727" spans="1:17" s="364" customFormat="1" ht="109.2" customHeight="1" x14ac:dyDescent="0.3">
      <c r="A1727" s="368"/>
      <c r="B1727" s="361"/>
      <c r="C1727" s="368"/>
      <c r="D1727" s="368"/>
      <c r="E1727" s="368"/>
      <c r="F1727" s="368"/>
      <c r="G1727" s="369"/>
      <c r="H1727" s="369"/>
      <c r="I1727" s="443"/>
      <c r="J1727" s="368"/>
      <c r="O1727" s="457"/>
      <c r="P1727" s="398"/>
      <c r="Q1727" s="398"/>
    </row>
    <row r="1728" spans="1:17" s="364" customFormat="1" ht="109.2" customHeight="1" x14ac:dyDescent="0.3">
      <c r="A1728" s="368"/>
      <c r="B1728" s="361"/>
      <c r="C1728" s="368"/>
      <c r="D1728" s="368"/>
      <c r="E1728" s="368"/>
      <c r="F1728" s="368"/>
      <c r="G1728" s="369"/>
      <c r="H1728" s="369"/>
      <c r="I1728" s="443"/>
      <c r="J1728" s="368"/>
      <c r="O1728" s="457"/>
      <c r="P1728" s="398"/>
      <c r="Q1728" s="398"/>
    </row>
    <row r="1729" spans="1:17" s="364" customFormat="1" ht="109.2" customHeight="1" x14ac:dyDescent="0.3">
      <c r="A1729" s="368"/>
      <c r="B1729" s="361"/>
      <c r="C1729" s="368"/>
      <c r="D1729" s="368"/>
      <c r="E1729" s="368"/>
      <c r="F1729" s="368"/>
      <c r="G1729" s="369"/>
      <c r="H1729" s="369"/>
      <c r="I1729" s="443"/>
      <c r="J1729" s="368"/>
      <c r="O1729" s="457"/>
      <c r="P1729" s="398"/>
      <c r="Q1729" s="398"/>
    </row>
    <row r="1730" spans="1:17" s="364" customFormat="1" ht="109.2" customHeight="1" x14ac:dyDescent="0.3">
      <c r="A1730" s="368"/>
      <c r="B1730" s="361"/>
      <c r="C1730" s="368"/>
      <c r="D1730" s="368"/>
      <c r="E1730" s="368"/>
      <c r="F1730" s="368"/>
      <c r="G1730" s="369"/>
      <c r="H1730" s="369"/>
      <c r="I1730" s="443"/>
      <c r="J1730" s="368"/>
      <c r="O1730" s="457"/>
      <c r="P1730" s="398"/>
      <c r="Q1730" s="398"/>
    </row>
    <row r="1731" spans="1:17" s="364" customFormat="1" ht="109.2" customHeight="1" x14ac:dyDescent="0.3">
      <c r="A1731" s="368"/>
      <c r="B1731" s="361"/>
      <c r="C1731" s="368"/>
      <c r="D1731" s="368"/>
      <c r="E1731" s="368"/>
      <c r="F1731" s="368"/>
      <c r="G1731" s="369"/>
      <c r="H1731" s="369"/>
      <c r="I1731" s="443"/>
      <c r="J1731" s="368"/>
      <c r="O1731" s="457"/>
      <c r="P1731" s="398"/>
      <c r="Q1731" s="398"/>
    </row>
    <row r="1732" spans="1:17" s="364" customFormat="1" ht="109.2" customHeight="1" x14ac:dyDescent="0.3">
      <c r="A1732" s="368"/>
      <c r="B1732" s="361"/>
      <c r="C1732" s="368"/>
      <c r="D1732" s="368"/>
      <c r="E1732" s="368"/>
      <c r="F1732" s="368"/>
      <c r="G1732" s="369"/>
      <c r="H1732" s="369"/>
      <c r="I1732" s="443"/>
      <c r="J1732" s="368"/>
      <c r="O1732" s="457"/>
      <c r="P1732" s="398"/>
      <c r="Q1732" s="398"/>
    </row>
    <row r="1733" spans="1:17" s="364" customFormat="1" ht="109.2" customHeight="1" x14ac:dyDescent="0.3">
      <c r="A1733" s="368"/>
      <c r="B1733" s="361"/>
      <c r="C1733" s="368"/>
      <c r="D1733" s="368"/>
      <c r="E1733" s="368"/>
      <c r="F1733" s="368"/>
      <c r="G1733" s="369"/>
      <c r="H1733" s="369"/>
      <c r="I1733" s="443"/>
      <c r="J1733" s="368"/>
      <c r="O1733" s="457"/>
      <c r="P1733" s="398"/>
      <c r="Q1733" s="398"/>
    </row>
    <row r="1734" spans="1:17" s="364" customFormat="1" ht="109.2" customHeight="1" x14ac:dyDescent="0.3">
      <c r="A1734" s="368"/>
      <c r="B1734" s="361"/>
      <c r="C1734" s="368"/>
      <c r="D1734" s="368"/>
      <c r="E1734" s="368"/>
      <c r="F1734" s="368"/>
      <c r="G1734" s="369"/>
      <c r="H1734" s="369"/>
      <c r="I1734" s="443"/>
      <c r="J1734" s="368"/>
      <c r="O1734" s="457"/>
      <c r="P1734" s="398"/>
      <c r="Q1734" s="398"/>
    </row>
    <row r="1735" spans="1:17" s="364" customFormat="1" ht="109.2" customHeight="1" x14ac:dyDescent="0.3">
      <c r="A1735" s="368"/>
      <c r="B1735" s="361"/>
      <c r="C1735" s="368"/>
      <c r="D1735" s="368"/>
      <c r="E1735" s="368"/>
      <c r="F1735" s="368"/>
      <c r="G1735" s="369"/>
      <c r="H1735" s="369"/>
      <c r="I1735" s="443"/>
      <c r="J1735" s="368"/>
      <c r="O1735" s="457"/>
      <c r="P1735" s="398"/>
      <c r="Q1735" s="398"/>
    </row>
    <row r="1736" spans="1:17" s="364" customFormat="1" ht="109.2" customHeight="1" x14ac:dyDescent="0.3">
      <c r="A1736" s="368"/>
      <c r="B1736" s="361"/>
      <c r="C1736" s="368"/>
      <c r="D1736" s="368"/>
      <c r="E1736" s="368"/>
      <c r="F1736" s="368"/>
      <c r="G1736" s="369"/>
      <c r="H1736" s="369"/>
      <c r="I1736" s="443"/>
      <c r="J1736" s="368"/>
      <c r="O1736" s="457"/>
      <c r="P1736" s="398"/>
      <c r="Q1736" s="398"/>
    </row>
    <row r="1737" spans="1:17" s="364" customFormat="1" ht="109.2" customHeight="1" x14ac:dyDescent="0.3">
      <c r="A1737" s="368"/>
      <c r="B1737" s="361"/>
      <c r="C1737" s="368"/>
      <c r="D1737" s="368"/>
      <c r="E1737" s="368"/>
      <c r="F1737" s="368"/>
      <c r="G1737" s="369"/>
      <c r="H1737" s="369"/>
      <c r="I1737" s="443"/>
      <c r="J1737" s="368"/>
      <c r="O1737" s="457"/>
      <c r="P1737" s="398"/>
      <c r="Q1737" s="398"/>
    </row>
    <row r="1738" spans="1:17" s="364" customFormat="1" ht="109.2" customHeight="1" x14ac:dyDescent="0.3">
      <c r="A1738" s="368"/>
      <c r="B1738" s="361"/>
      <c r="C1738" s="368"/>
      <c r="D1738" s="368"/>
      <c r="E1738" s="368"/>
      <c r="F1738" s="368"/>
      <c r="G1738" s="369"/>
      <c r="H1738" s="369"/>
      <c r="I1738" s="443"/>
      <c r="J1738" s="368"/>
      <c r="O1738" s="457"/>
      <c r="P1738" s="398"/>
      <c r="Q1738" s="398"/>
    </row>
    <row r="1739" spans="1:17" s="364" customFormat="1" ht="109.2" customHeight="1" x14ac:dyDescent="0.3">
      <c r="A1739" s="368"/>
      <c r="B1739" s="361"/>
      <c r="C1739" s="368"/>
      <c r="D1739" s="368"/>
      <c r="E1739" s="368"/>
      <c r="F1739" s="368"/>
      <c r="G1739" s="369"/>
      <c r="H1739" s="369"/>
      <c r="I1739" s="443"/>
      <c r="J1739" s="368"/>
      <c r="O1739" s="457"/>
      <c r="P1739" s="398"/>
      <c r="Q1739" s="398"/>
    </row>
    <row r="1740" spans="1:17" s="364" customFormat="1" ht="109.2" customHeight="1" x14ac:dyDescent="0.3">
      <c r="A1740" s="368"/>
      <c r="B1740" s="361"/>
      <c r="C1740" s="368"/>
      <c r="D1740" s="368"/>
      <c r="E1740" s="368"/>
      <c r="F1740" s="368"/>
      <c r="G1740" s="369"/>
      <c r="H1740" s="369"/>
      <c r="I1740" s="443"/>
      <c r="J1740" s="368"/>
      <c r="O1740" s="457"/>
      <c r="P1740" s="398"/>
      <c r="Q1740" s="398"/>
    </row>
    <row r="1741" spans="1:17" s="364" customFormat="1" ht="109.2" customHeight="1" x14ac:dyDescent="0.3">
      <c r="A1741" s="368"/>
      <c r="B1741" s="361"/>
      <c r="C1741" s="368"/>
      <c r="D1741" s="368"/>
      <c r="E1741" s="368"/>
      <c r="F1741" s="368"/>
      <c r="G1741" s="369"/>
      <c r="H1741" s="369"/>
      <c r="I1741" s="443"/>
      <c r="J1741" s="368"/>
      <c r="O1741" s="457"/>
      <c r="P1741" s="398"/>
      <c r="Q1741" s="398"/>
    </row>
    <row r="1742" spans="1:17" s="364" customFormat="1" ht="109.2" customHeight="1" x14ac:dyDescent="0.3">
      <c r="A1742" s="368"/>
      <c r="B1742" s="361"/>
      <c r="C1742" s="368"/>
      <c r="D1742" s="368"/>
      <c r="E1742" s="368"/>
      <c r="F1742" s="368"/>
      <c r="G1742" s="369"/>
      <c r="H1742" s="369"/>
      <c r="I1742" s="443"/>
      <c r="J1742" s="368"/>
      <c r="O1742" s="457"/>
      <c r="P1742" s="398"/>
      <c r="Q1742" s="398"/>
    </row>
    <row r="1743" spans="1:17" s="364" customFormat="1" ht="109.2" customHeight="1" x14ac:dyDescent="0.3">
      <c r="A1743" s="368"/>
      <c r="B1743" s="361"/>
      <c r="C1743" s="368"/>
      <c r="D1743" s="368"/>
      <c r="E1743" s="368"/>
      <c r="F1743" s="368"/>
      <c r="G1743" s="369"/>
      <c r="H1743" s="369"/>
      <c r="I1743" s="443"/>
      <c r="J1743" s="368"/>
      <c r="O1743" s="457"/>
      <c r="P1743" s="398"/>
      <c r="Q1743" s="398"/>
    </row>
    <row r="1744" spans="1:17" s="364" customFormat="1" ht="109.2" customHeight="1" x14ac:dyDescent="0.3">
      <c r="A1744" s="368"/>
      <c r="B1744" s="361"/>
      <c r="C1744" s="368"/>
      <c r="D1744" s="368"/>
      <c r="E1744" s="368"/>
      <c r="F1744" s="368"/>
      <c r="G1744" s="369"/>
      <c r="H1744" s="369"/>
      <c r="I1744" s="443"/>
      <c r="J1744" s="368"/>
      <c r="O1744" s="457"/>
      <c r="P1744" s="398"/>
      <c r="Q1744" s="398"/>
    </row>
    <row r="1745" spans="1:17" s="364" customFormat="1" ht="109.2" customHeight="1" x14ac:dyDescent="0.3">
      <c r="A1745" s="368"/>
      <c r="B1745" s="361"/>
      <c r="C1745" s="368"/>
      <c r="D1745" s="368"/>
      <c r="E1745" s="368"/>
      <c r="F1745" s="368"/>
      <c r="G1745" s="369"/>
      <c r="H1745" s="369"/>
      <c r="I1745" s="443"/>
      <c r="J1745" s="368"/>
      <c r="O1745" s="457"/>
      <c r="P1745" s="398"/>
      <c r="Q1745" s="398"/>
    </row>
    <row r="1746" spans="1:17" s="364" customFormat="1" ht="109.2" customHeight="1" x14ac:dyDescent="0.3">
      <c r="A1746" s="368"/>
      <c r="B1746" s="361"/>
      <c r="C1746" s="368"/>
      <c r="D1746" s="368"/>
      <c r="E1746" s="368"/>
      <c r="F1746" s="368"/>
      <c r="G1746" s="369"/>
      <c r="H1746" s="369"/>
      <c r="I1746" s="443"/>
      <c r="J1746" s="368"/>
      <c r="O1746" s="457"/>
      <c r="P1746" s="398"/>
      <c r="Q1746" s="398"/>
    </row>
    <row r="1747" spans="1:17" s="364" customFormat="1" ht="109.2" customHeight="1" x14ac:dyDescent="0.3">
      <c r="A1747" s="368"/>
      <c r="B1747" s="361"/>
      <c r="C1747" s="368"/>
      <c r="D1747" s="368"/>
      <c r="E1747" s="368"/>
      <c r="F1747" s="368"/>
      <c r="G1747" s="369"/>
      <c r="H1747" s="369"/>
      <c r="I1747" s="443"/>
      <c r="J1747" s="368"/>
      <c r="O1747" s="457"/>
      <c r="P1747" s="398"/>
      <c r="Q1747" s="398"/>
    </row>
    <row r="1748" spans="1:17" s="364" customFormat="1" ht="109.2" customHeight="1" x14ac:dyDescent="0.3">
      <c r="A1748" s="368"/>
      <c r="B1748" s="361"/>
      <c r="C1748" s="368"/>
      <c r="D1748" s="368"/>
      <c r="E1748" s="368"/>
      <c r="F1748" s="368"/>
      <c r="G1748" s="369"/>
      <c r="H1748" s="369"/>
      <c r="I1748" s="443"/>
      <c r="J1748" s="368"/>
      <c r="O1748" s="457"/>
      <c r="P1748" s="398"/>
      <c r="Q1748" s="398"/>
    </row>
    <row r="1749" spans="1:17" s="364" customFormat="1" ht="109.2" customHeight="1" x14ac:dyDescent="0.3">
      <c r="A1749" s="368"/>
      <c r="B1749" s="361"/>
      <c r="C1749" s="368"/>
      <c r="D1749" s="368"/>
      <c r="E1749" s="368"/>
      <c r="F1749" s="368"/>
      <c r="G1749" s="369"/>
      <c r="H1749" s="369"/>
      <c r="I1749" s="443"/>
      <c r="J1749" s="368"/>
      <c r="O1749" s="457"/>
      <c r="P1749" s="398"/>
      <c r="Q1749" s="398"/>
    </row>
    <row r="1750" spans="1:17" s="364" customFormat="1" ht="109.2" customHeight="1" x14ac:dyDescent="0.3">
      <c r="A1750" s="368"/>
      <c r="B1750" s="361"/>
      <c r="C1750" s="368"/>
      <c r="D1750" s="368"/>
      <c r="E1750" s="368"/>
      <c r="F1750" s="368"/>
      <c r="G1750" s="369"/>
      <c r="H1750" s="369"/>
      <c r="I1750" s="443"/>
      <c r="J1750" s="368"/>
      <c r="O1750" s="457"/>
      <c r="P1750" s="398"/>
      <c r="Q1750" s="398"/>
    </row>
    <row r="1751" spans="1:17" s="364" customFormat="1" ht="109.2" customHeight="1" x14ac:dyDescent="0.3">
      <c r="A1751" s="368"/>
      <c r="B1751" s="361"/>
      <c r="C1751" s="368"/>
      <c r="D1751" s="368"/>
      <c r="E1751" s="368"/>
      <c r="F1751" s="368"/>
      <c r="G1751" s="369"/>
      <c r="H1751" s="369"/>
      <c r="I1751" s="443"/>
      <c r="J1751" s="368"/>
      <c r="O1751" s="457"/>
      <c r="P1751" s="398"/>
      <c r="Q1751" s="398"/>
    </row>
    <row r="1752" spans="1:17" s="364" customFormat="1" ht="109.2" customHeight="1" x14ac:dyDescent="0.3">
      <c r="A1752" s="368"/>
      <c r="B1752" s="361"/>
      <c r="C1752" s="368"/>
      <c r="D1752" s="368"/>
      <c r="E1752" s="368"/>
      <c r="F1752" s="368"/>
      <c r="G1752" s="369"/>
      <c r="H1752" s="369"/>
      <c r="I1752" s="443"/>
      <c r="J1752" s="368"/>
      <c r="O1752" s="457"/>
      <c r="P1752" s="398"/>
      <c r="Q1752" s="398"/>
    </row>
    <row r="1753" spans="1:17" s="364" customFormat="1" ht="109.2" customHeight="1" x14ac:dyDescent="0.3">
      <c r="A1753" s="368"/>
      <c r="B1753" s="361"/>
      <c r="C1753" s="368"/>
      <c r="D1753" s="368"/>
      <c r="E1753" s="368"/>
      <c r="F1753" s="368"/>
      <c r="G1753" s="369"/>
      <c r="H1753" s="369"/>
      <c r="I1753" s="443"/>
      <c r="J1753" s="368"/>
      <c r="O1753" s="457"/>
      <c r="P1753" s="398"/>
      <c r="Q1753" s="398"/>
    </row>
    <row r="1754" spans="1:17" s="364" customFormat="1" ht="109.2" customHeight="1" x14ac:dyDescent="0.3">
      <c r="A1754" s="368"/>
      <c r="B1754" s="361"/>
      <c r="C1754" s="368"/>
      <c r="D1754" s="368"/>
      <c r="E1754" s="368"/>
      <c r="F1754" s="368"/>
      <c r="G1754" s="369"/>
      <c r="H1754" s="369"/>
      <c r="I1754" s="443"/>
      <c r="J1754" s="368"/>
      <c r="O1754" s="457"/>
      <c r="P1754" s="398"/>
      <c r="Q1754" s="398"/>
    </row>
    <row r="1755" spans="1:17" s="364" customFormat="1" ht="109.2" customHeight="1" x14ac:dyDescent="0.3">
      <c r="A1755" s="368"/>
      <c r="B1755" s="361"/>
      <c r="C1755" s="368"/>
      <c r="D1755" s="368"/>
      <c r="E1755" s="368"/>
      <c r="F1755" s="368"/>
      <c r="G1755" s="369"/>
      <c r="H1755" s="369"/>
      <c r="I1755" s="443"/>
      <c r="J1755" s="368"/>
      <c r="O1755" s="457"/>
      <c r="P1755" s="398"/>
      <c r="Q1755" s="398"/>
    </row>
    <row r="1756" spans="1:17" s="364" customFormat="1" ht="109.2" customHeight="1" x14ac:dyDescent="0.3">
      <c r="A1756" s="368"/>
      <c r="B1756" s="361"/>
      <c r="C1756" s="368"/>
      <c r="D1756" s="368"/>
      <c r="E1756" s="368"/>
      <c r="F1756" s="368"/>
      <c r="G1756" s="369"/>
      <c r="H1756" s="369"/>
      <c r="I1756" s="443"/>
      <c r="J1756" s="368"/>
      <c r="O1756" s="457"/>
      <c r="P1756" s="398"/>
      <c r="Q1756" s="398"/>
    </row>
    <row r="1757" spans="1:17" s="364" customFormat="1" ht="109.2" customHeight="1" x14ac:dyDescent="0.3">
      <c r="A1757" s="368"/>
      <c r="B1757" s="361"/>
      <c r="C1757" s="368"/>
      <c r="D1757" s="368"/>
      <c r="E1757" s="368"/>
      <c r="F1757" s="368"/>
      <c r="G1757" s="369"/>
      <c r="H1757" s="369"/>
      <c r="I1757" s="443"/>
      <c r="J1757" s="368"/>
      <c r="O1757" s="457"/>
      <c r="P1757" s="398"/>
      <c r="Q1757" s="398"/>
    </row>
    <row r="1758" spans="1:17" s="364" customFormat="1" ht="109.2" customHeight="1" x14ac:dyDescent="0.3">
      <c r="A1758" s="368"/>
      <c r="B1758" s="361"/>
      <c r="C1758" s="368"/>
      <c r="D1758" s="368"/>
      <c r="E1758" s="368"/>
      <c r="F1758" s="368"/>
      <c r="G1758" s="369"/>
      <c r="H1758" s="369"/>
      <c r="I1758" s="443"/>
      <c r="J1758" s="368"/>
      <c r="O1758" s="457"/>
      <c r="P1758" s="398"/>
      <c r="Q1758" s="398"/>
    </row>
    <row r="1759" spans="1:17" s="364" customFormat="1" ht="109.2" customHeight="1" x14ac:dyDescent="0.3">
      <c r="A1759" s="368"/>
      <c r="B1759" s="361"/>
      <c r="C1759" s="368"/>
      <c r="D1759" s="368"/>
      <c r="E1759" s="368"/>
      <c r="F1759" s="368"/>
      <c r="G1759" s="369"/>
      <c r="H1759" s="369"/>
      <c r="I1759" s="443"/>
      <c r="J1759" s="368"/>
      <c r="O1759" s="457"/>
      <c r="P1759" s="398"/>
      <c r="Q1759" s="398"/>
    </row>
    <row r="1760" spans="1:17" s="364" customFormat="1" ht="109.2" customHeight="1" x14ac:dyDescent="0.3">
      <c r="A1760" s="368"/>
      <c r="B1760" s="361"/>
      <c r="C1760" s="368"/>
      <c r="D1760" s="368"/>
      <c r="E1760" s="368"/>
      <c r="F1760" s="368"/>
      <c r="G1760" s="369"/>
      <c r="H1760" s="369"/>
      <c r="I1760" s="443"/>
      <c r="J1760" s="368"/>
      <c r="O1760" s="457"/>
      <c r="P1760" s="398"/>
      <c r="Q1760" s="398"/>
    </row>
    <row r="1761" spans="1:17" s="364" customFormat="1" ht="109.2" customHeight="1" x14ac:dyDescent="0.3">
      <c r="A1761" s="368"/>
      <c r="B1761" s="361"/>
      <c r="C1761" s="368"/>
      <c r="D1761" s="368"/>
      <c r="E1761" s="368"/>
      <c r="F1761" s="368"/>
      <c r="G1761" s="369"/>
      <c r="H1761" s="369"/>
      <c r="I1761" s="443"/>
      <c r="J1761" s="368"/>
      <c r="O1761" s="457"/>
      <c r="P1761" s="398"/>
      <c r="Q1761" s="398"/>
    </row>
    <row r="1762" spans="1:17" s="364" customFormat="1" ht="109.2" customHeight="1" x14ac:dyDescent="0.3">
      <c r="A1762" s="368"/>
      <c r="B1762" s="361"/>
      <c r="C1762" s="368"/>
      <c r="D1762" s="368"/>
      <c r="E1762" s="368"/>
      <c r="F1762" s="368"/>
      <c r="G1762" s="369"/>
      <c r="H1762" s="369"/>
      <c r="I1762" s="443"/>
      <c r="J1762" s="368"/>
      <c r="O1762" s="457"/>
      <c r="P1762" s="398"/>
      <c r="Q1762" s="398"/>
    </row>
    <row r="1763" spans="1:17" s="364" customFormat="1" ht="109.2" customHeight="1" x14ac:dyDescent="0.3">
      <c r="A1763" s="368"/>
      <c r="B1763" s="361"/>
      <c r="C1763" s="368"/>
      <c r="D1763" s="368"/>
      <c r="E1763" s="368"/>
      <c r="F1763" s="368"/>
      <c r="G1763" s="369"/>
      <c r="H1763" s="369"/>
      <c r="I1763" s="443"/>
      <c r="J1763" s="368"/>
      <c r="O1763" s="457"/>
      <c r="P1763" s="398"/>
      <c r="Q1763" s="398"/>
    </row>
    <row r="1764" spans="1:17" s="364" customFormat="1" ht="109.2" customHeight="1" x14ac:dyDescent="0.3">
      <c r="A1764" s="368"/>
      <c r="B1764" s="361"/>
      <c r="C1764" s="368"/>
      <c r="D1764" s="368"/>
      <c r="E1764" s="368"/>
      <c r="F1764" s="368"/>
      <c r="G1764" s="369"/>
      <c r="H1764" s="369"/>
      <c r="I1764" s="443"/>
      <c r="J1764" s="368"/>
      <c r="O1764" s="457"/>
      <c r="P1764" s="398"/>
      <c r="Q1764" s="398"/>
    </row>
    <row r="1765" spans="1:17" s="364" customFormat="1" ht="109.2" customHeight="1" x14ac:dyDescent="0.3">
      <c r="A1765" s="368"/>
      <c r="B1765" s="361"/>
      <c r="C1765" s="368"/>
      <c r="D1765" s="368"/>
      <c r="E1765" s="368"/>
      <c r="F1765" s="368"/>
      <c r="G1765" s="369"/>
      <c r="H1765" s="369"/>
      <c r="I1765" s="443"/>
      <c r="J1765" s="368"/>
      <c r="O1765" s="457"/>
      <c r="P1765" s="398"/>
      <c r="Q1765" s="398"/>
    </row>
    <row r="1766" spans="1:17" s="364" customFormat="1" ht="109.2" customHeight="1" x14ac:dyDescent="0.3">
      <c r="A1766" s="368"/>
      <c r="B1766" s="361"/>
      <c r="C1766" s="368"/>
      <c r="D1766" s="368"/>
      <c r="E1766" s="368"/>
      <c r="F1766" s="368"/>
      <c r="G1766" s="369"/>
      <c r="H1766" s="369"/>
      <c r="I1766" s="443"/>
      <c r="J1766" s="368"/>
      <c r="O1766" s="457"/>
      <c r="P1766" s="398"/>
      <c r="Q1766" s="398"/>
    </row>
    <row r="1767" spans="1:17" s="364" customFormat="1" ht="109.2" customHeight="1" x14ac:dyDescent="0.3">
      <c r="A1767" s="368"/>
      <c r="B1767" s="361"/>
      <c r="C1767" s="368"/>
      <c r="D1767" s="368"/>
      <c r="E1767" s="368"/>
      <c r="F1767" s="368"/>
      <c r="G1767" s="369"/>
      <c r="H1767" s="369"/>
      <c r="I1767" s="443"/>
      <c r="J1767" s="368"/>
      <c r="O1767" s="457"/>
      <c r="P1767" s="398"/>
      <c r="Q1767" s="398"/>
    </row>
    <row r="1768" spans="1:17" s="364" customFormat="1" ht="109.2" customHeight="1" x14ac:dyDescent="0.3">
      <c r="A1768" s="368"/>
      <c r="B1768" s="361"/>
      <c r="C1768" s="368"/>
      <c r="D1768" s="368"/>
      <c r="E1768" s="368"/>
      <c r="F1768" s="368"/>
      <c r="G1768" s="369"/>
      <c r="H1768" s="369"/>
      <c r="I1768" s="443"/>
      <c r="J1768" s="368"/>
      <c r="O1768" s="457"/>
      <c r="P1768" s="398"/>
      <c r="Q1768" s="398"/>
    </row>
    <row r="1769" spans="1:17" s="364" customFormat="1" ht="109.2" customHeight="1" x14ac:dyDescent="0.3">
      <c r="A1769" s="368"/>
      <c r="B1769" s="361"/>
      <c r="C1769" s="368"/>
      <c r="D1769" s="368"/>
      <c r="E1769" s="368"/>
      <c r="F1769" s="368"/>
      <c r="G1769" s="369"/>
      <c r="H1769" s="369"/>
      <c r="I1769" s="443"/>
      <c r="J1769" s="368"/>
      <c r="O1769" s="457"/>
      <c r="P1769" s="398"/>
      <c r="Q1769" s="398"/>
    </row>
    <row r="1770" spans="1:17" s="364" customFormat="1" ht="109.2" customHeight="1" x14ac:dyDescent="0.3">
      <c r="A1770" s="368"/>
      <c r="B1770" s="361"/>
      <c r="C1770" s="368"/>
      <c r="D1770" s="368"/>
      <c r="E1770" s="368"/>
      <c r="F1770" s="368"/>
      <c r="G1770" s="369"/>
      <c r="H1770" s="369"/>
      <c r="I1770" s="443"/>
      <c r="J1770" s="368"/>
      <c r="O1770" s="457"/>
      <c r="P1770" s="398"/>
      <c r="Q1770" s="398"/>
    </row>
    <row r="1771" spans="1:17" s="364" customFormat="1" ht="109.2" customHeight="1" x14ac:dyDescent="0.3">
      <c r="A1771" s="368"/>
      <c r="B1771" s="361"/>
      <c r="C1771" s="368"/>
      <c r="D1771" s="368"/>
      <c r="E1771" s="368"/>
      <c r="F1771" s="368"/>
      <c r="G1771" s="369"/>
      <c r="H1771" s="369"/>
      <c r="I1771" s="443"/>
      <c r="J1771" s="368"/>
      <c r="O1771" s="457"/>
      <c r="P1771" s="398"/>
      <c r="Q1771" s="398"/>
    </row>
    <row r="1772" spans="1:17" s="364" customFormat="1" ht="109.2" customHeight="1" x14ac:dyDescent="0.3">
      <c r="A1772" s="368"/>
      <c r="B1772" s="361"/>
      <c r="C1772" s="368"/>
      <c r="D1772" s="368"/>
      <c r="E1772" s="368"/>
      <c r="F1772" s="368"/>
      <c r="G1772" s="369"/>
      <c r="H1772" s="369"/>
      <c r="I1772" s="443"/>
      <c r="J1772" s="368"/>
      <c r="O1772" s="457"/>
      <c r="P1772" s="398"/>
      <c r="Q1772" s="398"/>
    </row>
    <row r="1773" spans="1:17" s="364" customFormat="1" ht="109.2" customHeight="1" x14ac:dyDescent="0.3">
      <c r="A1773" s="368"/>
      <c r="B1773" s="361"/>
      <c r="C1773" s="368"/>
      <c r="D1773" s="368"/>
      <c r="E1773" s="368"/>
      <c r="F1773" s="368"/>
      <c r="G1773" s="369"/>
      <c r="H1773" s="369"/>
      <c r="I1773" s="443"/>
      <c r="J1773" s="368"/>
      <c r="O1773" s="457"/>
      <c r="P1773" s="398"/>
      <c r="Q1773" s="398"/>
    </row>
    <row r="1774" spans="1:17" s="364" customFormat="1" ht="109.2" customHeight="1" x14ac:dyDescent="0.3">
      <c r="A1774" s="368"/>
      <c r="B1774" s="361"/>
      <c r="C1774" s="368"/>
      <c r="D1774" s="368"/>
      <c r="E1774" s="368"/>
      <c r="F1774" s="368"/>
      <c r="G1774" s="369"/>
      <c r="H1774" s="369"/>
      <c r="I1774" s="443"/>
      <c r="J1774" s="368"/>
      <c r="O1774" s="457"/>
      <c r="P1774" s="398"/>
      <c r="Q1774" s="398"/>
    </row>
    <row r="1775" spans="1:17" s="364" customFormat="1" ht="109.2" customHeight="1" x14ac:dyDescent="0.3">
      <c r="A1775" s="368"/>
      <c r="B1775" s="361"/>
      <c r="C1775" s="368"/>
      <c r="D1775" s="368"/>
      <c r="E1775" s="368"/>
      <c r="F1775" s="368"/>
      <c r="G1775" s="369"/>
      <c r="H1775" s="369"/>
      <c r="I1775" s="443"/>
      <c r="J1775" s="368"/>
      <c r="O1775" s="457"/>
      <c r="P1775" s="398"/>
      <c r="Q1775" s="398"/>
    </row>
    <row r="1776" spans="1:17" s="364" customFormat="1" ht="109.2" customHeight="1" x14ac:dyDescent="0.3">
      <c r="A1776" s="368"/>
      <c r="B1776" s="361"/>
      <c r="C1776" s="368"/>
      <c r="D1776" s="368"/>
      <c r="E1776" s="368"/>
      <c r="F1776" s="368"/>
      <c r="G1776" s="369"/>
      <c r="H1776" s="369"/>
      <c r="I1776" s="443"/>
      <c r="J1776" s="368"/>
      <c r="O1776" s="457"/>
      <c r="P1776" s="398"/>
      <c r="Q1776" s="398"/>
    </row>
    <row r="1777" spans="1:17" s="364" customFormat="1" ht="109.2" customHeight="1" x14ac:dyDescent="0.3">
      <c r="A1777" s="368"/>
      <c r="B1777" s="361"/>
      <c r="C1777" s="368"/>
      <c r="D1777" s="368"/>
      <c r="E1777" s="368"/>
      <c r="F1777" s="368"/>
      <c r="G1777" s="369"/>
      <c r="H1777" s="369"/>
      <c r="I1777" s="443"/>
      <c r="J1777" s="368"/>
      <c r="O1777" s="457"/>
      <c r="P1777" s="398"/>
      <c r="Q1777" s="398"/>
    </row>
    <row r="1778" spans="1:17" s="364" customFormat="1" ht="109.2" customHeight="1" x14ac:dyDescent="0.3">
      <c r="A1778" s="368"/>
      <c r="B1778" s="361"/>
      <c r="C1778" s="368"/>
      <c r="D1778" s="368"/>
      <c r="E1778" s="368"/>
      <c r="F1778" s="368"/>
      <c r="G1778" s="369"/>
      <c r="H1778" s="369"/>
      <c r="I1778" s="443"/>
      <c r="J1778" s="368"/>
      <c r="O1778" s="457"/>
      <c r="P1778" s="398"/>
      <c r="Q1778" s="398"/>
    </row>
    <row r="1779" spans="1:17" s="364" customFormat="1" ht="109.2" customHeight="1" x14ac:dyDescent="0.3">
      <c r="A1779" s="368"/>
      <c r="B1779" s="361"/>
      <c r="C1779" s="368"/>
      <c r="D1779" s="368"/>
      <c r="E1779" s="368"/>
      <c r="F1779" s="368"/>
      <c r="G1779" s="369"/>
      <c r="H1779" s="369"/>
      <c r="I1779" s="443"/>
      <c r="J1779" s="368"/>
      <c r="O1779" s="457"/>
      <c r="P1779" s="398"/>
      <c r="Q1779" s="398"/>
    </row>
    <row r="1780" spans="1:17" s="364" customFormat="1" ht="109.2" customHeight="1" x14ac:dyDescent="0.3">
      <c r="A1780" s="368"/>
      <c r="B1780" s="361"/>
      <c r="C1780" s="368"/>
      <c r="D1780" s="368"/>
      <c r="E1780" s="368"/>
      <c r="F1780" s="368"/>
      <c r="G1780" s="369"/>
      <c r="H1780" s="369"/>
      <c r="I1780" s="443"/>
      <c r="J1780" s="368"/>
      <c r="O1780" s="457"/>
      <c r="P1780" s="398"/>
      <c r="Q1780" s="398"/>
    </row>
    <row r="1781" spans="1:17" s="364" customFormat="1" ht="109.2" customHeight="1" x14ac:dyDescent="0.3">
      <c r="A1781" s="368"/>
      <c r="B1781" s="361"/>
      <c r="C1781" s="368"/>
      <c r="D1781" s="368"/>
      <c r="E1781" s="368"/>
      <c r="F1781" s="368"/>
      <c r="G1781" s="369"/>
      <c r="H1781" s="369"/>
      <c r="I1781" s="443"/>
      <c r="J1781" s="368"/>
      <c r="O1781" s="457"/>
      <c r="P1781" s="398"/>
      <c r="Q1781" s="398"/>
    </row>
    <row r="1782" spans="1:17" s="364" customFormat="1" ht="109.2" customHeight="1" x14ac:dyDescent="0.3">
      <c r="A1782" s="368"/>
      <c r="B1782" s="361"/>
      <c r="C1782" s="368"/>
      <c r="D1782" s="368"/>
      <c r="E1782" s="368"/>
      <c r="F1782" s="368"/>
      <c r="G1782" s="369"/>
      <c r="H1782" s="369"/>
      <c r="I1782" s="443"/>
      <c r="J1782" s="368"/>
      <c r="O1782" s="457"/>
      <c r="P1782" s="398"/>
      <c r="Q1782" s="398"/>
    </row>
    <row r="1783" spans="1:17" s="364" customFormat="1" ht="109.2" customHeight="1" x14ac:dyDescent="0.3">
      <c r="A1783" s="368"/>
      <c r="B1783" s="361"/>
      <c r="C1783" s="368"/>
      <c r="D1783" s="368"/>
      <c r="E1783" s="368"/>
      <c r="F1783" s="368"/>
      <c r="G1783" s="369"/>
      <c r="H1783" s="369"/>
      <c r="I1783" s="443"/>
      <c r="J1783" s="368"/>
      <c r="O1783" s="457"/>
      <c r="P1783" s="398"/>
      <c r="Q1783" s="398"/>
    </row>
    <row r="1784" spans="1:17" s="364" customFormat="1" ht="109.2" customHeight="1" x14ac:dyDescent="0.3">
      <c r="A1784" s="368"/>
      <c r="B1784" s="361"/>
      <c r="C1784" s="368"/>
      <c r="D1784" s="368"/>
      <c r="E1784" s="368"/>
      <c r="F1784" s="368"/>
      <c r="G1784" s="369"/>
      <c r="H1784" s="369"/>
      <c r="I1784" s="443"/>
      <c r="J1784" s="368"/>
      <c r="O1784" s="457"/>
      <c r="P1784" s="398"/>
      <c r="Q1784" s="398"/>
    </row>
    <row r="1785" spans="1:17" s="364" customFormat="1" ht="109.2" customHeight="1" x14ac:dyDescent="0.3">
      <c r="A1785" s="368"/>
      <c r="B1785" s="361"/>
      <c r="C1785" s="368"/>
      <c r="D1785" s="368"/>
      <c r="E1785" s="368"/>
      <c r="F1785" s="368"/>
      <c r="G1785" s="369"/>
      <c r="H1785" s="369"/>
      <c r="I1785" s="443"/>
      <c r="J1785" s="368"/>
      <c r="O1785" s="457"/>
      <c r="P1785" s="398"/>
      <c r="Q1785" s="398"/>
    </row>
    <row r="1786" spans="1:17" s="364" customFormat="1" ht="109.2" customHeight="1" x14ac:dyDescent="0.3">
      <c r="A1786" s="368"/>
      <c r="B1786" s="361"/>
      <c r="C1786" s="368"/>
      <c r="D1786" s="368"/>
      <c r="E1786" s="368"/>
      <c r="F1786" s="368"/>
      <c r="G1786" s="369"/>
      <c r="H1786" s="369"/>
      <c r="I1786" s="443"/>
      <c r="J1786" s="368"/>
      <c r="O1786" s="457"/>
      <c r="P1786" s="398"/>
      <c r="Q1786" s="398"/>
    </row>
    <row r="1787" spans="1:17" s="364" customFormat="1" ht="109.2" customHeight="1" x14ac:dyDescent="0.3">
      <c r="A1787" s="368"/>
      <c r="B1787" s="361"/>
      <c r="C1787" s="368"/>
      <c r="D1787" s="368"/>
      <c r="E1787" s="368"/>
      <c r="F1787" s="368"/>
      <c r="G1787" s="369"/>
      <c r="H1787" s="369"/>
      <c r="I1787" s="443"/>
      <c r="J1787" s="368"/>
      <c r="O1787" s="457"/>
      <c r="P1787" s="398"/>
      <c r="Q1787" s="398"/>
    </row>
    <row r="1788" spans="1:17" s="364" customFormat="1" ht="109.2" customHeight="1" x14ac:dyDescent="0.3">
      <c r="A1788" s="368"/>
      <c r="B1788" s="361"/>
      <c r="C1788" s="368"/>
      <c r="D1788" s="368"/>
      <c r="E1788" s="368"/>
      <c r="F1788" s="368"/>
      <c r="G1788" s="369"/>
      <c r="H1788" s="369"/>
      <c r="I1788" s="443"/>
      <c r="J1788" s="368"/>
      <c r="O1788" s="457"/>
      <c r="P1788" s="398"/>
      <c r="Q1788" s="398"/>
    </row>
    <row r="1789" spans="1:17" s="364" customFormat="1" ht="109.2" customHeight="1" x14ac:dyDescent="0.3">
      <c r="A1789" s="368"/>
      <c r="B1789" s="361"/>
      <c r="C1789" s="368"/>
      <c r="D1789" s="368"/>
      <c r="E1789" s="368"/>
      <c r="F1789" s="368"/>
      <c r="G1789" s="369"/>
      <c r="H1789" s="369"/>
      <c r="I1789" s="443"/>
      <c r="J1789" s="368"/>
      <c r="O1789" s="457"/>
      <c r="P1789" s="398"/>
      <c r="Q1789" s="398"/>
    </row>
    <row r="1790" spans="1:17" s="364" customFormat="1" ht="109.2" customHeight="1" x14ac:dyDescent="0.3">
      <c r="A1790" s="368"/>
      <c r="B1790" s="361"/>
      <c r="C1790" s="368"/>
      <c r="D1790" s="368"/>
      <c r="E1790" s="368"/>
      <c r="F1790" s="368"/>
      <c r="G1790" s="369"/>
      <c r="H1790" s="369"/>
      <c r="I1790" s="443"/>
      <c r="J1790" s="368"/>
      <c r="O1790" s="457"/>
      <c r="P1790" s="398"/>
      <c r="Q1790" s="398"/>
    </row>
    <row r="1791" spans="1:17" s="364" customFormat="1" ht="109.2" customHeight="1" x14ac:dyDescent="0.3">
      <c r="A1791" s="368"/>
      <c r="B1791" s="361"/>
      <c r="C1791" s="368"/>
      <c r="D1791" s="368"/>
      <c r="E1791" s="368"/>
      <c r="F1791" s="368"/>
      <c r="G1791" s="369"/>
      <c r="H1791" s="369"/>
      <c r="I1791" s="443"/>
      <c r="J1791" s="368"/>
      <c r="O1791" s="457"/>
      <c r="P1791" s="398"/>
      <c r="Q1791" s="398"/>
    </row>
    <row r="1792" spans="1:17" s="364" customFormat="1" ht="109.2" customHeight="1" x14ac:dyDescent="0.3">
      <c r="A1792" s="368"/>
      <c r="B1792" s="361"/>
      <c r="C1792" s="368"/>
      <c r="D1792" s="368"/>
      <c r="E1792" s="368"/>
      <c r="F1792" s="368"/>
      <c r="G1792" s="369"/>
      <c r="H1792" s="369"/>
      <c r="I1792" s="443"/>
      <c r="J1792" s="368"/>
      <c r="O1792" s="457"/>
      <c r="P1792" s="398"/>
      <c r="Q1792" s="398"/>
    </row>
    <row r="1793" spans="1:17" s="364" customFormat="1" ht="109.2" customHeight="1" x14ac:dyDescent="0.3">
      <c r="A1793" s="368"/>
      <c r="B1793" s="361"/>
      <c r="C1793" s="368"/>
      <c r="D1793" s="368"/>
      <c r="E1793" s="368"/>
      <c r="F1793" s="368"/>
      <c r="G1793" s="369"/>
      <c r="H1793" s="369"/>
      <c r="I1793" s="443"/>
      <c r="J1793" s="368"/>
      <c r="O1793" s="457"/>
      <c r="P1793" s="398"/>
      <c r="Q1793" s="398"/>
    </row>
    <row r="1794" spans="1:17" s="364" customFormat="1" ht="109.2" customHeight="1" x14ac:dyDescent="0.3">
      <c r="A1794" s="368"/>
      <c r="B1794" s="361"/>
      <c r="C1794" s="368"/>
      <c r="D1794" s="368"/>
      <c r="E1794" s="368"/>
      <c r="F1794" s="368"/>
      <c r="G1794" s="369"/>
      <c r="H1794" s="369"/>
      <c r="I1794" s="443"/>
      <c r="J1794" s="368"/>
      <c r="O1794" s="457"/>
      <c r="P1794" s="398"/>
      <c r="Q1794" s="398"/>
    </row>
    <row r="1795" spans="1:17" s="364" customFormat="1" ht="109.2" customHeight="1" x14ac:dyDescent="0.3">
      <c r="A1795" s="368"/>
      <c r="B1795" s="361"/>
      <c r="C1795" s="368"/>
      <c r="D1795" s="368"/>
      <c r="E1795" s="368"/>
      <c r="F1795" s="368"/>
      <c r="G1795" s="369"/>
      <c r="H1795" s="369"/>
      <c r="I1795" s="443"/>
      <c r="J1795" s="368"/>
      <c r="O1795" s="457"/>
      <c r="P1795" s="398"/>
      <c r="Q1795" s="398"/>
    </row>
    <row r="1796" spans="1:17" s="364" customFormat="1" ht="109.2" customHeight="1" x14ac:dyDescent="0.3">
      <c r="A1796" s="368"/>
      <c r="B1796" s="361"/>
      <c r="C1796" s="368"/>
      <c r="D1796" s="368"/>
      <c r="E1796" s="368"/>
      <c r="F1796" s="368"/>
      <c r="G1796" s="369"/>
      <c r="H1796" s="369"/>
      <c r="I1796" s="443"/>
      <c r="J1796" s="368"/>
      <c r="O1796" s="457"/>
      <c r="P1796" s="398"/>
      <c r="Q1796" s="398"/>
    </row>
    <row r="1797" spans="1:17" s="364" customFormat="1" ht="109.2" customHeight="1" x14ac:dyDescent="0.3">
      <c r="A1797" s="368"/>
      <c r="B1797" s="361"/>
      <c r="C1797" s="368"/>
      <c r="D1797" s="368"/>
      <c r="E1797" s="368"/>
      <c r="F1797" s="368"/>
      <c r="G1797" s="369"/>
      <c r="H1797" s="369"/>
      <c r="I1797" s="443"/>
      <c r="J1797" s="368"/>
      <c r="O1797" s="457"/>
      <c r="P1797" s="398"/>
      <c r="Q1797" s="398"/>
    </row>
    <row r="1798" spans="1:17" s="364" customFormat="1" ht="109.2" customHeight="1" x14ac:dyDescent="0.3">
      <c r="A1798" s="368"/>
      <c r="B1798" s="361"/>
      <c r="C1798" s="368"/>
      <c r="D1798" s="368"/>
      <c r="E1798" s="368"/>
      <c r="F1798" s="368"/>
      <c r="G1798" s="369"/>
      <c r="H1798" s="369"/>
      <c r="I1798" s="443"/>
      <c r="J1798" s="368"/>
      <c r="O1798" s="457"/>
      <c r="P1798" s="398"/>
      <c r="Q1798" s="398"/>
    </row>
    <row r="1799" spans="1:17" s="364" customFormat="1" ht="109.2" customHeight="1" x14ac:dyDescent="0.3">
      <c r="A1799" s="368"/>
      <c r="B1799" s="361"/>
      <c r="C1799" s="368"/>
      <c r="D1799" s="368"/>
      <c r="E1799" s="368"/>
      <c r="F1799" s="368"/>
      <c r="G1799" s="369"/>
      <c r="H1799" s="369"/>
      <c r="I1799" s="443"/>
      <c r="J1799" s="368"/>
      <c r="O1799" s="457"/>
      <c r="P1799" s="398"/>
      <c r="Q1799" s="398"/>
    </row>
    <row r="1800" spans="1:17" s="364" customFormat="1" ht="109.2" customHeight="1" x14ac:dyDescent="0.3">
      <c r="A1800" s="368"/>
      <c r="B1800" s="361"/>
      <c r="C1800" s="368"/>
      <c r="D1800" s="368"/>
      <c r="E1800" s="368"/>
      <c r="F1800" s="368"/>
      <c r="G1800" s="369"/>
      <c r="H1800" s="369"/>
      <c r="I1800" s="443"/>
      <c r="J1800" s="368"/>
      <c r="O1800" s="457"/>
      <c r="P1800" s="398"/>
      <c r="Q1800" s="398"/>
    </row>
    <row r="1801" spans="1:17" s="364" customFormat="1" ht="109.2" customHeight="1" x14ac:dyDescent="0.3">
      <c r="A1801" s="368"/>
      <c r="B1801" s="361"/>
      <c r="C1801" s="368"/>
      <c r="D1801" s="368"/>
      <c r="E1801" s="368"/>
      <c r="F1801" s="368"/>
      <c r="G1801" s="369"/>
      <c r="H1801" s="369"/>
      <c r="I1801" s="443"/>
      <c r="J1801" s="368"/>
      <c r="O1801" s="457"/>
      <c r="P1801" s="398"/>
      <c r="Q1801" s="398"/>
    </row>
    <row r="1802" spans="1:17" s="364" customFormat="1" ht="109.2" customHeight="1" x14ac:dyDescent="0.3">
      <c r="A1802" s="368"/>
      <c r="B1802" s="361"/>
      <c r="C1802" s="368"/>
      <c r="D1802" s="368"/>
      <c r="E1802" s="368"/>
      <c r="F1802" s="368"/>
      <c r="G1802" s="369"/>
      <c r="H1802" s="369"/>
      <c r="I1802" s="443"/>
      <c r="J1802" s="368"/>
      <c r="O1802" s="457"/>
      <c r="P1802" s="398"/>
      <c r="Q1802" s="398"/>
    </row>
    <row r="1803" spans="1:17" s="364" customFormat="1" ht="109.2" customHeight="1" x14ac:dyDescent="0.3">
      <c r="A1803" s="368"/>
      <c r="B1803" s="361"/>
      <c r="C1803" s="368"/>
      <c r="D1803" s="368"/>
      <c r="E1803" s="368"/>
      <c r="F1803" s="368"/>
      <c r="G1803" s="369"/>
      <c r="H1803" s="369"/>
      <c r="I1803" s="443"/>
      <c r="J1803" s="368"/>
      <c r="O1803" s="457"/>
      <c r="P1803" s="398"/>
      <c r="Q1803" s="398"/>
    </row>
    <row r="1804" spans="1:17" s="364" customFormat="1" ht="109.2" customHeight="1" x14ac:dyDescent="0.3">
      <c r="A1804" s="368"/>
      <c r="B1804" s="361"/>
      <c r="C1804" s="368"/>
      <c r="D1804" s="368"/>
      <c r="E1804" s="368"/>
      <c r="F1804" s="368"/>
      <c r="G1804" s="369"/>
      <c r="H1804" s="369"/>
      <c r="I1804" s="443"/>
      <c r="J1804" s="368"/>
      <c r="O1804" s="457"/>
      <c r="P1804" s="398"/>
      <c r="Q1804" s="398"/>
    </row>
    <row r="1805" spans="1:17" s="364" customFormat="1" ht="109.2" customHeight="1" x14ac:dyDescent="0.3">
      <c r="A1805" s="368"/>
      <c r="B1805" s="361"/>
      <c r="C1805" s="368"/>
      <c r="D1805" s="368"/>
      <c r="E1805" s="368"/>
      <c r="F1805" s="368"/>
      <c r="G1805" s="369"/>
      <c r="H1805" s="369"/>
      <c r="I1805" s="443"/>
      <c r="J1805" s="368"/>
      <c r="O1805" s="457"/>
      <c r="P1805" s="398"/>
      <c r="Q1805" s="398"/>
    </row>
    <row r="1806" spans="1:17" s="364" customFormat="1" ht="109.2" customHeight="1" x14ac:dyDescent="0.3">
      <c r="A1806" s="368"/>
      <c r="B1806" s="361"/>
      <c r="C1806" s="368"/>
      <c r="D1806" s="368"/>
      <c r="E1806" s="368"/>
      <c r="F1806" s="368"/>
      <c r="G1806" s="369"/>
      <c r="H1806" s="369"/>
      <c r="I1806" s="443"/>
      <c r="J1806" s="368"/>
      <c r="O1806" s="457"/>
      <c r="P1806" s="398"/>
      <c r="Q1806" s="398"/>
    </row>
    <row r="1807" spans="1:17" s="364" customFormat="1" ht="109.2" customHeight="1" x14ac:dyDescent="0.3">
      <c r="A1807" s="368"/>
      <c r="B1807" s="361"/>
      <c r="C1807" s="368"/>
      <c r="D1807" s="368"/>
      <c r="E1807" s="368"/>
      <c r="F1807" s="368"/>
      <c r="G1807" s="369"/>
      <c r="H1807" s="369"/>
      <c r="I1807" s="443"/>
      <c r="J1807" s="368"/>
      <c r="O1807" s="457"/>
      <c r="P1807" s="398"/>
      <c r="Q1807" s="398"/>
    </row>
    <row r="1808" spans="1:17" s="364" customFormat="1" ht="109.2" customHeight="1" x14ac:dyDescent="0.3">
      <c r="A1808" s="368"/>
      <c r="B1808" s="361"/>
      <c r="C1808" s="368"/>
      <c r="D1808" s="368"/>
      <c r="E1808" s="368"/>
      <c r="F1808" s="368"/>
      <c r="G1808" s="369"/>
      <c r="H1808" s="369"/>
      <c r="I1808" s="443"/>
      <c r="J1808" s="368"/>
      <c r="O1808" s="457"/>
      <c r="P1808" s="398"/>
      <c r="Q1808" s="398"/>
    </row>
    <row r="1809" spans="1:17" s="364" customFormat="1" ht="109.2" customHeight="1" x14ac:dyDescent="0.3">
      <c r="A1809" s="368"/>
      <c r="B1809" s="361"/>
      <c r="C1809" s="368"/>
      <c r="D1809" s="368"/>
      <c r="E1809" s="368"/>
      <c r="F1809" s="368"/>
      <c r="G1809" s="369"/>
      <c r="H1809" s="369"/>
      <c r="I1809" s="443"/>
      <c r="J1809" s="368"/>
      <c r="O1809" s="457"/>
      <c r="P1809" s="398"/>
      <c r="Q1809" s="398"/>
    </row>
    <row r="1810" spans="1:17" s="364" customFormat="1" ht="109.2" customHeight="1" x14ac:dyDescent="0.3">
      <c r="A1810" s="368"/>
      <c r="B1810" s="361"/>
      <c r="C1810" s="368"/>
      <c r="D1810" s="368"/>
      <c r="E1810" s="368"/>
      <c r="F1810" s="368"/>
      <c r="G1810" s="369"/>
      <c r="H1810" s="369"/>
      <c r="I1810" s="443"/>
      <c r="J1810" s="368"/>
      <c r="O1810" s="457"/>
      <c r="P1810" s="398"/>
      <c r="Q1810" s="398"/>
    </row>
    <row r="1811" spans="1:17" s="364" customFormat="1" ht="109.2" customHeight="1" x14ac:dyDescent="0.3">
      <c r="A1811" s="368"/>
      <c r="B1811" s="361"/>
      <c r="C1811" s="368"/>
      <c r="D1811" s="368"/>
      <c r="E1811" s="368"/>
      <c r="F1811" s="368"/>
      <c r="G1811" s="369"/>
      <c r="H1811" s="369"/>
      <c r="I1811" s="443"/>
      <c r="J1811" s="368"/>
      <c r="O1811" s="457"/>
      <c r="P1811" s="398"/>
      <c r="Q1811" s="398"/>
    </row>
    <row r="1812" spans="1:17" s="364" customFormat="1" ht="109.2" customHeight="1" x14ac:dyDescent="0.3">
      <c r="A1812" s="368"/>
      <c r="B1812" s="361"/>
      <c r="C1812" s="368"/>
      <c r="D1812" s="368"/>
      <c r="E1812" s="368"/>
      <c r="F1812" s="368"/>
      <c r="G1812" s="369"/>
      <c r="H1812" s="369"/>
      <c r="I1812" s="443"/>
      <c r="J1812" s="368"/>
      <c r="O1812" s="457"/>
      <c r="P1812" s="398"/>
      <c r="Q1812" s="398"/>
    </row>
    <row r="1813" spans="1:17" s="364" customFormat="1" ht="109.2" customHeight="1" x14ac:dyDescent="0.3">
      <c r="A1813" s="368"/>
      <c r="B1813" s="361"/>
      <c r="C1813" s="368"/>
      <c r="D1813" s="368"/>
      <c r="E1813" s="368"/>
      <c r="F1813" s="368"/>
      <c r="G1813" s="369"/>
      <c r="H1813" s="369"/>
      <c r="I1813" s="443"/>
      <c r="J1813" s="368"/>
      <c r="O1813" s="457"/>
      <c r="P1813" s="398"/>
      <c r="Q1813" s="398"/>
    </row>
    <row r="1814" spans="1:17" s="364" customFormat="1" ht="109.2" customHeight="1" x14ac:dyDescent="0.3">
      <c r="A1814" s="368"/>
      <c r="B1814" s="361"/>
      <c r="C1814" s="368"/>
      <c r="D1814" s="368"/>
      <c r="E1814" s="368"/>
      <c r="F1814" s="368"/>
      <c r="G1814" s="369"/>
      <c r="H1814" s="369"/>
      <c r="I1814" s="443"/>
      <c r="J1814" s="368"/>
      <c r="O1814" s="457"/>
      <c r="P1814" s="398"/>
      <c r="Q1814" s="398"/>
    </row>
    <row r="1815" spans="1:17" s="364" customFormat="1" ht="109.2" customHeight="1" x14ac:dyDescent="0.3">
      <c r="A1815" s="368"/>
      <c r="B1815" s="361"/>
      <c r="C1815" s="368"/>
      <c r="D1815" s="368"/>
      <c r="E1815" s="368"/>
      <c r="F1815" s="368"/>
      <c r="G1815" s="369"/>
      <c r="H1815" s="369"/>
      <c r="I1815" s="443"/>
      <c r="J1815" s="368"/>
      <c r="O1815" s="457"/>
      <c r="P1815" s="398"/>
      <c r="Q1815" s="398"/>
    </row>
    <row r="1816" spans="1:17" s="364" customFormat="1" ht="109.2" customHeight="1" x14ac:dyDescent="0.3">
      <c r="A1816" s="368"/>
      <c r="B1816" s="361"/>
      <c r="C1816" s="368"/>
      <c r="D1816" s="368"/>
      <c r="E1816" s="368"/>
      <c r="F1816" s="368"/>
      <c r="G1816" s="369"/>
      <c r="H1816" s="369"/>
      <c r="I1816" s="443"/>
      <c r="J1816" s="368"/>
      <c r="O1816" s="457"/>
      <c r="P1816" s="398"/>
      <c r="Q1816" s="398"/>
    </row>
    <row r="1817" spans="1:17" s="364" customFormat="1" ht="109.2" customHeight="1" x14ac:dyDescent="0.3">
      <c r="A1817" s="368"/>
      <c r="B1817" s="361"/>
      <c r="C1817" s="368"/>
      <c r="D1817" s="368"/>
      <c r="E1817" s="368"/>
      <c r="F1817" s="368"/>
      <c r="G1817" s="369"/>
      <c r="H1817" s="369"/>
      <c r="I1817" s="443"/>
      <c r="J1817" s="368"/>
      <c r="O1817" s="457"/>
      <c r="P1817" s="398"/>
      <c r="Q1817" s="398"/>
    </row>
    <row r="1818" spans="1:17" s="364" customFormat="1" ht="109.2" customHeight="1" x14ac:dyDescent="0.3">
      <c r="A1818" s="368"/>
      <c r="B1818" s="361"/>
      <c r="C1818" s="368"/>
      <c r="D1818" s="368"/>
      <c r="E1818" s="368"/>
      <c r="F1818" s="368"/>
      <c r="G1818" s="369"/>
      <c r="H1818" s="369"/>
      <c r="I1818" s="443"/>
      <c r="J1818" s="368"/>
      <c r="O1818" s="457"/>
      <c r="P1818" s="398"/>
      <c r="Q1818" s="398"/>
    </row>
    <row r="1819" spans="1:17" s="364" customFormat="1" ht="109.2" customHeight="1" x14ac:dyDescent="0.3">
      <c r="A1819" s="368"/>
      <c r="B1819" s="361"/>
      <c r="C1819" s="368"/>
      <c r="D1819" s="368"/>
      <c r="E1819" s="368"/>
      <c r="F1819" s="368"/>
      <c r="G1819" s="369"/>
      <c r="H1819" s="369"/>
      <c r="I1819" s="443"/>
      <c r="J1819" s="368"/>
      <c r="O1819" s="457"/>
      <c r="P1819" s="398"/>
      <c r="Q1819" s="398"/>
    </row>
    <row r="1820" spans="1:17" s="364" customFormat="1" ht="109.2" customHeight="1" x14ac:dyDescent="0.3">
      <c r="A1820" s="368"/>
      <c r="B1820" s="361"/>
      <c r="C1820" s="368"/>
      <c r="D1820" s="368"/>
      <c r="E1820" s="368"/>
      <c r="F1820" s="368"/>
      <c r="G1820" s="369"/>
      <c r="H1820" s="369"/>
      <c r="I1820" s="443"/>
      <c r="J1820" s="368"/>
      <c r="O1820" s="457"/>
      <c r="P1820" s="398"/>
      <c r="Q1820" s="398"/>
    </row>
    <row r="1821" spans="1:17" s="364" customFormat="1" ht="109.2" customHeight="1" x14ac:dyDescent="0.3">
      <c r="A1821" s="368"/>
      <c r="B1821" s="361"/>
      <c r="C1821" s="368"/>
      <c r="D1821" s="368"/>
      <c r="E1821" s="368"/>
      <c r="F1821" s="368"/>
      <c r="G1821" s="369"/>
      <c r="H1821" s="369"/>
      <c r="I1821" s="443"/>
      <c r="J1821" s="368"/>
      <c r="O1821" s="457"/>
      <c r="P1821" s="398"/>
      <c r="Q1821" s="398"/>
    </row>
    <row r="1822" spans="1:17" s="364" customFormat="1" ht="109.2" customHeight="1" x14ac:dyDescent="0.3">
      <c r="A1822" s="368"/>
      <c r="B1822" s="361"/>
      <c r="C1822" s="368"/>
      <c r="D1822" s="368"/>
      <c r="E1822" s="368"/>
      <c r="F1822" s="368"/>
      <c r="G1822" s="369"/>
      <c r="H1822" s="369"/>
      <c r="I1822" s="443"/>
      <c r="J1822" s="368"/>
      <c r="O1822" s="457"/>
      <c r="P1822" s="398"/>
      <c r="Q1822" s="398"/>
    </row>
    <row r="1823" spans="1:17" s="364" customFormat="1" ht="109.2" customHeight="1" x14ac:dyDescent="0.3">
      <c r="A1823" s="368"/>
      <c r="B1823" s="361"/>
      <c r="C1823" s="368"/>
      <c r="D1823" s="368"/>
      <c r="E1823" s="368"/>
      <c r="F1823" s="368"/>
      <c r="G1823" s="369"/>
      <c r="H1823" s="369"/>
      <c r="I1823" s="443"/>
      <c r="J1823" s="368"/>
      <c r="O1823" s="457"/>
      <c r="P1823" s="398"/>
      <c r="Q1823" s="398"/>
    </row>
    <row r="1824" spans="1:17" s="364" customFormat="1" ht="109.2" customHeight="1" x14ac:dyDescent="0.3">
      <c r="A1824" s="368"/>
      <c r="B1824" s="361"/>
      <c r="C1824" s="368"/>
      <c r="D1824" s="368"/>
      <c r="E1824" s="368"/>
      <c r="F1824" s="368"/>
      <c r="G1824" s="369"/>
      <c r="H1824" s="369"/>
      <c r="I1824" s="443"/>
      <c r="J1824" s="368"/>
      <c r="O1824" s="457"/>
      <c r="P1824" s="398"/>
      <c r="Q1824" s="398"/>
    </row>
    <row r="1825" spans="1:17" s="364" customFormat="1" ht="109.2" customHeight="1" x14ac:dyDescent="0.3">
      <c r="A1825" s="368"/>
      <c r="B1825" s="361"/>
      <c r="C1825" s="368"/>
      <c r="D1825" s="368"/>
      <c r="E1825" s="368"/>
      <c r="F1825" s="368"/>
      <c r="G1825" s="369"/>
      <c r="H1825" s="369"/>
      <c r="I1825" s="443"/>
      <c r="J1825" s="368"/>
      <c r="O1825" s="457"/>
      <c r="P1825" s="398"/>
      <c r="Q1825" s="398"/>
    </row>
    <row r="1826" spans="1:17" s="364" customFormat="1" ht="109.2" customHeight="1" x14ac:dyDescent="0.3">
      <c r="A1826" s="368"/>
      <c r="B1826" s="361"/>
      <c r="C1826" s="368"/>
      <c r="D1826" s="368"/>
      <c r="E1826" s="368"/>
      <c r="F1826" s="368"/>
      <c r="G1826" s="369"/>
      <c r="H1826" s="369"/>
      <c r="I1826" s="443"/>
      <c r="J1826" s="368"/>
      <c r="O1826" s="457"/>
      <c r="P1826" s="398"/>
      <c r="Q1826" s="398"/>
    </row>
    <row r="1827" spans="1:17" s="364" customFormat="1" ht="109.2" customHeight="1" x14ac:dyDescent="0.3">
      <c r="A1827" s="368"/>
      <c r="B1827" s="361"/>
      <c r="C1827" s="368"/>
      <c r="D1827" s="368"/>
      <c r="E1827" s="368"/>
      <c r="F1827" s="368"/>
      <c r="G1827" s="369"/>
      <c r="H1827" s="369"/>
      <c r="I1827" s="443"/>
      <c r="J1827" s="368"/>
      <c r="O1827" s="457"/>
      <c r="P1827" s="398"/>
      <c r="Q1827" s="398"/>
    </row>
    <row r="1828" spans="1:17" s="364" customFormat="1" ht="109.2" customHeight="1" x14ac:dyDescent="0.3">
      <c r="A1828" s="368"/>
      <c r="B1828" s="361"/>
      <c r="C1828" s="368"/>
      <c r="D1828" s="368"/>
      <c r="E1828" s="368"/>
      <c r="F1828" s="368"/>
      <c r="G1828" s="369"/>
      <c r="H1828" s="369"/>
      <c r="I1828" s="443"/>
      <c r="J1828" s="368"/>
      <c r="O1828" s="457"/>
      <c r="P1828" s="398"/>
      <c r="Q1828" s="398"/>
    </row>
    <row r="1829" spans="1:17" s="364" customFormat="1" ht="109.2" customHeight="1" x14ac:dyDescent="0.3">
      <c r="A1829" s="368"/>
      <c r="B1829" s="361"/>
      <c r="C1829" s="368"/>
      <c r="D1829" s="368"/>
      <c r="E1829" s="368"/>
      <c r="F1829" s="368"/>
      <c r="G1829" s="369"/>
      <c r="H1829" s="369"/>
      <c r="I1829" s="443"/>
      <c r="J1829" s="368"/>
      <c r="O1829" s="457"/>
      <c r="P1829" s="398"/>
      <c r="Q1829" s="398"/>
    </row>
    <row r="1830" spans="1:17" s="364" customFormat="1" ht="109.2" customHeight="1" x14ac:dyDescent="0.3">
      <c r="A1830" s="368"/>
      <c r="B1830" s="361"/>
      <c r="C1830" s="368"/>
      <c r="D1830" s="368"/>
      <c r="E1830" s="368"/>
      <c r="F1830" s="368"/>
      <c r="G1830" s="369"/>
      <c r="H1830" s="369"/>
      <c r="I1830" s="443"/>
      <c r="J1830" s="368"/>
      <c r="O1830" s="457"/>
      <c r="P1830" s="398"/>
      <c r="Q1830" s="398"/>
    </row>
    <row r="1831" spans="1:17" s="364" customFormat="1" ht="109.2" customHeight="1" x14ac:dyDescent="0.3">
      <c r="A1831" s="368"/>
      <c r="B1831" s="361"/>
      <c r="C1831" s="368"/>
      <c r="D1831" s="368"/>
      <c r="E1831" s="368"/>
      <c r="F1831" s="368"/>
      <c r="G1831" s="369"/>
      <c r="H1831" s="369"/>
      <c r="I1831" s="443"/>
      <c r="J1831" s="368"/>
      <c r="O1831" s="457"/>
      <c r="P1831" s="398"/>
      <c r="Q1831" s="398"/>
    </row>
    <row r="1832" spans="1:17" s="364" customFormat="1" ht="109.2" customHeight="1" x14ac:dyDescent="0.3">
      <c r="A1832" s="368"/>
      <c r="B1832" s="361"/>
      <c r="C1832" s="368"/>
      <c r="D1832" s="368"/>
      <c r="E1832" s="368"/>
      <c r="F1832" s="368"/>
      <c r="G1832" s="369"/>
      <c r="H1832" s="369"/>
      <c r="I1832" s="443"/>
      <c r="J1832" s="368"/>
      <c r="O1832" s="457"/>
      <c r="P1832" s="398"/>
      <c r="Q1832" s="398"/>
    </row>
    <row r="1833" spans="1:17" s="364" customFormat="1" ht="109.2" customHeight="1" x14ac:dyDescent="0.3">
      <c r="A1833" s="368"/>
      <c r="B1833" s="361"/>
      <c r="C1833" s="368"/>
      <c r="D1833" s="368"/>
      <c r="E1833" s="368"/>
      <c r="F1833" s="368"/>
      <c r="G1833" s="369"/>
      <c r="H1833" s="369"/>
      <c r="I1833" s="443"/>
      <c r="J1833" s="368"/>
      <c r="O1833" s="457"/>
      <c r="P1833" s="398"/>
      <c r="Q1833" s="398"/>
    </row>
    <row r="1834" spans="1:17" s="364" customFormat="1" ht="109.2" customHeight="1" x14ac:dyDescent="0.3">
      <c r="A1834" s="368"/>
      <c r="B1834" s="361"/>
      <c r="C1834" s="368"/>
      <c r="D1834" s="368"/>
      <c r="E1834" s="368"/>
      <c r="F1834" s="368"/>
      <c r="G1834" s="369"/>
      <c r="H1834" s="369"/>
      <c r="I1834" s="443"/>
      <c r="J1834" s="368"/>
      <c r="O1834" s="457"/>
      <c r="P1834" s="398"/>
      <c r="Q1834" s="398"/>
    </row>
    <row r="1835" spans="1:17" s="364" customFormat="1" ht="109.2" customHeight="1" x14ac:dyDescent="0.3">
      <c r="A1835" s="368"/>
      <c r="B1835" s="361"/>
      <c r="C1835" s="368"/>
      <c r="D1835" s="368"/>
      <c r="E1835" s="368"/>
      <c r="F1835" s="368"/>
      <c r="G1835" s="369"/>
      <c r="H1835" s="369"/>
      <c r="I1835" s="443"/>
      <c r="J1835" s="368"/>
      <c r="O1835" s="457"/>
      <c r="P1835" s="398"/>
      <c r="Q1835" s="398"/>
    </row>
    <row r="1836" spans="1:17" s="364" customFormat="1" ht="109.2" customHeight="1" x14ac:dyDescent="0.3">
      <c r="A1836" s="368"/>
      <c r="B1836" s="361"/>
      <c r="C1836" s="368"/>
      <c r="D1836" s="368"/>
      <c r="E1836" s="368"/>
      <c r="F1836" s="368"/>
      <c r="G1836" s="369"/>
      <c r="H1836" s="369"/>
      <c r="I1836" s="443"/>
      <c r="J1836" s="368"/>
      <c r="O1836" s="457"/>
      <c r="P1836" s="398"/>
      <c r="Q1836" s="398"/>
    </row>
    <row r="1837" spans="1:17" s="364" customFormat="1" ht="109.2" customHeight="1" x14ac:dyDescent="0.3">
      <c r="A1837" s="368"/>
      <c r="B1837" s="361"/>
      <c r="C1837" s="368"/>
      <c r="D1837" s="368"/>
      <c r="E1837" s="368"/>
      <c r="F1837" s="368"/>
      <c r="G1837" s="369"/>
      <c r="H1837" s="369"/>
      <c r="I1837" s="443"/>
      <c r="J1837" s="368"/>
      <c r="O1837" s="457"/>
      <c r="P1837" s="398"/>
      <c r="Q1837" s="398"/>
    </row>
    <row r="1838" spans="1:17" s="364" customFormat="1" ht="109.2" customHeight="1" x14ac:dyDescent="0.3">
      <c r="A1838" s="368"/>
      <c r="B1838" s="361"/>
      <c r="C1838" s="368"/>
      <c r="D1838" s="368"/>
      <c r="E1838" s="368"/>
      <c r="F1838" s="368"/>
      <c r="G1838" s="369"/>
      <c r="H1838" s="369"/>
      <c r="I1838" s="443"/>
      <c r="J1838" s="368"/>
      <c r="O1838" s="457"/>
      <c r="P1838" s="398"/>
      <c r="Q1838" s="398"/>
    </row>
    <row r="1839" spans="1:17" s="364" customFormat="1" ht="109.2" customHeight="1" x14ac:dyDescent="0.3">
      <c r="A1839" s="368"/>
      <c r="B1839" s="361"/>
      <c r="C1839" s="368"/>
      <c r="D1839" s="368"/>
      <c r="E1839" s="368"/>
      <c r="F1839" s="368"/>
      <c r="G1839" s="369"/>
      <c r="H1839" s="369"/>
      <c r="I1839" s="443"/>
      <c r="J1839" s="368"/>
      <c r="O1839" s="457"/>
      <c r="P1839" s="398"/>
      <c r="Q1839" s="398"/>
    </row>
    <row r="1840" spans="1:17" s="364" customFormat="1" ht="109.2" customHeight="1" x14ac:dyDescent="0.3">
      <c r="A1840" s="368"/>
      <c r="B1840" s="361"/>
      <c r="C1840" s="368"/>
      <c r="D1840" s="368"/>
      <c r="E1840" s="368"/>
      <c r="F1840" s="368"/>
      <c r="G1840" s="369"/>
      <c r="H1840" s="369"/>
      <c r="I1840" s="443"/>
      <c r="J1840" s="368"/>
      <c r="O1840" s="457"/>
      <c r="P1840" s="398"/>
      <c r="Q1840" s="398"/>
    </row>
    <row r="1841" spans="1:17" s="364" customFormat="1" ht="109.2" customHeight="1" x14ac:dyDescent="0.3">
      <c r="A1841" s="368"/>
      <c r="B1841" s="361"/>
      <c r="C1841" s="368"/>
      <c r="D1841" s="368"/>
      <c r="E1841" s="368"/>
      <c r="F1841" s="368"/>
      <c r="G1841" s="369"/>
      <c r="H1841" s="369"/>
      <c r="I1841" s="443"/>
      <c r="J1841" s="368"/>
      <c r="O1841" s="457"/>
      <c r="P1841" s="398"/>
      <c r="Q1841" s="398"/>
    </row>
    <row r="1842" spans="1:17" s="364" customFormat="1" ht="109.2" customHeight="1" x14ac:dyDescent="0.3">
      <c r="A1842" s="368"/>
      <c r="B1842" s="361"/>
      <c r="C1842" s="368"/>
      <c r="D1842" s="368"/>
      <c r="E1842" s="368"/>
      <c r="F1842" s="368"/>
      <c r="G1842" s="369"/>
      <c r="H1842" s="369"/>
      <c r="I1842" s="443"/>
      <c r="J1842" s="368"/>
      <c r="O1842" s="457"/>
      <c r="P1842" s="398"/>
      <c r="Q1842" s="398"/>
    </row>
    <row r="1843" spans="1:17" s="364" customFormat="1" ht="109.2" customHeight="1" x14ac:dyDescent="0.3">
      <c r="A1843" s="368"/>
      <c r="B1843" s="361"/>
      <c r="C1843" s="368"/>
      <c r="D1843" s="368"/>
      <c r="E1843" s="368"/>
      <c r="F1843" s="368"/>
      <c r="G1843" s="369"/>
      <c r="H1843" s="369"/>
      <c r="I1843" s="443"/>
      <c r="J1843" s="368"/>
      <c r="O1843" s="457"/>
      <c r="P1843" s="398"/>
      <c r="Q1843" s="398"/>
    </row>
    <row r="1844" spans="1:17" s="364" customFormat="1" ht="109.2" customHeight="1" x14ac:dyDescent="0.3">
      <c r="A1844" s="368"/>
      <c r="B1844" s="361"/>
      <c r="C1844" s="368"/>
      <c r="D1844" s="368"/>
      <c r="E1844" s="368"/>
      <c r="F1844" s="368"/>
      <c r="G1844" s="369"/>
      <c r="H1844" s="369"/>
      <c r="I1844" s="443"/>
      <c r="J1844" s="368"/>
      <c r="O1844" s="457"/>
      <c r="P1844" s="398"/>
      <c r="Q1844" s="398"/>
    </row>
    <row r="1845" spans="1:17" s="364" customFormat="1" ht="109.2" customHeight="1" x14ac:dyDescent="0.3">
      <c r="A1845" s="368"/>
      <c r="B1845" s="361"/>
      <c r="C1845" s="368"/>
      <c r="D1845" s="368"/>
      <c r="E1845" s="368"/>
      <c r="F1845" s="368"/>
      <c r="G1845" s="369"/>
      <c r="H1845" s="369"/>
      <c r="I1845" s="443"/>
      <c r="J1845" s="368"/>
      <c r="O1845" s="457"/>
      <c r="P1845" s="398"/>
      <c r="Q1845" s="398"/>
    </row>
    <row r="1846" spans="1:17" s="364" customFormat="1" ht="109.2" customHeight="1" x14ac:dyDescent="0.3">
      <c r="A1846" s="368"/>
      <c r="B1846" s="361"/>
      <c r="C1846" s="368"/>
      <c r="D1846" s="368"/>
      <c r="E1846" s="368"/>
      <c r="F1846" s="368"/>
      <c r="G1846" s="369"/>
      <c r="H1846" s="369"/>
      <c r="I1846" s="443"/>
      <c r="J1846" s="368"/>
      <c r="O1846" s="457"/>
      <c r="P1846" s="398"/>
      <c r="Q1846" s="398"/>
    </row>
    <row r="1847" spans="1:17" s="364" customFormat="1" ht="109.2" customHeight="1" x14ac:dyDescent="0.3">
      <c r="A1847" s="368"/>
      <c r="B1847" s="361"/>
      <c r="C1847" s="368"/>
      <c r="D1847" s="368"/>
      <c r="E1847" s="368"/>
      <c r="F1847" s="368"/>
      <c r="G1847" s="369"/>
      <c r="H1847" s="369"/>
      <c r="I1847" s="443"/>
      <c r="J1847" s="368"/>
      <c r="O1847" s="457"/>
      <c r="P1847" s="398"/>
      <c r="Q1847" s="398"/>
    </row>
    <row r="1848" spans="1:17" s="364" customFormat="1" ht="109.2" customHeight="1" x14ac:dyDescent="0.3">
      <c r="A1848" s="368"/>
      <c r="B1848" s="361"/>
      <c r="C1848" s="368"/>
      <c r="D1848" s="368"/>
      <c r="E1848" s="368"/>
      <c r="F1848" s="368"/>
      <c r="G1848" s="369"/>
      <c r="H1848" s="369"/>
      <c r="I1848" s="443"/>
      <c r="J1848" s="368"/>
      <c r="O1848" s="457"/>
      <c r="P1848" s="398"/>
      <c r="Q1848" s="398"/>
    </row>
    <row r="1849" spans="1:17" s="364" customFormat="1" ht="109.2" customHeight="1" x14ac:dyDescent="0.3">
      <c r="A1849" s="368"/>
      <c r="B1849" s="361"/>
      <c r="C1849" s="368"/>
      <c r="D1849" s="368"/>
      <c r="E1849" s="368"/>
      <c r="F1849" s="368"/>
      <c r="G1849" s="369"/>
      <c r="H1849" s="369"/>
      <c r="I1849" s="443"/>
      <c r="J1849" s="368"/>
      <c r="O1849" s="457"/>
      <c r="P1849" s="398"/>
      <c r="Q1849" s="398"/>
    </row>
    <row r="1850" spans="1:17" s="364" customFormat="1" ht="109.2" customHeight="1" x14ac:dyDescent="0.3">
      <c r="A1850" s="368"/>
      <c r="B1850" s="361"/>
      <c r="C1850" s="368"/>
      <c r="D1850" s="368"/>
      <c r="E1850" s="368"/>
      <c r="F1850" s="368"/>
      <c r="G1850" s="369"/>
      <c r="H1850" s="369"/>
      <c r="I1850" s="443"/>
      <c r="J1850" s="368"/>
      <c r="O1850" s="457"/>
      <c r="P1850" s="398"/>
      <c r="Q1850" s="398"/>
    </row>
    <row r="1851" spans="1:17" s="364" customFormat="1" ht="109.2" customHeight="1" x14ac:dyDescent="0.3">
      <c r="A1851" s="368"/>
      <c r="B1851" s="361"/>
      <c r="C1851" s="368"/>
      <c r="D1851" s="368"/>
      <c r="E1851" s="368"/>
      <c r="F1851" s="368"/>
      <c r="G1851" s="369"/>
      <c r="H1851" s="369"/>
      <c r="I1851" s="443"/>
      <c r="J1851" s="368"/>
      <c r="O1851" s="457"/>
      <c r="P1851" s="398"/>
      <c r="Q1851" s="398"/>
    </row>
    <row r="1852" spans="1:17" s="364" customFormat="1" ht="109.2" customHeight="1" x14ac:dyDescent="0.3">
      <c r="A1852" s="368"/>
      <c r="B1852" s="361"/>
      <c r="C1852" s="368"/>
      <c r="D1852" s="368"/>
      <c r="E1852" s="368"/>
      <c r="F1852" s="368"/>
      <c r="G1852" s="369"/>
      <c r="H1852" s="369"/>
      <c r="I1852" s="443"/>
      <c r="J1852" s="368"/>
      <c r="O1852" s="457"/>
      <c r="P1852" s="398"/>
      <c r="Q1852" s="398"/>
    </row>
    <row r="1853" spans="1:17" s="364" customFormat="1" ht="109.2" customHeight="1" x14ac:dyDescent="0.3">
      <c r="A1853" s="368"/>
      <c r="B1853" s="361"/>
      <c r="C1853" s="368"/>
      <c r="D1853" s="368"/>
      <c r="E1853" s="368"/>
      <c r="F1853" s="368"/>
      <c r="G1853" s="369"/>
      <c r="H1853" s="369"/>
      <c r="I1853" s="443"/>
      <c r="J1853" s="368"/>
      <c r="O1853" s="457"/>
      <c r="P1853" s="398"/>
      <c r="Q1853" s="398"/>
    </row>
    <row r="1854" spans="1:17" s="364" customFormat="1" ht="109.2" customHeight="1" x14ac:dyDescent="0.3">
      <c r="A1854" s="368"/>
      <c r="B1854" s="361"/>
      <c r="C1854" s="368"/>
      <c r="D1854" s="368"/>
      <c r="E1854" s="368"/>
      <c r="F1854" s="368"/>
      <c r="G1854" s="369"/>
      <c r="H1854" s="369"/>
      <c r="I1854" s="443"/>
      <c r="J1854" s="368"/>
      <c r="O1854" s="457"/>
      <c r="P1854" s="398"/>
      <c r="Q1854" s="398"/>
    </row>
    <row r="1855" spans="1:17" s="364" customFormat="1" ht="109.2" customHeight="1" x14ac:dyDescent="0.3">
      <c r="A1855" s="368"/>
      <c r="B1855" s="361"/>
      <c r="C1855" s="368"/>
      <c r="D1855" s="368"/>
      <c r="E1855" s="368"/>
      <c r="F1855" s="368"/>
      <c r="G1855" s="369"/>
      <c r="H1855" s="369"/>
      <c r="I1855" s="443"/>
      <c r="J1855" s="368"/>
      <c r="O1855" s="457"/>
      <c r="P1855" s="398"/>
      <c r="Q1855" s="398"/>
    </row>
    <row r="1856" spans="1:17" s="364" customFormat="1" ht="109.2" customHeight="1" x14ac:dyDescent="0.3">
      <c r="A1856" s="368"/>
      <c r="B1856" s="361"/>
      <c r="C1856" s="368"/>
      <c r="D1856" s="368"/>
      <c r="E1856" s="368"/>
      <c r="F1856" s="368"/>
      <c r="G1856" s="369"/>
      <c r="H1856" s="369"/>
      <c r="I1856" s="443"/>
      <c r="J1856" s="368"/>
      <c r="O1856" s="457"/>
      <c r="P1856" s="398"/>
      <c r="Q1856" s="398"/>
    </row>
    <row r="1857" spans="1:17" s="364" customFormat="1" ht="109.2" customHeight="1" x14ac:dyDescent="0.3">
      <c r="A1857" s="368"/>
      <c r="B1857" s="361"/>
      <c r="C1857" s="368"/>
      <c r="D1857" s="368"/>
      <c r="E1857" s="368"/>
      <c r="F1857" s="368"/>
      <c r="G1857" s="369"/>
      <c r="H1857" s="369"/>
      <c r="I1857" s="443"/>
      <c r="J1857" s="368"/>
      <c r="O1857" s="457"/>
      <c r="P1857" s="398"/>
      <c r="Q1857" s="398"/>
    </row>
    <row r="1858" spans="1:17" s="364" customFormat="1" ht="109.2" customHeight="1" x14ac:dyDescent="0.3">
      <c r="A1858" s="368"/>
      <c r="B1858" s="361"/>
      <c r="C1858" s="368"/>
      <c r="D1858" s="368"/>
      <c r="E1858" s="368"/>
      <c r="F1858" s="368"/>
      <c r="G1858" s="369"/>
      <c r="H1858" s="369"/>
      <c r="I1858" s="443"/>
      <c r="J1858" s="368"/>
      <c r="O1858" s="457"/>
      <c r="P1858" s="398"/>
      <c r="Q1858" s="398"/>
    </row>
    <row r="1859" spans="1:17" s="364" customFormat="1" ht="109.2" customHeight="1" x14ac:dyDescent="0.3">
      <c r="A1859" s="368"/>
      <c r="B1859" s="361"/>
      <c r="C1859" s="368"/>
      <c r="D1859" s="368"/>
      <c r="E1859" s="368"/>
      <c r="F1859" s="368"/>
      <c r="G1859" s="369"/>
      <c r="H1859" s="369"/>
      <c r="I1859" s="443"/>
      <c r="J1859" s="368"/>
      <c r="O1859" s="457"/>
      <c r="P1859" s="398"/>
      <c r="Q1859" s="398"/>
    </row>
    <row r="1860" spans="1:17" s="364" customFormat="1" ht="109.2" customHeight="1" x14ac:dyDescent="0.3">
      <c r="A1860" s="368"/>
      <c r="B1860" s="361"/>
      <c r="C1860" s="368"/>
      <c r="D1860" s="368"/>
      <c r="E1860" s="368"/>
      <c r="F1860" s="368"/>
      <c r="G1860" s="369"/>
      <c r="H1860" s="369"/>
      <c r="I1860" s="443"/>
      <c r="J1860" s="368"/>
      <c r="O1860" s="457"/>
      <c r="P1860" s="398"/>
      <c r="Q1860" s="398"/>
    </row>
    <row r="1861" spans="1:17" s="364" customFormat="1" ht="109.2" customHeight="1" x14ac:dyDescent="0.3">
      <c r="A1861" s="368"/>
      <c r="B1861" s="361"/>
      <c r="C1861" s="368"/>
      <c r="D1861" s="368"/>
      <c r="E1861" s="368"/>
      <c r="F1861" s="368"/>
      <c r="G1861" s="369"/>
      <c r="H1861" s="369"/>
      <c r="I1861" s="443"/>
      <c r="J1861" s="368"/>
      <c r="O1861" s="457"/>
      <c r="P1861" s="398"/>
      <c r="Q1861" s="398"/>
    </row>
    <row r="1862" spans="1:17" s="364" customFormat="1" ht="109.2" customHeight="1" x14ac:dyDescent="0.3">
      <c r="A1862" s="368"/>
      <c r="B1862" s="361"/>
      <c r="C1862" s="368"/>
      <c r="D1862" s="368"/>
      <c r="E1862" s="368"/>
      <c r="F1862" s="368"/>
      <c r="G1862" s="369"/>
      <c r="H1862" s="369"/>
      <c r="I1862" s="443"/>
      <c r="J1862" s="368"/>
      <c r="O1862" s="457"/>
      <c r="P1862" s="398"/>
      <c r="Q1862" s="398"/>
    </row>
    <row r="1863" spans="1:17" s="364" customFormat="1" ht="109.2" customHeight="1" x14ac:dyDescent="0.3">
      <c r="A1863" s="368"/>
      <c r="B1863" s="361"/>
      <c r="C1863" s="368"/>
      <c r="D1863" s="368"/>
      <c r="E1863" s="368"/>
      <c r="F1863" s="368"/>
      <c r="G1863" s="369"/>
      <c r="H1863" s="369"/>
      <c r="I1863" s="443"/>
      <c r="J1863" s="368"/>
      <c r="O1863" s="457"/>
      <c r="P1863" s="398"/>
      <c r="Q1863" s="398"/>
    </row>
    <row r="1864" spans="1:17" s="364" customFormat="1" ht="109.2" customHeight="1" x14ac:dyDescent="0.3">
      <c r="A1864" s="368"/>
      <c r="B1864" s="361"/>
      <c r="C1864" s="368"/>
      <c r="D1864" s="368"/>
      <c r="E1864" s="368"/>
      <c r="F1864" s="368"/>
      <c r="G1864" s="369"/>
      <c r="H1864" s="369"/>
      <c r="I1864" s="443"/>
      <c r="J1864" s="368"/>
      <c r="O1864" s="457"/>
      <c r="P1864" s="398"/>
      <c r="Q1864" s="398"/>
    </row>
    <row r="1865" spans="1:17" s="364" customFormat="1" ht="109.2" customHeight="1" x14ac:dyDescent="0.3">
      <c r="A1865" s="368"/>
      <c r="B1865" s="361"/>
      <c r="C1865" s="368"/>
      <c r="D1865" s="368"/>
      <c r="E1865" s="368"/>
      <c r="F1865" s="368"/>
      <c r="G1865" s="369"/>
      <c r="H1865" s="369"/>
      <c r="I1865" s="443"/>
      <c r="J1865" s="368"/>
      <c r="O1865" s="457"/>
      <c r="P1865" s="398"/>
      <c r="Q1865" s="398"/>
    </row>
    <row r="1866" spans="1:17" s="364" customFormat="1" ht="109.2" customHeight="1" x14ac:dyDescent="0.3">
      <c r="A1866" s="368"/>
      <c r="B1866" s="361"/>
      <c r="C1866" s="368"/>
      <c r="D1866" s="368"/>
      <c r="E1866" s="368"/>
      <c r="F1866" s="368"/>
      <c r="G1866" s="369"/>
      <c r="H1866" s="369"/>
      <c r="I1866" s="443"/>
      <c r="J1866" s="368"/>
      <c r="O1866" s="457"/>
      <c r="P1866" s="398"/>
      <c r="Q1866" s="398"/>
    </row>
    <row r="1867" spans="1:17" s="364" customFormat="1" ht="109.2" customHeight="1" x14ac:dyDescent="0.3">
      <c r="A1867" s="368"/>
      <c r="B1867" s="361"/>
      <c r="C1867" s="368"/>
      <c r="D1867" s="368"/>
      <c r="E1867" s="368"/>
      <c r="F1867" s="368"/>
      <c r="G1867" s="369"/>
      <c r="H1867" s="369"/>
      <c r="I1867" s="443"/>
      <c r="J1867" s="368"/>
      <c r="O1867" s="457"/>
      <c r="P1867" s="398"/>
      <c r="Q1867" s="398"/>
    </row>
    <row r="1868" spans="1:17" s="364" customFormat="1" ht="109.2" customHeight="1" x14ac:dyDescent="0.3">
      <c r="A1868" s="368"/>
      <c r="B1868" s="361"/>
      <c r="C1868" s="368"/>
      <c r="D1868" s="368"/>
      <c r="E1868" s="368"/>
      <c r="F1868" s="368"/>
      <c r="G1868" s="369"/>
      <c r="H1868" s="369"/>
      <c r="I1868" s="443"/>
      <c r="J1868" s="368"/>
      <c r="O1868" s="457"/>
      <c r="P1868" s="398"/>
      <c r="Q1868" s="398"/>
    </row>
    <row r="1869" spans="1:17" s="364" customFormat="1" ht="109.2" customHeight="1" x14ac:dyDescent="0.3">
      <c r="A1869" s="368"/>
      <c r="B1869" s="361"/>
      <c r="C1869" s="368"/>
      <c r="D1869" s="368"/>
      <c r="E1869" s="368"/>
      <c r="F1869" s="368"/>
      <c r="G1869" s="369"/>
      <c r="H1869" s="369"/>
      <c r="I1869" s="443"/>
      <c r="J1869" s="368"/>
      <c r="O1869" s="457"/>
      <c r="P1869" s="398"/>
      <c r="Q1869" s="398"/>
    </row>
    <row r="1870" spans="1:17" s="364" customFormat="1" ht="109.2" customHeight="1" x14ac:dyDescent="0.3">
      <c r="A1870" s="368"/>
      <c r="B1870" s="361"/>
      <c r="C1870" s="368"/>
      <c r="D1870" s="368"/>
      <c r="E1870" s="368"/>
      <c r="F1870" s="368"/>
      <c r="G1870" s="369"/>
      <c r="H1870" s="369"/>
      <c r="I1870" s="443"/>
      <c r="J1870" s="368"/>
      <c r="O1870" s="457"/>
      <c r="P1870" s="398"/>
      <c r="Q1870" s="398"/>
    </row>
    <row r="1871" spans="1:17" s="364" customFormat="1" ht="109.2" customHeight="1" x14ac:dyDescent="0.3">
      <c r="A1871" s="368"/>
      <c r="B1871" s="361"/>
      <c r="C1871" s="368"/>
      <c r="D1871" s="368"/>
      <c r="E1871" s="368"/>
      <c r="F1871" s="368"/>
      <c r="G1871" s="369"/>
      <c r="H1871" s="369"/>
      <c r="I1871" s="443"/>
      <c r="J1871" s="368"/>
      <c r="O1871" s="457"/>
      <c r="P1871" s="398"/>
      <c r="Q1871" s="398"/>
    </row>
    <row r="1872" spans="1:17" s="364" customFormat="1" ht="109.2" customHeight="1" x14ac:dyDescent="0.3">
      <c r="A1872" s="368"/>
      <c r="B1872" s="361"/>
      <c r="C1872" s="368"/>
      <c r="D1872" s="368"/>
      <c r="E1872" s="368"/>
      <c r="F1872" s="368"/>
      <c r="G1872" s="369"/>
      <c r="H1872" s="369"/>
      <c r="I1872" s="443"/>
      <c r="J1872" s="368"/>
      <c r="O1872" s="457"/>
      <c r="P1872" s="398"/>
      <c r="Q1872" s="398"/>
    </row>
    <row r="1873" spans="1:17" s="364" customFormat="1" ht="109.2" customHeight="1" x14ac:dyDescent="0.3">
      <c r="A1873" s="368"/>
      <c r="B1873" s="361"/>
      <c r="C1873" s="368"/>
      <c r="D1873" s="368"/>
      <c r="E1873" s="368"/>
      <c r="F1873" s="368"/>
      <c r="G1873" s="369"/>
      <c r="H1873" s="369"/>
      <c r="I1873" s="443"/>
      <c r="J1873" s="368"/>
      <c r="O1873" s="457"/>
      <c r="P1873" s="398"/>
      <c r="Q1873" s="398"/>
    </row>
    <row r="1874" spans="1:17" s="364" customFormat="1" ht="109.2" customHeight="1" x14ac:dyDescent="0.3">
      <c r="A1874" s="368"/>
      <c r="B1874" s="361"/>
      <c r="C1874" s="368"/>
      <c r="D1874" s="368"/>
      <c r="E1874" s="368"/>
      <c r="F1874" s="368"/>
      <c r="G1874" s="369"/>
      <c r="H1874" s="369"/>
      <c r="I1874" s="443"/>
      <c r="J1874" s="368"/>
      <c r="O1874" s="457"/>
      <c r="P1874" s="398"/>
      <c r="Q1874" s="398"/>
    </row>
    <row r="1875" spans="1:17" s="364" customFormat="1" ht="109.2" customHeight="1" x14ac:dyDescent="0.3">
      <c r="A1875" s="368"/>
      <c r="B1875" s="361"/>
      <c r="C1875" s="368"/>
      <c r="D1875" s="368"/>
      <c r="E1875" s="368"/>
      <c r="F1875" s="368"/>
      <c r="G1875" s="369"/>
      <c r="H1875" s="369"/>
      <c r="I1875" s="443"/>
      <c r="J1875" s="368"/>
      <c r="O1875" s="457"/>
      <c r="P1875" s="398"/>
      <c r="Q1875" s="398"/>
    </row>
    <row r="1876" spans="1:17" s="364" customFormat="1" ht="109.2" customHeight="1" x14ac:dyDescent="0.3">
      <c r="A1876" s="368"/>
      <c r="B1876" s="361"/>
      <c r="C1876" s="368"/>
      <c r="D1876" s="368"/>
      <c r="E1876" s="368"/>
      <c r="F1876" s="368"/>
      <c r="G1876" s="369"/>
      <c r="H1876" s="369"/>
      <c r="I1876" s="443"/>
      <c r="J1876" s="368"/>
      <c r="O1876" s="457"/>
      <c r="P1876" s="398"/>
      <c r="Q1876" s="398"/>
    </row>
    <row r="1877" spans="1:17" s="364" customFormat="1" ht="109.2" customHeight="1" x14ac:dyDescent="0.3">
      <c r="A1877" s="368"/>
      <c r="B1877" s="361"/>
      <c r="C1877" s="368"/>
      <c r="D1877" s="368"/>
      <c r="E1877" s="368"/>
      <c r="F1877" s="368"/>
      <c r="G1877" s="369"/>
      <c r="H1877" s="369"/>
      <c r="I1877" s="443"/>
      <c r="J1877" s="368"/>
      <c r="O1877" s="457"/>
      <c r="P1877" s="398"/>
      <c r="Q1877" s="398"/>
    </row>
    <row r="1878" spans="1:17" s="364" customFormat="1" ht="109.2" customHeight="1" x14ac:dyDescent="0.3">
      <c r="A1878" s="368"/>
      <c r="B1878" s="361"/>
      <c r="C1878" s="368"/>
      <c r="D1878" s="368"/>
      <c r="E1878" s="368"/>
      <c r="F1878" s="368"/>
      <c r="G1878" s="369"/>
      <c r="H1878" s="369"/>
      <c r="I1878" s="443"/>
      <c r="J1878" s="368"/>
      <c r="O1878" s="457"/>
      <c r="P1878" s="398"/>
      <c r="Q1878" s="398"/>
    </row>
    <row r="1879" spans="1:17" s="364" customFormat="1" ht="109.2" customHeight="1" x14ac:dyDescent="0.3">
      <c r="A1879" s="368"/>
      <c r="B1879" s="361"/>
      <c r="C1879" s="368"/>
      <c r="D1879" s="368"/>
      <c r="E1879" s="368"/>
      <c r="F1879" s="368"/>
      <c r="G1879" s="369"/>
      <c r="H1879" s="369"/>
      <c r="I1879" s="443"/>
      <c r="J1879" s="368"/>
      <c r="O1879" s="457"/>
      <c r="P1879" s="398"/>
      <c r="Q1879" s="398"/>
    </row>
    <row r="1880" spans="1:17" s="364" customFormat="1" ht="109.2" customHeight="1" x14ac:dyDescent="0.3">
      <c r="A1880" s="368"/>
      <c r="B1880" s="361"/>
      <c r="C1880" s="368"/>
      <c r="D1880" s="368"/>
      <c r="E1880" s="368"/>
      <c r="F1880" s="368"/>
      <c r="G1880" s="369"/>
      <c r="H1880" s="369"/>
      <c r="I1880" s="443"/>
      <c r="J1880" s="368"/>
      <c r="O1880" s="457"/>
      <c r="P1880" s="398"/>
      <c r="Q1880" s="398"/>
    </row>
    <row r="1881" spans="1:17" s="364" customFormat="1" ht="109.2" customHeight="1" x14ac:dyDescent="0.3">
      <c r="A1881" s="368"/>
      <c r="B1881" s="361"/>
      <c r="C1881" s="368"/>
      <c r="D1881" s="368"/>
      <c r="E1881" s="368"/>
      <c r="F1881" s="368"/>
      <c r="G1881" s="369"/>
      <c r="H1881" s="369"/>
      <c r="I1881" s="443"/>
      <c r="J1881" s="368"/>
      <c r="O1881" s="457"/>
      <c r="P1881" s="398"/>
      <c r="Q1881" s="398"/>
    </row>
    <row r="1882" spans="1:17" s="364" customFormat="1" ht="109.2" customHeight="1" x14ac:dyDescent="0.3">
      <c r="A1882" s="368"/>
      <c r="B1882" s="361"/>
      <c r="C1882" s="368"/>
      <c r="D1882" s="368"/>
      <c r="E1882" s="368"/>
      <c r="F1882" s="368"/>
      <c r="G1882" s="369"/>
      <c r="H1882" s="369"/>
      <c r="I1882" s="443"/>
      <c r="J1882" s="368"/>
      <c r="O1882" s="457"/>
      <c r="P1882" s="398"/>
      <c r="Q1882" s="398"/>
    </row>
    <row r="1883" spans="1:17" s="364" customFormat="1" ht="109.2" customHeight="1" x14ac:dyDescent="0.3">
      <c r="A1883" s="368"/>
      <c r="B1883" s="361"/>
      <c r="C1883" s="368"/>
      <c r="D1883" s="368"/>
      <c r="E1883" s="368"/>
      <c r="F1883" s="368"/>
      <c r="G1883" s="369"/>
      <c r="H1883" s="369"/>
      <c r="I1883" s="443"/>
      <c r="J1883" s="368"/>
      <c r="O1883" s="457"/>
      <c r="P1883" s="398"/>
      <c r="Q1883" s="398"/>
    </row>
    <row r="1884" spans="1:17" s="364" customFormat="1" ht="109.2" customHeight="1" x14ac:dyDescent="0.3">
      <c r="A1884" s="368"/>
      <c r="B1884" s="361"/>
      <c r="C1884" s="368"/>
      <c r="D1884" s="368"/>
      <c r="E1884" s="368"/>
      <c r="F1884" s="368"/>
      <c r="G1884" s="369"/>
      <c r="H1884" s="369"/>
      <c r="I1884" s="443"/>
      <c r="J1884" s="368"/>
      <c r="O1884" s="457"/>
      <c r="P1884" s="398"/>
      <c r="Q1884" s="398"/>
    </row>
    <row r="1885" spans="1:17" s="364" customFormat="1" ht="109.2" customHeight="1" x14ac:dyDescent="0.3">
      <c r="A1885" s="368"/>
      <c r="B1885" s="361"/>
      <c r="C1885" s="368"/>
      <c r="D1885" s="368"/>
      <c r="E1885" s="368"/>
      <c r="F1885" s="368"/>
      <c r="G1885" s="369"/>
      <c r="H1885" s="369"/>
      <c r="I1885" s="443"/>
      <c r="J1885" s="368"/>
      <c r="O1885" s="457"/>
      <c r="P1885" s="398"/>
      <c r="Q1885" s="398"/>
    </row>
    <row r="1886" spans="1:17" s="364" customFormat="1" ht="109.2" customHeight="1" x14ac:dyDescent="0.3">
      <c r="A1886" s="368"/>
      <c r="B1886" s="361"/>
      <c r="C1886" s="368"/>
      <c r="D1886" s="368"/>
      <c r="E1886" s="368"/>
      <c r="F1886" s="368"/>
      <c r="G1886" s="369"/>
      <c r="H1886" s="369"/>
      <c r="I1886" s="443"/>
      <c r="J1886" s="368"/>
      <c r="O1886" s="457"/>
      <c r="P1886" s="398"/>
      <c r="Q1886" s="398"/>
    </row>
    <row r="1887" spans="1:17" s="364" customFormat="1" ht="109.2" customHeight="1" x14ac:dyDescent="0.3">
      <c r="A1887" s="368"/>
      <c r="B1887" s="361"/>
      <c r="C1887" s="368"/>
      <c r="D1887" s="368"/>
      <c r="E1887" s="368"/>
      <c r="F1887" s="368"/>
      <c r="G1887" s="369"/>
      <c r="H1887" s="369"/>
      <c r="I1887" s="443"/>
      <c r="J1887" s="368"/>
      <c r="O1887" s="457"/>
      <c r="P1887" s="398"/>
      <c r="Q1887" s="398"/>
    </row>
    <row r="1888" spans="1:17" s="364" customFormat="1" ht="109.2" customHeight="1" x14ac:dyDescent="0.3">
      <c r="A1888" s="368"/>
      <c r="B1888" s="361"/>
      <c r="C1888" s="368"/>
      <c r="D1888" s="368"/>
      <c r="E1888" s="368"/>
      <c r="F1888" s="368"/>
      <c r="G1888" s="369"/>
      <c r="H1888" s="369"/>
      <c r="I1888" s="443"/>
      <c r="J1888" s="368"/>
      <c r="O1888" s="457"/>
      <c r="P1888" s="398"/>
      <c r="Q1888" s="398"/>
    </row>
    <row r="1889" spans="1:17" s="364" customFormat="1" ht="109.2" customHeight="1" x14ac:dyDescent="0.3">
      <c r="A1889" s="368"/>
      <c r="B1889" s="361"/>
      <c r="C1889" s="368"/>
      <c r="D1889" s="368"/>
      <c r="E1889" s="368"/>
      <c r="F1889" s="368"/>
      <c r="G1889" s="369"/>
      <c r="H1889" s="369"/>
      <c r="I1889" s="443"/>
      <c r="J1889" s="368"/>
      <c r="O1889" s="457"/>
      <c r="P1889" s="398"/>
      <c r="Q1889" s="398"/>
    </row>
    <row r="1890" spans="1:17" s="364" customFormat="1" ht="109.2" customHeight="1" x14ac:dyDescent="0.3">
      <c r="A1890" s="368"/>
      <c r="B1890" s="361"/>
      <c r="C1890" s="368"/>
      <c r="D1890" s="368"/>
      <c r="E1890" s="368"/>
      <c r="F1890" s="368"/>
      <c r="G1890" s="369"/>
      <c r="H1890" s="369"/>
      <c r="I1890" s="443"/>
      <c r="J1890" s="368"/>
      <c r="O1890" s="457"/>
      <c r="P1890" s="398"/>
      <c r="Q1890" s="398"/>
    </row>
    <row r="1891" spans="1:17" s="364" customFormat="1" ht="109.2" customHeight="1" x14ac:dyDescent="0.3">
      <c r="A1891" s="368"/>
      <c r="B1891" s="361"/>
      <c r="C1891" s="368"/>
      <c r="D1891" s="368"/>
      <c r="E1891" s="368"/>
      <c r="F1891" s="368"/>
      <c r="G1891" s="369"/>
      <c r="H1891" s="369"/>
      <c r="I1891" s="443"/>
      <c r="J1891" s="368"/>
      <c r="O1891" s="457"/>
      <c r="P1891" s="398"/>
      <c r="Q1891" s="398"/>
    </row>
    <row r="1892" spans="1:17" s="364" customFormat="1" ht="109.2" customHeight="1" x14ac:dyDescent="0.3">
      <c r="A1892" s="368"/>
      <c r="B1892" s="361"/>
      <c r="C1892" s="368"/>
      <c r="D1892" s="368"/>
      <c r="E1892" s="368"/>
      <c r="F1892" s="368"/>
      <c r="G1892" s="369"/>
      <c r="H1892" s="369"/>
      <c r="I1892" s="443"/>
      <c r="J1892" s="368"/>
      <c r="O1892" s="457"/>
      <c r="P1892" s="398"/>
      <c r="Q1892" s="398"/>
    </row>
    <row r="1893" spans="1:17" s="364" customFormat="1" ht="109.2" customHeight="1" x14ac:dyDescent="0.3">
      <c r="A1893" s="368"/>
      <c r="B1893" s="361"/>
      <c r="C1893" s="368"/>
      <c r="D1893" s="368"/>
      <c r="E1893" s="368"/>
      <c r="F1893" s="368"/>
      <c r="G1893" s="369"/>
      <c r="H1893" s="369"/>
      <c r="I1893" s="443"/>
      <c r="J1893" s="368"/>
      <c r="O1893" s="457"/>
      <c r="P1893" s="398"/>
      <c r="Q1893" s="398"/>
    </row>
    <row r="1894" spans="1:17" s="364" customFormat="1" ht="109.2" customHeight="1" x14ac:dyDescent="0.3">
      <c r="A1894" s="368"/>
      <c r="B1894" s="361"/>
      <c r="C1894" s="368"/>
      <c r="D1894" s="368"/>
      <c r="E1894" s="368"/>
      <c r="F1894" s="368"/>
      <c r="G1894" s="369"/>
      <c r="H1894" s="369"/>
      <c r="I1894" s="443"/>
      <c r="J1894" s="368"/>
      <c r="O1894" s="457"/>
      <c r="P1894" s="398"/>
      <c r="Q1894" s="398"/>
    </row>
    <row r="1895" spans="1:17" s="364" customFormat="1" ht="109.2" customHeight="1" x14ac:dyDescent="0.3">
      <c r="A1895" s="368"/>
      <c r="B1895" s="361"/>
      <c r="C1895" s="368"/>
      <c r="D1895" s="368"/>
      <c r="E1895" s="368"/>
      <c r="F1895" s="368"/>
      <c r="G1895" s="369"/>
      <c r="H1895" s="369"/>
      <c r="I1895" s="443"/>
      <c r="J1895" s="368"/>
      <c r="O1895" s="457"/>
      <c r="P1895" s="398"/>
      <c r="Q1895" s="398"/>
    </row>
    <row r="1896" spans="1:17" s="364" customFormat="1" ht="109.2" customHeight="1" x14ac:dyDescent="0.3">
      <c r="A1896" s="368"/>
      <c r="B1896" s="361"/>
      <c r="C1896" s="368"/>
      <c r="D1896" s="368"/>
      <c r="E1896" s="368"/>
      <c r="F1896" s="368"/>
      <c r="G1896" s="369"/>
      <c r="H1896" s="369"/>
      <c r="I1896" s="443"/>
      <c r="J1896" s="368"/>
      <c r="O1896" s="457"/>
      <c r="P1896" s="398"/>
      <c r="Q1896" s="398"/>
    </row>
    <row r="1897" spans="1:17" s="364" customFormat="1" ht="109.2" customHeight="1" x14ac:dyDescent="0.3">
      <c r="A1897" s="368"/>
      <c r="B1897" s="361"/>
      <c r="C1897" s="368"/>
      <c r="D1897" s="368"/>
      <c r="E1897" s="368"/>
      <c r="F1897" s="368"/>
      <c r="G1897" s="369"/>
      <c r="H1897" s="369"/>
      <c r="I1897" s="443"/>
      <c r="J1897" s="368"/>
      <c r="O1897" s="457"/>
      <c r="P1897" s="398"/>
      <c r="Q1897" s="398"/>
    </row>
    <row r="1898" spans="1:17" s="364" customFormat="1" ht="109.2" customHeight="1" x14ac:dyDescent="0.3">
      <c r="A1898" s="368"/>
      <c r="B1898" s="361"/>
      <c r="C1898" s="368"/>
      <c r="D1898" s="368"/>
      <c r="E1898" s="368"/>
      <c r="F1898" s="368"/>
      <c r="G1898" s="369"/>
      <c r="H1898" s="369"/>
      <c r="I1898" s="443"/>
      <c r="J1898" s="368"/>
      <c r="O1898" s="457"/>
      <c r="P1898" s="398"/>
      <c r="Q1898" s="398"/>
    </row>
    <row r="1899" spans="1:17" s="364" customFormat="1" ht="109.2" customHeight="1" x14ac:dyDescent="0.3">
      <c r="A1899" s="368"/>
      <c r="B1899" s="361"/>
      <c r="C1899" s="368"/>
      <c r="D1899" s="368"/>
      <c r="E1899" s="368"/>
      <c r="F1899" s="368"/>
      <c r="G1899" s="369"/>
      <c r="H1899" s="369"/>
      <c r="I1899" s="443"/>
      <c r="J1899" s="368"/>
      <c r="O1899" s="457"/>
      <c r="P1899" s="398"/>
      <c r="Q1899" s="398"/>
    </row>
    <row r="1900" spans="1:17" s="364" customFormat="1" ht="109.2" customHeight="1" x14ac:dyDescent="0.3">
      <c r="A1900" s="368"/>
      <c r="B1900" s="361"/>
      <c r="C1900" s="368"/>
      <c r="D1900" s="368"/>
      <c r="E1900" s="368"/>
      <c r="F1900" s="368"/>
      <c r="G1900" s="369"/>
      <c r="H1900" s="369"/>
      <c r="I1900" s="443"/>
      <c r="J1900" s="368"/>
      <c r="O1900" s="457"/>
      <c r="P1900" s="398"/>
      <c r="Q1900" s="398"/>
    </row>
    <row r="1901" spans="1:17" s="364" customFormat="1" ht="109.2" customHeight="1" x14ac:dyDescent="0.3">
      <c r="A1901" s="368"/>
      <c r="B1901" s="361"/>
      <c r="C1901" s="368"/>
      <c r="D1901" s="368"/>
      <c r="E1901" s="368"/>
      <c r="F1901" s="368"/>
      <c r="G1901" s="369"/>
      <c r="H1901" s="369"/>
      <c r="I1901" s="443"/>
      <c r="J1901" s="368"/>
      <c r="O1901" s="457"/>
      <c r="P1901" s="398"/>
      <c r="Q1901" s="398"/>
    </row>
    <row r="1902" spans="1:17" s="364" customFormat="1" ht="109.2" customHeight="1" x14ac:dyDescent="0.3">
      <c r="A1902" s="368"/>
      <c r="B1902" s="361"/>
      <c r="C1902" s="368"/>
      <c r="D1902" s="368"/>
      <c r="E1902" s="368"/>
      <c r="F1902" s="368"/>
      <c r="G1902" s="369"/>
      <c r="H1902" s="369"/>
      <c r="I1902" s="443"/>
      <c r="J1902" s="368"/>
      <c r="O1902" s="457"/>
      <c r="P1902" s="398"/>
      <c r="Q1902" s="398"/>
    </row>
    <row r="1903" spans="1:17" s="364" customFormat="1" ht="109.2" customHeight="1" x14ac:dyDescent="0.3">
      <c r="A1903" s="368"/>
      <c r="B1903" s="361"/>
      <c r="C1903" s="368"/>
      <c r="D1903" s="368"/>
      <c r="E1903" s="368"/>
      <c r="F1903" s="368"/>
      <c r="G1903" s="369"/>
      <c r="H1903" s="369"/>
      <c r="I1903" s="443"/>
      <c r="J1903" s="368"/>
      <c r="O1903" s="457"/>
      <c r="P1903" s="398"/>
      <c r="Q1903" s="398"/>
    </row>
    <row r="1904" spans="1:17" s="364" customFormat="1" ht="109.2" customHeight="1" x14ac:dyDescent="0.3">
      <c r="A1904" s="368"/>
      <c r="B1904" s="361"/>
      <c r="C1904" s="368"/>
      <c r="D1904" s="368"/>
      <c r="E1904" s="368"/>
      <c r="F1904" s="368"/>
      <c r="G1904" s="369"/>
      <c r="H1904" s="369"/>
      <c r="I1904" s="443"/>
      <c r="J1904" s="368"/>
      <c r="O1904" s="457"/>
      <c r="P1904" s="398"/>
      <c r="Q1904" s="398"/>
    </row>
    <row r="1905" spans="1:17" s="364" customFormat="1" ht="109.2" customHeight="1" x14ac:dyDescent="0.3">
      <c r="A1905" s="368"/>
      <c r="B1905" s="361"/>
      <c r="C1905" s="368"/>
      <c r="D1905" s="368"/>
      <c r="E1905" s="368"/>
      <c r="F1905" s="368"/>
      <c r="G1905" s="369"/>
      <c r="H1905" s="369"/>
      <c r="I1905" s="443"/>
      <c r="J1905" s="368"/>
      <c r="O1905" s="457"/>
      <c r="P1905" s="398"/>
      <c r="Q1905" s="398"/>
    </row>
    <row r="1906" spans="1:17" s="364" customFormat="1" ht="109.2" customHeight="1" x14ac:dyDescent="0.3">
      <c r="A1906" s="368"/>
      <c r="B1906" s="361"/>
      <c r="C1906" s="368"/>
      <c r="D1906" s="368"/>
      <c r="E1906" s="368"/>
      <c r="F1906" s="368"/>
      <c r="G1906" s="369"/>
      <c r="H1906" s="369"/>
      <c r="I1906" s="443"/>
      <c r="J1906" s="368"/>
      <c r="O1906" s="457"/>
      <c r="P1906" s="398"/>
      <c r="Q1906" s="398"/>
    </row>
    <row r="1907" spans="1:17" s="364" customFormat="1" ht="109.2" customHeight="1" x14ac:dyDescent="0.3">
      <c r="A1907" s="368"/>
      <c r="B1907" s="361"/>
      <c r="C1907" s="368"/>
      <c r="D1907" s="368"/>
      <c r="E1907" s="368"/>
      <c r="F1907" s="368"/>
      <c r="G1907" s="369"/>
      <c r="H1907" s="369"/>
      <c r="I1907" s="443"/>
      <c r="J1907" s="368"/>
      <c r="O1907" s="457"/>
      <c r="P1907" s="398"/>
      <c r="Q1907" s="398"/>
    </row>
    <row r="1908" spans="1:17" s="364" customFormat="1" ht="109.2" customHeight="1" x14ac:dyDescent="0.3">
      <c r="A1908" s="368"/>
      <c r="B1908" s="361"/>
      <c r="C1908" s="368"/>
      <c r="D1908" s="368"/>
      <c r="E1908" s="368"/>
      <c r="F1908" s="368"/>
      <c r="G1908" s="369"/>
      <c r="H1908" s="369"/>
      <c r="I1908" s="443"/>
      <c r="J1908" s="368"/>
      <c r="O1908" s="457"/>
      <c r="P1908" s="398"/>
      <c r="Q1908" s="398"/>
    </row>
    <row r="1909" spans="1:17" s="364" customFormat="1" ht="109.2" customHeight="1" x14ac:dyDescent="0.3">
      <c r="A1909" s="368"/>
      <c r="B1909" s="361"/>
      <c r="C1909" s="368"/>
      <c r="D1909" s="368"/>
      <c r="E1909" s="368"/>
      <c r="F1909" s="368"/>
      <c r="G1909" s="369"/>
      <c r="H1909" s="369"/>
      <c r="I1909" s="443"/>
      <c r="J1909" s="368"/>
      <c r="O1909" s="457"/>
      <c r="P1909" s="398"/>
      <c r="Q1909" s="398"/>
    </row>
    <row r="1910" spans="1:17" s="364" customFormat="1" ht="109.2" customHeight="1" x14ac:dyDescent="0.3">
      <c r="A1910" s="368"/>
      <c r="B1910" s="361"/>
      <c r="C1910" s="368"/>
      <c r="D1910" s="368"/>
      <c r="E1910" s="368"/>
      <c r="F1910" s="368"/>
      <c r="G1910" s="369"/>
      <c r="H1910" s="369"/>
      <c r="I1910" s="443"/>
      <c r="J1910" s="368"/>
      <c r="O1910" s="457"/>
      <c r="P1910" s="398"/>
      <c r="Q1910" s="398"/>
    </row>
    <row r="1911" spans="1:17" s="364" customFormat="1" ht="109.2" customHeight="1" x14ac:dyDescent="0.3">
      <c r="A1911" s="368"/>
      <c r="B1911" s="361"/>
      <c r="C1911" s="368"/>
      <c r="D1911" s="368"/>
      <c r="E1911" s="368"/>
      <c r="F1911" s="368"/>
      <c r="G1911" s="369"/>
      <c r="H1911" s="369"/>
      <c r="I1911" s="443"/>
      <c r="J1911" s="368"/>
      <c r="O1911" s="457"/>
      <c r="P1911" s="398"/>
      <c r="Q1911" s="398"/>
    </row>
    <row r="1912" spans="1:17" s="364" customFormat="1" ht="109.2" customHeight="1" x14ac:dyDescent="0.3">
      <c r="A1912" s="368"/>
      <c r="B1912" s="361"/>
      <c r="C1912" s="368"/>
      <c r="D1912" s="368"/>
      <c r="E1912" s="368"/>
      <c r="F1912" s="368"/>
      <c r="G1912" s="369"/>
      <c r="H1912" s="369"/>
      <c r="I1912" s="443"/>
      <c r="J1912" s="368"/>
      <c r="O1912" s="457"/>
      <c r="P1912" s="398"/>
      <c r="Q1912" s="398"/>
    </row>
    <row r="1913" spans="1:17" s="364" customFormat="1" ht="109.2" customHeight="1" x14ac:dyDescent="0.3">
      <c r="A1913" s="368"/>
      <c r="B1913" s="361"/>
      <c r="C1913" s="368"/>
      <c r="D1913" s="368"/>
      <c r="E1913" s="368"/>
      <c r="F1913" s="368"/>
      <c r="G1913" s="369"/>
      <c r="H1913" s="369"/>
      <c r="I1913" s="443"/>
      <c r="J1913" s="368"/>
      <c r="O1913" s="457"/>
      <c r="P1913" s="398"/>
      <c r="Q1913" s="398"/>
    </row>
    <row r="1914" spans="1:17" s="364" customFormat="1" ht="109.2" customHeight="1" x14ac:dyDescent="0.3">
      <c r="A1914" s="368"/>
      <c r="B1914" s="361"/>
      <c r="C1914" s="368"/>
      <c r="D1914" s="368"/>
      <c r="E1914" s="368"/>
      <c r="F1914" s="368"/>
      <c r="G1914" s="369"/>
      <c r="H1914" s="369"/>
      <c r="I1914" s="443"/>
      <c r="J1914" s="368"/>
      <c r="O1914" s="457"/>
      <c r="P1914" s="398"/>
      <c r="Q1914" s="398"/>
    </row>
    <row r="1915" spans="1:17" s="364" customFormat="1" ht="109.2" customHeight="1" x14ac:dyDescent="0.3">
      <c r="A1915" s="368"/>
      <c r="B1915" s="361"/>
      <c r="C1915" s="368"/>
      <c r="D1915" s="368"/>
      <c r="E1915" s="368"/>
      <c r="F1915" s="368"/>
      <c r="G1915" s="369"/>
      <c r="H1915" s="369"/>
      <c r="I1915" s="443"/>
      <c r="J1915" s="368"/>
      <c r="O1915" s="457"/>
      <c r="P1915" s="398"/>
      <c r="Q1915" s="398"/>
    </row>
    <row r="1916" spans="1:17" s="364" customFormat="1" ht="109.2" customHeight="1" x14ac:dyDescent="0.3">
      <c r="A1916" s="368"/>
      <c r="B1916" s="361"/>
      <c r="C1916" s="368"/>
      <c r="D1916" s="368"/>
      <c r="E1916" s="368"/>
      <c r="F1916" s="368"/>
      <c r="G1916" s="369"/>
      <c r="H1916" s="369"/>
      <c r="I1916" s="443"/>
      <c r="J1916" s="368"/>
      <c r="O1916" s="457"/>
      <c r="P1916" s="398"/>
      <c r="Q1916" s="398"/>
    </row>
    <row r="1917" spans="1:17" s="364" customFormat="1" ht="109.2" customHeight="1" x14ac:dyDescent="0.3">
      <c r="A1917" s="368"/>
      <c r="B1917" s="361"/>
      <c r="C1917" s="368"/>
      <c r="D1917" s="368"/>
      <c r="E1917" s="368"/>
      <c r="F1917" s="368"/>
      <c r="G1917" s="369"/>
      <c r="H1917" s="369"/>
      <c r="I1917" s="443"/>
      <c r="J1917" s="368"/>
      <c r="O1917" s="457"/>
      <c r="P1917" s="398"/>
      <c r="Q1917" s="398"/>
    </row>
    <row r="1918" spans="1:17" s="364" customFormat="1" ht="109.2" customHeight="1" x14ac:dyDescent="0.3">
      <c r="A1918" s="368"/>
      <c r="B1918" s="361"/>
      <c r="C1918" s="368"/>
      <c r="D1918" s="368"/>
      <c r="E1918" s="368"/>
      <c r="F1918" s="368"/>
      <c r="G1918" s="369"/>
      <c r="H1918" s="369"/>
      <c r="I1918" s="443"/>
      <c r="J1918" s="368"/>
      <c r="O1918" s="457"/>
      <c r="P1918" s="398"/>
      <c r="Q1918" s="398"/>
    </row>
    <row r="1919" spans="1:17" s="364" customFormat="1" ht="109.2" customHeight="1" x14ac:dyDescent="0.3">
      <c r="A1919" s="368"/>
      <c r="B1919" s="361"/>
      <c r="C1919" s="368"/>
      <c r="D1919" s="368"/>
      <c r="E1919" s="368"/>
      <c r="F1919" s="368"/>
      <c r="G1919" s="369"/>
      <c r="H1919" s="369"/>
      <c r="I1919" s="443"/>
      <c r="J1919" s="368"/>
      <c r="O1919" s="457"/>
      <c r="P1919" s="398"/>
      <c r="Q1919" s="398"/>
    </row>
    <row r="1920" spans="1:17" s="364" customFormat="1" ht="109.2" customHeight="1" x14ac:dyDescent="0.3">
      <c r="A1920" s="368"/>
      <c r="B1920" s="361"/>
      <c r="C1920" s="368"/>
      <c r="D1920" s="368"/>
      <c r="E1920" s="368"/>
      <c r="F1920" s="368"/>
      <c r="G1920" s="369"/>
      <c r="H1920" s="369"/>
      <c r="I1920" s="443"/>
      <c r="J1920" s="368"/>
      <c r="O1920" s="457"/>
      <c r="P1920" s="398"/>
      <c r="Q1920" s="398"/>
    </row>
    <row r="1921" spans="1:17" s="364" customFormat="1" ht="109.2" customHeight="1" x14ac:dyDescent="0.3">
      <c r="A1921" s="368"/>
      <c r="B1921" s="361"/>
      <c r="C1921" s="368"/>
      <c r="D1921" s="368"/>
      <c r="E1921" s="368"/>
      <c r="F1921" s="368"/>
      <c r="G1921" s="369"/>
      <c r="H1921" s="369"/>
      <c r="I1921" s="443"/>
      <c r="J1921" s="368"/>
      <c r="O1921" s="457"/>
      <c r="P1921" s="398"/>
      <c r="Q1921" s="398"/>
    </row>
    <row r="1922" spans="1:17" s="364" customFormat="1" ht="109.2" customHeight="1" x14ac:dyDescent="0.3">
      <c r="A1922" s="368"/>
      <c r="B1922" s="361"/>
      <c r="C1922" s="368"/>
      <c r="D1922" s="368"/>
      <c r="E1922" s="368"/>
      <c r="F1922" s="368"/>
      <c r="G1922" s="369"/>
      <c r="H1922" s="369"/>
      <c r="I1922" s="443"/>
      <c r="J1922" s="368"/>
      <c r="O1922" s="457"/>
      <c r="P1922" s="398"/>
      <c r="Q1922" s="398"/>
    </row>
    <row r="1923" spans="1:17" s="364" customFormat="1" ht="109.2" customHeight="1" x14ac:dyDescent="0.3">
      <c r="A1923" s="368"/>
      <c r="B1923" s="361"/>
      <c r="C1923" s="368"/>
      <c r="D1923" s="368"/>
      <c r="E1923" s="368"/>
      <c r="F1923" s="368"/>
      <c r="G1923" s="369"/>
      <c r="H1923" s="369"/>
      <c r="I1923" s="443"/>
      <c r="J1923" s="368"/>
      <c r="O1923" s="457"/>
      <c r="P1923" s="398"/>
      <c r="Q1923" s="398"/>
    </row>
    <row r="1924" spans="1:17" s="364" customFormat="1" ht="109.2" customHeight="1" x14ac:dyDescent="0.3">
      <c r="A1924" s="368"/>
      <c r="B1924" s="361"/>
      <c r="C1924" s="368"/>
      <c r="D1924" s="368"/>
      <c r="E1924" s="368"/>
      <c r="F1924" s="368"/>
      <c r="G1924" s="369"/>
      <c r="H1924" s="369"/>
      <c r="I1924" s="443"/>
      <c r="J1924" s="368"/>
      <c r="O1924" s="457"/>
      <c r="P1924" s="398"/>
      <c r="Q1924" s="398"/>
    </row>
    <row r="1925" spans="1:17" s="364" customFormat="1" ht="109.2" customHeight="1" x14ac:dyDescent="0.3">
      <c r="A1925" s="368"/>
      <c r="B1925" s="361"/>
      <c r="C1925" s="368"/>
      <c r="D1925" s="368"/>
      <c r="E1925" s="368"/>
      <c r="F1925" s="368"/>
      <c r="G1925" s="369"/>
      <c r="H1925" s="369"/>
      <c r="I1925" s="443"/>
      <c r="J1925" s="368"/>
      <c r="O1925" s="457"/>
      <c r="P1925" s="398"/>
      <c r="Q1925" s="398"/>
    </row>
    <row r="1926" spans="1:17" s="364" customFormat="1" ht="109.2" customHeight="1" x14ac:dyDescent="0.3">
      <c r="A1926" s="368"/>
      <c r="B1926" s="361"/>
      <c r="C1926" s="368"/>
      <c r="D1926" s="368"/>
      <c r="E1926" s="368"/>
      <c r="F1926" s="368"/>
      <c r="G1926" s="369"/>
      <c r="H1926" s="369"/>
      <c r="I1926" s="443"/>
      <c r="J1926" s="368"/>
      <c r="O1926" s="457"/>
      <c r="P1926" s="398"/>
      <c r="Q1926" s="398"/>
    </row>
    <row r="1927" spans="1:17" s="364" customFormat="1" ht="109.2" customHeight="1" x14ac:dyDescent="0.3">
      <c r="A1927" s="368"/>
      <c r="B1927" s="361"/>
      <c r="C1927" s="368"/>
      <c r="D1927" s="368"/>
      <c r="E1927" s="368"/>
      <c r="F1927" s="368"/>
      <c r="G1927" s="369"/>
      <c r="H1927" s="369"/>
      <c r="I1927" s="443"/>
      <c r="J1927" s="368"/>
      <c r="O1927" s="457"/>
      <c r="P1927" s="398"/>
      <c r="Q1927" s="398"/>
    </row>
    <row r="1928" spans="1:17" s="364" customFormat="1" ht="109.2" customHeight="1" x14ac:dyDescent="0.3">
      <c r="A1928" s="368"/>
      <c r="B1928" s="361"/>
      <c r="C1928" s="368"/>
      <c r="D1928" s="368"/>
      <c r="E1928" s="368"/>
      <c r="F1928" s="368"/>
      <c r="G1928" s="369"/>
      <c r="H1928" s="369"/>
      <c r="I1928" s="443"/>
      <c r="J1928" s="368"/>
      <c r="O1928" s="457"/>
      <c r="P1928" s="398"/>
      <c r="Q1928" s="398"/>
    </row>
    <row r="1929" spans="1:17" s="364" customFormat="1" ht="109.2" customHeight="1" x14ac:dyDescent="0.3">
      <c r="A1929" s="368"/>
      <c r="B1929" s="361"/>
      <c r="C1929" s="368"/>
      <c r="D1929" s="368"/>
      <c r="E1929" s="368"/>
      <c r="F1929" s="368"/>
      <c r="G1929" s="369"/>
      <c r="H1929" s="369"/>
      <c r="I1929" s="443"/>
      <c r="J1929" s="368"/>
      <c r="O1929" s="457"/>
      <c r="P1929" s="398"/>
      <c r="Q1929" s="398"/>
    </row>
    <row r="1930" spans="1:17" s="364" customFormat="1" ht="109.2" customHeight="1" x14ac:dyDescent="0.3">
      <c r="A1930" s="368"/>
      <c r="B1930" s="361"/>
      <c r="C1930" s="368"/>
      <c r="D1930" s="368"/>
      <c r="E1930" s="368"/>
      <c r="F1930" s="368"/>
      <c r="G1930" s="369"/>
      <c r="H1930" s="369"/>
      <c r="I1930" s="443"/>
      <c r="J1930" s="368"/>
      <c r="O1930" s="457"/>
      <c r="P1930" s="398"/>
      <c r="Q1930" s="398"/>
    </row>
    <row r="1931" spans="1:17" s="364" customFormat="1" ht="109.2" customHeight="1" x14ac:dyDescent="0.3">
      <c r="A1931" s="368"/>
      <c r="B1931" s="361"/>
      <c r="C1931" s="368"/>
      <c r="D1931" s="368"/>
      <c r="E1931" s="368"/>
      <c r="F1931" s="368"/>
      <c r="G1931" s="369"/>
      <c r="H1931" s="369"/>
      <c r="I1931" s="443"/>
      <c r="J1931" s="368"/>
      <c r="O1931" s="457"/>
      <c r="P1931" s="398"/>
      <c r="Q1931" s="398"/>
    </row>
    <row r="1932" spans="1:17" s="364" customFormat="1" ht="109.2" customHeight="1" x14ac:dyDescent="0.3">
      <c r="A1932" s="368"/>
      <c r="B1932" s="361"/>
      <c r="C1932" s="368"/>
      <c r="D1932" s="368"/>
      <c r="E1932" s="368"/>
      <c r="F1932" s="368"/>
      <c r="G1932" s="369"/>
      <c r="H1932" s="369"/>
      <c r="I1932" s="443"/>
      <c r="J1932" s="368"/>
      <c r="O1932" s="457"/>
      <c r="P1932" s="398"/>
      <c r="Q1932" s="398"/>
    </row>
    <row r="1933" spans="1:17" s="364" customFormat="1" ht="109.2" customHeight="1" x14ac:dyDescent="0.3">
      <c r="A1933" s="368"/>
      <c r="B1933" s="361"/>
      <c r="C1933" s="368"/>
      <c r="D1933" s="368"/>
      <c r="E1933" s="368"/>
      <c r="F1933" s="368"/>
      <c r="G1933" s="369"/>
      <c r="H1933" s="369"/>
      <c r="I1933" s="443"/>
      <c r="J1933" s="368"/>
      <c r="O1933" s="457"/>
      <c r="P1933" s="398"/>
      <c r="Q1933" s="398"/>
    </row>
    <row r="1934" spans="1:17" s="364" customFormat="1" ht="109.2" customHeight="1" x14ac:dyDescent="0.3">
      <c r="A1934" s="368"/>
      <c r="B1934" s="361"/>
      <c r="C1934" s="368"/>
      <c r="D1934" s="368"/>
      <c r="E1934" s="368"/>
      <c r="F1934" s="368"/>
      <c r="G1934" s="369"/>
      <c r="H1934" s="369"/>
      <c r="I1934" s="443"/>
      <c r="J1934" s="368"/>
      <c r="O1934" s="457"/>
      <c r="P1934" s="398"/>
      <c r="Q1934" s="398"/>
    </row>
    <row r="1935" spans="1:17" s="364" customFormat="1" ht="109.2" customHeight="1" x14ac:dyDescent="0.3">
      <c r="A1935" s="368"/>
      <c r="B1935" s="361"/>
      <c r="C1935" s="368"/>
      <c r="D1935" s="368"/>
      <c r="E1935" s="368"/>
      <c r="F1935" s="368"/>
      <c r="G1935" s="369"/>
      <c r="H1935" s="369"/>
      <c r="I1935" s="443"/>
      <c r="J1935" s="368"/>
      <c r="O1935" s="457"/>
      <c r="P1935" s="398"/>
      <c r="Q1935" s="398"/>
    </row>
    <row r="1936" spans="1:17" s="364" customFormat="1" ht="109.2" customHeight="1" x14ac:dyDescent="0.3">
      <c r="A1936" s="368"/>
      <c r="B1936" s="361"/>
      <c r="C1936" s="368"/>
      <c r="D1936" s="368"/>
      <c r="E1936" s="368"/>
      <c r="F1936" s="368"/>
      <c r="G1936" s="369"/>
      <c r="H1936" s="369"/>
      <c r="I1936" s="443"/>
      <c r="J1936" s="368"/>
      <c r="O1936" s="457"/>
      <c r="P1936" s="398"/>
      <c r="Q1936" s="398"/>
    </row>
    <row r="1937" spans="1:17" s="364" customFormat="1" ht="109.2" customHeight="1" x14ac:dyDescent="0.3">
      <c r="A1937" s="368"/>
      <c r="B1937" s="361"/>
      <c r="C1937" s="368"/>
      <c r="D1937" s="368"/>
      <c r="E1937" s="368"/>
      <c r="F1937" s="368"/>
      <c r="G1937" s="369"/>
      <c r="H1937" s="369"/>
      <c r="I1937" s="443"/>
      <c r="J1937" s="368"/>
      <c r="O1937" s="457"/>
      <c r="P1937" s="398"/>
      <c r="Q1937" s="398"/>
    </row>
    <row r="1938" spans="1:17" s="364" customFormat="1" ht="109.2" customHeight="1" x14ac:dyDescent="0.3">
      <c r="A1938" s="368"/>
      <c r="B1938" s="361"/>
      <c r="C1938" s="368"/>
      <c r="D1938" s="368"/>
      <c r="E1938" s="368"/>
      <c r="F1938" s="368"/>
      <c r="G1938" s="369"/>
      <c r="H1938" s="369"/>
      <c r="I1938" s="443"/>
      <c r="J1938" s="368"/>
      <c r="O1938" s="457"/>
      <c r="P1938" s="398"/>
      <c r="Q1938" s="398"/>
    </row>
    <row r="1939" spans="1:17" s="364" customFormat="1" ht="109.2" customHeight="1" x14ac:dyDescent="0.3">
      <c r="A1939" s="368"/>
      <c r="B1939" s="361"/>
      <c r="C1939" s="368"/>
      <c r="D1939" s="368"/>
      <c r="E1939" s="368"/>
      <c r="F1939" s="368"/>
      <c r="G1939" s="369"/>
      <c r="H1939" s="369"/>
      <c r="I1939" s="443"/>
      <c r="J1939" s="368"/>
      <c r="O1939" s="457"/>
      <c r="P1939" s="398"/>
      <c r="Q1939" s="398"/>
    </row>
    <row r="1940" spans="1:17" s="364" customFormat="1" ht="109.2" customHeight="1" x14ac:dyDescent="0.3">
      <c r="A1940" s="368"/>
      <c r="B1940" s="361"/>
      <c r="C1940" s="368"/>
      <c r="D1940" s="368"/>
      <c r="E1940" s="368"/>
      <c r="F1940" s="368"/>
      <c r="G1940" s="369"/>
      <c r="H1940" s="369"/>
      <c r="I1940" s="443"/>
      <c r="J1940" s="368"/>
      <c r="O1940" s="457"/>
      <c r="P1940" s="398"/>
      <c r="Q1940" s="398"/>
    </row>
    <row r="1941" spans="1:17" s="364" customFormat="1" ht="109.2" customHeight="1" x14ac:dyDescent="0.3">
      <c r="A1941" s="368"/>
      <c r="B1941" s="361"/>
      <c r="C1941" s="368"/>
      <c r="D1941" s="368"/>
      <c r="E1941" s="368"/>
      <c r="F1941" s="368"/>
      <c r="G1941" s="369"/>
      <c r="H1941" s="369"/>
      <c r="I1941" s="443"/>
      <c r="J1941" s="368"/>
      <c r="O1941" s="457"/>
      <c r="P1941" s="398"/>
      <c r="Q1941" s="398"/>
    </row>
    <row r="1942" spans="1:17" s="364" customFormat="1" ht="109.2" customHeight="1" x14ac:dyDescent="0.3">
      <c r="A1942" s="368"/>
      <c r="B1942" s="361"/>
      <c r="C1942" s="368"/>
      <c r="D1942" s="368"/>
      <c r="E1942" s="368"/>
      <c r="F1942" s="368"/>
      <c r="G1942" s="369"/>
      <c r="H1942" s="369"/>
      <c r="I1942" s="443"/>
      <c r="J1942" s="368"/>
      <c r="O1942" s="457"/>
      <c r="P1942" s="398"/>
      <c r="Q1942" s="398"/>
    </row>
    <row r="1943" spans="1:17" s="364" customFormat="1" ht="109.2" customHeight="1" x14ac:dyDescent="0.3">
      <c r="A1943" s="368"/>
      <c r="B1943" s="361"/>
      <c r="C1943" s="368"/>
      <c r="D1943" s="368"/>
      <c r="E1943" s="368"/>
      <c r="F1943" s="368"/>
      <c r="G1943" s="369"/>
      <c r="H1943" s="369"/>
      <c r="I1943" s="443"/>
      <c r="J1943" s="368"/>
      <c r="O1943" s="457"/>
      <c r="P1943" s="398"/>
      <c r="Q1943" s="398"/>
    </row>
    <row r="1944" spans="1:17" s="364" customFormat="1" ht="109.2" customHeight="1" x14ac:dyDescent="0.3">
      <c r="A1944" s="368"/>
      <c r="B1944" s="361"/>
      <c r="C1944" s="368"/>
      <c r="D1944" s="368"/>
      <c r="E1944" s="368"/>
      <c r="F1944" s="368"/>
      <c r="G1944" s="369"/>
      <c r="H1944" s="369"/>
      <c r="I1944" s="443"/>
      <c r="J1944" s="368"/>
      <c r="O1944" s="457"/>
      <c r="P1944" s="398"/>
      <c r="Q1944" s="398"/>
    </row>
    <row r="1945" spans="1:17" s="364" customFormat="1" ht="109.2" customHeight="1" x14ac:dyDescent="0.3">
      <c r="A1945" s="368"/>
      <c r="B1945" s="361"/>
      <c r="C1945" s="368"/>
      <c r="D1945" s="368"/>
      <c r="E1945" s="368"/>
      <c r="F1945" s="368"/>
      <c r="G1945" s="369"/>
      <c r="H1945" s="369"/>
      <c r="I1945" s="443"/>
      <c r="J1945" s="368"/>
      <c r="O1945" s="457"/>
      <c r="P1945" s="398"/>
      <c r="Q1945" s="398"/>
    </row>
    <row r="1946" spans="1:17" s="364" customFormat="1" ht="109.2" customHeight="1" x14ac:dyDescent="0.3">
      <c r="A1946" s="368"/>
      <c r="B1946" s="361"/>
      <c r="C1946" s="368"/>
      <c r="D1946" s="368"/>
      <c r="E1946" s="368"/>
      <c r="F1946" s="368"/>
      <c r="G1946" s="369"/>
      <c r="H1946" s="369"/>
      <c r="I1946" s="443"/>
      <c r="J1946" s="368"/>
      <c r="O1946" s="457"/>
      <c r="P1946" s="398"/>
      <c r="Q1946" s="398"/>
    </row>
    <row r="1947" spans="1:17" s="364" customFormat="1" ht="109.2" customHeight="1" x14ac:dyDescent="0.3">
      <c r="A1947" s="368"/>
      <c r="B1947" s="361"/>
      <c r="C1947" s="368"/>
      <c r="D1947" s="368"/>
      <c r="E1947" s="368"/>
      <c r="F1947" s="368"/>
      <c r="G1947" s="369"/>
      <c r="H1947" s="369"/>
      <c r="I1947" s="443"/>
      <c r="J1947" s="368"/>
      <c r="O1947" s="457"/>
      <c r="P1947" s="398"/>
      <c r="Q1947" s="398"/>
    </row>
    <row r="1948" spans="1:17" s="364" customFormat="1" ht="109.2" customHeight="1" x14ac:dyDescent="0.3">
      <c r="A1948" s="368"/>
      <c r="B1948" s="361"/>
      <c r="C1948" s="368"/>
      <c r="D1948" s="368"/>
      <c r="E1948" s="368"/>
      <c r="F1948" s="368"/>
      <c r="G1948" s="369"/>
      <c r="H1948" s="369"/>
      <c r="I1948" s="443"/>
      <c r="J1948" s="368"/>
      <c r="O1948" s="457"/>
      <c r="P1948" s="398"/>
      <c r="Q1948" s="398"/>
    </row>
    <row r="1949" spans="1:17" s="364" customFormat="1" ht="109.2" customHeight="1" x14ac:dyDescent="0.3">
      <c r="A1949" s="368"/>
      <c r="B1949" s="361"/>
      <c r="C1949" s="368"/>
      <c r="D1949" s="368"/>
      <c r="E1949" s="368"/>
      <c r="F1949" s="368"/>
      <c r="G1949" s="369"/>
      <c r="H1949" s="369"/>
      <c r="I1949" s="443"/>
      <c r="J1949" s="368"/>
      <c r="O1949" s="457"/>
      <c r="P1949" s="398"/>
      <c r="Q1949" s="398"/>
    </row>
    <row r="1950" spans="1:17" s="364" customFormat="1" ht="109.2" customHeight="1" x14ac:dyDescent="0.3">
      <c r="A1950" s="368"/>
      <c r="B1950" s="361"/>
      <c r="C1950" s="368"/>
      <c r="D1950" s="368"/>
      <c r="E1950" s="368"/>
      <c r="F1950" s="368"/>
      <c r="G1950" s="369"/>
      <c r="H1950" s="369"/>
      <c r="I1950" s="443"/>
      <c r="J1950" s="368"/>
      <c r="O1950" s="457"/>
      <c r="P1950" s="398"/>
      <c r="Q1950" s="398"/>
    </row>
    <row r="1951" spans="1:17" s="364" customFormat="1" ht="109.2" customHeight="1" x14ac:dyDescent="0.3">
      <c r="A1951" s="368"/>
      <c r="B1951" s="361"/>
      <c r="C1951" s="368"/>
      <c r="D1951" s="368"/>
      <c r="E1951" s="368"/>
      <c r="F1951" s="368"/>
      <c r="G1951" s="369"/>
      <c r="H1951" s="369"/>
      <c r="I1951" s="443"/>
      <c r="J1951" s="368"/>
      <c r="O1951" s="457"/>
      <c r="P1951" s="398"/>
      <c r="Q1951" s="398"/>
    </row>
    <row r="1952" spans="1:17" s="364" customFormat="1" ht="109.2" customHeight="1" x14ac:dyDescent="0.3">
      <c r="A1952" s="368"/>
      <c r="B1952" s="361"/>
      <c r="C1952" s="368"/>
      <c r="D1952" s="368"/>
      <c r="E1952" s="368"/>
      <c r="F1952" s="368"/>
      <c r="G1952" s="369"/>
      <c r="H1952" s="369"/>
      <c r="I1952" s="443"/>
      <c r="J1952" s="368"/>
      <c r="O1952" s="457"/>
      <c r="P1952" s="398"/>
      <c r="Q1952" s="398"/>
    </row>
    <row r="1953" spans="1:17" s="364" customFormat="1" ht="109.2" customHeight="1" x14ac:dyDescent="0.3">
      <c r="A1953" s="368"/>
      <c r="B1953" s="361"/>
      <c r="C1953" s="368"/>
      <c r="D1953" s="368"/>
      <c r="E1953" s="368"/>
      <c r="F1953" s="368"/>
      <c r="G1953" s="369"/>
      <c r="H1953" s="369"/>
      <c r="I1953" s="443"/>
      <c r="J1953" s="368"/>
      <c r="O1953" s="457"/>
      <c r="P1953" s="398"/>
      <c r="Q1953" s="398"/>
    </row>
    <row r="1954" spans="1:17" s="364" customFormat="1" ht="109.2" customHeight="1" x14ac:dyDescent="0.3">
      <c r="A1954" s="368"/>
      <c r="B1954" s="361"/>
      <c r="C1954" s="368"/>
      <c r="D1954" s="368"/>
      <c r="E1954" s="368"/>
      <c r="F1954" s="368"/>
      <c r="G1954" s="369"/>
      <c r="H1954" s="369"/>
      <c r="I1954" s="443"/>
      <c r="J1954" s="368"/>
      <c r="O1954" s="457"/>
      <c r="P1954" s="398"/>
      <c r="Q1954" s="398"/>
    </row>
    <row r="1955" spans="1:17" s="364" customFormat="1" ht="109.2" customHeight="1" x14ac:dyDescent="0.3">
      <c r="A1955" s="368"/>
      <c r="B1955" s="361"/>
      <c r="C1955" s="368"/>
      <c r="D1955" s="368"/>
      <c r="E1955" s="368"/>
      <c r="F1955" s="368"/>
      <c r="G1955" s="369"/>
      <c r="H1955" s="369"/>
      <c r="I1955" s="443"/>
      <c r="J1955" s="368"/>
      <c r="O1955" s="457"/>
      <c r="P1955" s="398"/>
      <c r="Q1955" s="398"/>
    </row>
    <row r="1956" spans="1:17" s="364" customFormat="1" ht="109.2" customHeight="1" x14ac:dyDescent="0.3">
      <c r="A1956" s="368"/>
      <c r="B1956" s="361"/>
      <c r="C1956" s="368"/>
      <c r="D1956" s="368"/>
      <c r="E1956" s="368"/>
      <c r="F1956" s="368"/>
      <c r="G1956" s="369"/>
      <c r="H1956" s="369"/>
      <c r="I1956" s="443"/>
      <c r="J1956" s="368"/>
      <c r="O1956" s="457"/>
      <c r="P1956" s="398"/>
      <c r="Q1956" s="398"/>
    </row>
    <row r="1957" spans="1:17" s="364" customFormat="1" ht="109.2" customHeight="1" x14ac:dyDescent="0.3">
      <c r="A1957" s="368"/>
      <c r="B1957" s="361"/>
      <c r="C1957" s="368"/>
      <c r="D1957" s="368"/>
      <c r="E1957" s="368"/>
      <c r="F1957" s="368"/>
      <c r="G1957" s="369"/>
      <c r="H1957" s="369"/>
      <c r="I1957" s="443"/>
      <c r="J1957" s="368"/>
      <c r="O1957" s="457"/>
      <c r="P1957" s="398"/>
      <c r="Q1957" s="398"/>
    </row>
    <row r="1958" spans="1:17" s="364" customFormat="1" ht="109.2" customHeight="1" x14ac:dyDescent="0.3">
      <c r="A1958" s="368"/>
      <c r="B1958" s="361"/>
      <c r="C1958" s="368"/>
      <c r="D1958" s="368"/>
      <c r="E1958" s="368"/>
      <c r="F1958" s="368"/>
      <c r="G1958" s="369"/>
      <c r="H1958" s="369"/>
      <c r="I1958" s="443"/>
      <c r="J1958" s="368"/>
      <c r="O1958" s="457"/>
      <c r="P1958" s="398"/>
      <c r="Q1958" s="398"/>
    </row>
    <row r="1959" spans="1:17" s="364" customFormat="1" ht="109.2" customHeight="1" x14ac:dyDescent="0.3">
      <c r="A1959" s="368"/>
      <c r="B1959" s="361"/>
      <c r="C1959" s="368"/>
      <c r="D1959" s="368"/>
      <c r="E1959" s="368"/>
      <c r="F1959" s="368"/>
      <c r="G1959" s="369"/>
      <c r="H1959" s="369"/>
      <c r="I1959" s="443"/>
      <c r="J1959" s="368"/>
      <c r="O1959" s="457"/>
      <c r="P1959" s="398"/>
      <c r="Q1959" s="398"/>
    </row>
    <row r="1960" spans="1:17" s="364" customFormat="1" ht="109.2" customHeight="1" x14ac:dyDescent="0.3">
      <c r="A1960" s="368"/>
      <c r="B1960" s="361"/>
      <c r="C1960" s="368"/>
      <c r="D1960" s="368"/>
      <c r="E1960" s="368"/>
      <c r="F1960" s="368"/>
      <c r="G1960" s="369"/>
      <c r="H1960" s="369"/>
      <c r="I1960" s="443"/>
      <c r="J1960" s="368"/>
      <c r="O1960" s="457"/>
      <c r="P1960" s="398"/>
      <c r="Q1960" s="398"/>
    </row>
    <row r="1961" spans="1:17" s="364" customFormat="1" ht="109.2" customHeight="1" x14ac:dyDescent="0.3">
      <c r="A1961" s="368"/>
      <c r="B1961" s="361"/>
      <c r="C1961" s="368"/>
      <c r="D1961" s="368"/>
      <c r="E1961" s="368"/>
      <c r="F1961" s="368"/>
      <c r="G1961" s="369"/>
      <c r="H1961" s="369"/>
      <c r="I1961" s="443"/>
      <c r="J1961" s="368"/>
      <c r="O1961" s="457"/>
      <c r="P1961" s="398"/>
      <c r="Q1961" s="398"/>
    </row>
    <row r="1962" spans="1:17" s="364" customFormat="1" ht="109.2" customHeight="1" x14ac:dyDescent="0.3">
      <c r="A1962" s="368"/>
      <c r="B1962" s="361"/>
      <c r="C1962" s="368"/>
      <c r="D1962" s="368"/>
      <c r="E1962" s="368"/>
      <c r="F1962" s="368"/>
      <c r="G1962" s="369"/>
      <c r="H1962" s="369"/>
      <c r="I1962" s="443"/>
      <c r="J1962" s="368"/>
      <c r="O1962" s="457"/>
      <c r="P1962" s="398"/>
      <c r="Q1962" s="398"/>
    </row>
    <row r="1963" spans="1:17" s="364" customFormat="1" ht="109.2" customHeight="1" x14ac:dyDescent="0.3">
      <c r="A1963" s="368"/>
      <c r="B1963" s="361"/>
      <c r="C1963" s="368"/>
      <c r="D1963" s="368"/>
      <c r="E1963" s="368"/>
      <c r="F1963" s="368"/>
      <c r="G1963" s="369"/>
      <c r="H1963" s="369"/>
      <c r="I1963" s="443"/>
      <c r="J1963" s="368"/>
      <c r="O1963" s="457"/>
      <c r="P1963" s="398"/>
      <c r="Q1963" s="398"/>
    </row>
    <row r="1964" spans="1:17" s="364" customFormat="1" ht="109.2" customHeight="1" x14ac:dyDescent="0.3">
      <c r="A1964" s="368"/>
      <c r="B1964" s="361"/>
      <c r="C1964" s="368"/>
      <c r="D1964" s="368"/>
      <c r="E1964" s="368"/>
      <c r="F1964" s="368"/>
      <c r="G1964" s="369"/>
      <c r="H1964" s="369"/>
      <c r="I1964" s="443"/>
      <c r="J1964" s="368"/>
      <c r="O1964" s="457"/>
      <c r="P1964" s="398"/>
      <c r="Q1964" s="398"/>
    </row>
    <row r="1965" spans="1:17" s="364" customFormat="1" ht="109.2" customHeight="1" x14ac:dyDescent="0.3">
      <c r="A1965" s="368"/>
      <c r="B1965" s="361"/>
      <c r="C1965" s="368"/>
      <c r="D1965" s="368"/>
      <c r="E1965" s="368"/>
      <c r="F1965" s="368"/>
      <c r="G1965" s="369"/>
      <c r="H1965" s="369"/>
      <c r="I1965" s="443"/>
      <c r="J1965" s="368"/>
      <c r="O1965" s="457"/>
      <c r="P1965" s="398"/>
      <c r="Q1965" s="398"/>
    </row>
    <row r="1966" spans="1:17" s="364" customFormat="1" ht="109.2" customHeight="1" x14ac:dyDescent="0.3">
      <c r="A1966" s="368"/>
      <c r="B1966" s="361"/>
      <c r="C1966" s="368"/>
      <c r="D1966" s="368"/>
      <c r="E1966" s="368"/>
      <c r="F1966" s="368"/>
      <c r="G1966" s="369"/>
      <c r="H1966" s="369"/>
      <c r="I1966" s="443"/>
      <c r="J1966" s="368"/>
      <c r="O1966" s="457"/>
      <c r="P1966" s="398"/>
      <c r="Q1966" s="398"/>
    </row>
    <row r="1967" spans="1:17" s="364" customFormat="1" ht="109.2" customHeight="1" x14ac:dyDescent="0.3">
      <c r="A1967" s="368"/>
      <c r="B1967" s="361"/>
      <c r="C1967" s="368"/>
      <c r="D1967" s="368"/>
      <c r="E1967" s="368"/>
      <c r="F1967" s="368"/>
      <c r="G1967" s="369"/>
      <c r="H1967" s="369"/>
      <c r="I1967" s="443"/>
      <c r="J1967" s="368"/>
      <c r="O1967" s="457"/>
      <c r="P1967" s="398"/>
      <c r="Q1967" s="398"/>
    </row>
    <row r="1968" spans="1:17" s="364" customFormat="1" ht="109.2" customHeight="1" x14ac:dyDescent="0.3">
      <c r="A1968" s="368"/>
      <c r="B1968" s="361"/>
      <c r="C1968" s="368"/>
      <c r="D1968" s="368"/>
      <c r="E1968" s="368"/>
      <c r="F1968" s="368"/>
      <c r="G1968" s="369"/>
      <c r="H1968" s="369"/>
      <c r="I1968" s="443"/>
      <c r="J1968" s="368"/>
      <c r="O1968" s="457"/>
      <c r="P1968" s="398"/>
      <c r="Q1968" s="398"/>
    </row>
    <row r="1969" spans="1:17" s="364" customFormat="1" ht="109.2" customHeight="1" x14ac:dyDescent="0.3">
      <c r="A1969" s="368"/>
      <c r="B1969" s="361"/>
      <c r="C1969" s="368"/>
      <c r="D1969" s="368"/>
      <c r="E1969" s="368"/>
      <c r="F1969" s="368"/>
      <c r="G1969" s="369"/>
      <c r="H1969" s="369"/>
      <c r="I1969" s="443"/>
      <c r="J1969" s="368"/>
      <c r="O1969" s="457"/>
      <c r="P1969" s="398"/>
      <c r="Q1969" s="398"/>
    </row>
    <row r="1970" spans="1:17" s="364" customFormat="1" ht="109.2" customHeight="1" x14ac:dyDescent="0.3">
      <c r="A1970" s="368"/>
      <c r="B1970" s="361"/>
      <c r="C1970" s="368"/>
      <c r="D1970" s="368"/>
      <c r="E1970" s="368"/>
      <c r="F1970" s="368"/>
      <c r="G1970" s="369"/>
      <c r="H1970" s="369"/>
      <c r="I1970" s="443"/>
      <c r="J1970" s="368"/>
      <c r="O1970" s="457"/>
      <c r="P1970" s="398"/>
      <c r="Q1970" s="398"/>
    </row>
    <row r="1971" spans="1:17" s="364" customFormat="1" ht="109.2" customHeight="1" x14ac:dyDescent="0.3">
      <c r="A1971" s="368"/>
      <c r="B1971" s="361"/>
      <c r="C1971" s="368"/>
      <c r="D1971" s="368"/>
      <c r="E1971" s="368"/>
      <c r="F1971" s="368"/>
      <c r="G1971" s="369"/>
      <c r="H1971" s="369"/>
      <c r="I1971" s="443"/>
      <c r="J1971" s="368"/>
      <c r="O1971" s="457"/>
      <c r="P1971" s="398"/>
      <c r="Q1971" s="398"/>
    </row>
    <row r="1972" spans="1:17" s="364" customFormat="1" ht="109.2" customHeight="1" x14ac:dyDescent="0.3">
      <c r="A1972" s="368"/>
      <c r="B1972" s="361"/>
      <c r="C1972" s="368"/>
      <c r="D1972" s="368"/>
      <c r="E1972" s="368"/>
      <c r="F1972" s="368"/>
      <c r="G1972" s="369"/>
      <c r="H1972" s="369"/>
      <c r="I1972" s="443"/>
      <c r="J1972" s="368"/>
      <c r="O1972" s="457"/>
      <c r="P1972" s="398"/>
      <c r="Q1972" s="398"/>
    </row>
    <row r="1973" spans="1:17" s="364" customFormat="1" ht="109.2" customHeight="1" x14ac:dyDescent="0.3">
      <c r="A1973" s="368"/>
      <c r="B1973" s="361"/>
      <c r="C1973" s="368"/>
      <c r="D1973" s="368"/>
      <c r="E1973" s="368"/>
      <c r="F1973" s="368"/>
      <c r="G1973" s="369"/>
      <c r="H1973" s="369"/>
      <c r="I1973" s="443"/>
      <c r="J1973" s="368"/>
      <c r="O1973" s="457"/>
      <c r="P1973" s="398"/>
      <c r="Q1973" s="398"/>
    </row>
    <row r="1974" spans="1:17" s="364" customFormat="1" ht="109.2" customHeight="1" x14ac:dyDescent="0.3">
      <c r="A1974" s="368"/>
      <c r="B1974" s="361"/>
      <c r="C1974" s="368"/>
      <c r="D1974" s="368"/>
      <c r="E1974" s="368"/>
      <c r="F1974" s="368"/>
      <c r="G1974" s="369"/>
      <c r="H1974" s="369"/>
      <c r="I1974" s="443"/>
      <c r="J1974" s="368"/>
      <c r="O1974" s="457"/>
      <c r="P1974" s="398"/>
      <c r="Q1974" s="398"/>
    </row>
    <row r="1975" spans="1:17" s="364" customFormat="1" ht="109.2" customHeight="1" x14ac:dyDescent="0.3">
      <c r="A1975" s="368"/>
      <c r="B1975" s="361"/>
      <c r="C1975" s="368"/>
      <c r="D1975" s="368"/>
      <c r="E1975" s="368"/>
      <c r="F1975" s="368"/>
      <c r="G1975" s="369"/>
      <c r="H1975" s="369"/>
      <c r="I1975" s="443"/>
      <c r="J1975" s="368"/>
      <c r="O1975" s="457"/>
      <c r="P1975" s="398"/>
      <c r="Q1975" s="398"/>
    </row>
    <row r="1976" spans="1:17" s="364" customFormat="1" ht="109.2" customHeight="1" x14ac:dyDescent="0.3">
      <c r="A1976" s="368"/>
      <c r="B1976" s="361"/>
      <c r="C1976" s="368"/>
      <c r="D1976" s="368"/>
      <c r="E1976" s="368"/>
      <c r="F1976" s="368"/>
      <c r="G1976" s="369"/>
      <c r="H1976" s="369"/>
      <c r="I1976" s="443"/>
      <c r="J1976" s="368"/>
      <c r="O1976" s="457"/>
      <c r="P1976" s="398"/>
      <c r="Q1976" s="398"/>
    </row>
    <row r="1977" spans="1:17" s="364" customFormat="1" ht="109.2" customHeight="1" x14ac:dyDescent="0.3">
      <c r="A1977" s="368"/>
      <c r="B1977" s="361"/>
      <c r="C1977" s="368"/>
      <c r="D1977" s="368"/>
      <c r="E1977" s="368"/>
      <c r="F1977" s="368"/>
      <c r="G1977" s="369"/>
      <c r="H1977" s="369"/>
      <c r="I1977" s="443"/>
      <c r="J1977" s="368"/>
      <c r="O1977" s="457"/>
      <c r="P1977" s="398"/>
      <c r="Q1977" s="398"/>
    </row>
    <row r="1978" spans="1:17" s="364" customFormat="1" ht="109.2" customHeight="1" x14ac:dyDescent="0.3">
      <c r="A1978" s="368"/>
      <c r="B1978" s="361"/>
      <c r="C1978" s="368"/>
      <c r="D1978" s="368"/>
      <c r="E1978" s="368"/>
      <c r="F1978" s="368"/>
      <c r="G1978" s="369"/>
      <c r="H1978" s="369"/>
      <c r="I1978" s="443"/>
      <c r="J1978" s="368"/>
      <c r="O1978" s="457"/>
      <c r="P1978" s="398"/>
      <c r="Q1978" s="398"/>
    </row>
    <row r="1979" spans="1:17" s="364" customFormat="1" ht="109.2" customHeight="1" x14ac:dyDescent="0.3">
      <c r="A1979" s="368"/>
      <c r="B1979" s="361"/>
      <c r="C1979" s="368"/>
      <c r="D1979" s="368"/>
      <c r="E1979" s="368"/>
      <c r="F1979" s="368"/>
      <c r="G1979" s="369"/>
      <c r="H1979" s="369"/>
      <c r="I1979" s="443"/>
      <c r="J1979" s="368"/>
      <c r="O1979" s="457"/>
      <c r="P1979" s="398"/>
      <c r="Q1979" s="398"/>
    </row>
    <row r="1980" spans="1:17" s="364" customFormat="1" ht="109.2" customHeight="1" x14ac:dyDescent="0.3">
      <c r="A1980" s="368"/>
      <c r="B1980" s="361"/>
      <c r="C1980" s="368"/>
      <c r="D1980" s="368"/>
      <c r="E1980" s="368"/>
      <c r="F1980" s="368"/>
      <c r="G1980" s="369"/>
      <c r="H1980" s="369"/>
      <c r="I1980" s="443"/>
      <c r="J1980" s="368"/>
      <c r="O1980" s="457"/>
      <c r="P1980" s="398"/>
      <c r="Q1980" s="398"/>
    </row>
    <row r="1981" spans="1:17" s="364" customFormat="1" ht="109.2" customHeight="1" x14ac:dyDescent="0.3">
      <c r="A1981" s="368"/>
      <c r="B1981" s="361"/>
      <c r="C1981" s="368"/>
      <c r="D1981" s="368"/>
      <c r="E1981" s="368"/>
      <c r="F1981" s="368"/>
      <c r="G1981" s="369"/>
      <c r="H1981" s="369"/>
      <c r="I1981" s="443"/>
      <c r="J1981" s="368"/>
      <c r="O1981" s="457"/>
      <c r="P1981" s="398"/>
      <c r="Q1981" s="398"/>
    </row>
    <row r="1982" spans="1:17" s="364" customFormat="1" ht="109.2" customHeight="1" x14ac:dyDescent="0.3">
      <c r="A1982" s="368"/>
      <c r="B1982" s="361"/>
      <c r="C1982" s="368"/>
      <c r="D1982" s="368"/>
      <c r="E1982" s="368"/>
      <c r="F1982" s="368"/>
      <c r="G1982" s="369"/>
      <c r="H1982" s="369"/>
      <c r="I1982" s="443"/>
      <c r="J1982" s="368"/>
      <c r="O1982" s="457"/>
      <c r="P1982" s="398"/>
      <c r="Q1982" s="398"/>
    </row>
    <row r="1983" spans="1:17" s="364" customFormat="1" ht="109.2" customHeight="1" x14ac:dyDescent="0.3">
      <c r="A1983" s="368"/>
      <c r="B1983" s="361"/>
      <c r="C1983" s="368"/>
      <c r="D1983" s="368"/>
      <c r="E1983" s="368"/>
      <c r="F1983" s="368"/>
      <c r="G1983" s="369"/>
      <c r="H1983" s="369"/>
      <c r="I1983" s="443"/>
      <c r="J1983" s="368"/>
      <c r="O1983" s="457"/>
      <c r="P1983" s="398"/>
      <c r="Q1983" s="398"/>
    </row>
    <row r="1984" spans="1:17" s="364" customFormat="1" ht="109.2" customHeight="1" x14ac:dyDescent="0.3">
      <c r="A1984" s="368"/>
      <c r="B1984" s="361"/>
      <c r="C1984" s="368"/>
      <c r="D1984" s="368"/>
      <c r="E1984" s="368"/>
      <c r="F1984" s="368"/>
      <c r="G1984" s="369"/>
      <c r="H1984" s="369"/>
      <c r="I1984" s="443"/>
      <c r="J1984" s="368"/>
      <c r="O1984" s="457"/>
      <c r="P1984" s="398"/>
      <c r="Q1984" s="398"/>
    </row>
    <row r="1985" spans="1:17" s="364" customFormat="1" ht="109.2" customHeight="1" x14ac:dyDescent="0.3">
      <c r="A1985" s="368"/>
      <c r="B1985" s="361"/>
      <c r="C1985" s="368"/>
      <c r="D1985" s="368"/>
      <c r="E1985" s="368"/>
      <c r="F1985" s="368"/>
      <c r="G1985" s="369"/>
      <c r="H1985" s="369"/>
      <c r="I1985" s="443"/>
      <c r="J1985" s="368"/>
      <c r="O1985" s="457"/>
      <c r="P1985" s="398"/>
      <c r="Q1985" s="398"/>
    </row>
    <row r="1986" spans="1:17" s="364" customFormat="1" ht="109.2" customHeight="1" x14ac:dyDescent="0.3">
      <c r="A1986" s="368"/>
      <c r="B1986" s="361"/>
      <c r="C1986" s="368"/>
      <c r="D1986" s="368"/>
      <c r="E1986" s="368"/>
      <c r="F1986" s="368"/>
      <c r="G1986" s="369"/>
      <c r="H1986" s="369"/>
      <c r="I1986" s="443"/>
      <c r="J1986" s="368"/>
      <c r="O1986" s="457"/>
      <c r="P1986" s="398"/>
      <c r="Q1986" s="398"/>
    </row>
    <row r="1987" spans="1:17" s="364" customFormat="1" ht="109.2" customHeight="1" x14ac:dyDescent="0.3">
      <c r="A1987" s="368"/>
      <c r="B1987" s="361"/>
      <c r="C1987" s="368"/>
      <c r="D1987" s="368"/>
      <c r="E1987" s="368"/>
      <c r="F1987" s="368"/>
      <c r="G1987" s="369"/>
      <c r="H1987" s="369"/>
      <c r="I1987" s="443"/>
      <c r="J1987" s="368"/>
      <c r="O1987" s="457"/>
      <c r="P1987" s="398"/>
      <c r="Q1987" s="398"/>
    </row>
    <row r="1988" spans="1:17" s="364" customFormat="1" ht="109.2" customHeight="1" x14ac:dyDescent="0.3">
      <c r="A1988" s="368"/>
      <c r="B1988" s="361"/>
      <c r="C1988" s="368"/>
      <c r="D1988" s="368"/>
      <c r="E1988" s="368"/>
      <c r="F1988" s="368"/>
      <c r="G1988" s="369"/>
      <c r="H1988" s="369"/>
      <c r="I1988" s="443"/>
      <c r="J1988" s="368"/>
      <c r="O1988" s="457"/>
      <c r="P1988" s="398"/>
      <c r="Q1988" s="398"/>
    </row>
    <row r="1989" spans="1:17" s="364" customFormat="1" ht="109.2" customHeight="1" x14ac:dyDescent="0.3">
      <c r="A1989" s="368"/>
      <c r="B1989" s="361"/>
      <c r="C1989" s="368"/>
      <c r="D1989" s="368"/>
      <c r="E1989" s="368"/>
      <c r="F1989" s="368"/>
      <c r="G1989" s="369"/>
      <c r="H1989" s="369"/>
      <c r="I1989" s="443"/>
      <c r="J1989" s="368"/>
      <c r="O1989" s="457"/>
      <c r="P1989" s="398"/>
      <c r="Q1989" s="398"/>
    </row>
    <row r="1990" spans="1:17" s="364" customFormat="1" ht="109.2" customHeight="1" x14ac:dyDescent="0.3">
      <c r="A1990" s="368"/>
      <c r="B1990" s="361"/>
      <c r="C1990" s="368"/>
      <c r="D1990" s="368"/>
      <c r="E1990" s="368"/>
      <c r="F1990" s="368"/>
      <c r="G1990" s="369"/>
      <c r="H1990" s="369"/>
      <c r="I1990" s="443"/>
      <c r="J1990" s="368"/>
      <c r="O1990" s="457"/>
      <c r="P1990" s="398"/>
      <c r="Q1990" s="398"/>
    </row>
    <row r="1991" spans="1:17" s="364" customFormat="1" ht="109.2" customHeight="1" x14ac:dyDescent="0.3">
      <c r="A1991" s="368"/>
      <c r="B1991" s="361"/>
      <c r="C1991" s="368"/>
      <c r="D1991" s="368"/>
      <c r="E1991" s="368"/>
      <c r="F1991" s="368"/>
      <c r="G1991" s="369"/>
      <c r="H1991" s="369"/>
      <c r="I1991" s="443"/>
      <c r="J1991" s="368"/>
      <c r="O1991" s="457"/>
      <c r="P1991" s="398"/>
      <c r="Q1991" s="398"/>
    </row>
    <row r="1992" spans="1:17" s="364" customFormat="1" ht="109.2" customHeight="1" x14ac:dyDescent="0.3">
      <c r="A1992" s="368"/>
      <c r="B1992" s="361"/>
      <c r="C1992" s="368"/>
      <c r="D1992" s="368"/>
      <c r="E1992" s="368"/>
      <c r="F1992" s="368"/>
      <c r="G1992" s="369"/>
      <c r="H1992" s="369"/>
      <c r="I1992" s="443"/>
      <c r="J1992" s="368"/>
      <c r="O1992" s="457"/>
      <c r="P1992" s="398"/>
      <c r="Q1992" s="398"/>
    </row>
    <row r="1993" spans="1:17" s="364" customFormat="1" ht="109.2" customHeight="1" x14ac:dyDescent="0.3">
      <c r="A1993" s="368"/>
      <c r="B1993" s="361"/>
      <c r="C1993" s="368"/>
      <c r="D1993" s="368"/>
      <c r="E1993" s="368"/>
      <c r="F1993" s="368"/>
      <c r="G1993" s="369"/>
      <c r="H1993" s="369"/>
      <c r="I1993" s="443"/>
      <c r="J1993" s="368"/>
      <c r="O1993" s="457"/>
      <c r="P1993" s="398"/>
      <c r="Q1993" s="398"/>
    </row>
    <row r="1994" spans="1:17" s="364" customFormat="1" ht="109.2" customHeight="1" x14ac:dyDescent="0.3">
      <c r="A1994" s="368"/>
      <c r="B1994" s="361"/>
      <c r="C1994" s="368"/>
      <c r="D1994" s="368"/>
      <c r="E1994" s="368"/>
      <c r="F1994" s="368"/>
      <c r="G1994" s="369"/>
      <c r="H1994" s="369"/>
      <c r="I1994" s="443"/>
      <c r="J1994" s="368"/>
      <c r="O1994" s="457"/>
      <c r="P1994" s="398"/>
      <c r="Q1994" s="398"/>
    </row>
    <row r="1995" spans="1:17" s="364" customFormat="1" ht="109.2" customHeight="1" x14ac:dyDescent="0.3">
      <c r="A1995" s="368"/>
      <c r="B1995" s="361"/>
      <c r="C1995" s="368"/>
      <c r="D1995" s="368"/>
      <c r="E1995" s="368"/>
      <c r="F1995" s="368"/>
      <c r="G1995" s="369"/>
      <c r="H1995" s="369"/>
      <c r="I1995" s="443"/>
      <c r="J1995" s="368"/>
      <c r="O1995" s="457"/>
      <c r="P1995" s="398"/>
      <c r="Q1995" s="398"/>
    </row>
    <row r="1996" spans="1:17" s="364" customFormat="1" ht="109.2" customHeight="1" x14ac:dyDescent="0.3">
      <c r="A1996" s="368"/>
      <c r="B1996" s="361"/>
      <c r="C1996" s="368"/>
      <c r="D1996" s="368"/>
      <c r="E1996" s="368"/>
      <c r="F1996" s="368"/>
      <c r="G1996" s="369"/>
      <c r="H1996" s="369"/>
      <c r="I1996" s="443"/>
      <c r="J1996" s="368"/>
      <c r="O1996" s="457"/>
      <c r="P1996" s="398"/>
      <c r="Q1996" s="398"/>
    </row>
    <row r="1997" spans="1:17" s="364" customFormat="1" ht="109.2" customHeight="1" x14ac:dyDescent="0.3">
      <c r="A1997" s="368"/>
      <c r="B1997" s="361"/>
      <c r="C1997" s="368"/>
      <c r="D1997" s="368"/>
      <c r="E1997" s="368"/>
      <c r="F1997" s="368"/>
      <c r="G1997" s="369"/>
      <c r="H1997" s="369"/>
      <c r="I1997" s="443"/>
      <c r="J1997" s="368"/>
      <c r="O1997" s="457"/>
      <c r="P1997" s="398"/>
      <c r="Q1997" s="398"/>
    </row>
    <row r="1998" spans="1:17" s="364" customFormat="1" ht="109.2" customHeight="1" x14ac:dyDescent="0.3">
      <c r="A1998" s="368"/>
      <c r="B1998" s="361"/>
      <c r="C1998" s="368"/>
      <c r="D1998" s="368"/>
      <c r="E1998" s="368"/>
      <c r="F1998" s="368"/>
      <c r="G1998" s="369"/>
      <c r="H1998" s="369"/>
      <c r="I1998" s="443"/>
      <c r="J1998" s="368"/>
      <c r="O1998" s="457"/>
      <c r="P1998" s="398"/>
      <c r="Q1998" s="398"/>
    </row>
    <row r="1999" spans="1:17" s="364" customFormat="1" ht="109.2" customHeight="1" x14ac:dyDescent="0.3">
      <c r="A1999" s="368"/>
      <c r="B1999" s="361"/>
      <c r="C1999" s="368"/>
      <c r="D1999" s="368"/>
      <c r="E1999" s="368"/>
      <c r="F1999" s="368"/>
      <c r="G1999" s="369"/>
      <c r="H1999" s="369"/>
      <c r="I1999" s="443"/>
      <c r="J1999" s="368"/>
      <c r="O1999" s="457"/>
      <c r="P1999" s="398"/>
      <c r="Q1999" s="398"/>
    </row>
    <row r="2000" spans="1:17" s="364" customFormat="1" ht="109.2" customHeight="1" x14ac:dyDescent="0.3">
      <c r="A2000" s="368"/>
      <c r="B2000" s="361"/>
      <c r="C2000" s="368"/>
      <c r="D2000" s="368"/>
      <c r="E2000" s="368"/>
      <c r="F2000" s="368"/>
      <c r="G2000" s="369"/>
      <c r="H2000" s="369"/>
      <c r="I2000" s="443"/>
      <c r="J2000" s="368"/>
      <c r="O2000" s="457"/>
      <c r="P2000" s="398"/>
      <c r="Q2000" s="398"/>
    </row>
    <row r="2001" spans="1:17" s="364" customFormat="1" ht="109.2" customHeight="1" x14ac:dyDescent="0.3">
      <c r="A2001" s="368"/>
      <c r="B2001" s="361"/>
      <c r="C2001" s="368"/>
      <c r="D2001" s="368"/>
      <c r="E2001" s="368"/>
      <c r="F2001" s="368"/>
      <c r="G2001" s="369"/>
      <c r="H2001" s="369"/>
      <c r="I2001" s="443"/>
      <c r="J2001" s="368"/>
      <c r="O2001" s="457"/>
      <c r="P2001" s="398"/>
      <c r="Q2001" s="398"/>
    </row>
    <row r="2002" spans="1:17" s="364" customFormat="1" ht="109.2" customHeight="1" x14ac:dyDescent="0.3">
      <c r="A2002" s="368"/>
      <c r="B2002" s="361"/>
      <c r="C2002" s="368"/>
      <c r="D2002" s="368"/>
      <c r="E2002" s="368"/>
      <c r="F2002" s="368"/>
      <c r="G2002" s="369"/>
      <c r="H2002" s="369"/>
      <c r="I2002" s="443"/>
      <c r="J2002" s="368"/>
      <c r="O2002" s="457"/>
      <c r="P2002" s="398"/>
      <c r="Q2002" s="398"/>
    </row>
    <row r="2003" spans="1:17" s="364" customFormat="1" ht="109.2" customHeight="1" x14ac:dyDescent="0.3">
      <c r="A2003" s="368"/>
      <c r="B2003" s="361"/>
      <c r="C2003" s="368"/>
      <c r="D2003" s="368"/>
      <c r="E2003" s="368"/>
      <c r="F2003" s="368"/>
      <c r="G2003" s="369"/>
      <c r="H2003" s="369"/>
      <c r="I2003" s="443"/>
      <c r="J2003" s="368"/>
      <c r="O2003" s="457"/>
      <c r="P2003" s="398"/>
      <c r="Q2003" s="398"/>
    </row>
    <row r="2004" spans="1:17" s="364" customFormat="1" ht="109.2" customHeight="1" x14ac:dyDescent="0.3">
      <c r="A2004" s="368"/>
      <c r="B2004" s="361"/>
      <c r="C2004" s="368"/>
      <c r="D2004" s="368"/>
      <c r="E2004" s="368"/>
      <c r="F2004" s="368"/>
      <c r="G2004" s="369"/>
      <c r="H2004" s="369"/>
      <c r="I2004" s="443"/>
      <c r="J2004" s="368"/>
      <c r="O2004" s="457"/>
      <c r="P2004" s="398"/>
      <c r="Q2004" s="398"/>
    </row>
    <row r="2005" spans="1:17" s="364" customFormat="1" ht="109.2" customHeight="1" x14ac:dyDescent="0.3">
      <c r="A2005" s="368"/>
      <c r="B2005" s="361"/>
      <c r="C2005" s="368"/>
      <c r="D2005" s="368"/>
      <c r="E2005" s="368"/>
      <c r="F2005" s="368"/>
      <c r="G2005" s="369"/>
      <c r="H2005" s="369"/>
      <c r="I2005" s="443"/>
      <c r="J2005" s="368"/>
      <c r="O2005" s="457"/>
      <c r="P2005" s="398"/>
      <c r="Q2005" s="398"/>
    </row>
    <row r="2006" spans="1:17" s="364" customFormat="1" ht="109.2" customHeight="1" x14ac:dyDescent="0.3">
      <c r="A2006" s="368"/>
      <c r="B2006" s="361"/>
      <c r="C2006" s="368"/>
      <c r="D2006" s="368"/>
      <c r="E2006" s="368"/>
      <c r="F2006" s="368"/>
      <c r="G2006" s="369"/>
      <c r="H2006" s="369"/>
      <c r="I2006" s="443"/>
      <c r="J2006" s="368"/>
      <c r="O2006" s="457"/>
      <c r="P2006" s="398"/>
      <c r="Q2006" s="398"/>
    </row>
    <row r="2007" spans="1:17" s="364" customFormat="1" ht="109.2" customHeight="1" x14ac:dyDescent="0.3">
      <c r="A2007" s="368"/>
      <c r="B2007" s="361"/>
      <c r="C2007" s="368"/>
      <c r="D2007" s="368"/>
      <c r="E2007" s="368"/>
      <c r="F2007" s="368"/>
      <c r="G2007" s="369"/>
      <c r="H2007" s="369"/>
      <c r="I2007" s="443"/>
      <c r="J2007" s="368"/>
      <c r="O2007" s="457"/>
      <c r="P2007" s="398"/>
      <c r="Q2007" s="398"/>
    </row>
    <row r="2008" spans="1:17" s="364" customFormat="1" ht="109.2" customHeight="1" x14ac:dyDescent="0.3">
      <c r="A2008" s="368"/>
      <c r="B2008" s="361"/>
      <c r="C2008" s="368"/>
      <c r="D2008" s="368"/>
      <c r="E2008" s="368"/>
      <c r="F2008" s="368"/>
      <c r="G2008" s="369"/>
      <c r="H2008" s="369"/>
      <c r="I2008" s="443"/>
      <c r="J2008" s="368"/>
      <c r="O2008" s="457"/>
      <c r="P2008" s="398"/>
      <c r="Q2008" s="398"/>
    </row>
    <row r="2009" spans="1:17" s="364" customFormat="1" ht="109.2" customHeight="1" x14ac:dyDescent="0.3">
      <c r="A2009" s="368"/>
      <c r="B2009" s="361"/>
      <c r="C2009" s="368"/>
      <c r="D2009" s="368"/>
      <c r="E2009" s="368"/>
      <c r="F2009" s="368"/>
      <c r="G2009" s="369"/>
      <c r="H2009" s="369"/>
      <c r="I2009" s="443"/>
      <c r="J2009" s="368"/>
      <c r="O2009" s="457"/>
      <c r="P2009" s="398"/>
      <c r="Q2009" s="398"/>
    </row>
    <row r="2010" spans="1:17" s="364" customFormat="1" ht="109.2" customHeight="1" x14ac:dyDescent="0.3">
      <c r="A2010" s="368"/>
      <c r="B2010" s="361"/>
      <c r="C2010" s="368"/>
      <c r="D2010" s="368"/>
      <c r="E2010" s="368"/>
      <c r="F2010" s="368"/>
      <c r="G2010" s="369"/>
      <c r="H2010" s="369"/>
      <c r="I2010" s="443"/>
      <c r="J2010" s="368"/>
      <c r="O2010" s="457"/>
      <c r="P2010" s="398"/>
      <c r="Q2010" s="398"/>
    </row>
    <row r="2011" spans="1:17" s="364" customFormat="1" ht="109.2" customHeight="1" x14ac:dyDescent="0.3">
      <c r="A2011" s="368"/>
      <c r="B2011" s="361"/>
      <c r="C2011" s="368"/>
      <c r="D2011" s="368"/>
      <c r="E2011" s="368"/>
      <c r="F2011" s="368"/>
      <c r="G2011" s="369"/>
      <c r="H2011" s="369"/>
      <c r="I2011" s="443"/>
      <c r="J2011" s="368"/>
      <c r="O2011" s="457"/>
      <c r="P2011" s="398"/>
      <c r="Q2011" s="398"/>
    </row>
    <row r="2012" spans="1:17" s="364" customFormat="1" ht="109.2" customHeight="1" x14ac:dyDescent="0.3">
      <c r="A2012" s="368"/>
      <c r="B2012" s="361"/>
      <c r="C2012" s="368"/>
      <c r="D2012" s="368"/>
      <c r="E2012" s="368"/>
      <c r="F2012" s="368"/>
      <c r="G2012" s="369"/>
      <c r="H2012" s="369"/>
      <c r="I2012" s="443"/>
      <c r="J2012" s="368"/>
      <c r="O2012" s="457"/>
      <c r="P2012" s="398"/>
      <c r="Q2012" s="398"/>
    </row>
    <row r="2013" spans="1:17" s="364" customFormat="1" ht="109.2" customHeight="1" x14ac:dyDescent="0.3">
      <c r="A2013" s="368"/>
      <c r="B2013" s="361"/>
      <c r="C2013" s="368"/>
      <c r="D2013" s="368"/>
      <c r="E2013" s="368"/>
      <c r="F2013" s="368"/>
      <c r="G2013" s="369"/>
      <c r="H2013" s="369"/>
      <c r="I2013" s="443"/>
      <c r="J2013" s="368"/>
      <c r="O2013" s="457"/>
      <c r="P2013" s="398"/>
      <c r="Q2013" s="398"/>
    </row>
    <row r="2014" spans="1:17" s="364" customFormat="1" ht="109.2" customHeight="1" x14ac:dyDescent="0.3">
      <c r="A2014" s="368"/>
      <c r="B2014" s="361"/>
      <c r="C2014" s="368"/>
      <c r="D2014" s="368"/>
      <c r="E2014" s="368"/>
      <c r="F2014" s="368"/>
      <c r="G2014" s="369"/>
      <c r="H2014" s="369"/>
      <c r="I2014" s="443"/>
      <c r="J2014" s="368"/>
      <c r="O2014" s="457"/>
      <c r="P2014" s="398"/>
      <c r="Q2014" s="398"/>
    </row>
    <row r="2015" spans="1:17" s="364" customFormat="1" ht="109.2" customHeight="1" x14ac:dyDescent="0.3">
      <c r="A2015" s="368"/>
      <c r="B2015" s="361"/>
      <c r="C2015" s="368"/>
      <c r="D2015" s="368"/>
      <c r="E2015" s="368"/>
      <c r="F2015" s="368"/>
      <c r="G2015" s="369"/>
      <c r="H2015" s="369"/>
      <c r="I2015" s="443"/>
      <c r="J2015" s="368"/>
      <c r="O2015" s="457"/>
      <c r="P2015" s="398"/>
      <c r="Q2015" s="398"/>
    </row>
    <row r="2016" spans="1:17" s="364" customFormat="1" ht="109.2" customHeight="1" x14ac:dyDescent="0.3">
      <c r="A2016" s="368"/>
      <c r="B2016" s="361"/>
      <c r="C2016" s="368"/>
      <c r="D2016" s="368"/>
      <c r="E2016" s="368"/>
      <c r="F2016" s="368"/>
      <c r="G2016" s="369"/>
      <c r="H2016" s="369"/>
      <c r="I2016" s="443"/>
      <c r="J2016" s="368"/>
      <c r="O2016" s="457"/>
      <c r="P2016" s="398"/>
      <c r="Q2016" s="398"/>
    </row>
    <row r="2017" spans="1:17" s="364" customFormat="1" ht="109.2" customHeight="1" x14ac:dyDescent="0.3">
      <c r="A2017" s="368"/>
      <c r="B2017" s="361"/>
      <c r="C2017" s="368"/>
      <c r="D2017" s="368"/>
      <c r="E2017" s="368"/>
      <c r="F2017" s="368"/>
      <c r="G2017" s="369"/>
      <c r="H2017" s="369"/>
      <c r="I2017" s="443"/>
      <c r="J2017" s="368"/>
      <c r="O2017" s="457"/>
      <c r="P2017" s="398"/>
      <c r="Q2017" s="398"/>
    </row>
    <row r="2018" spans="1:17" s="364" customFormat="1" ht="109.2" customHeight="1" x14ac:dyDescent="0.3">
      <c r="A2018" s="368"/>
      <c r="B2018" s="361"/>
      <c r="C2018" s="368"/>
      <c r="D2018" s="368"/>
      <c r="E2018" s="368"/>
      <c r="F2018" s="368"/>
      <c r="G2018" s="369"/>
      <c r="H2018" s="369"/>
      <c r="I2018" s="443"/>
      <c r="J2018" s="368"/>
      <c r="O2018" s="457"/>
      <c r="P2018" s="398"/>
      <c r="Q2018" s="398"/>
    </row>
    <row r="2019" spans="1:17" s="364" customFormat="1" ht="109.2" customHeight="1" x14ac:dyDescent="0.3">
      <c r="A2019" s="368"/>
      <c r="B2019" s="361"/>
      <c r="C2019" s="368"/>
      <c r="D2019" s="368"/>
      <c r="E2019" s="368"/>
      <c r="F2019" s="368"/>
      <c r="G2019" s="369"/>
      <c r="H2019" s="369"/>
      <c r="I2019" s="443"/>
      <c r="J2019" s="368"/>
      <c r="O2019" s="457"/>
      <c r="P2019" s="398"/>
      <c r="Q2019" s="398"/>
    </row>
    <row r="2020" spans="1:17" s="364" customFormat="1" ht="109.2" customHeight="1" x14ac:dyDescent="0.3">
      <c r="A2020" s="368"/>
      <c r="B2020" s="361"/>
      <c r="C2020" s="368"/>
      <c r="D2020" s="368"/>
      <c r="E2020" s="368"/>
      <c r="F2020" s="368"/>
      <c r="G2020" s="369"/>
      <c r="H2020" s="369"/>
      <c r="I2020" s="443"/>
      <c r="J2020" s="368"/>
      <c r="O2020" s="457"/>
      <c r="P2020" s="398"/>
      <c r="Q2020" s="398"/>
    </row>
    <row r="2021" spans="1:17" s="364" customFormat="1" ht="109.2" customHeight="1" x14ac:dyDescent="0.3">
      <c r="A2021" s="368"/>
      <c r="B2021" s="361"/>
      <c r="C2021" s="368"/>
      <c r="D2021" s="368"/>
      <c r="E2021" s="368"/>
      <c r="F2021" s="368"/>
      <c r="G2021" s="369"/>
      <c r="H2021" s="369"/>
      <c r="I2021" s="443"/>
      <c r="J2021" s="368"/>
      <c r="O2021" s="457"/>
      <c r="P2021" s="398"/>
      <c r="Q2021" s="398"/>
    </row>
    <row r="2022" spans="1:17" s="364" customFormat="1" ht="109.2" customHeight="1" x14ac:dyDescent="0.3">
      <c r="A2022" s="368"/>
      <c r="B2022" s="361"/>
      <c r="C2022" s="368"/>
      <c r="D2022" s="368"/>
      <c r="E2022" s="368"/>
      <c r="F2022" s="368"/>
      <c r="G2022" s="369"/>
      <c r="H2022" s="369"/>
      <c r="I2022" s="443"/>
      <c r="J2022" s="368"/>
      <c r="O2022" s="457"/>
      <c r="P2022" s="398"/>
      <c r="Q2022" s="398"/>
    </row>
    <row r="2023" spans="1:17" s="364" customFormat="1" ht="109.2" customHeight="1" x14ac:dyDescent="0.3">
      <c r="A2023" s="368"/>
      <c r="B2023" s="361"/>
      <c r="C2023" s="368"/>
      <c r="D2023" s="368"/>
      <c r="E2023" s="368"/>
      <c r="F2023" s="368"/>
      <c r="G2023" s="369"/>
      <c r="H2023" s="369"/>
      <c r="I2023" s="443"/>
      <c r="J2023" s="368"/>
      <c r="O2023" s="457"/>
      <c r="P2023" s="398"/>
      <c r="Q2023" s="398"/>
    </row>
    <row r="2024" spans="1:17" s="364" customFormat="1" ht="109.2" customHeight="1" x14ac:dyDescent="0.3">
      <c r="A2024" s="368"/>
      <c r="B2024" s="361"/>
      <c r="C2024" s="368"/>
      <c r="D2024" s="368"/>
      <c r="E2024" s="368"/>
      <c r="F2024" s="368"/>
      <c r="G2024" s="369"/>
      <c r="H2024" s="369"/>
      <c r="I2024" s="443"/>
      <c r="J2024" s="368"/>
      <c r="O2024" s="457"/>
      <c r="P2024" s="398"/>
      <c r="Q2024" s="398"/>
    </row>
    <row r="2025" spans="1:17" s="364" customFormat="1" ht="109.2" customHeight="1" x14ac:dyDescent="0.3">
      <c r="A2025" s="368"/>
      <c r="B2025" s="361"/>
      <c r="C2025" s="368"/>
      <c r="D2025" s="368"/>
      <c r="E2025" s="368"/>
      <c r="F2025" s="368"/>
      <c r="G2025" s="369"/>
      <c r="H2025" s="369"/>
      <c r="I2025" s="443"/>
      <c r="J2025" s="368"/>
      <c r="O2025" s="457"/>
      <c r="P2025" s="398"/>
      <c r="Q2025" s="398"/>
    </row>
    <row r="2026" spans="1:17" s="364" customFormat="1" ht="109.2" customHeight="1" x14ac:dyDescent="0.3">
      <c r="A2026" s="368"/>
      <c r="B2026" s="361"/>
      <c r="C2026" s="368"/>
      <c r="D2026" s="368"/>
      <c r="E2026" s="368"/>
      <c r="F2026" s="368"/>
      <c r="G2026" s="369"/>
      <c r="H2026" s="369"/>
      <c r="I2026" s="443"/>
      <c r="J2026" s="368"/>
      <c r="O2026" s="457"/>
      <c r="P2026" s="398"/>
      <c r="Q2026" s="398"/>
    </row>
    <row r="2027" spans="1:17" s="364" customFormat="1" ht="109.2" customHeight="1" x14ac:dyDescent="0.3">
      <c r="A2027" s="368"/>
      <c r="B2027" s="361"/>
      <c r="C2027" s="368"/>
      <c r="D2027" s="368"/>
      <c r="E2027" s="368"/>
      <c r="F2027" s="368"/>
      <c r="G2027" s="369"/>
      <c r="H2027" s="369"/>
      <c r="I2027" s="443"/>
      <c r="J2027" s="368"/>
      <c r="O2027" s="457"/>
      <c r="P2027" s="398"/>
      <c r="Q2027" s="398"/>
    </row>
    <row r="2028" spans="1:17" s="364" customFormat="1" ht="109.2" customHeight="1" x14ac:dyDescent="0.3">
      <c r="A2028" s="368"/>
      <c r="B2028" s="361"/>
      <c r="C2028" s="368"/>
      <c r="D2028" s="368"/>
      <c r="E2028" s="368"/>
      <c r="F2028" s="368"/>
      <c r="G2028" s="369"/>
      <c r="H2028" s="369"/>
      <c r="I2028" s="443"/>
      <c r="J2028" s="368"/>
      <c r="O2028" s="457"/>
      <c r="P2028" s="398"/>
      <c r="Q2028" s="398"/>
    </row>
    <row r="2029" spans="1:17" s="364" customFormat="1" ht="109.2" customHeight="1" x14ac:dyDescent="0.3">
      <c r="A2029" s="368"/>
      <c r="B2029" s="361"/>
      <c r="C2029" s="368"/>
      <c r="D2029" s="368"/>
      <c r="E2029" s="368"/>
      <c r="F2029" s="368"/>
      <c r="G2029" s="369"/>
      <c r="H2029" s="369"/>
      <c r="I2029" s="443"/>
      <c r="J2029" s="368"/>
      <c r="O2029" s="457"/>
      <c r="P2029" s="398"/>
      <c r="Q2029" s="398"/>
    </row>
    <row r="2030" spans="1:17" s="364" customFormat="1" ht="109.2" customHeight="1" x14ac:dyDescent="0.3">
      <c r="A2030" s="368"/>
      <c r="B2030" s="361"/>
      <c r="C2030" s="368"/>
      <c r="D2030" s="368"/>
      <c r="E2030" s="368"/>
      <c r="F2030" s="368"/>
      <c r="G2030" s="369"/>
      <c r="H2030" s="369"/>
      <c r="I2030" s="443"/>
      <c r="J2030" s="368"/>
      <c r="O2030" s="457"/>
      <c r="P2030" s="398"/>
      <c r="Q2030" s="398"/>
    </row>
    <row r="2031" spans="1:17" s="364" customFormat="1" ht="109.2" customHeight="1" x14ac:dyDescent="0.3">
      <c r="A2031" s="368"/>
      <c r="B2031" s="361"/>
      <c r="C2031" s="368"/>
      <c r="D2031" s="368"/>
      <c r="E2031" s="368"/>
      <c r="F2031" s="368"/>
      <c r="G2031" s="369"/>
      <c r="H2031" s="369"/>
      <c r="I2031" s="443"/>
      <c r="J2031" s="368"/>
      <c r="O2031" s="457"/>
      <c r="P2031" s="398"/>
      <c r="Q2031" s="398"/>
    </row>
    <row r="2032" spans="1:17" s="364" customFormat="1" ht="109.2" customHeight="1" x14ac:dyDescent="0.3">
      <c r="A2032" s="368"/>
      <c r="B2032" s="361"/>
      <c r="C2032" s="368"/>
      <c r="D2032" s="368"/>
      <c r="E2032" s="368"/>
      <c r="F2032" s="368"/>
      <c r="G2032" s="369"/>
      <c r="H2032" s="369"/>
      <c r="I2032" s="443"/>
      <c r="J2032" s="368"/>
      <c r="O2032" s="457"/>
      <c r="P2032" s="398"/>
      <c r="Q2032" s="398"/>
    </row>
    <row r="2033" spans="1:17" s="364" customFormat="1" ht="109.2" customHeight="1" x14ac:dyDescent="0.3">
      <c r="A2033" s="368"/>
      <c r="B2033" s="361"/>
      <c r="C2033" s="368"/>
      <c r="D2033" s="368"/>
      <c r="E2033" s="368"/>
      <c r="F2033" s="368"/>
      <c r="G2033" s="369"/>
      <c r="H2033" s="369"/>
      <c r="I2033" s="443"/>
      <c r="J2033" s="368"/>
      <c r="O2033" s="457"/>
      <c r="P2033" s="398"/>
      <c r="Q2033" s="398"/>
    </row>
    <row r="2034" spans="1:17" s="364" customFormat="1" ht="109.2" customHeight="1" x14ac:dyDescent="0.3">
      <c r="A2034" s="368"/>
      <c r="B2034" s="361"/>
      <c r="C2034" s="368"/>
      <c r="D2034" s="368"/>
      <c r="E2034" s="368"/>
      <c r="F2034" s="368"/>
      <c r="G2034" s="369"/>
      <c r="H2034" s="369"/>
      <c r="I2034" s="443"/>
      <c r="J2034" s="368"/>
      <c r="O2034" s="457"/>
      <c r="P2034" s="398"/>
      <c r="Q2034" s="398"/>
    </row>
    <row r="2035" spans="1:17" s="364" customFormat="1" ht="109.2" customHeight="1" x14ac:dyDescent="0.3">
      <c r="A2035" s="368"/>
      <c r="B2035" s="361"/>
      <c r="C2035" s="368"/>
      <c r="D2035" s="368"/>
      <c r="E2035" s="368"/>
      <c r="F2035" s="368"/>
      <c r="G2035" s="369"/>
      <c r="H2035" s="369"/>
      <c r="I2035" s="443"/>
      <c r="J2035" s="368"/>
      <c r="O2035" s="457"/>
      <c r="P2035" s="398"/>
      <c r="Q2035" s="398"/>
    </row>
    <row r="2036" spans="1:17" s="364" customFormat="1" ht="109.2" customHeight="1" x14ac:dyDescent="0.3">
      <c r="A2036" s="368"/>
      <c r="B2036" s="361"/>
      <c r="C2036" s="368"/>
      <c r="D2036" s="368"/>
      <c r="E2036" s="368"/>
      <c r="F2036" s="368"/>
      <c r="G2036" s="369"/>
      <c r="H2036" s="369"/>
      <c r="I2036" s="443"/>
      <c r="J2036" s="368"/>
      <c r="O2036" s="457"/>
      <c r="P2036" s="398"/>
      <c r="Q2036" s="398"/>
    </row>
    <row r="2037" spans="1:17" s="364" customFormat="1" ht="109.2" customHeight="1" x14ac:dyDescent="0.3">
      <c r="A2037" s="368"/>
      <c r="B2037" s="361"/>
      <c r="C2037" s="368"/>
      <c r="D2037" s="368"/>
      <c r="E2037" s="368"/>
      <c r="F2037" s="368"/>
      <c r="G2037" s="369"/>
      <c r="H2037" s="369"/>
      <c r="I2037" s="443"/>
      <c r="J2037" s="368"/>
      <c r="O2037" s="457"/>
      <c r="P2037" s="398"/>
      <c r="Q2037" s="398"/>
    </row>
    <row r="2038" spans="1:17" s="364" customFormat="1" ht="109.2" customHeight="1" x14ac:dyDescent="0.3">
      <c r="A2038" s="368"/>
      <c r="B2038" s="361"/>
      <c r="C2038" s="368"/>
      <c r="D2038" s="368"/>
      <c r="E2038" s="368"/>
      <c r="F2038" s="368"/>
      <c r="G2038" s="369"/>
      <c r="H2038" s="369"/>
      <c r="I2038" s="443"/>
      <c r="J2038" s="368"/>
      <c r="O2038" s="457"/>
      <c r="P2038" s="398"/>
      <c r="Q2038" s="398"/>
    </row>
    <row r="2039" spans="1:17" s="364" customFormat="1" ht="109.2" customHeight="1" x14ac:dyDescent="0.3">
      <c r="A2039" s="368"/>
      <c r="B2039" s="361"/>
      <c r="C2039" s="368"/>
      <c r="D2039" s="368"/>
      <c r="E2039" s="368"/>
      <c r="F2039" s="368"/>
      <c r="G2039" s="369"/>
      <c r="H2039" s="369"/>
      <c r="I2039" s="443"/>
      <c r="J2039" s="368"/>
      <c r="O2039" s="457"/>
      <c r="P2039" s="398"/>
      <c r="Q2039" s="398"/>
    </row>
    <row r="2040" spans="1:17" s="364" customFormat="1" ht="109.2" customHeight="1" x14ac:dyDescent="0.3">
      <c r="A2040" s="368"/>
      <c r="B2040" s="361"/>
      <c r="C2040" s="368"/>
      <c r="D2040" s="368"/>
      <c r="E2040" s="368"/>
      <c r="F2040" s="368"/>
      <c r="G2040" s="369"/>
      <c r="H2040" s="369"/>
      <c r="I2040" s="443"/>
      <c r="J2040" s="368"/>
      <c r="O2040" s="457"/>
      <c r="P2040" s="398"/>
      <c r="Q2040" s="398"/>
    </row>
    <row r="2041" spans="1:17" s="364" customFormat="1" ht="109.2" customHeight="1" x14ac:dyDescent="0.3">
      <c r="A2041" s="368"/>
      <c r="B2041" s="361"/>
      <c r="C2041" s="368"/>
      <c r="D2041" s="368"/>
      <c r="E2041" s="368"/>
      <c r="F2041" s="368"/>
      <c r="G2041" s="369"/>
      <c r="H2041" s="369"/>
      <c r="I2041" s="443"/>
      <c r="J2041" s="368"/>
      <c r="O2041" s="457"/>
      <c r="P2041" s="398"/>
      <c r="Q2041" s="398"/>
    </row>
    <row r="2042" spans="1:17" s="364" customFormat="1" ht="109.2" customHeight="1" x14ac:dyDescent="0.3">
      <c r="A2042" s="368"/>
      <c r="B2042" s="361"/>
      <c r="C2042" s="368"/>
      <c r="D2042" s="368"/>
      <c r="E2042" s="368"/>
      <c r="F2042" s="368"/>
      <c r="G2042" s="369"/>
      <c r="H2042" s="369"/>
      <c r="I2042" s="443"/>
      <c r="J2042" s="368"/>
      <c r="O2042" s="457"/>
      <c r="P2042" s="398"/>
      <c r="Q2042" s="398"/>
    </row>
    <row r="2043" spans="1:17" s="364" customFormat="1" ht="109.2" customHeight="1" x14ac:dyDescent="0.3">
      <c r="A2043" s="368"/>
      <c r="B2043" s="361"/>
      <c r="C2043" s="368"/>
      <c r="D2043" s="368"/>
      <c r="E2043" s="368"/>
      <c r="F2043" s="368"/>
      <c r="G2043" s="369"/>
      <c r="H2043" s="369"/>
      <c r="I2043" s="443"/>
      <c r="J2043" s="368"/>
      <c r="O2043" s="457"/>
      <c r="P2043" s="398"/>
      <c r="Q2043" s="398"/>
    </row>
    <row r="2044" spans="1:17" s="364" customFormat="1" ht="109.2" customHeight="1" x14ac:dyDescent="0.3">
      <c r="A2044" s="368"/>
      <c r="B2044" s="361"/>
      <c r="C2044" s="368"/>
      <c r="D2044" s="368"/>
      <c r="E2044" s="368"/>
      <c r="F2044" s="368"/>
      <c r="G2044" s="369"/>
      <c r="H2044" s="369"/>
      <c r="I2044" s="443"/>
      <c r="J2044" s="368"/>
      <c r="O2044" s="457"/>
      <c r="P2044" s="398"/>
      <c r="Q2044" s="398"/>
    </row>
    <row r="2045" spans="1:17" s="364" customFormat="1" ht="109.2" customHeight="1" x14ac:dyDescent="0.3">
      <c r="A2045" s="368"/>
      <c r="B2045" s="361"/>
      <c r="C2045" s="368"/>
      <c r="D2045" s="368"/>
      <c r="E2045" s="368"/>
      <c r="F2045" s="368"/>
      <c r="G2045" s="369"/>
      <c r="H2045" s="369"/>
      <c r="I2045" s="443"/>
      <c r="J2045" s="368"/>
      <c r="O2045" s="457"/>
      <c r="P2045" s="398"/>
      <c r="Q2045" s="398"/>
    </row>
    <row r="2046" spans="1:17" s="364" customFormat="1" ht="109.2" customHeight="1" x14ac:dyDescent="0.3">
      <c r="A2046" s="368"/>
      <c r="B2046" s="361"/>
      <c r="C2046" s="368"/>
      <c r="D2046" s="368"/>
      <c r="E2046" s="368"/>
      <c r="F2046" s="368"/>
      <c r="G2046" s="369"/>
      <c r="H2046" s="369"/>
      <c r="I2046" s="443"/>
      <c r="J2046" s="368"/>
      <c r="O2046" s="457"/>
      <c r="P2046" s="398"/>
      <c r="Q2046" s="398"/>
    </row>
    <row r="2047" spans="1:17" s="364" customFormat="1" ht="109.2" customHeight="1" x14ac:dyDescent="0.3">
      <c r="A2047" s="368"/>
      <c r="B2047" s="361"/>
      <c r="C2047" s="368"/>
      <c r="D2047" s="368"/>
      <c r="E2047" s="368"/>
      <c r="F2047" s="368"/>
      <c r="G2047" s="369"/>
      <c r="H2047" s="369"/>
      <c r="I2047" s="443"/>
      <c r="J2047" s="368"/>
      <c r="O2047" s="457"/>
      <c r="P2047" s="398"/>
      <c r="Q2047" s="398"/>
    </row>
    <row r="2048" spans="1:17" s="364" customFormat="1" ht="109.2" customHeight="1" x14ac:dyDescent="0.3">
      <c r="A2048" s="368"/>
      <c r="B2048" s="361"/>
      <c r="C2048" s="368"/>
      <c r="D2048" s="368"/>
      <c r="E2048" s="368"/>
      <c r="F2048" s="368"/>
      <c r="G2048" s="369"/>
      <c r="H2048" s="369"/>
      <c r="I2048" s="443"/>
      <c r="J2048" s="368"/>
      <c r="O2048" s="457"/>
      <c r="P2048" s="398"/>
      <c r="Q2048" s="398"/>
    </row>
    <row r="2049" spans="1:17" s="364" customFormat="1" ht="109.2" customHeight="1" x14ac:dyDescent="0.3">
      <c r="A2049" s="368"/>
      <c r="B2049" s="361"/>
      <c r="C2049" s="368"/>
      <c r="D2049" s="368"/>
      <c r="E2049" s="368"/>
      <c r="F2049" s="368"/>
      <c r="G2049" s="369"/>
      <c r="H2049" s="369"/>
      <c r="I2049" s="443"/>
      <c r="J2049" s="368"/>
      <c r="O2049" s="457"/>
      <c r="P2049" s="398"/>
      <c r="Q2049" s="398"/>
    </row>
    <row r="2050" spans="1:17" s="364" customFormat="1" ht="109.2" customHeight="1" x14ac:dyDescent="0.3">
      <c r="A2050" s="368"/>
      <c r="B2050" s="361"/>
      <c r="C2050" s="368"/>
      <c r="D2050" s="368"/>
      <c r="E2050" s="368"/>
      <c r="F2050" s="368"/>
      <c r="G2050" s="369"/>
      <c r="H2050" s="369"/>
      <c r="I2050" s="443"/>
      <c r="J2050" s="368"/>
      <c r="O2050" s="457"/>
      <c r="P2050" s="398"/>
      <c r="Q2050" s="398"/>
    </row>
    <row r="2051" spans="1:17" s="364" customFormat="1" ht="109.2" customHeight="1" x14ac:dyDescent="0.3">
      <c r="A2051" s="368"/>
      <c r="B2051" s="361"/>
      <c r="C2051" s="368"/>
      <c r="D2051" s="368"/>
      <c r="E2051" s="368"/>
      <c r="F2051" s="368"/>
      <c r="G2051" s="369"/>
      <c r="H2051" s="369"/>
      <c r="I2051" s="443"/>
      <c r="J2051" s="368"/>
      <c r="O2051" s="457"/>
      <c r="P2051" s="398"/>
      <c r="Q2051" s="398"/>
    </row>
    <row r="2052" spans="1:17" s="364" customFormat="1" ht="109.2" customHeight="1" x14ac:dyDescent="0.3">
      <c r="A2052" s="368"/>
      <c r="B2052" s="361"/>
      <c r="C2052" s="368"/>
      <c r="D2052" s="368"/>
      <c r="E2052" s="368"/>
      <c r="F2052" s="368"/>
      <c r="G2052" s="369"/>
      <c r="H2052" s="369"/>
      <c r="I2052" s="443"/>
      <c r="J2052" s="368"/>
      <c r="O2052" s="457"/>
      <c r="P2052" s="398"/>
      <c r="Q2052" s="398"/>
    </row>
    <row r="2053" spans="1:17" s="364" customFormat="1" ht="109.2" customHeight="1" x14ac:dyDescent="0.3">
      <c r="A2053" s="368"/>
      <c r="B2053" s="361"/>
      <c r="C2053" s="368"/>
      <c r="D2053" s="368"/>
      <c r="E2053" s="368"/>
      <c r="F2053" s="368"/>
      <c r="G2053" s="369"/>
      <c r="H2053" s="369"/>
      <c r="I2053" s="443"/>
      <c r="J2053" s="368"/>
      <c r="O2053" s="457"/>
      <c r="P2053" s="398"/>
      <c r="Q2053" s="398"/>
    </row>
    <row r="2054" spans="1:17" s="364" customFormat="1" ht="109.2" customHeight="1" x14ac:dyDescent="0.3">
      <c r="A2054" s="368"/>
      <c r="B2054" s="361"/>
      <c r="C2054" s="368"/>
      <c r="D2054" s="368"/>
      <c r="E2054" s="368"/>
      <c r="F2054" s="368"/>
      <c r="G2054" s="369"/>
      <c r="H2054" s="369"/>
      <c r="I2054" s="443"/>
      <c r="J2054" s="368"/>
      <c r="O2054" s="457"/>
      <c r="P2054" s="398"/>
      <c r="Q2054" s="398"/>
    </row>
    <row r="2055" spans="1:17" s="364" customFormat="1" ht="109.2" customHeight="1" x14ac:dyDescent="0.3">
      <c r="A2055" s="368"/>
      <c r="B2055" s="361"/>
      <c r="C2055" s="368"/>
      <c r="D2055" s="368"/>
      <c r="E2055" s="368"/>
      <c r="F2055" s="368"/>
      <c r="G2055" s="369"/>
      <c r="H2055" s="369"/>
      <c r="I2055" s="443"/>
      <c r="J2055" s="368"/>
      <c r="O2055" s="457"/>
      <c r="P2055" s="398"/>
      <c r="Q2055" s="398"/>
    </row>
    <row r="2056" spans="1:17" s="364" customFormat="1" ht="109.2" customHeight="1" x14ac:dyDescent="0.3">
      <c r="A2056" s="368"/>
      <c r="B2056" s="361"/>
      <c r="C2056" s="368"/>
      <c r="D2056" s="368"/>
      <c r="E2056" s="368"/>
      <c r="F2056" s="368"/>
      <c r="G2056" s="369"/>
      <c r="H2056" s="369"/>
      <c r="I2056" s="443"/>
      <c r="J2056" s="368"/>
      <c r="O2056" s="457"/>
      <c r="P2056" s="398"/>
      <c r="Q2056" s="398"/>
    </row>
    <row r="2057" spans="1:17" s="364" customFormat="1" ht="109.2" customHeight="1" x14ac:dyDescent="0.3">
      <c r="A2057" s="368"/>
      <c r="B2057" s="361"/>
      <c r="C2057" s="368"/>
      <c r="D2057" s="368"/>
      <c r="E2057" s="368"/>
      <c r="F2057" s="368"/>
      <c r="G2057" s="369"/>
      <c r="H2057" s="369"/>
      <c r="I2057" s="443"/>
      <c r="J2057" s="368"/>
      <c r="O2057" s="457"/>
      <c r="P2057" s="398"/>
      <c r="Q2057" s="398"/>
    </row>
    <row r="2058" spans="1:17" s="364" customFormat="1" ht="109.2" customHeight="1" x14ac:dyDescent="0.3">
      <c r="A2058" s="368"/>
      <c r="B2058" s="361"/>
      <c r="C2058" s="368"/>
      <c r="D2058" s="368"/>
      <c r="E2058" s="368"/>
      <c r="F2058" s="368"/>
      <c r="G2058" s="369"/>
      <c r="H2058" s="369"/>
      <c r="I2058" s="443"/>
      <c r="J2058" s="368"/>
      <c r="O2058" s="457"/>
      <c r="P2058" s="398"/>
      <c r="Q2058" s="398"/>
    </row>
    <row r="2059" spans="1:17" s="364" customFormat="1" ht="109.2" customHeight="1" x14ac:dyDescent="0.3">
      <c r="A2059" s="368"/>
      <c r="B2059" s="361"/>
      <c r="C2059" s="368"/>
      <c r="D2059" s="368"/>
      <c r="E2059" s="368"/>
      <c r="F2059" s="368"/>
      <c r="G2059" s="369"/>
      <c r="H2059" s="369"/>
      <c r="I2059" s="443"/>
      <c r="J2059" s="368"/>
      <c r="O2059" s="457"/>
      <c r="P2059" s="398"/>
      <c r="Q2059" s="398"/>
    </row>
    <row r="2060" spans="1:17" s="364" customFormat="1" ht="109.2" customHeight="1" x14ac:dyDescent="0.3">
      <c r="A2060" s="368"/>
      <c r="B2060" s="361"/>
      <c r="C2060" s="368"/>
      <c r="D2060" s="368"/>
      <c r="E2060" s="368"/>
      <c r="F2060" s="368"/>
      <c r="G2060" s="369"/>
      <c r="H2060" s="369"/>
      <c r="I2060" s="443"/>
      <c r="J2060" s="368"/>
      <c r="O2060" s="457"/>
      <c r="P2060" s="398"/>
      <c r="Q2060" s="398"/>
    </row>
    <row r="2061" spans="1:17" s="364" customFormat="1" ht="109.2" customHeight="1" x14ac:dyDescent="0.3">
      <c r="A2061" s="368"/>
      <c r="B2061" s="361"/>
      <c r="C2061" s="368"/>
      <c r="D2061" s="368"/>
      <c r="E2061" s="368"/>
      <c r="F2061" s="368"/>
      <c r="G2061" s="369"/>
      <c r="H2061" s="369"/>
      <c r="I2061" s="443"/>
      <c r="J2061" s="368"/>
      <c r="O2061" s="457"/>
      <c r="P2061" s="398"/>
      <c r="Q2061" s="398"/>
    </row>
    <row r="2062" spans="1:17" s="364" customFormat="1" ht="109.2" customHeight="1" x14ac:dyDescent="0.3">
      <c r="A2062" s="368"/>
      <c r="B2062" s="361"/>
      <c r="C2062" s="368"/>
      <c r="D2062" s="368"/>
      <c r="E2062" s="368"/>
      <c r="F2062" s="368"/>
      <c r="G2062" s="369"/>
      <c r="H2062" s="369"/>
      <c r="I2062" s="443"/>
      <c r="J2062" s="368"/>
      <c r="O2062" s="457"/>
      <c r="P2062" s="398"/>
      <c r="Q2062" s="398"/>
    </row>
    <row r="2063" spans="1:17" s="364" customFormat="1" ht="109.2" customHeight="1" x14ac:dyDescent="0.3">
      <c r="A2063" s="368"/>
      <c r="B2063" s="361"/>
      <c r="C2063" s="368"/>
      <c r="D2063" s="368"/>
      <c r="E2063" s="368"/>
      <c r="F2063" s="368"/>
      <c r="G2063" s="369"/>
      <c r="H2063" s="369"/>
      <c r="I2063" s="443"/>
      <c r="J2063" s="368"/>
      <c r="O2063" s="457"/>
      <c r="P2063" s="398"/>
      <c r="Q2063" s="398"/>
    </row>
    <row r="2064" spans="1:17" s="364" customFormat="1" ht="109.2" customHeight="1" x14ac:dyDescent="0.3">
      <c r="A2064" s="368"/>
      <c r="B2064" s="361"/>
      <c r="C2064" s="368"/>
      <c r="D2064" s="368"/>
      <c r="E2064" s="368"/>
      <c r="F2064" s="368"/>
      <c r="G2064" s="369"/>
      <c r="H2064" s="369"/>
      <c r="I2064" s="443"/>
      <c r="J2064" s="368"/>
      <c r="O2064" s="457"/>
      <c r="P2064" s="398"/>
      <c r="Q2064" s="398"/>
    </row>
    <row r="2065" spans="1:17" s="364" customFormat="1" ht="109.2" customHeight="1" x14ac:dyDescent="0.3">
      <c r="A2065" s="368"/>
      <c r="B2065" s="361"/>
      <c r="C2065" s="368"/>
      <c r="D2065" s="368"/>
      <c r="E2065" s="368"/>
      <c r="F2065" s="368"/>
      <c r="G2065" s="369"/>
      <c r="H2065" s="369"/>
      <c r="I2065" s="443"/>
      <c r="J2065" s="368"/>
      <c r="O2065" s="457"/>
      <c r="P2065" s="398"/>
      <c r="Q2065" s="398"/>
    </row>
    <row r="2066" spans="1:17" s="364" customFormat="1" ht="109.2" customHeight="1" x14ac:dyDescent="0.3">
      <c r="A2066" s="368"/>
      <c r="B2066" s="361"/>
      <c r="C2066" s="368"/>
      <c r="D2066" s="368"/>
      <c r="E2066" s="368"/>
      <c r="F2066" s="368"/>
      <c r="G2066" s="369"/>
      <c r="H2066" s="369"/>
      <c r="I2066" s="443"/>
      <c r="J2066" s="368"/>
      <c r="O2066" s="457"/>
      <c r="P2066" s="398"/>
      <c r="Q2066" s="398"/>
    </row>
    <row r="2067" spans="1:17" s="364" customFormat="1" ht="109.2" customHeight="1" x14ac:dyDescent="0.3">
      <c r="A2067" s="368"/>
      <c r="B2067" s="361"/>
      <c r="C2067" s="368"/>
      <c r="D2067" s="368"/>
      <c r="E2067" s="368"/>
      <c r="F2067" s="368"/>
      <c r="G2067" s="369"/>
      <c r="H2067" s="369"/>
      <c r="I2067" s="443"/>
      <c r="J2067" s="368"/>
      <c r="O2067" s="457"/>
      <c r="P2067" s="398"/>
      <c r="Q2067" s="398"/>
    </row>
    <row r="2068" spans="1:17" s="364" customFormat="1" ht="109.2" customHeight="1" x14ac:dyDescent="0.3">
      <c r="A2068" s="368"/>
      <c r="B2068" s="361"/>
      <c r="C2068" s="368"/>
      <c r="D2068" s="368"/>
      <c r="E2068" s="368"/>
      <c r="F2068" s="368"/>
      <c r="G2068" s="369"/>
      <c r="H2068" s="369"/>
      <c r="I2068" s="443"/>
      <c r="J2068" s="368"/>
      <c r="O2068" s="457"/>
      <c r="P2068" s="398"/>
      <c r="Q2068" s="398"/>
    </row>
    <row r="2069" spans="1:17" s="364" customFormat="1" ht="109.2" customHeight="1" x14ac:dyDescent="0.3">
      <c r="A2069" s="368"/>
      <c r="B2069" s="361"/>
      <c r="C2069" s="368"/>
      <c r="D2069" s="368"/>
      <c r="E2069" s="368"/>
      <c r="F2069" s="368"/>
      <c r="G2069" s="369"/>
      <c r="H2069" s="369"/>
      <c r="I2069" s="443"/>
      <c r="J2069" s="368"/>
      <c r="O2069" s="457"/>
      <c r="P2069" s="398"/>
      <c r="Q2069" s="398"/>
    </row>
    <row r="2070" spans="1:17" s="364" customFormat="1" ht="109.2" customHeight="1" x14ac:dyDescent="0.3">
      <c r="A2070" s="368"/>
      <c r="B2070" s="361"/>
      <c r="C2070" s="368"/>
      <c r="D2070" s="368"/>
      <c r="E2070" s="368"/>
      <c r="F2070" s="368"/>
      <c r="G2070" s="369"/>
      <c r="H2070" s="369"/>
      <c r="I2070" s="443"/>
      <c r="J2070" s="368"/>
      <c r="O2070" s="457"/>
      <c r="P2070" s="398"/>
      <c r="Q2070" s="398"/>
    </row>
    <row r="2071" spans="1:17" s="364" customFormat="1" ht="109.2" customHeight="1" x14ac:dyDescent="0.3">
      <c r="A2071" s="368"/>
      <c r="B2071" s="361"/>
      <c r="C2071" s="368"/>
      <c r="D2071" s="368"/>
      <c r="E2071" s="368"/>
      <c r="F2071" s="368"/>
      <c r="G2071" s="369"/>
      <c r="H2071" s="369"/>
      <c r="I2071" s="443"/>
      <c r="J2071" s="368"/>
      <c r="O2071" s="457"/>
      <c r="P2071" s="398"/>
      <c r="Q2071" s="398"/>
    </row>
    <row r="2072" spans="1:17" s="364" customFormat="1" ht="109.2" customHeight="1" x14ac:dyDescent="0.3">
      <c r="A2072" s="368"/>
      <c r="B2072" s="361"/>
      <c r="C2072" s="368"/>
      <c r="D2072" s="368"/>
      <c r="E2072" s="368"/>
      <c r="F2072" s="368"/>
      <c r="G2072" s="369"/>
      <c r="H2072" s="369"/>
      <c r="I2072" s="443"/>
      <c r="J2072" s="368"/>
      <c r="O2072" s="457"/>
      <c r="P2072" s="398"/>
      <c r="Q2072" s="398"/>
    </row>
    <row r="2073" spans="1:17" s="364" customFormat="1" ht="109.2" customHeight="1" x14ac:dyDescent="0.3">
      <c r="A2073" s="368"/>
      <c r="B2073" s="361"/>
      <c r="C2073" s="368"/>
      <c r="D2073" s="368"/>
      <c r="E2073" s="368"/>
      <c r="F2073" s="368"/>
      <c r="G2073" s="369"/>
      <c r="H2073" s="369"/>
      <c r="I2073" s="443"/>
      <c r="J2073" s="368"/>
      <c r="O2073" s="457"/>
      <c r="P2073" s="398"/>
      <c r="Q2073" s="398"/>
    </row>
    <row r="2074" spans="1:17" s="364" customFormat="1" ht="109.2" customHeight="1" x14ac:dyDescent="0.3">
      <c r="A2074" s="368"/>
      <c r="B2074" s="361"/>
      <c r="C2074" s="368"/>
      <c r="D2074" s="368"/>
      <c r="E2074" s="368"/>
      <c r="F2074" s="368"/>
      <c r="G2074" s="369"/>
      <c r="H2074" s="369"/>
      <c r="I2074" s="443"/>
      <c r="J2074" s="368"/>
      <c r="O2074" s="457"/>
      <c r="P2074" s="398"/>
      <c r="Q2074" s="398"/>
    </row>
    <row r="2075" spans="1:17" s="364" customFormat="1" ht="109.2" customHeight="1" x14ac:dyDescent="0.3">
      <c r="A2075" s="368"/>
      <c r="B2075" s="361"/>
      <c r="C2075" s="368"/>
      <c r="D2075" s="368"/>
      <c r="E2075" s="368"/>
      <c r="F2075" s="368"/>
      <c r="G2075" s="369"/>
      <c r="H2075" s="369"/>
      <c r="I2075" s="443"/>
      <c r="J2075" s="368"/>
      <c r="O2075" s="457"/>
      <c r="P2075" s="398"/>
      <c r="Q2075" s="398"/>
    </row>
    <row r="2076" spans="1:17" s="364" customFormat="1" ht="109.2" customHeight="1" x14ac:dyDescent="0.3">
      <c r="A2076" s="368"/>
      <c r="B2076" s="361"/>
      <c r="C2076" s="368"/>
      <c r="D2076" s="368"/>
      <c r="E2076" s="368"/>
      <c r="F2076" s="368"/>
      <c r="G2076" s="369"/>
      <c r="H2076" s="369"/>
      <c r="I2076" s="443"/>
      <c r="J2076" s="368"/>
      <c r="O2076" s="457"/>
      <c r="P2076" s="398"/>
      <c r="Q2076" s="398"/>
    </row>
    <row r="2077" spans="1:17" s="364" customFormat="1" ht="109.2" customHeight="1" x14ac:dyDescent="0.3">
      <c r="A2077" s="368"/>
      <c r="B2077" s="361"/>
      <c r="C2077" s="368"/>
      <c r="D2077" s="368"/>
      <c r="E2077" s="368"/>
      <c r="F2077" s="368"/>
      <c r="G2077" s="369"/>
      <c r="H2077" s="369"/>
      <c r="I2077" s="443"/>
      <c r="J2077" s="368"/>
      <c r="O2077" s="457"/>
      <c r="P2077" s="398"/>
      <c r="Q2077" s="398"/>
    </row>
    <row r="2078" spans="1:17" s="364" customFormat="1" ht="109.2" customHeight="1" x14ac:dyDescent="0.3">
      <c r="A2078" s="368"/>
      <c r="B2078" s="361"/>
      <c r="C2078" s="368"/>
      <c r="D2078" s="368"/>
      <c r="E2078" s="368"/>
      <c r="F2078" s="368"/>
      <c r="G2078" s="369"/>
      <c r="H2078" s="369"/>
      <c r="I2078" s="443"/>
      <c r="J2078" s="368"/>
      <c r="O2078" s="457"/>
      <c r="P2078" s="398"/>
      <c r="Q2078" s="398"/>
    </row>
    <row r="2079" spans="1:17" s="364" customFormat="1" ht="109.2" customHeight="1" x14ac:dyDescent="0.3">
      <c r="A2079" s="368"/>
      <c r="B2079" s="361"/>
      <c r="C2079" s="368"/>
      <c r="D2079" s="368"/>
      <c r="E2079" s="368"/>
      <c r="F2079" s="368"/>
      <c r="G2079" s="369"/>
      <c r="H2079" s="369"/>
      <c r="I2079" s="443"/>
      <c r="J2079" s="368"/>
      <c r="O2079" s="457"/>
      <c r="P2079" s="398"/>
      <c r="Q2079" s="398"/>
    </row>
    <row r="2080" spans="1:17" s="364" customFormat="1" ht="109.2" customHeight="1" x14ac:dyDescent="0.3">
      <c r="A2080" s="368"/>
      <c r="B2080" s="361"/>
      <c r="C2080" s="368"/>
      <c r="D2080" s="368"/>
      <c r="E2080" s="368"/>
      <c r="F2080" s="368"/>
      <c r="G2080" s="369"/>
      <c r="H2080" s="369"/>
      <c r="I2080" s="443"/>
      <c r="J2080" s="368"/>
      <c r="O2080" s="457"/>
      <c r="P2080" s="398"/>
      <c r="Q2080" s="398"/>
    </row>
    <row r="2081" spans="1:17" s="364" customFormat="1" ht="109.2" customHeight="1" x14ac:dyDescent="0.3">
      <c r="A2081" s="368"/>
      <c r="B2081" s="361"/>
      <c r="C2081" s="368"/>
      <c r="D2081" s="368"/>
      <c r="E2081" s="368"/>
      <c r="F2081" s="368"/>
      <c r="G2081" s="369"/>
      <c r="H2081" s="369"/>
      <c r="I2081" s="443"/>
      <c r="J2081" s="368"/>
      <c r="O2081" s="457"/>
      <c r="P2081" s="398"/>
      <c r="Q2081" s="398"/>
    </row>
    <row r="2082" spans="1:17" s="364" customFormat="1" ht="109.2" customHeight="1" x14ac:dyDescent="0.3">
      <c r="A2082" s="368"/>
      <c r="B2082" s="361"/>
      <c r="C2082" s="368"/>
      <c r="D2082" s="368"/>
      <c r="E2082" s="368"/>
      <c r="F2082" s="368"/>
      <c r="G2082" s="369"/>
      <c r="H2082" s="369"/>
      <c r="I2082" s="443"/>
      <c r="J2082" s="368"/>
      <c r="O2082" s="457"/>
      <c r="P2082" s="398"/>
      <c r="Q2082" s="398"/>
    </row>
    <row r="2083" spans="1:17" s="364" customFormat="1" ht="109.2" customHeight="1" x14ac:dyDescent="0.3">
      <c r="A2083" s="368"/>
      <c r="B2083" s="361"/>
      <c r="C2083" s="368"/>
      <c r="D2083" s="368"/>
      <c r="E2083" s="368"/>
      <c r="F2083" s="368"/>
      <c r="G2083" s="369"/>
      <c r="H2083" s="369"/>
      <c r="I2083" s="443"/>
      <c r="J2083" s="368"/>
      <c r="O2083" s="457"/>
      <c r="P2083" s="398"/>
      <c r="Q2083" s="398"/>
    </row>
    <row r="2084" spans="1:17" s="364" customFormat="1" ht="109.2" customHeight="1" x14ac:dyDescent="0.3">
      <c r="A2084" s="368"/>
      <c r="B2084" s="361"/>
      <c r="C2084" s="368"/>
      <c r="D2084" s="368"/>
      <c r="E2084" s="368"/>
      <c r="F2084" s="368"/>
      <c r="G2084" s="369"/>
      <c r="H2084" s="369"/>
      <c r="I2084" s="443"/>
      <c r="J2084" s="368"/>
      <c r="O2084" s="457"/>
      <c r="P2084" s="398"/>
      <c r="Q2084" s="398"/>
    </row>
    <row r="2085" spans="1:17" s="364" customFormat="1" ht="109.2" customHeight="1" x14ac:dyDescent="0.3">
      <c r="A2085" s="368"/>
      <c r="B2085" s="361"/>
      <c r="C2085" s="368"/>
      <c r="D2085" s="368"/>
      <c r="E2085" s="368"/>
      <c r="F2085" s="368"/>
      <c r="G2085" s="369"/>
      <c r="H2085" s="369"/>
      <c r="I2085" s="443"/>
      <c r="J2085" s="368"/>
      <c r="O2085" s="457"/>
      <c r="P2085" s="398"/>
      <c r="Q2085" s="398"/>
    </row>
    <row r="2086" spans="1:17" s="364" customFormat="1" ht="109.2" customHeight="1" x14ac:dyDescent="0.3">
      <c r="A2086" s="368"/>
      <c r="B2086" s="361"/>
      <c r="C2086" s="368"/>
      <c r="D2086" s="368"/>
      <c r="E2086" s="368"/>
      <c r="F2086" s="368"/>
      <c r="G2086" s="369"/>
      <c r="H2086" s="369"/>
      <c r="I2086" s="443"/>
      <c r="J2086" s="368"/>
      <c r="O2086" s="457"/>
      <c r="P2086" s="398"/>
      <c r="Q2086" s="398"/>
    </row>
    <row r="2087" spans="1:17" s="364" customFormat="1" ht="109.2" customHeight="1" x14ac:dyDescent="0.3">
      <c r="A2087" s="368"/>
      <c r="B2087" s="361"/>
      <c r="C2087" s="368"/>
      <c r="D2087" s="368"/>
      <c r="E2087" s="368"/>
      <c r="F2087" s="368"/>
      <c r="G2087" s="369"/>
      <c r="H2087" s="369"/>
      <c r="I2087" s="443"/>
      <c r="J2087" s="368"/>
      <c r="O2087" s="457"/>
      <c r="P2087" s="398"/>
      <c r="Q2087" s="398"/>
    </row>
    <row r="2088" spans="1:17" s="364" customFormat="1" ht="109.2" customHeight="1" x14ac:dyDescent="0.3">
      <c r="A2088" s="368"/>
      <c r="B2088" s="361"/>
      <c r="C2088" s="368"/>
      <c r="D2088" s="368"/>
      <c r="E2088" s="368"/>
      <c r="F2088" s="368"/>
      <c r="G2088" s="369"/>
      <c r="H2088" s="369"/>
      <c r="I2088" s="443"/>
      <c r="J2088" s="368"/>
      <c r="O2088" s="457"/>
      <c r="P2088" s="398"/>
      <c r="Q2088" s="398"/>
    </row>
    <row r="2089" spans="1:17" s="364" customFormat="1" ht="109.2" customHeight="1" x14ac:dyDescent="0.3">
      <c r="A2089" s="368"/>
      <c r="B2089" s="361"/>
      <c r="C2089" s="368"/>
      <c r="D2089" s="368"/>
      <c r="E2089" s="368"/>
      <c r="F2089" s="368"/>
      <c r="G2089" s="369"/>
      <c r="H2089" s="369"/>
      <c r="I2089" s="443"/>
      <c r="J2089" s="368"/>
      <c r="O2089" s="457"/>
      <c r="P2089" s="398"/>
      <c r="Q2089" s="398"/>
    </row>
    <row r="2090" spans="1:17" s="364" customFormat="1" ht="109.2" customHeight="1" x14ac:dyDescent="0.3">
      <c r="A2090" s="368"/>
      <c r="B2090" s="361"/>
      <c r="C2090" s="368"/>
      <c r="D2090" s="368"/>
      <c r="E2090" s="368"/>
      <c r="F2090" s="368"/>
      <c r="G2090" s="369"/>
      <c r="H2090" s="369"/>
      <c r="I2090" s="443"/>
      <c r="J2090" s="368"/>
      <c r="O2090" s="457"/>
      <c r="P2090" s="398"/>
      <c r="Q2090" s="398"/>
    </row>
    <row r="2091" spans="1:17" s="364" customFormat="1" ht="109.2" customHeight="1" x14ac:dyDescent="0.3">
      <c r="A2091" s="368"/>
      <c r="B2091" s="361"/>
      <c r="C2091" s="368"/>
      <c r="D2091" s="368"/>
      <c r="E2091" s="368"/>
      <c r="F2091" s="368"/>
      <c r="G2091" s="369"/>
      <c r="H2091" s="369"/>
      <c r="I2091" s="443"/>
      <c r="J2091" s="368"/>
      <c r="O2091" s="457"/>
      <c r="P2091" s="398"/>
      <c r="Q2091" s="398"/>
    </row>
    <row r="2092" spans="1:17" s="364" customFormat="1" ht="109.2" customHeight="1" x14ac:dyDescent="0.3">
      <c r="A2092" s="368"/>
      <c r="B2092" s="361"/>
      <c r="C2092" s="368"/>
      <c r="D2092" s="368"/>
      <c r="E2092" s="368"/>
      <c r="F2092" s="368"/>
      <c r="G2092" s="369"/>
      <c r="H2092" s="369"/>
      <c r="I2092" s="443"/>
      <c r="J2092" s="368"/>
      <c r="O2092" s="457"/>
      <c r="P2092" s="398"/>
      <c r="Q2092" s="398"/>
    </row>
    <row r="2093" spans="1:17" s="364" customFormat="1" ht="109.2" customHeight="1" x14ac:dyDescent="0.3">
      <c r="A2093" s="368"/>
      <c r="B2093" s="361"/>
      <c r="C2093" s="368"/>
      <c r="D2093" s="368"/>
      <c r="E2093" s="368"/>
      <c r="F2093" s="368"/>
      <c r="G2093" s="369"/>
      <c r="H2093" s="369"/>
      <c r="I2093" s="443"/>
      <c r="J2093" s="368"/>
      <c r="O2093" s="457"/>
      <c r="P2093" s="398"/>
      <c r="Q2093" s="398"/>
    </row>
    <row r="2094" spans="1:17" s="364" customFormat="1" ht="109.2" customHeight="1" x14ac:dyDescent="0.3">
      <c r="A2094" s="368"/>
      <c r="B2094" s="361"/>
      <c r="C2094" s="368"/>
      <c r="D2094" s="368"/>
      <c r="E2094" s="368"/>
      <c r="F2094" s="368"/>
      <c r="G2094" s="369"/>
      <c r="H2094" s="369"/>
      <c r="I2094" s="443"/>
      <c r="J2094" s="368"/>
      <c r="O2094" s="457"/>
      <c r="P2094" s="398"/>
      <c r="Q2094" s="398"/>
    </row>
    <row r="2095" spans="1:17" s="364" customFormat="1" ht="109.2" customHeight="1" x14ac:dyDescent="0.3">
      <c r="A2095" s="368"/>
      <c r="B2095" s="361"/>
      <c r="C2095" s="368"/>
      <c r="D2095" s="368"/>
      <c r="E2095" s="368"/>
      <c r="F2095" s="368"/>
      <c r="G2095" s="369"/>
      <c r="H2095" s="369"/>
      <c r="I2095" s="443"/>
      <c r="J2095" s="368"/>
      <c r="O2095" s="457"/>
      <c r="P2095" s="398"/>
      <c r="Q2095" s="398"/>
    </row>
    <row r="2096" spans="1:17" s="364" customFormat="1" ht="109.2" customHeight="1" x14ac:dyDescent="0.3">
      <c r="A2096" s="368"/>
      <c r="B2096" s="361"/>
      <c r="C2096" s="368"/>
      <c r="D2096" s="368"/>
      <c r="E2096" s="368"/>
      <c r="F2096" s="368"/>
      <c r="G2096" s="369"/>
      <c r="H2096" s="369"/>
      <c r="I2096" s="443"/>
      <c r="J2096" s="368"/>
      <c r="O2096" s="457"/>
      <c r="P2096" s="398"/>
      <c r="Q2096" s="398"/>
    </row>
    <row r="2097" spans="1:17" s="364" customFormat="1" ht="109.2" customHeight="1" x14ac:dyDescent="0.3">
      <c r="A2097" s="368"/>
      <c r="B2097" s="361"/>
      <c r="C2097" s="368"/>
      <c r="D2097" s="368"/>
      <c r="E2097" s="368"/>
      <c r="F2097" s="368"/>
      <c r="G2097" s="369"/>
      <c r="H2097" s="369"/>
      <c r="I2097" s="443"/>
      <c r="J2097" s="368"/>
      <c r="O2097" s="457"/>
      <c r="P2097" s="398"/>
      <c r="Q2097" s="398"/>
    </row>
    <row r="2098" spans="1:17" s="364" customFormat="1" ht="109.2" customHeight="1" x14ac:dyDescent="0.3">
      <c r="A2098" s="368"/>
      <c r="B2098" s="361"/>
      <c r="C2098" s="368"/>
      <c r="D2098" s="368"/>
      <c r="E2098" s="368"/>
      <c r="F2098" s="368"/>
      <c r="G2098" s="369"/>
      <c r="H2098" s="369"/>
      <c r="I2098" s="443"/>
      <c r="J2098" s="368"/>
      <c r="O2098" s="457"/>
      <c r="P2098" s="398"/>
      <c r="Q2098" s="398"/>
    </row>
    <row r="2099" spans="1:17" s="364" customFormat="1" ht="109.2" customHeight="1" x14ac:dyDescent="0.3">
      <c r="A2099" s="368"/>
      <c r="B2099" s="361"/>
      <c r="C2099" s="368"/>
      <c r="D2099" s="368"/>
      <c r="E2099" s="368"/>
      <c r="F2099" s="368"/>
      <c r="G2099" s="369"/>
      <c r="H2099" s="369"/>
      <c r="I2099" s="443"/>
      <c r="J2099" s="368"/>
      <c r="O2099" s="457"/>
      <c r="P2099" s="398"/>
      <c r="Q2099" s="398"/>
    </row>
    <row r="2100" spans="1:17" s="364" customFormat="1" ht="109.2" customHeight="1" x14ac:dyDescent="0.3">
      <c r="A2100" s="368"/>
      <c r="B2100" s="361"/>
      <c r="C2100" s="368"/>
      <c r="D2100" s="368"/>
      <c r="E2100" s="368"/>
      <c r="F2100" s="368"/>
      <c r="G2100" s="369"/>
      <c r="H2100" s="369"/>
      <c r="I2100" s="443"/>
      <c r="J2100" s="368"/>
      <c r="O2100" s="457"/>
      <c r="P2100" s="398"/>
      <c r="Q2100" s="398"/>
    </row>
    <row r="2101" spans="1:17" s="364" customFormat="1" ht="109.2" customHeight="1" x14ac:dyDescent="0.3">
      <c r="A2101" s="368"/>
      <c r="B2101" s="361"/>
      <c r="C2101" s="368"/>
      <c r="D2101" s="368"/>
      <c r="E2101" s="368"/>
      <c r="F2101" s="368"/>
      <c r="G2101" s="369"/>
      <c r="H2101" s="369"/>
      <c r="I2101" s="443"/>
      <c r="J2101" s="368"/>
      <c r="O2101" s="457"/>
      <c r="P2101" s="398"/>
      <c r="Q2101" s="398"/>
    </row>
    <row r="2102" spans="1:17" s="364" customFormat="1" ht="109.2" customHeight="1" x14ac:dyDescent="0.3">
      <c r="A2102" s="368"/>
      <c r="B2102" s="361"/>
      <c r="C2102" s="368"/>
      <c r="D2102" s="368"/>
      <c r="E2102" s="368"/>
      <c r="F2102" s="368"/>
      <c r="G2102" s="369"/>
      <c r="H2102" s="369"/>
      <c r="I2102" s="443"/>
      <c r="J2102" s="368"/>
      <c r="O2102" s="457"/>
      <c r="P2102" s="398"/>
      <c r="Q2102" s="398"/>
    </row>
    <row r="2103" spans="1:17" s="364" customFormat="1" ht="109.2" customHeight="1" x14ac:dyDescent="0.3">
      <c r="A2103" s="368"/>
      <c r="B2103" s="361"/>
      <c r="C2103" s="368"/>
      <c r="D2103" s="368"/>
      <c r="E2103" s="368"/>
      <c r="F2103" s="368"/>
      <c r="G2103" s="369"/>
      <c r="H2103" s="369"/>
      <c r="I2103" s="443"/>
      <c r="J2103" s="368"/>
      <c r="O2103" s="457"/>
      <c r="P2103" s="398"/>
      <c r="Q2103" s="398"/>
    </row>
    <row r="2104" spans="1:17" s="364" customFormat="1" ht="109.2" customHeight="1" x14ac:dyDescent="0.3">
      <c r="A2104" s="368"/>
      <c r="B2104" s="361"/>
      <c r="C2104" s="368"/>
      <c r="D2104" s="368"/>
      <c r="E2104" s="368"/>
      <c r="F2104" s="368"/>
      <c r="G2104" s="369"/>
      <c r="H2104" s="369"/>
      <c r="I2104" s="443"/>
      <c r="J2104" s="368"/>
      <c r="O2104" s="457"/>
      <c r="P2104" s="398"/>
      <c r="Q2104" s="398"/>
    </row>
    <row r="2105" spans="1:17" s="364" customFormat="1" ht="109.2" customHeight="1" x14ac:dyDescent="0.3">
      <c r="A2105" s="368"/>
      <c r="B2105" s="361"/>
      <c r="C2105" s="368"/>
      <c r="D2105" s="368"/>
      <c r="E2105" s="368"/>
      <c r="F2105" s="368"/>
      <c r="G2105" s="369"/>
      <c r="H2105" s="369"/>
      <c r="I2105" s="443"/>
      <c r="J2105" s="368"/>
      <c r="O2105" s="457"/>
      <c r="P2105" s="398"/>
      <c r="Q2105" s="398"/>
    </row>
    <row r="2106" spans="1:17" s="364" customFormat="1" ht="109.2" customHeight="1" x14ac:dyDescent="0.3">
      <c r="A2106" s="368"/>
      <c r="B2106" s="361"/>
      <c r="C2106" s="368"/>
      <c r="D2106" s="368"/>
      <c r="E2106" s="368"/>
      <c r="F2106" s="368"/>
      <c r="G2106" s="369"/>
      <c r="H2106" s="369"/>
      <c r="I2106" s="443"/>
      <c r="J2106" s="368"/>
      <c r="O2106" s="457"/>
      <c r="P2106" s="398"/>
      <c r="Q2106" s="398"/>
    </row>
    <row r="2107" spans="1:17" s="364" customFormat="1" ht="109.2" customHeight="1" x14ac:dyDescent="0.3">
      <c r="A2107" s="368"/>
      <c r="B2107" s="361"/>
      <c r="C2107" s="368"/>
      <c r="D2107" s="368"/>
      <c r="E2107" s="368"/>
      <c r="F2107" s="368"/>
      <c r="G2107" s="369"/>
      <c r="H2107" s="369"/>
      <c r="I2107" s="443"/>
      <c r="J2107" s="368"/>
      <c r="O2107" s="457"/>
      <c r="P2107" s="398"/>
      <c r="Q2107" s="398"/>
    </row>
    <row r="2108" spans="1:17" s="364" customFormat="1" ht="109.2" customHeight="1" x14ac:dyDescent="0.3">
      <c r="A2108" s="368"/>
      <c r="B2108" s="361"/>
      <c r="C2108" s="368"/>
      <c r="D2108" s="368"/>
      <c r="E2108" s="368"/>
      <c r="F2108" s="368"/>
      <c r="G2108" s="369"/>
      <c r="H2108" s="369"/>
      <c r="I2108" s="443"/>
      <c r="J2108" s="368"/>
      <c r="O2108" s="457"/>
      <c r="P2108" s="398"/>
      <c r="Q2108" s="398"/>
    </row>
    <row r="2109" spans="1:17" s="364" customFormat="1" ht="109.2" customHeight="1" x14ac:dyDescent="0.3">
      <c r="A2109" s="368"/>
      <c r="B2109" s="361"/>
      <c r="C2109" s="368"/>
      <c r="D2109" s="368"/>
      <c r="E2109" s="368"/>
      <c r="F2109" s="368"/>
      <c r="G2109" s="369"/>
      <c r="H2109" s="369"/>
      <c r="I2109" s="443"/>
      <c r="J2109" s="368"/>
      <c r="O2109" s="457"/>
      <c r="P2109" s="398"/>
      <c r="Q2109" s="398"/>
    </row>
    <row r="2110" spans="1:17" s="364" customFormat="1" ht="109.2" customHeight="1" x14ac:dyDescent="0.3">
      <c r="A2110" s="368"/>
      <c r="B2110" s="361"/>
      <c r="C2110" s="368"/>
      <c r="D2110" s="368"/>
      <c r="E2110" s="368"/>
      <c r="F2110" s="368"/>
      <c r="G2110" s="369"/>
      <c r="H2110" s="369"/>
      <c r="I2110" s="443"/>
      <c r="J2110" s="368"/>
      <c r="O2110" s="457"/>
      <c r="P2110" s="398"/>
      <c r="Q2110" s="398"/>
    </row>
    <row r="2111" spans="1:17" s="364" customFormat="1" ht="109.2" customHeight="1" x14ac:dyDescent="0.3">
      <c r="A2111" s="368"/>
      <c r="B2111" s="361"/>
      <c r="C2111" s="368"/>
      <c r="D2111" s="368"/>
      <c r="E2111" s="368"/>
      <c r="F2111" s="368"/>
      <c r="G2111" s="369"/>
      <c r="H2111" s="369"/>
      <c r="I2111" s="443"/>
      <c r="J2111" s="368"/>
      <c r="O2111" s="457"/>
      <c r="P2111" s="398"/>
      <c r="Q2111" s="398"/>
    </row>
    <row r="2112" spans="1:17" s="364" customFormat="1" ht="109.2" customHeight="1" x14ac:dyDescent="0.3">
      <c r="A2112" s="368"/>
      <c r="B2112" s="361"/>
      <c r="C2112" s="368"/>
      <c r="D2112" s="368"/>
      <c r="E2112" s="368"/>
      <c r="F2112" s="368"/>
      <c r="G2112" s="369"/>
      <c r="H2112" s="369"/>
      <c r="I2112" s="443"/>
      <c r="J2112" s="368"/>
      <c r="O2112" s="457"/>
      <c r="P2112" s="398"/>
      <c r="Q2112" s="398"/>
    </row>
    <row r="2113" spans="1:17" s="364" customFormat="1" ht="109.2" customHeight="1" x14ac:dyDescent="0.3">
      <c r="A2113" s="368"/>
      <c r="B2113" s="361"/>
      <c r="C2113" s="368"/>
      <c r="D2113" s="368"/>
      <c r="E2113" s="368"/>
      <c r="F2113" s="368"/>
      <c r="G2113" s="369"/>
      <c r="H2113" s="369"/>
      <c r="I2113" s="443"/>
      <c r="J2113" s="368"/>
      <c r="O2113" s="457"/>
      <c r="P2113" s="398"/>
      <c r="Q2113" s="398"/>
    </row>
    <row r="2114" spans="1:17" s="364" customFormat="1" ht="109.2" customHeight="1" x14ac:dyDescent="0.3">
      <c r="A2114" s="368"/>
      <c r="B2114" s="361"/>
      <c r="C2114" s="368"/>
      <c r="D2114" s="368"/>
      <c r="E2114" s="368"/>
      <c r="F2114" s="368"/>
      <c r="G2114" s="369"/>
      <c r="H2114" s="369"/>
      <c r="I2114" s="443"/>
      <c r="J2114" s="368"/>
      <c r="O2114" s="457"/>
      <c r="P2114" s="398"/>
      <c r="Q2114" s="398"/>
    </row>
    <row r="2115" spans="1:17" s="364" customFormat="1" ht="109.2" customHeight="1" x14ac:dyDescent="0.3">
      <c r="A2115" s="368"/>
      <c r="B2115" s="361"/>
      <c r="C2115" s="368"/>
      <c r="D2115" s="368"/>
      <c r="E2115" s="368"/>
      <c r="F2115" s="368"/>
      <c r="G2115" s="369"/>
      <c r="H2115" s="369"/>
      <c r="I2115" s="443"/>
      <c r="J2115" s="368"/>
      <c r="O2115" s="457"/>
      <c r="P2115" s="398"/>
      <c r="Q2115" s="398"/>
    </row>
    <row r="2116" spans="1:17" s="364" customFormat="1" ht="109.2" customHeight="1" x14ac:dyDescent="0.3">
      <c r="A2116" s="368"/>
      <c r="B2116" s="361"/>
      <c r="C2116" s="368"/>
      <c r="D2116" s="368"/>
      <c r="E2116" s="368"/>
      <c r="F2116" s="368"/>
      <c r="G2116" s="369"/>
      <c r="H2116" s="369"/>
      <c r="I2116" s="443"/>
      <c r="J2116" s="368"/>
      <c r="O2116" s="457"/>
      <c r="P2116" s="398"/>
      <c r="Q2116" s="398"/>
    </row>
    <row r="2117" spans="1:17" s="364" customFormat="1" ht="109.2" customHeight="1" x14ac:dyDescent="0.3">
      <c r="A2117" s="368"/>
      <c r="B2117" s="361"/>
      <c r="C2117" s="368"/>
      <c r="D2117" s="368"/>
      <c r="E2117" s="368"/>
      <c r="F2117" s="368"/>
      <c r="G2117" s="369"/>
      <c r="H2117" s="369"/>
      <c r="I2117" s="443"/>
      <c r="J2117" s="368"/>
      <c r="O2117" s="457"/>
      <c r="P2117" s="398"/>
      <c r="Q2117" s="398"/>
    </row>
    <row r="2118" spans="1:17" s="364" customFormat="1" ht="109.2" customHeight="1" x14ac:dyDescent="0.3">
      <c r="A2118" s="368"/>
      <c r="B2118" s="361"/>
      <c r="C2118" s="368"/>
      <c r="D2118" s="368"/>
      <c r="E2118" s="368"/>
      <c r="F2118" s="368"/>
      <c r="G2118" s="369"/>
      <c r="H2118" s="369"/>
      <c r="I2118" s="443"/>
      <c r="J2118" s="368"/>
      <c r="O2118" s="457"/>
      <c r="P2118" s="398"/>
      <c r="Q2118" s="398"/>
    </row>
    <row r="2119" spans="1:17" s="364" customFormat="1" ht="109.2" customHeight="1" x14ac:dyDescent="0.3">
      <c r="A2119" s="368"/>
      <c r="B2119" s="361"/>
      <c r="C2119" s="368"/>
      <c r="D2119" s="368"/>
      <c r="E2119" s="368"/>
      <c r="F2119" s="368"/>
      <c r="G2119" s="369"/>
      <c r="H2119" s="369"/>
      <c r="I2119" s="443"/>
      <c r="J2119" s="368"/>
      <c r="O2119" s="457"/>
      <c r="P2119" s="398"/>
      <c r="Q2119" s="398"/>
    </row>
    <row r="2120" spans="1:17" s="364" customFormat="1" ht="109.2" customHeight="1" x14ac:dyDescent="0.3">
      <c r="A2120" s="368"/>
      <c r="B2120" s="361"/>
      <c r="C2120" s="368"/>
      <c r="D2120" s="368"/>
      <c r="E2120" s="368"/>
      <c r="F2120" s="368"/>
      <c r="G2120" s="369"/>
      <c r="H2120" s="369"/>
      <c r="I2120" s="443"/>
      <c r="J2120" s="368"/>
      <c r="O2120" s="457"/>
      <c r="P2120" s="398"/>
      <c r="Q2120" s="398"/>
    </row>
    <row r="2121" spans="1:17" s="364" customFormat="1" ht="109.2" customHeight="1" x14ac:dyDescent="0.3">
      <c r="A2121" s="368"/>
      <c r="B2121" s="361"/>
      <c r="C2121" s="368"/>
      <c r="D2121" s="368"/>
      <c r="E2121" s="368"/>
      <c r="F2121" s="368"/>
      <c r="G2121" s="369"/>
      <c r="H2121" s="369"/>
      <c r="I2121" s="443"/>
      <c r="J2121" s="368"/>
      <c r="O2121" s="457"/>
      <c r="P2121" s="398"/>
      <c r="Q2121" s="398"/>
    </row>
    <row r="2122" spans="1:17" s="364" customFormat="1" ht="109.2" customHeight="1" x14ac:dyDescent="0.3">
      <c r="A2122" s="368"/>
      <c r="B2122" s="361"/>
      <c r="C2122" s="368"/>
      <c r="D2122" s="368"/>
      <c r="E2122" s="368"/>
      <c r="F2122" s="368"/>
      <c r="G2122" s="369"/>
      <c r="H2122" s="369"/>
      <c r="I2122" s="443"/>
      <c r="J2122" s="368"/>
      <c r="O2122" s="457"/>
      <c r="P2122" s="398"/>
      <c r="Q2122" s="398"/>
    </row>
    <row r="2123" spans="1:17" s="364" customFormat="1" ht="109.2" customHeight="1" x14ac:dyDescent="0.3">
      <c r="A2123" s="368"/>
      <c r="B2123" s="361"/>
      <c r="C2123" s="368"/>
      <c r="D2123" s="368"/>
      <c r="E2123" s="368"/>
      <c r="F2123" s="368"/>
      <c r="G2123" s="369"/>
      <c r="H2123" s="369"/>
      <c r="I2123" s="443"/>
      <c r="J2123" s="368"/>
      <c r="O2123" s="457"/>
      <c r="P2123" s="398"/>
      <c r="Q2123" s="398"/>
    </row>
    <row r="2124" spans="1:17" s="364" customFormat="1" ht="109.2" customHeight="1" x14ac:dyDescent="0.3">
      <c r="A2124" s="368"/>
      <c r="B2124" s="361"/>
      <c r="C2124" s="368"/>
      <c r="D2124" s="368"/>
      <c r="E2124" s="368"/>
      <c r="F2124" s="368"/>
      <c r="G2124" s="369"/>
      <c r="H2124" s="369"/>
      <c r="I2124" s="443"/>
      <c r="J2124" s="368"/>
      <c r="O2124" s="457"/>
      <c r="P2124" s="398"/>
      <c r="Q2124" s="398"/>
    </row>
    <row r="2125" spans="1:17" s="364" customFormat="1" ht="109.2" customHeight="1" x14ac:dyDescent="0.3">
      <c r="A2125" s="368"/>
      <c r="B2125" s="361"/>
      <c r="C2125" s="368"/>
      <c r="D2125" s="368"/>
      <c r="E2125" s="368"/>
      <c r="F2125" s="368"/>
      <c r="G2125" s="369"/>
      <c r="H2125" s="369"/>
      <c r="I2125" s="443"/>
      <c r="J2125" s="368"/>
      <c r="O2125" s="457"/>
      <c r="P2125" s="398"/>
      <c r="Q2125" s="398"/>
    </row>
    <row r="2126" spans="1:17" s="364" customFormat="1" ht="109.2" customHeight="1" x14ac:dyDescent="0.3">
      <c r="A2126" s="368"/>
      <c r="B2126" s="361"/>
      <c r="C2126" s="368"/>
      <c r="D2126" s="368"/>
      <c r="E2126" s="368"/>
      <c r="F2126" s="368"/>
      <c r="G2126" s="369"/>
      <c r="H2126" s="369"/>
      <c r="I2126" s="443"/>
      <c r="J2126" s="368"/>
      <c r="O2126" s="457"/>
      <c r="P2126" s="398"/>
      <c r="Q2126" s="398"/>
    </row>
    <row r="2127" spans="1:17" s="364" customFormat="1" ht="109.2" customHeight="1" x14ac:dyDescent="0.3">
      <c r="A2127" s="368"/>
      <c r="B2127" s="361"/>
      <c r="C2127" s="368"/>
      <c r="D2127" s="368"/>
      <c r="E2127" s="368"/>
      <c r="F2127" s="368"/>
      <c r="G2127" s="369"/>
      <c r="H2127" s="369"/>
      <c r="I2127" s="443"/>
      <c r="J2127" s="368"/>
      <c r="O2127" s="457"/>
      <c r="P2127" s="398"/>
      <c r="Q2127" s="398"/>
    </row>
    <row r="2128" spans="1:17" s="364" customFormat="1" ht="109.2" customHeight="1" x14ac:dyDescent="0.3">
      <c r="A2128" s="368"/>
      <c r="B2128" s="361"/>
      <c r="C2128" s="368"/>
      <c r="D2128" s="368"/>
      <c r="E2128" s="368"/>
      <c r="F2128" s="368"/>
      <c r="G2128" s="369"/>
      <c r="H2128" s="369"/>
      <c r="I2128" s="443"/>
      <c r="J2128" s="368"/>
      <c r="O2128" s="457"/>
      <c r="P2128" s="398"/>
      <c r="Q2128" s="398"/>
    </row>
    <row r="2129" spans="1:17" s="364" customFormat="1" ht="109.2" customHeight="1" x14ac:dyDescent="0.3">
      <c r="A2129" s="368"/>
      <c r="B2129" s="361"/>
      <c r="C2129" s="368"/>
      <c r="D2129" s="368"/>
      <c r="E2129" s="368"/>
      <c r="F2129" s="368"/>
      <c r="G2129" s="369"/>
      <c r="H2129" s="369"/>
      <c r="I2129" s="443"/>
      <c r="J2129" s="368"/>
      <c r="O2129" s="457"/>
      <c r="P2129" s="398"/>
      <c r="Q2129" s="398"/>
    </row>
    <row r="2130" spans="1:17" s="364" customFormat="1" ht="109.2" customHeight="1" x14ac:dyDescent="0.3">
      <c r="A2130" s="368"/>
      <c r="B2130" s="361"/>
      <c r="C2130" s="368"/>
      <c r="D2130" s="368"/>
      <c r="E2130" s="368"/>
      <c r="F2130" s="368"/>
      <c r="G2130" s="369"/>
      <c r="H2130" s="369"/>
      <c r="I2130" s="443"/>
      <c r="J2130" s="368"/>
      <c r="O2130" s="457"/>
      <c r="P2130" s="398"/>
      <c r="Q2130" s="398"/>
    </row>
    <row r="2131" spans="1:17" s="364" customFormat="1" ht="109.2" customHeight="1" x14ac:dyDescent="0.3">
      <c r="A2131" s="368"/>
      <c r="B2131" s="361"/>
      <c r="C2131" s="368"/>
      <c r="D2131" s="368"/>
      <c r="E2131" s="368"/>
      <c r="F2131" s="368"/>
      <c r="G2131" s="369"/>
      <c r="H2131" s="369"/>
      <c r="I2131" s="443"/>
      <c r="J2131" s="368"/>
      <c r="O2131" s="457"/>
      <c r="P2131" s="398"/>
      <c r="Q2131" s="398"/>
    </row>
    <row r="2132" spans="1:17" s="364" customFormat="1" ht="109.2" customHeight="1" x14ac:dyDescent="0.3">
      <c r="A2132" s="368"/>
      <c r="B2132" s="361"/>
      <c r="C2132" s="368"/>
      <c r="D2132" s="368"/>
      <c r="E2132" s="368"/>
      <c r="F2132" s="368"/>
      <c r="G2132" s="369"/>
      <c r="H2132" s="369"/>
      <c r="I2132" s="443"/>
      <c r="J2132" s="368"/>
      <c r="O2132" s="457"/>
      <c r="P2132" s="398"/>
      <c r="Q2132" s="398"/>
    </row>
    <row r="2133" spans="1:17" s="364" customFormat="1" ht="109.2" customHeight="1" x14ac:dyDescent="0.3">
      <c r="A2133" s="368"/>
      <c r="B2133" s="361"/>
      <c r="C2133" s="368"/>
      <c r="D2133" s="368"/>
      <c r="E2133" s="368"/>
      <c r="F2133" s="368"/>
      <c r="G2133" s="369"/>
      <c r="H2133" s="369"/>
      <c r="I2133" s="443"/>
      <c r="J2133" s="368"/>
      <c r="O2133" s="457"/>
      <c r="P2133" s="398"/>
      <c r="Q2133" s="398"/>
    </row>
    <row r="2134" spans="1:17" s="364" customFormat="1" ht="109.2" customHeight="1" x14ac:dyDescent="0.3">
      <c r="A2134" s="368"/>
      <c r="B2134" s="361"/>
      <c r="C2134" s="368"/>
      <c r="D2134" s="368"/>
      <c r="E2134" s="368"/>
      <c r="F2134" s="368"/>
      <c r="G2134" s="369"/>
      <c r="H2134" s="369"/>
      <c r="I2134" s="443"/>
      <c r="J2134" s="368"/>
      <c r="O2134" s="457"/>
      <c r="P2134" s="398"/>
      <c r="Q2134" s="398"/>
    </row>
    <row r="2135" spans="1:17" s="364" customFormat="1" ht="109.2" customHeight="1" x14ac:dyDescent="0.3">
      <c r="A2135" s="368"/>
      <c r="B2135" s="361"/>
      <c r="C2135" s="368"/>
      <c r="D2135" s="368"/>
      <c r="E2135" s="368"/>
      <c r="F2135" s="368"/>
      <c r="G2135" s="369"/>
      <c r="H2135" s="369"/>
      <c r="I2135" s="443"/>
      <c r="J2135" s="368"/>
      <c r="O2135" s="457"/>
      <c r="P2135" s="398"/>
      <c r="Q2135" s="398"/>
    </row>
    <row r="2136" spans="1:17" s="364" customFormat="1" ht="109.2" customHeight="1" x14ac:dyDescent="0.3">
      <c r="A2136" s="368"/>
      <c r="B2136" s="361"/>
      <c r="C2136" s="368"/>
      <c r="D2136" s="368"/>
      <c r="E2136" s="368"/>
      <c r="F2136" s="368"/>
      <c r="G2136" s="369"/>
      <c r="H2136" s="369"/>
      <c r="I2136" s="443"/>
      <c r="J2136" s="368"/>
      <c r="O2136" s="457"/>
      <c r="P2136" s="398"/>
      <c r="Q2136" s="398"/>
    </row>
    <row r="2137" spans="1:17" s="364" customFormat="1" ht="109.2" customHeight="1" x14ac:dyDescent="0.3">
      <c r="A2137" s="368"/>
      <c r="B2137" s="361"/>
      <c r="C2137" s="368"/>
      <c r="D2137" s="368"/>
      <c r="E2137" s="368"/>
      <c r="F2137" s="368"/>
      <c r="G2137" s="369"/>
      <c r="H2137" s="369"/>
      <c r="I2137" s="443"/>
      <c r="J2137" s="368"/>
      <c r="O2137" s="457"/>
      <c r="P2137" s="398"/>
      <c r="Q2137" s="398"/>
    </row>
    <row r="2138" spans="1:17" s="364" customFormat="1" ht="109.2" customHeight="1" x14ac:dyDescent="0.3">
      <c r="A2138" s="368"/>
      <c r="B2138" s="361"/>
      <c r="C2138" s="368"/>
      <c r="D2138" s="368"/>
      <c r="E2138" s="368"/>
      <c r="F2138" s="368"/>
      <c r="G2138" s="369"/>
      <c r="H2138" s="369"/>
      <c r="I2138" s="443"/>
      <c r="J2138" s="368"/>
      <c r="O2138" s="457"/>
      <c r="P2138" s="398"/>
      <c r="Q2138" s="398"/>
    </row>
    <row r="2139" spans="1:17" s="364" customFormat="1" ht="109.2" customHeight="1" x14ac:dyDescent="0.3">
      <c r="A2139" s="368"/>
      <c r="B2139" s="361"/>
      <c r="C2139" s="368"/>
      <c r="D2139" s="368"/>
      <c r="E2139" s="368"/>
      <c r="F2139" s="368"/>
      <c r="G2139" s="369"/>
      <c r="H2139" s="369"/>
      <c r="I2139" s="443"/>
      <c r="J2139" s="368"/>
      <c r="O2139" s="457"/>
      <c r="P2139" s="398"/>
      <c r="Q2139" s="398"/>
    </row>
    <row r="2140" spans="1:17" s="364" customFormat="1" ht="109.2" customHeight="1" x14ac:dyDescent="0.3">
      <c r="A2140" s="368"/>
      <c r="B2140" s="361"/>
      <c r="C2140" s="368"/>
      <c r="D2140" s="368"/>
      <c r="E2140" s="368"/>
      <c r="F2140" s="368"/>
      <c r="G2140" s="369"/>
      <c r="H2140" s="369"/>
      <c r="I2140" s="443"/>
      <c r="J2140" s="368"/>
      <c r="O2140" s="457"/>
      <c r="P2140" s="398"/>
      <c r="Q2140" s="398"/>
    </row>
    <row r="2141" spans="1:17" s="364" customFormat="1" ht="109.2" customHeight="1" x14ac:dyDescent="0.3">
      <c r="A2141" s="368"/>
      <c r="B2141" s="361"/>
      <c r="C2141" s="368"/>
      <c r="D2141" s="368"/>
      <c r="E2141" s="368"/>
      <c r="F2141" s="368"/>
      <c r="G2141" s="369"/>
      <c r="H2141" s="369"/>
      <c r="I2141" s="443"/>
      <c r="J2141" s="368"/>
      <c r="O2141" s="457"/>
      <c r="P2141" s="398"/>
      <c r="Q2141" s="398"/>
    </row>
    <row r="2142" spans="1:17" s="364" customFormat="1" ht="109.2" customHeight="1" x14ac:dyDescent="0.3">
      <c r="A2142" s="368"/>
      <c r="B2142" s="361"/>
      <c r="C2142" s="368"/>
      <c r="D2142" s="368"/>
      <c r="E2142" s="368"/>
      <c r="F2142" s="368"/>
      <c r="G2142" s="369"/>
      <c r="H2142" s="369"/>
      <c r="I2142" s="443"/>
      <c r="J2142" s="368"/>
      <c r="O2142" s="457"/>
      <c r="P2142" s="398"/>
      <c r="Q2142" s="398"/>
    </row>
    <row r="2143" spans="1:17" s="364" customFormat="1" ht="109.2" customHeight="1" x14ac:dyDescent="0.3">
      <c r="A2143" s="368"/>
      <c r="B2143" s="361"/>
      <c r="C2143" s="368"/>
      <c r="D2143" s="368"/>
      <c r="E2143" s="368"/>
      <c r="F2143" s="368"/>
      <c r="G2143" s="369"/>
      <c r="H2143" s="369"/>
      <c r="I2143" s="443"/>
      <c r="J2143" s="368"/>
      <c r="O2143" s="457"/>
      <c r="P2143" s="398"/>
      <c r="Q2143" s="398"/>
    </row>
    <row r="2144" spans="1:17" s="364" customFormat="1" ht="109.2" customHeight="1" x14ac:dyDescent="0.3">
      <c r="A2144" s="368"/>
      <c r="B2144" s="361"/>
      <c r="C2144" s="368"/>
      <c r="D2144" s="368"/>
      <c r="E2144" s="368"/>
      <c r="F2144" s="368"/>
      <c r="G2144" s="369"/>
      <c r="H2144" s="369"/>
      <c r="I2144" s="443"/>
      <c r="J2144" s="368"/>
      <c r="O2144" s="457"/>
      <c r="P2144" s="398"/>
      <c r="Q2144" s="398"/>
    </row>
    <row r="2145" spans="1:17" s="364" customFormat="1" ht="109.2" customHeight="1" x14ac:dyDescent="0.3">
      <c r="A2145" s="368"/>
      <c r="B2145" s="361"/>
      <c r="C2145" s="368"/>
      <c r="D2145" s="368"/>
      <c r="E2145" s="368"/>
      <c r="F2145" s="368"/>
      <c r="G2145" s="369"/>
      <c r="H2145" s="369"/>
      <c r="I2145" s="443"/>
      <c r="J2145" s="368"/>
      <c r="O2145" s="457"/>
      <c r="P2145" s="398"/>
      <c r="Q2145" s="398"/>
    </row>
    <row r="2146" spans="1:17" s="364" customFormat="1" ht="109.2" customHeight="1" x14ac:dyDescent="0.3">
      <c r="A2146" s="368"/>
      <c r="B2146" s="361"/>
      <c r="C2146" s="368"/>
      <c r="D2146" s="368"/>
      <c r="E2146" s="368"/>
      <c r="F2146" s="368"/>
      <c r="G2146" s="369"/>
      <c r="H2146" s="369"/>
      <c r="I2146" s="443"/>
      <c r="J2146" s="368"/>
      <c r="O2146" s="457"/>
      <c r="P2146" s="398"/>
      <c r="Q2146" s="398"/>
    </row>
    <row r="2147" spans="1:17" s="364" customFormat="1" ht="109.2" customHeight="1" x14ac:dyDescent="0.3">
      <c r="A2147" s="368"/>
      <c r="B2147" s="361"/>
      <c r="C2147" s="368"/>
      <c r="D2147" s="368"/>
      <c r="E2147" s="368"/>
      <c r="F2147" s="368"/>
      <c r="G2147" s="369"/>
      <c r="H2147" s="369"/>
      <c r="I2147" s="443"/>
      <c r="J2147" s="368"/>
      <c r="O2147" s="457"/>
      <c r="P2147" s="398"/>
      <c r="Q2147" s="398"/>
    </row>
    <row r="2148" spans="1:17" s="364" customFormat="1" ht="109.2" customHeight="1" x14ac:dyDescent="0.3">
      <c r="A2148" s="368"/>
      <c r="B2148" s="361"/>
      <c r="C2148" s="368"/>
      <c r="D2148" s="368"/>
      <c r="E2148" s="368"/>
      <c r="F2148" s="368"/>
      <c r="G2148" s="369"/>
      <c r="H2148" s="369"/>
      <c r="I2148" s="443"/>
      <c r="J2148" s="368"/>
      <c r="O2148" s="457"/>
      <c r="P2148" s="398"/>
      <c r="Q2148" s="398"/>
    </row>
    <row r="2149" spans="1:17" s="364" customFormat="1" ht="109.2" customHeight="1" x14ac:dyDescent="0.3">
      <c r="A2149" s="368"/>
      <c r="B2149" s="361"/>
      <c r="C2149" s="368"/>
      <c r="D2149" s="368"/>
      <c r="E2149" s="368"/>
      <c r="F2149" s="368"/>
      <c r="G2149" s="369"/>
      <c r="H2149" s="369"/>
      <c r="I2149" s="443"/>
      <c r="J2149" s="368"/>
      <c r="O2149" s="457"/>
      <c r="P2149" s="398"/>
      <c r="Q2149" s="398"/>
    </row>
    <row r="2150" spans="1:17" s="364" customFormat="1" ht="109.2" customHeight="1" x14ac:dyDescent="0.3">
      <c r="A2150" s="368"/>
      <c r="B2150" s="361"/>
      <c r="C2150" s="368"/>
      <c r="D2150" s="368"/>
      <c r="E2150" s="368"/>
      <c r="F2150" s="368"/>
      <c r="G2150" s="369"/>
      <c r="H2150" s="369"/>
      <c r="I2150" s="443"/>
      <c r="J2150" s="368"/>
      <c r="O2150" s="457"/>
      <c r="P2150" s="398"/>
      <c r="Q2150" s="398"/>
    </row>
    <row r="2151" spans="1:17" s="364" customFormat="1" ht="109.2" customHeight="1" x14ac:dyDescent="0.3">
      <c r="A2151" s="368"/>
      <c r="B2151" s="361"/>
      <c r="C2151" s="368"/>
      <c r="D2151" s="368"/>
      <c r="E2151" s="368"/>
      <c r="F2151" s="368"/>
      <c r="G2151" s="369"/>
      <c r="H2151" s="369"/>
      <c r="I2151" s="443"/>
      <c r="J2151" s="368"/>
      <c r="O2151" s="457"/>
      <c r="P2151" s="398"/>
      <c r="Q2151" s="398"/>
    </row>
    <row r="2152" spans="1:17" s="364" customFormat="1" ht="109.2" customHeight="1" x14ac:dyDescent="0.3">
      <c r="A2152" s="368"/>
      <c r="B2152" s="361"/>
      <c r="C2152" s="368"/>
      <c r="D2152" s="368"/>
      <c r="E2152" s="368"/>
      <c r="F2152" s="368"/>
      <c r="G2152" s="369"/>
      <c r="H2152" s="369"/>
      <c r="I2152" s="443"/>
      <c r="J2152" s="368"/>
      <c r="O2152" s="457"/>
      <c r="P2152" s="398"/>
      <c r="Q2152" s="398"/>
    </row>
    <row r="2153" spans="1:17" s="364" customFormat="1" ht="109.2" customHeight="1" x14ac:dyDescent="0.3">
      <c r="A2153" s="368"/>
      <c r="B2153" s="361"/>
      <c r="C2153" s="368"/>
      <c r="D2153" s="368"/>
      <c r="E2153" s="368"/>
      <c r="F2153" s="368"/>
      <c r="G2153" s="369"/>
      <c r="H2153" s="369"/>
      <c r="I2153" s="443"/>
      <c r="J2153" s="368"/>
      <c r="O2153" s="457"/>
      <c r="P2153" s="398"/>
      <c r="Q2153" s="398"/>
    </row>
    <row r="2154" spans="1:17" s="364" customFormat="1" ht="109.2" customHeight="1" x14ac:dyDescent="0.3">
      <c r="A2154" s="368"/>
      <c r="B2154" s="361"/>
      <c r="C2154" s="368"/>
      <c r="D2154" s="368"/>
      <c r="E2154" s="368"/>
      <c r="F2154" s="368"/>
      <c r="G2154" s="369"/>
      <c r="H2154" s="369"/>
      <c r="I2154" s="443"/>
      <c r="J2154" s="368"/>
      <c r="O2154" s="457"/>
      <c r="P2154" s="398"/>
      <c r="Q2154" s="398"/>
    </row>
    <row r="2155" spans="1:17" s="364" customFormat="1" ht="109.2" customHeight="1" x14ac:dyDescent="0.3">
      <c r="A2155" s="368"/>
      <c r="B2155" s="361"/>
      <c r="C2155" s="368"/>
      <c r="D2155" s="368"/>
      <c r="E2155" s="368"/>
      <c r="F2155" s="368"/>
      <c r="G2155" s="369"/>
      <c r="H2155" s="369"/>
      <c r="I2155" s="443"/>
      <c r="J2155" s="368"/>
      <c r="O2155" s="457"/>
      <c r="P2155" s="398"/>
      <c r="Q2155" s="398"/>
    </row>
    <row r="2156" spans="1:17" s="364" customFormat="1" ht="109.2" customHeight="1" x14ac:dyDescent="0.3">
      <c r="A2156" s="368"/>
      <c r="B2156" s="361"/>
      <c r="C2156" s="368"/>
      <c r="D2156" s="368"/>
      <c r="E2156" s="368"/>
      <c r="F2156" s="368"/>
      <c r="G2156" s="369"/>
      <c r="H2156" s="369"/>
      <c r="I2156" s="443"/>
      <c r="J2156" s="368"/>
      <c r="O2156" s="457"/>
      <c r="P2156" s="398"/>
      <c r="Q2156" s="398"/>
    </row>
    <row r="2157" spans="1:17" s="364" customFormat="1" ht="109.2" customHeight="1" x14ac:dyDescent="0.3">
      <c r="A2157" s="368"/>
      <c r="B2157" s="361"/>
      <c r="C2157" s="368"/>
      <c r="D2157" s="368"/>
      <c r="E2157" s="368"/>
      <c r="F2157" s="368"/>
      <c r="G2157" s="369"/>
      <c r="H2157" s="369"/>
      <c r="I2157" s="443"/>
      <c r="J2157" s="368"/>
      <c r="O2157" s="457"/>
      <c r="P2157" s="398"/>
      <c r="Q2157" s="398"/>
    </row>
    <row r="2158" spans="1:17" s="364" customFormat="1" ht="109.2" customHeight="1" x14ac:dyDescent="0.3">
      <c r="A2158" s="368"/>
      <c r="B2158" s="361"/>
      <c r="C2158" s="368"/>
      <c r="D2158" s="368"/>
      <c r="E2158" s="368"/>
      <c r="F2158" s="368"/>
      <c r="G2158" s="369"/>
      <c r="H2158" s="369"/>
      <c r="I2158" s="443"/>
      <c r="J2158" s="368"/>
      <c r="O2158" s="457"/>
      <c r="P2158" s="398"/>
      <c r="Q2158" s="398"/>
    </row>
    <row r="2159" spans="1:17" s="364" customFormat="1" ht="109.2" customHeight="1" x14ac:dyDescent="0.3">
      <c r="A2159" s="368"/>
      <c r="B2159" s="361"/>
      <c r="C2159" s="368"/>
      <c r="D2159" s="368"/>
      <c r="E2159" s="368"/>
      <c r="F2159" s="368"/>
      <c r="G2159" s="369"/>
      <c r="H2159" s="369"/>
      <c r="I2159" s="443"/>
      <c r="J2159" s="368"/>
      <c r="O2159" s="457"/>
      <c r="P2159" s="398"/>
      <c r="Q2159" s="398"/>
    </row>
    <row r="2160" spans="1:17" s="364" customFormat="1" ht="109.2" customHeight="1" x14ac:dyDescent="0.3">
      <c r="A2160" s="368"/>
      <c r="B2160" s="361"/>
      <c r="C2160" s="368"/>
      <c r="D2160" s="368"/>
      <c r="E2160" s="368"/>
      <c r="F2160" s="368"/>
      <c r="G2160" s="369"/>
      <c r="H2160" s="369"/>
      <c r="I2160" s="443"/>
      <c r="J2160" s="368"/>
      <c r="O2160" s="457"/>
      <c r="P2160" s="398"/>
      <c r="Q2160" s="398"/>
    </row>
    <row r="2161" spans="1:17" s="364" customFormat="1" ht="109.2" customHeight="1" x14ac:dyDescent="0.3">
      <c r="A2161" s="368"/>
      <c r="B2161" s="361"/>
      <c r="C2161" s="368"/>
      <c r="D2161" s="368"/>
      <c r="E2161" s="368"/>
      <c r="F2161" s="368"/>
      <c r="G2161" s="369"/>
      <c r="H2161" s="369"/>
      <c r="I2161" s="443"/>
      <c r="J2161" s="368"/>
      <c r="O2161" s="457"/>
      <c r="P2161" s="398"/>
      <c r="Q2161" s="398"/>
    </row>
    <row r="2162" spans="1:17" s="364" customFormat="1" ht="109.2" customHeight="1" x14ac:dyDescent="0.3">
      <c r="A2162" s="368"/>
      <c r="B2162" s="361"/>
      <c r="C2162" s="368"/>
      <c r="D2162" s="368"/>
      <c r="E2162" s="368"/>
      <c r="F2162" s="368"/>
      <c r="G2162" s="369"/>
      <c r="H2162" s="369"/>
      <c r="I2162" s="443"/>
      <c r="J2162" s="368"/>
      <c r="O2162" s="457"/>
      <c r="P2162" s="398"/>
      <c r="Q2162" s="398"/>
    </row>
    <row r="2163" spans="1:17" s="364" customFormat="1" ht="109.2" customHeight="1" x14ac:dyDescent="0.3">
      <c r="A2163" s="368"/>
      <c r="B2163" s="361"/>
      <c r="C2163" s="368"/>
      <c r="D2163" s="368"/>
      <c r="E2163" s="368"/>
      <c r="F2163" s="368"/>
      <c r="G2163" s="369"/>
      <c r="H2163" s="369"/>
      <c r="I2163" s="443"/>
      <c r="J2163" s="368"/>
      <c r="O2163" s="457"/>
      <c r="P2163" s="398"/>
      <c r="Q2163" s="398"/>
    </row>
    <row r="2164" spans="1:17" s="364" customFormat="1" ht="109.2" customHeight="1" x14ac:dyDescent="0.3">
      <c r="A2164" s="368"/>
      <c r="B2164" s="361"/>
      <c r="C2164" s="368"/>
      <c r="D2164" s="368"/>
      <c r="E2164" s="368"/>
      <c r="F2164" s="368"/>
      <c r="G2164" s="369"/>
      <c r="H2164" s="369"/>
      <c r="I2164" s="443"/>
      <c r="J2164" s="368"/>
      <c r="O2164" s="457"/>
      <c r="P2164" s="398"/>
      <c r="Q2164" s="398"/>
    </row>
    <row r="2165" spans="1:17" s="364" customFormat="1" ht="109.2" customHeight="1" x14ac:dyDescent="0.3">
      <c r="A2165" s="368"/>
      <c r="B2165" s="361"/>
      <c r="C2165" s="368"/>
      <c r="D2165" s="368"/>
      <c r="E2165" s="368"/>
      <c r="F2165" s="368"/>
      <c r="G2165" s="369"/>
      <c r="H2165" s="369"/>
      <c r="I2165" s="443"/>
      <c r="J2165" s="368"/>
      <c r="O2165" s="457"/>
      <c r="P2165" s="398"/>
      <c r="Q2165" s="398"/>
    </row>
    <row r="2166" spans="1:17" s="364" customFormat="1" ht="109.2" customHeight="1" x14ac:dyDescent="0.3">
      <c r="A2166" s="368"/>
      <c r="B2166" s="361"/>
      <c r="C2166" s="368"/>
      <c r="D2166" s="368"/>
      <c r="E2166" s="368"/>
      <c r="F2166" s="368"/>
      <c r="G2166" s="369"/>
      <c r="H2166" s="369"/>
      <c r="I2166" s="443"/>
      <c r="J2166" s="368"/>
      <c r="O2166" s="457"/>
      <c r="P2166" s="398"/>
      <c r="Q2166" s="398"/>
    </row>
    <row r="2167" spans="1:17" s="364" customFormat="1" ht="109.2" customHeight="1" x14ac:dyDescent="0.3">
      <c r="A2167" s="368"/>
      <c r="B2167" s="361"/>
      <c r="C2167" s="368"/>
      <c r="D2167" s="368"/>
      <c r="E2167" s="368"/>
      <c r="F2167" s="368"/>
      <c r="G2167" s="369"/>
      <c r="H2167" s="369"/>
      <c r="I2167" s="443"/>
      <c r="J2167" s="368"/>
      <c r="O2167" s="457"/>
      <c r="P2167" s="398"/>
      <c r="Q2167" s="398"/>
    </row>
    <row r="2168" spans="1:17" s="364" customFormat="1" ht="109.2" customHeight="1" x14ac:dyDescent="0.3">
      <c r="A2168" s="368"/>
      <c r="B2168" s="361"/>
      <c r="C2168" s="368"/>
      <c r="D2168" s="368"/>
      <c r="E2168" s="368"/>
      <c r="F2168" s="368"/>
      <c r="G2168" s="369"/>
      <c r="H2168" s="369"/>
      <c r="I2168" s="443"/>
      <c r="J2168" s="368"/>
      <c r="O2168" s="457"/>
      <c r="P2168" s="398"/>
      <c r="Q2168" s="398"/>
    </row>
    <row r="2169" spans="1:17" s="364" customFormat="1" ht="109.2" customHeight="1" x14ac:dyDescent="0.3">
      <c r="A2169" s="368"/>
      <c r="B2169" s="361"/>
      <c r="C2169" s="368"/>
      <c r="D2169" s="368"/>
      <c r="E2169" s="368"/>
      <c r="F2169" s="368"/>
      <c r="G2169" s="369"/>
      <c r="H2169" s="369"/>
      <c r="I2169" s="443"/>
      <c r="J2169" s="368"/>
      <c r="O2169" s="457"/>
      <c r="P2169" s="398"/>
      <c r="Q2169" s="398"/>
    </row>
    <row r="2170" spans="1:17" s="364" customFormat="1" ht="109.2" customHeight="1" x14ac:dyDescent="0.3">
      <c r="A2170" s="368"/>
      <c r="B2170" s="361"/>
      <c r="C2170" s="368"/>
      <c r="D2170" s="368"/>
      <c r="E2170" s="368"/>
      <c r="F2170" s="368"/>
      <c r="G2170" s="369"/>
      <c r="H2170" s="369"/>
      <c r="I2170" s="443"/>
      <c r="J2170" s="368"/>
      <c r="O2170" s="457"/>
      <c r="P2170" s="398"/>
      <c r="Q2170" s="398"/>
    </row>
    <row r="2171" spans="1:17" s="364" customFormat="1" ht="109.2" customHeight="1" x14ac:dyDescent="0.3">
      <c r="A2171" s="368"/>
      <c r="B2171" s="361"/>
      <c r="C2171" s="368"/>
      <c r="D2171" s="368"/>
      <c r="E2171" s="368"/>
      <c r="F2171" s="368"/>
      <c r="G2171" s="369"/>
      <c r="H2171" s="369"/>
      <c r="I2171" s="443"/>
      <c r="J2171" s="368"/>
      <c r="O2171" s="457"/>
      <c r="P2171" s="398"/>
      <c r="Q2171" s="398"/>
    </row>
    <row r="2172" spans="1:17" s="364" customFormat="1" ht="109.2" customHeight="1" x14ac:dyDescent="0.3">
      <c r="A2172" s="368"/>
      <c r="B2172" s="361"/>
      <c r="C2172" s="368"/>
      <c r="D2172" s="368"/>
      <c r="E2172" s="368"/>
      <c r="F2172" s="368"/>
      <c r="G2172" s="369"/>
      <c r="H2172" s="369"/>
      <c r="I2172" s="443"/>
      <c r="J2172" s="368"/>
      <c r="O2172" s="457"/>
      <c r="P2172" s="398"/>
      <c r="Q2172" s="398"/>
    </row>
    <row r="2173" spans="1:17" s="364" customFormat="1" ht="109.2" customHeight="1" x14ac:dyDescent="0.3">
      <c r="A2173" s="368"/>
      <c r="B2173" s="361"/>
      <c r="C2173" s="368"/>
      <c r="D2173" s="368"/>
      <c r="E2173" s="368"/>
      <c r="F2173" s="368"/>
      <c r="G2173" s="369"/>
      <c r="H2173" s="369"/>
      <c r="I2173" s="443"/>
      <c r="J2173" s="368"/>
      <c r="O2173" s="457"/>
      <c r="P2173" s="398"/>
      <c r="Q2173" s="398"/>
    </row>
    <row r="2174" spans="1:17" s="364" customFormat="1" ht="109.2" customHeight="1" x14ac:dyDescent="0.3">
      <c r="A2174" s="368"/>
      <c r="B2174" s="361"/>
      <c r="C2174" s="368"/>
      <c r="D2174" s="368"/>
      <c r="E2174" s="368"/>
      <c r="F2174" s="368"/>
      <c r="G2174" s="369"/>
      <c r="H2174" s="369"/>
      <c r="I2174" s="443"/>
      <c r="J2174" s="368"/>
      <c r="O2174" s="457"/>
      <c r="P2174" s="398"/>
      <c r="Q2174" s="398"/>
    </row>
    <row r="2175" spans="1:17" s="364" customFormat="1" ht="109.2" customHeight="1" x14ac:dyDescent="0.3">
      <c r="A2175" s="368"/>
      <c r="B2175" s="361"/>
      <c r="C2175" s="368"/>
      <c r="D2175" s="368"/>
      <c r="E2175" s="368"/>
      <c r="F2175" s="368"/>
      <c r="G2175" s="369"/>
      <c r="H2175" s="369"/>
      <c r="I2175" s="443"/>
      <c r="J2175" s="368"/>
      <c r="O2175" s="457"/>
      <c r="P2175" s="398"/>
      <c r="Q2175" s="398"/>
    </row>
    <row r="2176" spans="1:17" s="364" customFormat="1" ht="109.2" customHeight="1" x14ac:dyDescent="0.3">
      <c r="A2176" s="368"/>
      <c r="B2176" s="361"/>
      <c r="C2176" s="368"/>
      <c r="D2176" s="368"/>
      <c r="E2176" s="368"/>
      <c r="F2176" s="368"/>
      <c r="G2176" s="369"/>
      <c r="H2176" s="369"/>
      <c r="I2176" s="443"/>
      <c r="J2176" s="368"/>
      <c r="O2176" s="457"/>
      <c r="P2176" s="398"/>
      <c r="Q2176" s="398"/>
    </row>
    <row r="2177" spans="1:17" s="364" customFormat="1" ht="109.2" customHeight="1" x14ac:dyDescent="0.3">
      <c r="A2177" s="368"/>
      <c r="B2177" s="361"/>
      <c r="C2177" s="368"/>
      <c r="D2177" s="368"/>
      <c r="E2177" s="368"/>
      <c r="F2177" s="368"/>
      <c r="G2177" s="369"/>
      <c r="H2177" s="369"/>
      <c r="I2177" s="443"/>
      <c r="J2177" s="368"/>
      <c r="O2177" s="457"/>
      <c r="P2177" s="398"/>
      <c r="Q2177" s="398"/>
    </row>
    <row r="2178" spans="1:17" s="364" customFormat="1" ht="109.2" customHeight="1" x14ac:dyDescent="0.3">
      <c r="A2178" s="368"/>
      <c r="B2178" s="361"/>
      <c r="C2178" s="368"/>
      <c r="D2178" s="368"/>
      <c r="E2178" s="368"/>
      <c r="F2178" s="368"/>
      <c r="G2178" s="369"/>
      <c r="H2178" s="369"/>
      <c r="I2178" s="443"/>
      <c r="J2178" s="368"/>
      <c r="O2178" s="457"/>
      <c r="P2178" s="398"/>
      <c r="Q2178" s="398"/>
    </row>
    <row r="2179" spans="1:17" s="364" customFormat="1" ht="109.2" customHeight="1" x14ac:dyDescent="0.3">
      <c r="A2179" s="368"/>
      <c r="B2179" s="361"/>
      <c r="C2179" s="368"/>
      <c r="D2179" s="368"/>
      <c r="E2179" s="368"/>
      <c r="F2179" s="368"/>
      <c r="G2179" s="369"/>
      <c r="H2179" s="369"/>
      <c r="I2179" s="443"/>
      <c r="J2179" s="368"/>
      <c r="O2179" s="457"/>
      <c r="P2179" s="398"/>
      <c r="Q2179" s="398"/>
    </row>
    <row r="2180" spans="1:17" s="364" customFormat="1" ht="109.2" customHeight="1" x14ac:dyDescent="0.3">
      <c r="A2180" s="368"/>
      <c r="B2180" s="361"/>
      <c r="C2180" s="368"/>
      <c r="D2180" s="368"/>
      <c r="E2180" s="368"/>
      <c r="F2180" s="368"/>
      <c r="G2180" s="369"/>
      <c r="H2180" s="369"/>
      <c r="I2180" s="443"/>
      <c r="J2180" s="368"/>
      <c r="O2180" s="457"/>
      <c r="P2180" s="398"/>
      <c r="Q2180" s="398"/>
    </row>
    <row r="2181" spans="1:17" s="364" customFormat="1" ht="109.2" customHeight="1" x14ac:dyDescent="0.3">
      <c r="A2181" s="368"/>
      <c r="B2181" s="361"/>
      <c r="C2181" s="368"/>
      <c r="D2181" s="368"/>
      <c r="E2181" s="368"/>
      <c r="F2181" s="368"/>
      <c r="G2181" s="369"/>
      <c r="H2181" s="369"/>
      <c r="I2181" s="443"/>
      <c r="J2181" s="368"/>
      <c r="O2181" s="457"/>
      <c r="P2181" s="398"/>
      <c r="Q2181" s="398"/>
    </row>
    <row r="2182" spans="1:17" s="364" customFormat="1" ht="109.2" customHeight="1" x14ac:dyDescent="0.3">
      <c r="A2182" s="368"/>
      <c r="B2182" s="361"/>
      <c r="C2182" s="368"/>
      <c r="D2182" s="368"/>
      <c r="E2182" s="368"/>
      <c r="F2182" s="368"/>
      <c r="G2182" s="369"/>
      <c r="H2182" s="369"/>
      <c r="I2182" s="443"/>
      <c r="J2182" s="368"/>
      <c r="O2182" s="457"/>
      <c r="P2182" s="398"/>
      <c r="Q2182" s="398"/>
    </row>
    <row r="2183" spans="1:17" s="364" customFormat="1" ht="109.2" customHeight="1" x14ac:dyDescent="0.3">
      <c r="A2183" s="368"/>
      <c r="B2183" s="361"/>
      <c r="C2183" s="368"/>
      <c r="D2183" s="368"/>
      <c r="E2183" s="368"/>
      <c r="F2183" s="368"/>
      <c r="G2183" s="369"/>
      <c r="H2183" s="369"/>
      <c r="I2183" s="443"/>
      <c r="J2183" s="368"/>
      <c r="O2183" s="457"/>
      <c r="P2183" s="398"/>
      <c r="Q2183" s="398"/>
    </row>
    <row r="2184" spans="1:17" s="364" customFormat="1" ht="109.2" customHeight="1" x14ac:dyDescent="0.3">
      <c r="A2184" s="368"/>
      <c r="B2184" s="361"/>
      <c r="C2184" s="368"/>
      <c r="D2184" s="368"/>
      <c r="E2184" s="368"/>
      <c r="F2184" s="368"/>
      <c r="G2184" s="369"/>
      <c r="H2184" s="369"/>
      <c r="I2184" s="443"/>
      <c r="J2184" s="368"/>
      <c r="O2184" s="457"/>
      <c r="P2184" s="398"/>
      <c r="Q2184" s="398"/>
    </row>
    <row r="2185" spans="1:17" s="364" customFormat="1" ht="109.2" customHeight="1" x14ac:dyDescent="0.3">
      <c r="A2185" s="368"/>
      <c r="B2185" s="361"/>
      <c r="C2185" s="368"/>
      <c r="D2185" s="368"/>
      <c r="E2185" s="368"/>
      <c r="F2185" s="368"/>
      <c r="G2185" s="369"/>
      <c r="H2185" s="369"/>
      <c r="I2185" s="443"/>
      <c r="J2185" s="368"/>
      <c r="O2185" s="457"/>
      <c r="P2185" s="398"/>
      <c r="Q2185" s="398"/>
    </row>
    <row r="2186" spans="1:17" s="364" customFormat="1" ht="109.2" customHeight="1" x14ac:dyDescent="0.3">
      <c r="A2186" s="368"/>
      <c r="B2186" s="361"/>
      <c r="C2186" s="368"/>
      <c r="D2186" s="368"/>
      <c r="E2186" s="368"/>
      <c r="F2186" s="368"/>
      <c r="G2186" s="369"/>
      <c r="H2186" s="369"/>
      <c r="I2186" s="443"/>
      <c r="J2186" s="368"/>
      <c r="O2186" s="457"/>
      <c r="P2186" s="398"/>
      <c r="Q2186" s="398"/>
    </row>
    <row r="2187" spans="1:17" s="364" customFormat="1" ht="109.2" customHeight="1" x14ac:dyDescent="0.3">
      <c r="A2187" s="368"/>
      <c r="B2187" s="361"/>
      <c r="C2187" s="368"/>
      <c r="D2187" s="368"/>
      <c r="E2187" s="368"/>
      <c r="F2187" s="368"/>
      <c r="G2187" s="369"/>
      <c r="H2187" s="369"/>
      <c r="I2187" s="443"/>
      <c r="J2187" s="368"/>
      <c r="O2187" s="457"/>
      <c r="P2187" s="398"/>
      <c r="Q2187" s="398"/>
    </row>
    <row r="2188" spans="1:17" s="364" customFormat="1" ht="109.2" customHeight="1" x14ac:dyDescent="0.3">
      <c r="A2188" s="368"/>
      <c r="B2188" s="361"/>
      <c r="C2188" s="368"/>
      <c r="D2188" s="368"/>
      <c r="E2188" s="368"/>
      <c r="F2188" s="368"/>
      <c r="G2188" s="369"/>
      <c r="H2188" s="369"/>
      <c r="I2188" s="443"/>
      <c r="J2188" s="368"/>
      <c r="O2188" s="457"/>
      <c r="P2188" s="398"/>
      <c r="Q2188" s="398"/>
    </row>
    <row r="2189" spans="1:17" s="364" customFormat="1" ht="109.2" customHeight="1" x14ac:dyDescent="0.3">
      <c r="A2189" s="368"/>
      <c r="B2189" s="361"/>
      <c r="C2189" s="368"/>
      <c r="D2189" s="368"/>
      <c r="E2189" s="368"/>
      <c r="F2189" s="368"/>
      <c r="G2189" s="369"/>
      <c r="H2189" s="369"/>
      <c r="I2189" s="443"/>
      <c r="J2189" s="368"/>
      <c r="O2189" s="457"/>
      <c r="P2189" s="398"/>
      <c r="Q2189" s="398"/>
    </row>
    <row r="2190" spans="1:17" s="364" customFormat="1" ht="109.2" customHeight="1" x14ac:dyDescent="0.3">
      <c r="A2190" s="368"/>
      <c r="B2190" s="361"/>
      <c r="C2190" s="368"/>
      <c r="D2190" s="368"/>
      <c r="E2190" s="368"/>
      <c r="F2190" s="368"/>
      <c r="G2190" s="369"/>
      <c r="H2190" s="369"/>
      <c r="I2190" s="443"/>
      <c r="J2190" s="368"/>
      <c r="O2190" s="457"/>
      <c r="P2190" s="398"/>
      <c r="Q2190" s="398"/>
    </row>
    <row r="2191" spans="1:17" s="364" customFormat="1" ht="109.2" customHeight="1" x14ac:dyDescent="0.3">
      <c r="A2191" s="368"/>
      <c r="B2191" s="361"/>
      <c r="C2191" s="368"/>
      <c r="D2191" s="368"/>
      <c r="E2191" s="368"/>
      <c r="F2191" s="368"/>
      <c r="G2191" s="369"/>
      <c r="H2191" s="369"/>
      <c r="I2191" s="443"/>
      <c r="J2191" s="368"/>
      <c r="O2191" s="457"/>
      <c r="P2191" s="398"/>
      <c r="Q2191" s="398"/>
    </row>
    <row r="2192" spans="1:17" s="364" customFormat="1" ht="109.2" customHeight="1" x14ac:dyDescent="0.3">
      <c r="A2192" s="368"/>
      <c r="B2192" s="361"/>
      <c r="C2192" s="368"/>
      <c r="D2192" s="368"/>
      <c r="E2192" s="368"/>
      <c r="F2192" s="368"/>
      <c r="G2192" s="369"/>
      <c r="H2192" s="369"/>
      <c r="I2192" s="443"/>
      <c r="J2192" s="368"/>
      <c r="O2192" s="457"/>
      <c r="P2192" s="398"/>
      <c r="Q2192" s="398"/>
    </row>
    <row r="2193" spans="1:17" s="364" customFormat="1" ht="109.2" customHeight="1" x14ac:dyDescent="0.3">
      <c r="A2193" s="368"/>
      <c r="B2193" s="361"/>
      <c r="C2193" s="368"/>
      <c r="D2193" s="368"/>
      <c r="E2193" s="368"/>
      <c r="F2193" s="368"/>
      <c r="G2193" s="369"/>
      <c r="H2193" s="369"/>
      <c r="I2193" s="443"/>
      <c r="J2193" s="368"/>
      <c r="O2193" s="457"/>
      <c r="P2193" s="398"/>
      <c r="Q2193" s="398"/>
    </row>
    <row r="2194" spans="1:17" s="364" customFormat="1" ht="109.2" customHeight="1" x14ac:dyDescent="0.3">
      <c r="A2194" s="368"/>
      <c r="B2194" s="361"/>
      <c r="C2194" s="368"/>
      <c r="D2194" s="368"/>
      <c r="E2194" s="368"/>
      <c r="F2194" s="368"/>
      <c r="G2194" s="369"/>
      <c r="H2194" s="369"/>
      <c r="I2194" s="443"/>
      <c r="J2194" s="368"/>
      <c r="O2194" s="457"/>
      <c r="P2194" s="398"/>
      <c r="Q2194" s="398"/>
    </row>
    <row r="2195" spans="1:17" s="364" customFormat="1" ht="109.2" customHeight="1" x14ac:dyDescent="0.3">
      <c r="A2195" s="368"/>
      <c r="B2195" s="361"/>
      <c r="C2195" s="368"/>
      <c r="D2195" s="368"/>
      <c r="E2195" s="368"/>
      <c r="F2195" s="368"/>
      <c r="G2195" s="369"/>
      <c r="H2195" s="369"/>
      <c r="I2195" s="443"/>
      <c r="J2195" s="368"/>
      <c r="O2195" s="457"/>
      <c r="P2195" s="398"/>
      <c r="Q2195" s="398"/>
    </row>
    <row r="2196" spans="1:17" s="364" customFormat="1" ht="109.2" customHeight="1" x14ac:dyDescent="0.3">
      <c r="A2196" s="368"/>
      <c r="B2196" s="361"/>
      <c r="C2196" s="368"/>
      <c r="D2196" s="368"/>
      <c r="E2196" s="368"/>
      <c r="F2196" s="368"/>
      <c r="G2196" s="369"/>
      <c r="H2196" s="369"/>
      <c r="I2196" s="443"/>
      <c r="J2196" s="368"/>
      <c r="O2196" s="457"/>
      <c r="P2196" s="398"/>
      <c r="Q2196" s="398"/>
    </row>
    <row r="2197" spans="1:17" s="364" customFormat="1" ht="109.2" customHeight="1" x14ac:dyDescent="0.3">
      <c r="A2197" s="368"/>
      <c r="B2197" s="361"/>
      <c r="C2197" s="368"/>
      <c r="D2197" s="368"/>
      <c r="E2197" s="368"/>
      <c r="F2197" s="368"/>
      <c r="G2197" s="369"/>
      <c r="H2197" s="369"/>
      <c r="I2197" s="443"/>
      <c r="J2197" s="368"/>
      <c r="O2197" s="457"/>
      <c r="P2197" s="398"/>
      <c r="Q2197" s="398"/>
    </row>
    <row r="2198" spans="1:17" s="364" customFormat="1" ht="109.2" customHeight="1" x14ac:dyDescent="0.3">
      <c r="A2198" s="368"/>
      <c r="B2198" s="361"/>
      <c r="C2198" s="368"/>
      <c r="D2198" s="368"/>
      <c r="E2198" s="368"/>
      <c r="F2198" s="368"/>
      <c r="G2198" s="369"/>
      <c r="H2198" s="369"/>
      <c r="I2198" s="443"/>
      <c r="J2198" s="368"/>
      <c r="O2198" s="457"/>
      <c r="P2198" s="398"/>
      <c r="Q2198" s="398"/>
    </row>
    <row r="2199" spans="1:17" s="364" customFormat="1" ht="109.2" customHeight="1" x14ac:dyDescent="0.3">
      <c r="A2199" s="368"/>
      <c r="B2199" s="361"/>
      <c r="C2199" s="368"/>
      <c r="D2199" s="368"/>
      <c r="E2199" s="368"/>
      <c r="F2199" s="368"/>
      <c r="G2199" s="369"/>
      <c r="H2199" s="369"/>
      <c r="I2199" s="443"/>
      <c r="J2199" s="368"/>
      <c r="O2199" s="457"/>
      <c r="P2199" s="398"/>
      <c r="Q2199" s="398"/>
    </row>
    <row r="2200" spans="1:17" s="364" customFormat="1" ht="109.2" customHeight="1" x14ac:dyDescent="0.3">
      <c r="A2200" s="368"/>
      <c r="B2200" s="361"/>
      <c r="C2200" s="368"/>
      <c r="D2200" s="368"/>
      <c r="E2200" s="368"/>
      <c r="F2200" s="368"/>
      <c r="G2200" s="369"/>
      <c r="H2200" s="369"/>
      <c r="I2200" s="443"/>
      <c r="J2200" s="368"/>
      <c r="O2200" s="457"/>
      <c r="P2200" s="398"/>
      <c r="Q2200" s="398"/>
    </row>
    <row r="2201" spans="1:17" s="364" customFormat="1" ht="109.2" customHeight="1" x14ac:dyDescent="0.3">
      <c r="A2201" s="368"/>
      <c r="B2201" s="361"/>
      <c r="C2201" s="368"/>
      <c r="D2201" s="368"/>
      <c r="E2201" s="368"/>
      <c r="F2201" s="368"/>
      <c r="G2201" s="369"/>
      <c r="H2201" s="369"/>
      <c r="I2201" s="443"/>
      <c r="J2201" s="368"/>
      <c r="O2201" s="457"/>
      <c r="P2201" s="398"/>
      <c r="Q2201" s="398"/>
    </row>
    <row r="2202" spans="1:17" s="364" customFormat="1" ht="109.2" customHeight="1" x14ac:dyDescent="0.3">
      <c r="A2202" s="368"/>
      <c r="B2202" s="361"/>
      <c r="C2202" s="368"/>
      <c r="D2202" s="368"/>
      <c r="E2202" s="368"/>
      <c r="F2202" s="368"/>
      <c r="G2202" s="369"/>
      <c r="H2202" s="369"/>
      <c r="I2202" s="443"/>
      <c r="J2202" s="368"/>
      <c r="O2202" s="457"/>
      <c r="P2202" s="398"/>
      <c r="Q2202" s="398"/>
    </row>
    <row r="2203" spans="1:17" s="364" customFormat="1" ht="109.2" customHeight="1" x14ac:dyDescent="0.3">
      <c r="A2203" s="368"/>
      <c r="B2203" s="361"/>
      <c r="C2203" s="368"/>
      <c r="D2203" s="368"/>
      <c r="E2203" s="368"/>
      <c r="F2203" s="368"/>
      <c r="G2203" s="369"/>
      <c r="H2203" s="369"/>
      <c r="I2203" s="443"/>
      <c r="J2203" s="368"/>
      <c r="O2203" s="457"/>
      <c r="P2203" s="398"/>
      <c r="Q2203" s="398"/>
    </row>
    <row r="2204" spans="1:17" s="364" customFormat="1" ht="109.2" customHeight="1" x14ac:dyDescent="0.3">
      <c r="A2204" s="368"/>
      <c r="B2204" s="361"/>
      <c r="C2204" s="368"/>
      <c r="D2204" s="368"/>
      <c r="E2204" s="368"/>
      <c r="F2204" s="368"/>
      <c r="G2204" s="369"/>
      <c r="H2204" s="369"/>
      <c r="I2204" s="443"/>
      <c r="J2204" s="368"/>
      <c r="O2204" s="457"/>
      <c r="P2204" s="398"/>
      <c r="Q2204" s="398"/>
    </row>
    <row r="2205" spans="1:17" s="364" customFormat="1" ht="109.2" customHeight="1" x14ac:dyDescent="0.3">
      <c r="A2205" s="368"/>
      <c r="B2205" s="361"/>
      <c r="C2205" s="368"/>
      <c r="D2205" s="368"/>
      <c r="E2205" s="368"/>
      <c r="F2205" s="368"/>
      <c r="G2205" s="369"/>
      <c r="H2205" s="369"/>
      <c r="I2205" s="443"/>
      <c r="J2205" s="368"/>
      <c r="O2205" s="457"/>
      <c r="P2205" s="398"/>
      <c r="Q2205" s="398"/>
    </row>
    <row r="2206" spans="1:17" s="364" customFormat="1" ht="109.2" customHeight="1" x14ac:dyDescent="0.3">
      <c r="A2206" s="368"/>
      <c r="B2206" s="361"/>
      <c r="C2206" s="368"/>
      <c r="D2206" s="368"/>
      <c r="E2206" s="368"/>
      <c r="F2206" s="368"/>
      <c r="G2206" s="369"/>
      <c r="H2206" s="369"/>
      <c r="I2206" s="443"/>
      <c r="J2206" s="368"/>
      <c r="O2206" s="457"/>
      <c r="P2206" s="398"/>
      <c r="Q2206" s="398"/>
    </row>
    <row r="2207" spans="1:17" s="364" customFormat="1" ht="109.2" customHeight="1" x14ac:dyDescent="0.3">
      <c r="A2207" s="368"/>
      <c r="B2207" s="361"/>
      <c r="C2207" s="368"/>
      <c r="D2207" s="368"/>
      <c r="E2207" s="368"/>
      <c r="F2207" s="368"/>
      <c r="G2207" s="369"/>
      <c r="H2207" s="369"/>
      <c r="I2207" s="443"/>
      <c r="J2207" s="368"/>
      <c r="O2207" s="457"/>
      <c r="P2207" s="398"/>
      <c r="Q2207" s="398"/>
    </row>
    <row r="2208" spans="1:17" s="364" customFormat="1" ht="109.2" customHeight="1" x14ac:dyDescent="0.3">
      <c r="A2208" s="368"/>
      <c r="B2208" s="361"/>
      <c r="C2208" s="368"/>
      <c r="D2208" s="368"/>
      <c r="E2208" s="368"/>
      <c r="F2208" s="368"/>
      <c r="G2208" s="369"/>
      <c r="H2208" s="369"/>
      <c r="I2208" s="443"/>
      <c r="J2208" s="368"/>
      <c r="O2208" s="457"/>
      <c r="P2208" s="398"/>
      <c r="Q2208" s="398"/>
    </row>
    <row r="2209" spans="1:17" s="364" customFormat="1" ht="109.2" customHeight="1" x14ac:dyDescent="0.3">
      <c r="A2209" s="368"/>
      <c r="B2209" s="361"/>
      <c r="C2209" s="368"/>
      <c r="D2209" s="368"/>
      <c r="E2209" s="368"/>
      <c r="F2209" s="368"/>
      <c r="G2209" s="369"/>
      <c r="H2209" s="369"/>
      <c r="I2209" s="443"/>
      <c r="J2209" s="368"/>
      <c r="O2209" s="457"/>
      <c r="P2209" s="398"/>
      <c r="Q2209" s="398"/>
    </row>
    <row r="2210" spans="1:17" s="364" customFormat="1" ht="109.2" customHeight="1" x14ac:dyDescent="0.3">
      <c r="A2210" s="368"/>
      <c r="B2210" s="361"/>
      <c r="C2210" s="368"/>
      <c r="D2210" s="368"/>
      <c r="E2210" s="368"/>
      <c r="F2210" s="368"/>
      <c r="G2210" s="369"/>
      <c r="H2210" s="369"/>
      <c r="I2210" s="443"/>
      <c r="J2210" s="368"/>
      <c r="O2210" s="457"/>
      <c r="P2210" s="398"/>
      <c r="Q2210" s="398"/>
    </row>
    <row r="2211" spans="1:17" s="364" customFormat="1" ht="109.2" customHeight="1" x14ac:dyDescent="0.3">
      <c r="A2211" s="368"/>
      <c r="B2211" s="361"/>
      <c r="C2211" s="368"/>
      <c r="D2211" s="368"/>
      <c r="E2211" s="368"/>
      <c r="F2211" s="368"/>
      <c r="G2211" s="369"/>
      <c r="H2211" s="369"/>
      <c r="I2211" s="443"/>
      <c r="J2211" s="368"/>
      <c r="O2211" s="457"/>
      <c r="P2211" s="398"/>
      <c r="Q2211" s="398"/>
    </row>
    <row r="2212" spans="1:17" s="364" customFormat="1" ht="109.2" customHeight="1" x14ac:dyDescent="0.3">
      <c r="A2212" s="368"/>
      <c r="B2212" s="361"/>
      <c r="C2212" s="368"/>
      <c r="D2212" s="368"/>
      <c r="E2212" s="368"/>
      <c r="F2212" s="368"/>
      <c r="G2212" s="369"/>
      <c r="H2212" s="369"/>
      <c r="I2212" s="443"/>
      <c r="J2212" s="368"/>
      <c r="O2212" s="457"/>
      <c r="P2212" s="398"/>
      <c r="Q2212" s="398"/>
    </row>
    <row r="2213" spans="1:17" s="364" customFormat="1" ht="109.2" customHeight="1" x14ac:dyDescent="0.3">
      <c r="A2213" s="368"/>
      <c r="B2213" s="361"/>
      <c r="C2213" s="368"/>
      <c r="D2213" s="368"/>
      <c r="E2213" s="368"/>
      <c r="F2213" s="368"/>
      <c r="G2213" s="369"/>
      <c r="H2213" s="369"/>
      <c r="I2213" s="443"/>
      <c r="J2213" s="368"/>
      <c r="O2213" s="457"/>
      <c r="P2213" s="398"/>
      <c r="Q2213" s="398"/>
    </row>
    <row r="2214" spans="1:17" s="364" customFormat="1" ht="109.2" customHeight="1" x14ac:dyDescent="0.3">
      <c r="A2214" s="368"/>
      <c r="B2214" s="361"/>
      <c r="C2214" s="368"/>
      <c r="D2214" s="368"/>
      <c r="E2214" s="368"/>
      <c r="F2214" s="368"/>
      <c r="G2214" s="369"/>
      <c r="H2214" s="369"/>
      <c r="I2214" s="443"/>
      <c r="J2214" s="368"/>
      <c r="O2214" s="457"/>
      <c r="P2214" s="398"/>
      <c r="Q2214" s="398"/>
    </row>
    <row r="2215" spans="1:17" s="364" customFormat="1" ht="109.2" customHeight="1" x14ac:dyDescent="0.3">
      <c r="A2215" s="368"/>
      <c r="B2215" s="361"/>
      <c r="C2215" s="368"/>
      <c r="D2215" s="368"/>
      <c r="E2215" s="368"/>
      <c r="F2215" s="368"/>
      <c r="G2215" s="369"/>
      <c r="H2215" s="369"/>
      <c r="I2215" s="443"/>
      <c r="J2215" s="368"/>
      <c r="O2215" s="457"/>
      <c r="P2215" s="398"/>
      <c r="Q2215" s="398"/>
    </row>
    <row r="2216" spans="1:17" s="364" customFormat="1" ht="109.2" customHeight="1" x14ac:dyDescent="0.3">
      <c r="A2216" s="368"/>
      <c r="B2216" s="361"/>
      <c r="C2216" s="368"/>
      <c r="D2216" s="368"/>
      <c r="E2216" s="368"/>
      <c r="F2216" s="368"/>
      <c r="G2216" s="369"/>
      <c r="H2216" s="369"/>
      <c r="I2216" s="443"/>
      <c r="J2216" s="368"/>
      <c r="O2216" s="457"/>
      <c r="P2216" s="398"/>
      <c r="Q2216" s="398"/>
    </row>
    <row r="2217" spans="1:17" s="364" customFormat="1" ht="109.2" customHeight="1" x14ac:dyDescent="0.3">
      <c r="A2217" s="368"/>
      <c r="B2217" s="361"/>
      <c r="C2217" s="368"/>
      <c r="D2217" s="368"/>
      <c r="E2217" s="368"/>
      <c r="F2217" s="368"/>
      <c r="G2217" s="369"/>
      <c r="H2217" s="369"/>
      <c r="I2217" s="443"/>
      <c r="J2217" s="368"/>
      <c r="O2217" s="457"/>
      <c r="P2217" s="398"/>
      <c r="Q2217" s="398"/>
    </row>
    <row r="2218" spans="1:17" s="364" customFormat="1" ht="109.2" customHeight="1" x14ac:dyDescent="0.3">
      <c r="A2218" s="368"/>
      <c r="B2218" s="361"/>
      <c r="C2218" s="368"/>
      <c r="D2218" s="368"/>
      <c r="E2218" s="368"/>
      <c r="F2218" s="368"/>
      <c r="G2218" s="369"/>
      <c r="H2218" s="369"/>
      <c r="I2218" s="443"/>
      <c r="J2218" s="368"/>
      <c r="O2218" s="457"/>
      <c r="P2218" s="398"/>
      <c r="Q2218" s="398"/>
    </row>
    <row r="2219" spans="1:17" s="364" customFormat="1" ht="109.2" customHeight="1" x14ac:dyDescent="0.3">
      <c r="A2219" s="368"/>
      <c r="B2219" s="361"/>
      <c r="C2219" s="368"/>
      <c r="D2219" s="368"/>
      <c r="E2219" s="368"/>
      <c r="F2219" s="368"/>
      <c r="G2219" s="369"/>
      <c r="H2219" s="369"/>
      <c r="I2219" s="443"/>
      <c r="J2219" s="368"/>
      <c r="O2219" s="457"/>
      <c r="P2219" s="398"/>
      <c r="Q2219" s="398"/>
    </row>
    <row r="2220" spans="1:17" s="364" customFormat="1" ht="109.2" customHeight="1" x14ac:dyDescent="0.3">
      <c r="A2220" s="368"/>
      <c r="B2220" s="361"/>
      <c r="C2220" s="368"/>
      <c r="D2220" s="368"/>
      <c r="E2220" s="368"/>
      <c r="F2220" s="368"/>
      <c r="G2220" s="369"/>
      <c r="H2220" s="369"/>
      <c r="I2220" s="443"/>
      <c r="J2220" s="368"/>
      <c r="O2220" s="457"/>
      <c r="P2220" s="398"/>
      <c r="Q2220" s="398"/>
    </row>
    <row r="2221" spans="1:17" s="364" customFormat="1" ht="109.2" customHeight="1" x14ac:dyDescent="0.3">
      <c r="A2221" s="368"/>
      <c r="B2221" s="361"/>
      <c r="C2221" s="368"/>
      <c r="D2221" s="368"/>
      <c r="E2221" s="368"/>
      <c r="F2221" s="368"/>
      <c r="G2221" s="369"/>
      <c r="H2221" s="369"/>
      <c r="I2221" s="443"/>
      <c r="J2221" s="368"/>
      <c r="O2221" s="457"/>
      <c r="P2221" s="398"/>
      <c r="Q2221" s="398"/>
    </row>
    <row r="2222" spans="1:17" s="364" customFormat="1" ht="109.2" customHeight="1" x14ac:dyDescent="0.3">
      <c r="A2222" s="368"/>
      <c r="B2222" s="361"/>
      <c r="C2222" s="368"/>
      <c r="D2222" s="368"/>
      <c r="E2222" s="368"/>
      <c r="F2222" s="368"/>
      <c r="G2222" s="369"/>
      <c r="H2222" s="369"/>
      <c r="I2222" s="443"/>
      <c r="J2222" s="368"/>
      <c r="O2222" s="457"/>
      <c r="P2222" s="398"/>
      <c r="Q2222" s="398"/>
    </row>
    <row r="2223" spans="1:17" s="364" customFormat="1" ht="109.2" customHeight="1" x14ac:dyDescent="0.3">
      <c r="A2223" s="368"/>
      <c r="B2223" s="361"/>
      <c r="C2223" s="368"/>
      <c r="D2223" s="368"/>
      <c r="E2223" s="368"/>
      <c r="F2223" s="368"/>
      <c r="G2223" s="369"/>
      <c r="H2223" s="369"/>
      <c r="I2223" s="443"/>
      <c r="J2223" s="368"/>
      <c r="O2223" s="457"/>
      <c r="P2223" s="398"/>
      <c r="Q2223" s="398"/>
    </row>
    <row r="2224" spans="1:17" s="364" customFormat="1" ht="109.2" customHeight="1" x14ac:dyDescent="0.3">
      <c r="A2224" s="368"/>
      <c r="B2224" s="361"/>
      <c r="C2224" s="368"/>
      <c r="D2224" s="368"/>
      <c r="E2224" s="368"/>
      <c r="F2224" s="368"/>
      <c r="G2224" s="369"/>
      <c r="H2224" s="369"/>
      <c r="I2224" s="443"/>
      <c r="J2224" s="368"/>
      <c r="O2224" s="457"/>
      <c r="P2224" s="398"/>
      <c r="Q2224" s="398"/>
    </row>
    <row r="2225" spans="1:17" s="364" customFormat="1" ht="109.2" customHeight="1" x14ac:dyDescent="0.3">
      <c r="A2225" s="368"/>
      <c r="B2225" s="361"/>
      <c r="C2225" s="368"/>
      <c r="D2225" s="368"/>
      <c r="E2225" s="368"/>
      <c r="F2225" s="368"/>
      <c r="G2225" s="369"/>
      <c r="H2225" s="369"/>
      <c r="I2225" s="443"/>
      <c r="J2225" s="368"/>
      <c r="O2225" s="457"/>
      <c r="P2225" s="398"/>
      <c r="Q2225" s="398"/>
    </row>
    <row r="2226" spans="1:17" s="364" customFormat="1" ht="109.2" customHeight="1" x14ac:dyDescent="0.3">
      <c r="A2226" s="368"/>
      <c r="B2226" s="361"/>
      <c r="C2226" s="368"/>
      <c r="D2226" s="368"/>
      <c r="E2226" s="368"/>
      <c r="F2226" s="368"/>
      <c r="G2226" s="369"/>
      <c r="H2226" s="369"/>
      <c r="I2226" s="443"/>
      <c r="J2226" s="368"/>
      <c r="O2226" s="457"/>
      <c r="P2226" s="398"/>
      <c r="Q2226" s="398"/>
    </row>
    <row r="2227" spans="1:17" s="364" customFormat="1" ht="109.2" customHeight="1" x14ac:dyDescent="0.3">
      <c r="A2227" s="368"/>
      <c r="B2227" s="361"/>
      <c r="C2227" s="368"/>
      <c r="D2227" s="368"/>
      <c r="E2227" s="368"/>
      <c r="F2227" s="368"/>
      <c r="G2227" s="369"/>
      <c r="H2227" s="369"/>
      <c r="I2227" s="443"/>
      <c r="J2227" s="368"/>
      <c r="O2227" s="457"/>
      <c r="P2227" s="398"/>
      <c r="Q2227" s="398"/>
    </row>
    <row r="2228" spans="1:17" s="364" customFormat="1" ht="109.2" customHeight="1" x14ac:dyDescent="0.3">
      <c r="A2228" s="368"/>
      <c r="B2228" s="361"/>
      <c r="C2228" s="368"/>
      <c r="D2228" s="368"/>
      <c r="E2228" s="368"/>
      <c r="F2228" s="368"/>
      <c r="G2228" s="369"/>
      <c r="H2228" s="369"/>
      <c r="I2228" s="443"/>
      <c r="J2228" s="368"/>
      <c r="O2228" s="457"/>
      <c r="P2228" s="398"/>
      <c r="Q2228" s="398"/>
    </row>
    <row r="2229" spans="1:17" s="364" customFormat="1" ht="109.2" customHeight="1" x14ac:dyDescent="0.3">
      <c r="A2229" s="368"/>
      <c r="B2229" s="361"/>
      <c r="C2229" s="368"/>
      <c r="D2229" s="368"/>
      <c r="E2229" s="368"/>
      <c r="F2229" s="368"/>
      <c r="G2229" s="369"/>
      <c r="H2229" s="369"/>
      <c r="I2229" s="443"/>
      <c r="J2229" s="368"/>
      <c r="O2229" s="457"/>
      <c r="P2229" s="398"/>
      <c r="Q2229" s="398"/>
    </row>
    <row r="2230" spans="1:17" s="364" customFormat="1" ht="109.2" customHeight="1" x14ac:dyDescent="0.3">
      <c r="A2230" s="368"/>
      <c r="B2230" s="361"/>
      <c r="C2230" s="368"/>
      <c r="D2230" s="368"/>
      <c r="E2230" s="368"/>
      <c r="F2230" s="368"/>
      <c r="G2230" s="369"/>
      <c r="H2230" s="369"/>
      <c r="I2230" s="443"/>
      <c r="J2230" s="368"/>
      <c r="O2230" s="457"/>
      <c r="P2230" s="398"/>
      <c r="Q2230" s="398"/>
    </row>
    <row r="2231" spans="1:17" s="364" customFormat="1" ht="109.2" customHeight="1" x14ac:dyDescent="0.3">
      <c r="A2231" s="368"/>
      <c r="B2231" s="361"/>
      <c r="C2231" s="368"/>
      <c r="D2231" s="368"/>
      <c r="E2231" s="368"/>
      <c r="F2231" s="368"/>
      <c r="G2231" s="369"/>
      <c r="H2231" s="369"/>
      <c r="I2231" s="443"/>
      <c r="J2231" s="368"/>
      <c r="O2231" s="457"/>
      <c r="P2231" s="398"/>
      <c r="Q2231" s="398"/>
    </row>
    <row r="2232" spans="1:17" s="364" customFormat="1" ht="109.2" customHeight="1" x14ac:dyDescent="0.3">
      <c r="A2232" s="368"/>
      <c r="B2232" s="361"/>
      <c r="C2232" s="368"/>
      <c r="D2232" s="368"/>
      <c r="E2232" s="368"/>
      <c r="F2232" s="368"/>
      <c r="G2232" s="369"/>
      <c r="H2232" s="369"/>
      <c r="I2232" s="443"/>
      <c r="J2232" s="368"/>
      <c r="O2232" s="457"/>
      <c r="P2232" s="398"/>
      <c r="Q2232" s="398"/>
    </row>
    <row r="2233" spans="1:17" s="364" customFormat="1" ht="109.2" customHeight="1" x14ac:dyDescent="0.3">
      <c r="A2233" s="368"/>
      <c r="B2233" s="361"/>
      <c r="C2233" s="368"/>
      <c r="D2233" s="368"/>
      <c r="E2233" s="368"/>
      <c r="F2233" s="368"/>
      <c r="G2233" s="369"/>
      <c r="H2233" s="369"/>
      <c r="I2233" s="443"/>
      <c r="J2233" s="368"/>
      <c r="O2233" s="457"/>
      <c r="P2233" s="398"/>
      <c r="Q2233" s="398"/>
    </row>
    <row r="2234" spans="1:17" s="364" customFormat="1" ht="109.2" customHeight="1" x14ac:dyDescent="0.3">
      <c r="A2234" s="368"/>
      <c r="B2234" s="361"/>
      <c r="C2234" s="368"/>
      <c r="D2234" s="368"/>
      <c r="E2234" s="368"/>
      <c r="F2234" s="368"/>
      <c r="G2234" s="369"/>
      <c r="H2234" s="369"/>
      <c r="I2234" s="443"/>
      <c r="J2234" s="368"/>
      <c r="O2234" s="457"/>
      <c r="P2234" s="398"/>
      <c r="Q2234" s="398"/>
    </row>
    <row r="2235" spans="1:17" s="364" customFormat="1" ht="109.2" customHeight="1" x14ac:dyDescent="0.3">
      <c r="A2235" s="368"/>
      <c r="B2235" s="361"/>
      <c r="C2235" s="368"/>
      <c r="D2235" s="368"/>
      <c r="E2235" s="368"/>
      <c r="F2235" s="368"/>
      <c r="G2235" s="369"/>
      <c r="H2235" s="369"/>
      <c r="I2235" s="443"/>
      <c r="J2235" s="368"/>
      <c r="O2235" s="457"/>
      <c r="P2235" s="398"/>
      <c r="Q2235" s="398"/>
    </row>
    <row r="2236" spans="1:17" s="364" customFormat="1" ht="109.2" customHeight="1" x14ac:dyDescent="0.3">
      <c r="A2236" s="368"/>
      <c r="B2236" s="361"/>
      <c r="C2236" s="368"/>
      <c r="D2236" s="368"/>
      <c r="E2236" s="368"/>
      <c r="F2236" s="368"/>
      <c r="G2236" s="369"/>
      <c r="H2236" s="369"/>
      <c r="I2236" s="443"/>
      <c r="J2236" s="368"/>
      <c r="O2236" s="457"/>
      <c r="P2236" s="398"/>
      <c r="Q2236" s="398"/>
    </row>
    <row r="2237" spans="1:17" s="364" customFormat="1" ht="109.2" customHeight="1" x14ac:dyDescent="0.3">
      <c r="A2237" s="368"/>
      <c r="B2237" s="361"/>
      <c r="C2237" s="368"/>
      <c r="D2237" s="368"/>
      <c r="E2237" s="368"/>
      <c r="F2237" s="368"/>
      <c r="G2237" s="369"/>
      <c r="H2237" s="369"/>
      <c r="I2237" s="443"/>
      <c r="J2237" s="368"/>
      <c r="O2237" s="457"/>
      <c r="P2237" s="398"/>
      <c r="Q2237" s="398"/>
    </row>
    <row r="2238" spans="1:17" s="364" customFormat="1" ht="109.2" customHeight="1" x14ac:dyDescent="0.3">
      <c r="A2238" s="368"/>
      <c r="B2238" s="361"/>
      <c r="C2238" s="368"/>
      <c r="D2238" s="368"/>
      <c r="E2238" s="368"/>
      <c r="F2238" s="368"/>
      <c r="G2238" s="369"/>
      <c r="H2238" s="369"/>
      <c r="I2238" s="443"/>
      <c r="J2238" s="368"/>
      <c r="O2238" s="457"/>
      <c r="P2238" s="398"/>
      <c r="Q2238" s="398"/>
    </row>
    <row r="2239" spans="1:17" s="364" customFormat="1" ht="109.2" customHeight="1" x14ac:dyDescent="0.3">
      <c r="A2239" s="368"/>
      <c r="B2239" s="361"/>
      <c r="C2239" s="368"/>
      <c r="D2239" s="368"/>
      <c r="E2239" s="368"/>
      <c r="F2239" s="368"/>
      <c r="G2239" s="369"/>
      <c r="H2239" s="369"/>
      <c r="I2239" s="443"/>
      <c r="J2239" s="368"/>
      <c r="O2239" s="457"/>
      <c r="P2239" s="398"/>
      <c r="Q2239" s="398"/>
    </row>
    <row r="2240" spans="1:17" s="364" customFormat="1" ht="109.2" customHeight="1" x14ac:dyDescent="0.3">
      <c r="A2240" s="368"/>
      <c r="B2240" s="361"/>
      <c r="C2240" s="368"/>
      <c r="D2240" s="368"/>
      <c r="E2240" s="368"/>
      <c r="F2240" s="368"/>
      <c r="G2240" s="369"/>
      <c r="H2240" s="369"/>
      <c r="I2240" s="443"/>
      <c r="J2240" s="368"/>
      <c r="O2240" s="457"/>
      <c r="P2240" s="398"/>
      <c r="Q2240" s="398"/>
    </row>
    <row r="2241" spans="1:17" s="364" customFormat="1" ht="109.2" customHeight="1" x14ac:dyDescent="0.3">
      <c r="A2241" s="368"/>
      <c r="B2241" s="361"/>
      <c r="C2241" s="368"/>
      <c r="D2241" s="368"/>
      <c r="E2241" s="368"/>
      <c r="F2241" s="368"/>
      <c r="G2241" s="369"/>
      <c r="H2241" s="369"/>
      <c r="I2241" s="443"/>
      <c r="J2241" s="368"/>
      <c r="O2241" s="457"/>
      <c r="P2241" s="398"/>
      <c r="Q2241" s="398"/>
    </row>
    <row r="2242" spans="1:17" s="364" customFormat="1" ht="109.2" customHeight="1" x14ac:dyDescent="0.3">
      <c r="A2242" s="368"/>
      <c r="B2242" s="361"/>
      <c r="C2242" s="368"/>
      <c r="D2242" s="368"/>
      <c r="E2242" s="368"/>
      <c r="F2242" s="368"/>
      <c r="G2242" s="369"/>
      <c r="H2242" s="369"/>
      <c r="I2242" s="443"/>
      <c r="J2242" s="368"/>
      <c r="O2242" s="457"/>
      <c r="P2242" s="398"/>
      <c r="Q2242" s="398"/>
    </row>
    <row r="2243" spans="1:17" s="364" customFormat="1" ht="109.2" customHeight="1" x14ac:dyDescent="0.3">
      <c r="A2243" s="368"/>
      <c r="B2243" s="361"/>
      <c r="C2243" s="368"/>
      <c r="D2243" s="368"/>
      <c r="E2243" s="368"/>
      <c r="F2243" s="368"/>
      <c r="G2243" s="369"/>
      <c r="H2243" s="369"/>
      <c r="I2243" s="443"/>
      <c r="J2243" s="368"/>
      <c r="O2243" s="457"/>
      <c r="P2243" s="398"/>
      <c r="Q2243" s="398"/>
    </row>
    <row r="2244" spans="1:17" s="364" customFormat="1" ht="109.2" customHeight="1" x14ac:dyDescent="0.3">
      <c r="A2244" s="368"/>
      <c r="B2244" s="361"/>
      <c r="C2244" s="368"/>
      <c r="D2244" s="368"/>
      <c r="E2244" s="368"/>
      <c r="F2244" s="368"/>
      <c r="G2244" s="369"/>
      <c r="H2244" s="369"/>
      <c r="I2244" s="443"/>
      <c r="J2244" s="368"/>
      <c r="O2244" s="457"/>
      <c r="P2244" s="398"/>
      <c r="Q2244" s="398"/>
    </row>
    <row r="2245" spans="1:17" s="364" customFormat="1" ht="109.2" customHeight="1" x14ac:dyDescent="0.3">
      <c r="A2245" s="368"/>
      <c r="B2245" s="361"/>
      <c r="C2245" s="368"/>
      <c r="D2245" s="368"/>
      <c r="E2245" s="368"/>
      <c r="F2245" s="368"/>
      <c r="G2245" s="369"/>
      <c r="H2245" s="369"/>
      <c r="I2245" s="443"/>
      <c r="J2245" s="368"/>
      <c r="O2245" s="457"/>
      <c r="P2245" s="398"/>
      <c r="Q2245" s="398"/>
    </row>
    <row r="2246" spans="1:17" s="364" customFormat="1" ht="109.2" customHeight="1" x14ac:dyDescent="0.3">
      <c r="A2246" s="368"/>
      <c r="B2246" s="361"/>
      <c r="C2246" s="368"/>
      <c r="D2246" s="368"/>
      <c r="E2246" s="368"/>
      <c r="F2246" s="368"/>
      <c r="G2246" s="369"/>
      <c r="H2246" s="369"/>
      <c r="I2246" s="443"/>
      <c r="J2246" s="368"/>
      <c r="O2246" s="457"/>
      <c r="P2246" s="398"/>
      <c r="Q2246" s="398"/>
    </row>
    <row r="2247" spans="1:17" s="364" customFormat="1" ht="109.2" customHeight="1" x14ac:dyDescent="0.3">
      <c r="A2247" s="368"/>
      <c r="B2247" s="361"/>
      <c r="C2247" s="368"/>
      <c r="D2247" s="368"/>
      <c r="E2247" s="368"/>
      <c r="F2247" s="368"/>
      <c r="G2247" s="369"/>
      <c r="H2247" s="369"/>
      <c r="I2247" s="443"/>
      <c r="J2247" s="368"/>
      <c r="O2247" s="457"/>
      <c r="P2247" s="398"/>
      <c r="Q2247" s="398"/>
    </row>
    <row r="2248" spans="1:17" s="364" customFormat="1" ht="109.2" customHeight="1" x14ac:dyDescent="0.3">
      <c r="A2248" s="368"/>
      <c r="B2248" s="361"/>
      <c r="C2248" s="368"/>
      <c r="D2248" s="368"/>
      <c r="E2248" s="368"/>
      <c r="F2248" s="368"/>
      <c r="G2248" s="369"/>
      <c r="H2248" s="369"/>
      <c r="I2248" s="443"/>
      <c r="J2248" s="368"/>
      <c r="O2248" s="457"/>
      <c r="P2248" s="398"/>
      <c r="Q2248" s="398"/>
    </row>
    <row r="2249" spans="1:17" s="364" customFormat="1" ht="109.2" customHeight="1" x14ac:dyDescent="0.3">
      <c r="A2249" s="368"/>
      <c r="B2249" s="361"/>
      <c r="C2249" s="368"/>
      <c r="D2249" s="368"/>
      <c r="E2249" s="368"/>
      <c r="F2249" s="368"/>
      <c r="G2249" s="369"/>
      <c r="H2249" s="369"/>
      <c r="I2249" s="443"/>
      <c r="J2249" s="368"/>
      <c r="O2249" s="457"/>
      <c r="P2249" s="398"/>
      <c r="Q2249" s="398"/>
    </row>
    <row r="2250" spans="1:17" s="364" customFormat="1" ht="109.2" customHeight="1" x14ac:dyDescent="0.3">
      <c r="A2250" s="368"/>
      <c r="B2250" s="361"/>
      <c r="C2250" s="368"/>
      <c r="D2250" s="368"/>
      <c r="E2250" s="368"/>
      <c r="F2250" s="368"/>
      <c r="G2250" s="369"/>
      <c r="H2250" s="369"/>
      <c r="I2250" s="443"/>
      <c r="J2250" s="368"/>
      <c r="O2250" s="457"/>
      <c r="P2250" s="398"/>
      <c r="Q2250" s="398"/>
    </row>
    <row r="2251" spans="1:17" s="364" customFormat="1" ht="109.2" customHeight="1" x14ac:dyDescent="0.3">
      <c r="A2251" s="368"/>
      <c r="B2251" s="361"/>
      <c r="C2251" s="368"/>
      <c r="D2251" s="368"/>
      <c r="E2251" s="368"/>
      <c r="F2251" s="368"/>
      <c r="G2251" s="369"/>
      <c r="H2251" s="369"/>
      <c r="I2251" s="443"/>
      <c r="J2251" s="368"/>
      <c r="O2251" s="457"/>
      <c r="P2251" s="398"/>
      <c r="Q2251" s="398"/>
    </row>
    <row r="2252" spans="1:17" s="364" customFormat="1" ht="109.2" customHeight="1" x14ac:dyDescent="0.3">
      <c r="A2252" s="368"/>
      <c r="B2252" s="361"/>
      <c r="C2252" s="368"/>
      <c r="D2252" s="368"/>
      <c r="E2252" s="368"/>
      <c r="F2252" s="368"/>
      <c r="G2252" s="369"/>
      <c r="H2252" s="369"/>
      <c r="I2252" s="443"/>
      <c r="J2252" s="368"/>
      <c r="O2252" s="457"/>
      <c r="P2252" s="398"/>
      <c r="Q2252" s="398"/>
    </row>
    <row r="2253" spans="1:17" s="364" customFormat="1" ht="109.2" customHeight="1" x14ac:dyDescent="0.3">
      <c r="A2253" s="368"/>
      <c r="B2253" s="361"/>
      <c r="C2253" s="368"/>
      <c r="D2253" s="368"/>
      <c r="E2253" s="368"/>
      <c r="F2253" s="368"/>
      <c r="G2253" s="369"/>
      <c r="H2253" s="369"/>
      <c r="I2253" s="443"/>
      <c r="J2253" s="368"/>
      <c r="O2253" s="457"/>
      <c r="P2253" s="398"/>
      <c r="Q2253" s="398"/>
    </row>
    <row r="2254" spans="1:17" s="364" customFormat="1" ht="109.2" customHeight="1" x14ac:dyDescent="0.3">
      <c r="A2254" s="368"/>
      <c r="B2254" s="361"/>
      <c r="C2254" s="368"/>
      <c r="D2254" s="368"/>
      <c r="E2254" s="368"/>
      <c r="F2254" s="368"/>
      <c r="G2254" s="369"/>
      <c r="H2254" s="369"/>
      <c r="I2254" s="443"/>
      <c r="J2254" s="368"/>
      <c r="O2254" s="457"/>
      <c r="P2254" s="398"/>
      <c r="Q2254" s="398"/>
    </row>
    <row r="2255" spans="1:17" s="364" customFormat="1" ht="109.2" customHeight="1" x14ac:dyDescent="0.3">
      <c r="A2255" s="368"/>
      <c r="B2255" s="361"/>
      <c r="C2255" s="368"/>
      <c r="D2255" s="368"/>
      <c r="E2255" s="368"/>
      <c r="F2255" s="368"/>
      <c r="G2255" s="369"/>
      <c r="H2255" s="369"/>
      <c r="I2255" s="443"/>
      <c r="J2255" s="368"/>
      <c r="O2255" s="457"/>
      <c r="P2255" s="398"/>
      <c r="Q2255" s="398"/>
    </row>
    <row r="2256" spans="1:17" s="364" customFormat="1" ht="109.2" customHeight="1" x14ac:dyDescent="0.3">
      <c r="A2256" s="368"/>
      <c r="B2256" s="361"/>
      <c r="C2256" s="368"/>
      <c r="D2256" s="368"/>
      <c r="E2256" s="368"/>
      <c r="F2256" s="368"/>
      <c r="G2256" s="369"/>
      <c r="H2256" s="369"/>
      <c r="I2256" s="443"/>
      <c r="J2256" s="368"/>
      <c r="O2256" s="457"/>
      <c r="P2256" s="398"/>
      <c r="Q2256" s="398"/>
    </row>
    <row r="2257" spans="1:17" s="364" customFormat="1" ht="109.2" customHeight="1" x14ac:dyDescent="0.3">
      <c r="A2257" s="368"/>
      <c r="B2257" s="361"/>
      <c r="C2257" s="368"/>
      <c r="D2257" s="368"/>
      <c r="E2257" s="368"/>
      <c r="F2257" s="368"/>
      <c r="G2257" s="369"/>
      <c r="H2257" s="369"/>
      <c r="I2257" s="443"/>
      <c r="J2257" s="368"/>
      <c r="O2257" s="457"/>
      <c r="P2257" s="398"/>
      <c r="Q2257" s="398"/>
    </row>
    <row r="2258" spans="1:17" s="364" customFormat="1" ht="109.2" customHeight="1" x14ac:dyDescent="0.3">
      <c r="A2258" s="368"/>
      <c r="B2258" s="361"/>
      <c r="C2258" s="368"/>
      <c r="D2258" s="368"/>
      <c r="E2258" s="368"/>
      <c r="F2258" s="368"/>
      <c r="G2258" s="369"/>
      <c r="H2258" s="369"/>
      <c r="I2258" s="443"/>
      <c r="J2258" s="368"/>
      <c r="O2258" s="457"/>
      <c r="P2258" s="398"/>
      <c r="Q2258" s="398"/>
    </row>
    <row r="2259" spans="1:17" s="364" customFormat="1" ht="109.2" customHeight="1" x14ac:dyDescent="0.3">
      <c r="A2259" s="368"/>
      <c r="B2259" s="361"/>
      <c r="C2259" s="368"/>
      <c r="D2259" s="368"/>
      <c r="E2259" s="368"/>
      <c r="F2259" s="368"/>
      <c r="G2259" s="369"/>
      <c r="H2259" s="369"/>
      <c r="I2259" s="443"/>
      <c r="J2259" s="368"/>
      <c r="O2259" s="457"/>
      <c r="P2259" s="398"/>
      <c r="Q2259" s="398"/>
    </row>
    <row r="2260" spans="1:17" s="364" customFormat="1" ht="109.2" customHeight="1" x14ac:dyDescent="0.3">
      <c r="A2260" s="368"/>
      <c r="B2260" s="361"/>
      <c r="C2260" s="368"/>
      <c r="D2260" s="368"/>
      <c r="E2260" s="368"/>
      <c r="F2260" s="368"/>
      <c r="G2260" s="369"/>
      <c r="H2260" s="369"/>
      <c r="I2260" s="443"/>
      <c r="J2260" s="368"/>
      <c r="O2260" s="457"/>
      <c r="P2260" s="398"/>
      <c r="Q2260" s="398"/>
    </row>
    <row r="2261" spans="1:17" s="364" customFormat="1" ht="109.2" customHeight="1" x14ac:dyDescent="0.3">
      <c r="A2261" s="368"/>
      <c r="B2261" s="361"/>
      <c r="C2261" s="368"/>
      <c r="D2261" s="368"/>
      <c r="E2261" s="368"/>
      <c r="F2261" s="368"/>
      <c r="G2261" s="369"/>
      <c r="H2261" s="369"/>
      <c r="I2261" s="443"/>
      <c r="J2261" s="368"/>
      <c r="O2261" s="457"/>
      <c r="P2261" s="398"/>
      <c r="Q2261" s="398"/>
    </row>
    <row r="2262" spans="1:17" s="364" customFormat="1" ht="109.2" customHeight="1" x14ac:dyDescent="0.3">
      <c r="A2262" s="368"/>
      <c r="B2262" s="361"/>
      <c r="C2262" s="368"/>
      <c r="D2262" s="368"/>
      <c r="E2262" s="368"/>
      <c r="F2262" s="368"/>
      <c r="G2262" s="369"/>
      <c r="H2262" s="369"/>
      <c r="I2262" s="443"/>
      <c r="J2262" s="368"/>
      <c r="O2262" s="457"/>
      <c r="P2262" s="398"/>
      <c r="Q2262" s="398"/>
    </row>
    <row r="2263" spans="1:17" s="364" customFormat="1" ht="109.2" customHeight="1" x14ac:dyDescent="0.3">
      <c r="A2263" s="368"/>
      <c r="B2263" s="361"/>
      <c r="C2263" s="368"/>
      <c r="D2263" s="368"/>
      <c r="E2263" s="368"/>
      <c r="F2263" s="368"/>
      <c r="G2263" s="369"/>
      <c r="H2263" s="369"/>
      <c r="I2263" s="443"/>
      <c r="J2263" s="368"/>
      <c r="O2263" s="457"/>
      <c r="P2263" s="398"/>
      <c r="Q2263" s="398"/>
    </row>
    <row r="2264" spans="1:17" s="364" customFormat="1" ht="109.2" customHeight="1" x14ac:dyDescent="0.3">
      <c r="A2264" s="368"/>
      <c r="B2264" s="361"/>
      <c r="C2264" s="368"/>
      <c r="D2264" s="368"/>
      <c r="E2264" s="368"/>
      <c r="F2264" s="368"/>
      <c r="G2264" s="369"/>
      <c r="H2264" s="369"/>
      <c r="I2264" s="443"/>
      <c r="J2264" s="368"/>
      <c r="O2264" s="457"/>
      <c r="P2264" s="398"/>
      <c r="Q2264" s="398"/>
    </row>
    <row r="2265" spans="1:17" s="364" customFormat="1" ht="109.2" customHeight="1" x14ac:dyDescent="0.3">
      <c r="A2265" s="368"/>
      <c r="B2265" s="361"/>
      <c r="C2265" s="368"/>
      <c r="D2265" s="368"/>
      <c r="E2265" s="368"/>
      <c r="F2265" s="368"/>
      <c r="G2265" s="369"/>
      <c r="H2265" s="369"/>
      <c r="I2265" s="443"/>
      <c r="J2265" s="368"/>
      <c r="O2265" s="457"/>
      <c r="P2265" s="398"/>
      <c r="Q2265" s="398"/>
    </row>
    <row r="2266" spans="1:17" s="364" customFormat="1" ht="109.2" customHeight="1" x14ac:dyDescent="0.3">
      <c r="A2266" s="368"/>
      <c r="B2266" s="361"/>
      <c r="C2266" s="368"/>
      <c r="D2266" s="368"/>
      <c r="E2266" s="368"/>
      <c r="F2266" s="368"/>
      <c r="G2266" s="369"/>
      <c r="H2266" s="369"/>
      <c r="I2266" s="443"/>
      <c r="J2266" s="368"/>
      <c r="O2266" s="457"/>
      <c r="P2266" s="398"/>
      <c r="Q2266" s="398"/>
    </row>
    <row r="2267" spans="1:17" s="364" customFormat="1" ht="109.2" customHeight="1" x14ac:dyDescent="0.3">
      <c r="A2267" s="368"/>
      <c r="B2267" s="361"/>
      <c r="C2267" s="368"/>
      <c r="D2267" s="368"/>
      <c r="E2267" s="368"/>
      <c r="F2267" s="368"/>
      <c r="G2267" s="369"/>
      <c r="H2267" s="369"/>
      <c r="I2267" s="443"/>
      <c r="J2267" s="368"/>
      <c r="O2267" s="457"/>
      <c r="P2267" s="398"/>
      <c r="Q2267" s="398"/>
    </row>
    <row r="2268" spans="1:17" s="364" customFormat="1" ht="109.2" customHeight="1" x14ac:dyDescent="0.3">
      <c r="A2268" s="368"/>
      <c r="B2268" s="361"/>
      <c r="C2268" s="368"/>
      <c r="D2268" s="368"/>
      <c r="E2268" s="368"/>
      <c r="F2268" s="368"/>
      <c r="G2268" s="369"/>
      <c r="H2268" s="369"/>
      <c r="I2268" s="443"/>
      <c r="J2268" s="368"/>
      <c r="O2268" s="457"/>
      <c r="P2268" s="398"/>
      <c r="Q2268" s="398"/>
    </row>
    <row r="2269" spans="1:17" s="364" customFormat="1" ht="109.2" customHeight="1" x14ac:dyDescent="0.3">
      <c r="A2269" s="368"/>
      <c r="B2269" s="361"/>
      <c r="C2269" s="368"/>
      <c r="D2269" s="368"/>
      <c r="E2269" s="368"/>
      <c r="F2269" s="368"/>
      <c r="G2269" s="369"/>
      <c r="H2269" s="369"/>
      <c r="I2269" s="443"/>
      <c r="J2269" s="368"/>
      <c r="O2269" s="457"/>
      <c r="P2269" s="398"/>
      <c r="Q2269" s="398"/>
    </row>
    <row r="2270" spans="1:17" s="364" customFormat="1" ht="109.2" customHeight="1" x14ac:dyDescent="0.3">
      <c r="A2270" s="368"/>
      <c r="B2270" s="361"/>
      <c r="C2270" s="368"/>
      <c r="D2270" s="368"/>
      <c r="E2270" s="368"/>
      <c r="F2270" s="368"/>
      <c r="G2270" s="369"/>
      <c r="H2270" s="369"/>
      <c r="I2270" s="443"/>
      <c r="J2270" s="368"/>
      <c r="O2270" s="457"/>
      <c r="P2270" s="398"/>
      <c r="Q2270" s="398"/>
    </row>
    <row r="2271" spans="1:17" s="364" customFormat="1" ht="109.2" customHeight="1" x14ac:dyDescent="0.3">
      <c r="A2271" s="368"/>
      <c r="B2271" s="361"/>
      <c r="C2271" s="368"/>
      <c r="D2271" s="368"/>
      <c r="E2271" s="368"/>
      <c r="F2271" s="368"/>
      <c r="G2271" s="369"/>
      <c r="H2271" s="369"/>
      <c r="I2271" s="443"/>
      <c r="J2271" s="368"/>
      <c r="O2271" s="457"/>
      <c r="P2271" s="398"/>
      <c r="Q2271" s="398"/>
    </row>
    <row r="2272" spans="1:17" s="364" customFormat="1" ht="109.2" customHeight="1" x14ac:dyDescent="0.3">
      <c r="A2272" s="368"/>
      <c r="B2272" s="361"/>
      <c r="C2272" s="368"/>
      <c r="D2272" s="368"/>
      <c r="E2272" s="368"/>
      <c r="F2272" s="368"/>
      <c r="G2272" s="369"/>
      <c r="H2272" s="369"/>
      <c r="I2272" s="443"/>
      <c r="J2272" s="368"/>
      <c r="O2272" s="457"/>
      <c r="P2272" s="398"/>
      <c r="Q2272" s="398"/>
    </row>
    <row r="2273" spans="1:17" s="364" customFormat="1" ht="109.2" customHeight="1" x14ac:dyDescent="0.3">
      <c r="A2273" s="368"/>
      <c r="B2273" s="361"/>
      <c r="C2273" s="368"/>
      <c r="D2273" s="368"/>
      <c r="E2273" s="368"/>
      <c r="F2273" s="368"/>
      <c r="G2273" s="369"/>
      <c r="H2273" s="369"/>
      <c r="I2273" s="443"/>
      <c r="J2273" s="368"/>
      <c r="O2273" s="457"/>
      <c r="P2273" s="398"/>
      <c r="Q2273" s="398"/>
    </row>
    <row r="2274" spans="1:17" s="364" customFormat="1" ht="109.2" customHeight="1" x14ac:dyDescent="0.3">
      <c r="A2274" s="368"/>
      <c r="B2274" s="361"/>
      <c r="C2274" s="368"/>
      <c r="D2274" s="368"/>
      <c r="E2274" s="368"/>
      <c r="F2274" s="368"/>
      <c r="G2274" s="369"/>
      <c r="H2274" s="369"/>
      <c r="I2274" s="443"/>
      <c r="J2274" s="368"/>
      <c r="O2274" s="457"/>
      <c r="P2274" s="398"/>
      <c r="Q2274" s="398"/>
    </row>
    <row r="2275" spans="1:17" s="364" customFormat="1" ht="109.2" customHeight="1" x14ac:dyDescent="0.3">
      <c r="A2275" s="368"/>
      <c r="B2275" s="361"/>
      <c r="C2275" s="368"/>
      <c r="D2275" s="368"/>
      <c r="E2275" s="368"/>
      <c r="F2275" s="368"/>
      <c r="G2275" s="369"/>
      <c r="H2275" s="369"/>
      <c r="I2275" s="443"/>
      <c r="J2275" s="368"/>
      <c r="O2275" s="457"/>
      <c r="P2275" s="398"/>
      <c r="Q2275" s="398"/>
    </row>
    <row r="2276" spans="1:17" s="364" customFormat="1" ht="109.2" customHeight="1" x14ac:dyDescent="0.3">
      <c r="A2276" s="368"/>
      <c r="B2276" s="361"/>
      <c r="C2276" s="368"/>
      <c r="D2276" s="368"/>
      <c r="E2276" s="368"/>
      <c r="F2276" s="368"/>
      <c r="G2276" s="369"/>
      <c r="H2276" s="369"/>
      <c r="I2276" s="443"/>
      <c r="J2276" s="368"/>
      <c r="O2276" s="457"/>
      <c r="P2276" s="398"/>
      <c r="Q2276" s="398"/>
    </row>
    <row r="2277" spans="1:17" s="364" customFormat="1" ht="109.2" customHeight="1" x14ac:dyDescent="0.3">
      <c r="A2277" s="368"/>
      <c r="B2277" s="361"/>
      <c r="C2277" s="368"/>
      <c r="D2277" s="368"/>
      <c r="E2277" s="368"/>
      <c r="F2277" s="368"/>
      <c r="G2277" s="369"/>
      <c r="H2277" s="369"/>
      <c r="I2277" s="443"/>
      <c r="J2277" s="368"/>
      <c r="O2277" s="457"/>
      <c r="P2277" s="398"/>
      <c r="Q2277" s="398"/>
    </row>
    <row r="2278" spans="1:17" s="364" customFormat="1" ht="109.2" customHeight="1" x14ac:dyDescent="0.3">
      <c r="A2278" s="368"/>
      <c r="B2278" s="361"/>
      <c r="C2278" s="368"/>
      <c r="D2278" s="368"/>
      <c r="E2278" s="368"/>
      <c r="F2278" s="368"/>
      <c r="G2278" s="369"/>
      <c r="H2278" s="369"/>
      <c r="I2278" s="443"/>
      <c r="J2278" s="368"/>
      <c r="O2278" s="457"/>
      <c r="P2278" s="398"/>
      <c r="Q2278" s="398"/>
    </row>
    <row r="2279" spans="1:17" s="364" customFormat="1" ht="109.2" customHeight="1" x14ac:dyDescent="0.3">
      <c r="A2279" s="368"/>
      <c r="B2279" s="361"/>
      <c r="C2279" s="368"/>
      <c r="D2279" s="368"/>
      <c r="E2279" s="368"/>
      <c r="F2279" s="368"/>
      <c r="G2279" s="369"/>
      <c r="H2279" s="369"/>
      <c r="I2279" s="443"/>
      <c r="J2279" s="368"/>
      <c r="O2279" s="457"/>
      <c r="P2279" s="398"/>
      <c r="Q2279" s="398"/>
    </row>
    <row r="2280" spans="1:17" s="364" customFormat="1" ht="109.2" customHeight="1" x14ac:dyDescent="0.3">
      <c r="A2280" s="368"/>
      <c r="B2280" s="361"/>
      <c r="C2280" s="368"/>
      <c r="D2280" s="368"/>
      <c r="E2280" s="368"/>
      <c r="F2280" s="368"/>
      <c r="G2280" s="369"/>
      <c r="H2280" s="369"/>
      <c r="I2280" s="443"/>
      <c r="J2280" s="368"/>
      <c r="O2280" s="457"/>
      <c r="P2280" s="398"/>
      <c r="Q2280" s="398"/>
    </row>
    <row r="2281" spans="1:17" s="364" customFormat="1" ht="109.2" customHeight="1" x14ac:dyDescent="0.3">
      <c r="A2281" s="368"/>
      <c r="B2281" s="361"/>
      <c r="C2281" s="368"/>
      <c r="D2281" s="368"/>
      <c r="E2281" s="368"/>
      <c r="F2281" s="368"/>
      <c r="G2281" s="369"/>
      <c r="H2281" s="369"/>
      <c r="I2281" s="443"/>
      <c r="J2281" s="368"/>
      <c r="O2281" s="457"/>
      <c r="P2281" s="398"/>
      <c r="Q2281" s="398"/>
    </row>
    <row r="2282" spans="1:17" s="364" customFormat="1" ht="109.2" customHeight="1" x14ac:dyDescent="0.3">
      <c r="A2282" s="368"/>
      <c r="B2282" s="361"/>
      <c r="C2282" s="368"/>
      <c r="D2282" s="368"/>
      <c r="E2282" s="368"/>
      <c r="F2282" s="368"/>
      <c r="G2282" s="369"/>
      <c r="H2282" s="369"/>
      <c r="I2282" s="443"/>
      <c r="J2282" s="368"/>
      <c r="O2282" s="457"/>
      <c r="P2282" s="398"/>
      <c r="Q2282" s="398"/>
    </row>
    <row r="2283" spans="1:17" s="364" customFormat="1" ht="109.2" customHeight="1" x14ac:dyDescent="0.3">
      <c r="A2283" s="368"/>
      <c r="B2283" s="361"/>
      <c r="C2283" s="368"/>
      <c r="D2283" s="368"/>
      <c r="E2283" s="368"/>
      <c r="F2283" s="368"/>
      <c r="G2283" s="369"/>
      <c r="H2283" s="369"/>
      <c r="I2283" s="443"/>
      <c r="J2283" s="368"/>
      <c r="O2283" s="457"/>
      <c r="P2283" s="398"/>
      <c r="Q2283" s="398"/>
    </row>
    <row r="2284" spans="1:17" s="364" customFormat="1" ht="109.2" customHeight="1" x14ac:dyDescent="0.3">
      <c r="A2284" s="368"/>
      <c r="B2284" s="361"/>
      <c r="C2284" s="368"/>
      <c r="D2284" s="368"/>
      <c r="E2284" s="368"/>
      <c r="F2284" s="368"/>
      <c r="G2284" s="369"/>
      <c r="H2284" s="369"/>
      <c r="I2284" s="443"/>
      <c r="J2284" s="368"/>
      <c r="O2284" s="457"/>
      <c r="P2284" s="398"/>
      <c r="Q2284" s="398"/>
    </row>
    <row r="2285" spans="1:17" s="364" customFormat="1" ht="109.2" customHeight="1" x14ac:dyDescent="0.3">
      <c r="A2285" s="368"/>
      <c r="B2285" s="361"/>
      <c r="C2285" s="368"/>
      <c r="D2285" s="368"/>
      <c r="E2285" s="368"/>
      <c r="F2285" s="368"/>
      <c r="G2285" s="369"/>
      <c r="H2285" s="369"/>
      <c r="I2285" s="443"/>
      <c r="J2285" s="368"/>
      <c r="O2285" s="457"/>
      <c r="P2285" s="398"/>
      <c r="Q2285" s="398"/>
    </row>
    <row r="2286" spans="1:17" s="364" customFormat="1" ht="109.2" customHeight="1" x14ac:dyDescent="0.3">
      <c r="A2286" s="368"/>
      <c r="B2286" s="361"/>
      <c r="C2286" s="368"/>
      <c r="D2286" s="368"/>
      <c r="E2286" s="368"/>
      <c r="F2286" s="368"/>
      <c r="G2286" s="369"/>
      <c r="H2286" s="369"/>
      <c r="I2286" s="443"/>
      <c r="J2286" s="368"/>
      <c r="O2286" s="457"/>
      <c r="P2286" s="398"/>
      <c r="Q2286" s="398"/>
    </row>
    <row r="2287" spans="1:17" s="364" customFormat="1" ht="109.2" customHeight="1" x14ac:dyDescent="0.3">
      <c r="A2287" s="368"/>
      <c r="B2287" s="361"/>
      <c r="C2287" s="368"/>
      <c r="D2287" s="368"/>
      <c r="E2287" s="368"/>
      <c r="F2287" s="368"/>
      <c r="G2287" s="369"/>
      <c r="H2287" s="369"/>
      <c r="I2287" s="443"/>
      <c r="J2287" s="368"/>
      <c r="O2287" s="457"/>
      <c r="P2287" s="398"/>
      <c r="Q2287" s="398"/>
    </row>
    <row r="2288" spans="1:17" s="364" customFormat="1" ht="109.2" customHeight="1" x14ac:dyDescent="0.3">
      <c r="A2288" s="368"/>
      <c r="B2288" s="361"/>
      <c r="C2288" s="368"/>
      <c r="D2288" s="368"/>
      <c r="E2288" s="368"/>
      <c r="F2288" s="368"/>
      <c r="G2288" s="369"/>
      <c r="H2288" s="369"/>
      <c r="I2288" s="443"/>
      <c r="J2288" s="368"/>
      <c r="O2288" s="457"/>
      <c r="P2288" s="398"/>
      <c r="Q2288" s="398"/>
    </row>
    <row r="2289" spans="1:17" s="364" customFormat="1" ht="109.2" customHeight="1" x14ac:dyDescent="0.3">
      <c r="A2289" s="368"/>
      <c r="B2289" s="361"/>
      <c r="C2289" s="368"/>
      <c r="D2289" s="368"/>
      <c r="E2289" s="368"/>
      <c r="F2289" s="368"/>
      <c r="G2289" s="369"/>
      <c r="H2289" s="369"/>
      <c r="I2289" s="443"/>
      <c r="J2289" s="368"/>
      <c r="O2289" s="457"/>
      <c r="P2289" s="398"/>
      <c r="Q2289" s="398"/>
    </row>
    <row r="2290" spans="1:17" s="364" customFormat="1" ht="109.2" customHeight="1" x14ac:dyDescent="0.3">
      <c r="A2290" s="368"/>
      <c r="B2290" s="361"/>
      <c r="C2290" s="368"/>
      <c r="D2290" s="368"/>
      <c r="E2290" s="368"/>
      <c r="F2290" s="368"/>
      <c r="G2290" s="369"/>
      <c r="H2290" s="369"/>
      <c r="I2290" s="443"/>
      <c r="J2290" s="368"/>
      <c r="O2290" s="457"/>
      <c r="P2290" s="398"/>
      <c r="Q2290" s="398"/>
    </row>
    <row r="2291" spans="1:17" s="364" customFormat="1" ht="109.2" customHeight="1" x14ac:dyDescent="0.3">
      <c r="A2291" s="368"/>
      <c r="B2291" s="361"/>
      <c r="C2291" s="368"/>
      <c r="D2291" s="368"/>
      <c r="E2291" s="368"/>
      <c r="F2291" s="368"/>
      <c r="G2291" s="369"/>
      <c r="H2291" s="369"/>
      <c r="I2291" s="443"/>
      <c r="J2291" s="368"/>
      <c r="O2291" s="457"/>
      <c r="P2291" s="398"/>
      <c r="Q2291" s="398"/>
    </row>
    <row r="2292" spans="1:17" s="364" customFormat="1" ht="109.2" customHeight="1" x14ac:dyDescent="0.3">
      <c r="A2292" s="368"/>
      <c r="B2292" s="361"/>
      <c r="C2292" s="368"/>
      <c r="D2292" s="368"/>
      <c r="E2292" s="368"/>
      <c r="F2292" s="368"/>
      <c r="G2292" s="369"/>
      <c r="H2292" s="369"/>
      <c r="I2292" s="443"/>
      <c r="J2292" s="368"/>
      <c r="O2292" s="457"/>
      <c r="P2292" s="398"/>
      <c r="Q2292" s="398"/>
    </row>
    <row r="2293" spans="1:17" s="364" customFormat="1" ht="109.2" customHeight="1" x14ac:dyDescent="0.3">
      <c r="A2293" s="368"/>
      <c r="B2293" s="361"/>
      <c r="C2293" s="368"/>
      <c r="D2293" s="368"/>
      <c r="E2293" s="368"/>
      <c r="F2293" s="368"/>
      <c r="G2293" s="369"/>
      <c r="H2293" s="369"/>
      <c r="I2293" s="443"/>
      <c r="J2293" s="368"/>
      <c r="O2293" s="457"/>
      <c r="P2293" s="398"/>
      <c r="Q2293" s="398"/>
    </row>
    <row r="2294" spans="1:17" s="364" customFormat="1" ht="109.2" customHeight="1" x14ac:dyDescent="0.3">
      <c r="A2294" s="368"/>
      <c r="B2294" s="361"/>
      <c r="C2294" s="368"/>
      <c r="D2294" s="368"/>
      <c r="E2294" s="368"/>
      <c r="F2294" s="368"/>
      <c r="G2294" s="369"/>
      <c r="H2294" s="369"/>
      <c r="I2294" s="443"/>
      <c r="J2294" s="368"/>
      <c r="O2294" s="457"/>
      <c r="P2294" s="398"/>
      <c r="Q2294" s="398"/>
    </row>
    <row r="2295" spans="1:17" s="364" customFormat="1" ht="109.2" customHeight="1" x14ac:dyDescent="0.3">
      <c r="A2295" s="368"/>
      <c r="B2295" s="361"/>
      <c r="C2295" s="368"/>
      <c r="D2295" s="368"/>
      <c r="E2295" s="368"/>
      <c r="F2295" s="368"/>
      <c r="G2295" s="369"/>
      <c r="H2295" s="369"/>
      <c r="I2295" s="443"/>
      <c r="J2295" s="368"/>
      <c r="O2295" s="457"/>
      <c r="P2295" s="398"/>
      <c r="Q2295" s="398"/>
    </row>
    <row r="2296" spans="1:17" s="364" customFormat="1" ht="109.2" customHeight="1" x14ac:dyDescent="0.3">
      <c r="A2296" s="368"/>
      <c r="B2296" s="361"/>
      <c r="C2296" s="368"/>
      <c r="D2296" s="368"/>
      <c r="E2296" s="368"/>
      <c r="F2296" s="368"/>
      <c r="G2296" s="369"/>
      <c r="H2296" s="369"/>
      <c r="I2296" s="443"/>
      <c r="J2296" s="368"/>
      <c r="O2296" s="457"/>
      <c r="P2296" s="398"/>
      <c r="Q2296" s="398"/>
    </row>
    <row r="2297" spans="1:17" s="364" customFormat="1" ht="109.2" customHeight="1" x14ac:dyDescent="0.3">
      <c r="A2297" s="368"/>
      <c r="B2297" s="361"/>
      <c r="C2297" s="368"/>
      <c r="D2297" s="368"/>
      <c r="E2297" s="368"/>
      <c r="F2297" s="368"/>
      <c r="G2297" s="369"/>
      <c r="H2297" s="369"/>
      <c r="I2297" s="443"/>
      <c r="J2297" s="368"/>
      <c r="O2297" s="457"/>
      <c r="P2297" s="398"/>
      <c r="Q2297" s="398"/>
    </row>
    <row r="2298" spans="1:17" s="364" customFormat="1" ht="109.2" customHeight="1" x14ac:dyDescent="0.3">
      <c r="A2298" s="368"/>
      <c r="B2298" s="361"/>
      <c r="C2298" s="368"/>
      <c r="D2298" s="368"/>
      <c r="E2298" s="368"/>
      <c r="F2298" s="368"/>
      <c r="G2298" s="369"/>
      <c r="H2298" s="369"/>
      <c r="I2298" s="443"/>
      <c r="J2298" s="368"/>
      <c r="O2298" s="457"/>
      <c r="P2298" s="398"/>
      <c r="Q2298" s="398"/>
    </row>
    <row r="2299" spans="1:17" s="364" customFormat="1" ht="109.2" customHeight="1" x14ac:dyDescent="0.3">
      <c r="A2299" s="368"/>
      <c r="B2299" s="361"/>
      <c r="C2299" s="368"/>
      <c r="D2299" s="368"/>
      <c r="E2299" s="368"/>
      <c r="F2299" s="368"/>
      <c r="G2299" s="369"/>
      <c r="H2299" s="369"/>
      <c r="I2299" s="443"/>
      <c r="J2299" s="368"/>
      <c r="O2299" s="457"/>
      <c r="P2299" s="398"/>
      <c r="Q2299" s="398"/>
    </row>
    <row r="2300" spans="1:17" s="364" customFormat="1" ht="109.2" customHeight="1" x14ac:dyDescent="0.3">
      <c r="A2300" s="368"/>
      <c r="B2300" s="361"/>
      <c r="C2300" s="368"/>
      <c r="D2300" s="368"/>
      <c r="E2300" s="368"/>
      <c r="F2300" s="368"/>
      <c r="G2300" s="369"/>
      <c r="H2300" s="369"/>
      <c r="I2300" s="443"/>
      <c r="J2300" s="368"/>
      <c r="O2300" s="457"/>
      <c r="P2300" s="398"/>
      <c r="Q2300" s="398"/>
    </row>
    <row r="2301" spans="1:17" s="364" customFormat="1" ht="109.2" customHeight="1" x14ac:dyDescent="0.3">
      <c r="A2301" s="368"/>
      <c r="B2301" s="361"/>
      <c r="C2301" s="368"/>
      <c r="D2301" s="368"/>
      <c r="E2301" s="368"/>
      <c r="F2301" s="368"/>
      <c r="G2301" s="369"/>
      <c r="H2301" s="369"/>
      <c r="I2301" s="443"/>
      <c r="J2301" s="368"/>
      <c r="O2301" s="457"/>
      <c r="P2301" s="398"/>
      <c r="Q2301" s="398"/>
    </row>
    <row r="2302" spans="1:17" s="364" customFormat="1" ht="109.2" customHeight="1" x14ac:dyDescent="0.3">
      <c r="A2302" s="368"/>
      <c r="B2302" s="361"/>
      <c r="C2302" s="368"/>
      <c r="D2302" s="368"/>
      <c r="E2302" s="368"/>
      <c r="F2302" s="368"/>
      <c r="G2302" s="369"/>
      <c r="H2302" s="369"/>
      <c r="I2302" s="443"/>
      <c r="J2302" s="368"/>
      <c r="O2302" s="457"/>
      <c r="P2302" s="398"/>
      <c r="Q2302" s="398"/>
    </row>
    <row r="2303" spans="1:17" s="364" customFormat="1" ht="109.2" customHeight="1" x14ac:dyDescent="0.3">
      <c r="A2303" s="368"/>
      <c r="B2303" s="361"/>
      <c r="C2303" s="368"/>
      <c r="D2303" s="368"/>
      <c r="E2303" s="368"/>
      <c r="F2303" s="368"/>
      <c r="G2303" s="369"/>
      <c r="H2303" s="369"/>
      <c r="I2303" s="443"/>
      <c r="J2303" s="368"/>
      <c r="O2303" s="457"/>
      <c r="P2303" s="398"/>
      <c r="Q2303" s="398"/>
    </row>
    <row r="2304" spans="1:17" s="364" customFormat="1" ht="109.2" customHeight="1" x14ac:dyDescent="0.3">
      <c r="A2304" s="368"/>
      <c r="B2304" s="361"/>
      <c r="C2304" s="368"/>
      <c r="D2304" s="368"/>
      <c r="E2304" s="368"/>
      <c r="F2304" s="368"/>
      <c r="G2304" s="369"/>
      <c r="H2304" s="369"/>
      <c r="I2304" s="443"/>
      <c r="J2304" s="368"/>
      <c r="O2304" s="457"/>
      <c r="P2304" s="398"/>
      <c r="Q2304" s="398"/>
    </row>
    <row r="2305" spans="1:17" s="364" customFormat="1" ht="109.2" customHeight="1" x14ac:dyDescent="0.3">
      <c r="A2305" s="368"/>
      <c r="B2305" s="361"/>
      <c r="C2305" s="368"/>
      <c r="D2305" s="368"/>
      <c r="E2305" s="368"/>
      <c r="F2305" s="368"/>
      <c r="G2305" s="369"/>
      <c r="H2305" s="369"/>
      <c r="I2305" s="443"/>
      <c r="J2305" s="368"/>
      <c r="O2305" s="457"/>
      <c r="P2305" s="398"/>
      <c r="Q2305" s="398"/>
    </row>
    <row r="2306" spans="1:17" s="364" customFormat="1" ht="109.2" customHeight="1" x14ac:dyDescent="0.3">
      <c r="A2306" s="368"/>
      <c r="B2306" s="361"/>
      <c r="C2306" s="368"/>
      <c r="D2306" s="368"/>
      <c r="E2306" s="368"/>
      <c r="F2306" s="368"/>
      <c r="G2306" s="369"/>
      <c r="H2306" s="369"/>
      <c r="I2306" s="443"/>
      <c r="J2306" s="368"/>
      <c r="O2306" s="457"/>
      <c r="P2306" s="398"/>
      <c r="Q2306" s="398"/>
    </row>
    <row r="2307" spans="1:17" s="364" customFormat="1" ht="109.2" customHeight="1" x14ac:dyDescent="0.3">
      <c r="A2307" s="368"/>
      <c r="B2307" s="361"/>
      <c r="C2307" s="368"/>
      <c r="D2307" s="368"/>
      <c r="E2307" s="368"/>
      <c r="F2307" s="368"/>
      <c r="G2307" s="369"/>
      <c r="H2307" s="369"/>
      <c r="I2307" s="443"/>
      <c r="J2307" s="368"/>
      <c r="O2307" s="457"/>
      <c r="P2307" s="398"/>
      <c r="Q2307" s="398"/>
    </row>
    <row r="2308" spans="1:17" s="364" customFormat="1" ht="109.2" customHeight="1" x14ac:dyDescent="0.3">
      <c r="A2308" s="368"/>
      <c r="B2308" s="361"/>
      <c r="C2308" s="368"/>
      <c r="D2308" s="368"/>
      <c r="E2308" s="368"/>
      <c r="F2308" s="368"/>
      <c r="G2308" s="369"/>
      <c r="H2308" s="369"/>
      <c r="I2308" s="443"/>
      <c r="J2308" s="368"/>
      <c r="O2308" s="457"/>
      <c r="P2308" s="398"/>
      <c r="Q2308" s="398"/>
    </row>
    <row r="2309" spans="1:17" s="364" customFormat="1" ht="109.2" customHeight="1" x14ac:dyDescent="0.3">
      <c r="A2309" s="368"/>
      <c r="B2309" s="361"/>
      <c r="C2309" s="368"/>
      <c r="D2309" s="368"/>
      <c r="E2309" s="368"/>
      <c r="F2309" s="368"/>
      <c r="G2309" s="369"/>
      <c r="H2309" s="369"/>
      <c r="I2309" s="443"/>
      <c r="J2309" s="368"/>
      <c r="O2309" s="457"/>
      <c r="P2309" s="398"/>
      <c r="Q2309" s="398"/>
    </row>
    <row r="2310" spans="1:17" s="364" customFormat="1" ht="109.2" customHeight="1" x14ac:dyDescent="0.3">
      <c r="A2310" s="368"/>
      <c r="B2310" s="361"/>
      <c r="C2310" s="368"/>
      <c r="D2310" s="368"/>
      <c r="E2310" s="368"/>
      <c r="F2310" s="368"/>
      <c r="G2310" s="369"/>
      <c r="H2310" s="369"/>
      <c r="I2310" s="443"/>
      <c r="J2310" s="368"/>
      <c r="O2310" s="457"/>
      <c r="P2310" s="398"/>
      <c r="Q2310" s="398"/>
    </row>
    <row r="2311" spans="1:17" s="364" customFormat="1" ht="109.2" customHeight="1" x14ac:dyDescent="0.3">
      <c r="A2311" s="368"/>
      <c r="B2311" s="361"/>
      <c r="C2311" s="368"/>
      <c r="D2311" s="368"/>
      <c r="E2311" s="368"/>
      <c r="F2311" s="368"/>
      <c r="G2311" s="369"/>
      <c r="H2311" s="369"/>
      <c r="I2311" s="443"/>
      <c r="J2311" s="368"/>
      <c r="O2311" s="457"/>
      <c r="P2311" s="398"/>
      <c r="Q2311" s="398"/>
    </row>
    <row r="2312" spans="1:17" s="364" customFormat="1" ht="109.2" customHeight="1" x14ac:dyDescent="0.3">
      <c r="A2312" s="368"/>
      <c r="B2312" s="361"/>
      <c r="C2312" s="368"/>
      <c r="D2312" s="368"/>
      <c r="E2312" s="368"/>
      <c r="F2312" s="368"/>
      <c r="G2312" s="369"/>
      <c r="H2312" s="369"/>
      <c r="I2312" s="443"/>
      <c r="J2312" s="368"/>
      <c r="O2312" s="457"/>
      <c r="P2312" s="398"/>
      <c r="Q2312" s="398"/>
    </row>
    <row r="2313" spans="1:17" s="364" customFormat="1" ht="109.2" customHeight="1" x14ac:dyDescent="0.3">
      <c r="A2313" s="368"/>
      <c r="B2313" s="361"/>
      <c r="C2313" s="368"/>
      <c r="D2313" s="368"/>
      <c r="E2313" s="368"/>
      <c r="F2313" s="368"/>
      <c r="G2313" s="369"/>
      <c r="H2313" s="369"/>
      <c r="I2313" s="443"/>
      <c r="J2313" s="368"/>
      <c r="O2313" s="457"/>
      <c r="P2313" s="398"/>
      <c r="Q2313" s="398"/>
    </row>
    <row r="2314" spans="1:17" s="364" customFormat="1" ht="109.2" customHeight="1" x14ac:dyDescent="0.3">
      <c r="A2314" s="368"/>
      <c r="B2314" s="361"/>
      <c r="C2314" s="368"/>
      <c r="D2314" s="368"/>
      <c r="E2314" s="368"/>
      <c r="F2314" s="368"/>
      <c r="G2314" s="369"/>
      <c r="H2314" s="369"/>
      <c r="I2314" s="443"/>
      <c r="J2314" s="368"/>
      <c r="O2314" s="457"/>
      <c r="P2314" s="398"/>
      <c r="Q2314" s="398"/>
    </row>
    <row r="2315" spans="1:17" s="364" customFormat="1" ht="109.2" customHeight="1" x14ac:dyDescent="0.3">
      <c r="A2315" s="368"/>
      <c r="B2315" s="361"/>
      <c r="C2315" s="368"/>
      <c r="D2315" s="368"/>
      <c r="E2315" s="368"/>
      <c r="F2315" s="368"/>
      <c r="G2315" s="369"/>
      <c r="H2315" s="369"/>
      <c r="I2315" s="443"/>
      <c r="J2315" s="368"/>
      <c r="O2315" s="457"/>
      <c r="P2315" s="398"/>
      <c r="Q2315" s="398"/>
    </row>
    <row r="2316" spans="1:17" s="364" customFormat="1" ht="109.2" customHeight="1" x14ac:dyDescent="0.3">
      <c r="A2316" s="368"/>
      <c r="B2316" s="361"/>
      <c r="C2316" s="368"/>
      <c r="D2316" s="368"/>
      <c r="E2316" s="368"/>
      <c r="F2316" s="368"/>
      <c r="G2316" s="369"/>
      <c r="H2316" s="369"/>
      <c r="I2316" s="443"/>
      <c r="J2316" s="368"/>
      <c r="O2316" s="457"/>
      <c r="P2316" s="398"/>
      <c r="Q2316" s="398"/>
    </row>
    <row r="2317" spans="1:17" s="364" customFormat="1" ht="109.2" customHeight="1" x14ac:dyDescent="0.3">
      <c r="A2317" s="368"/>
      <c r="B2317" s="361"/>
      <c r="C2317" s="368"/>
      <c r="D2317" s="368"/>
      <c r="E2317" s="368"/>
      <c r="F2317" s="368"/>
      <c r="G2317" s="369"/>
      <c r="H2317" s="369"/>
      <c r="I2317" s="443"/>
      <c r="J2317" s="368"/>
      <c r="O2317" s="457"/>
      <c r="P2317" s="398"/>
      <c r="Q2317" s="398"/>
    </row>
    <row r="2318" spans="1:17" s="364" customFormat="1" ht="109.2" customHeight="1" x14ac:dyDescent="0.3">
      <c r="A2318" s="368"/>
      <c r="B2318" s="361"/>
      <c r="C2318" s="368"/>
      <c r="D2318" s="368"/>
      <c r="E2318" s="368"/>
      <c r="F2318" s="368"/>
      <c r="G2318" s="369"/>
      <c r="H2318" s="369"/>
      <c r="I2318" s="443"/>
      <c r="J2318" s="368"/>
      <c r="O2318" s="457"/>
      <c r="P2318" s="398"/>
      <c r="Q2318" s="398"/>
    </row>
    <row r="2319" spans="1:17" s="364" customFormat="1" ht="109.2" customHeight="1" x14ac:dyDescent="0.3">
      <c r="A2319" s="368"/>
      <c r="B2319" s="361"/>
      <c r="C2319" s="368"/>
      <c r="D2319" s="368"/>
      <c r="E2319" s="368"/>
      <c r="F2319" s="368"/>
      <c r="G2319" s="369"/>
      <c r="H2319" s="369"/>
      <c r="I2319" s="443"/>
      <c r="J2319" s="368"/>
      <c r="O2319" s="457"/>
      <c r="P2319" s="398"/>
      <c r="Q2319" s="398"/>
    </row>
    <row r="2320" spans="1:17" s="364" customFormat="1" ht="109.2" customHeight="1" x14ac:dyDescent="0.3">
      <c r="A2320" s="368"/>
      <c r="B2320" s="361"/>
      <c r="C2320" s="368"/>
      <c r="D2320" s="368"/>
      <c r="E2320" s="368"/>
      <c r="F2320" s="368"/>
      <c r="G2320" s="369"/>
      <c r="H2320" s="369"/>
      <c r="I2320" s="443"/>
      <c r="J2320" s="368"/>
      <c r="O2320" s="457"/>
      <c r="P2320" s="398"/>
      <c r="Q2320" s="398"/>
    </row>
    <row r="2321" spans="1:17" s="364" customFormat="1" ht="109.2" customHeight="1" x14ac:dyDescent="0.3">
      <c r="A2321" s="368"/>
      <c r="B2321" s="361"/>
      <c r="C2321" s="368"/>
      <c r="D2321" s="368"/>
      <c r="E2321" s="368"/>
      <c r="F2321" s="368"/>
      <c r="G2321" s="369"/>
      <c r="H2321" s="369"/>
      <c r="I2321" s="443"/>
      <c r="J2321" s="368"/>
      <c r="O2321" s="457"/>
      <c r="P2321" s="398"/>
      <c r="Q2321" s="398"/>
    </row>
    <row r="2322" spans="1:17" s="364" customFormat="1" ht="109.2" customHeight="1" x14ac:dyDescent="0.3">
      <c r="A2322" s="368"/>
      <c r="B2322" s="361"/>
      <c r="C2322" s="368"/>
      <c r="D2322" s="368"/>
      <c r="E2322" s="368"/>
      <c r="F2322" s="368"/>
      <c r="G2322" s="369"/>
      <c r="H2322" s="369"/>
      <c r="I2322" s="443"/>
      <c r="J2322" s="368"/>
      <c r="O2322" s="457"/>
      <c r="P2322" s="398"/>
      <c r="Q2322" s="398"/>
    </row>
    <row r="2323" spans="1:17" s="364" customFormat="1" ht="109.2" customHeight="1" x14ac:dyDescent="0.3">
      <c r="A2323" s="368"/>
      <c r="B2323" s="361"/>
      <c r="C2323" s="368"/>
      <c r="D2323" s="368"/>
      <c r="E2323" s="368"/>
      <c r="F2323" s="368"/>
      <c r="G2323" s="369"/>
      <c r="H2323" s="369"/>
      <c r="I2323" s="443"/>
      <c r="J2323" s="368"/>
      <c r="O2323" s="457"/>
      <c r="P2323" s="398"/>
      <c r="Q2323" s="398"/>
    </row>
    <row r="2324" spans="1:17" s="364" customFormat="1" ht="109.2" customHeight="1" x14ac:dyDescent="0.3">
      <c r="A2324" s="368"/>
      <c r="B2324" s="361"/>
      <c r="C2324" s="368"/>
      <c r="D2324" s="368"/>
      <c r="E2324" s="368"/>
      <c r="F2324" s="368"/>
      <c r="G2324" s="369"/>
      <c r="H2324" s="369"/>
      <c r="I2324" s="443"/>
      <c r="J2324" s="368"/>
      <c r="O2324" s="457"/>
      <c r="P2324" s="398"/>
      <c r="Q2324" s="398"/>
    </row>
    <row r="2325" spans="1:17" s="364" customFormat="1" ht="109.2" customHeight="1" x14ac:dyDescent="0.3">
      <c r="A2325" s="368"/>
      <c r="B2325" s="361"/>
      <c r="C2325" s="368"/>
      <c r="D2325" s="368"/>
      <c r="E2325" s="368"/>
      <c r="F2325" s="368"/>
      <c r="G2325" s="369"/>
      <c r="H2325" s="369"/>
      <c r="I2325" s="443"/>
      <c r="J2325" s="368"/>
      <c r="O2325" s="457"/>
      <c r="P2325" s="398"/>
      <c r="Q2325" s="398"/>
    </row>
    <row r="2326" spans="1:17" s="364" customFormat="1" ht="109.2" customHeight="1" x14ac:dyDescent="0.3">
      <c r="A2326" s="368"/>
      <c r="B2326" s="361"/>
      <c r="C2326" s="368"/>
      <c r="D2326" s="368"/>
      <c r="E2326" s="368"/>
      <c r="F2326" s="368"/>
      <c r="G2326" s="369"/>
      <c r="H2326" s="369"/>
      <c r="I2326" s="443"/>
      <c r="J2326" s="368"/>
      <c r="O2326" s="457"/>
      <c r="P2326" s="398"/>
      <c r="Q2326" s="398"/>
    </row>
    <row r="2327" spans="1:17" s="364" customFormat="1" ht="109.2" customHeight="1" x14ac:dyDescent="0.3">
      <c r="A2327" s="368"/>
      <c r="B2327" s="361"/>
      <c r="C2327" s="368"/>
      <c r="D2327" s="368"/>
      <c r="E2327" s="368"/>
      <c r="F2327" s="368"/>
      <c r="G2327" s="369"/>
      <c r="H2327" s="369"/>
      <c r="I2327" s="443"/>
      <c r="J2327" s="368"/>
      <c r="O2327" s="457"/>
      <c r="P2327" s="398"/>
      <c r="Q2327" s="398"/>
    </row>
    <row r="2328" spans="1:17" s="364" customFormat="1" ht="109.2" customHeight="1" x14ac:dyDescent="0.3">
      <c r="A2328" s="368"/>
      <c r="B2328" s="361"/>
      <c r="C2328" s="368"/>
      <c r="D2328" s="368"/>
      <c r="E2328" s="368"/>
      <c r="F2328" s="368"/>
      <c r="G2328" s="369"/>
      <c r="H2328" s="369"/>
      <c r="I2328" s="443"/>
      <c r="J2328" s="368"/>
      <c r="O2328" s="457"/>
      <c r="P2328" s="398"/>
      <c r="Q2328" s="398"/>
    </row>
    <row r="2329" spans="1:17" s="364" customFormat="1" ht="109.2" customHeight="1" x14ac:dyDescent="0.3">
      <c r="A2329" s="368"/>
      <c r="B2329" s="361"/>
      <c r="C2329" s="368"/>
      <c r="D2329" s="368"/>
      <c r="E2329" s="368"/>
      <c r="F2329" s="368"/>
      <c r="G2329" s="369"/>
      <c r="H2329" s="369"/>
      <c r="I2329" s="443"/>
      <c r="J2329" s="368"/>
      <c r="O2329" s="457"/>
      <c r="P2329" s="398"/>
      <c r="Q2329" s="398"/>
    </row>
    <row r="2330" spans="1:17" s="364" customFormat="1" ht="109.2" customHeight="1" x14ac:dyDescent="0.3">
      <c r="A2330" s="368"/>
      <c r="B2330" s="361"/>
      <c r="C2330" s="368"/>
      <c r="D2330" s="368"/>
      <c r="E2330" s="368"/>
      <c r="F2330" s="368"/>
      <c r="G2330" s="369"/>
      <c r="H2330" s="369"/>
      <c r="I2330" s="443"/>
      <c r="J2330" s="368"/>
      <c r="O2330" s="457"/>
      <c r="P2330" s="398"/>
      <c r="Q2330" s="398"/>
    </row>
    <row r="2331" spans="1:17" s="364" customFormat="1" ht="109.2" customHeight="1" x14ac:dyDescent="0.3">
      <c r="A2331" s="368"/>
      <c r="B2331" s="361"/>
      <c r="C2331" s="368"/>
      <c r="D2331" s="368"/>
      <c r="E2331" s="368"/>
      <c r="F2331" s="368"/>
      <c r="G2331" s="369"/>
      <c r="H2331" s="369"/>
      <c r="I2331" s="443"/>
      <c r="J2331" s="368"/>
      <c r="O2331" s="457"/>
      <c r="P2331" s="398"/>
      <c r="Q2331" s="398"/>
    </row>
    <row r="2332" spans="1:17" s="364" customFormat="1" ht="109.2" customHeight="1" x14ac:dyDescent="0.3">
      <c r="A2332" s="368"/>
      <c r="B2332" s="361"/>
      <c r="C2332" s="368"/>
      <c r="D2332" s="368"/>
      <c r="E2332" s="368"/>
      <c r="F2332" s="368"/>
      <c r="G2332" s="369"/>
      <c r="H2332" s="369"/>
      <c r="I2332" s="443"/>
      <c r="J2332" s="368"/>
      <c r="O2332" s="457"/>
      <c r="P2332" s="398"/>
      <c r="Q2332" s="398"/>
    </row>
    <row r="2333" spans="1:17" s="364" customFormat="1" ht="109.2" customHeight="1" x14ac:dyDescent="0.3">
      <c r="A2333" s="368"/>
      <c r="B2333" s="361"/>
      <c r="C2333" s="368"/>
      <c r="D2333" s="368"/>
      <c r="E2333" s="368"/>
      <c r="F2333" s="368"/>
      <c r="G2333" s="369"/>
      <c r="H2333" s="369"/>
      <c r="I2333" s="443"/>
      <c r="J2333" s="368"/>
      <c r="O2333" s="457"/>
      <c r="P2333" s="398"/>
      <c r="Q2333" s="398"/>
    </row>
    <row r="2334" spans="1:17" s="364" customFormat="1" ht="109.2" customHeight="1" x14ac:dyDescent="0.3">
      <c r="A2334" s="368"/>
      <c r="B2334" s="361"/>
      <c r="C2334" s="368"/>
      <c r="D2334" s="368"/>
      <c r="E2334" s="368"/>
      <c r="F2334" s="368"/>
      <c r="G2334" s="369"/>
      <c r="H2334" s="369"/>
      <c r="I2334" s="443"/>
      <c r="J2334" s="368"/>
      <c r="O2334" s="457"/>
      <c r="P2334" s="398"/>
      <c r="Q2334" s="398"/>
    </row>
    <row r="2335" spans="1:17" s="364" customFormat="1" ht="109.2" customHeight="1" x14ac:dyDescent="0.3">
      <c r="A2335" s="368"/>
      <c r="B2335" s="361"/>
      <c r="C2335" s="368"/>
      <c r="D2335" s="368"/>
      <c r="E2335" s="368"/>
      <c r="F2335" s="368"/>
      <c r="G2335" s="369"/>
      <c r="H2335" s="369"/>
      <c r="I2335" s="443"/>
      <c r="J2335" s="368"/>
      <c r="O2335" s="457"/>
      <c r="P2335" s="398"/>
      <c r="Q2335" s="398"/>
    </row>
    <row r="2336" spans="1:17" s="364" customFormat="1" ht="109.2" customHeight="1" x14ac:dyDescent="0.3">
      <c r="A2336" s="368"/>
      <c r="B2336" s="361"/>
      <c r="C2336" s="368"/>
      <c r="D2336" s="368"/>
      <c r="E2336" s="368"/>
      <c r="F2336" s="368"/>
      <c r="G2336" s="369"/>
      <c r="H2336" s="369"/>
      <c r="I2336" s="443"/>
      <c r="J2336" s="368"/>
      <c r="O2336" s="457"/>
      <c r="P2336" s="398"/>
      <c r="Q2336" s="398"/>
    </row>
    <row r="2337" spans="1:17" s="364" customFormat="1" ht="109.2" customHeight="1" x14ac:dyDescent="0.3">
      <c r="A2337" s="368"/>
      <c r="B2337" s="361"/>
      <c r="C2337" s="368"/>
      <c r="D2337" s="368"/>
      <c r="E2337" s="368"/>
      <c r="F2337" s="368"/>
      <c r="G2337" s="369"/>
      <c r="H2337" s="369"/>
      <c r="I2337" s="443"/>
      <c r="J2337" s="368"/>
      <c r="O2337" s="457"/>
      <c r="P2337" s="398"/>
      <c r="Q2337" s="398"/>
    </row>
    <row r="2338" spans="1:17" s="364" customFormat="1" ht="109.2" customHeight="1" x14ac:dyDescent="0.3">
      <c r="A2338" s="368"/>
      <c r="B2338" s="361"/>
      <c r="C2338" s="368"/>
      <c r="D2338" s="368"/>
      <c r="E2338" s="368"/>
      <c r="F2338" s="368"/>
      <c r="G2338" s="369"/>
      <c r="H2338" s="369"/>
      <c r="I2338" s="443"/>
      <c r="J2338" s="368"/>
      <c r="O2338" s="457"/>
      <c r="P2338" s="398"/>
      <c r="Q2338" s="398"/>
    </row>
    <row r="2339" spans="1:17" s="364" customFormat="1" ht="109.2" customHeight="1" x14ac:dyDescent="0.3">
      <c r="A2339" s="368"/>
      <c r="B2339" s="361"/>
      <c r="C2339" s="368"/>
      <c r="D2339" s="368"/>
      <c r="E2339" s="368"/>
      <c r="F2339" s="368"/>
      <c r="G2339" s="369"/>
      <c r="H2339" s="369"/>
      <c r="I2339" s="443"/>
      <c r="J2339" s="368"/>
      <c r="O2339" s="457"/>
      <c r="P2339" s="398"/>
      <c r="Q2339" s="398"/>
    </row>
    <row r="2340" spans="1:17" s="364" customFormat="1" ht="109.2" customHeight="1" x14ac:dyDescent="0.3">
      <c r="A2340" s="368"/>
      <c r="B2340" s="361"/>
      <c r="C2340" s="368"/>
      <c r="D2340" s="368"/>
      <c r="E2340" s="368"/>
      <c r="F2340" s="368"/>
      <c r="G2340" s="369"/>
      <c r="H2340" s="369"/>
      <c r="I2340" s="443"/>
      <c r="J2340" s="368"/>
      <c r="O2340" s="457"/>
      <c r="P2340" s="398"/>
      <c r="Q2340" s="398"/>
    </row>
    <row r="2341" spans="1:17" s="364" customFormat="1" ht="109.2" customHeight="1" x14ac:dyDescent="0.3">
      <c r="A2341" s="368"/>
      <c r="B2341" s="361"/>
      <c r="C2341" s="368"/>
      <c r="D2341" s="368"/>
      <c r="E2341" s="368"/>
      <c r="F2341" s="368"/>
      <c r="G2341" s="369"/>
      <c r="H2341" s="369"/>
      <c r="I2341" s="443"/>
      <c r="J2341" s="368"/>
      <c r="O2341" s="457"/>
      <c r="P2341" s="398"/>
      <c r="Q2341" s="398"/>
    </row>
    <row r="2342" spans="1:17" s="364" customFormat="1" ht="109.2" customHeight="1" x14ac:dyDescent="0.3">
      <c r="A2342" s="368"/>
      <c r="B2342" s="361"/>
      <c r="C2342" s="368"/>
      <c r="D2342" s="368"/>
      <c r="E2342" s="368"/>
      <c r="F2342" s="368"/>
      <c r="G2342" s="369"/>
      <c r="H2342" s="369"/>
      <c r="I2342" s="443"/>
      <c r="J2342" s="368"/>
      <c r="O2342" s="457"/>
      <c r="P2342" s="398"/>
      <c r="Q2342" s="398"/>
    </row>
    <row r="2343" spans="1:17" s="364" customFormat="1" ht="109.2" customHeight="1" x14ac:dyDescent="0.3">
      <c r="A2343" s="368"/>
      <c r="B2343" s="361"/>
      <c r="C2343" s="368"/>
      <c r="D2343" s="368"/>
      <c r="E2343" s="368"/>
      <c r="F2343" s="368"/>
      <c r="G2343" s="369"/>
      <c r="H2343" s="369"/>
      <c r="I2343" s="443"/>
      <c r="J2343" s="368"/>
      <c r="O2343" s="457"/>
      <c r="P2343" s="398"/>
      <c r="Q2343" s="398"/>
    </row>
    <row r="2344" spans="1:17" s="364" customFormat="1" ht="109.2" customHeight="1" x14ac:dyDescent="0.3">
      <c r="A2344" s="368"/>
      <c r="B2344" s="361"/>
      <c r="C2344" s="368"/>
      <c r="D2344" s="368"/>
      <c r="E2344" s="368"/>
      <c r="F2344" s="368"/>
      <c r="G2344" s="369"/>
      <c r="H2344" s="369"/>
      <c r="I2344" s="443"/>
      <c r="J2344" s="368"/>
      <c r="O2344" s="457"/>
      <c r="P2344" s="398"/>
      <c r="Q2344" s="398"/>
    </row>
    <row r="2345" spans="1:17" s="364" customFormat="1" ht="109.2" customHeight="1" x14ac:dyDescent="0.3">
      <c r="A2345" s="368"/>
      <c r="B2345" s="361"/>
      <c r="C2345" s="368"/>
      <c r="D2345" s="368"/>
      <c r="E2345" s="368"/>
      <c r="F2345" s="368"/>
      <c r="G2345" s="369"/>
      <c r="H2345" s="369"/>
      <c r="I2345" s="443"/>
      <c r="J2345" s="368"/>
      <c r="O2345" s="457"/>
      <c r="P2345" s="398"/>
      <c r="Q2345" s="398"/>
    </row>
    <row r="2346" spans="1:17" s="364" customFormat="1" ht="109.2" customHeight="1" x14ac:dyDescent="0.3">
      <c r="A2346" s="368"/>
      <c r="B2346" s="361"/>
      <c r="C2346" s="368"/>
      <c r="D2346" s="368"/>
      <c r="E2346" s="368"/>
      <c r="F2346" s="368"/>
      <c r="G2346" s="369"/>
      <c r="H2346" s="369"/>
      <c r="I2346" s="443"/>
      <c r="J2346" s="368"/>
      <c r="O2346" s="457"/>
      <c r="P2346" s="398"/>
      <c r="Q2346" s="398"/>
    </row>
    <row r="2347" spans="1:17" s="364" customFormat="1" ht="109.2" customHeight="1" x14ac:dyDescent="0.3">
      <c r="A2347" s="368"/>
      <c r="B2347" s="361"/>
      <c r="C2347" s="368"/>
      <c r="D2347" s="368"/>
      <c r="E2347" s="368"/>
      <c r="F2347" s="368"/>
      <c r="G2347" s="369"/>
      <c r="H2347" s="369"/>
      <c r="I2347" s="443"/>
      <c r="J2347" s="368"/>
      <c r="O2347" s="457"/>
      <c r="P2347" s="398"/>
      <c r="Q2347" s="398"/>
    </row>
    <row r="2348" spans="1:17" s="364" customFormat="1" ht="109.2" customHeight="1" x14ac:dyDescent="0.3">
      <c r="A2348" s="368"/>
      <c r="B2348" s="361"/>
      <c r="C2348" s="368"/>
      <c r="D2348" s="368"/>
      <c r="E2348" s="368"/>
      <c r="F2348" s="368"/>
      <c r="G2348" s="369"/>
      <c r="H2348" s="369"/>
      <c r="I2348" s="443"/>
      <c r="J2348" s="368"/>
      <c r="O2348" s="457"/>
      <c r="P2348" s="398"/>
      <c r="Q2348" s="398"/>
    </row>
    <row r="2349" spans="1:17" s="364" customFormat="1" ht="109.2" customHeight="1" x14ac:dyDescent="0.3">
      <c r="A2349" s="368"/>
      <c r="B2349" s="361"/>
      <c r="C2349" s="368"/>
      <c r="D2349" s="368"/>
      <c r="E2349" s="368"/>
      <c r="F2349" s="368"/>
      <c r="G2349" s="369"/>
      <c r="H2349" s="369"/>
      <c r="I2349" s="443"/>
      <c r="J2349" s="368"/>
      <c r="O2349" s="457"/>
      <c r="P2349" s="398"/>
      <c r="Q2349" s="398"/>
    </row>
    <row r="2350" spans="1:17" s="364" customFormat="1" ht="109.2" customHeight="1" x14ac:dyDescent="0.3">
      <c r="A2350" s="368"/>
      <c r="B2350" s="361"/>
      <c r="C2350" s="368"/>
      <c r="D2350" s="368"/>
      <c r="E2350" s="368"/>
      <c r="F2350" s="368"/>
      <c r="G2350" s="369"/>
      <c r="H2350" s="369"/>
      <c r="I2350" s="443"/>
      <c r="J2350" s="368"/>
      <c r="O2350" s="457"/>
      <c r="P2350" s="398"/>
      <c r="Q2350" s="398"/>
    </row>
    <row r="2351" spans="1:17" s="364" customFormat="1" ht="109.2" customHeight="1" x14ac:dyDescent="0.3">
      <c r="A2351" s="368"/>
      <c r="B2351" s="361"/>
      <c r="C2351" s="368"/>
      <c r="D2351" s="368"/>
      <c r="E2351" s="368"/>
      <c r="F2351" s="368"/>
      <c r="G2351" s="369"/>
      <c r="H2351" s="369"/>
      <c r="I2351" s="443"/>
      <c r="J2351" s="368"/>
      <c r="O2351" s="457"/>
      <c r="P2351" s="398"/>
      <c r="Q2351" s="398"/>
    </row>
    <row r="2352" spans="1:17" s="364" customFormat="1" ht="109.2" customHeight="1" x14ac:dyDescent="0.3">
      <c r="A2352" s="368"/>
      <c r="B2352" s="361"/>
      <c r="C2352" s="368"/>
      <c r="D2352" s="368"/>
      <c r="E2352" s="368"/>
      <c r="F2352" s="368"/>
      <c r="G2352" s="369"/>
      <c r="H2352" s="369"/>
      <c r="I2352" s="443"/>
      <c r="J2352" s="368"/>
      <c r="O2352" s="457"/>
      <c r="P2352" s="398"/>
      <c r="Q2352" s="398"/>
    </row>
    <row r="2353" spans="1:17" s="364" customFormat="1" ht="109.2" customHeight="1" x14ac:dyDescent="0.3">
      <c r="A2353" s="368"/>
      <c r="B2353" s="361"/>
      <c r="C2353" s="368"/>
      <c r="D2353" s="368"/>
      <c r="E2353" s="368"/>
      <c r="F2353" s="368"/>
      <c r="G2353" s="369"/>
      <c r="H2353" s="369"/>
      <c r="I2353" s="443"/>
      <c r="J2353" s="368"/>
      <c r="O2353" s="457"/>
      <c r="P2353" s="398"/>
      <c r="Q2353" s="398"/>
    </row>
    <row r="2354" spans="1:17" s="364" customFormat="1" ht="109.2" customHeight="1" x14ac:dyDescent="0.3">
      <c r="A2354" s="368"/>
      <c r="B2354" s="361"/>
      <c r="C2354" s="368"/>
      <c r="D2354" s="368"/>
      <c r="E2354" s="368"/>
      <c r="F2354" s="368"/>
      <c r="G2354" s="369"/>
      <c r="H2354" s="369"/>
      <c r="I2354" s="443"/>
      <c r="J2354" s="368"/>
      <c r="O2354" s="457"/>
      <c r="P2354" s="398"/>
      <c r="Q2354" s="398"/>
    </row>
    <row r="2355" spans="1:17" s="364" customFormat="1" ht="109.2" customHeight="1" x14ac:dyDescent="0.3">
      <c r="A2355" s="368"/>
      <c r="B2355" s="361"/>
      <c r="C2355" s="368"/>
      <c r="D2355" s="368"/>
      <c r="E2355" s="368"/>
      <c r="F2355" s="368"/>
      <c r="G2355" s="369"/>
      <c r="H2355" s="369"/>
      <c r="I2355" s="443"/>
      <c r="J2355" s="368"/>
      <c r="O2355" s="457"/>
      <c r="P2355" s="398"/>
      <c r="Q2355" s="398"/>
    </row>
    <row r="2356" spans="1:17" s="364" customFormat="1" ht="109.2" customHeight="1" x14ac:dyDescent="0.3">
      <c r="A2356" s="368"/>
      <c r="B2356" s="361"/>
      <c r="C2356" s="368"/>
      <c r="D2356" s="368"/>
      <c r="E2356" s="368"/>
      <c r="F2356" s="368"/>
      <c r="G2356" s="369"/>
      <c r="H2356" s="369"/>
      <c r="I2356" s="443"/>
      <c r="J2356" s="368"/>
      <c r="O2356" s="457"/>
      <c r="P2356" s="398"/>
      <c r="Q2356" s="398"/>
    </row>
    <row r="2357" spans="1:17" s="364" customFormat="1" ht="109.2" customHeight="1" x14ac:dyDescent="0.3">
      <c r="A2357" s="368"/>
      <c r="B2357" s="361"/>
      <c r="C2357" s="368"/>
      <c r="D2357" s="368"/>
      <c r="E2357" s="368"/>
      <c r="F2357" s="368"/>
      <c r="G2357" s="369"/>
      <c r="H2357" s="369"/>
      <c r="I2357" s="443"/>
      <c r="J2357" s="368"/>
      <c r="O2357" s="457"/>
      <c r="P2357" s="398"/>
      <c r="Q2357" s="398"/>
    </row>
    <row r="2358" spans="1:17" s="364" customFormat="1" ht="109.2" customHeight="1" x14ac:dyDescent="0.3">
      <c r="A2358" s="368"/>
      <c r="B2358" s="361"/>
      <c r="C2358" s="368"/>
      <c r="D2358" s="368"/>
      <c r="E2358" s="368"/>
      <c r="F2358" s="368"/>
      <c r="G2358" s="369"/>
      <c r="H2358" s="369"/>
      <c r="I2358" s="443"/>
      <c r="J2358" s="368"/>
      <c r="O2358" s="457"/>
      <c r="P2358" s="398"/>
      <c r="Q2358" s="398"/>
    </row>
    <row r="2359" spans="1:17" s="364" customFormat="1" ht="109.2" customHeight="1" x14ac:dyDescent="0.3">
      <c r="A2359" s="368"/>
      <c r="B2359" s="361"/>
      <c r="C2359" s="368"/>
      <c r="D2359" s="368"/>
      <c r="E2359" s="368"/>
      <c r="F2359" s="368"/>
      <c r="G2359" s="369"/>
      <c r="H2359" s="369"/>
      <c r="I2359" s="443"/>
      <c r="J2359" s="368"/>
      <c r="O2359" s="457"/>
      <c r="P2359" s="398"/>
      <c r="Q2359" s="398"/>
    </row>
    <row r="2360" spans="1:17" s="364" customFormat="1" ht="109.2" customHeight="1" x14ac:dyDescent="0.3">
      <c r="A2360" s="368"/>
      <c r="B2360" s="361"/>
      <c r="C2360" s="368"/>
      <c r="D2360" s="368"/>
      <c r="E2360" s="368"/>
      <c r="F2360" s="368"/>
      <c r="G2360" s="369"/>
      <c r="H2360" s="369"/>
      <c r="I2360" s="443"/>
      <c r="J2360" s="368"/>
      <c r="O2360" s="457"/>
      <c r="P2360" s="398"/>
      <c r="Q2360" s="398"/>
    </row>
    <row r="2361" spans="1:17" s="364" customFormat="1" ht="109.2" customHeight="1" x14ac:dyDescent="0.3">
      <c r="A2361" s="368"/>
      <c r="B2361" s="361"/>
      <c r="C2361" s="368"/>
      <c r="D2361" s="368"/>
      <c r="E2361" s="368"/>
      <c r="F2361" s="368"/>
      <c r="G2361" s="369"/>
      <c r="H2361" s="369"/>
      <c r="I2361" s="443"/>
      <c r="J2361" s="368"/>
      <c r="O2361" s="457"/>
      <c r="P2361" s="398"/>
      <c r="Q2361" s="398"/>
    </row>
    <row r="2362" spans="1:17" s="364" customFormat="1" ht="109.2" customHeight="1" x14ac:dyDescent="0.3">
      <c r="A2362" s="368"/>
      <c r="B2362" s="361"/>
      <c r="C2362" s="368"/>
      <c r="D2362" s="368"/>
      <c r="E2362" s="368"/>
      <c r="F2362" s="368"/>
      <c r="G2362" s="369"/>
      <c r="H2362" s="369"/>
      <c r="I2362" s="443"/>
      <c r="J2362" s="368"/>
      <c r="O2362" s="457"/>
      <c r="P2362" s="398"/>
      <c r="Q2362" s="398"/>
    </row>
    <row r="2363" spans="1:17" s="364" customFormat="1" ht="109.2" customHeight="1" x14ac:dyDescent="0.3">
      <c r="A2363" s="368"/>
      <c r="B2363" s="361"/>
      <c r="C2363" s="368"/>
      <c r="D2363" s="368"/>
      <c r="E2363" s="368"/>
      <c r="F2363" s="368"/>
      <c r="G2363" s="369"/>
      <c r="H2363" s="369"/>
      <c r="I2363" s="443"/>
      <c r="J2363" s="368"/>
      <c r="O2363" s="457"/>
      <c r="P2363" s="398"/>
      <c r="Q2363" s="398"/>
    </row>
    <row r="2364" spans="1:17" s="364" customFormat="1" ht="109.2" customHeight="1" x14ac:dyDescent="0.3">
      <c r="A2364" s="368"/>
      <c r="B2364" s="361"/>
      <c r="C2364" s="368"/>
      <c r="D2364" s="368"/>
      <c r="E2364" s="368"/>
      <c r="F2364" s="368"/>
      <c r="G2364" s="369"/>
      <c r="H2364" s="369"/>
      <c r="I2364" s="443"/>
      <c r="J2364" s="368"/>
      <c r="O2364" s="457"/>
      <c r="P2364" s="398"/>
      <c r="Q2364" s="398"/>
    </row>
    <row r="2365" spans="1:17" s="364" customFormat="1" ht="109.2" customHeight="1" x14ac:dyDescent="0.3">
      <c r="A2365" s="368"/>
      <c r="B2365" s="361"/>
      <c r="C2365" s="368"/>
      <c r="D2365" s="368"/>
      <c r="E2365" s="368"/>
      <c r="F2365" s="368"/>
      <c r="G2365" s="369"/>
      <c r="H2365" s="369"/>
      <c r="I2365" s="443"/>
      <c r="J2365" s="368"/>
      <c r="O2365" s="457"/>
      <c r="P2365" s="398"/>
      <c r="Q2365" s="398"/>
    </row>
    <row r="2366" spans="1:17" s="364" customFormat="1" ht="109.2" customHeight="1" x14ac:dyDescent="0.3">
      <c r="A2366" s="368"/>
      <c r="B2366" s="361"/>
      <c r="C2366" s="368"/>
      <c r="D2366" s="368"/>
      <c r="E2366" s="368"/>
      <c r="F2366" s="368"/>
      <c r="G2366" s="369"/>
      <c r="H2366" s="369"/>
      <c r="I2366" s="443"/>
      <c r="J2366" s="368"/>
      <c r="O2366" s="457"/>
      <c r="P2366" s="398"/>
      <c r="Q2366" s="398"/>
    </row>
    <row r="2367" spans="1:17" s="364" customFormat="1" ht="109.2" customHeight="1" x14ac:dyDescent="0.3">
      <c r="A2367" s="368"/>
      <c r="B2367" s="361"/>
      <c r="C2367" s="368"/>
      <c r="D2367" s="368"/>
      <c r="E2367" s="368"/>
      <c r="F2367" s="368"/>
      <c r="G2367" s="369"/>
      <c r="H2367" s="369"/>
      <c r="I2367" s="443"/>
      <c r="J2367" s="368"/>
      <c r="O2367" s="457"/>
      <c r="P2367" s="398"/>
      <c r="Q2367" s="398"/>
    </row>
    <row r="2368" spans="1:17" s="364" customFormat="1" ht="109.2" customHeight="1" x14ac:dyDescent="0.3">
      <c r="A2368" s="368"/>
      <c r="B2368" s="361"/>
      <c r="C2368" s="368"/>
      <c r="D2368" s="368"/>
      <c r="E2368" s="368"/>
      <c r="F2368" s="368"/>
      <c r="G2368" s="369"/>
      <c r="H2368" s="369"/>
      <c r="I2368" s="443"/>
      <c r="J2368" s="368"/>
      <c r="O2368" s="457"/>
      <c r="P2368" s="398"/>
      <c r="Q2368" s="398"/>
    </row>
    <row r="2369" spans="1:17" s="364" customFormat="1" ht="109.2" customHeight="1" x14ac:dyDescent="0.3">
      <c r="A2369" s="368"/>
      <c r="B2369" s="361"/>
      <c r="C2369" s="368"/>
      <c r="D2369" s="368"/>
      <c r="E2369" s="368"/>
      <c r="F2369" s="368"/>
      <c r="G2369" s="369"/>
      <c r="H2369" s="369"/>
      <c r="I2369" s="443"/>
      <c r="J2369" s="368"/>
      <c r="O2369" s="457"/>
      <c r="P2369" s="398"/>
      <c r="Q2369" s="398"/>
    </row>
    <row r="2370" spans="1:17" s="364" customFormat="1" ht="109.2" customHeight="1" x14ac:dyDescent="0.3">
      <c r="A2370" s="368"/>
      <c r="B2370" s="361"/>
      <c r="C2370" s="368"/>
      <c r="D2370" s="368"/>
      <c r="E2370" s="368"/>
      <c r="F2370" s="368"/>
      <c r="G2370" s="369"/>
      <c r="H2370" s="369"/>
      <c r="I2370" s="443"/>
      <c r="J2370" s="368"/>
      <c r="O2370" s="457"/>
      <c r="P2370" s="398"/>
      <c r="Q2370" s="398"/>
    </row>
    <row r="2371" spans="1:17" s="364" customFormat="1" ht="109.2" customHeight="1" x14ac:dyDescent="0.3">
      <c r="A2371" s="368"/>
      <c r="B2371" s="361"/>
      <c r="C2371" s="368"/>
      <c r="D2371" s="368"/>
      <c r="E2371" s="368"/>
      <c r="F2371" s="368"/>
      <c r="G2371" s="369"/>
      <c r="H2371" s="369"/>
      <c r="I2371" s="443"/>
      <c r="J2371" s="368"/>
      <c r="O2371" s="457"/>
      <c r="P2371" s="398"/>
      <c r="Q2371" s="398"/>
    </row>
    <row r="2372" spans="1:17" s="364" customFormat="1" ht="109.2" customHeight="1" x14ac:dyDescent="0.3">
      <c r="A2372" s="368"/>
      <c r="B2372" s="361"/>
      <c r="C2372" s="368"/>
      <c r="D2372" s="368"/>
      <c r="E2372" s="368"/>
      <c r="F2372" s="368"/>
      <c r="G2372" s="369"/>
      <c r="H2372" s="369"/>
      <c r="I2372" s="443"/>
      <c r="J2372" s="368"/>
      <c r="O2372" s="457"/>
      <c r="P2372" s="398"/>
      <c r="Q2372" s="398"/>
    </row>
    <row r="2373" spans="1:17" s="364" customFormat="1" ht="109.2" customHeight="1" x14ac:dyDescent="0.3">
      <c r="A2373" s="368"/>
      <c r="B2373" s="361"/>
      <c r="C2373" s="368"/>
      <c r="D2373" s="368"/>
      <c r="E2373" s="368"/>
      <c r="F2373" s="368"/>
      <c r="G2373" s="369"/>
      <c r="H2373" s="369"/>
      <c r="I2373" s="443"/>
      <c r="J2373" s="368"/>
      <c r="O2373" s="457"/>
      <c r="P2373" s="398"/>
      <c r="Q2373" s="398"/>
    </row>
    <row r="2374" spans="1:17" s="364" customFormat="1" ht="109.2" customHeight="1" x14ac:dyDescent="0.3">
      <c r="A2374" s="368"/>
      <c r="B2374" s="361"/>
      <c r="C2374" s="368"/>
      <c r="D2374" s="368"/>
      <c r="E2374" s="368"/>
      <c r="F2374" s="368"/>
      <c r="G2374" s="369"/>
      <c r="H2374" s="369"/>
      <c r="I2374" s="443"/>
      <c r="J2374" s="368"/>
      <c r="O2374" s="457"/>
      <c r="P2374" s="398"/>
      <c r="Q2374" s="398"/>
    </row>
    <row r="2375" spans="1:17" s="364" customFormat="1" ht="109.2" customHeight="1" x14ac:dyDescent="0.3">
      <c r="A2375" s="368"/>
      <c r="B2375" s="361"/>
      <c r="C2375" s="368"/>
      <c r="D2375" s="368"/>
      <c r="E2375" s="368"/>
      <c r="F2375" s="368"/>
      <c r="G2375" s="369"/>
      <c r="H2375" s="369"/>
      <c r="I2375" s="443"/>
      <c r="J2375" s="368"/>
      <c r="O2375" s="457"/>
      <c r="P2375" s="398"/>
      <c r="Q2375" s="398"/>
    </row>
    <row r="2376" spans="1:17" s="364" customFormat="1" ht="109.2" customHeight="1" x14ac:dyDescent="0.3">
      <c r="A2376" s="368"/>
      <c r="B2376" s="361"/>
      <c r="C2376" s="368"/>
      <c r="D2376" s="368"/>
      <c r="E2376" s="368"/>
      <c r="F2376" s="368"/>
      <c r="G2376" s="369"/>
      <c r="H2376" s="369"/>
      <c r="I2376" s="443"/>
      <c r="J2376" s="368"/>
      <c r="O2376" s="457"/>
      <c r="P2376" s="398"/>
      <c r="Q2376" s="398"/>
    </row>
    <row r="2377" spans="1:17" s="364" customFormat="1" ht="109.2" customHeight="1" x14ac:dyDescent="0.3">
      <c r="A2377" s="368"/>
      <c r="B2377" s="361"/>
      <c r="C2377" s="368"/>
      <c r="D2377" s="368"/>
      <c r="E2377" s="368"/>
      <c r="F2377" s="368"/>
      <c r="G2377" s="369"/>
      <c r="H2377" s="369"/>
      <c r="I2377" s="443"/>
      <c r="J2377" s="368"/>
      <c r="O2377" s="457"/>
      <c r="P2377" s="398"/>
      <c r="Q2377" s="398"/>
    </row>
    <row r="2378" spans="1:17" s="364" customFormat="1" ht="109.2" customHeight="1" x14ac:dyDescent="0.3">
      <c r="A2378" s="368"/>
      <c r="B2378" s="361"/>
      <c r="C2378" s="368"/>
      <c r="D2378" s="368"/>
      <c r="E2378" s="368"/>
      <c r="F2378" s="368"/>
      <c r="G2378" s="369"/>
      <c r="H2378" s="369"/>
      <c r="I2378" s="443"/>
      <c r="J2378" s="368"/>
      <c r="O2378" s="457"/>
      <c r="P2378" s="398"/>
      <c r="Q2378" s="398"/>
    </row>
    <row r="2379" spans="1:17" s="364" customFormat="1" ht="109.2" customHeight="1" x14ac:dyDescent="0.3">
      <c r="A2379" s="368"/>
      <c r="B2379" s="361"/>
      <c r="C2379" s="368"/>
      <c r="D2379" s="368"/>
      <c r="E2379" s="368"/>
      <c r="F2379" s="368"/>
      <c r="G2379" s="369"/>
      <c r="H2379" s="369"/>
      <c r="I2379" s="443"/>
      <c r="J2379" s="368"/>
      <c r="O2379" s="457"/>
      <c r="P2379" s="398"/>
      <c r="Q2379" s="398"/>
    </row>
    <row r="2380" spans="1:17" s="364" customFormat="1" ht="109.2" customHeight="1" x14ac:dyDescent="0.3">
      <c r="A2380" s="368"/>
      <c r="B2380" s="361"/>
      <c r="C2380" s="368"/>
      <c r="D2380" s="368"/>
      <c r="E2380" s="368"/>
      <c r="F2380" s="368"/>
      <c r="G2380" s="369"/>
      <c r="H2380" s="369"/>
      <c r="I2380" s="443"/>
      <c r="J2380" s="368"/>
      <c r="O2380" s="457"/>
      <c r="P2380" s="398"/>
      <c r="Q2380" s="398"/>
    </row>
    <row r="2381" spans="1:17" s="364" customFormat="1" ht="109.2" customHeight="1" x14ac:dyDescent="0.3">
      <c r="A2381" s="368"/>
      <c r="B2381" s="361"/>
      <c r="C2381" s="368"/>
      <c r="D2381" s="368"/>
      <c r="E2381" s="368"/>
      <c r="F2381" s="368"/>
      <c r="G2381" s="369"/>
      <c r="H2381" s="369"/>
      <c r="I2381" s="443"/>
      <c r="J2381" s="368"/>
      <c r="O2381" s="457"/>
      <c r="P2381" s="398"/>
      <c r="Q2381" s="398"/>
    </row>
    <row r="2382" spans="1:17" s="364" customFormat="1" ht="109.2" customHeight="1" x14ac:dyDescent="0.3">
      <c r="A2382" s="368"/>
      <c r="B2382" s="361"/>
      <c r="C2382" s="368"/>
      <c r="D2382" s="368"/>
      <c r="E2382" s="368"/>
      <c r="F2382" s="368"/>
      <c r="G2382" s="369"/>
      <c r="H2382" s="369"/>
      <c r="I2382" s="443"/>
      <c r="J2382" s="368"/>
      <c r="O2382" s="457"/>
      <c r="P2382" s="398"/>
      <c r="Q2382" s="398"/>
    </row>
    <row r="2383" spans="1:17" s="364" customFormat="1" ht="109.2" customHeight="1" x14ac:dyDescent="0.3">
      <c r="A2383" s="368"/>
      <c r="B2383" s="361"/>
      <c r="C2383" s="368"/>
      <c r="D2383" s="368"/>
      <c r="E2383" s="368"/>
      <c r="F2383" s="368"/>
      <c r="G2383" s="369"/>
      <c r="H2383" s="369"/>
      <c r="I2383" s="443"/>
      <c r="J2383" s="368"/>
      <c r="O2383" s="457"/>
      <c r="P2383" s="398"/>
      <c r="Q2383" s="398"/>
    </row>
    <row r="2384" spans="1:17" s="364" customFormat="1" ht="109.2" customHeight="1" x14ac:dyDescent="0.3">
      <c r="A2384" s="368"/>
      <c r="B2384" s="361"/>
      <c r="C2384" s="368"/>
      <c r="D2384" s="368"/>
      <c r="E2384" s="368"/>
      <c r="F2384" s="368"/>
      <c r="G2384" s="369"/>
      <c r="H2384" s="369"/>
      <c r="I2384" s="443"/>
      <c r="J2384" s="368"/>
      <c r="O2384" s="457"/>
      <c r="P2384" s="398"/>
      <c r="Q2384" s="398"/>
    </row>
    <row r="2385" spans="1:17" s="364" customFormat="1" ht="109.2" customHeight="1" x14ac:dyDescent="0.3">
      <c r="A2385" s="368"/>
      <c r="B2385" s="361"/>
      <c r="C2385" s="368"/>
      <c r="D2385" s="368"/>
      <c r="E2385" s="368"/>
      <c r="F2385" s="368"/>
      <c r="G2385" s="369"/>
      <c r="H2385" s="369"/>
      <c r="I2385" s="443"/>
      <c r="J2385" s="368"/>
      <c r="O2385" s="457"/>
      <c r="P2385" s="398"/>
      <c r="Q2385" s="398"/>
    </row>
    <row r="2386" spans="1:17" s="364" customFormat="1" ht="109.2" customHeight="1" x14ac:dyDescent="0.3">
      <c r="A2386" s="368"/>
      <c r="B2386" s="361"/>
      <c r="C2386" s="368"/>
      <c r="D2386" s="368"/>
      <c r="E2386" s="368"/>
      <c r="F2386" s="368"/>
      <c r="G2386" s="369"/>
      <c r="H2386" s="369"/>
      <c r="I2386" s="443"/>
      <c r="J2386" s="368"/>
      <c r="O2386" s="457"/>
      <c r="P2386" s="398"/>
      <c r="Q2386" s="398"/>
    </row>
    <row r="2387" spans="1:17" s="364" customFormat="1" ht="109.2" customHeight="1" x14ac:dyDescent="0.3">
      <c r="A2387" s="368"/>
      <c r="B2387" s="361"/>
      <c r="C2387" s="368"/>
      <c r="D2387" s="368"/>
      <c r="E2387" s="368"/>
      <c r="F2387" s="368"/>
      <c r="G2387" s="369"/>
      <c r="H2387" s="369"/>
      <c r="I2387" s="443"/>
      <c r="J2387" s="368"/>
      <c r="O2387" s="457"/>
      <c r="P2387" s="398"/>
      <c r="Q2387" s="398"/>
    </row>
    <row r="2388" spans="1:17" s="364" customFormat="1" ht="109.2" customHeight="1" x14ac:dyDescent="0.3">
      <c r="A2388" s="368"/>
      <c r="B2388" s="361"/>
      <c r="C2388" s="368"/>
      <c r="D2388" s="368"/>
      <c r="E2388" s="368"/>
      <c r="F2388" s="368"/>
      <c r="G2388" s="369"/>
      <c r="H2388" s="369"/>
      <c r="I2388" s="443"/>
      <c r="J2388" s="368"/>
      <c r="O2388" s="457"/>
      <c r="P2388" s="398"/>
      <c r="Q2388" s="398"/>
    </row>
    <row r="2389" spans="1:17" s="364" customFormat="1" ht="109.2" customHeight="1" x14ac:dyDescent="0.3">
      <c r="A2389" s="368"/>
      <c r="B2389" s="361"/>
      <c r="C2389" s="368"/>
      <c r="D2389" s="368"/>
      <c r="E2389" s="368"/>
      <c r="F2389" s="368"/>
      <c r="G2389" s="369"/>
      <c r="H2389" s="369"/>
      <c r="I2389" s="443"/>
      <c r="J2389" s="368"/>
      <c r="O2389" s="457"/>
      <c r="P2389" s="398"/>
      <c r="Q2389" s="398"/>
    </row>
    <row r="2390" spans="1:17" s="364" customFormat="1" ht="109.2" customHeight="1" x14ac:dyDescent="0.3">
      <c r="A2390" s="368"/>
      <c r="B2390" s="361"/>
      <c r="C2390" s="368"/>
      <c r="D2390" s="368"/>
      <c r="E2390" s="368"/>
      <c r="F2390" s="368"/>
      <c r="G2390" s="369"/>
      <c r="H2390" s="369"/>
      <c r="I2390" s="443"/>
      <c r="J2390" s="368"/>
      <c r="O2390" s="457"/>
      <c r="P2390" s="398"/>
      <c r="Q2390" s="398"/>
    </row>
    <row r="2391" spans="1:17" s="364" customFormat="1" ht="109.2" customHeight="1" x14ac:dyDescent="0.3">
      <c r="A2391" s="368"/>
      <c r="B2391" s="361"/>
      <c r="C2391" s="368"/>
      <c r="D2391" s="368"/>
      <c r="E2391" s="368"/>
      <c r="F2391" s="368"/>
      <c r="G2391" s="369"/>
      <c r="H2391" s="369"/>
      <c r="I2391" s="443"/>
      <c r="J2391" s="368"/>
      <c r="O2391" s="457"/>
      <c r="P2391" s="398"/>
      <c r="Q2391" s="398"/>
    </row>
    <row r="2392" spans="1:17" s="364" customFormat="1" ht="109.2" customHeight="1" x14ac:dyDescent="0.3">
      <c r="A2392" s="368"/>
      <c r="B2392" s="361"/>
      <c r="C2392" s="368"/>
      <c r="D2392" s="368"/>
      <c r="E2392" s="368"/>
      <c r="F2392" s="368"/>
      <c r="G2392" s="369"/>
      <c r="H2392" s="369"/>
      <c r="I2392" s="443"/>
      <c r="J2392" s="368"/>
      <c r="O2392" s="457"/>
      <c r="P2392" s="398"/>
      <c r="Q2392" s="398"/>
    </row>
    <row r="2393" spans="1:17" s="364" customFormat="1" ht="109.2" customHeight="1" x14ac:dyDescent="0.3">
      <c r="A2393" s="368"/>
      <c r="B2393" s="361"/>
      <c r="C2393" s="368"/>
      <c r="D2393" s="368"/>
      <c r="E2393" s="368"/>
      <c r="F2393" s="368"/>
      <c r="G2393" s="369"/>
      <c r="H2393" s="369"/>
      <c r="I2393" s="443"/>
      <c r="J2393" s="368"/>
      <c r="O2393" s="457"/>
      <c r="P2393" s="398"/>
      <c r="Q2393" s="398"/>
    </row>
    <row r="2394" spans="1:17" s="364" customFormat="1" ht="109.2" customHeight="1" x14ac:dyDescent="0.3">
      <c r="A2394" s="368"/>
      <c r="B2394" s="361"/>
      <c r="C2394" s="368"/>
      <c r="D2394" s="368"/>
      <c r="E2394" s="368"/>
      <c r="F2394" s="368"/>
      <c r="G2394" s="369"/>
      <c r="H2394" s="369"/>
      <c r="I2394" s="443"/>
      <c r="J2394" s="368"/>
      <c r="O2394" s="457"/>
      <c r="P2394" s="398"/>
      <c r="Q2394" s="398"/>
    </row>
    <row r="2395" spans="1:17" s="364" customFormat="1" ht="109.2" customHeight="1" x14ac:dyDescent="0.3">
      <c r="A2395" s="368"/>
      <c r="B2395" s="361"/>
      <c r="C2395" s="368"/>
      <c r="D2395" s="368"/>
      <c r="E2395" s="368"/>
      <c r="F2395" s="368"/>
      <c r="G2395" s="369"/>
      <c r="H2395" s="369"/>
      <c r="I2395" s="443"/>
      <c r="J2395" s="368"/>
      <c r="O2395" s="457"/>
      <c r="P2395" s="398"/>
      <c r="Q2395" s="398"/>
    </row>
    <row r="2396" spans="1:17" s="364" customFormat="1" ht="109.2" customHeight="1" x14ac:dyDescent="0.3">
      <c r="A2396" s="368"/>
      <c r="B2396" s="361"/>
      <c r="C2396" s="368"/>
      <c r="D2396" s="368"/>
      <c r="E2396" s="368"/>
      <c r="F2396" s="368"/>
      <c r="G2396" s="369"/>
      <c r="H2396" s="369"/>
      <c r="I2396" s="443"/>
      <c r="J2396" s="368"/>
      <c r="O2396" s="457"/>
      <c r="P2396" s="398"/>
      <c r="Q2396" s="398"/>
    </row>
    <row r="2397" spans="1:17" s="364" customFormat="1" ht="109.2" customHeight="1" x14ac:dyDescent="0.3">
      <c r="A2397" s="368"/>
      <c r="B2397" s="361"/>
      <c r="C2397" s="368"/>
      <c r="D2397" s="368"/>
      <c r="E2397" s="368"/>
      <c r="F2397" s="368"/>
      <c r="G2397" s="369"/>
      <c r="H2397" s="369"/>
      <c r="I2397" s="443"/>
      <c r="J2397" s="368"/>
      <c r="O2397" s="457"/>
      <c r="P2397" s="398"/>
      <c r="Q2397" s="398"/>
    </row>
    <row r="2398" spans="1:17" s="364" customFormat="1" ht="109.2" customHeight="1" x14ac:dyDescent="0.3">
      <c r="A2398" s="368"/>
      <c r="B2398" s="361"/>
      <c r="C2398" s="368"/>
      <c r="D2398" s="368"/>
      <c r="E2398" s="368"/>
      <c r="F2398" s="368"/>
      <c r="G2398" s="369"/>
      <c r="H2398" s="369"/>
      <c r="I2398" s="443"/>
      <c r="J2398" s="368"/>
      <c r="O2398" s="457"/>
      <c r="P2398" s="398"/>
      <c r="Q2398" s="398"/>
    </row>
    <row r="2399" spans="1:17" s="364" customFormat="1" ht="109.2" customHeight="1" x14ac:dyDescent="0.3">
      <c r="A2399" s="368"/>
      <c r="B2399" s="361"/>
      <c r="C2399" s="368"/>
      <c r="D2399" s="368"/>
      <c r="E2399" s="368"/>
      <c r="F2399" s="368"/>
      <c r="G2399" s="369"/>
      <c r="H2399" s="369"/>
      <c r="I2399" s="443"/>
      <c r="J2399" s="368"/>
      <c r="O2399" s="457"/>
      <c r="P2399" s="398"/>
      <c r="Q2399" s="398"/>
    </row>
    <row r="2400" spans="1:17" s="364" customFormat="1" ht="109.2" customHeight="1" x14ac:dyDescent="0.3">
      <c r="A2400" s="368"/>
      <c r="B2400" s="361"/>
      <c r="C2400" s="368"/>
      <c r="D2400" s="368"/>
      <c r="E2400" s="368"/>
      <c r="F2400" s="368"/>
      <c r="G2400" s="369"/>
      <c r="H2400" s="369"/>
      <c r="I2400" s="443"/>
      <c r="J2400" s="368"/>
      <c r="O2400" s="457"/>
      <c r="P2400" s="398"/>
      <c r="Q2400" s="398"/>
    </row>
    <row r="2401" spans="1:17" s="364" customFormat="1" ht="109.2" customHeight="1" x14ac:dyDescent="0.3">
      <c r="A2401" s="368"/>
      <c r="B2401" s="361"/>
      <c r="C2401" s="368"/>
      <c r="D2401" s="368"/>
      <c r="E2401" s="368"/>
      <c r="F2401" s="368"/>
      <c r="G2401" s="369"/>
      <c r="H2401" s="369"/>
      <c r="I2401" s="443"/>
      <c r="J2401" s="368"/>
      <c r="O2401" s="457"/>
      <c r="P2401" s="398"/>
      <c r="Q2401" s="398"/>
    </row>
    <row r="2402" spans="1:17" s="364" customFormat="1" ht="109.2" customHeight="1" x14ac:dyDescent="0.3">
      <c r="A2402" s="368"/>
      <c r="B2402" s="361"/>
      <c r="C2402" s="368"/>
      <c r="D2402" s="368"/>
      <c r="E2402" s="368"/>
      <c r="F2402" s="368"/>
      <c r="G2402" s="369"/>
      <c r="H2402" s="369"/>
      <c r="I2402" s="443"/>
      <c r="J2402" s="368"/>
      <c r="O2402" s="457"/>
      <c r="P2402" s="398"/>
      <c r="Q2402" s="398"/>
    </row>
    <row r="2403" spans="1:17" s="364" customFormat="1" ht="109.2" customHeight="1" x14ac:dyDescent="0.3">
      <c r="A2403" s="368"/>
      <c r="B2403" s="361"/>
      <c r="C2403" s="368"/>
      <c r="D2403" s="368"/>
      <c r="E2403" s="368"/>
      <c r="F2403" s="368"/>
      <c r="G2403" s="369"/>
      <c r="H2403" s="369"/>
      <c r="I2403" s="443"/>
      <c r="J2403" s="368"/>
      <c r="O2403" s="457"/>
      <c r="P2403" s="398"/>
      <c r="Q2403" s="398"/>
    </row>
    <row r="2404" spans="1:17" s="364" customFormat="1" ht="109.2" customHeight="1" x14ac:dyDescent="0.3">
      <c r="A2404" s="368"/>
      <c r="B2404" s="361"/>
      <c r="C2404" s="368"/>
      <c r="D2404" s="368"/>
      <c r="E2404" s="368"/>
      <c r="F2404" s="368"/>
      <c r="G2404" s="369"/>
      <c r="H2404" s="369"/>
      <c r="I2404" s="443"/>
      <c r="J2404" s="368"/>
      <c r="O2404" s="457"/>
      <c r="P2404" s="398"/>
      <c r="Q2404" s="398"/>
    </row>
    <row r="2405" spans="1:17" s="364" customFormat="1" ht="109.2" customHeight="1" x14ac:dyDescent="0.3">
      <c r="A2405" s="368"/>
      <c r="B2405" s="361"/>
      <c r="C2405" s="368"/>
      <c r="D2405" s="368"/>
      <c r="E2405" s="368"/>
      <c r="F2405" s="368"/>
      <c r="G2405" s="369"/>
      <c r="H2405" s="369"/>
      <c r="I2405" s="443"/>
      <c r="J2405" s="368"/>
      <c r="O2405" s="457"/>
      <c r="P2405" s="398"/>
      <c r="Q2405" s="398"/>
    </row>
    <row r="2406" spans="1:17" s="364" customFormat="1" ht="109.2" customHeight="1" x14ac:dyDescent="0.3">
      <c r="A2406" s="368"/>
      <c r="B2406" s="361"/>
      <c r="C2406" s="368"/>
      <c r="D2406" s="368"/>
      <c r="E2406" s="368"/>
      <c r="F2406" s="368"/>
      <c r="G2406" s="369"/>
      <c r="H2406" s="369"/>
      <c r="I2406" s="443"/>
      <c r="J2406" s="368"/>
      <c r="O2406" s="457"/>
      <c r="P2406" s="398"/>
      <c r="Q2406" s="398"/>
    </row>
    <row r="2407" spans="1:17" s="364" customFormat="1" ht="109.2" customHeight="1" x14ac:dyDescent="0.3">
      <c r="A2407" s="368"/>
      <c r="B2407" s="361"/>
      <c r="C2407" s="368"/>
      <c r="D2407" s="368"/>
      <c r="E2407" s="368"/>
      <c r="F2407" s="368"/>
      <c r="G2407" s="369"/>
      <c r="H2407" s="369"/>
      <c r="I2407" s="443"/>
      <c r="J2407" s="368"/>
      <c r="O2407" s="457"/>
      <c r="P2407" s="398"/>
      <c r="Q2407" s="398"/>
    </row>
    <row r="2408" spans="1:17" s="364" customFormat="1" ht="109.2" customHeight="1" x14ac:dyDescent="0.3">
      <c r="A2408" s="368"/>
      <c r="B2408" s="361"/>
      <c r="C2408" s="368"/>
      <c r="D2408" s="368"/>
      <c r="E2408" s="368"/>
      <c r="F2408" s="368"/>
      <c r="G2408" s="369"/>
      <c r="H2408" s="369"/>
      <c r="I2408" s="443"/>
      <c r="J2408" s="368"/>
      <c r="O2408" s="457"/>
      <c r="P2408" s="398"/>
      <c r="Q2408" s="398"/>
    </row>
    <row r="2409" spans="1:17" s="364" customFormat="1" ht="109.2" customHeight="1" x14ac:dyDescent="0.3">
      <c r="A2409" s="368"/>
      <c r="B2409" s="361"/>
      <c r="C2409" s="368"/>
      <c r="D2409" s="368"/>
      <c r="E2409" s="368"/>
      <c r="F2409" s="368"/>
      <c r="G2409" s="369"/>
      <c r="H2409" s="369"/>
      <c r="I2409" s="443"/>
      <c r="J2409" s="368"/>
      <c r="O2409" s="457"/>
      <c r="P2409" s="398"/>
      <c r="Q2409" s="398"/>
    </row>
    <row r="2410" spans="1:17" s="364" customFormat="1" ht="109.2" customHeight="1" x14ac:dyDescent="0.3">
      <c r="A2410" s="368"/>
      <c r="B2410" s="361"/>
      <c r="C2410" s="368"/>
      <c r="D2410" s="368"/>
      <c r="E2410" s="368"/>
      <c r="F2410" s="368"/>
      <c r="G2410" s="369"/>
      <c r="H2410" s="369"/>
      <c r="I2410" s="443"/>
      <c r="J2410" s="368"/>
      <c r="O2410" s="457"/>
      <c r="P2410" s="398"/>
      <c r="Q2410" s="398"/>
    </row>
    <row r="2411" spans="1:17" s="364" customFormat="1" ht="109.2" customHeight="1" x14ac:dyDescent="0.3">
      <c r="A2411" s="368"/>
      <c r="B2411" s="361"/>
      <c r="C2411" s="368"/>
      <c r="D2411" s="368"/>
      <c r="E2411" s="368"/>
      <c r="F2411" s="368"/>
      <c r="G2411" s="369"/>
      <c r="H2411" s="369"/>
      <c r="I2411" s="443"/>
      <c r="J2411" s="368"/>
      <c r="O2411" s="457"/>
      <c r="P2411" s="398"/>
      <c r="Q2411" s="398"/>
    </row>
    <row r="2412" spans="1:17" s="364" customFormat="1" ht="109.2" customHeight="1" x14ac:dyDescent="0.3">
      <c r="A2412" s="368"/>
      <c r="B2412" s="361"/>
      <c r="C2412" s="368"/>
      <c r="D2412" s="368"/>
      <c r="E2412" s="368"/>
      <c r="F2412" s="368"/>
      <c r="G2412" s="369"/>
      <c r="H2412" s="369"/>
      <c r="I2412" s="443"/>
      <c r="J2412" s="368"/>
      <c r="O2412" s="457"/>
      <c r="P2412" s="398"/>
      <c r="Q2412" s="398"/>
    </row>
    <row r="2413" spans="1:17" s="364" customFormat="1" ht="109.2" customHeight="1" x14ac:dyDescent="0.3">
      <c r="A2413" s="368"/>
      <c r="B2413" s="361"/>
      <c r="C2413" s="368"/>
      <c r="D2413" s="368"/>
      <c r="E2413" s="368"/>
      <c r="F2413" s="368"/>
      <c r="G2413" s="369"/>
      <c r="H2413" s="369"/>
      <c r="I2413" s="443"/>
      <c r="J2413" s="368"/>
      <c r="O2413" s="457"/>
      <c r="P2413" s="398"/>
      <c r="Q2413" s="398"/>
    </row>
    <row r="2414" spans="1:17" s="364" customFormat="1" ht="109.2" customHeight="1" x14ac:dyDescent="0.3">
      <c r="A2414" s="368"/>
      <c r="B2414" s="361"/>
      <c r="C2414" s="368"/>
      <c r="D2414" s="368"/>
      <c r="E2414" s="368"/>
      <c r="F2414" s="368"/>
      <c r="G2414" s="369"/>
      <c r="H2414" s="369"/>
      <c r="I2414" s="443"/>
      <c r="J2414" s="368"/>
      <c r="O2414" s="457"/>
      <c r="P2414" s="398"/>
      <c r="Q2414" s="398"/>
    </row>
    <row r="2415" spans="1:17" s="364" customFormat="1" ht="109.2" customHeight="1" x14ac:dyDescent="0.3">
      <c r="A2415" s="368"/>
      <c r="B2415" s="361"/>
      <c r="C2415" s="368"/>
      <c r="D2415" s="368"/>
      <c r="E2415" s="368"/>
      <c r="F2415" s="368"/>
      <c r="G2415" s="369"/>
      <c r="H2415" s="369"/>
      <c r="I2415" s="443"/>
      <c r="J2415" s="368"/>
      <c r="O2415" s="457"/>
      <c r="P2415" s="398"/>
      <c r="Q2415" s="398"/>
    </row>
    <row r="2416" spans="1:17" s="364" customFormat="1" ht="109.2" customHeight="1" x14ac:dyDescent="0.3">
      <c r="A2416" s="368"/>
      <c r="B2416" s="361"/>
      <c r="C2416" s="368"/>
      <c r="D2416" s="368"/>
      <c r="E2416" s="368"/>
      <c r="F2416" s="368"/>
      <c r="G2416" s="369"/>
      <c r="H2416" s="369"/>
      <c r="I2416" s="443"/>
      <c r="J2416" s="368"/>
      <c r="O2416" s="457"/>
      <c r="P2416" s="398"/>
      <c r="Q2416" s="398"/>
    </row>
    <row r="2417" spans="1:17" s="364" customFormat="1" ht="109.2" customHeight="1" x14ac:dyDescent="0.3">
      <c r="A2417" s="368"/>
      <c r="B2417" s="361"/>
      <c r="C2417" s="368"/>
      <c r="D2417" s="368"/>
      <c r="E2417" s="368"/>
      <c r="F2417" s="368"/>
      <c r="G2417" s="369"/>
      <c r="H2417" s="369"/>
      <c r="I2417" s="443"/>
      <c r="J2417" s="368"/>
      <c r="O2417" s="457"/>
      <c r="P2417" s="398"/>
      <c r="Q2417" s="398"/>
    </row>
    <row r="2418" spans="1:17" s="364" customFormat="1" ht="109.2" customHeight="1" x14ac:dyDescent="0.3">
      <c r="A2418" s="368"/>
      <c r="B2418" s="361"/>
      <c r="C2418" s="368"/>
      <c r="D2418" s="368"/>
      <c r="E2418" s="368"/>
      <c r="F2418" s="368"/>
      <c r="G2418" s="369"/>
      <c r="H2418" s="369"/>
      <c r="I2418" s="443"/>
      <c r="J2418" s="368"/>
      <c r="O2418" s="457"/>
      <c r="P2418" s="398"/>
      <c r="Q2418" s="398"/>
    </row>
    <row r="2419" spans="1:17" s="364" customFormat="1" ht="109.2" customHeight="1" x14ac:dyDescent="0.3">
      <c r="A2419" s="368"/>
      <c r="B2419" s="361"/>
      <c r="C2419" s="368"/>
      <c r="D2419" s="368"/>
      <c r="E2419" s="368"/>
      <c r="F2419" s="368"/>
      <c r="G2419" s="369"/>
      <c r="H2419" s="369"/>
      <c r="I2419" s="443"/>
      <c r="J2419" s="368"/>
      <c r="O2419" s="457"/>
      <c r="P2419" s="398"/>
      <c r="Q2419" s="398"/>
    </row>
    <row r="2420" spans="1:17" s="364" customFormat="1" ht="109.2" customHeight="1" x14ac:dyDescent="0.3">
      <c r="A2420" s="368"/>
      <c r="B2420" s="361"/>
      <c r="C2420" s="368"/>
      <c r="D2420" s="368"/>
      <c r="E2420" s="368"/>
      <c r="F2420" s="368"/>
      <c r="G2420" s="369"/>
      <c r="H2420" s="369"/>
      <c r="I2420" s="443"/>
      <c r="J2420" s="368"/>
      <c r="O2420" s="457"/>
      <c r="P2420" s="398"/>
      <c r="Q2420" s="398"/>
    </row>
    <row r="2421" spans="1:17" s="364" customFormat="1" ht="109.2" customHeight="1" x14ac:dyDescent="0.3">
      <c r="A2421" s="368"/>
      <c r="B2421" s="361"/>
      <c r="C2421" s="368"/>
      <c r="D2421" s="368"/>
      <c r="E2421" s="368"/>
      <c r="F2421" s="368"/>
      <c r="G2421" s="369"/>
      <c r="H2421" s="369"/>
      <c r="I2421" s="443"/>
      <c r="J2421" s="368"/>
      <c r="O2421" s="457"/>
      <c r="P2421" s="398"/>
      <c r="Q2421" s="398"/>
    </row>
    <row r="2422" spans="1:17" s="364" customFormat="1" ht="109.2" customHeight="1" x14ac:dyDescent="0.3">
      <c r="A2422" s="368"/>
      <c r="B2422" s="361"/>
      <c r="C2422" s="368"/>
      <c r="D2422" s="368"/>
      <c r="E2422" s="368"/>
      <c r="F2422" s="368"/>
      <c r="G2422" s="369"/>
      <c r="H2422" s="369"/>
      <c r="I2422" s="443"/>
      <c r="J2422" s="368"/>
      <c r="O2422" s="457"/>
      <c r="P2422" s="398"/>
      <c r="Q2422" s="398"/>
    </row>
    <row r="2423" spans="1:17" s="364" customFormat="1" ht="109.2" customHeight="1" x14ac:dyDescent="0.3">
      <c r="A2423" s="368"/>
      <c r="B2423" s="361"/>
      <c r="C2423" s="368"/>
      <c r="D2423" s="368"/>
      <c r="E2423" s="368"/>
      <c r="F2423" s="368"/>
      <c r="G2423" s="369"/>
      <c r="H2423" s="369"/>
      <c r="I2423" s="443"/>
      <c r="J2423" s="368"/>
      <c r="O2423" s="457"/>
      <c r="P2423" s="398"/>
      <c r="Q2423" s="398"/>
    </row>
    <row r="2424" spans="1:17" s="364" customFormat="1" ht="109.2" customHeight="1" x14ac:dyDescent="0.3">
      <c r="A2424" s="368"/>
      <c r="B2424" s="361"/>
      <c r="C2424" s="368"/>
      <c r="D2424" s="368"/>
      <c r="E2424" s="368"/>
      <c r="F2424" s="368"/>
      <c r="G2424" s="369"/>
      <c r="H2424" s="369"/>
      <c r="I2424" s="443"/>
      <c r="J2424" s="368"/>
      <c r="O2424" s="457"/>
      <c r="P2424" s="398"/>
      <c r="Q2424" s="398"/>
    </row>
    <row r="2425" spans="1:17" s="364" customFormat="1" ht="109.2" customHeight="1" x14ac:dyDescent="0.3">
      <c r="A2425" s="368"/>
      <c r="B2425" s="361"/>
      <c r="C2425" s="368"/>
      <c r="D2425" s="368"/>
      <c r="E2425" s="368"/>
      <c r="F2425" s="368"/>
      <c r="G2425" s="369"/>
      <c r="H2425" s="369"/>
      <c r="I2425" s="443"/>
      <c r="J2425" s="368"/>
      <c r="O2425" s="457"/>
      <c r="P2425" s="398"/>
      <c r="Q2425" s="398"/>
    </row>
    <row r="2426" spans="1:17" s="364" customFormat="1" ht="109.2" customHeight="1" x14ac:dyDescent="0.3">
      <c r="A2426" s="368"/>
      <c r="B2426" s="361"/>
      <c r="C2426" s="368"/>
      <c r="D2426" s="368"/>
      <c r="E2426" s="368"/>
      <c r="F2426" s="368"/>
      <c r="G2426" s="369"/>
      <c r="H2426" s="369"/>
      <c r="I2426" s="443"/>
      <c r="J2426" s="368"/>
      <c r="O2426" s="457"/>
      <c r="P2426" s="398"/>
      <c r="Q2426" s="398"/>
    </row>
    <row r="2427" spans="1:17" s="364" customFormat="1" ht="109.2" customHeight="1" x14ac:dyDescent="0.3">
      <c r="A2427" s="368"/>
      <c r="B2427" s="361"/>
      <c r="C2427" s="368"/>
      <c r="D2427" s="368"/>
      <c r="E2427" s="368"/>
      <c r="F2427" s="368"/>
      <c r="G2427" s="369"/>
      <c r="H2427" s="369"/>
      <c r="I2427" s="443"/>
      <c r="J2427" s="368"/>
      <c r="O2427" s="457"/>
      <c r="P2427" s="398"/>
      <c r="Q2427" s="398"/>
    </row>
    <row r="2428" spans="1:17" s="364" customFormat="1" ht="109.2" customHeight="1" x14ac:dyDescent="0.3">
      <c r="A2428" s="368"/>
      <c r="B2428" s="361"/>
      <c r="C2428" s="368"/>
      <c r="D2428" s="368"/>
      <c r="E2428" s="368"/>
      <c r="F2428" s="368"/>
      <c r="G2428" s="369"/>
      <c r="H2428" s="369"/>
      <c r="I2428" s="443"/>
      <c r="J2428" s="368"/>
      <c r="O2428" s="457"/>
      <c r="P2428" s="398"/>
      <c r="Q2428" s="398"/>
    </row>
    <row r="2429" spans="1:17" s="364" customFormat="1" ht="109.2" customHeight="1" x14ac:dyDescent="0.3">
      <c r="A2429" s="368"/>
      <c r="B2429" s="361"/>
      <c r="C2429" s="368"/>
      <c r="D2429" s="368"/>
      <c r="E2429" s="368"/>
      <c r="F2429" s="368"/>
      <c r="G2429" s="369"/>
      <c r="H2429" s="369"/>
      <c r="I2429" s="443"/>
      <c r="J2429" s="368"/>
      <c r="O2429" s="457"/>
      <c r="P2429" s="398"/>
      <c r="Q2429" s="398"/>
    </row>
    <row r="2430" spans="1:17" s="364" customFormat="1" ht="109.2" customHeight="1" x14ac:dyDescent="0.3">
      <c r="A2430" s="368"/>
      <c r="B2430" s="361"/>
      <c r="C2430" s="368"/>
      <c r="D2430" s="368"/>
      <c r="E2430" s="368"/>
      <c r="F2430" s="368"/>
      <c r="G2430" s="369"/>
      <c r="H2430" s="369"/>
      <c r="I2430" s="443"/>
      <c r="J2430" s="368"/>
      <c r="O2430" s="457"/>
      <c r="P2430" s="398"/>
      <c r="Q2430" s="398"/>
    </row>
    <row r="2431" spans="1:17" s="364" customFormat="1" ht="109.2" customHeight="1" x14ac:dyDescent="0.3">
      <c r="A2431" s="368"/>
      <c r="B2431" s="361"/>
      <c r="C2431" s="368"/>
      <c r="D2431" s="368"/>
      <c r="E2431" s="368"/>
      <c r="F2431" s="368"/>
      <c r="G2431" s="369"/>
      <c r="H2431" s="369"/>
      <c r="I2431" s="443"/>
      <c r="J2431" s="368"/>
      <c r="O2431" s="457"/>
      <c r="P2431" s="398"/>
      <c r="Q2431" s="398"/>
    </row>
    <row r="2432" spans="1:17" s="364" customFormat="1" ht="109.2" customHeight="1" x14ac:dyDescent="0.3">
      <c r="A2432" s="368"/>
      <c r="B2432" s="361"/>
      <c r="C2432" s="368"/>
      <c r="D2432" s="368"/>
      <c r="E2432" s="368"/>
      <c r="F2432" s="368"/>
      <c r="G2432" s="369"/>
      <c r="H2432" s="369"/>
      <c r="I2432" s="443"/>
      <c r="J2432" s="368"/>
      <c r="O2432" s="457"/>
      <c r="P2432" s="398"/>
      <c r="Q2432" s="398"/>
    </row>
    <row r="2433" spans="1:17" s="364" customFormat="1" ht="109.2" customHeight="1" x14ac:dyDescent="0.3">
      <c r="A2433" s="368"/>
      <c r="B2433" s="361"/>
      <c r="C2433" s="368"/>
      <c r="D2433" s="368"/>
      <c r="E2433" s="368"/>
      <c r="F2433" s="368"/>
      <c r="G2433" s="369"/>
      <c r="H2433" s="369"/>
      <c r="I2433" s="443"/>
      <c r="J2433" s="368"/>
      <c r="O2433" s="457"/>
      <c r="P2433" s="398"/>
      <c r="Q2433" s="398"/>
    </row>
    <row r="2434" spans="1:17" s="364" customFormat="1" ht="109.2" customHeight="1" x14ac:dyDescent="0.3">
      <c r="A2434" s="368"/>
      <c r="B2434" s="361"/>
      <c r="C2434" s="368"/>
      <c r="D2434" s="368"/>
      <c r="E2434" s="368"/>
      <c r="F2434" s="368"/>
      <c r="G2434" s="369"/>
      <c r="H2434" s="369"/>
      <c r="I2434" s="443"/>
      <c r="J2434" s="368"/>
      <c r="O2434" s="457"/>
      <c r="P2434" s="398"/>
      <c r="Q2434" s="398"/>
    </row>
    <row r="2435" spans="1:17" s="364" customFormat="1" ht="109.2" customHeight="1" x14ac:dyDescent="0.3">
      <c r="A2435" s="368"/>
      <c r="B2435" s="361"/>
      <c r="C2435" s="368"/>
      <c r="D2435" s="368"/>
      <c r="E2435" s="368"/>
      <c r="F2435" s="368"/>
      <c r="G2435" s="369"/>
      <c r="H2435" s="369"/>
      <c r="I2435" s="443"/>
      <c r="J2435" s="368"/>
      <c r="O2435" s="457"/>
      <c r="P2435" s="398"/>
      <c r="Q2435" s="398"/>
    </row>
    <row r="2436" spans="1:17" s="364" customFormat="1" ht="109.2" customHeight="1" x14ac:dyDescent="0.3">
      <c r="A2436" s="368"/>
      <c r="B2436" s="361"/>
      <c r="C2436" s="368"/>
      <c r="D2436" s="368"/>
      <c r="E2436" s="368"/>
      <c r="F2436" s="368"/>
      <c r="G2436" s="369"/>
      <c r="H2436" s="369"/>
      <c r="I2436" s="443"/>
      <c r="J2436" s="368"/>
      <c r="O2436" s="457"/>
      <c r="P2436" s="398"/>
      <c r="Q2436" s="398"/>
    </row>
    <row r="2437" spans="1:17" s="364" customFormat="1" ht="109.2" customHeight="1" x14ac:dyDescent="0.3">
      <c r="A2437" s="368"/>
      <c r="B2437" s="361"/>
      <c r="C2437" s="368"/>
      <c r="D2437" s="368"/>
      <c r="E2437" s="368"/>
      <c r="F2437" s="368"/>
      <c r="G2437" s="369"/>
      <c r="H2437" s="369"/>
      <c r="I2437" s="443"/>
      <c r="J2437" s="368"/>
      <c r="O2437" s="457"/>
      <c r="P2437" s="398"/>
      <c r="Q2437" s="398"/>
    </row>
    <row r="2438" spans="1:17" s="364" customFormat="1" ht="109.2" customHeight="1" x14ac:dyDescent="0.3">
      <c r="A2438" s="368"/>
      <c r="B2438" s="361"/>
      <c r="C2438" s="368"/>
      <c r="D2438" s="368"/>
      <c r="E2438" s="368"/>
      <c r="F2438" s="368"/>
      <c r="G2438" s="369"/>
      <c r="H2438" s="369"/>
      <c r="I2438" s="443"/>
      <c r="J2438" s="368"/>
      <c r="O2438" s="457"/>
      <c r="P2438" s="398"/>
      <c r="Q2438" s="398"/>
    </row>
    <row r="2439" spans="1:17" s="364" customFormat="1" ht="109.2" customHeight="1" x14ac:dyDescent="0.3">
      <c r="A2439" s="368"/>
      <c r="B2439" s="361"/>
      <c r="C2439" s="368"/>
      <c r="D2439" s="368"/>
      <c r="E2439" s="368"/>
      <c r="F2439" s="368"/>
      <c r="G2439" s="369"/>
      <c r="H2439" s="369"/>
      <c r="I2439" s="443"/>
      <c r="J2439" s="368"/>
      <c r="O2439" s="457"/>
      <c r="P2439" s="398"/>
      <c r="Q2439" s="398"/>
    </row>
    <row r="2440" spans="1:17" s="364" customFormat="1" ht="109.2" customHeight="1" x14ac:dyDescent="0.3">
      <c r="A2440" s="368"/>
      <c r="B2440" s="361"/>
      <c r="C2440" s="368"/>
      <c r="D2440" s="368"/>
      <c r="E2440" s="368"/>
      <c r="F2440" s="368"/>
      <c r="G2440" s="369"/>
      <c r="H2440" s="369"/>
      <c r="I2440" s="443"/>
      <c r="J2440" s="368"/>
      <c r="O2440" s="457"/>
      <c r="P2440" s="398"/>
      <c r="Q2440" s="398"/>
    </row>
    <row r="2441" spans="1:17" s="364" customFormat="1" ht="109.2" customHeight="1" x14ac:dyDescent="0.3">
      <c r="A2441" s="368"/>
      <c r="B2441" s="361"/>
      <c r="C2441" s="368"/>
      <c r="D2441" s="368"/>
      <c r="E2441" s="368"/>
      <c r="F2441" s="368"/>
      <c r="G2441" s="369"/>
      <c r="H2441" s="369"/>
      <c r="I2441" s="443"/>
      <c r="J2441" s="368"/>
      <c r="O2441" s="457"/>
      <c r="P2441" s="398"/>
      <c r="Q2441" s="398"/>
    </row>
    <row r="2442" spans="1:17" s="364" customFormat="1" ht="109.2" customHeight="1" x14ac:dyDescent="0.3">
      <c r="A2442" s="368"/>
      <c r="B2442" s="361"/>
      <c r="C2442" s="368"/>
      <c r="D2442" s="368"/>
      <c r="E2442" s="368"/>
      <c r="F2442" s="368"/>
      <c r="G2442" s="369"/>
      <c r="H2442" s="369"/>
      <c r="I2442" s="443"/>
      <c r="J2442" s="368"/>
      <c r="O2442" s="457"/>
      <c r="P2442" s="398"/>
      <c r="Q2442" s="398"/>
    </row>
    <row r="2443" spans="1:17" s="364" customFormat="1" ht="109.2" customHeight="1" x14ac:dyDescent="0.3">
      <c r="A2443" s="368"/>
      <c r="B2443" s="361"/>
      <c r="C2443" s="368"/>
      <c r="D2443" s="368"/>
      <c r="E2443" s="368"/>
      <c r="F2443" s="368"/>
      <c r="G2443" s="369"/>
      <c r="H2443" s="369"/>
      <c r="I2443" s="443"/>
      <c r="J2443" s="368"/>
      <c r="O2443" s="457"/>
      <c r="P2443" s="398"/>
      <c r="Q2443" s="398"/>
    </row>
    <row r="2444" spans="1:17" s="364" customFormat="1" ht="109.2" customHeight="1" x14ac:dyDescent="0.3">
      <c r="A2444" s="368"/>
      <c r="B2444" s="361"/>
      <c r="C2444" s="368"/>
      <c r="D2444" s="368"/>
      <c r="E2444" s="368"/>
      <c r="F2444" s="368"/>
      <c r="G2444" s="369"/>
      <c r="H2444" s="369"/>
      <c r="I2444" s="443"/>
      <c r="J2444" s="368"/>
      <c r="O2444" s="457"/>
      <c r="P2444" s="398"/>
      <c r="Q2444" s="398"/>
    </row>
    <row r="2445" spans="1:17" s="364" customFormat="1" ht="109.2" customHeight="1" x14ac:dyDescent="0.3">
      <c r="A2445" s="368"/>
      <c r="B2445" s="361"/>
      <c r="C2445" s="368"/>
      <c r="D2445" s="368"/>
      <c r="E2445" s="368"/>
      <c r="F2445" s="368"/>
      <c r="G2445" s="369"/>
      <c r="H2445" s="369"/>
      <c r="I2445" s="443"/>
      <c r="J2445" s="368"/>
      <c r="O2445" s="457"/>
      <c r="P2445" s="398"/>
      <c r="Q2445" s="398"/>
    </row>
    <row r="2446" spans="1:17" s="364" customFormat="1" ht="109.2" customHeight="1" x14ac:dyDescent="0.3">
      <c r="A2446" s="368"/>
      <c r="B2446" s="361"/>
      <c r="C2446" s="368"/>
      <c r="D2446" s="368"/>
      <c r="E2446" s="368"/>
      <c r="F2446" s="368"/>
      <c r="G2446" s="369"/>
      <c r="H2446" s="369"/>
      <c r="I2446" s="443"/>
      <c r="J2446" s="368"/>
      <c r="O2446" s="457"/>
      <c r="P2446" s="398"/>
      <c r="Q2446" s="398"/>
    </row>
    <row r="2447" spans="1:17" s="364" customFormat="1" ht="109.2" customHeight="1" x14ac:dyDescent="0.3">
      <c r="A2447" s="368"/>
      <c r="B2447" s="361"/>
      <c r="C2447" s="368"/>
      <c r="D2447" s="368"/>
      <c r="E2447" s="368"/>
      <c r="F2447" s="368"/>
      <c r="G2447" s="369"/>
      <c r="H2447" s="369"/>
      <c r="I2447" s="443"/>
      <c r="J2447" s="368"/>
      <c r="O2447" s="457"/>
      <c r="P2447" s="398"/>
      <c r="Q2447" s="398"/>
    </row>
    <row r="2448" spans="1:17" s="364" customFormat="1" ht="109.2" customHeight="1" x14ac:dyDescent="0.3">
      <c r="A2448" s="368"/>
      <c r="B2448" s="361"/>
      <c r="C2448" s="368"/>
      <c r="D2448" s="368"/>
      <c r="E2448" s="368"/>
      <c r="F2448" s="368"/>
      <c r="G2448" s="369"/>
      <c r="H2448" s="369"/>
      <c r="I2448" s="443"/>
      <c r="J2448" s="368"/>
      <c r="O2448" s="457"/>
      <c r="P2448" s="398"/>
      <c r="Q2448" s="398"/>
    </row>
    <row r="2449" spans="1:17" s="364" customFormat="1" ht="109.2" customHeight="1" x14ac:dyDescent="0.3">
      <c r="A2449" s="368"/>
      <c r="B2449" s="361"/>
      <c r="C2449" s="368"/>
      <c r="D2449" s="368"/>
      <c r="E2449" s="368"/>
      <c r="F2449" s="368"/>
      <c r="G2449" s="369"/>
      <c r="H2449" s="369"/>
      <c r="I2449" s="443"/>
      <c r="J2449" s="368"/>
      <c r="O2449" s="457"/>
      <c r="P2449" s="398"/>
      <c r="Q2449" s="398"/>
    </row>
    <row r="2450" spans="1:17" s="364" customFormat="1" ht="109.2" customHeight="1" x14ac:dyDescent="0.3">
      <c r="A2450" s="368"/>
      <c r="B2450" s="361"/>
      <c r="C2450" s="368"/>
      <c r="D2450" s="368"/>
      <c r="E2450" s="368"/>
      <c r="F2450" s="368"/>
      <c r="G2450" s="369"/>
      <c r="H2450" s="369"/>
      <c r="I2450" s="443"/>
      <c r="J2450" s="368"/>
      <c r="O2450" s="457"/>
      <c r="P2450" s="398"/>
      <c r="Q2450" s="398"/>
    </row>
    <row r="2451" spans="1:17" s="364" customFormat="1" ht="109.2" customHeight="1" x14ac:dyDescent="0.3">
      <c r="A2451" s="368"/>
      <c r="B2451" s="361"/>
      <c r="C2451" s="368"/>
      <c r="D2451" s="368"/>
      <c r="E2451" s="368"/>
      <c r="F2451" s="368"/>
      <c r="G2451" s="369"/>
      <c r="H2451" s="369"/>
      <c r="I2451" s="443"/>
      <c r="J2451" s="368"/>
      <c r="O2451" s="457"/>
      <c r="P2451" s="398"/>
      <c r="Q2451" s="398"/>
    </row>
    <row r="2452" spans="1:17" s="364" customFormat="1" ht="109.2" customHeight="1" x14ac:dyDescent="0.3">
      <c r="A2452" s="368"/>
      <c r="B2452" s="361"/>
      <c r="C2452" s="368"/>
      <c r="D2452" s="368"/>
      <c r="E2452" s="368"/>
      <c r="F2452" s="368"/>
      <c r="G2452" s="369"/>
      <c r="H2452" s="369"/>
      <c r="I2452" s="443"/>
      <c r="J2452" s="368"/>
      <c r="O2452" s="457"/>
      <c r="P2452" s="398"/>
      <c r="Q2452" s="398"/>
    </row>
    <row r="2453" spans="1:17" s="364" customFormat="1" ht="109.2" customHeight="1" x14ac:dyDescent="0.3">
      <c r="A2453" s="368"/>
      <c r="B2453" s="361"/>
      <c r="C2453" s="368"/>
      <c r="D2453" s="368"/>
      <c r="E2453" s="368"/>
      <c r="F2453" s="368"/>
      <c r="G2453" s="369"/>
      <c r="H2453" s="369"/>
      <c r="I2453" s="443"/>
      <c r="J2453" s="368"/>
      <c r="O2453" s="457"/>
      <c r="P2453" s="398"/>
      <c r="Q2453" s="398"/>
    </row>
    <row r="2454" spans="1:17" s="364" customFormat="1" ht="109.2" customHeight="1" x14ac:dyDescent="0.3">
      <c r="A2454" s="368"/>
      <c r="B2454" s="361"/>
      <c r="C2454" s="368"/>
      <c r="D2454" s="368"/>
      <c r="E2454" s="368"/>
      <c r="F2454" s="368"/>
      <c r="G2454" s="369"/>
      <c r="H2454" s="369"/>
      <c r="I2454" s="443"/>
      <c r="J2454" s="368"/>
      <c r="O2454" s="457"/>
      <c r="P2454" s="398"/>
      <c r="Q2454" s="398"/>
    </row>
    <row r="2455" spans="1:17" s="364" customFormat="1" ht="109.2" customHeight="1" x14ac:dyDescent="0.3">
      <c r="A2455" s="368"/>
      <c r="B2455" s="361"/>
      <c r="C2455" s="368"/>
      <c r="D2455" s="368"/>
      <c r="E2455" s="368"/>
      <c r="F2455" s="368"/>
      <c r="G2455" s="369"/>
      <c r="H2455" s="369"/>
      <c r="I2455" s="443"/>
      <c r="J2455" s="368"/>
      <c r="O2455" s="457"/>
      <c r="P2455" s="398"/>
      <c r="Q2455" s="398"/>
    </row>
    <row r="2456" spans="1:17" s="364" customFormat="1" ht="109.2" customHeight="1" x14ac:dyDescent="0.3">
      <c r="A2456" s="368"/>
      <c r="B2456" s="361"/>
      <c r="C2456" s="368"/>
      <c r="D2456" s="368"/>
      <c r="E2456" s="368"/>
      <c r="F2456" s="368"/>
      <c r="G2456" s="369"/>
      <c r="H2456" s="369"/>
      <c r="I2456" s="443"/>
      <c r="J2456" s="368"/>
      <c r="O2456" s="457"/>
      <c r="P2456" s="398"/>
      <c r="Q2456" s="398"/>
    </row>
    <row r="2457" spans="1:17" s="364" customFormat="1" ht="109.2" customHeight="1" x14ac:dyDescent="0.3">
      <c r="A2457" s="368"/>
      <c r="B2457" s="361"/>
      <c r="C2457" s="368"/>
      <c r="D2457" s="368"/>
      <c r="E2457" s="368"/>
      <c r="F2457" s="368"/>
      <c r="G2457" s="369"/>
      <c r="H2457" s="369"/>
      <c r="I2457" s="443"/>
      <c r="J2457" s="368"/>
      <c r="O2457" s="457"/>
      <c r="P2457" s="398"/>
      <c r="Q2457" s="398"/>
    </row>
    <row r="2458" spans="1:17" s="364" customFormat="1" ht="109.2" customHeight="1" x14ac:dyDescent="0.3">
      <c r="A2458" s="368"/>
      <c r="B2458" s="361"/>
      <c r="C2458" s="368"/>
      <c r="D2458" s="368"/>
      <c r="E2458" s="368"/>
      <c r="F2458" s="368"/>
      <c r="G2458" s="369"/>
      <c r="H2458" s="369"/>
      <c r="I2458" s="443"/>
      <c r="J2458" s="368"/>
      <c r="O2458" s="457"/>
      <c r="P2458" s="398"/>
      <c r="Q2458" s="398"/>
    </row>
    <row r="2459" spans="1:17" s="364" customFormat="1" ht="109.2" customHeight="1" x14ac:dyDescent="0.3">
      <c r="A2459" s="368"/>
      <c r="B2459" s="361"/>
      <c r="C2459" s="368"/>
      <c r="D2459" s="368"/>
      <c r="E2459" s="368"/>
      <c r="F2459" s="368"/>
      <c r="G2459" s="369"/>
      <c r="H2459" s="369"/>
      <c r="I2459" s="443"/>
      <c r="J2459" s="368"/>
      <c r="O2459" s="457"/>
      <c r="P2459" s="398"/>
      <c r="Q2459" s="398"/>
    </row>
    <row r="2460" spans="1:17" s="364" customFormat="1" ht="109.2" customHeight="1" x14ac:dyDescent="0.3">
      <c r="A2460" s="368"/>
      <c r="B2460" s="361"/>
      <c r="C2460" s="368"/>
      <c r="D2460" s="368"/>
      <c r="E2460" s="368"/>
      <c r="F2460" s="368"/>
      <c r="G2460" s="369"/>
      <c r="H2460" s="369"/>
      <c r="I2460" s="443"/>
      <c r="J2460" s="368"/>
      <c r="O2460" s="457"/>
      <c r="P2460" s="398"/>
      <c r="Q2460" s="398"/>
    </row>
    <row r="2461" spans="1:17" s="364" customFormat="1" ht="109.2" customHeight="1" x14ac:dyDescent="0.3">
      <c r="A2461" s="368"/>
      <c r="B2461" s="361"/>
      <c r="C2461" s="368"/>
      <c r="D2461" s="368"/>
      <c r="E2461" s="368"/>
      <c r="F2461" s="368"/>
      <c r="G2461" s="369"/>
      <c r="H2461" s="369"/>
      <c r="I2461" s="443"/>
      <c r="J2461" s="368"/>
      <c r="O2461" s="457"/>
      <c r="P2461" s="398"/>
      <c r="Q2461" s="398"/>
    </row>
    <row r="2462" spans="1:17" s="364" customFormat="1" ht="109.2" customHeight="1" x14ac:dyDescent="0.3">
      <c r="A2462" s="368"/>
      <c r="B2462" s="361"/>
      <c r="C2462" s="368"/>
      <c r="D2462" s="368"/>
      <c r="E2462" s="368"/>
      <c r="F2462" s="368"/>
      <c r="G2462" s="369"/>
      <c r="H2462" s="369"/>
      <c r="I2462" s="443"/>
      <c r="J2462" s="368"/>
      <c r="O2462" s="457"/>
      <c r="P2462" s="398"/>
      <c r="Q2462" s="398"/>
    </row>
    <row r="2463" spans="1:17" s="364" customFormat="1" ht="109.2" customHeight="1" x14ac:dyDescent="0.3">
      <c r="A2463" s="368"/>
      <c r="B2463" s="361"/>
      <c r="C2463" s="368"/>
      <c r="D2463" s="368"/>
      <c r="E2463" s="368"/>
      <c r="F2463" s="368"/>
      <c r="G2463" s="369"/>
      <c r="H2463" s="369"/>
      <c r="I2463" s="443"/>
      <c r="J2463" s="368"/>
      <c r="O2463" s="457"/>
      <c r="P2463" s="398"/>
      <c r="Q2463" s="398"/>
    </row>
    <row r="2464" spans="1:17" s="364" customFormat="1" ht="109.2" customHeight="1" x14ac:dyDescent="0.3">
      <c r="A2464" s="368"/>
      <c r="B2464" s="361"/>
      <c r="C2464" s="368"/>
      <c r="D2464" s="368"/>
      <c r="E2464" s="368"/>
      <c r="F2464" s="368"/>
      <c r="G2464" s="369"/>
      <c r="H2464" s="369"/>
      <c r="I2464" s="443"/>
      <c r="J2464" s="368"/>
      <c r="O2464" s="457"/>
      <c r="P2464" s="398"/>
      <c r="Q2464" s="398"/>
    </row>
    <row r="2465" spans="1:17" s="364" customFormat="1" ht="109.2" customHeight="1" x14ac:dyDescent="0.3">
      <c r="A2465" s="368"/>
      <c r="B2465" s="361"/>
      <c r="C2465" s="368"/>
      <c r="D2465" s="368"/>
      <c r="E2465" s="368"/>
      <c r="F2465" s="368"/>
      <c r="G2465" s="369"/>
      <c r="H2465" s="369"/>
      <c r="I2465" s="443"/>
      <c r="J2465" s="368"/>
      <c r="O2465" s="457"/>
      <c r="P2465" s="398"/>
      <c r="Q2465" s="398"/>
    </row>
    <row r="2466" spans="1:17" s="364" customFormat="1" ht="109.2" customHeight="1" x14ac:dyDescent="0.3">
      <c r="A2466" s="368"/>
      <c r="B2466" s="361"/>
      <c r="C2466" s="368"/>
      <c r="D2466" s="368"/>
      <c r="E2466" s="368"/>
      <c r="F2466" s="368"/>
      <c r="G2466" s="369"/>
      <c r="H2466" s="369"/>
      <c r="I2466" s="443"/>
      <c r="J2466" s="368"/>
      <c r="O2466" s="457"/>
      <c r="P2466" s="398"/>
      <c r="Q2466" s="398"/>
    </row>
    <row r="2467" spans="1:17" s="364" customFormat="1" ht="109.2" customHeight="1" x14ac:dyDescent="0.3">
      <c r="A2467" s="368"/>
      <c r="B2467" s="361"/>
      <c r="C2467" s="368"/>
      <c r="D2467" s="368"/>
      <c r="E2467" s="368"/>
      <c r="F2467" s="368"/>
      <c r="G2467" s="369"/>
      <c r="H2467" s="369"/>
      <c r="I2467" s="443"/>
      <c r="J2467" s="368"/>
      <c r="O2467" s="457"/>
      <c r="P2467" s="398"/>
      <c r="Q2467" s="398"/>
    </row>
    <row r="2468" spans="1:17" s="364" customFormat="1" ht="109.2" customHeight="1" x14ac:dyDescent="0.3">
      <c r="A2468" s="368"/>
      <c r="B2468" s="361"/>
      <c r="C2468" s="368"/>
      <c r="D2468" s="368"/>
      <c r="E2468" s="368"/>
      <c r="F2468" s="368"/>
      <c r="G2468" s="369"/>
      <c r="H2468" s="369"/>
      <c r="I2468" s="443"/>
      <c r="J2468" s="368"/>
      <c r="O2468" s="457"/>
      <c r="P2468" s="398"/>
      <c r="Q2468" s="398"/>
    </row>
    <row r="2469" spans="1:17" s="364" customFormat="1" ht="109.2" customHeight="1" x14ac:dyDescent="0.3">
      <c r="A2469" s="368"/>
      <c r="B2469" s="361"/>
      <c r="C2469" s="368"/>
      <c r="D2469" s="368"/>
      <c r="E2469" s="368"/>
      <c r="F2469" s="368"/>
      <c r="G2469" s="369"/>
      <c r="H2469" s="369"/>
      <c r="I2469" s="443"/>
      <c r="J2469" s="368"/>
      <c r="O2469" s="457"/>
      <c r="P2469" s="398"/>
      <c r="Q2469" s="398"/>
    </row>
    <row r="2470" spans="1:17" s="364" customFormat="1" ht="109.2" customHeight="1" x14ac:dyDescent="0.3">
      <c r="A2470" s="368"/>
      <c r="B2470" s="361"/>
      <c r="C2470" s="368"/>
      <c r="D2470" s="368"/>
      <c r="E2470" s="368"/>
      <c r="F2470" s="368"/>
      <c r="G2470" s="369"/>
      <c r="H2470" s="369"/>
      <c r="I2470" s="443"/>
      <c r="J2470" s="368"/>
      <c r="O2470" s="457"/>
      <c r="P2470" s="398"/>
      <c r="Q2470" s="398"/>
    </row>
    <row r="2471" spans="1:17" s="364" customFormat="1" ht="109.2" customHeight="1" x14ac:dyDescent="0.3">
      <c r="A2471" s="368"/>
      <c r="B2471" s="361"/>
      <c r="C2471" s="368"/>
      <c r="D2471" s="368"/>
      <c r="E2471" s="368"/>
      <c r="F2471" s="368"/>
      <c r="G2471" s="369"/>
      <c r="H2471" s="369"/>
      <c r="I2471" s="443"/>
      <c r="J2471" s="368"/>
      <c r="O2471" s="457"/>
      <c r="P2471" s="398"/>
      <c r="Q2471" s="398"/>
    </row>
    <row r="2472" spans="1:17" s="364" customFormat="1" ht="109.2" customHeight="1" x14ac:dyDescent="0.3">
      <c r="A2472" s="368"/>
      <c r="B2472" s="361"/>
      <c r="C2472" s="368"/>
      <c r="D2472" s="368"/>
      <c r="E2472" s="368"/>
      <c r="F2472" s="368"/>
      <c r="G2472" s="369"/>
      <c r="H2472" s="369"/>
      <c r="I2472" s="443"/>
      <c r="J2472" s="368"/>
      <c r="O2472" s="457"/>
      <c r="P2472" s="398"/>
      <c r="Q2472" s="398"/>
    </row>
    <row r="2473" spans="1:17" s="364" customFormat="1" ht="109.2" customHeight="1" x14ac:dyDescent="0.3">
      <c r="A2473" s="368"/>
      <c r="B2473" s="361"/>
      <c r="C2473" s="368"/>
      <c r="D2473" s="368"/>
      <c r="E2473" s="368"/>
      <c r="F2473" s="368"/>
      <c r="G2473" s="369"/>
      <c r="H2473" s="369"/>
      <c r="I2473" s="443"/>
      <c r="J2473" s="368"/>
      <c r="O2473" s="457"/>
      <c r="P2473" s="398"/>
      <c r="Q2473" s="398"/>
    </row>
    <row r="2474" spans="1:17" s="364" customFormat="1" ht="109.2" customHeight="1" x14ac:dyDescent="0.3">
      <c r="A2474" s="368"/>
      <c r="B2474" s="361"/>
      <c r="C2474" s="368"/>
      <c r="D2474" s="368"/>
      <c r="E2474" s="368"/>
      <c r="F2474" s="368"/>
      <c r="G2474" s="369"/>
      <c r="H2474" s="369"/>
      <c r="I2474" s="443"/>
      <c r="J2474" s="368"/>
      <c r="O2474" s="457"/>
      <c r="P2474" s="398"/>
      <c r="Q2474" s="398"/>
    </row>
    <row r="2475" spans="1:17" s="364" customFormat="1" ht="109.2" customHeight="1" x14ac:dyDescent="0.3">
      <c r="A2475" s="368"/>
      <c r="B2475" s="361"/>
      <c r="C2475" s="368"/>
      <c r="D2475" s="368"/>
      <c r="E2475" s="368"/>
      <c r="F2475" s="368"/>
      <c r="G2475" s="369"/>
      <c r="H2475" s="369"/>
      <c r="I2475" s="443"/>
      <c r="J2475" s="368"/>
      <c r="O2475" s="457"/>
      <c r="P2475" s="398"/>
      <c r="Q2475" s="398"/>
    </row>
    <row r="2476" spans="1:17" s="364" customFormat="1" ht="109.2" customHeight="1" x14ac:dyDescent="0.3">
      <c r="A2476" s="368"/>
      <c r="B2476" s="361"/>
      <c r="C2476" s="368"/>
      <c r="D2476" s="368"/>
      <c r="E2476" s="368"/>
      <c r="F2476" s="368"/>
      <c r="G2476" s="369"/>
      <c r="H2476" s="369"/>
      <c r="I2476" s="443"/>
      <c r="J2476" s="368"/>
      <c r="O2476" s="457"/>
      <c r="P2476" s="398"/>
      <c r="Q2476" s="398"/>
    </row>
    <row r="2477" spans="1:17" s="364" customFormat="1" ht="109.2" customHeight="1" x14ac:dyDescent="0.3">
      <c r="A2477" s="368"/>
      <c r="B2477" s="361"/>
      <c r="C2477" s="368"/>
      <c r="D2477" s="368"/>
      <c r="E2477" s="368"/>
      <c r="F2477" s="368"/>
      <c r="G2477" s="369"/>
      <c r="H2477" s="369"/>
      <c r="I2477" s="443"/>
      <c r="J2477" s="368"/>
      <c r="O2477" s="457"/>
      <c r="P2477" s="398"/>
      <c r="Q2477" s="398"/>
    </row>
    <row r="2478" spans="1:17" s="364" customFormat="1" ht="109.2" customHeight="1" x14ac:dyDescent="0.3">
      <c r="A2478" s="368"/>
      <c r="B2478" s="361"/>
      <c r="C2478" s="368"/>
      <c r="D2478" s="368"/>
      <c r="E2478" s="368"/>
      <c r="F2478" s="368"/>
      <c r="G2478" s="369"/>
      <c r="H2478" s="369"/>
      <c r="I2478" s="443"/>
      <c r="J2478" s="368"/>
      <c r="O2478" s="457"/>
      <c r="P2478" s="398"/>
      <c r="Q2478" s="398"/>
    </row>
    <row r="2479" spans="1:17" s="364" customFormat="1" ht="109.2" customHeight="1" x14ac:dyDescent="0.3">
      <c r="A2479" s="368"/>
      <c r="B2479" s="361"/>
      <c r="C2479" s="368"/>
      <c r="D2479" s="368"/>
      <c r="E2479" s="368"/>
      <c r="F2479" s="368"/>
      <c r="G2479" s="369"/>
      <c r="H2479" s="369"/>
      <c r="I2479" s="443"/>
      <c r="J2479" s="368"/>
      <c r="O2479" s="457"/>
      <c r="P2479" s="398"/>
      <c r="Q2479" s="398"/>
    </row>
    <row r="2480" spans="1:17" s="364" customFormat="1" ht="109.2" customHeight="1" x14ac:dyDescent="0.3">
      <c r="A2480" s="368"/>
      <c r="B2480" s="361"/>
      <c r="C2480" s="368"/>
      <c r="D2480" s="368"/>
      <c r="E2480" s="368"/>
      <c r="F2480" s="368"/>
      <c r="G2480" s="369"/>
      <c r="H2480" s="369"/>
      <c r="I2480" s="443"/>
      <c r="J2480" s="368"/>
      <c r="O2480" s="457"/>
      <c r="P2480" s="398"/>
      <c r="Q2480" s="398"/>
    </row>
    <row r="2481" spans="1:17" s="364" customFormat="1" ht="109.2" customHeight="1" x14ac:dyDescent="0.3">
      <c r="A2481" s="368"/>
      <c r="B2481" s="361"/>
      <c r="C2481" s="368"/>
      <c r="D2481" s="368"/>
      <c r="E2481" s="368"/>
      <c r="F2481" s="368"/>
      <c r="G2481" s="369"/>
      <c r="H2481" s="369"/>
      <c r="I2481" s="443"/>
      <c r="J2481" s="368"/>
      <c r="O2481" s="457"/>
      <c r="P2481" s="398"/>
      <c r="Q2481" s="398"/>
    </row>
    <row r="2482" spans="1:17" s="364" customFormat="1" ht="109.2" customHeight="1" x14ac:dyDescent="0.3">
      <c r="A2482" s="368"/>
      <c r="B2482" s="361"/>
      <c r="C2482" s="368"/>
      <c r="D2482" s="368"/>
      <c r="E2482" s="368"/>
      <c r="F2482" s="368"/>
      <c r="G2482" s="369"/>
      <c r="H2482" s="369"/>
      <c r="I2482" s="443"/>
      <c r="J2482" s="368"/>
      <c r="O2482" s="457"/>
      <c r="P2482" s="398"/>
      <c r="Q2482" s="398"/>
    </row>
    <row r="2483" spans="1:17" s="364" customFormat="1" ht="109.2" customHeight="1" x14ac:dyDescent="0.3">
      <c r="A2483" s="368"/>
      <c r="B2483" s="361"/>
      <c r="C2483" s="368"/>
      <c r="D2483" s="368"/>
      <c r="E2483" s="368"/>
      <c r="F2483" s="368"/>
      <c r="G2483" s="369"/>
      <c r="H2483" s="369"/>
      <c r="I2483" s="443"/>
      <c r="J2483" s="368"/>
      <c r="O2483" s="457"/>
      <c r="P2483" s="398"/>
      <c r="Q2483" s="398"/>
    </row>
    <row r="2484" spans="1:17" s="364" customFormat="1" ht="109.2" customHeight="1" x14ac:dyDescent="0.3">
      <c r="A2484" s="368"/>
      <c r="B2484" s="361"/>
      <c r="C2484" s="368"/>
      <c r="D2484" s="368"/>
      <c r="E2484" s="368"/>
      <c r="F2484" s="368"/>
      <c r="G2484" s="369"/>
      <c r="H2484" s="369"/>
      <c r="I2484" s="443"/>
      <c r="J2484" s="368"/>
      <c r="O2484" s="457"/>
      <c r="P2484" s="398"/>
      <c r="Q2484" s="398"/>
    </row>
    <row r="2485" spans="1:17" s="364" customFormat="1" ht="109.2" customHeight="1" x14ac:dyDescent="0.3">
      <c r="A2485" s="368"/>
      <c r="B2485" s="361"/>
      <c r="C2485" s="368"/>
      <c r="D2485" s="368"/>
      <c r="E2485" s="368"/>
      <c r="F2485" s="368"/>
      <c r="G2485" s="369"/>
      <c r="H2485" s="369"/>
      <c r="I2485" s="443"/>
      <c r="J2485" s="368"/>
      <c r="O2485" s="457"/>
      <c r="P2485" s="398"/>
      <c r="Q2485" s="398"/>
    </row>
    <row r="2486" spans="1:17" s="364" customFormat="1" ht="109.2" customHeight="1" x14ac:dyDescent="0.3">
      <c r="A2486" s="368"/>
      <c r="B2486" s="361"/>
      <c r="C2486" s="368"/>
      <c r="D2486" s="368"/>
      <c r="E2486" s="368"/>
      <c r="F2486" s="368"/>
      <c r="G2486" s="369"/>
      <c r="H2486" s="369"/>
      <c r="I2486" s="443"/>
      <c r="J2486" s="368"/>
      <c r="O2486" s="457"/>
      <c r="P2486" s="398"/>
      <c r="Q2486" s="398"/>
    </row>
    <row r="2487" spans="1:17" s="364" customFormat="1" ht="109.2" customHeight="1" x14ac:dyDescent="0.3">
      <c r="A2487" s="368"/>
      <c r="B2487" s="361"/>
      <c r="C2487" s="368"/>
      <c r="D2487" s="368"/>
      <c r="E2487" s="368"/>
      <c r="F2487" s="368"/>
      <c r="G2487" s="369"/>
      <c r="H2487" s="369"/>
      <c r="I2487" s="443"/>
      <c r="J2487" s="368"/>
      <c r="O2487" s="457"/>
      <c r="P2487" s="398"/>
      <c r="Q2487" s="398"/>
    </row>
    <row r="2488" spans="1:17" s="364" customFormat="1" ht="109.2" customHeight="1" x14ac:dyDescent="0.3">
      <c r="A2488" s="368"/>
      <c r="B2488" s="361"/>
      <c r="C2488" s="368"/>
      <c r="D2488" s="368"/>
      <c r="E2488" s="368"/>
      <c r="F2488" s="368"/>
      <c r="G2488" s="369"/>
      <c r="H2488" s="369"/>
      <c r="I2488" s="443"/>
      <c r="J2488" s="368"/>
      <c r="O2488" s="457"/>
      <c r="P2488" s="398"/>
      <c r="Q2488" s="398"/>
    </row>
    <row r="2489" spans="1:17" s="364" customFormat="1" ht="109.2" customHeight="1" x14ac:dyDescent="0.3">
      <c r="A2489" s="368"/>
      <c r="B2489" s="361"/>
      <c r="C2489" s="368"/>
      <c r="D2489" s="368"/>
      <c r="E2489" s="368"/>
      <c r="F2489" s="368"/>
      <c r="G2489" s="369"/>
      <c r="H2489" s="369"/>
      <c r="I2489" s="443"/>
      <c r="J2489" s="368"/>
      <c r="O2489" s="457"/>
      <c r="P2489" s="398"/>
      <c r="Q2489" s="398"/>
    </row>
    <row r="2490" spans="1:17" s="364" customFormat="1" ht="109.2" customHeight="1" x14ac:dyDescent="0.3">
      <c r="A2490" s="368"/>
      <c r="B2490" s="361"/>
      <c r="C2490" s="368"/>
      <c r="D2490" s="368"/>
      <c r="E2490" s="368"/>
      <c r="F2490" s="368"/>
      <c r="G2490" s="369"/>
      <c r="H2490" s="369"/>
      <c r="I2490" s="443"/>
      <c r="J2490" s="368"/>
      <c r="O2490" s="457"/>
      <c r="P2490" s="398"/>
      <c r="Q2490" s="398"/>
    </row>
    <row r="2491" spans="1:17" s="364" customFormat="1" ht="109.2" customHeight="1" x14ac:dyDescent="0.3">
      <c r="A2491" s="368"/>
      <c r="B2491" s="361"/>
      <c r="C2491" s="368"/>
      <c r="D2491" s="368"/>
      <c r="E2491" s="368"/>
      <c r="F2491" s="368"/>
      <c r="G2491" s="369"/>
      <c r="H2491" s="369"/>
      <c r="I2491" s="443"/>
      <c r="J2491" s="368"/>
      <c r="O2491" s="457"/>
      <c r="P2491" s="398"/>
      <c r="Q2491" s="398"/>
    </row>
    <row r="2492" spans="1:17" s="364" customFormat="1" ht="109.2" customHeight="1" x14ac:dyDescent="0.3">
      <c r="A2492" s="368"/>
      <c r="B2492" s="361"/>
      <c r="C2492" s="368"/>
      <c r="D2492" s="368"/>
      <c r="E2492" s="368"/>
      <c r="F2492" s="368"/>
      <c r="G2492" s="369"/>
      <c r="H2492" s="369"/>
      <c r="I2492" s="443"/>
      <c r="J2492" s="368"/>
      <c r="O2492" s="457"/>
      <c r="P2492" s="398"/>
      <c r="Q2492" s="398"/>
    </row>
    <row r="2493" spans="1:17" s="364" customFormat="1" ht="109.2" customHeight="1" x14ac:dyDescent="0.3">
      <c r="A2493" s="368"/>
      <c r="B2493" s="361"/>
      <c r="C2493" s="368"/>
      <c r="D2493" s="368"/>
      <c r="E2493" s="368"/>
      <c r="F2493" s="368"/>
      <c r="G2493" s="369"/>
      <c r="H2493" s="369"/>
      <c r="I2493" s="443"/>
      <c r="J2493" s="368"/>
      <c r="O2493" s="457"/>
      <c r="P2493" s="398"/>
      <c r="Q2493" s="398"/>
    </row>
    <row r="2494" spans="1:17" s="364" customFormat="1" ht="109.2" customHeight="1" x14ac:dyDescent="0.3">
      <c r="A2494" s="368"/>
      <c r="B2494" s="361"/>
      <c r="C2494" s="368"/>
      <c r="D2494" s="368"/>
      <c r="E2494" s="368"/>
      <c r="F2494" s="368"/>
      <c r="G2494" s="369"/>
      <c r="H2494" s="369"/>
      <c r="I2494" s="443"/>
      <c r="J2494" s="368"/>
      <c r="O2494" s="457"/>
      <c r="P2494" s="398"/>
      <c r="Q2494" s="398"/>
    </row>
    <row r="2495" spans="1:17" s="364" customFormat="1" ht="109.2" customHeight="1" x14ac:dyDescent="0.3">
      <c r="A2495" s="368"/>
      <c r="B2495" s="361"/>
      <c r="C2495" s="368"/>
      <c r="D2495" s="368"/>
      <c r="E2495" s="368"/>
      <c r="F2495" s="368"/>
      <c r="G2495" s="369"/>
      <c r="H2495" s="369"/>
      <c r="I2495" s="443"/>
      <c r="J2495" s="368"/>
      <c r="O2495" s="457"/>
      <c r="P2495" s="398"/>
      <c r="Q2495" s="398"/>
    </row>
    <row r="2496" spans="1:17" s="364" customFormat="1" ht="109.2" customHeight="1" x14ac:dyDescent="0.3">
      <c r="A2496" s="368"/>
      <c r="B2496" s="361"/>
      <c r="C2496" s="368"/>
      <c r="D2496" s="368"/>
      <c r="E2496" s="368"/>
      <c r="F2496" s="368"/>
      <c r="G2496" s="369"/>
      <c r="H2496" s="369"/>
      <c r="I2496" s="443"/>
      <c r="J2496" s="368"/>
      <c r="O2496" s="457"/>
      <c r="P2496" s="398"/>
      <c r="Q2496" s="398"/>
    </row>
    <row r="2497" spans="1:17" s="364" customFormat="1" ht="109.2" customHeight="1" x14ac:dyDescent="0.3">
      <c r="A2497" s="368"/>
      <c r="B2497" s="361"/>
      <c r="C2497" s="368"/>
      <c r="D2497" s="368"/>
      <c r="E2497" s="368"/>
      <c r="F2497" s="368"/>
      <c r="G2497" s="369"/>
      <c r="H2497" s="369"/>
      <c r="I2497" s="443"/>
      <c r="J2497" s="368"/>
      <c r="O2497" s="457"/>
      <c r="P2497" s="398"/>
      <c r="Q2497" s="398"/>
    </row>
    <row r="2498" spans="1:17" s="364" customFormat="1" ht="109.2" customHeight="1" x14ac:dyDescent="0.3">
      <c r="A2498" s="368"/>
      <c r="B2498" s="361"/>
      <c r="C2498" s="368"/>
      <c r="D2498" s="368"/>
      <c r="E2498" s="368"/>
      <c r="F2498" s="368"/>
      <c r="G2498" s="369"/>
      <c r="H2498" s="369"/>
      <c r="I2498" s="443"/>
      <c r="J2498" s="368"/>
      <c r="O2498" s="457"/>
      <c r="P2498" s="398"/>
      <c r="Q2498" s="398"/>
    </row>
    <row r="2499" spans="1:17" s="364" customFormat="1" ht="109.2" customHeight="1" x14ac:dyDescent="0.3">
      <c r="A2499" s="368"/>
      <c r="B2499" s="361"/>
      <c r="C2499" s="368"/>
      <c r="D2499" s="368"/>
      <c r="E2499" s="368"/>
      <c r="F2499" s="368"/>
      <c r="G2499" s="369"/>
      <c r="H2499" s="369"/>
      <c r="I2499" s="443"/>
      <c r="J2499" s="368"/>
      <c r="O2499" s="457"/>
      <c r="P2499" s="398"/>
      <c r="Q2499" s="398"/>
    </row>
    <row r="2500" spans="1:17" s="364" customFormat="1" ht="109.2" customHeight="1" x14ac:dyDescent="0.3">
      <c r="A2500" s="368"/>
      <c r="B2500" s="361"/>
      <c r="C2500" s="368"/>
      <c r="D2500" s="368"/>
      <c r="E2500" s="368"/>
      <c r="F2500" s="368"/>
      <c r="G2500" s="369"/>
      <c r="H2500" s="369"/>
      <c r="I2500" s="443"/>
      <c r="J2500" s="368"/>
      <c r="O2500" s="457"/>
      <c r="P2500" s="398"/>
      <c r="Q2500" s="398"/>
    </row>
    <row r="2501" spans="1:17" s="364" customFormat="1" ht="109.2" customHeight="1" x14ac:dyDescent="0.3">
      <c r="A2501" s="368"/>
      <c r="B2501" s="361"/>
      <c r="C2501" s="368"/>
      <c r="D2501" s="368"/>
      <c r="E2501" s="368"/>
      <c r="F2501" s="368"/>
      <c r="G2501" s="369"/>
      <c r="H2501" s="369"/>
      <c r="I2501" s="443"/>
      <c r="J2501" s="368"/>
      <c r="O2501" s="457"/>
      <c r="P2501" s="398"/>
      <c r="Q2501" s="398"/>
    </row>
    <row r="2502" spans="1:17" s="364" customFormat="1" ht="109.2" customHeight="1" x14ac:dyDescent="0.3">
      <c r="A2502" s="368"/>
      <c r="B2502" s="361"/>
      <c r="C2502" s="368"/>
      <c r="D2502" s="368"/>
      <c r="E2502" s="368"/>
      <c r="F2502" s="368"/>
      <c r="G2502" s="369"/>
      <c r="H2502" s="369"/>
      <c r="I2502" s="443"/>
      <c r="J2502" s="368"/>
      <c r="O2502" s="457"/>
      <c r="P2502" s="398"/>
      <c r="Q2502" s="398"/>
    </row>
    <row r="2503" spans="1:17" s="364" customFormat="1" ht="109.2" customHeight="1" x14ac:dyDescent="0.3">
      <c r="A2503" s="368"/>
      <c r="B2503" s="361"/>
      <c r="C2503" s="368"/>
      <c r="D2503" s="368"/>
      <c r="E2503" s="368"/>
      <c r="F2503" s="368"/>
      <c r="G2503" s="369"/>
      <c r="H2503" s="369"/>
      <c r="I2503" s="443"/>
      <c r="J2503" s="368"/>
      <c r="O2503" s="457"/>
      <c r="P2503" s="398"/>
      <c r="Q2503" s="398"/>
    </row>
    <row r="2504" spans="1:17" s="364" customFormat="1" ht="109.2" customHeight="1" x14ac:dyDescent="0.3">
      <c r="A2504" s="368"/>
      <c r="B2504" s="361"/>
      <c r="C2504" s="368"/>
      <c r="D2504" s="368"/>
      <c r="E2504" s="368"/>
      <c r="F2504" s="368"/>
      <c r="G2504" s="369"/>
      <c r="H2504" s="369"/>
      <c r="I2504" s="443"/>
      <c r="J2504" s="368"/>
      <c r="O2504" s="457"/>
      <c r="P2504" s="398"/>
      <c r="Q2504" s="398"/>
    </row>
    <row r="2505" spans="1:17" s="364" customFormat="1" ht="109.2" customHeight="1" x14ac:dyDescent="0.3">
      <c r="A2505" s="368"/>
      <c r="B2505" s="361"/>
      <c r="C2505" s="368"/>
      <c r="D2505" s="368"/>
      <c r="E2505" s="368"/>
      <c r="F2505" s="368"/>
      <c r="G2505" s="369"/>
      <c r="H2505" s="369"/>
      <c r="I2505" s="443"/>
      <c r="J2505" s="368"/>
      <c r="O2505" s="457"/>
      <c r="P2505" s="398"/>
      <c r="Q2505" s="398"/>
    </row>
    <row r="2506" spans="1:17" s="364" customFormat="1" ht="109.2" customHeight="1" x14ac:dyDescent="0.3">
      <c r="A2506" s="368"/>
      <c r="B2506" s="361"/>
      <c r="C2506" s="368"/>
      <c r="D2506" s="368"/>
      <c r="E2506" s="368"/>
      <c r="F2506" s="368"/>
      <c r="G2506" s="369"/>
      <c r="H2506" s="369"/>
      <c r="I2506" s="443"/>
      <c r="J2506" s="368"/>
      <c r="O2506" s="457"/>
      <c r="P2506" s="398"/>
      <c r="Q2506" s="398"/>
    </row>
    <row r="2507" spans="1:17" s="364" customFormat="1" ht="109.2" customHeight="1" x14ac:dyDescent="0.3">
      <c r="A2507" s="368"/>
      <c r="B2507" s="361"/>
      <c r="C2507" s="368"/>
      <c r="D2507" s="368"/>
      <c r="E2507" s="368"/>
      <c r="F2507" s="368"/>
      <c r="G2507" s="369"/>
      <c r="H2507" s="369"/>
      <c r="I2507" s="443"/>
      <c r="J2507" s="368"/>
      <c r="O2507" s="457"/>
      <c r="P2507" s="398"/>
      <c r="Q2507" s="398"/>
    </row>
    <row r="2508" spans="1:17" s="364" customFormat="1" ht="109.2" customHeight="1" x14ac:dyDescent="0.3">
      <c r="A2508" s="368"/>
      <c r="B2508" s="361"/>
      <c r="C2508" s="368"/>
      <c r="D2508" s="368"/>
      <c r="E2508" s="368"/>
      <c r="F2508" s="368"/>
      <c r="G2508" s="369"/>
      <c r="H2508" s="369"/>
      <c r="I2508" s="443"/>
      <c r="J2508" s="368"/>
      <c r="O2508" s="457"/>
      <c r="P2508" s="398"/>
      <c r="Q2508" s="398"/>
    </row>
    <row r="2509" spans="1:17" s="364" customFormat="1" ht="109.2" customHeight="1" x14ac:dyDescent="0.3">
      <c r="A2509" s="368"/>
      <c r="B2509" s="361"/>
      <c r="C2509" s="368"/>
      <c r="D2509" s="368"/>
      <c r="E2509" s="368"/>
      <c r="F2509" s="368"/>
      <c r="G2509" s="369"/>
      <c r="H2509" s="369"/>
      <c r="I2509" s="443"/>
      <c r="J2509" s="368"/>
      <c r="O2509" s="457"/>
      <c r="P2509" s="398"/>
      <c r="Q2509" s="398"/>
    </row>
    <row r="2510" spans="1:17" s="364" customFormat="1" ht="109.2" customHeight="1" x14ac:dyDescent="0.3">
      <c r="A2510" s="368"/>
      <c r="B2510" s="361"/>
      <c r="C2510" s="368"/>
      <c r="D2510" s="368"/>
      <c r="E2510" s="368"/>
      <c r="F2510" s="368"/>
      <c r="G2510" s="369"/>
      <c r="H2510" s="369"/>
      <c r="I2510" s="443"/>
      <c r="J2510" s="368"/>
      <c r="O2510" s="457"/>
      <c r="P2510" s="398"/>
      <c r="Q2510" s="398"/>
    </row>
    <row r="2511" spans="1:17" s="364" customFormat="1" ht="109.2" customHeight="1" x14ac:dyDescent="0.3">
      <c r="A2511" s="368"/>
      <c r="B2511" s="361"/>
      <c r="C2511" s="368"/>
      <c r="D2511" s="368"/>
      <c r="E2511" s="368"/>
      <c r="F2511" s="368"/>
      <c r="G2511" s="369"/>
      <c r="H2511" s="369"/>
      <c r="I2511" s="443"/>
      <c r="J2511" s="368"/>
      <c r="O2511" s="457"/>
      <c r="P2511" s="398"/>
      <c r="Q2511" s="398"/>
    </row>
    <row r="2512" spans="1:17" s="364" customFormat="1" ht="109.2" customHeight="1" x14ac:dyDescent="0.3">
      <c r="A2512" s="368"/>
      <c r="B2512" s="361"/>
      <c r="C2512" s="368"/>
      <c r="D2512" s="368"/>
      <c r="E2512" s="368"/>
      <c r="F2512" s="368"/>
      <c r="G2512" s="369"/>
      <c r="H2512" s="369"/>
      <c r="I2512" s="443"/>
      <c r="J2512" s="368"/>
      <c r="O2512" s="457"/>
      <c r="P2512" s="398"/>
      <c r="Q2512" s="398"/>
    </row>
    <row r="2513" spans="1:17" s="364" customFormat="1" ht="109.2" customHeight="1" x14ac:dyDescent="0.3">
      <c r="A2513" s="368"/>
      <c r="B2513" s="361"/>
      <c r="C2513" s="368"/>
      <c r="D2513" s="368"/>
      <c r="E2513" s="368"/>
      <c r="F2513" s="368"/>
      <c r="G2513" s="369"/>
      <c r="H2513" s="369"/>
      <c r="I2513" s="443"/>
      <c r="J2513" s="368"/>
      <c r="O2513" s="457"/>
      <c r="P2513" s="398"/>
      <c r="Q2513" s="398"/>
    </row>
    <row r="2514" spans="1:17" s="364" customFormat="1" ht="109.2" customHeight="1" x14ac:dyDescent="0.3">
      <c r="A2514" s="368"/>
      <c r="B2514" s="361"/>
      <c r="C2514" s="368"/>
      <c r="D2514" s="368"/>
      <c r="E2514" s="368"/>
      <c r="F2514" s="368"/>
      <c r="G2514" s="369"/>
      <c r="H2514" s="369"/>
      <c r="I2514" s="443"/>
      <c r="J2514" s="368"/>
      <c r="O2514" s="457"/>
      <c r="P2514" s="398"/>
      <c r="Q2514" s="398"/>
    </row>
    <row r="2515" spans="1:17" s="364" customFormat="1" ht="109.2" customHeight="1" x14ac:dyDescent="0.3">
      <c r="A2515" s="368"/>
      <c r="B2515" s="361"/>
      <c r="C2515" s="368"/>
      <c r="D2515" s="368"/>
      <c r="E2515" s="368"/>
      <c r="F2515" s="368"/>
      <c r="G2515" s="369"/>
      <c r="H2515" s="369"/>
      <c r="I2515" s="443"/>
      <c r="J2515" s="368"/>
      <c r="O2515" s="457"/>
      <c r="P2515" s="398"/>
      <c r="Q2515" s="398"/>
    </row>
    <row r="2516" spans="1:17" s="364" customFormat="1" ht="109.2" customHeight="1" x14ac:dyDescent="0.3">
      <c r="A2516" s="368"/>
      <c r="B2516" s="361"/>
      <c r="C2516" s="368"/>
      <c r="D2516" s="368"/>
      <c r="E2516" s="368"/>
      <c r="F2516" s="368"/>
      <c r="G2516" s="369"/>
      <c r="H2516" s="369"/>
      <c r="I2516" s="443"/>
      <c r="J2516" s="368"/>
      <c r="O2516" s="457"/>
      <c r="P2516" s="398"/>
      <c r="Q2516" s="398"/>
    </row>
    <row r="2517" spans="1:17" s="364" customFormat="1" ht="109.2" customHeight="1" x14ac:dyDescent="0.3">
      <c r="A2517" s="368"/>
      <c r="B2517" s="361"/>
      <c r="C2517" s="368"/>
      <c r="D2517" s="368"/>
      <c r="E2517" s="368"/>
      <c r="F2517" s="368"/>
      <c r="G2517" s="369"/>
      <c r="H2517" s="369"/>
      <c r="I2517" s="443"/>
      <c r="J2517" s="368"/>
      <c r="O2517" s="457"/>
      <c r="P2517" s="398"/>
      <c r="Q2517" s="398"/>
    </row>
    <row r="2518" spans="1:17" s="364" customFormat="1" ht="109.2" customHeight="1" x14ac:dyDescent="0.3">
      <c r="A2518" s="368"/>
      <c r="B2518" s="361"/>
      <c r="C2518" s="368"/>
      <c r="D2518" s="368"/>
      <c r="E2518" s="368"/>
      <c r="F2518" s="368"/>
      <c r="G2518" s="369"/>
      <c r="H2518" s="369"/>
      <c r="I2518" s="443"/>
      <c r="J2518" s="368"/>
      <c r="O2518" s="457"/>
      <c r="P2518" s="398"/>
      <c r="Q2518" s="398"/>
    </row>
    <row r="2519" spans="1:17" s="364" customFormat="1" ht="109.2" customHeight="1" x14ac:dyDescent="0.3">
      <c r="A2519" s="368"/>
      <c r="B2519" s="361"/>
      <c r="C2519" s="368"/>
      <c r="D2519" s="368"/>
      <c r="E2519" s="368"/>
      <c r="F2519" s="368"/>
      <c r="G2519" s="369"/>
      <c r="H2519" s="369"/>
      <c r="I2519" s="443"/>
      <c r="J2519" s="368"/>
      <c r="O2519" s="457"/>
      <c r="P2519" s="398"/>
      <c r="Q2519" s="398"/>
    </row>
    <row r="2520" spans="1:17" s="364" customFormat="1" ht="109.2" customHeight="1" x14ac:dyDescent="0.3">
      <c r="A2520" s="368"/>
      <c r="B2520" s="361"/>
      <c r="C2520" s="368"/>
      <c r="D2520" s="368"/>
      <c r="E2520" s="368"/>
      <c r="F2520" s="368"/>
      <c r="G2520" s="369"/>
      <c r="H2520" s="369"/>
      <c r="I2520" s="443"/>
      <c r="J2520" s="368"/>
      <c r="O2520" s="457"/>
      <c r="P2520" s="398"/>
      <c r="Q2520" s="398"/>
    </row>
    <row r="2521" spans="1:17" s="364" customFormat="1" ht="109.2" customHeight="1" x14ac:dyDescent="0.3">
      <c r="A2521" s="368"/>
      <c r="B2521" s="361"/>
      <c r="C2521" s="368"/>
      <c r="D2521" s="368"/>
      <c r="E2521" s="368"/>
      <c r="F2521" s="368"/>
      <c r="G2521" s="369"/>
      <c r="H2521" s="369"/>
      <c r="I2521" s="443"/>
      <c r="J2521" s="368"/>
      <c r="O2521" s="457"/>
      <c r="P2521" s="398"/>
      <c r="Q2521" s="398"/>
    </row>
    <row r="2522" spans="1:17" s="364" customFormat="1" ht="109.2" customHeight="1" x14ac:dyDescent="0.3">
      <c r="A2522" s="368"/>
      <c r="B2522" s="361"/>
      <c r="C2522" s="368"/>
      <c r="D2522" s="368"/>
      <c r="E2522" s="368"/>
      <c r="F2522" s="368"/>
      <c r="G2522" s="369"/>
      <c r="H2522" s="369"/>
      <c r="I2522" s="443"/>
      <c r="J2522" s="368"/>
      <c r="O2522" s="457"/>
      <c r="P2522" s="398"/>
      <c r="Q2522" s="398"/>
    </row>
    <row r="2523" spans="1:17" s="364" customFormat="1" ht="109.2" customHeight="1" x14ac:dyDescent="0.3">
      <c r="A2523" s="368"/>
      <c r="B2523" s="361"/>
      <c r="C2523" s="368"/>
      <c r="D2523" s="368"/>
      <c r="E2523" s="368"/>
      <c r="F2523" s="368"/>
      <c r="G2523" s="369"/>
      <c r="H2523" s="369"/>
      <c r="I2523" s="443"/>
      <c r="J2523" s="368"/>
      <c r="O2523" s="457"/>
      <c r="P2523" s="398"/>
      <c r="Q2523" s="398"/>
    </row>
    <row r="2524" spans="1:17" s="364" customFormat="1" ht="109.2" customHeight="1" x14ac:dyDescent="0.3">
      <c r="A2524" s="368"/>
      <c r="B2524" s="361"/>
      <c r="C2524" s="368"/>
      <c r="D2524" s="368"/>
      <c r="E2524" s="368"/>
      <c r="F2524" s="368"/>
      <c r="G2524" s="369"/>
      <c r="H2524" s="369"/>
      <c r="I2524" s="443"/>
      <c r="J2524" s="368"/>
      <c r="O2524" s="457"/>
      <c r="P2524" s="398"/>
      <c r="Q2524" s="398"/>
    </row>
    <row r="2525" spans="1:17" s="364" customFormat="1" ht="109.2" customHeight="1" x14ac:dyDescent="0.3">
      <c r="A2525" s="368"/>
      <c r="B2525" s="361"/>
      <c r="C2525" s="368"/>
      <c r="D2525" s="368"/>
      <c r="E2525" s="368"/>
      <c r="F2525" s="368"/>
      <c r="G2525" s="369"/>
      <c r="H2525" s="369"/>
      <c r="I2525" s="443"/>
      <c r="J2525" s="368"/>
      <c r="O2525" s="457"/>
      <c r="P2525" s="398"/>
      <c r="Q2525" s="398"/>
    </row>
    <row r="2526" spans="1:17" s="364" customFormat="1" ht="109.2" customHeight="1" x14ac:dyDescent="0.3">
      <c r="A2526" s="368"/>
      <c r="B2526" s="361"/>
      <c r="C2526" s="368"/>
      <c r="D2526" s="368"/>
      <c r="E2526" s="368"/>
      <c r="F2526" s="368"/>
      <c r="G2526" s="369"/>
      <c r="H2526" s="369"/>
      <c r="I2526" s="443"/>
      <c r="J2526" s="368"/>
      <c r="O2526" s="457"/>
      <c r="P2526" s="398"/>
      <c r="Q2526" s="398"/>
    </row>
    <row r="2527" spans="1:17" s="364" customFormat="1" ht="109.2" customHeight="1" x14ac:dyDescent="0.3">
      <c r="A2527" s="368"/>
      <c r="B2527" s="361"/>
      <c r="C2527" s="368"/>
      <c r="D2527" s="368"/>
      <c r="E2527" s="368"/>
      <c r="F2527" s="368"/>
      <c r="G2527" s="369"/>
      <c r="H2527" s="369"/>
      <c r="I2527" s="443"/>
      <c r="J2527" s="368"/>
      <c r="O2527" s="457"/>
      <c r="P2527" s="398"/>
      <c r="Q2527" s="398"/>
    </row>
    <row r="2528" spans="1:17" s="364" customFormat="1" ht="109.2" customHeight="1" x14ac:dyDescent="0.3">
      <c r="A2528" s="368"/>
      <c r="B2528" s="361"/>
      <c r="C2528" s="368"/>
      <c r="D2528" s="368"/>
      <c r="E2528" s="368"/>
      <c r="F2528" s="368"/>
      <c r="G2528" s="369"/>
      <c r="H2528" s="369"/>
      <c r="I2528" s="443"/>
      <c r="J2528" s="368"/>
      <c r="O2528" s="457"/>
      <c r="P2528" s="398"/>
      <c r="Q2528" s="398"/>
    </row>
    <row r="2529" spans="1:17" s="364" customFormat="1" ht="109.2" customHeight="1" x14ac:dyDescent="0.3">
      <c r="A2529" s="368"/>
      <c r="B2529" s="361"/>
      <c r="C2529" s="368"/>
      <c r="D2529" s="368"/>
      <c r="E2529" s="368"/>
      <c r="F2529" s="368"/>
      <c r="G2529" s="369"/>
      <c r="H2529" s="369"/>
      <c r="I2529" s="443"/>
      <c r="J2529" s="368"/>
      <c r="O2529" s="457"/>
      <c r="P2529" s="398"/>
      <c r="Q2529" s="398"/>
    </row>
    <row r="2530" spans="1:17" s="364" customFormat="1" ht="109.2" customHeight="1" x14ac:dyDescent="0.3">
      <c r="A2530" s="368"/>
      <c r="B2530" s="361"/>
      <c r="C2530" s="368"/>
      <c r="D2530" s="368"/>
      <c r="E2530" s="368"/>
      <c r="F2530" s="368"/>
      <c r="G2530" s="369"/>
      <c r="H2530" s="369"/>
      <c r="I2530" s="443"/>
      <c r="J2530" s="368"/>
      <c r="O2530" s="457"/>
      <c r="P2530" s="398"/>
      <c r="Q2530" s="398"/>
    </row>
    <row r="2531" spans="1:17" s="364" customFormat="1" ht="109.2" customHeight="1" x14ac:dyDescent="0.3">
      <c r="A2531" s="368"/>
      <c r="B2531" s="361"/>
      <c r="C2531" s="368"/>
      <c r="D2531" s="368"/>
      <c r="E2531" s="368"/>
      <c r="F2531" s="368"/>
      <c r="G2531" s="369"/>
      <c r="H2531" s="369"/>
      <c r="I2531" s="443"/>
      <c r="J2531" s="368"/>
      <c r="O2531" s="457"/>
      <c r="P2531" s="398"/>
      <c r="Q2531" s="398"/>
    </row>
    <row r="2532" spans="1:17" s="364" customFormat="1" ht="109.2" customHeight="1" x14ac:dyDescent="0.3">
      <c r="A2532" s="368"/>
      <c r="B2532" s="361"/>
      <c r="C2532" s="368"/>
      <c r="D2532" s="368"/>
      <c r="E2532" s="368"/>
      <c r="F2532" s="368"/>
      <c r="G2532" s="369"/>
      <c r="H2532" s="369"/>
      <c r="I2532" s="443"/>
      <c r="J2532" s="368"/>
      <c r="O2532" s="457"/>
      <c r="P2532" s="398"/>
      <c r="Q2532" s="398"/>
    </row>
    <row r="2533" spans="1:17" s="364" customFormat="1" ht="109.2" customHeight="1" x14ac:dyDescent="0.3">
      <c r="A2533" s="368"/>
      <c r="B2533" s="361"/>
      <c r="C2533" s="368"/>
      <c r="D2533" s="368"/>
      <c r="E2533" s="368"/>
      <c r="F2533" s="368"/>
      <c r="G2533" s="369"/>
      <c r="H2533" s="369"/>
      <c r="I2533" s="443"/>
      <c r="J2533" s="368"/>
      <c r="O2533" s="457"/>
      <c r="P2533" s="398"/>
      <c r="Q2533" s="398"/>
    </row>
    <row r="2534" spans="1:17" s="364" customFormat="1" ht="109.2" customHeight="1" x14ac:dyDescent="0.3">
      <c r="A2534" s="368"/>
      <c r="B2534" s="361"/>
      <c r="C2534" s="368"/>
      <c r="D2534" s="368"/>
      <c r="E2534" s="368"/>
      <c r="F2534" s="368"/>
      <c r="G2534" s="369"/>
      <c r="H2534" s="369"/>
      <c r="I2534" s="443"/>
      <c r="J2534" s="368"/>
      <c r="O2534" s="457"/>
      <c r="P2534" s="398"/>
      <c r="Q2534" s="398"/>
    </row>
    <row r="2535" spans="1:17" s="364" customFormat="1" ht="109.2" customHeight="1" x14ac:dyDescent="0.3">
      <c r="A2535" s="368"/>
      <c r="B2535" s="361"/>
      <c r="C2535" s="368"/>
      <c r="D2535" s="368"/>
      <c r="E2535" s="368"/>
      <c r="F2535" s="368"/>
      <c r="G2535" s="369"/>
      <c r="H2535" s="369"/>
      <c r="I2535" s="443"/>
      <c r="J2535" s="368"/>
      <c r="O2535" s="457"/>
      <c r="P2535" s="398"/>
      <c r="Q2535" s="398"/>
    </row>
    <row r="2536" spans="1:17" s="364" customFormat="1" ht="109.2" customHeight="1" x14ac:dyDescent="0.3">
      <c r="A2536" s="368"/>
      <c r="B2536" s="361"/>
      <c r="C2536" s="368"/>
      <c r="D2536" s="368"/>
      <c r="E2536" s="368"/>
      <c r="F2536" s="368"/>
      <c r="G2536" s="369"/>
      <c r="H2536" s="369"/>
      <c r="I2536" s="443"/>
      <c r="J2536" s="368"/>
      <c r="O2536" s="457"/>
      <c r="P2536" s="398"/>
      <c r="Q2536" s="398"/>
    </row>
    <row r="2537" spans="1:17" s="364" customFormat="1" ht="109.2" customHeight="1" x14ac:dyDescent="0.3">
      <c r="A2537" s="368"/>
      <c r="B2537" s="361"/>
      <c r="C2537" s="368"/>
      <c r="D2537" s="368"/>
      <c r="E2537" s="368"/>
      <c r="F2537" s="368"/>
      <c r="G2537" s="369"/>
      <c r="H2537" s="369"/>
      <c r="I2537" s="443"/>
      <c r="J2537" s="368"/>
      <c r="O2537" s="457"/>
      <c r="P2537" s="398"/>
      <c r="Q2537" s="398"/>
    </row>
    <row r="2538" spans="1:17" s="364" customFormat="1" ht="109.2" customHeight="1" x14ac:dyDescent="0.3">
      <c r="A2538" s="368"/>
      <c r="B2538" s="361"/>
      <c r="C2538" s="368"/>
      <c r="D2538" s="368"/>
      <c r="E2538" s="368"/>
      <c r="F2538" s="368"/>
      <c r="G2538" s="369"/>
      <c r="H2538" s="369"/>
      <c r="I2538" s="443"/>
      <c r="J2538" s="368"/>
      <c r="O2538" s="457"/>
      <c r="P2538" s="398"/>
      <c r="Q2538" s="398"/>
    </row>
    <row r="2539" spans="1:17" s="364" customFormat="1" ht="109.2" customHeight="1" x14ac:dyDescent="0.3">
      <c r="A2539" s="368"/>
      <c r="B2539" s="361"/>
      <c r="C2539" s="368"/>
      <c r="D2539" s="368"/>
      <c r="E2539" s="368"/>
      <c r="F2539" s="368"/>
      <c r="G2539" s="369"/>
      <c r="H2539" s="369"/>
      <c r="I2539" s="443"/>
      <c r="J2539" s="368"/>
      <c r="O2539" s="457"/>
      <c r="P2539" s="398"/>
      <c r="Q2539" s="398"/>
    </row>
    <row r="2540" spans="1:17" s="364" customFormat="1" ht="109.2" customHeight="1" x14ac:dyDescent="0.3">
      <c r="A2540" s="368"/>
      <c r="B2540" s="361"/>
      <c r="C2540" s="368"/>
      <c r="D2540" s="368"/>
      <c r="E2540" s="368"/>
      <c r="F2540" s="368"/>
      <c r="G2540" s="369"/>
      <c r="H2540" s="369"/>
      <c r="I2540" s="443"/>
      <c r="J2540" s="368"/>
      <c r="O2540" s="457"/>
      <c r="P2540" s="398"/>
      <c r="Q2540" s="398"/>
    </row>
    <row r="2541" spans="1:17" s="364" customFormat="1" ht="109.2" customHeight="1" x14ac:dyDescent="0.3">
      <c r="A2541" s="368"/>
      <c r="B2541" s="361"/>
      <c r="C2541" s="368"/>
      <c r="D2541" s="368"/>
      <c r="E2541" s="368"/>
      <c r="F2541" s="368"/>
      <c r="G2541" s="369"/>
      <c r="H2541" s="369"/>
      <c r="I2541" s="443"/>
      <c r="J2541" s="368"/>
      <c r="O2541" s="457"/>
      <c r="P2541" s="398"/>
      <c r="Q2541" s="398"/>
    </row>
    <row r="2542" spans="1:17" s="364" customFormat="1" ht="109.2" customHeight="1" x14ac:dyDescent="0.3">
      <c r="A2542" s="368"/>
      <c r="B2542" s="361"/>
      <c r="C2542" s="368"/>
      <c r="D2542" s="368"/>
      <c r="E2542" s="368"/>
      <c r="F2542" s="368"/>
      <c r="G2542" s="369"/>
      <c r="H2542" s="369"/>
      <c r="I2542" s="443"/>
      <c r="J2542" s="368"/>
      <c r="O2542" s="457"/>
      <c r="P2542" s="398"/>
      <c r="Q2542" s="398"/>
    </row>
    <row r="2543" spans="1:17" s="364" customFormat="1" ht="109.2" customHeight="1" x14ac:dyDescent="0.3">
      <c r="A2543" s="368"/>
      <c r="B2543" s="361"/>
      <c r="C2543" s="368"/>
      <c r="D2543" s="368"/>
      <c r="E2543" s="368"/>
      <c r="F2543" s="368"/>
      <c r="G2543" s="369"/>
      <c r="H2543" s="369"/>
      <c r="I2543" s="443"/>
      <c r="J2543" s="368"/>
      <c r="O2543" s="457"/>
      <c r="P2543" s="398"/>
      <c r="Q2543" s="398"/>
    </row>
    <row r="2544" spans="1:17" s="364" customFormat="1" ht="109.2" customHeight="1" x14ac:dyDescent="0.3">
      <c r="A2544" s="368"/>
      <c r="B2544" s="361"/>
      <c r="C2544" s="368"/>
      <c r="D2544" s="368"/>
      <c r="E2544" s="368"/>
      <c r="F2544" s="368"/>
      <c r="G2544" s="369"/>
      <c r="H2544" s="369"/>
      <c r="I2544" s="443"/>
      <c r="J2544" s="368"/>
      <c r="O2544" s="457"/>
      <c r="P2544" s="398"/>
      <c r="Q2544" s="398"/>
    </row>
    <row r="2545" spans="1:17" s="364" customFormat="1" ht="109.2" customHeight="1" x14ac:dyDescent="0.3">
      <c r="A2545" s="368"/>
      <c r="B2545" s="361"/>
      <c r="C2545" s="368"/>
      <c r="D2545" s="368"/>
      <c r="E2545" s="368"/>
      <c r="F2545" s="368"/>
      <c r="G2545" s="369"/>
      <c r="H2545" s="369"/>
      <c r="I2545" s="443"/>
      <c r="J2545" s="368"/>
      <c r="O2545" s="457"/>
      <c r="P2545" s="398"/>
      <c r="Q2545" s="398"/>
    </row>
    <row r="2546" spans="1:17" s="364" customFormat="1" ht="109.2" customHeight="1" x14ac:dyDescent="0.3">
      <c r="A2546" s="368"/>
      <c r="B2546" s="361"/>
      <c r="C2546" s="368"/>
      <c r="D2546" s="368"/>
      <c r="E2546" s="368"/>
      <c r="F2546" s="368"/>
      <c r="G2546" s="369"/>
      <c r="H2546" s="369"/>
      <c r="I2546" s="443"/>
      <c r="J2546" s="368"/>
      <c r="O2546" s="457"/>
      <c r="P2546" s="398"/>
      <c r="Q2546" s="398"/>
    </row>
    <row r="2547" spans="1:17" s="364" customFormat="1" ht="109.2" customHeight="1" x14ac:dyDescent="0.3">
      <c r="A2547" s="368"/>
      <c r="B2547" s="361"/>
      <c r="C2547" s="368"/>
      <c r="D2547" s="368"/>
      <c r="E2547" s="368"/>
      <c r="F2547" s="368"/>
      <c r="G2547" s="369"/>
      <c r="H2547" s="369"/>
      <c r="I2547" s="443"/>
      <c r="J2547" s="368"/>
      <c r="O2547" s="457"/>
      <c r="P2547" s="398"/>
      <c r="Q2547" s="398"/>
    </row>
    <row r="2548" spans="1:17" s="364" customFormat="1" ht="109.2" customHeight="1" x14ac:dyDescent="0.3">
      <c r="A2548" s="368"/>
      <c r="B2548" s="361"/>
      <c r="C2548" s="368"/>
      <c r="D2548" s="368"/>
      <c r="E2548" s="368"/>
      <c r="F2548" s="368"/>
      <c r="G2548" s="369"/>
      <c r="H2548" s="369"/>
      <c r="I2548" s="443"/>
      <c r="J2548" s="368"/>
      <c r="O2548" s="457"/>
      <c r="P2548" s="398"/>
      <c r="Q2548" s="398"/>
    </row>
    <row r="2549" spans="1:17" s="364" customFormat="1" ht="109.2" customHeight="1" x14ac:dyDescent="0.3">
      <c r="A2549" s="368"/>
      <c r="B2549" s="361"/>
      <c r="C2549" s="368"/>
      <c r="D2549" s="368"/>
      <c r="E2549" s="368"/>
      <c r="F2549" s="368"/>
      <c r="G2549" s="369"/>
      <c r="H2549" s="369"/>
      <c r="I2549" s="443"/>
      <c r="J2549" s="368"/>
      <c r="O2549" s="457"/>
      <c r="P2549" s="398"/>
      <c r="Q2549" s="398"/>
    </row>
    <row r="2550" spans="1:17" s="364" customFormat="1" ht="109.2" customHeight="1" x14ac:dyDescent="0.3">
      <c r="A2550" s="368"/>
      <c r="B2550" s="361"/>
      <c r="C2550" s="368"/>
      <c r="D2550" s="368"/>
      <c r="E2550" s="368"/>
      <c r="F2550" s="368"/>
      <c r="G2550" s="369"/>
      <c r="H2550" s="369"/>
      <c r="I2550" s="443"/>
      <c r="J2550" s="368"/>
      <c r="O2550" s="457"/>
      <c r="P2550" s="398"/>
      <c r="Q2550" s="398"/>
    </row>
    <row r="2551" spans="1:17" s="364" customFormat="1" ht="109.2" customHeight="1" x14ac:dyDescent="0.3">
      <c r="A2551" s="368"/>
      <c r="B2551" s="361"/>
      <c r="C2551" s="368"/>
      <c r="D2551" s="368"/>
      <c r="E2551" s="368"/>
      <c r="F2551" s="368"/>
      <c r="G2551" s="369"/>
      <c r="H2551" s="369"/>
      <c r="I2551" s="443"/>
      <c r="J2551" s="368"/>
      <c r="O2551" s="457"/>
      <c r="P2551" s="398"/>
      <c r="Q2551" s="398"/>
    </row>
    <row r="2552" spans="1:17" s="364" customFormat="1" ht="109.2" customHeight="1" x14ac:dyDescent="0.3">
      <c r="A2552" s="368"/>
      <c r="B2552" s="361"/>
      <c r="C2552" s="368"/>
      <c r="D2552" s="368"/>
      <c r="E2552" s="368"/>
      <c r="F2552" s="368"/>
      <c r="G2552" s="369"/>
      <c r="H2552" s="369"/>
      <c r="I2552" s="443"/>
      <c r="J2552" s="368"/>
      <c r="O2552" s="457"/>
      <c r="P2552" s="398"/>
      <c r="Q2552" s="398"/>
    </row>
    <row r="2553" spans="1:17" s="364" customFormat="1" ht="109.2" customHeight="1" x14ac:dyDescent="0.3">
      <c r="A2553" s="368"/>
      <c r="B2553" s="361"/>
      <c r="C2553" s="368"/>
      <c r="D2553" s="368"/>
      <c r="E2553" s="368"/>
      <c r="F2553" s="368"/>
      <c r="G2553" s="369"/>
      <c r="H2553" s="369"/>
      <c r="I2553" s="443"/>
      <c r="J2553" s="368"/>
      <c r="O2553" s="457"/>
      <c r="P2553" s="398"/>
      <c r="Q2553" s="398"/>
    </row>
    <row r="2554" spans="1:17" s="364" customFormat="1" ht="109.2" customHeight="1" x14ac:dyDescent="0.3">
      <c r="A2554" s="368"/>
      <c r="B2554" s="361"/>
      <c r="C2554" s="368"/>
      <c r="D2554" s="368"/>
      <c r="E2554" s="368"/>
      <c r="F2554" s="368"/>
      <c r="G2554" s="369"/>
      <c r="H2554" s="369"/>
      <c r="I2554" s="443"/>
      <c r="J2554" s="368"/>
      <c r="O2554" s="457"/>
      <c r="P2554" s="398"/>
      <c r="Q2554" s="398"/>
    </row>
    <row r="2555" spans="1:17" s="364" customFormat="1" ht="109.2" customHeight="1" x14ac:dyDescent="0.3">
      <c r="A2555" s="368"/>
      <c r="B2555" s="361"/>
      <c r="C2555" s="368"/>
      <c r="D2555" s="368"/>
      <c r="E2555" s="368"/>
      <c r="F2555" s="368"/>
      <c r="G2555" s="369"/>
      <c r="H2555" s="369"/>
      <c r="I2555" s="443"/>
      <c r="J2555" s="368"/>
      <c r="O2555" s="457"/>
      <c r="P2555" s="398"/>
      <c r="Q2555" s="398"/>
    </row>
    <row r="2556" spans="1:17" s="364" customFormat="1" ht="109.2" customHeight="1" x14ac:dyDescent="0.3">
      <c r="A2556" s="368"/>
      <c r="B2556" s="361"/>
      <c r="C2556" s="368"/>
      <c r="D2556" s="368"/>
      <c r="E2556" s="368"/>
      <c r="F2556" s="368"/>
      <c r="G2556" s="369"/>
      <c r="H2556" s="369"/>
      <c r="I2556" s="443"/>
      <c r="J2556" s="368"/>
      <c r="O2556" s="457"/>
      <c r="P2556" s="398"/>
      <c r="Q2556" s="398"/>
    </row>
    <row r="2557" spans="1:17" s="364" customFormat="1" ht="109.2" customHeight="1" x14ac:dyDescent="0.3">
      <c r="A2557" s="368"/>
      <c r="B2557" s="361"/>
      <c r="C2557" s="368"/>
      <c r="D2557" s="368"/>
      <c r="E2557" s="368"/>
      <c r="F2557" s="368"/>
      <c r="G2557" s="369"/>
      <c r="H2557" s="369"/>
      <c r="I2557" s="443"/>
      <c r="J2557" s="368"/>
      <c r="O2557" s="457"/>
      <c r="P2557" s="398"/>
      <c r="Q2557" s="398"/>
    </row>
    <row r="2558" spans="1:17" s="364" customFormat="1" ht="109.2" customHeight="1" x14ac:dyDescent="0.3">
      <c r="A2558" s="368"/>
      <c r="B2558" s="361"/>
      <c r="C2558" s="368"/>
      <c r="D2558" s="368"/>
      <c r="E2558" s="368"/>
      <c r="F2558" s="368"/>
      <c r="G2558" s="369"/>
      <c r="H2558" s="369"/>
      <c r="I2558" s="443"/>
      <c r="J2558" s="368"/>
      <c r="O2558" s="457"/>
      <c r="P2558" s="398"/>
      <c r="Q2558" s="398"/>
    </row>
    <row r="2559" spans="1:17" s="364" customFormat="1" ht="109.2" customHeight="1" x14ac:dyDescent="0.3">
      <c r="A2559" s="368"/>
      <c r="B2559" s="361"/>
      <c r="C2559" s="368"/>
      <c r="D2559" s="368"/>
      <c r="E2559" s="368"/>
      <c r="F2559" s="368"/>
      <c r="G2559" s="369"/>
      <c r="H2559" s="369"/>
      <c r="I2559" s="443"/>
      <c r="J2559" s="368"/>
      <c r="O2559" s="457"/>
      <c r="P2559" s="398"/>
      <c r="Q2559" s="398"/>
    </row>
    <row r="2560" spans="1:17" s="364" customFormat="1" ht="109.2" customHeight="1" x14ac:dyDescent="0.3">
      <c r="A2560" s="368"/>
      <c r="B2560" s="361"/>
      <c r="C2560" s="368"/>
      <c r="D2560" s="368"/>
      <c r="E2560" s="368"/>
      <c r="F2560" s="368"/>
      <c r="G2560" s="369"/>
      <c r="H2560" s="369"/>
      <c r="I2560" s="443"/>
      <c r="J2560" s="368"/>
      <c r="O2560" s="457"/>
      <c r="P2560" s="398"/>
      <c r="Q2560" s="398"/>
    </row>
    <row r="2561" spans="1:17" s="364" customFormat="1" ht="109.2" customHeight="1" x14ac:dyDescent="0.3">
      <c r="A2561" s="368"/>
      <c r="B2561" s="361"/>
      <c r="C2561" s="368"/>
      <c r="D2561" s="368"/>
      <c r="E2561" s="368"/>
      <c r="F2561" s="368"/>
      <c r="G2561" s="369"/>
      <c r="H2561" s="369"/>
      <c r="I2561" s="443"/>
      <c r="J2561" s="368"/>
      <c r="O2561" s="457"/>
      <c r="P2561" s="398"/>
      <c r="Q2561" s="398"/>
    </row>
    <row r="2562" spans="1:17" s="364" customFormat="1" ht="109.2" customHeight="1" x14ac:dyDescent="0.3">
      <c r="A2562" s="368"/>
      <c r="B2562" s="361"/>
      <c r="C2562" s="368"/>
      <c r="D2562" s="368"/>
      <c r="E2562" s="368"/>
      <c r="F2562" s="368"/>
      <c r="G2562" s="369"/>
      <c r="H2562" s="369"/>
      <c r="I2562" s="443"/>
      <c r="J2562" s="368"/>
      <c r="O2562" s="457"/>
      <c r="P2562" s="398"/>
      <c r="Q2562" s="398"/>
    </row>
    <row r="2563" spans="1:17" s="364" customFormat="1" ht="109.2" customHeight="1" x14ac:dyDescent="0.3">
      <c r="A2563" s="368"/>
      <c r="B2563" s="361"/>
      <c r="C2563" s="368"/>
      <c r="D2563" s="368"/>
      <c r="E2563" s="368"/>
      <c r="F2563" s="368"/>
      <c r="G2563" s="369"/>
      <c r="H2563" s="369"/>
      <c r="I2563" s="443"/>
      <c r="J2563" s="368"/>
      <c r="O2563" s="457"/>
      <c r="P2563" s="398"/>
      <c r="Q2563" s="398"/>
    </row>
    <row r="2564" spans="1:17" s="364" customFormat="1" ht="109.2" customHeight="1" x14ac:dyDescent="0.3">
      <c r="A2564" s="368"/>
      <c r="B2564" s="361"/>
      <c r="C2564" s="368"/>
      <c r="D2564" s="368"/>
      <c r="E2564" s="368"/>
      <c r="F2564" s="368"/>
      <c r="G2564" s="369"/>
      <c r="H2564" s="369"/>
      <c r="I2564" s="443"/>
      <c r="J2564" s="368"/>
      <c r="O2564" s="457"/>
      <c r="P2564" s="398"/>
      <c r="Q2564" s="398"/>
    </row>
    <row r="2565" spans="1:17" s="364" customFormat="1" ht="109.2" customHeight="1" x14ac:dyDescent="0.3">
      <c r="A2565" s="368"/>
      <c r="B2565" s="361"/>
      <c r="C2565" s="368"/>
      <c r="D2565" s="368"/>
      <c r="E2565" s="368"/>
      <c r="F2565" s="368"/>
      <c r="G2565" s="369"/>
      <c r="H2565" s="369"/>
      <c r="I2565" s="443"/>
      <c r="J2565" s="368"/>
      <c r="O2565" s="457"/>
      <c r="P2565" s="398"/>
      <c r="Q2565" s="398"/>
    </row>
    <row r="2566" spans="1:17" s="364" customFormat="1" ht="109.2" customHeight="1" x14ac:dyDescent="0.3">
      <c r="A2566" s="368"/>
      <c r="B2566" s="361"/>
      <c r="C2566" s="368"/>
      <c r="D2566" s="368"/>
      <c r="E2566" s="368"/>
      <c r="F2566" s="368"/>
      <c r="G2566" s="369"/>
      <c r="H2566" s="369"/>
      <c r="I2566" s="443"/>
      <c r="J2566" s="368"/>
      <c r="O2566" s="457"/>
      <c r="P2566" s="398"/>
      <c r="Q2566" s="398"/>
    </row>
    <row r="2567" spans="1:17" s="364" customFormat="1" ht="109.2" customHeight="1" x14ac:dyDescent="0.3">
      <c r="A2567" s="368"/>
      <c r="B2567" s="361"/>
      <c r="C2567" s="368"/>
      <c r="D2567" s="368"/>
      <c r="E2567" s="368"/>
      <c r="F2567" s="368"/>
      <c r="G2567" s="369"/>
      <c r="H2567" s="369"/>
      <c r="I2567" s="443"/>
      <c r="J2567" s="368"/>
      <c r="O2567" s="457"/>
      <c r="P2567" s="398"/>
      <c r="Q2567" s="398"/>
    </row>
    <row r="2568" spans="1:17" s="364" customFormat="1" ht="109.2" customHeight="1" x14ac:dyDescent="0.3">
      <c r="A2568" s="368"/>
      <c r="B2568" s="361"/>
      <c r="C2568" s="368"/>
      <c r="D2568" s="368"/>
      <c r="E2568" s="368"/>
      <c r="F2568" s="368"/>
      <c r="G2568" s="369"/>
      <c r="H2568" s="369"/>
      <c r="I2568" s="443"/>
      <c r="J2568" s="368"/>
      <c r="O2568" s="457"/>
      <c r="P2568" s="398"/>
      <c r="Q2568" s="398"/>
    </row>
    <row r="2569" spans="1:17" s="364" customFormat="1" ht="109.2" customHeight="1" x14ac:dyDescent="0.3">
      <c r="A2569" s="368"/>
      <c r="B2569" s="361"/>
      <c r="C2569" s="368"/>
      <c r="D2569" s="368"/>
      <c r="E2569" s="368"/>
      <c r="F2569" s="368"/>
      <c r="G2569" s="369"/>
      <c r="H2569" s="369"/>
      <c r="I2569" s="443"/>
      <c r="J2569" s="368"/>
      <c r="O2569" s="457"/>
      <c r="P2569" s="398"/>
      <c r="Q2569" s="398"/>
    </row>
    <row r="2570" spans="1:17" s="364" customFormat="1" ht="109.2" customHeight="1" x14ac:dyDescent="0.3">
      <c r="A2570" s="368"/>
      <c r="B2570" s="361"/>
      <c r="C2570" s="368"/>
      <c r="D2570" s="368"/>
      <c r="E2570" s="368"/>
      <c r="F2570" s="368"/>
      <c r="G2570" s="369"/>
      <c r="H2570" s="369"/>
      <c r="I2570" s="443"/>
      <c r="J2570" s="368"/>
      <c r="O2570" s="457"/>
      <c r="P2570" s="398"/>
      <c r="Q2570" s="398"/>
    </row>
    <row r="2571" spans="1:17" s="364" customFormat="1" ht="109.2" customHeight="1" x14ac:dyDescent="0.3">
      <c r="A2571" s="368"/>
      <c r="B2571" s="361"/>
      <c r="C2571" s="368"/>
      <c r="D2571" s="368"/>
      <c r="E2571" s="368"/>
      <c r="F2571" s="368"/>
      <c r="G2571" s="369"/>
      <c r="H2571" s="369"/>
      <c r="I2571" s="443"/>
      <c r="J2571" s="368"/>
      <c r="O2571" s="457"/>
      <c r="P2571" s="398"/>
      <c r="Q2571" s="398"/>
    </row>
    <row r="2572" spans="1:17" s="364" customFormat="1" ht="109.2" customHeight="1" x14ac:dyDescent="0.3">
      <c r="A2572" s="368"/>
      <c r="B2572" s="361"/>
      <c r="C2572" s="368"/>
      <c r="D2572" s="368"/>
      <c r="E2572" s="368"/>
      <c r="F2572" s="368"/>
      <c r="G2572" s="369"/>
      <c r="H2572" s="369"/>
      <c r="I2572" s="443"/>
      <c r="J2572" s="368"/>
      <c r="O2572" s="457"/>
      <c r="P2572" s="398"/>
      <c r="Q2572" s="398"/>
    </row>
    <row r="2573" spans="1:17" s="364" customFormat="1" ht="109.2" customHeight="1" x14ac:dyDescent="0.3">
      <c r="A2573" s="368"/>
      <c r="B2573" s="361"/>
      <c r="C2573" s="368"/>
      <c r="D2573" s="368"/>
      <c r="E2573" s="368"/>
      <c r="F2573" s="368"/>
      <c r="G2573" s="369"/>
      <c r="H2573" s="369"/>
      <c r="I2573" s="443"/>
      <c r="J2573" s="368"/>
      <c r="O2573" s="457"/>
      <c r="P2573" s="398"/>
      <c r="Q2573" s="398"/>
    </row>
    <row r="2574" spans="1:17" s="364" customFormat="1" ht="109.2" customHeight="1" x14ac:dyDescent="0.3">
      <c r="A2574" s="368"/>
      <c r="B2574" s="361"/>
      <c r="C2574" s="368"/>
      <c r="D2574" s="368"/>
      <c r="E2574" s="368"/>
      <c r="F2574" s="368"/>
      <c r="G2574" s="369"/>
      <c r="H2574" s="369"/>
      <c r="I2574" s="443"/>
      <c r="J2574" s="368"/>
      <c r="O2574" s="457"/>
      <c r="P2574" s="398"/>
      <c r="Q2574" s="398"/>
    </row>
    <row r="2575" spans="1:17" s="364" customFormat="1" ht="109.2" customHeight="1" x14ac:dyDescent="0.3">
      <c r="A2575" s="368"/>
      <c r="B2575" s="361"/>
      <c r="C2575" s="368"/>
      <c r="D2575" s="368"/>
      <c r="E2575" s="368"/>
      <c r="F2575" s="368"/>
      <c r="G2575" s="369"/>
      <c r="H2575" s="369"/>
      <c r="I2575" s="443"/>
      <c r="J2575" s="368"/>
      <c r="O2575" s="457"/>
      <c r="P2575" s="398"/>
      <c r="Q2575" s="398"/>
    </row>
    <row r="2576" spans="1:17" s="364" customFormat="1" ht="109.2" customHeight="1" x14ac:dyDescent="0.3">
      <c r="A2576" s="368"/>
      <c r="B2576" s="361"/>
      <c r="C2576" s="368"/>
      <c r="D2576" s="368"/>
      <c r="E2576" s="368"/>
      <c r="F2576" s="368"/>
      <c r="G2576" s="369"/>
      <c r="H2576" s="369"/>
      <c r="I2576" s="443"/>
      <c r="J2576" s="368"/>
      <c r="O2576" s="457"/>
      <c r="P2576" s="398"/>
      <c r="Q2576" s="398"/>
    </row>
    <row r="2577" spans="1:17" s="364" customFormat="1" ht="109.2" customHeight="1" x14ac:dyDescent="0.3">
      <c r="A2577" s="368"/>
      <c r="B2577" s="361"/>
      <c r="C2577" s="368"/>
      <c r="D2577" s="368"/>
      <c r="E2577" s="368"/>
      <c r="F2577" s="368"/>
      <c r="G2577" s="369"/>
      <c r="H2577" s="369"/>
      <c r="I2577" s="443"/>
      <c r="J2577" s="368"/>
      <c r="O2577" s="457"/>
      <c r="P2577" s="398"/>
      <c r="Q2577" s="398"/>
    </row>
    <row r="2578" spans="1:17" s="364" customFormat="1" ht="109.2" customHeight="1" x14ac:dyDescent="0.3">
      <c r="A2578" s="368"/>
      <c r="B2578" s="361"/>
      <c r="C2578" s="368"/>
      <c r="D2578" s="368"/>
      <c r="E2578" s="368"/>
      <c r="F2578" s="368"/>
      <c r="G2578" s="369"/>
      <c r="H2578" s="369"/>
      <c r="I2578" s="443"/>
      <c r="J2578" s="368"/>
      <c r="O2578" s="457"/>
      <c r="P2578" s="398"/>
      <c r="Q2578" s="398"/>
    </row>
    <row r="2579" spans="1:17" s="364" customFormat="1" ht="109.2" customHeight="1" x14ac:dyDescent="0.3">
      <c r="A2579" s="368"/>
      <c r="B2579" s="361"/>
      <c r="C2579" s="368"/>
      <c r="D2579" s="368"/>
      <c r="E2579" s="368"/>
      <c r="F2579" s="368"/>
      <c r="G2579" s="369"/>
      <c r="H2579" s="369"/>
      <c r="I2579" s="443"/>
      <c r="J2579" s="368"/>
      <c r="O2579" s="457"/>
      <c r="P2579" s="398"/>
      <c r="Q2579" s="398"/>
    </row>
    <row r="2580" spans="1:17" s="364" customFormat="1" ht="109.2" customHeight="1" x14ac:dyDescent="0.3">
      <c r="A2580" s="368"/>
      <c r="B2580" s="361"/>
      <c r="C2580" s="368"/>
      <c r="D2580" s="368"/>
      <c r="E2580" s="368"/>
      <c r="F2580" s="368"/>
      <c r="G2580" s="369"/>
      <c r="H2580" s="369"/>
      <c r="I2580" s="443"/>
      <c r="J2580" s="368"/>
      <c r="O2580" s="457"/>
      <c r="P2580" s="398"/>
      <c r="Q2580" s="398"/>
    </row>
    <row r="2581" spans="1:17" s="364" customFormat="1" ht="109.2" customHeight="1" x14ac:dyDescent="0.3">
      <c r="A2581" s="368"/>
      <c r="B2581" s="361"/>
      <c r="C2581" s="368"/>
      <c r="D2581" s="368"/>
      <c r="E2581" s="368"/>
      <c r="F2581" s="368"/>
      <c r="G2581" s="369"/>
      <c r="H2581" s="369"/>
      <c r="I2581" s="443"/>
      <c r="J2581" s="368"/>
      <c r="O2581" s="457"/>
      <c r="P2581" s="398"/>
      <c r="Q2581" s="398"/>
    </row>
    <row r="2582" spans="1:17" s="364" customFormat="1" ht="109.2" customHeight="1" x14ac:dyDescent="0.3">
      <c r="A2582" s="368"/>
      <c r="B2582" s="361"/>
      <c r="C2582" s="368"/>
      <c r="D2582" s="368"/>
      <c r="E2582" s="368"/>
      <c r="F2582" s="368"/>
      <c r="G2582" s="369"/>
      <c r="H2582" s="369"/>
      <c r="I2582" s="443"/>
      <c r="J2582" s="368"/>
      <c r="O2582" s="457"/>
      <c r="P2582" s="398"/>
      <c r="Q2582" s="398"/>
    </row>
    <row r="2583" spans="1:17" s="364" customFormat="1" ht="109.2" customHeight="1" x14ac:dyDescent="0.3">
      <c r="A2583" s="368"/>
      <c r="B2583" s="361"/>
      <c r="C2583" s="368"/>
      <c r="D2583" s="368"/>
      <c r="E2583" s="368"/>
      <c r="F2583" s="368"/>
      <c r="G2583" s="369"/>
      <c r="H2583" s="369"/>
      <c r="I2583" s="443"/>
      <c r="J2583" s="368"/>
      <c r="O2583" s="457"/>
      <c r="P2583" s="398"/>
      <c r="Q2583" s="398"/>
    </row>
    <row r="2584" spans="1:17" s="364" customFormat="1" ht="109.2" customHeight="1" x14ac:dyDescent="0.3">
      <c r="A2584" s="368"/>
      <c r="B2584" s="361"/>
      <c r="C2584" s="368"/>
      <c r="D2584" s="368"/>
      <c r="E2584" s="368"/>
      <c r="F2584" s="368"/>
      <c r="G2584" s="369"/>
      <c r="H2584" s="369"/>
      <c r="I2584" s="443"/>
      <c r="J2584" s="368"/>
      <c r="O2584" s="457"/>
      <c r="P2584" s="398"/>
      <c r="Q2584" s="398"/>
    </row>
    <row r="2585" spans="1:17" s="364" customFormat="1" ht="109.2" customHeight="1" x14ac:dyDescent="0.3">
      <c r="A2585" s="368"/>
      <c r="B2585" s="361"/>
      <c r="C2585" s="368"/>
      <c r="D2585" s="368"/>
      <c r="E2585" s="368"/>
      <c r="F2585" s="368"/>
      <c r="G2585" s="369"/>
      <c r="H2585" s="369"/>
      <c r="I2585" s="443"/>
      <c r="J2585" s="368"/>
      <c r="O2585" s="457"/>
      <c r="P2585" s="398"/>
      <c r="Q2585" s="398"/>
    </row>
    <row r="2586" spans="1:17" s="364" customFormat="1" ht="109.2" customHeight="1" x14ac:dyDescent="0.3">
      <c r="A2586" s="368"/>
      <c r="B2586" s="361"/>
      <c r="C2586" s="368"/>
      <c r="D2586" s="368"/>
      <c r="E2586" s="368"/>
      <c r="F2586" s="368"/>
      <c r="G2586" s="369"/>
      <c r="H2586" s="369"/>
      <c r="I2586" s="443"/>
      <c r="J2586" s="368"/>
      <c r="O2586" s="457"/>
      <c r="P2586" s="398"/>
      <c r="Q2586" s="398"/>
    </row>
    <row r="2587" spans="1:17" s="364" customFormat="1" ht="109.2" customHeight="1" x14ac:dyDescent="0.3">
      <c r="A2587" s="368"/>
      <c r="B2587" s="361"/>
      <c r="C2587" s="368"/>
      <c r="D2587" s="368"/>
      <c r="E2587" s="368"/>
      <c r="F2587" s="368"/>
      <c r="G2587" s="369"/>
      <c r="H2587" s="369"/>
      <c r="I2587" s="443"/>
      <c r="J2587" s="368"/>
      <c r="O2587" s="457"/>
      <c r="P2587" s="398"/>
      <c r="Q2587" s="398"/>
    </row>
    <row r="2588" spans="1:17" s="364" customFormat="1" ht="109.2" customHeight="1" x14ac:dyDescent="0.3">
      <c r="A2588" s="368"/>
      <c r="B2588" s="361"/>
      <c r="C2588" s="368"/>
      <c r="D2588" s="368"/>
      <c r="E2588" s="368"/>
      <c r="F2588" s="368"/>
      <c r="G2588" s="369"/>
      <c r="H2588" s="369"/>
      <c r="I2588" s="443"/>
      <c r="J2588" s="368"/>
      <c r="O2588" s="457"/>
      <c r="P2588" s="398"/>
      <c r="Q2588" s="398"/>
    </row>
    <row r="2589" spans="1:17" s="364" customFormat="1" ht="109.2" customHeight="1" x14ac:dyDescent="0.3">
      <c r="A2589" s="368"/>
      <c r="B2589" s="361"/>
      <c r="C2589" s="368"/>
      <c r="D2589" s="368"/>
      <c r="E2589" s="368"/>
      <c r="F2589" s="368"/>
      <c r="G2589" s="369"/>
      <c r="H2589" s="369"/>
      <c r="I2589" s="443"/>
      <c r="J2589" s="368"/>
      <c r="O2589" s="457"/>
      <c r="P2589" s="398"/>
      <c r="Q2589" s="398"/>
    </row>
    <row r="2590" spans="1:17" s="364" customFormat="1" ht="109.2" customHeight="1" x14ac:dyDescent="0.3">
      <c r="A2590" s="368"/>
      <c r="B2590" s="361"/>
      <c r="C2590" s="368"/>
      <c r="D2590" s="368"/>
      <c r="E2590" s="368"/>
      <c r="F2590" s="368"/>
      <c r="G2590" s="369"/>
      <c r="H2590" s="369"/>
      <c r="I2590" s="443"/>
      <c r="J2590" s="368"/>
      <c r="O2590" s="457"/>
      <c r="P2590" s="398"/>
      <c r="Q2590" s="398"/>
    </row>
    <row r="2591" spans="1:17" s="364" customFormat="1" ht="109.2" customHeight="1" x14ac:dyDescent="0.3">
      <c r="A2591" s="368"/>
      <c r="B2591" s="361"/>
      <c r="C2591" s="368"/>
      <c r="D2591" s="368"/>
      <c r="E2591" s="368"/>
      <c r="F2591" s="368"/>
      <c r="G2591" s="369"/>
      <c r="H2591" s="369"/>
      <c r="I2591" s="443"/>
      <c r="J2591" s="368"/>
      <c r="O2591" s="457"/>
      <c r="P2591" s="398"/>
      <c r="Q2591" s="398"/>
    </row>
    <row r="2592" spans="1:17" s="364" customFormat="1" ht="109.2" customHeight="1" x14ac:dyDescent="0.3">
      <c r="A2592" s="368"/>
      <c r="B2592" s="361"/>
      <c r="C2592" s="368"/>
      <c r="D2592" s="368"/>
      <c r="E2592" s="368"/>
      <c r="F2592" s="368"/>
      <c r="G2592" s="369"/>
      <c r="H2592" s="369"/>
      <c r="I2592" s="443"/>
      <c r="J2592" s="368"/>
      <c r="O2592" s="457"/>
      <c r="P2592" s="398"/>
      <c r="Q2592" s="398"/>
    </row>
    <row r="2593" spans="1:17" s="364" customFormat="1" ht="109.2" customHeight="1" x14ac:dyDescent="0.3">
      <c r="A2593" s="368"/>
      <c r="B2593" s="361"/>
      <c r="C2593" s="368"/>
      <c r="D2593" s="368"/>
      <c r="E2593" s="368"/>
      <c r="F2593" s="368"/>
      <c r="G2593" s="369"/>
      <c r="H2593" s="369"/>
      <c r="I2593" s="443"/>
      <c r="J2593" s="368"/>
      <c r="O2593" s="457"/>
      <c r="P2593" s="398"/>
      <c r="Q2593" s="398"/>
    </row>
    <row r="2594" spans="1:17" s="364" customFormat="1" ht="109.2" customHeight="1" x14ac:dyDescent="0.3">
      <c r="A2594" s="368"/>
      <c r="B2594" s="361"/>
      <c r="C2594" s="368"/>
      <c r="D2594" s="368"/>
      <c r="E2594" s="368"/>
      <c r="F2594" s="368"/>
      <c r="G2594" s="369"/>
      <c r="H2594" s="369"/>
      <c r="I2594" s="443"/>
      <c r="J2594" s="368"/>
      <c r="O2594" s="457"/>
      <c r="P2594" s="398"/>
      <c r="Q2594" s="398"/>
    </row>
    <row r="2595" spans="1:17" s="364" customFormat="1" ht="109.2" customHeight="1" x14ac:dyDescent="0.3">
      <c r="A2595" s="368"/>
      <c r="B2595" s="361"/>
      <c r="C2595" s="368"/>
      <c r="D2595" s="368"/>
      <c r="E2595" s="368"/>
      <c r="F2595" s="368"/>
      <c r="G2595" s="369"/>
      <c r="H2595" s="369"/>
      <c r="I2595" s="443"/>
      <c r="J2595" s="368"/>
      <c r="O2595" s="457"/>
      <c r="P2595" s="398"/>
      <c r="Q2595" s="398"/>
    </row>
    <row r="2596" spans="1:17" s="364" customFormat="1" ht="109.2" customHeight="1" x14ac:dyDescent="0.3">
      <c r="A2596" s="368"/>
      <c r="B2596" s="361"/>
      <c r="C2596" s="368"/>
      <c r="D2596" s="368"/>
      <c r="E2596" s="368"/>
      <c r="F2596" s="368"/>
      <c r="G2596" s="369"/>
      <c r="H2596" s="369"/>
      <c r="I2596" s="443"/>
      <c r="J2596" s="368"/>
      <c r="O2596" s="457"/>
      <c r="P2596" s="398"/>
      <c r="Q2596" s="398"/>
    </row>
    <row r="2597" spans="1:17" s="364" customFormat="1" ht="109.2" customHeight="1" x14ac:dyDescent="0.3">
      <c r="A2597" s="368"/>
      <c r="B2597" s="361"/>
      <c r="C2597" s="368"/>
      <c r="D2597" s="368"/>
      <c r="E2597" s="368"/>
      <c r="F2597" s="368"/>
      <c r="G2597" s="369"/>
      <c r="H2597" s="369"/>
      <c r="I2597" s="443"/>
      <c r="J2597" s="368"/>
      <c r="O2597" s="457"/>
      <c r="P2597" s="398"/>
      <c r="Q2597" s="398"/>
    </row>
    <row r="2598" spans="1:17" s="364" customFormat="1" ht="109.2" customHeight="1" x14ac:dyDescent="0.3">
      <c r="A2598" s="368"/>
      <c r="B2598" s="361"/>
      <c r="C2598" s="368"/>
      <c r="D2598" s="368"/>
      <c r="E2598" s="368"/>
      <c r="F2598" s="368"/>
      <c r="G2598" s="369"/>
      <c r="H2598" s="369"/>
      <c r="I2598" s="443"/>
      <c r="J2598" s="368"/>
      <c r="O2598" s="457"/>
      <c r="P2598" s="398"/>
      <c r="Q2598" s="398"/>
    </row>
    <row r="2599" spans="1:17" s="364" customFormat="1" ht="109.2" customHeight="1" x14ac:dyDescent="0.3">
      <c r="A2599" s="368"/>
      <c r="B2599" s="361"/>
      <c r="C2599" s="368"/>
      <c r="D2599" s="368"/>
      <c r="E2599" s="368"/>
      <c r="F2599" s="368"/>
      <c r="G2599" s="369"/>
      <c r="H2599" s="369"/>
      <c r="I2599" s="443"/>
      <c r="J2599" s="368"/>
      <c r="O2599" s="457"/>
      <c r="P2599" s="398"/>
      <c r="Q2599" s="398"/>
    </row>
    <row r="2600" spans="1:17" s="364" customFormat="1" ht="109.2" customHeight="1" x14ac:dyDescent="0.3">
      <c r="A2600" s="368"/>
      <c r="B2600" s="361"/>
      <c r="C2600" s="368"/>
      <c r="D2600" s="368"/>
      <c r="E2600" s="368"/>
      <c r="F2600" s="368"/>
      <c r="G2600" s="369"/>
      <c r="H2600" s="369"/>
      <c r="I2600" s="443"/>
      <c r="J2600" s="368"/>
      <c r="O2600" s="457"/>
      <c r="P2600" s="398"/>
      <c r="Q2600" s="398"/>
    </row>
    <row r="2601" spans="1:17" s="364" customFormat="1" ht="109.2" customHeight="1" x14ac:dyDescent="0.3">
      <c r="A2601" s="368"/>
      <c r="B2601" s="361"/>
      <c r="C2601" s="368"/>
      <c r="D2601" s="368"/>
      <c r="E2601" s="368"/>
      <c r="F2601" s="368"/>
      <c r="G2601" s="369"/>
      <c r="H2601" s="369"/>
      <c r="I2601" s="443"/>
      <c r="J2601" s="368"/>
      <c r="O2601" s="457"/>
      <c r="P2601" s="398"/>
      <c r="Q2601" s="398"/>
    </row>
    <row r="2602" spans="1:17" s="364" customFormat="1" ht="109.2" customHeight="1" x14ac:dyDescent="0.3">
      <c r="A2602" s="368"/>
      <c r="B2602" s="361"/>
      <c r="C2602" s="368"/>
      <c r="D2602" s="368"/>
      <c r="E2602" s="368"/>
      <c r="F2602" s="368"/>
      <c r="G2602" s="369"/>
      <c r="H2602" s="369"/>
      <c r="I2602" s="443"/>
      <c r="J2602" s="368"/>
      <c r="O2602" s="457"/>
      <c r="P2602" s="398"/>
      <c r="Q2602" s="398"/>
    </row>
    <row r="2603" spans="1:17" s="364" customFormat="1" ht="109.2" customHeight="1" x14ac:dyDescent="0.3">
      <c r="A2603" s="368"/>
      <c r="B2603" s="361"/>
      <c r="C2603" s="368"/>
      <c r="D2603" s="368"/>
      <c r="E2603" s="368"/>
      <c r="F2603" s="368"/>
      <c r="G2603" s="369"/>
      <c r="H2603" s="369"/>
      <c r="I2603" s="443"/>
      <c r="J2603" s="368"/>
      <c r="O2603" s="457"/>
      <c r="P2603" s="398"/>
      <c r="Q2603" s="398"/>
    </row>
    <row r="2604" spans="1:17" s="364" customFormat="1" ht="109.2" customHeight="1" x14ac:dyDescent="0.3">
      <c r="A2604" s="368"/>
      <c r="B2604" s="361"/>
      <c r="C2604" s="368"/>
      <c r="D2604" s="368"/>
      <c r="E2604" s="368"/>
      <c r="F2604" s="368"/>
      <c r="G2604" s="369"/>
      <c r="H2604" s="369"/>
      <c r="I2604" s="443"/>
      <c r="J2604" s="368"/>
      <c r="O2604" s="457"/>
      <c r="P2604" s="398"/>
      <c r="Q2604" s="398"/>
    </row>
    <row r="2605" spans="1:17" s="364" customFormat="1" ht="109.2" customHeight="1" x14ac:dyDescent="0.3">
      <c r="A2605" s="368"/>
      <c r="B2605" s="361"/>
      <c r="C2605" s="368"/>
      <c r="D2605" s="368"/>
      <c r="E2605" s="368"/>
      <c r="F2605" s="368"/>
      <c r="G2605" s="369"/>
      <c r="H2605" s="369"/>
      <c r="I2605" s="443"/>
      <c r="J2605" s="368"/>
      <c r="O2605" s="457"/>
      <c r="P2605" s="398"/>
      <c r="Q2605" s="398"/>
    </row>
    <row r="2606" spans="1:17" s="364" customFormat="1" ht="109.2" customHeight="1" x14ac:dyDescent="0.3">
      <c r="A2606" s="368"/>
      <c r="B2606" s="361"/>
      <c r="C2606" s="368"/>
      <c r="D2606" s="368"/>
      <c r="E2606" s="368"/>
      <c r="F2606" s="368"/>
      <c r="G2606" s="369"/>
      <c r="H2606" s="369"/>
      <c r="I2606" s="443"/>
      <c r="J2606" s="368"/>
      <c r="O2606" s="457"/>
      <c r="P2606" s="398"/>
      <c r="Q2606" s="398"/>
    </row>
    <row r="2607" spans="1:17" s="364" customFormat="1" ht="109.2" customHeight="1" x14ac:dyDescent="0.3">
      <c r="A2607" s="368"/>
      <c r="B2607" s="361"/>
      <c r="C2607" s="368"/>
      <c r="D2607" s="368"/>
      <c r="E2607" s="368"/>
      <c r="F2607" s="368"/>
      <c r="G2607" s="369"/>
      <c r="H2607" s="369"/>
      <c r="I2607" s="443"/>
      <c r="J2607" s="368"/>
      <c r="O2607" s="457"/>
      <c r="P2607" s="398"/>
      <c r="Q2607" s="398"/>
    </row>
    <row r="2608" spans="1:17" s="364" customFormat="1" ht="109.2" customHeight="1" x14ac:dyDescent="0.3">
      <c r="A2608" s="368"/>
      <c r="B2608" s="361"/>
      <c r="C2608" s="368"/>
      <c r="D2608" s="368"/>
      <c r="E2608" s="368"/>
      <c r="F2608" s="368"/>
      <c r="G2608" s="369"/>
      <c r="H2608" s="369"/>
      <c r="I2608" s="443"/>
      <c r="J2608" s="368"/>
      <c r="O2608" s="457"/>
      <c r="P2608" s="398"/>
      <c r="Q2608" s="398"/>
    </row>
    <row r="2609" spans="1:17" s="364" customFormat="1" ht="109.2" customHeight="1" x14ac:dyDescent="0.3">
      <c r="A2609" s="368"/>
      <c r="B2609" s="361"/>
      <c r="C2609" s="368"/>
      <c r="D2609" s="368"/>
      <c r="E2609" s="368"/>
      <c r="F2609" s="368"/>
      <c r="G2609" s="369"/>
      <c r="H2609" s="369"/>
      <c r="I2609" s="443"/>
      <c r="J2609" s="368"/>
      <c r="O2609" s="457"/>
      <c r="P2609" s="398"/>
      <c r="Q2609" s="398"/>
    </row>
    <row r="2610" spans="1:17" s="364" customFormat="1" ht="109.2" customHeight="1" x14ac:dyDescent="0.3">
      <c r="A2610" s="368"/>
      <c r="B2610" s="361"/>
      <c r="C2610" s="368"/>
      <c r="D2610" s="368"/>
      <c r="E2610" s="368"/>
      <c r="F2610" s="368"/>
      <c r="G2610" s="369"/>
      <c r="H2610" s="369"/>
      <c r="I2610" s="443"/>
      <c r="J2610" s="368"/>
      <c r="O2610" s="457"/>
      <c r="P2610" s="398"/>
      <c r="Q2610" s="398"/>
    </row>
    <row r="2611" spans="1:17" s="364" customFormat="1" ht="109.2" customHeight="1" x14ac:dyDescent="0.3">
      <c r="A2611" s="368"/>
      <c r="B2611" s="361"/>
      <c r="C2611" s="368"/>
      <c r="D2611" s="368"/>
      <c r="E2611" s="368"/>
      <c r="F2611" s="368"/>
      <c r="G2611" s="369"/>
      <c r="H2611" s="369"/>
      <c r="I2611" s="443"/>
      <c r="J2611" s="368"/>
      <c r="O2611" s="457"/>
      <c r="P2611" s="398"/>
      <c r="Q2611" s="398"/>
    </row>
    <row r="2612" spans="1:17" s="364" customFormat="1" ht="109.2" customHeight="1" x14ac:dyDescent="0.3">
      <c r="A2612" s="368"/>
      <c r="B2612" s="361"/>
      <c r="C2612" s="368"/>
      <c r="D2612" s="368"/>
      <c r="E2612" s="368"/>
      <c r="F2612" s="368"/>
      <c r="G2612" s="369"/>
      <c r="H2612" s="369"/>
      <c r="I2612" s="443"/>
      <c r="J2612" s="368"/>
      <c r="O2612" s="457"/>
      <c r="P2612" s="398"/>
      <c r="Q2612" s="398"/>
    </row>
    <row r="2613" spans="1:17" s="364" customFormat="1" ht="109.2" customHeight="1" x14ac:dyDescent="0.3">
      <c r="A2613" s="368"/>
      <c r="B2613" s="361"/>
      <c r="C2613" s="368"/>
      <c r="D2613" s="368"/>
      <c r="E2613" s="368"/>
      <c r="F2613" s="368"/>
      <c r="G2613" s="369"/>
      <c r="H2613" s="369"/>
      <c r="I2613" s="443"/>
      <c r="J2613" s="368"/>
      <c r="O2613" s="457"/>
      <c r="P2613" s="398"/>
      <c r="Q2613" s="398"/>
    </row>
    <row r="2614" spans="1:17" s="364" customFormat="1" ht="109.2" customHeight="1" x14ac:dyDescent="0.3">
      <c r="A2614" s="368"/>
      <c r="B2614" s="361"/>
      <c r="C2614" s="368"/>
      <c r="D2614" s="368"/>
      <c r="E2614" s="368"/>
      <c r="F2614" s="368"/>
      <c r="G2614" s="369"/>
      <c r="H2614" s="369"/>
      <c r="I2614" s="443"/>
      <c r="J2614" s="368"/>
      <c r="O2614" s="457"/>
      <c r="P2614" s="398"/>
      <c r="Q2614" s="398"/>
    </row>
    <row r="2615" spans="1:17" s="364" customFormat="1" ht="109.2" customHeight="1" x14ac:dyDescent="0.3">
      <c r="A2615" s="368"/>
      <c r="B2615" s="361"/>
      <c r="C2615" s="368"/>
      <c r="D2615" s="368"/>
      <c r="E2615" s="368"/>
      <c r="F2615" s="368"/>
      <c r="G2615" s="369"/>
      <c r="H2615" s="369"/>
      <c r="I2615" s="443"/>
      <c r="J2615" s="368"/>
      <c r="O2615" s="457"/>
      <c r="P2615" s="398"/>
      <c r="Q2615" s="398"/>
    </row>
    <row r="2616" spans="1:17" s="364" customFormat="1" ht="109.2" customHeight="1" x14ac:dyDescent="0.3">
      <c r="A2616" s="368"/>
      <c r="B2616" s="361"/>
      <c r="C2616" s="368"/>
      <c r="D2616" s="368"/>
      <c r="E2616" s="368"/>
      <c r="F2616" s="368"/>
      <c r="G2616" s="369"/>
      <c r="H2616" s="369"/>
      <c r="I2616" s="443"/>
      <c r="J2616" s="368"/>
      <c r="O2616" s="457"/>
      <c r="P2616" s="398"/>
      <c r="Q2616" s="398"/>
    </row>
    <row r="2617" spans="1:17" s="364" customFormat="1" ht="109.2" customHeight="1" x14ac:dyDescent="0.3">
      <c r="A2617" s="368"/>
      <c r="B2617" s="361"/>
      <c r="C2617" s="368"/>
      <c r="D2617" s="368"/>
      <c r="E2617" s="368"/>
      <c r="F2617" s="368"/>
      <c r="G2617" s="369"/>
      <c r="H2617" s="369"/>
      <c r="I2617" s="443"/>
      <c r="J2617" s="368"/>
      <c r="O2617" s="457"/>
      <c r="P2617" s="398"/>
      <c r="Q2617" s="398"/>
    </row>
    <row r="2618" spans="1:17" s="364" customFormat="1" ht="109.2" customHeight="1" x14ac:dyDescent="0.3">
      <c r="A2618" s="368"/>
      <c r="B2618" s="361"/>
      <c r="C2618" s="368"/>
      <c r="D2618" s="368"/>
      <c r="E2618" s="368"/>
      <c r="F2618" s="368"/>
      <c r="G2618" s="369"/>
      <c r="H2618" s="369"/>
      <c r="I2618" s="443"/>
      <c r="J2618" s="368"/>
      <c r="O2618" s="457"/>
      <c r="P2618" s="398"/>
      <c r="Q2618" s="398"/>
    </row>
    <row r="2619" spans="1:17" s="364" customFormat="1" ht="109.2" customHeight="1" x14ac:dyDescent="0.3">
      <c r="A2619" s="368"/>
      <c r="B2619" s="361"/>
      <c r="C2619" s="368"/>
      <c r="D2619" s="368"/>
      <c r="E2619" s="368"/>
      <c r="F2619" s="368"/>
      <c r="G2619" s="369"/>
      <c r="H2619" s="369"/>
      <c r="I2619" s="443"/>
      <c r="J2619" s="368"/>
      <c r="O2619" s="457"/>
      <c r="P2619" s="398"/>
      <c r="Q2619" s="398"/>
    </row>
    <row r="2620" spans="1:17" s="364" customFormat="1" ht="109.2" customHeight="1" x14ac:dyDescent="0.3">
      <c r="A2620" s="368"/>
      <c r="B2620" s="361"/>
      <c r="C2620" s="368"/>
      <c r="D2620" s="368"/>
      <c r="E2620" s="368"/>
      <c r="F2620" s="368"/>
      <c r="G2620" s="369"/>
      <c r="H2620" s="369"/>
      <c r="I2620" s="443"/>
      <c r="J2620" s="368"/>
      <c r="O2620" s="457"/>
      <c r="P2620" s="398"/>
      <c r="Q2620" s="398"/>
    </row>
    <row r="2621" spans="1:17" s="364" customFormat="1" ht="109.2" customHeight="1" x14ac:dyDescent="0.3">
      <c r="A2621" s="368"/>
      <c r="B2621" s="361"/>
      <c r="C2621" s="368"/>
      <c r="D2621" s="368"/>
      <c r="E2621" s="368"/>
      <c r="F2621" s="368"/>
      <c r="G2621" s="369"/>
      <c r="H2621" s="369"/>
      <c r="I2621" s="443"/>
      <c r="J2621" s="368"/>
      <c r="O2621" s="457"/>
      <c r="P2621" s="398"/>
      <c r="Q2621" s="398"/>
    </row>
    <row r="2622" spans="1:17" s="364" customFormat="1" ht="109.2" customHeight="1" x14ac:dyDescent="0.3">
      <c r="A2622" s="368"/>
      <c r="B2622" s="361"/>
      <c r="C2622" s="368"/>
      <c r="D2622" s="368"/>
      <c r="E2622" s="368"/>
      <c r="F2622" s="368"/>
      <c r="G2622" s="369"/>
      <c r="H2622" s="369"/>
      <c r="I2622" s="443"/>
      <c r="J2622" s="368"/>
      <c r="O2622" s="457"/>
      <c r="P2622" s="398"/>
      <c r="Q2622" s="398"/>
    </row>
    <row r="2623" spans="1:17" s="364" customFormat="1" ht="109.2" customHeight="1" x14ac:dyDescent="0.3">
      <c r="A2623" s="368"/>
      <c r="B2623" s="361"/>
      <c r="C2623" s="368"/>
      <c r="D2623" s="368"/>
      <c r="E2623" s="368"/>
      <c r="F2623" s="368"/>
      <c r="G2623" s="369"/>
      <c r="H2623" s="369"/>
      <c r="I2623" s="443"/>
      <c r="J2623" s="368"/>
      <c r="O2623" s="457"/>
      <c r="P2623" s="398"/>
      <c r="Q2623" s="398"/>
    </row>
    <row r="2624" spans="1:17" s="364" customFormat="1" ht="109.2" customHeight="1" x14ac:dyDescent="0.3">
      <c r="A2624" s="368"/>
      <c r="B2624" s="361"/>
      <c r="C2624" s="368"/>
      <c r="D2624" s="368"/>
      <c r="E2624" s="368"/>
      <c r="F2624" s="368"/>
      <c r="G2624" s="369"/>
      <c r="H2624" s="369"/>
      <c r="I2624" s="443"/>
      <c r="J2624" s="368"/>
      <c r="O2624" s="457"/>
      <c r="P2624" s="398"/>
      <c r="Q2624" s="398"/>
    </row>
    <row r="2625" spans="1:17" s="364" customFormat="1" ht="109.2" customHeight="1" x14ac:dyDescent="0.3">
      <c r="A2625" s="368"/>
      <c r="B2625" s="361"/>
      <c r="C2625" s="368"/>
      <c r="D2625" s="368"/>
      <c r="E2625" s="368"/>
      <c r="F2625" s="368"/>
      <c r="G2625" s="369"/>
      <c r="H2625" s="369"/>
      <c r="I2625" s="443"/>
      <c r="J2625" s="368"/>
      <c r="O2625" s="457"/>
      <c r="P2625" s="398"/>
      <c r="Q2625" s="398"/>
    </row>
    <row r="2626" spans="1:17" s="364" customFormat="1" ht="109.2" customHeight="1" x14ac:dyDescent="0.3">
      <c r="A2626" s="368"/>
      <c r="B2626" s="361"/>
      <c r="C2626" s="368"/>
      <c r="D2626" s="368"/>
      <c r="E2626" s="368"/>
      <c r="F2626" s="368"/>
      <c r="G2626" s="369"/>
      <c r="H2626" s="369"/>
      <c r="I2626" s="443"/>
      <c r="J2626" s="368"/>
      <c r="O2626" s="457"/>
      <c r="P2626" s="398"/>
      <c r="Q2626" s="398"/>
    </row>
    <row r="2627" spans="1:17" s="364" customFormat="1" ht="109.2" customHeight="1" x14ac:dyDescent="0.3">
      <c r="A2627" s="368"/>
      <c r="B2627" s="361"/>
      <c r="C2627" s="368"/>
      <c r="D2627" s="368"/>
      <c r="E2627" s="368"/>
      <c r="F2627" s="368"/>
      <c r="G2627" s="369"/>
      <c r="H2627" s="369"/>
      <c r="I2627" s="443"/>
      <c r="J2627" s="368"/>
      <c r="O2627" s="457"/>
      <c r="P2627" s="398"/>
      <c r="Q2627" s="398"/>
    </row>
    <row r="2628" spans="1:17" s="364" customFormat="1" ht="109.2" customHeight="1" x14ac:dyDescent="0.3">
      <c r="A2628" s="368"/>
      <c r="B2628" s="361"/>
      <c r="C2628" s="368"/>
      <c r="D2628" s="368"/>
      <c r="E2628" s="368"/>
      <c r="F2628" s="368"/>
      <c r="G2628" s="369"/>
      <c r="H2628" s="369"/>
      <c r="I2628" s="443"/>
      <c r="J2628" s="368"/>
      <c r="O2628" s="457"/>
      <c r="P2628" s="398"/>
      <c r="Q2628" s="398"/>
    </row>
    <row r="2629" spans="1:17" s="364" customFormat="1" ht="109.2" customHeight="1" x14ac:dyDescent="0.3">
      <c r="A2629" s="368"/>
      <c r="B2629" s="361"/>
      <c r="C2629" s="368"/>
      <c r="D2629" s="368"/>
      <c r="E2629" s="368"/>
      <c r="F2629" s="368"/>
      <c r="G2629" s="369"/>
      <c r="H2629" s="369"/>
      <c r="I2629" s="443"/>
      <c r="J2629" s="368"/>
      <c r="O2629" s="457"/>
      <c r="P2629" s="398"/>
      <c r="Q2629" s="398"/>
    </row>
    <row r="2630" spans="1:17" s="364" customFormat="1" ht="109.2" customHeight="1" x14ac:dyDescent="0.3">
      <c r="A2630" s="368"/>
      <c r="B2630" s="361"/>
      <c r="C2630" s="368"/>
      <c r="D2630" s="368"/>
      <c r="E2630" s="368"/>
      <c r="F2630" s="368"/>
      <c r="G2630" s="369"/>
      <c r="H2630" s="369"/>
      <c r="I2630" s="443"/>
      <c r="J2630" s="368"/>
      <c r="O2630" s="457"/>
      <c r="P2630" s="398"/>
      <c r="Q2630" s="398"/>
    </row>
    <row r="2631" spans="1:17" s="364" customFormat="1" ht="109.2" customHeight="1" x14ac:dyDescent="0.3">
      <c r="A2631" s="368"/>
      <c r="B2631" s="361"/>
      <c r="C2631" s="368"/>
      <c r="D2631" s="368"/>
      <c r="E2631" s="368"/>
      <c r="F2631" s="368"/>
      <c r="G2631" s="369"/>
      <c r="H2631" s="369"/>
      <c r="I2631" s="443"/>
      <c r="J2631" s="368"/>
      <c r="O2631" s="457"/>
      <c r="P2631" s="398"/>
      <c r="Q2631" s="398"/>
    </row>
    <row r="2632" spans="1:17" s="364" customFormat="1" ht="109.2" customHeight="1" x14ac:dyDescent="0.3">
      <c r="A2632" s="368"/>
      <c r="B2632" s="361"/>
      <c r="C2632" s="368"/>
      <c r="D2632" s="368"/>
      <c r="E2632" s="368"/>
      <c r="F2632" s="368"/>
      <c r="G2632" s="369"/>
      <c r="H2632" s="369"/>
      <c r="I2632" s="443"/>
      <c r="J2632" s="368"/>
      <c r="O2632" s="457"/>
      <c r="P2632" s="398"/>
      <c r="Q2632" s="398"/>
    </row>
    <row r="2633" spans="1:17" s="364" customFormat="1" ht="109.2" customHeight="1" x14ac:dyDescent="0.3">
      <c r="A2633" s="368"/>
      <c r="B2633" s="361"/>
      <c r="C2633" s="368"/>
      <c r="D2633" s="368"/>
      <c r="E2633" s="368"/>
      <c r="F2633" s="368"/>
      <c r="G2633" s="369"/>
      <c r="H2633" s="369"/>
      <c r="I2633" s="443"/>
      <c r="J2633" s="368"/>
      <c r="O2633" s="457"/>
      <c r="P2633" s="398"/>
      <c r="Q2633" s="398"/>
    </row>
    <row r="2634" spans="1:17" s="364" customFormat="1" ht="109.2" customHeight="1" x14ac:dyDescent="0.3">
      <c r="A2634" s="368"/>
      <c r="B2634" s="361"/>
      <c r="C2634" s="368"/>
      <c r="D2634" s="368"/>
      <c r="E2634" s="368"/>
      <c r="F2634" s="368"/>
      <c r="G2634" s="369"/>
      <c r="H2634" s="369"/>
      <c r="I2634" s="443"/>
      <c r="J2634" s="368"/>
      <c r="O2634" s="457"/>
      <c r="P2634" s="398"/>
      <c r="Q2634" s="398"/>
    </row>
    <row r="2635" spans="1:17" s="364" customFormat="1" ht="109.2" customHeight="1" x14ac:dyDescent="0.3">
      <c r="A2635" s="368"/>
      <c r="B2635" s="361"/>
      <c r="C2635" s="368"/>
      <c r="D2635" s="368"/>
      <c r="E2635" s="368"/>
      <c r="F2635" s="368"/>
      <c r="G2635" s="369"/>
      <c r="H2635" s="369"/>
      <c r="I2635" s="443"/>
      <c r="J2635" s="368"/>
      <c r="O2635" s="457"/>
      <c r="P2635" s="398"/>
      <c r="Q2635" s="398"/>
    </row>
    <row r="2636" spans="1:17" s="364" customFormat="1" ht="109.2" customHeight="1" x14ac:dyDescent="0.3">
      <c r="A2636" s="368"/>
      <c r="B2636" s="361"/>
      <c r="C2636" s="368"/>
      <c r="D2636" s="368"/>
      <c r="E2636" s="368"/>
      <c r="F2636" s="368"/>
      <c r="G2636" s="369"/>
      <c r="H2636" s="369"/>
      <c r="I2636" s="443"/>
      <c r="J2636" s="368"/>
      <c r="O2636" s="457"/>
      <c r="P2636" s="398"/>
      <c r="Q2636" s="398"/>
    </row>
    <row r="2637" spans="1:17" s="364" customFormat="1" ht="109.2" customHeight="1" x14ac:dyDescent="0.3">
      <c r="A2637" s="368"/>
      <c r="B2637" s="361"/>
      <c r="C2637" s="368"/>
      <c r="D2637" s="368"/>
      <c r="E2637" s="368"/>
      <c r="F2637" s="368"/>
      <c r="G2637" s="369"/>
      <c r="H2637" s="369"/>
      <c r="I2637" s="443"/>
      <c r="J2637" s="368"/>
      <c r="O2637" s="457"/>
      <c r="P2637" s="398"/>
      <c r="Q2637" s="398"/>
    </row>
    <row r="2638" spans="1:17" s="364" customFormat="1" ht="109.2" customHeight="1" x14ac:dyDescent="0.3">
      <c r="A2638" s="368"/>
      <c r="B2638" s="361"/>
      <c r="C2638" s="368"/>
      <c r="D2638" s="368"/>
      <c r="E2638" s="368"/>
      <c r="F2638" s="368"/>
      <c r="G2638" s="369"/>
      <c r="H2638" s="369"/>
      <c r="I2638" s="443"/>
      <c r="J2638" s="368"/>
      <c r="O2638" s="457"/>
      <c r="P2638" s="398"/>
      <c r="Q2638" s="398"/>
    </row>
    <row r="2639" spans="1:17" s="364" customFormat="1" ht="109.2" customHeight="1" x14ac:dyDescent="0.3">
      <c r="A2639" s="368"/>
      <c r="B2639" s="361"/>
      <c r="C2639" s="368"/>
      <c r="D2639" s="368"/>
      <c r="E2639" s="368"/>
      <c r="F2639" s="368"/>
      <c r="G2639" s="369"/>
      <c r="H2639" s="369"/>
      <c r="I2639" s="443"/>
      <c r="J2639" s="368"/>
      <c r="O2639" s="457"/>
      <c r="P2639" s="398"/>
      <c r="Q2639" s="398"/>
    </row>
    <row r="2640" spans="1:17" s="364" customFormat="1" ht="109.2" customHeight="1" x14ac:dyDescent="0.3">
      <c r="A2640" s="368"/>
      <c r="B2640" s="361"/>
      <c r="C2640" s="368"/>
      <c r="D2640" s="368"/>
      <c r="E2640" s="368"/>
      <c r="F2640" s="368"/>
      <c r="G2640" s="369"/>
      <c r="H2640" s="369"/>
      <c r="I2640" s="443"/>
      <c r="J2640" s="368"/>
      <c r="O2640" s="457"/>
      <c r="P2640" s="398"/>
      <c r="Q2640" s="398"/>
    </row>
    <row r="2641" spans="1:17" s="364" customFormat="1" ht="109.2" customHeight="1" x14ac:dyDescent="0.3">
      <c r="A2641" s="368"/>
      <c r="B2641" s="361"/>
      <c r="C2641" s="368"/>
      <c r="D2641" s="368"/>
      <c r="E2641" s="368"/>
      <c r="F2641" s="368"/>
      <c r="G2641" s="369"/>
      <c r="H2641" s="369"/>
      <c r="I2641" s="443"/>
      <c r="J2641" s="368"/>
      <c r="O2641" s="457"/>
      <c r="P2641" s="398"/>
      <c r="Q2641" s="398"/>
    </row>
    <row r="2642" spans="1:17" s="364" customFormat="1" ht="109.2" customHeight="1" x14ac:dyDescent="0.3">
      <c r="A2642" s="368"/>
      <c r="B2642" s="361"/>
      <c r="C2642" s="368"/>
      <c r="D2642" s="368"/>
      <c r="E2642" s="368"/>
      <c r="F2642" s="368"/>
      <c r="G2642" s="369"/>
      <c r="H2642" s="369"/>
      <c r="I2642" s="443"/>
      <c r="J2642" s="368"/>
      <c r="O2642" s="457"/>
      <c r="P2642" s="398"/>
      <c r="Q2642" s="398"/>
    </row>
    <row r="2643" spans="1:17" s="364" customFormat="1" ht="109.2" customHeight="1" x14ac:dyDescent="0.3">
      <c r="A2643" s="368"/>
      <c r="B2643" s="361"/>
      <c r="C2643" s="368"/>
      <c r="D2643" s="368"/>
      <c r="E2643" s="368"/>
      <c r="F2643" s="368"/>
      <c r="G2643" s="369"/>
      <c r="H2643" s="369"/>
      <c r="I2643" s="443"/>
      <c r="J2643" s="368"/>
      <c r="O2643" s="457"/>
      <c r="P2643" s="398"/>
      <c r="Q2643" s="398"/>
    </row>
    <row r="2644" spans="1:17" s="364" customFormat="1" ht="109.2" customHeight="1" x14ac:dyDescent="0.3">
      <c r="A2644" s="368"/>
      <c r="B2644" s="361"/>
      <c r="C2644" s="368"/>
      <c r="D2644" s="368"/>
      <c r="E2644" s="368"/>
      <c r="F2644" s="368"/>
      <c r="G2644" s="369"/>
      <c r="H2644" s="369"/>
      <c r="I2644" s="443"/>
      <c r="J2644" s="368"/>
      <c r="O2644" s="457"/>
      <c r="P2644" s="398"/>
      <c r="Q2644" s="398"/>
    </row>
    <row r="2645" spans="1:17" s="364" customFormat="1" ht="109.2" customHeight="1" x14ac:dyDescent="0.3">
      <c r="A2645" s="368"/>
      <c r="B2645" s="361"/>
      <c r="C2645" s="368"/>
      <c r="D2645" s="368"/>
      <c r="E2645" s="368"/>
      <c r="F2645" s="368"/>
      <c r="G2645" s="369"/>
      <c r="H2645" s="369"/>
      <c r="I2645" s="443"/>
      <c r="J2645" s="368"/>
      <c r="O2645" s="457"/>
      <c r="P2645" s="398"/>
      <c r="Q2645" s="398"/>
    </row>
    <row r="2646" spans="1:17" s="364" customFormat="1" ht="109.2" customHeight="1" x14ac:dyDescent="0.3">
      <c r="A2646" s="368"/>
      <c r="B2646" s="361"/>
      <c r="C2646" s="368"/>
      <c r="D2646" s="368"/>
      <c r="E2646" s="368"/>
      <c r="F2646" s="368"/>
      <c r="G2646" s="369"/>
      <c r="H2646" s="369"/>
      <c r="I2646" s="443"/>
      <c r="J2646" s="368"/>
      <c r="O2646" s="457"/>
      <c r="P2646" s="398"/>
      <c r="Q2646" s="398"/>
    </row>
    <row r="2647" spans="1:17" s="364" customFormat="1" ht="109.2" customHeight="1" x14ac:dyDescent="0.3">
      <c r="A2647" s="368"/>
      <c r="B2647" s="361"/>
      <c r="C2647" s="368"/>
      <c r="D2647" s="368"/>
      <c r="E2647" s="368"/>
      <c r="F2647" s="368"/>
      <c r="G2647" s="369"/>
      <c r="H2647" s="369"/>
      <c r="I2647" s="443"/>
      <c r="J2647" s="368"/>
      <c r="O2647" s="457"/>
      <c r="P2647" s="398"/>
      <c r="Q2647" s="398"/>
    </row>
    <row r="2648" spans="1:17" s="364" customFormat="1" ht="109.2" customHeight="1" x14ac:dyDescent="0.3">
      <c r="A2648" s="368"/>
      <c r="B2648" s="361"/>
      <c r="C2648" s="368"/>
      <c r="D2648" s="368"/>
      <c r="E2648" s="368"/>
      <c r="F2648" s="368"/>
      <c r="G2648" s="369"/>
      <c r="H2648" s="369"/>
      <c r="I2648" s="443"/>
      <c r="J2648" s="368"/>
      <c r="O2648" s="457"/>
      <c r="P2648" s="398"/>
      <c r="Q2648" s="398"/>
    </row>
    <row r="2649" spans="1:17" s="364" customFormat="1" ht="109.2" customHeight="1" x14ac:dyDescent="0.3">
      <c r="A2649" s="368"/>
      <c r="B2649" s="361"/>
      <c r="C2649" s="368"/>
      <c r="D2649" s="368"/>
      <c r="E2649" s="368"/>
      <c r="F2649" s="368"/>
      <c r="G2649" s="369"/>
      <c r="H2649" s="369"/>
      <c r="I2649" s="443"/>
      <c r="J2649" s="368"/>
      <c r="O2649" s="457"/>
      <c r="P2649" s="398"/>
      <c r="Q2649" s="398"/>
    </row>
    <row r="2650" spans="1:17" s="364" customFormat="1" ht="109.2" customHeight="1" x14ac:dyDescent="0.3">
      <c r="A2650" s="368"/>
      <c r="B2650" s="361"/>
      <c r="C2650" s="368"/>
      <c r="D2650" s="368"/>
      <c r="E2650" s="368"/>
      <c r="F2650" s="368"/>
      <c r="G2650" s="369"/>
      <c r="H2650" s="369"/>
      <c r="I2650" s="443"/>
      <c r="J2650" s="368"/>
      <c r="O2650" s="457"/>
      <c r="P2650" s="398"/>
      <c r="Q2650" s="398"/>
    </row>
    <row r="2651" spans="1:17" s="364" customFormat="1" ht="109.2" customHeight="1" x14ac:dyDescent="0.3">
      <c r="A2651" s="368"/>
      <c r="B2651" s="361"/>
      <c r="C2651" s="368"/>
      <c r="D2651" s="368"/>
      <c r="E2651" s="368"/>
      <c r="F2651" s="368"/>
      <c r="G2651" s="369"/>
      <c r="H2651" s="369"/>
      <c r="I2651" s="443"/>
      <c r="J2651" s="368"/>
      <c r="O2651" s="457"/>
      <c r="P2651" s="398"/>
      <c r="Q2651" s="398"/>
    </row>
    <row r="2652" spans="1:17" s="364" customFormat="1" ht="109.2" customHeight="1" x14ac:dyDescent="0.3">
      <c r="A2652" s="368"/>
      <c r="B2652" s="361"/>
      <c r="C2652" s="368"/>
      <c r="D2652" s="368"/>
      <c r="E2652" s="368"/>
      <c r="F2652" s="368"/>
      <c r="G2652" s="369"/>
      <c r="H2652" s="369"/>
      <c r="I2652" s="443"/>
      <c r="J2652" s="368"/>
      <c r="O2652" s="457"/>
      <c r="P2652" s="398"/>
      <c r="Q2652" s="398"/>
    </row>
    <row r="2653" spans="1:17" s="364" customFormat="1" ht="109.2" customHeight="1" x14ac:dyDescent="0.3">
      <c r="A2653" s="368"/>
      <c r="B2653" s="361"/>
      <c r="C2653" s="368"/>
      <c r="D2653" s="368"/>
      <c r="E2653" s="368"/>
      <c r="F2653" s="368"/>
      <c r="G2653" s="369"/>
      <c r="H2653" s="369"/>
      <c r="I2653" s="443"/>
      <c r="J2653" s="368"/>
      <c r="O2653" s="457"/>
      <c r="P2653" s="398"/>
      <c r="Q2653" s="398"/>
    </row>
    <row r="2654" spans="1:17" s="364" customFormat="1" ht="109.2" customHeight="1" x14ac:dyDescent="0.3">
      <c r="A2654" s="368"/>
      <c r="B2654" s="361"/>
      <c r="C2654" s="368"/>
      <c r="D2654" s="368"/>
      <c r="E2654" s="368"/>
      <c r="F2654" s="368"/>
      <c r="G2654" s="369"/>
      <c r="H2654" s="369"/>
      <c r="I2654" s="443"/>
      <c r="J2654" s="368"/>
      <c r="O2654" s="457"/>
      <c r="P2654" s="398"/>
      <c r="Q2654" s="398"/>
    </row>
    <row r="2655" spans="1:17" s="364" customFormat="1" ht="109.2" customHeight="1" x14ac:dyDescent="0.3">
      <c r="A2655" s="368"/>
      <c r="B2655" s="361"/>
      <c r="C2655" s="368"/>
      <c r="D2655" s="368"/>
      <c r="E2655" s="368"/>
      <c r="F2655" s="368"/>
      <c r="G2655" s="369"/>
      <c r="H2655" s="369"/>
      <c r="I2655" s="443"/>
      <c r="J2655" s="368"/>
      <c r="O2655" s="457"/>
      <c r="P2655" s="398"/>
      <c r="Q2655" s="398"/>
    </row>
    <row r="2656" spans="1:17" s="364" customFormat="1" ht="109.2" customHeight="1" x14ac:dyDescent="0.3">
      <c r="A2656" s="368"/>
      <c r="B2656" s="361"/>
      <c r="C2656" s="368"/>
      <c r="D2656" s="368"/>
      <c r="E2656" s="368"/>
      <c r="F2656" s="368"/>
      <c r="G2656" s="369"/>
      <c r="H2656" s="369"/>
      <c r="I2656" s="443"/>
      <c r="J2656" s="368"/>
      <c r="O2656" s="457"/>
      <c r="P2656" s="398"/>
      <c r="Q2656" s="398"/>
    </row>
    <row r="2657" spans="1:17" s="364" customFormat="1" ht="109.2" customHeight="1" x14ac:dyDescent="0.3">
      <c r="A2657" s="368"/>
      <c r="B2657" s="361"/>
      <c r="C2657" s="368"/>
      <c r="D2657" s="368"/>
      <c r="E2657" s="368"/>
      <c r="F2657" s="368"/>
      <c r="G2657" s="369"/>
      <c r="H2657" s="369"/>
      <c r="I2657" s="443"/>
      <c r="J2657" s="368"/>
      <c r="O2657" s="457"/>
      <c r="P2657" s="398"/>
      <c r="Q2657" s="398"/>
    </row>
    <row r="2658" spans="1:17" s="364" customFormat="1" ht="109.2" customHeight="1" x14ac:dyDescent="0.3">
      <c r="A2658" s="368"/>
      <c r="B2658" s="361"/>
      <c r="C2658" s="368"/>
      <c r="D2658" s="368"/>
      <c r="E2658" s="368"/>
      <c r="F2658" s="368"/>
      <c r="G2658" s="369"/>
      <c r="H2658" s="369"/>
      <c r="I2658" s="443"/>
      <c r="J2658" s="368"/>
      <c r="O2658" s="457"/>
      <c r="P2658" s="398"/>
      <c r="Q2658" s="398"/>
    </row>
    <row r="2659" spans="1:17" s="364" customFormat="1" ht="109.2" customHeight="1" x14ac:dyDescent="0.3">
      <c r="A2659" s="368"/>
      <c r="B2659" s="361"/>
      <c r="C2659" s="368"/>
      <c r="D2659" s="368"/>
      <c r="E2659" s="368"/>
      <c r="F2659" s="368"/>
      <c r="G2659" s="369"/>
      <c r="H2659" s="369"/>
      <c r="I2659" s="443"/>
      <c r="J2659" s="368"/>
      <c r="O2659" s="457"/>
      <c r="P2659" s="398"/>
      <c r="Q2659" s="398"/>
    </row>
    <row r="2660" spans="1:17" s="364" customFormat="1" ht="109.2" customHeight="1" x14ac:dyDescent="0.3">
      <c r="A2660" s="368"/>
      <c r="B2660" s="361"/>
      <c r="C2660" s="368"/>
      <c r="D2660" s="368"/>
      <c r="E2660" s="368"/>
      <c r="F2660" s="368"/>
      <c r="G2660" s="369"/>
      <c r="H2660" s="369"/>
      <c r="I2660" s="443"/>
      <c r="J2660" s="368"/>
      <c r="O2660" s="457"/>
      <c r="P2660" s="398"/>
      <c r="Q2660" s="398"/>
    </row>
    <row r="2661" spans="1:17" s="364" customFormat="1" ht="109.2" customHeight="1" x14ac:dyDescent="0.3">
      <c r="A2661" s="368"/>
      <c r="B2661" s="361"/>
      <c r="C2661" s="368"/>
      <c r="D2661" s="368"/>
      <c r="E2661" s="368"/>
      <c r="F2661" s="368"/>
      <c r="G2661" s="369"/>
      <c r="H2661" s="369"/>
      <c r="I2661" s="443"/>
      <c r="J2661" s="368"/>
      <c r="O2661" s="457"/>
      <c r="P2661" s="398"/>
      <c r="Q2661" s="398"/>
    </row>
    <row r="2662" spans="1:17" s="364" customFormat="1" ht="109.2" customHeight="1" x14ac:dyDescent="0.3">
      <c r="A2662" s="368"/>
      <c r="B2662" s="361"/>
      <c r="C2662" s="368"/>
      <c r="D2662" s="368"/>
      <c r="E2662" s="368"/>
      <c r="F2662" s="368"/>
      <c r="G2662" s="369"/>
      <c r="H2662" s="369"/>
      <c r="I2662" s="443"/>
      <c r="J2662" s="368"/>
      <c r="O2662" s="457"/>
      <c r="P2662" s="398"/>
      <c r="Q2662" s="398"/>
    </row>
    <row r="2663" spans="1:17" s="364" customFormat="1" ht="109.2" customHeight="1" x14ac:dyDescent="0.3">
      <c r="A2663" s="368"/>
      <c r="B2663" s="361"/>
      <c r="C2663" s="368"/>
      <c r="D2663" s="368"/>
      <c r="E2663" s="368"/>
      <c r="F2663" s="368"/>
      <c r="G2663" s="369"/>
      <c r="H2663" s="369"/>
      <c r="I2663" s="443"/>
      <c r="J2663" s="368"/>
      <c r="O2663" s="457"/>
      <c r="P2663" s="398"/>
      <c r="Q2663" s="398"/>
    </row>
    <row r="2664" spans="1:17" s="364" customFormat="1" ht="109.2" customHeight="1" x14ac:dyDescent="0.3">
      <c r="A2664" s="368"/>
      <c r="B2664" s="361"/>
      <c r="C2664" s="368"/>
      <c r="D2664" s="368"/>
      <c r="E2664" s="368"/>
      <c r="F2664" s="368"/>
      <c r="G2664" s="369"/>
      <c r="H2664" s="369"/>
      <c r="I2664" s="443"/>
      <c r="J2664" s="368"/>
      <c r="O2664" s="457"/>
      <c r="P2664" s="398"/>
      <c r="Q2664" s="398"/>
    </row>
    <row r="2665" spans="1:17" s="364" customFormat="1" ht="109.2" customHeight="1" x14ac:dyDescent="0.3">
      <c r="A2665" s="368"/>
      <c r="B2665" s="361"/>
      <c r="C2665" s="368"/>
      <c r="D2665" s="368"/>
      <c r="E2665" s="368"/>
      <c r="F2665" s="368"/>
      <c r="G2665" s="369"/>
      <c r="H2665" s="369"/>
      <c r="I2665" s="443"/>
      <c r="J2665" s="368"/>
      <c r="O2665" s="457"/>
      <c r="P2665" s="398"/>
      <c r="Q2665" s="398"/>
    </row>
    <row r="2666" spans="1:17" s="364" customFormat="1" ht="109.2" customHeight="1" x14ac:dyDescent="0.3">
      <c r="A2666" s="368"/>
      <c r="B2666" s="361"/>
      <c r="C2666" s="368"/>
      <c r="D2666" s="368"/>
      <c r="E2666" s="368"/>
      <c r="F2666" s="368"/>
      <c r="G2666" s="369"/>
      <c r="H2666" s="369"/>
      <c r="I2666" s="443"/>
      <c r="J2666" s="368"/>
      <c r="O2666" s="457"/>
      <c r="P2666" s="398"/>
      <c r="Q2666" s="398"/>
    </row>
    <row r="2667" spans="1:17" s="364" customFormat="1" ht="109.2" customHeight="1" x14ac:dyDescent="0.3">
      <c r="A2667" s="368"/>
      <c r="B2667" s="361"/>
      <c r="C2667" s="368"/>
      <c r="D2667" s="368"/>
      <c r="E2667" s="368"/>
      <c r="F2667" s="368"/>
      <c r="G2667" s="369"/>
      <c r="H2667" s="369"/>
      <c r="I2667" s="443"/>
      <c r="J2667" s="368"/>
      <c r="O2667" s="457"/>
      <c r="P2667" s="398"/>
      <c r="Q2667" s="398"/>
    </row>
    <row r="2668" spans="1:17" s="364" customFormat="1" ht="109.2" customHeight="1" x14ac:dyDescent="0.3">
      <c r="A2668" s="368"/>
      <c r="B2668" s="361"/>
      <c r="C2668" s="368"/>
      <c r="D2668" s="368"/>
      <c r="E2668" s="368"/>
      <c r="F2668" s="368"/>
      <c r="G2668" s="369"/>
      <c r="H2668" s="369"/>
      <c r="I2668" s="443"/>
      <c r="J2668" s="368"/>
      <c r="O2668" s="457"/>
      <c r="P2668" s="398"/>
      <c r="Q2668" s="398"/>
    </row>
    <row r="2669" spans="1:17" s="364" customFormat="1" ht="109.2" customHeight="1" x14ac:dyDescent="0.3">
      <c r="A2669" s="368"/>
      <c r="B2669" s="361"/>
      <c r="C2669" s="368"/>
      <c r="D2669" s="368"/>
      <c r="E2669" s="368"/>
      <c r="F2669" s="368"/>
      <c r="G2669" s="369"/>
      <c r="H2669" s="369"/>
      <c r="I2669" s="443"/>
      <c r="J2669" s="368"/>
      <c r="O2669" s="457"/>
      <c r="P2669" s="398"/>
      <c r="Q2669" s="398"/>
    </row>
    <row r="2670" spans="1:17" s="364" customFormat="1" ht="109.2" customHeight="1" x14ac:dyDescent="0.3">
      <c r="A2670" s="368"/>
      <c r="B2670" s="361"/>
      <c r="C2670" s="368"/>
      <c r="D2670" s="368"/>
      <c r="E2670" s="368"/>
      <c r="F2670" s="368"/>
      <c r="G2670" s="369"/>
      <c r="H2670" s="369"/>
      <c r="I2670" s="443"/>
      <c r="J2670" s="368"/>
      <c r="O2670" s="457"/>
      <c r="P2670" s="398"/>
      <c r="Q2670" s="398"/>
    </row>
    <row r="2671" spans="1:17" s="364" customFormat="1" ht="109.2" customHeight="1" x14ac:dyDescent="0.3">
      <c r="A2671" s="368"/>
      <c r="B2671" s="361"/>
      <c r="C2671" s="368"/>
      <c r="D2671" s="368"/>
      <c r="E2671" s="368"/>
      <c r="F2671" s="368"/>
      <c r="G2671" s="369"/>
      <c r="H2671" s="369"/>
      <c r="I2671" s="443"/>
      <c r="J2671" s="368"/>
      <c r="O2671" s="457"/>
      <c r="P2671" s="398"/>
      <c r="Q2671" s="398"/>
    </row>
    <row r="2672" spans="1:17" s="364" customFormat="1" ht="109.2" customHeight="1" x14ac:dyDescent="0.3">
      <c r="A2672" s="368"/>
      <c r="B2672" s="361"/>
      <c r="C2672" s="368"/>
      <c r="D2672" s="368"/>
      <c r="E2672" s="368"/>
      <c r="F2672" s="368"/>
      <c r="G2672" s="369"/>
      <c r="H2672" s="369"/>
      <c r="I2672" s="443"/>
      <c r="J2672" s="368"/>
      <c r="O2672" s="457"/>
      <c r="P2672" s="398"/>
      <c r="Q2672" s="398"/>
    </row>
    <row r="2673" spans="1:17" s="364" customFormat="1" ht="109.2" customHeight="1" x14ac:dyDescent="0.3">
      <c r="A2673" s="368"/>
      <c r="B2673" s="361"/>
      <c r="C2673" s="368"/>
      <c r="D2673" s="368"/>
      <c r="E2673" s="368"/>
      <c r="F2673" s="368"/>
      <c r="G2673" s="369"/>
      <c r="H2673" s="369"/>
      <c r="I2673" s="443"/>
      <c r="J2673" s="368"/>
      <c r="O2673" s="457"/>
      <c r="P2673" s="398"/>
      <c r="Q2673" s="398"/>
    </row>
    <row r="2674" spans="1:17" s="364" customFormat="1" ht="109.2" customHeight="1" x14ac:dyDescent="0.3">
      <c r="A2674" s="368"/>
      <c r="B2674" s="361"/>
      <c r="C2674" s="368"/>
      <c r="D2674" s="368"/>
      <c r="E2674" s="368"/>
      <c r="F2674" s="368"/>
      <c r="G2674" s="369"/>
      <c r="H2674" s="369"/>
      <c r="I2674" s="443"/>
      <c r="J2674" s="368"/>
      <c r="O2674" s="457"/>
      <c r="P2674" s="398"/>
      <c r="Q2674" s="398"/>
    </row>
    <row r="2675" spans="1:17" s="364" customFormat="1" ht="109.2" customHeight="1" x14ac:dyDescent="0.3">
      <c r="A2675" s="368"/>
      <c r="B2675" s="361"/>
      <c r="C2675" s="368"/>
      <c r="D2675" s="368"/>
      <c r="E2675" s="368"/>
      <c r="F2675" s="368"/>
      <c r="G2675" s="369"/>
      <c r="H2675" s="369"/>
      <c r="I2675" s="443"/>
      <c r="J2675" s="368"/>
      <c r="O2675" s="457"/>
      <c r="P2675" s="398"/>
      <c r="Q2675" s="398"/>
    </row>
    <row r="2676" spans="1:17" s="364" customFormat="1" ht="109.2" customHeight="1" x14ac:dyDescent="0.3">
      <c r="A2676" s="368"/>
      <c r="B2676" s="361"/>
      <c r="C2676" s="368"/>
      <c r="D2676" s="368"/>
      <c r="E2676" s="368"/>
      <c r="F2676" s="368"/>
      <c r="G2676" s="369"/>
      <c r="H2676" s="369"/>
      <c r="I2676" s="443"/>
      <c r="J2676" s="368"/>
      <c r="O2676" s="457"/>
      <c r="P2676" s="398"/>
      <c r="Q2676" s="398"/>
    </row>
    <row r="2677" spans="1:17" s="364" customFormat="1" ht="109.2" customHeight="1" x14ac:dyDescent="0.3">
      <c r="A2677" s="368"/>
      <c r="B2677" s="361"/>
      <c r="C2677" s="368"/>
      <c r="D2677" s="368"/>
      <c r="E2677" s="368"/>
      <c r="F2677" s="368"/>
      <c r="G2677" s="369"/>
      <c r="H2677" s="369"/>
      <c r="I2677" s="443"/>
      <c r="J2677" s="368"/>
      <c r="O2677" s="457"/>
      <c r="P2677" s="398"/>
      <c r="Q2677" s="398"/>
    </row>
    <row r="2678" spans="1:17" s="364" customFormat="1" ht="109.2" customHeight="1" x14ac:dyDescent="0.3">
      <c r="A2678" s="368"/>
      <c r="B2678" s="361"/>
      <c r="C2678" s="368"/>
      <c r="D2678" s="368"/>
      <c r="E2678" s="368"/>
      <c r="F2678" s="368"/>
      <c r="G2678" s="369"/>
      <c r="H2678" s="369"/>
      <c r="I2678" s="443"/>
      <c r="J2678" s="368"/>
      <c r="O2678" s="457"/>
      <c r="P2678" s="398"/>
      <c r="Q2678" s="398"/>
    </row>
    <row r="2679" spans="1:17" s="364" customFormat="1" ht="109.2" customHeight="1" x14ac:dyDescent="0.3">
      <c r="A2679" s="368"/>
      <c r="B2679" s="361"/>
      <c r="C2679" s="368"/>
      <c r="D2679" s="368"/>
      <c r="E2679" s="368"/>
      <c r="F2679" s="368"/>
      <c r="G2679" s="369"/>
      <c r="H2679" s="369"/>
      <c r="I2679" s="443"/>
      <c r="J2679" s="368"/>
      <c r="O2679" s="457"/>
      <c r="P2679" s="398"/>
      <c r="Q2679" s="398"/>
    </row>
    <row r="2680" spans="1:17" s="364" customFormat="1" ht="109.2" customHeight="1" x14ac:dyDescent="0.3">
      <c r="A2680" s="368"/>
      <c r="B2680" s="361"/>
      <c r="C2680" s="368"/>
      <c r="D2680" s="368"/>
      <c r="E2680" s="368"/>
      <c r="F2680" s="368"/>
      <c r="G2680" s="369"/>
      <c r="H2680" s="369"/>
      <c r="I2680" s="443"/>
      <c r="J2680" s="368"/>
      <c r="O2680" s="457"/>
      <c r="P2680" s="398"/>
      <c r="Q2680" s="398"/>
    </row>
    <row r="2681" spans="1:17" s="364" customFormat="1" ht="109.2" customHeight="1" x14ac:dyDescent="0.3">
      <c r="A2681" s="368"/>
      <c r="B2681" s="361"/>
      <c r="C2681" s="368"/>
      <c r="D2681" s="368"/>
      <c r="E2681" s="368"/>
      <c r="F2681" s="368"/>
      <c r="G2681" s="369"/>
      <c r="H2681" s="369"/>
      <c r="I2681" s="443"/>
      <c r="J2681" s="368"/>
      <c r="O2681" s="457"/>
      <c r="P2681" s="398"/>
      <c r="Q2681" s="398"/>
    </row>
    <row r="2682" spans="1:17" s="364" customFormat="1" ht="109.2" customHeight="1" x14ac:dyDescent="0.3">
      <c r="A2682" s="368"/>
      <c r="B2682" s="361"/>
      <c r="C2682" s="368"/>
      <c r="D2682" s="368"/>
      <c r="E2682" s="368"/>
      <c r="F2682" s="368"/>
      <c r="G2682" s="369"/>
      <c r="H2682" s="369"/>
      <c r="I2682" s="443"/>
      <c r="J2682" s="368"/>
      <c r="O2682" s="457"/>
      <c r="P2682" s="398"/>
      <c r="Q2682" s="398"/>
    </row>
    <row r="2683" spans="1:17" s="364" customFormat="1" ht="109.2" customHeight="1" x14ac:dyDescent="0.3">
      <c r="A2683" s="368"/>
      <c r="B2683" s="361"/>
      <c r="C2683" s="368"/>
      <c r="D2683" s="368"/>
      <c r="E2683" s="368"/>
      <c r="F2683" s="368"/>
      <c r="G2683" s="369"/>
      <c r="H2683" s="369"/>
      <c r="I2683" s="443"/>
      <c r="J2683" s="368"/>
      <c r="O2683" s="457"/>
      <c r="P2683" s="398"/>
      <c r="Q2683" s="398"/>
    </row>
    <row r="2684" spans="1:17" s="364" customFormat="1" ht="109.2" customHeight="1" x14ac:dyDescent="0.3">
      <c r="A2684" s="368"/>
      <c r="B2684" s="361"/>
      <c r="C2684" s="368"/>
      <c r="D2684" s="368"/>
      <c r="E2684" s="368"/>
      <c r="F2684" s="368"/>
      <c r="G2684" s="369"/>
      <c r="H2684" s="369"/>
      <c r="I2684" s="443"/>
      <c r="J2684" s="368"/>
      <c r="O2684" s="457"/>
      <c r="P2684" s="398"/>
      <c r="Q2684" s="398"/>
    </row>
    <row r="2685" spans="1:17" s="364" customFormat="1" ht="109.2" customHeight="1" x14ac:dyDescent="0.3">
      <c r="A2685" s="368"/>
      <c r="B2685" s="361"/>
      <c r="C2685" s="368"/>
      <c r="D2685" s="368"/>
      <c r="E2685" s="368"/>
      <c r="F2685" s="368"/>
      <c r="G2685" s="369"/>
      <c r="H2685" s="369"/>
      <c r="I2685" s="443"/>
      <c r="J2685" s="368"/>
      <c r="O2685" s="457"/>
      <c r="P2685" s="398"/>
      <c r="Q2685" s="398"/>
    </row>
    <row r="2686" spans="1:17" s="364" customFormat="1" ht="109.2" customHeight="1" x14ac:dyDescent="0.3">
      <c r="A2686" s="368"/>
      <c r="B2686" s="361"/>
      <c r="C2686" s="368"/>
      <c r="D2686" s="368"/>
      <c r="E2686" s="368"/>
      <c r="F2686" s="368"/>
      <c r="G2686" s="369"/>
      <c r="H2686" s="369"/>
      <c r="I2686" s="443"/>
      <c r="J2686" s="368"/>
      <c r="O2686" s="457"/>
      <c r="P2686" s="398"/>
      <c r="Q2686" s="398"/>
    </row>
    <row r="2687" spans="1:17" s="364" customFormat="1" ht="109.2" customHeight="1" x14ac:dyDescent="0.3">
      <c r="A2687" s="368"/>
      <c r="B2687" s="361"/>
      <c r="C2687" s="368"/>
      <c r="D2687" s="368"/>
      <c r="E2687" s="368"/>
      <c r="F2687" s="368"/>
      <c r="G2687" s="369"/>
      <c r="H2687" s="369"/>
      <c r="I2687" s="443"/>
      <c r="J2687" s="368"/>
      <c r="O2687" s="457"/>
      <c r="P2687" s="398"/>
      <c r="Q2687" s="398"/>
    </row>
    <row r="2688" spans="1:17" s="364" customFormat="1" ht="109.2" customHeight="1" x14ac:dyDescent="0.3">
      <c r="A2688" s="368"/>
      <c r="B2688" s="361"/>
      <c r="C2688" s="368"/>
      <c r="D2688" s="368"/>
      <c r="E2688" s="368"/>
      <c r="F2688" s="368"/>
      <c r="G2688" s="369"/>
      <c r="H2688" s="369"/>
      <c r="I2688" s="443"/>
      <c r="J2688" s="368"/>
      <c r="O2688" s="457"/>
      <c r="P2688" s="398"/>
      <c r="Q2688" s="398"/>
    </row>
    <row r="2689" spans="1:17" s="364" customFormat="1" ht="109.2" customHeight="1" x14ac:dyDescent="0.3">
      <c r="A2689" s="368"/>
      <c r="B2689" s="361"/>
      <c r="C2689" s="368"/>
      <c r="D2689" s="368"/>
      <c r="E2689" s="368"/>
      <c r="F2689" s="368"/>
      <c r="G2689" s="369"/>
      <c r="H2689" s="369"/>
      <c r="I2689" s="443"/>
      <c r="J2689" s="368"/>
      <c r="O2689" s="457"/>
      <c r="P2689" s="398"/>
      <c r="Q2689" s="398"/>
    </row>
    <row r="2690" spans="1:17" s="364" customFormat="1" ht="109.2" customHeight="1" x14ac:dyDescent="0.3">
      <c r="A2690" s="368"/>
      <c r="B2690" s="361"/>
      <c r="C2690" s="368"/>
      <c r="D2690" s="368"/>
      <c r="E2690" s="368"/>
      <c r="F2690" s="368"/>
      <c r="G2690" s="369"/>
      <c r="H2690" s="369"/>
      <c r="I2690" s="443"/>
      <c r="J2690" s="368"/>
      <c r="O2690" s="457"/>
      <c r="P2690" s="398"/>
      <c r="Q2690" s="398"/>
    </row>
    <row r="2691" spans="1:17" s="364" customFormat="1" ht="109.2" customHeight="1" x14ac:dyDescent="0.3">
      <c r="A2691" s="368"/>
      <c r="B2691" s="361"/>
      <c r="C2691" s="368"/>
      <c r="D2691" s="368"/>
      <c r="E2691" s="368"/>
      <c r="F2691" s="368"/>
      <c r="G2691" s="369"/>
      <c r="H2691" s="369"/>
      <c r="I2691" s="443"/>
      <c r="J2691" s="368"/>
      <c r="O2691" s="457"/>
      <c r="P2691" s="398"/>
      <c r="Q2691" s="398"/>
    </row>
    <row r="2692" spans="1:17" s="364" customFormat="1" ht="109.2" customHeight="1" x14ac:dyDescent="0.3">
      <c r="A2692" s="368"/>
      <c r="B2692" s="361"/>
      <c r="C2692" s="368"/>
      <c r="D2692" s="368"/>
      <c r="E2692" s="368"/>
      <c r="F2692" s="368"/>
      <c r="G2692" s="369"/>
      <c r="H2692" s="369"/>
      <c r="I2692" s="443"/>
      <c r="J2692" s="368"/>
      <c r="O2692" s="457"/>
      <c r="P2692" s="398"/>
      <c r="Q2692" s="398"/>
    </row>
    <row r="2693" spans="1:17" s="364" customFormat="1" ht="109.2" customHeight="1" x14ac:dyDescent="0.3">
      <c r="A2693" s="368"/>
      <c r="B2693" s="361"/>
      <c r="C2693" s="368"/>
      <c r="D2693" s="368"/>
      <c r="E2693" s="368"/>
      <c r="F2693" s="368"/>
      <c r="G2693" s="369"/>
      <c r="H2693" s="369"/>
      <c r="I2693" s="443"/>
      <c r="J2693" s="368"/>
      <c r="O2693" s="457"/>
      <c r="P2693" s="398"/>
      <c r="Q2693" s="398"/>
    </row>
    <row r="2694" spans="1:17" s="364" customFormat="1" ht="109.2" customHeight="1" x14ac:dyDescent="0.3">
      <c r="A2694" s="368"/>
      <c r="B2694" s="361"/>
      <c r="C2694" s="368"/>
      <c r="D2694" s="368"/>
      <c r="E2694" s="368"/>
      <c r="F2694" s="368"/>
      <c r="G2694" s="369"/>
      <c r="H2694" s="369"/>
      <c r="I2694" s="443"/>
      <c r="J2694" s="368"/>
      <c r="O2694" s="457"/>
      <c r="P2694" s="398"/>
      <c r="Q2694" s="398"/>
    </row>
    <row r="2695" spans="1:17" s="364" customFormat="1" ht="109.2" customHeight="1" x14ac:dyDescent="0.3">
      <c r="A2695" s="368"/>
      <c r="B2695" s="361"/>
      <c r="C2695" s="368"/>
      <c r="D2695" s="368"/>
      <c r="E2695" s="368"/>
      <c r="F2695" s="368"/>
      <c r="G2695" s="369"/>
      <c r="H2695" s="369"/>
      <c r="I2695" s="443"/>
      <c r="J2695" s="368"/>
      <c r="O2695" s="457"/>
      <c r="P2695" s="398"/>
      <c r="Q2695" s="398"/>
    </row>
    <row r="2696" spans="1:17" s="364" customFormat="1" ht="109.2" customHeight="1" x14ac:dyDescent="0.3">
      <c r="A2696" s="368"/>
      <c r="B2696" s="361"/>
      <c r="C2696" s="368"/>
      <c r="D2696" s="368"/>
      <c r="E2696" s="368"/>
      <c r="F2696" s="368"/>
      <c r="G2696" s="369"/>
      <c r="H2696" s="369"/>
      <c r="I2696" s="443"/>
      <c r="J2696" s="368"/>
      <c r="O2696" s="457"/>
      <c r="P2696" s="398"/>
      <c r="Q2696" s="398"/>
    </row>
    <row r="2697" spans="1:17" s="364" customFormat="1" ht="109.2" customHeight="1" x14ac:dyDescent="0.3">
      <c r="A2697" s="368"/>
      <c r="B2697" s="361"/>
      <c r="C2697" s="368"/>
      <c r="D2697" s="368"/>
      <c r="E2697" s="368"/>
      <c r="F2697" s="368"/>
      <c r="G2697" s="369"/>
      <c r="H2697" s="369"/>
      <c r="I2697" s="443"/>
      <c r="J2697" s="368"/>
      <c r="O2697" s="457"/>
      <c r="P2697" s="398"/>
      <c r="Q2697" s="398"/>
    </row>
    <row r="2698" spans="1:17" s="364" customFormat="1" ht="109.2" customHeight="1" x14ac:dyDescent="0.3">
      <c r="A2698" s="368"/>
      <c r="B2698" s="361"/>
      <c r="C2698" s="368"/>
      <c r="D2698" s="368"/>
      <c r="E2698" s="368"/>
      <c r="F2698" s="368"/>
      <c r="G2698" s="369"/>
      <c r="H2698" s="369"/>
      <c r="I2698" s="443"/>
      <c r="J2698" s="368"/>
      <c r="O2698" s="457"/>
      <c r="P2698" s="398"/>
      <c r="Q2698" s="398"/>
    </row>
    <row r="2699" spans="1:17" s="364" customFormat="1" ht="109.2" customHeight="1" x14ac:dyDescent="0.3">
      <c r="A2699" s="368"/>
      <c r="B2699" s="361"/>
      <c r="C2699" s="368"/>
      <c r="D2699" s="368"/>
      <c r="E2699" s="368"/>
      <c r="F2699" s="368"/>
      <c r="G2699" s="369"/>
      <c r="H2699" s="369"/>
      <c r="I2699" s="443"/>
      <c r="J2699" s="368"/>
      <c r="O2699" s="457"/>
      <c r="P2699" s="398"/>
      <c r="Q2699" s="398"/>
    </row>
    <row r="2700" spans="1:17" s="364" customFormat="1" ht="109.2" customHeight="1" x14ac:dyDescent="0.3">
      <c r="A2700" s="368"/>
      <c r="B2700" s="361"/>
      <c r="C2700" s="368"/>
      <c r="D2700" s="368"/>
      <c r="E2700" s="368"/>
      <c r="F2700" s="368"/>
      <c r="G2700" s="369"/>
      <c r="H2700" s="369"/>
      <c r="I2700" s="443"/>
      <c r="J2700" s="368"/>
      <c r="O2700" s="457"/>
      <c r="P2700" s="398"/>
      <c r="Q2700" s="398"/>
    </row>
    <row r="2701" spans="1:17" s="364" customFormat="1" ht="109.2" customHeight="1" x14ac:dyDescent="0.3">
      <c r="A2701" s="368"/>
      <c r="B2701" s="361"/>
      <c r="C2701" s="368"/>
      <c r="D2701" s="368"/>
      <c r="E2701" s="368"/>
      <c r="F2701" s="368"/>
      <c r="G2701" s="369"/>
      <c r="H2701" s="369"/>
      <c r="I2701" s="443"/>
      <c r="J2701" s="368"/>
      <c r="O2701" s="457"/>
      <c r="P2701" s="398"/>
      <c r="Q2701" s="398"/>
    </row>
    <row r="2702" spans="1:17" s="364" customFormat="1" ht="109.2" customHeight="1" x14ac:dyDescent="0.3">
      <c r="A2702" s="368"/>
      <c r="B2702" s="361"/>
      <c r="C2702" s="368"/>
      <c r="D2702" s="368"/>
      <c r="E2702" s="368"/>
      <c r="F2702" s="368"/>
      <c r="G2702" s="369"/>
      <c r="H2702" s="369"/>
      <c r="I2702" s="443"/>
      <c r="J2702" s="368"/>
      <c r="O2702" s="457"/>
      <c r="P2702" s="398"/>
      <c r="Q2702" s="398"/>
    </row>
    <row r="2703" spans="1:17" s="364" customFormat="1" ht="109.2" customHeight="1" x14ac:dyDescent="0.3">
      <c r="A2703" s="368"/>
      <c r="B2703" s="361"/>
      <c r="C2703" s="368"/>
      <c r="D2703" s="368"/>
      <c r="E2703" s="368"/>
      <c r="F2703" s="368"/>
      <c r="G2703" s="369"/>
      <c r="H2703" s="369"/>
      <c r="I2703" s="443"/>
      <c r="J2703" s="368"/>
      <c r="O2703" s="457"/>
      <c r="P2703" s="398"/>
      <c r="Q2703" s="398"/>
    </row>
    <row r="2704" spans="1:17" s="364" customFormat="1" ht="109.2" customHeight="1" x14ac:dyDescent="0.3">
      <c r="A2704" s="368"/>
      <c r="B2704" s="361"/>
      <c r="C2704" s="368"/>
      <c r="D2704" s="368"/>
      <c r="E2704" s="368"/>
      <c r="F2704" s="368"/>
      <c r="G2704" s="369"/>
      <c r="H2704" s="369"/>
      <c r="I2704" s="443"/>
      <c r="J2704" s="368"/>
      <c r="O2704" s="457"/>
      <c r="P2704" s="398"/>
      <c r="Q2704" s="398"/>
    </row>
    <row r="2705" spans="1:17" s="364" customFormat="1" ht="109.2" customHeight="1" x14ac:dyDescent="0.3">
      <c r="A2705" s="368"/>
      <c r="B2705" s="361"/>
      <c r="C2705" s="368"/>
      <c r="D2705" s="368"/>
      <c r="E2705" s="368"/>
      <c r="F2705" s="368"/>
      <c r="G2705" s="369"/>
      <c r="H2705" s="369"/>
      <c r="I2705" s="443"/>
      <c r="J2705" s="368"/>
      <c r="O2705" s="457"/>
      <c r="P2705" s="398"/>
      <c r="Q2705" s="398"/>
    </row>
    <row r="2706" spans="1:17" s="364" customFormat="1" ht="109.2" customHeight="1" x14ac:dyDescent="0.3">
      <c r="A2706" s="368"/>
      <c r="B2706" s="361"/>
      <c r="C2706" s="368"/>
      <c r="D2706" s="368"/>
      <c r="E2706" s="368"/>
      <c r="F2706" s="368"/>
      <c r="G2706" s="369"/>
      <c r="H2706" s="369"/>
      <c r="I2706" s="443"/>
      <c r="J2706" s="368"/>
      <c r="O2706" s="457"/>
      <c r="P2706" s="398"/>
      <c r="Q2706" s="398"/>
    </row>
    <row r="2707" spans="1:17" s="364" customFormat="1" ht="109.2" customHeight="1" x14ac:dyDescent="0.3">
      <c r="A2707" s="368"/>
      <c r="B2707" s="361"/>
      <c r="C2707" s="368"/>
      <c r="D2707" s="368"/>
      <c r="E2707" s="368"/>
      <c r="F2707" s="368"/>
      <c r="G2707" s="369"/>
      <c r="H2707" s="369"/>
      <c r="I2707" s="443"/>
      <c r="J2707" s="368"/>
      <c r="O2707" s="457"/>
      <c r="P2707" s="398"/>
      <c r="Q2707" s="398"/>
    </row>
    <row r="2708" spans="1:17" s="364" customFormat="1" ht="109.2" customHeight="1" x14ac:dyDescent="0.3">
      <c r="A2708" s="368"/>
      <c r="B2708" s="361"/>
      <c r="C2708" s="368"/>
      <c r="D2708" s="368"/>
      <c r="E2708" s="368"/>
      <c r="F2708" s="368"/>
      <c r="G2708" s="369"/>
      <c r="H2708" s="369"/>
      <c r="I2708" s="443"/>
      <c r="J2708" s="368"/>
      <c r="O2708" s="457"/>
      <c r="P2708" s="398"/>
      <c r="Q2708" s="398"/>
    </row>
    <row r="2709" spans="1:17" s="364" customFormat="1" ht="109.2" customHeight="1" x14ac:dyDescent="0.3">
      <c r="A2709" s="368"/>
      <c r="B2709" s="361"/>
      <c r="C2709" s="368"/>
      <c r="D2709" s="368"/>
      <c r="E2709" s="368"/>
      <c r="F2709" s="368"/>
      <c r="G2709" s="369"/>
      <c r="H2709" s="369"/>
      <c r="I2709" s="443"/>
      <c r="J2709" s="368"/>
      <c r="O2709" s="457"/>
      <c r="P2709" s="398"/>
      <c r="Q2709" s="398"/>
    </row>
    <row r="2710" spans="1:17" s="364" customFormat="1" ht="109.2" customHeight="1" x14ac:dyDescent="0.3">
      <c r="A2710" s="368"/>
      <c r="B2710" s="361"/>
      <c r="C2710" s="368"/>
      <c r="D2710" s="368"/>
      <c r="E2710" s="368"/>
      <c r="F2710" s="368"/>
      <c r="G2710" s="369"/>
      <c r="H2710" s="369"/>
      <c r="I2710" s="443"/>
      <c r="J2710" s="368"/>
      <c r="O2710" s="457"/>
      <c r="P2710" s="398"/>
      <c r="Q2710" s="398"/>
    </row>
    <row r="2711" spans="1:17" s="364" customFormat="1" ht="109.2" customHeight="1" x14ac:dyDescent="0.3">
      <c r="A2711" s="368"/>
      <c r="B2711" s="361"/>
      <c r="C2711" s="368"/>
      <c r="D2711" s="368"/>
      <c r="E2711" s="368"/>
      <c r="F2711" s="368"/>
      <c r="G2711" s="369"/>
      <c r="H2711" s="369"/>
      <c r="I2711" s="443"/>
      <c r="J2711" s="368"/>
      <c r="O2711" s="457"/>
      <c r="P2711" s="398"/>
      <c r="Q2711" s="398"/>
    </row>
    <row r="2712" spans="1:17" s="364" customFormat="1" ht="109.2" customHeight="1" x14ac:dyDescent="0.3">
      <c r="A2712" s="368"/>
      <c r="B2712" s="361"/>
      <c r="C2712" s="368"/>
      <c r="D2712" s="368"/>
      <c r="E2712" s="368"/>
      <c r="F2712" s="368"/>
      <c r="G2712" s="369"/>
      <c r="H2712" s="369"/>
      <c r="I2712" s="443"/>
      <c r="J2712" s="368"/>
      <c r="O2712" s="457"/>
      <c r="P2712" s="398"/>
      <c r="Q2712" s="398"/>
    </row>
    <row r="2713" spans="1:17" s="364" customFormat="1" ht="109.2" customHeight="1" x14ac:dyDescent="0.3">
      <c r="A2713" s="368"/>
      <c r="B2713" s="361"/>
      <c r="C2713" s="368"/>
      <c r="D2713" s="368"/>
      <c r="E2713" s="368"/>
      <c r="F2713" s="368"/>
      <c r="G2713" s="369"/>
      <c r="H2713" s="369"/>
      <c r="I2713" s="443"/>
      <c r="J2713" s="368"/>
      <c r="O2713" s="457"/>
      <c r="P2713" s="398"/>
      <c r="Q2713" s="398"/>
    </row>
    <row r="2714" spans="1:17" s="364" customFormat="1" ht="109.2" customHeight="1" x14ac:dyDescent="0.3">
      <c r="A2714" s="368"/>
      <c r="B2714" s="361"/>
      <c r="C2714" s="368"/>
      <c r="D2714" s="368"/>
      <c r="E2714" s="368"/>
      <c r="F2714" s="368"/>
      <c r="G2714" s="369"/>
      <c r="H2714" s="369"/>
      <c r="I2714" s="443"/>
      <c r="J2714" s="368"/>
      <c r="O2714" s="457"/>
      <c r="P2714" s="398"/>
      <c r="Q2714" s="398"/>
    </row>
    <row r="2715" spans="1:17" s="364" customFormat="1" ht="109.2" customHeight="1" x14ac:dyDescent="0.3">
      <c r="A2715" s="368"/>
      <c r="B2715" s="361"/>
      <c r="C2715" s="368"/>
      <c r="D2715" s="368"/>
      <c r="E2715" s="368"/>
      <c r="F2715" s="368"/>
      <c r="G2715" s="369"/>
      <c r="H2715" s="369"/>
      <c r="I2715" s="443"/>
      <c r="J2715" s="368"/>
      <c r="O2715" s="457"/>
      <c r="P2715" s="398"/>
      <c r="Q2715" s="398"/>
    </row>
    <row r="2716" spans="1:17" s="364" customFormat="1" ht="109.2" customHeight="1" x14ac:dyDescent="0.3">
      <c r="A2716" s="368"/>
      <c r="B2716" s="361"/>
      <c r="C2716" s="368"/>
      <c r="D2716" s="368"/>
      <c r="E2716" s="368"/>
      <c r="F2716" s="368"/>
      <c r="G2716" s="369"/>
      <c r="H2716" s="369"/>
      <c r="I2716" s="443"/>
      <c r="J2716" s="368"/>
      <c r="O2716" s="457"/>
      <c r="P2716" s="398"/>
      <c r="Q2716" s="398"/>
    </row>
    <row r="2717" spans="1:17" s="364" customFormat="1" ht="109.2" customHeight="1" x14ac:dyDescent="0.3">
      <c r="A2717" s="368"/>
      <c r="B2717" s="361"/>
      <c r="C2717" s="368"/>
      <c r="D2717" s="368"/>
      <c r="E2717" s="368"/>
      <c r="F2717" s="368"/>
      <c r="G2717" s="369"/>
      <c r="H2717" s="369"/>
      <c r="I2717" s="443"/>
      <c r="J2717" s="368"/>
      <c r="O2717" s="457"/>
      <c r="P2717" s="398"/>
      <c r="Q2717" s="398"/>
    </row>
    <row r="2718" spans="1:17" s="364" customFormat="1" ht="109.2" customHeight="1" x14ac:dyDescent="0.3">
      <c r="A2718" s="368"/>
      <c r="B2718" s="361"/>
      <c r="C2718" s="368"/>
      <c r="D2718" s="368"/>
      <c r="E2718" s="368"/>
      <c r="F2718" s="368"/>
      <c r="G2718" s="369"/>
      <c r="H2718" s="369"/>
      <c r="I2718" s="443"/>
      <c r="J2718" s="368"/>
      <c r="O2718" s="457"/>
      <c r="P2718" s="398"/>
      <c r="Q2718" s="398"/>
    </row>
    <row r="2719" spans="1:17" s="364" customFormat="1" ht="109.2" customHeight="1" x14ac:dyDescent="0.3">
      <c r="A2719" s="368"/>
      <c r="B2719" s="361"/>
      <c r="C2719" s="368"/>
      <c r="D2719" s="368"/>
      <c r="E2719" s="368"/>
      <c r="F2719" s="368"/>
      <c r="G2719" s="369"/>
      <c r="H2719" s="369"/>
      <c r="I2719" s="443"/>
      <c r="J2719" s="368"/>
      <c r="O2719" s="457"/>
      <c r="P2719" s="398"/>
      <c r="Q2719" s="398"/>
    </row>
    <row r="2720" spans="1:17" s="364" customFormat="1" ht="109.2" customHeight="1" x14ac:dyDescent="0.3">
      <c r="A2720" s="368"/>
      <c r="B2720" s="361"/>
      <c r="C2720" s="368"/>
      <c r="D2720" s="368"/>
      <c r="E2720" s="368"/>
      <c r="F2720" s="368"/>
      <c r="G2720" s="369"/>
      <c r="H2720" s="369"/>
      <c r="I2720" s="443"/>
      <c r="J2720" s="368"/>
      <c r="O2720" s="457"/>
      <c r="P2720" s="398"/>
      <c r="Q2720" s="398"/>
    </row>
    <row r="2721" spans="1:17" s="364" customFormat="1" ht="109.2" customHeight="1" x14ac:dyDescent="0.3">
      <c r="A2721" s="368"/>
      <c r="B2721" s="361"/>
      <c r="C2721" s="368"/>
      <c r="D2721" s="368"/>
      <c r="E2721" s="368"/>
      <c r="F2721" s="368"/>
      <c r="G2721" s="369"/>
      <c r="H2721" s="369"/>
      <c r="I2721" s="443"/>
      <c r="J2721" s="368"/>
      <c r="O2721" s="457"/>
      <c r="P2721" s="398"/>
      <c r="Q2721" s="398"/>
    </row>
    <row r="2722" spans="1:17" s="364" customFormat="1" ht="109.2" customHeight="1" x14ac:dyDescent="0.3">
      <c r="A2722" s="368"/>
      <c r="B2722" s="361"/>
      <c r="C2722" s="368"/>
      <c r="D2722" s="368"/>
      <c r="E2722" s="368"/>
      <c r="F2722" s="368"/>
      <c r="G2722" s="369"/>
      <c r="H2722" s="369"/>
      <c r="I2722" s="443"/>
      <c r="J2722" s="368"/>
      <c r="O2722" s="457"/>
      <c r="P2722" s="398"/>
      <c r="Q2722" s="398"/>
    </row>
    <row r="2723" spans="1:17" s="364" customFormat="1" ht="109.2" customHeight="1" x14ac:dyDescent="0.3">
      <c r="A2723" s="368"/>
      <c r="B2723" s="361"/>
      <c r="C2723" s="368"/>
      <c r="D2723" s="368"/>
      <c r="E2723" s="368"/>
      <c r="F2723" s="368"/>
      <c r="G2723" s="369"/>
      <c r="H2723" s="369"/>
      <c r="I2723" s="443"/>
      <c r="J2723" s="368"/>
      <c r="O2723" s="457"/>
      <c r="P2723" s="398"/>
      <c r="Q2723" s="398"/>
    </row>
    <row r="2724" spans="1:17" s="364" customFormat="1" ht="109.2" customHeight="1" x14ac:dyDescent="0.3">
      <c r="A2724" s="368"/>
      <c r="B2724" s="361"/>
      <c r="C2724" s="368"/>
      <c r="D2724" s="368"/>
      <c r="E2724" s="368"/>
      <c r="F2724" s="368"/>
      <c r="G2724" s="369"/>
      <c r="H2724" s="369"/>
      <c r="I2724" s="443"/>
      <c r="J2724" s="368"/>
      <c r="O2724" s="457"/>
      <c r="P2724" s="398"/>
      <c r="Q2724" s="398"/>
    </row>
    <row r="2725" spans="1:17" s="364" customFormat="1" ht="109.2" customHeight="1" x14ac:dyDescent="0.3">
      <c r="A2725" s="368"/>
      <c r="B2725" s="361"/>
      <c r="C2725" s="368"/>
      <c r="D2725" s="368"/>
      <c r="E2725" s="368"/>
      <c r="F2725" s="368"/>
      <c r="G2725" s="369"/>
      <c r="H2725" s="369"/>
      <c r="I2725" s="443"/>
      <c r="J2725" s="368"/>
      <c r="O2725" s="457"/>
      <c r="P2725" s="398"/>
      <c r="Q2725" s="398"/>
    </row>
    <row r="2726" spans="1:17" s="364" customFormat="1" ht="109.2" customHeight="1" x14ac:dyDescent="0.3">
      <c r="A2726" s="368"/>
      <c r="B2726" s="361"/>
      <c r="C2726" s="368"/>
      <c r="D2726" s="368"/>
      <c r="E2726" s="368"/>
      <c r="F2726" s="368"/>
      <c r="G2726" s="369"/>
      <c r="H2726" s="369"/>
      <c r="I2726" s="443"/>
      <c r="J2726" s="368"/>
      <c r="O2726" s="457"/>
      <c r="P2726" s="398"/>
      <c r="Q2726" s="398"/>
    </row>
    <row r="2727" spans="1:17" s="364" customFormat="1" ht="109.2" customHeight="1" x14ac:dyDescent="0.3">
      <c r="A2727" s="368"/>
      <c r="B2727" s="361"/>
      <c r="C2727" s="368"/>
      <c r="D2727" s="368"/>
      <c r="E2727" s="368"/>
      <c r="F2727" s="368"/>
      <c r="G2727" s="369"/>
      <c r="H2727" s="369"/>
      <c r="I2727" s="443"/>
      <c r="J2727" s="368"/>
      <c r="O2727" s="457"/>
      <c r="P2727" s="398"/>
      <c r="Q2727" s="398"/>
    </row>
    <row r="2728" spans="1:17" s="364" customFormat="1" ht="109.2" customHeight="1" x14ac:dyDescent="0.3">
      <c r="A2728" s="368"/>
      <c r="B2728" s="361"/>
      <c r="C2728" s="368"/>
      <c r="D2728" s="368"/>
      <c r="E2728" s="368"/>
      <c r="F2728" s="368"/>
      <c r="G2728" s="369"/>
      <c r="H2728" s="369"/>
      <c r="I2728" s="443"/>
      <c r="J2728" s="368"/>
      <c r="O2728" s="457"/>
      <c r="P2728" s="398"/>
      <c r="Q2728" s="398"/>
    </row>
    <row r="2729" spans="1:17" s="364" customFormat="1" ht="109.2" customHeight="1" x14ac:dyDescent="0.3">
      <c r="A2729" s="368"/>
      <c r="B2729" s="361"/>
      <c r="C2729" s="368"/>
      <c r="D2729" s="368"/>
      <c r="E2729" s="368"/>
      <c r="F2729" s="368"/>
      <c r="G2729" s="369"/>
      <c r="H2729" s="369"/>
      <c r="I2729" s="443"/>
      <c r="J2729" s="368"/>
      <c r="O2729" s="457"/>
      <c r="P2729" s="398"/>
      <c r="Q2729" s="398"/>
    </row>
    <row r="2730" spans="1:17" s="364" customFormat="1" ht="109.2" customHeight="1" x14ac:dyDescent="0.3">
      <c r="A2730" s="368"/>
      <c r="B2730" s="361"/>
      <c r="C2730" s="368"/>
      <c r="D2730" s="368"/>
      <c r="E2730" s="368"/>
      <c r="F2730" s="368"/>
      <c r="G2730" s="369"/>
      <c r="H2730" s="369"/>
      <c r="I2730" s="443"/>
      <c r="J2730" s="368"/>
      <c r="O2730" s="457"/>
      <c r="P2730" s="398"/>
      <c r="Q2730" s="398"/>
    </row>
    <row r="2731" spans="1:17" s="364" customFormat="1" ht="109.2" customHeight="1" x14ac:dyDescent="0.3">
      <c r="A2731" s="368"/>
      <c r="B2731" s="361"/>
      <c r="C2731" s="368"/>
      <c r="D2731" s="368"/>
      <c r="E2731" s="368"/>
      <c r="F2731" s="368"/>
      <c r="G2731" s="369"/>
      <c r="H2731" s="369"/>
      <c r="I2731" s="443"/>
      <c r="J2731" s="368"/>
      <c r="O2731" s="457"/>
      <c r="P2731" s="398"/>
      <c r="Q2731" s="398"/>
    </row>
    <row r="2732" spans="1:17" s="364" customFormat="1" ht="109.2" customHeight="1" x14ac:dyDescent="0.3">
      <c r="A2732" s="368"/>
      <c r="B2732" s="361"/>
      <c r="C2732" s="368"/>
      <c r="D2732" s="368"/>
      <c r="E2732" s="368"/>
      <c r="F2732" s="368"/>
      <c r="G2732" s="369"/>
      <c r="H2732" s="369"/>
      <c r="I2732" s="443"/>
      <c r="J2732" s="368"/>
      <c r="O2732" s="457"/>
      <c r="P2732" s="398"/>
      <c r="Q2732" s="398"/>
    </row>
    <row r="2733" spans="1:17" s="364" customFormat="1" ht="109.2" customHeight="1" x14ac:dyDescent="0.3">
      <c r="A2733" s="368"/>
      <c r="B2733" s="361"/>
      <c r="C2733" s="368"/>
      <c r="D2733" s="368"/>
      <c r="E2733" s="368"/>
      <c r="F2733" s="368"/>
      <c r="G2733" s="369"/>
      <c r="H2733" s="369"/>
      <c r="I2733" s="443"/>
      <c r="J2733" s="368"/>
      <c r="O2733" s="457"/>
      <c r="P2733" s="398"/>
      <c r="Q2733" s="398"/>
    </row>
    <row r="2734" spans="1:17" s="364" customFormat="1" ht="109.2" customHeight="1" x14ac:dyDescent="0.3">
      <c r="A2734" s="368"/>
      <c r="B2734" s="361"/>
      <c r="C2734" s="368"/>
      <c r="D2734" s="368"/>
      <c r="E2734" s="368"/>
      <c r="F2734" s="368"/>
      <c r="G2734" s="369"/>
      <c r="H2734" s="369"/>
      <c r="I2734" s="443"/>
      <c r="J2734" s="368"/>
      <c r="O2734" s="457"/>
      <c r="P2734" s="398"/>
      <c r="Q2734" s="398"/>
    </row>
    <row r="2735" spans="1:17" s="364" customFormat="1" ht="109.2" customHeight="1" x14ac:dyDescent="0.3">
      <c r="A2735" s="368"/>
      <c r="B2735" s="361"/>
      <c r="C2735" s="368"/>
      <c r="D2735" s="368"/>
      <c r="E2735" s="368"/>
      <c r="F2735" s="368"/>
      <c r="G2735" s="369"/>
      <c r="H2735" s="369"/>
      <c r="I2735" s="443"/>
      <c r="J2735" s="368"/>
      <c r="O2735" s="457"/>
      <c r="P2735" s="398"/>
      <c r="Q2735" s="398"/>
    </row>
    <row r="2736" spans="1:17" s="364" customFormat="1" ht="109.2" customHeight="1" x14ac:dyDescent="0.3">
      <c r="A2736" s="368"/>
      <c r="B2736" s="361"/>
      <c r="C2736" s="368"/>
      <c r="D2736" s="368"/>
      <c r="E2736" s="368"/>
      <c r="F2736" s="368"/>
      <c r="G2736" s="369"/>
      <c r="H2736" s="369"/>
      <c r="I2736" s="443"/>
      <c r="J2736" s="368"/>
      <c r="O2736" s="457"/>
      <c r="P2736" s="398"/>
      <c r="Q2736" s="398"/>
    </row>
    <row r="2737" spans="1:17" s="364" customFormat="1" ht="109.2" customHeight="1" x14ac:dyDescent="0.3">
      <c r="A2737" s="368"/>
      <c r="B2737" s="361"/>
      <c r="C2737" s="368"/>
      <c r="D2737" s="368"/>
      <c r="E2737" s="368"/>
      <c r="F2737" s="368"/>
      <c r="G2737" s="369"/>
      <c r="H2737" s="369"/>
      <c r="I2737" s="443"/>
      <c r="J2737" s="368"/>
      <c r="O2737" s="457"/>
      <c r="P2737" s="398"/>
      <c r="Q2737" s="398"/>
    </row>
    <row r="2738" spans="1:17" s="364" customFormat="1" ht="109.2" customHeight="1" x14ac:dyDescent="0.3">
      <c r="A2738" s="368"/>
      <c r="B2738" s="361"/>
      <c r="C2738" s="368"/>
      <c r="D2738" s="368"/>
      <c r="E2738" s="368"/>
      <c r="F2738" s="368"/>
      <c r="G2738" s="369"/>
      <c r="H2738" s="369"/>
      <c r="I2738" s="443"/>
      <c r="J2738" s="368"/>
      <c r="O2738" s="457"/>
      <c r="P2738" s="398"/>
      <c r="Q2738" s="398"/>
    </row>
    <row r="2739" spans="1:17" s="364" customFormat="1" ht="109.2" customHeight="1" x14ac:dyDescent="0.3">
      <c r="A2739" s="368"/>
      <c r="B2739" s="361"/>
      <c r="C2739" s="368"/>
      <c r="D2739" s="368"/>
      <c r="E2739" s="368"/>
      <c r="F2739" s="368"/>
      <c r="G2739" s="369"/>
      <c r="H2739" s="369"/>
      <c r="I2739" s="443"/>
      <c r="J2739" s="368"/>
      <c r="O2739" s="457"/>
      <c r="P2739" s="398"/>
      <c r="Q2739" s="398"/>
    </row>
    <row r="2740" spans="1:17" s="364" customFormat="1" ht="109.2" customHeight="1" x14ac:dyDescent="0.3">
      <c r="A2740" s="368"/>
      <c r="B2740" s="361"/>
      <c r="C2740" s="368"/>
      <c r="D2740" s="368"/>
      <c r="E2740" s="368"/>
      <c r="F2740" s="368"/>
      <c r="G2740" s="369"/>
      <c r="H2740" s="369"/>
      <c r="I2740" s="443"/>
      <c r="J2740" s="368"/>
      <c r="O2740" s="457"/>
      <c r="P2740" s="398"/>
      <c r="Q2740" s="398"/>
    </row>
    <row r="2741" spans="1:17" s="364" customFormat="1" ht="109.2" customHeight="1" x14ac:dyDescent="0.3">
      <c r="A2741" s="368"/>
      <c r="B2741" s="361"/>
      <c r="C2741" s="368"/>
      <c r="D2741" s="368"/>
      <c r="E2741" s="368"/>
      <c r="F2741" s="368"/>
      <c r="G2741" s="369"/>
      <c r="H2741" s="369"/>
      <c r="I2741" s="443"/>
      <c r="J2741" s="368"/>
      <c r="O2741" s="457"/>
      <c r="P2741" s="398"/>
      <c r="Q2741" s="398"/>
    </row>
    <row r="2742" spans="1:17" s="364" customFormat="1" ht="109.2" customHeight="1" x14ac:dyDescent="0.3">
      <c r="A2742" s="368"/>
      <c r="B2742" s="361"/>
      <c r="C2742" s="368"/>
      <c r="D2742" s="368"/>
      <c r="E2742" s="368"/>
      <c r="F2742" s="368"/>
      <c r="G2742" s="369"/>
      <c r="H2742" s="369"/>
      <c r="I2742" s="443"/>
      <c r="J2742" s="368"/>
      <c r="O2742" s="457"/>
      <c r="P2742" s="398"/>
      <c r="Q2742" s="398"/>
    </row>
    <row r="2743" spans="1:17" s="364" customFormat="1" ht="109.2" customHeight="1" x14ac:dyDescent="0.3">
      <c r="A2743" s="368"/>
      <c r="B2743" s="361"/>
      <c r="C2743" s="368"/>
      <c r="D2743" s="368"/>
      <c r="E2743" s="368"/>
      <c r="F2743" s="368"/>
      <c r="G2743" s="369"/>
      <c r="H2743" s="369"/>
      <c r="I2743" s="443"/>
      <c r="J2743" s="368"/>
      <c r="O2743" s="457"/>
      <c r="P2743" s="398"/>
      <c r="Q2743" s="398"/>
    </row>
    <row r="2744" spans="1:17" s="364" customFormat="1" ht="109.2" customHeight="1" x14ac:dyDescent="0.3">
      <c r="A2744" s="368"/>
      <c r="B2744" s="361"/>
      <c r="C2744" s="368"/>
      <c r="D2744" s="368"/>
      <c r="E2744" s="368"/>
      <c r="F2744" s="368"/>
      <c r="G2744" s="369"/>
      <c r="H2744" s="369"/>
      <c r="I2744" s="443"/>
      <c r="J2744" s="368"/>
      <c r="O2744" s="457"/>
      <c r="P2744" s="398"/>
      <c r="Q2744" s="398"/>
    </row>
    <row r="2745" spans="1:17" s="364" customFormat="1" ht="109.2" customHeight="1" x14ac:dyDescent="0.3">
      <c r="A2745" s="368"/>
      <c r="B2745" s="361"/>
      <c r="C2745" s="368"/>
      <c r="D2745" s="368"/>
      <c r="E2745" s="368"/>
      <c r="F2745" s="368"/>
      <c r="G2745" s="369"/>
      <c r="H2745" s="369"/>
      <c r="I2745" s="443"/>
      <c r="J2745" s="368"/>
      <c r="O2745" s="457"/>
      <c r="P2745" s="398"/>
      <c r="Q2745" s="398"/>
    </row>
    <row r="2746" spans="1:17" s="364" customFormat="1" ht="109.2" customHeight="1" x14ac:dyDescent="0.3">
      <c r="A2746" s="368"/>
      <c r="B2746" s="361"/>
      <c r="C2746" s="368"/>
      <c r="D2746" s="368"/>
      <c r="E2746" s="368"/>
      <c r="F2746" s="368"/>
      <c r="G2746" s="369"/>
      <c r="H2746" s="369"/>
      <c r="I2746" s="443"/>
      <c r="J2746" s="368"/>
      <c r="O2746" s="457"/>
      <c r="P2746" s="398"/>
      <c r="Q2746" s="398"/>
    </row>
    <row r="2747" spans="1:17" s="364" customFormat="1" ht="109.2" customHeight="1" x14ac:dyDescent="0.3">
      <c r="A2747" s="368"/>
      <c r="B2747" s="361"/>
      <c r="C2747" s="368"/>
      <c r="D2747" s="368"/>
      <c r="E2747" s="368"/>
      <c r="F2747" s="368"/>
      <c r="G2747" s="369"/>
      <c r="H2747" s="369"/>
      <c r="I2747" s="443"/>
      <c r="J2747" s="368"/>
      <c r="O2747" s="457"/>
      <c r="P2747" s="398"/>
      <c r="Q2747" s="398"/>
    </row>
    <row r="2748" spans="1:17" s="364" customFormat="1" ht="109.2" customHeight="1" x14ac:dyDescent="0.3">
      <c r="A2748" s="368"/>
      <c r="B2748" s="361"/>
      <c r="C2748" s="368"/>
      <c r="D2748" s="368"/>
      <c r="E2748" s="368"/>
      <c r="F2748" s="368"/>
      <c r="G2748" s="369"/>
      <c r="H2748" s="369"/>
      <c r="I2748" s="443"/>
      <c r="J2748" s="368"/>
      <c r="O2748" s="457"/>
      <c r="P2748" s="398"/>
      <c r="Q2748" s="398"/>
    </row>
    <row r="2749" spans="1:17" s="364" customFormat="1" ht="109.2" customHeight="1" x14ac:dyDescent="0.3">
      <c r="A2749" s="368"/>
      <c r="B2749" s="361"/>
      <c r="C2749" s="368"/>
      <c r="D2749" s="368"/>
      <c r="E2749" s="368"/>
      <c r="F2749" s="368"/>
      <c r="G2749" s="369"/>
      <c r="H2749" s="369"/>
      <c r="I2749" s="443"/>
      <c r="J2749" s="368"/>
      <c r="O2749" s="457"/>
      <c r="P2749" s="398"/>
      <c r="Q2749" s="398"/>
    </row>
    <row r="2750" spans="1:17" s="364" customFormat="1" ht="109.2" customHeight="1" x14ac:dyDescent="0.3">
      <c r="A2750" s="368"/>
      <c r="B2750" s="361"/>
      <c r="C2750" s="368"/>
      <c r="D2750" s="368"/>
      <c r="E2750" s="368"/>
      <c r="F2750" s="368"/>
      <c r="G2750" s="369"/>
      <c r="H2750" s="369"/>
      <c r="I2750" s="443"/>
      <c r="J2750" s="368"/>
      <c r="O2750" s="457"/>
      <c r="P2750" s="398"/>
      <c r="Q2750" s="398"/>
    </row>
    <row r="2751" spans="1:17" s="364" customFormat="1" ht="109.2" customHeight="1" x14ac:dyDescent="0.3">
      <c r="A2751" s="368"/>
      <c r="B2751" s="361"/>
      <c r="C2751" s="368"/>
      <c r="D2751" s="368"/>
      <c r="E2751" s="368"/>
      <c r="F2751" s="368"/>
      <c r="G2751" s="369"/>
      <c r="H2751" s="369"/>
      <c r="I2751" s="443"/>
      <c r="J2751" s="368"/>
      <c r="O2751" s="457"/>
      <c r="P2751" s="398"/>
      <c r="Q2751" s="398"/>
    </row>
    <row r="2752" spans="1:17" s="364" customFormat="1" ht="109.2" customHeight="1" x14ac:dyDescent="0.3">
      <c r="A2752" s="368"/>
      <c r="B2752" s="361"/>
      <c r="C2752" s="368"/>
      <c r="D2752" s="368"/>
      <c r="E2752" s="368"/>
      <c r="F2752" s="368"/>
      <c r="G2752" s="369"/>
      <c r="H2752" s="369"/>
      <c r="I2752" s="443"/>
      <c r="J2752" s="368"/>
      <c r="O2752" s="457"/>
      <c r="P2752" s="398"/>
      <c r="Q2752" s="398"/>
    </row>
    <row r="2753" spans="1:17" s="364" customFormat="1" ht="109.2" customHeight="1" x14ac:dyDescent="0.3">
      <c r="A2753" s="368"/>
      <c r="B2753" s="361"/>
      <c r="C2753" s="368"/>
      <c r="D2753" s="368"/>
      <c r="E2753" s="368"/>
      <c r="F2753" s="368"/>
      <c r="G2753" s="369"/>
      <c r="H2753" s="369"/>
      <c r="I2753" s="443"/>
      <c r="J2753" s="368"/>
      <c r="O2753" s="457"/>
      <c r="P2753" s="398"/>
      <c r="Q2753" s="398"/>
    </row>
    <row r="2754" spans="1:17" s="364" customFormat="1" ht="109.2" customHeight="1" x14ac:dyDescent="0.3">
      <c r="A2754" s="368"/>
      <c r="B2754" s="361"/>
      <c r="C2754" s="368"/>
      <c r="D2754" s="368"/>
      <c r="E2754" s="368"/>
      <c r="F2754" s="368"/>
      <c r="G2754" s="369"/>
      <c r="H2754" s="369"/>
      <c r="I2754" s="443"/>
      <c r="J2754" s="368"/>
      <c r="O2754" s="457"/>
      <c r="P2754" s="398"/>
      <c r="Q2754" s="398"/>
    </row>
    <row r="2755" spans="1:17" s="364" customFormat="1" ht="109.2" customHeight="1" x14ac:dyDescent="0.3">
      <c r="A2755" s="368"/>
      <c r="B2755" s="361"/>
      <c r="C2755" s="368"/>
      <c r="D2755" s="368"/>
      <c r="E2755" s="368"/>
      <c r="F2755" s="368"/>
      <c r="G2755" s="369"/>
      <c r="H2755" s="369"/>
      <c r="I2755" s="443"/>
      <c r="J2755" s="368"/>
      <c r="O2755" s="457"/>
      <c r="P2755" s="398"/>
      <c r="Q2755" s="398"/>
    </row>
    <row r="2756" spans="1:17" s="364" customFormat="1" ht="109.2" customHeight="1" x14ac:dyDescent="0.3">
      <c r="A2756" s="368"/>
      <c r="B2756" s="361"/>
      <c r="C2756" s="368"/>
      <c r="D2756" s="368"/>
      <c r="E2756" s="368"/>
      <c r="F2756" s="368"/>
      <c r="G2756" s="369"/>
      <c r="H2756" s="369"/>
      <c r="I2756" s="443"/>
      <c r="J2756" s="368"/>
      <c r="O2756" s="457"/>
      <c r="P2756" s="398"/>
      <c r="Q2756" s="398"/>
    </row>
    <row r="2757" spans="1:17" s="364" customFormat="1" ht="109.2" customHeight="1" x14ac:dyDescent="0.3">
      <c r="A2757" s="368"/>
      <c r="B2757" s="361"/>
      <c r="C2757" s="368"/>
      <c r="D2757" s="368"/>
      <c r="E2757" s="368"/>
      <c r="F2757" s="368"/>
      <c r="G2757" s="369"/>
      <c r="H2757" s="369"/>
      <c r="I2757" s="443"/>
      <c r="J2757" s="368"/>
      <c r="O2757" s="457"/>
      <c r="P2757" s="398"/>
      <c r="Q2757" s="398"/>
    </row>
    <row r="2758" spans="1:17" s="364" customFormat="1" ht="109.2" customHeight="1" x14ac:dyDescent="0.3">
      <c r="A2758" s="368"/>
      <c r="B2758" s="361"/>
      <c r="C2758" s="368"/>
      <c r="D2758" s="368"/>
      <c r="E2758" s="368"/>
      <c r="F2758" s="368"/>
      <c r="G2758" s="369"/>
      <c r="H2758" s="369"/>
      <c r="I2758" s="443"/>
      <c r="J2758" s="368"/>
      <c r="O2758" s="457"/>
      <c r="P2758" s="398"/>
      <c r="Q2758" s="398"/>
    </row>
    <row r="2759" spans="1:17" s="364" customFormat="1" ht="109.2" customHeight="1" x14ac:dyDescent="0.3">
      <c r="A2759" s="368"/>
      <c r="B2759" s="361"/>
      <c r="C2759" s="368"/>
      <c r="D2759" s="368"/>
      <c r="E2759" s="368"/>
      <c r="F2759" s="368"/>
      <c r="G2759" s="369"/>
      <c r="H2759" s="369"/>
      <c r="I2759" s="443"/>
      <c r="J2759" s="368"/>
      <c r="O2759" s="457"/>
      <c r="P2759" s="398"/>
      <c r="Q2759" s="398"/>
    </row>
    <row r="2760" spans="1:17" s="364" customFormat="1" ht="109.2" customHeight="1" x14ac:dyDescent="0.3">
      <c r="A2760" s="368"/>
      <c r="B2760" s="361"/>
      <c r="C2760" s="368"/>
      <c r="D2760" s="368"/>
      <c r="E2760" s="368"/>
      <c r="F2760" s="368"/>
      <c r="G2760" s="369"/>
      <c r="H2760" s="369"/>
      <c r="I2760" s="443"/>
      <c r="J2760" s="368"/>
      <c r="O2760" s="457"/>
      <c r="P2760" s="398"/>
      <c r="Q2760" s="398"/>
    </row>
    <row r="2761" spans="1:17" s="364" customFormat="1" ht="109.2" customHeight="1" x14ac:dyDescent="0.3">
      <c r="A2761" s="368"/>
      <c r="B2761" s="361"/>
      <c r="C2761" s="368"/>
      <c r="D2761" s="368"/>
      <c r="E2761" s="368"/>
      <c r="F2761" s="368"/>
      <c r="G2761" s="369"/>
      <c r="H2761" s="369"/>
      <c r="I2761" s="443"/>
      <c r="J2761" s="368"/>
      <c r="O2761" s="457"/>
      <c r="P2761" s="398"/>
      <c r="Q2761" s="398"/>
    </row>
    <row r="2762" spans="1:17" s="364" customFormat="1" ht="109.2" customHeight="1" x14ac:dyDescent="0.3">
      <c r="A2762" s="368"/>
      <c r="B2762" s="361"/>
      <c r="C2762" s="368"/>
      <c r="D2762" s="368"/>
      <c r="E2762" s="368"/>
      <c r="F2762" s="368"/>
      <c r="G2762" s="369"/>
      <c r="H2762" s="369"/>
      <c r="I2762" s="443"/>
      <c r="J2762" s="368"/>
      <c r="O2762" s="457"/>
      <c r="P2762" s="398"/>
      <c r="Q2762" s="398"/>
    </row>
    <row r="2763" spans="1:17" s="364" customFormat="1" ht="109.2" customHeight="1" x14ac:dyDescent="0.3">
      <c r="A2763" s="368"/>
      <c r="B2763" s="361"/>
      <c r="C2763" s="368"/>
      <c r="D2763" s="368"/>
      <c r="E2763" s="368"/>
      <c r="F2763" s="368"/>
      <c r="G2763" s="369"/>
      <c r="H2763" s="369"/>
      <c r="I2763" s="443"/>
      <c r="J2763" s="368"/>
      <c r="O2763" s="457"/>
      <c r="P2763" s="398"/>
      <c r="Q2763" s="398"/>
    </row>
    <row r="2764" spans="1:17" s="364" customFormat="1" ht="109.2" customHeight="1" x14ac:dyDescent="0.3">
      <c r="A2764" s="368"/>
      <c r="B2764" s="361"/>
      <c r="C2764" s="368"/>
      <c r="D2764" s="368"/>
      <c r="E2764" s="368"/>
      <c r="F2764" s="368"/>
      <c r="G2764" s="369"/>
      <c r="H2764" s="369"/>
      <c r="I2764" s="443"/>
      <c r="J2764" s="368"/>
      <c r="O2764" s="457"/>
      <c r="P2764" s="398"/>
      <c r="Q2764" s="398"/>
    </row>
    <row r="2765" spans="1:17" s="364" customFormat="1" ht="109.2" customHeight="1" x14ac:dyDescent="0.3">
      <c r="A2765" s="368"/>
      <c r="B2765" s="361"/>
      <c r="C2765" s="368"/>
      <c r="D2765" s="368"/>
      <c r="E2765" s="368"/>
      <c r="F2765" s="368"/>
      <c r="G2765" s="369"/>
      <c r="H2765" s="369"/>
      <c r="I2765" s="443"/>
      <c r="J2765" s="368"/>
      <c r="O2765" s="457"/>
      <c r="P2765" s="398"/>
      <c r="Q2765" s="398"/>
    </row>
    <row r="2766" spans="1:17" s="364" customFormat="1" ht="109.2" customHeight="1" x14ac:dyDescent="0.3">
      <c r="A2766" s="368"/>
      <c r="B2766" s="361"/>
      <c r="C2766" s="368"/>
      <c r="D2766" s="368"/>
      <c r="E2766" s="368"/>
      <c r="F2766" s="368"/>
      <c r="G2766" s="369"/>
      <c r="H2766" s="369"/>
      <c r="I2766" s="443"/>
      <c r="J2766" s="368"/>
      <c r="O2766" s="457"/>
      <c r="P2766" s="398"/>
      <c r="Q2766" s="398"/>
    </row>
    <row r="2767" spans="1:17" s="364" customFormat="1" ht="109.2" customHeight="1" x14ac:dyDescent="0.3">
      <c r="A2767" s="368"/>
      <c r="B2767" s="361"/>
      <c r="C2767" s="368"/>
      <c r="D2767" s="368"/>
      <c r="E2767" s="368"/>
      <c r="F2767" s="368"/>
      <c r="G2767" s="369"/>
      <c r="H2767" s="369"/>
      <c r="I2767" s="443"/>
      <c r="J2767" s="368"/>
      <c r="O2767" s="457"/>
      <c r="P2767" s="398"/>
      <c r="Q2767" s="398"/>
    </row>
    <row r="2768" spans="1:17" s="364" customFormat="1" ht="109.2" customHeight="1" x14ac:dyDescent="0.3">
      <c r="A2768" s="368"/>
      <c r="B2768" s="361"/>
      <c r="C2768" s="368"/>
      <c r="D2768" s="368"/>
      <c r="E2768" s="368"/>
      <c r="F2768" s="368"/>
      <c r="G2768" s="369"/>
      <c r="H2768" s="369"/>
      <c r="I2768" s="443"/>
      <c r="J2768" s="368"/>
      <c r="O2768" s="457"/>
      <c r="P2768" s="398"/>
      <c r="Q2768" s="398"/>
    </row>
    <row r="2769" spans="1:17" s="364" customFormat="1" ht="109.2" customHeight="1" x14ac:dyDescent="0.3">
      <c r="A2769" s="368"/>
      <c r="B2769" s="361"/>
      <c r="C2769" s="368"/>
      <c r="D2769" s="368"/>
      <c r="E2769" s="368"/>
      <c r="F2769" s="368"/>
      <c r="G2769" s="369"/>
      <c r="H2769" s="369"/>
      <c r="I2769" s="443"/>
      <c r="J2769" s="368"/>
      <c r="O2769" s="457"/>
      <c r="P2769" s="398"/>
      <c r="Q2769" s="398"/>
    </row>
    <row r="2770" spans="1:17" s="364" customFormat="1" ht="109.2" customHeight="1" x14ac:dyDescent="0.3">
      <c r="A2770" s="368"/>
      <c r="B2770" s="361"/>
      <c r="C2770" s="368"/>
      <c r="D2770" s="368"/>
      <c r="E2770" s="368"/>
      <c r="F2770" s="368"/>
      <c r="G2770" s="369"/>
      <c r="H2770" s="369"/>
      <c r="I2770" s="443"/>
      <c r="J2770" s="368"/>
      <c r="O2770" s="457"/>
      <c r="P2770" s="398"/>
      <c r="Q2770" s="398"/>
    </row>
    <row r="2771" spans="1:17" s="364" customFormat="1" ht="109.2" customHeight="1" x14ac:dyDescent="0.3">
      <c r="A2771" s="368"/>
      <c r="B2771" s="361"/>
      <c r="C2771" s="368"/>
      <c r="D2771" s="368"/>
      <c r="E2771" s="368"/>
      <c r="F2771" s="368"/>
      <c r="G2771" s="369"/>
      <c r="H2771" s="369"/>
      <c r="I2771" s="443"/>
      <c r="J2771" s="368"/>
      <c r="O2771" s="457"/>
      <c r="P2771" s="398"/>
      <c r="Q2771" s="398"/>
    </row>
    <row r="2772" spans="1:17" s="364" customFormat="1" ht="109.2" customHeight="1" x14ac:dyDescent="0.3">
      <c r="A2772" s="368"/>
      <c r="B2772" s="361"/>
      <c r="C2772" s="368"/>
      <c r="D2772" s="368"/>
      <c r="E2772" s="368"/>
      <c r="F2772" s="368"/>
      <c r="G2772" s="369"/>
      <c r="H2772" s="369"/>
      <c r="I2772" s="443"/>
      <c r="J2772" s="368"/>
      <c r="O2772" s="457"/>
      <c r="P2772" s="398"/>
      <c r="Q2772" s="398"/>
    </row>
    <row r="2773" spans="1:17" s="364" customFormat="1" ht="109.2" customHeight="1" x14ac:dyDescent="0.3">
      <c r="A2773" s="368"/>
      <c r="B2773" s="361"/>
      <c r="C2773" s="368"/>
      <c r="D2773" s="368"/>
      <c r="E2773" s="368"/>
      <c r="F2773" s="368"/>
      <c r="G2773" s="369"/>
      <c r="H2773" s="369"/>
      <c r="I2773" s="443"/>
      <c r="J2773" s="368"/>
      <c r="O2773" s="457"/>
      <c r="P2773" s="398"/>
      <c r="Q2773" s="398"/>
    </row>
    <row r="2774" spans="1:17" s="364" customFormat="1" ht="109.2" customHeight="1" x14ac:dyDescent="0.3">
      <c r="A2774" s="368"/>
      <c r="B2774" s="361"/>
      <c r="C2774" s="368"/>
      <c r="D2774" s="368"/>
      <c r="E2774" s="368"/>
      <c r="F2774" s="368"/>
      <c r="G2774" s="369"/>
      <c r="H2774" s="369"/>
      <c r="I2774" s="443"/>
      <c r="J2774" s="368"/>
      <c r="O2774" s="457"/>
      <c r="P2774" s="398"/>
      <c r="Q2774" s="398"/>
    </row>
    <row r="2775" spans="1:17" s="364" customFormat="1" ht="109.2" customHeight="1" x14ac:dyDescent="0.3">
      <c r="A2775" s="368"/>
      <c r="B2775" s="361"/>
      <c r="C2775" s="368"/>
      <c r="D2775" s="368"/>
      <c r="E2775" s="368"/>
      <c r="F2775" s="368"/>
      <c r="G2775" s="369"/>
      <c r="H2775" s="369"/>
      <c r="I2775" s="443"/>
      <c r="J2775" s="368"/>
      <c r="O2775" s="457"/>
      <c r="P2775" s="398"/>
      <c r="Q2775" s="398"/>
    </row>
    <row r="2776" spans="1:17" s="364" customFormat="1" ht="109.2" customHeight="1" x14ac:dyDescent="0.3">
      <c r="A2776" s="368"/>
      <c r="B2776" s="361"/>
      <c r="C2776" s="368"/>
      <c r="D2776" s="368"/>
      <c r="E2776" s="368"/>
      <c r="F2776" s="368"/>
      <c r="G2776" s="369"/>
      <c r="H2776" s="369"/>
      <c r="I2776" s="443"/>
      <c r="J2776" s="368"/>
      <c r="O2776" s="457"/>
      <c r="P2776" s="398"/>
      <c r="Q2776" s="398"/>
    </row>
    <row r="2777" spans="1:17" s="364" customFormat="1" ht="109.2" customHeight="1" x14ac:dyDescent="0.3">
      <c r="A2777" s="368"/>
      <c r="B2777" s="361"/>
      <c r="C2777" s="368"/>
      <c r="D2777" s="368"/>
      <c r="E2777" s="368"/>
      <c r="F2777" s="368"/>
      <c r="G2777" s="369"/>
      <c r="H2777" s="369"/>
      <c r="I2777" s="443"/>
      <c r="J2777" s="368"/>
      <c r="O2777" s="457"/>
      <c r="P2777" s="398"/>
      <c r="Q2777" s="398"/>
    </row>
    <row r="2778" spans="1:17" s="364" customFormat="1" ht="109.2" customHeight="1" x14ac:dyDescent="0.3">
      <c r="A2778" s="368"/>
      <c r="B2778" s="361"/>
      <c r="C2778" s="368"/>
      <c r="D2778" s="368"/>
      <c r="E2778" s="368"/>
      <c r="F2778" s="368"/>
      <c r="G2778" s="369"/>
      <c r="H2778" s="369"/>
      <c r="I2778" s="443"/>
      <c r="J2778" s="368"/>
      <c r="O2778" s="457"/>
      <c r="P2778" s="398"/>
      <c r="Q2778" s="398"/>
    </row>
    <row r="2779" spans="1:17" s="364" customFormat="1" ht="109.2" customHeight="1" x14ac:dyDescent="0.3">
      <c r="A2779" s="368"/>
      <c r="B2779" s="361"/>
      <c r="C2779" s="368"/>
      <c r="D2779" s="368"/>
      <c r="E2779" s="368"/>
      <c r="F2779" s="368"/>
      <c r="G2779" s="369"/>
      <c r="H2779" s="369"/>
      <c r="I2779" s="443"/>
      <c r="J2779" s="368"/>
      <c r="O2779" s="457"/>
      <c r="P2779" s="398"/>
      <c r="Q2779" s="398"/>
    </row>
    <row r="2780" spans="1:17" s="364" customFormat="1" ht="109.2" customHeight="1" x14ac:dyDescent="0.3">
      <c r="A2780" s="368"/>
      <c r="B2780" s="361"/>
      <c r="C2780" s="368"/>
      <c r="D2780" s="368"/>
      <c r="E2780" s="368"/>
      <c r="F2780" s="368"/>
      <c r="G2780" s="369"/>
      <c r="H2780" s="369"/>
      <c r="I2780" s="443"/>
      <c r="J2780" s="368"/>
      <c r="O2780" s="457"/>
      <c r="P2780" s="398"/>
      <c r="Q2780" s="398"/>
    </row>
    <row r="2781" spans="1:17" s="364" customFormat="1" ht="109.2" customHeight="1" x14ac:dyDescent="0.3">
      <c r="A2781" s="368"/>
      <c r="B2781" s="361"/>
      <c r="C2781" s="368"/>
      <c r="D2781" s="368"/>
      <c r="E2781" s="368"/>
      <c r="F2781" s="368"/>
      <c r="G2781" s="369"/>
      <c r="H2781" s="369"/>
      <c r="I2781" s="443"/>
      <c r="J2781" s="368"/>
      <c r="O2781" s="457"/>
      <c r="P2781" s="398"/>
      <c r="Q2781" s="398"/>
    </row>
    <row r="2782" spans="1:17" s="364" customFormat="1" ht="109.2" customHeight="1" x14ac:dyDescent="0.3">
      <c r="A2782" s="368"/>
      <c r="B2782" s="361"/>
      <c r="C2782" s="368"/>
      <c r="D2782" s="368"/>
      <c r="E2782" s="368"/>
      <c r="F2782" s="368"/>
      <c r="G2782" s="369"/>
      <c r="H2782" s="369"/>
      <c r="I2782" s="443"/>
      <c r="J2782" s="368"/>
      <c r="O2782" s="457"/>
      <c r="P2782" s="398"/>
      <c r="Q2782" s="398"/>
    </row>
    <row r="2783" spans="1:17" s="364" customFormat="1" ht="109.2" customHeight="1" x14ac:dyDescent="0.3">
      <c r="A2783" s="368"/>
      <c r="B2783" s="361"/>
      <c r="C2783" s="368"/>
      <c r="D2783" s="368"/>
      <c r="E2783" s="368"/>
      <c r="F2783" s="368"/>
      <c r="G2783" s="369"/>
      <c r="H2783" s="369"/>
      <c r="I2783" s="443"/>
      <c r="J2783" s="368"/>
      <c r="O2783" s="457"/>
      <c r="P2783" s="398"/>
      <c r="Q2783" s="398"/>
    </row>
    <row r="2784" spans="1:17" s="364" customFormat="1" ht="109.2" customHeight="1" x14ac:dyDescent="0.3">
      <c r="A2784" s="368"/>
      <c r="B2784" s="361"/>
      <c r="C2784" s="368"/>
      <c r="D2784" s="368"/>
      <c r="E2784" s="368"/>
      <c r="F2784" s="368"/>
      <c r="G2784" s="369"/>
      <c r="H2784" s="369"/>
      <c r="I2784" s="443"/>
      <c r="J2784" s="368"/>
      <c r="O2784" s="457"/>
      <c r="P2784" s="398"/>
      <c r="Q2784" s="398"/>
    </row>
    <row r="2785" spans="1:17" s="364" customFormat="1" ht="109.2" customHeight="1" x14ac:dyDescent="0.3">
      <c r="A2785" s="368"/>
      <c r="B2785" s="361"/>
      <c r="C2785" s="368"/>
      <c r="D2785" s="368"/>
      <c r="E2785" s="368"/>
      <c r="F2785" s="368"/>
      <c r="G2785" s="369"/>
      <c r="H2785" s="369"/>
      <c r="I2785" s="443"/>
      <c r="J2785" s="368"/>
      <c r="O2785" s="457"/>
      <c r="P2785" s="398"/>
      <c r="Q2785" s="398"/>
    </row>
    <row r="2786" spans="1:17" s="364" customFormat="1" ht="109.2" customHeight="1" x14ac:dyDescent="0.3">
      <c r="A2786" s="368"/>
      <c r="B2786" s="361"/>
      <c r="C2786" s="368"/>
      <c r="D2786" s="368"/>
      <c r="E2786" s="368"/>
      <c r="F2786" s="368"/>
      <c r="G2786" s="369"/>
      <c r="H2786" s="369"/>
      <c r="I2786" s="443"/>
      <c r="J2786" s="368"/>
      <c r="O2786" s="457"/>
      <c r="P2786" s="398"/>
      <c r="Q2786" s="398"/>
    </row>
    <row r="2787" spans="1:17" s="364" customFormat="1" ht="109.2" customHeight="1" x14ac:dyDescent="0.3">
      <c r="A2787" s="368"/>
      <c r="B2787" s="361"/>
      <c r="C2787" s="368"/>
      <c r="D2787" s="368"/>
      <c r="E2787" s="368"/>
      <c r="F2787" s="368"/>
      <c r="G2787" s="369"/>
      <c r="H2787" s="369"/>
      <c r="I2787" s="443"/>
      <c r="J2787" s="368"/>
      <c r="O2787" s="457"/>
      <c r="P2787" s="398"/>
      <c r="Q2787" s="398"/>
    </row>
    <row r="2788" spans="1:17" s="364" customFormat="1" ht="109.2" customHeight="1" x14ac:dyDescent="0.3">
      <c r="A2788" s="368"/>
      <c r="B2788" s="361"/>
      <c r="C2788" s="368"/>
      <c r="D2788" s="368"/>
      <c r="E2788" s="368"/>
      <c r="F2788" s="368"/>
      <c r="G2788" s="369"/>
      <c r="H2788" s="369"/>
      <c r="I2788" s="443"/>
      <c r="J2788" s="368"/>
      <c r="O2788" s="457"/>
      <c r="P2788" s="398"/>
      <c r="Q2788" s="398"/>
    </row>
    <row r="2789" spans="1:17" s="364" customFormat="1" ht="109.2" customHeight="1" x14ac:dyDescent="0.3">
      <c r="A2789" s="368"/>
      <c r="B2789" s="361"/>
      <c r="C2789" s="368"/>
      <c r="D2789" s="368"/>
      <c r="E2789" s="368"/>
      <c r="F2789" s="368"/>
      <c r="G2789" s="369"/>
      <c r="H2789" s="369"/>
      <c r="I2789" s="443"/>
      <c r="J2789" s="368"/>
      <c r="O2789" s="457"/>
      <c r="P2789" s="398"/>
      <c r="Q2789" s="398"/>
    </row>
    <row r="2790" spans="1:17" s="364" customFormat="1" ht="109.2" customHeight="1" x14ac:dyDescent="0.3">
      <c r="A2790" s="368"/>
      <c r="B2790" s="361"/>
      <c r="C2790" s="368"/>
      <c r="D2790" s="368"/>
      <c r="E2790" s="368"/>
      <c r="F2790" s="368"/>
      <c r="G2790" s="369"/>
      <c r="H2790" s="369"/>
      <c r="I2790" s="443"/>
      <c r="J2790" s="368"/>
      <c r="O2790" s="457"/>
      <c r="P2790" s="398"/>
      <c r="Q2790" s="398"/>
    </row>
    <row r="2791" spans="1:17" s="364" customFormat="1" ht="109.2" customHeight="1" x14ac:dyDescent="0.3">
      <c r="A2791" s="368"/>
      <c r="B2791" s="361"/>
      <c r="C2791" s="368"/>
      <c r="D2791" s="368"/>
      <c r="E2791" s="368"/>
      <c r="F2791" s="368"/>
      <c r="G2791" s="369"/>
      <c r="H2791" s="369"/>
      <c r="I2791" s="443"/>
      <c r="J2791" s="368"/>
      <c r="O2791" s="457"/>
      <c r="P2791" s="398"/>
      <c r="Q2791" s="398"/>
    </row>
    <row r="2792" spans="1:17" s="364" customFormat="1" ht="109.2" customHeight="1" x14ac:dyDescent="0.3">
      <c r="A2792" s="368"/>
      <c r="B2792" s="361"/>
      <c r="C2792" s="368"/>
      <c r="D2792" s="368"/>
      <c r="E2792" s="368"/>
      <c r="F2792" s="368"/>
      <c r="G2792" s="369"/>
      <c r="H2792" s="369"/>
      <c r="I2792" s="443"/>
      <c r="J2792" s="368"/>
      <c r="O2792" s="457"/>
      <c r="P2792" s="398"/>
      <c r="Q2792" s="398"/>
    </row>
    <row r="2793" spans="1:17" s="364" customFormat="1" ht="109.2" customHeight="1" x14ac:dyDescent="0.3">
      <c r="A2793" s="368"/>
      <c r="B2793" s="361"/>
      <c r="C2793" s="368"/>
      <c r="D2793" s="368"/>
      <c r="E2793" s="368"/>
      <c r="F2793" s="368"/>
      <c r="G2793" s="369"/>
      <c r="H2793" s="369"/>
      <c r="I2793" s="443"/>
      <c r="J2793" s="368"/>
      <c r="O2793" s="457"/>
      <c r="P2793" s="398"/>
      <c r="Q2793" s="398"/>
    </row>
    <row r="2794" spans="1:17" s="364" customFormat="1" ht="109.2" customHeight="1" x14ac:dyDescent="0.3">
      <c r="A2794" s="368"/>
      <c r="B2794" s="361"/>
      <c r="C2794" s="368"/>
      <c r="D2794" s="368"/>
      <c r="E2794" s="368"/>
      <c r="F2794" s="368"/>
      <c r="G2794" s="369"/>
      <c r="H2794" s="369"/>
      <c r="I2794" s="443"/>
      <c r="J2794" s="368"/>
      <c r="O2794" s="457"/>
      <c r="P2794" s="398"/>
      <c r="Q2794" s="398"/>
    </row>
    <row r="2795" spans="1:17" s="364" customFormat="1" ht="109.2" customHeight="1" x14ac:dyDescent="0.3">
      <c r="A2795" s="368"/>
      <c r="B2795" s="361"/>
      <c r="C2795" s="368"/>
      <c r="D2795" s="368"/>
      <c r="E2795" s="368"/>
      <c r="F2795" s="368"/>
      <c r="G2795" s="369"/>
      <c r="H2795" s="369"/>
      <c r="I2795" s="443"/>
      <c r="J2795" s="368"/>
      <c r="O2795" s="457"/>
      <c r="P2795" s="398"/>
      <c r="Q2795" s="398"/>
    </row>
    <row r="2796" spans="1:17" s="364" customFormat="1" ht="109.2" customHeight="1" x14ac:dyDescent="0.3">
      <c r="A2796" s="368"/>
      <c r="B2796" s="361"/>
      <c r="C2796" s="368"/>
      <c r="D2796" s="368"/>
      <c r="E2796" s="368"/>
      <c r="F2796" s="368"/>
      <c r="G2796" s="369"/>
      <c r="H2796" s="369"/>
      <c r="I2796" s="443"/>
      <c r="J2796" s="368"/>
      <c r="O2796" s="457"/>
      <c r="P2796" s="398"/>
      <c r="Q2796" s="398"/>
    </row>
    <row r="2797" spans="1:17" s="364" customFormat="1" ht="109.2" customHeight="1" x14ac:dyDescent="0.3">
      <c r="A2797" s="368"/>
      <c r="B2797" s="361"/>
      <c r="C2797" s="368"/>
      <c r="D2797" s="368"/>
      <c r="E2797" s="368"/>
      <c r="F2797" s="368"/>
      <c r="G2797" s="369"/>
      <c r="H2797" s="369"/>
      <c r="I2797" s="443"/>
      <c r="J2797" s="368"/>
      <c r="O2797" s="457"/>
      <c r="P2797" s="398"/>
      <c r="Q2797" s="398"/>
    </row>
    <row r="2798" spans="1:17" s="364" customFormat="1" ht="109.2" customHeight="1" x14ac:dyDescent="0.3">
      <c r="A2798" s="368"/>
      <c r="B2798" s="361"/>
      <c r="C2798" s="368"/>
      <c r="D2798" s="368"/>
      <c r="E2798" s="368"/>
      <c r="F2798" s="368"/>
      <c r="G2798" s="369"/>
      <c r="H2798" s="369"/>
      <c r="I2798" s="443"/>
      <c r="J2798" s="368"/>
      <c r="O2798" s="457"/>
      <c r="P2798" s="398"/>
      <c r="Q2798" s="398"/>
    </row>
    <row r="2799" spans="1:17" s="364" customFormat="1" ht="109.2" customHeight="1" x14ac:dyDescent="0.3">
      <c r="A2799" s="368"/>
      <c r="B2799" s="361"/>
      <c r="C2799" s="368"/>
      <c r="D2799" s="368"/>
      <c r="E2799" s="368"/>
      <c r="F2799" s="368"/>
      <c r="G2799" s="369"/>
      <c r="H2799" s="369"/>
      <c r="I2799" s="443"/>
      <c r="J2799" s="368"/>
      <c r="O2799" s="457"/>
      <c r="P2799" s="398"/>
      <c r="Q2799" s="398"/>
    </row>
    <row r="2800" spans="1:17" s="364" customFormat="1" ht="109.2" customHeight="1" x14ac:dyDescent="0.3">
      <c r="A2800" s="368"/>
      <c r="B2800" s="361"/>
      <c r="C2800" s="368"/>
      <c r="D2800" s="368"/>
      <c r="E2800" s="368"/>
      <c r="F2800" s="368"/>
      <c r="G2800" s="369"/>
      <c r="H2800" s="369"/>
      <c r="I2800" s="443"/>
      <c r="J2800" s="368"/>
      <c r="O2800" s="457"/>
      <c r="P2800" s="398"/>
      <c r="Q2800" s="398"/>
    </row>
    <row r="2801" spans="1:17" s="364" customFormat="1" ht="109.2" customHeight="1" x14ac:dyDescent="0.3">
      <c r="A2801" s="368"/>
      <c r="B2801" s="361"/>
      <c r="C2801" s="368"/>
      <c r="D2801" s="368"/>
      <c r="E2801" s="368"/>
      <c r="F2801" s="368"/>
      <c r="G2801" s="369"/>
      <c r="H2801" s="369"/>
      <c r="I2801" s="443"/>
      <c r="J2801" s="368"/>
      <c r="O2801" s="457"/>
      <c r="P2801" s="398"/>
      <c r="Q2801" s="398"/>
    </row>
    <row r="2802" spans="1:17" s="364" customFormat="1" ht="109.2" customHeight="1" x14ac:dyDescent="0.3">
      <c r="A2802" s="368"/>
      <c r="B2802" s="361"/>
      <c r="C2802" s="368"/>
      <c r="D2802" s="368"/>
      <c r="E2802" s="368"/>
      <c r="F2802" s="368"/>
      <c r="G2802" s="369"/>
      <c r="H2802" s="369"/>
      <c r="I2802" s="443"/>
      <c r="J2802" s="368"/>
      <c r="O2802" s="457"/>
      <c r="P2802" s="398"/>
      <c r="Q2802" s="398"/>
    </row>
    <row r="2803" spans="1:17" s="364" customFormat="1" ht="109.2" customHeight="1" x14ac:dyDescent="0.3">
      <c r="A2803" s="368"/>
      <c r="B2803" s="361"/>
      <c r="C2803" s="368"/>
      <c r="D2803" s="368"/>
      <c r="E2803" s="368"/>
      <c r="F2803" s="368"/>
      <c r="G2803" s="369"/>
      <c r="H2803" s="369"/>
      <c r="I2803" s="443"/>
      <c r="J2803" s="368"/>
      <c r="O2803" s="457"/>
      <c r="P2803" s="398"/>
      <c r="Q2803" s="398"/>
    </row>
    <row r="2804" spans="1:17" s="364" customFormat="1" ht="109.2" customHeight="1" x14ac:dyDescent="0.3">
      <c r="A2804" s="368"/>
      <c r="B2804" s="361"/>
      <c r="C2804" s="368"/>
      <c r="D2804" s="368"/>
      <c r="E2804" s="368"/>
      <c r="F2804" s="368"/>
      <c r="G2804" s="369"/>
      <c r="H2804" s="369"/>
      <c r="I2804" s="443"/>
      <c r="J2804" s="368"/>
      <c r="O2804" s="457"/>
      <c r="P2804" s="398"/>
      <c r="Q2804" s="398"/>
    </row>
    <row r="2805" spans="1:17" s="364" customFormat="1" ht="109.2" customHeight="1" x14ac:dyDescent="0.3">
      <c r="A2805" s="368"/>
      <c r="B2805" s="361"/>
      <c r="C2805" s="368"/>
      <c r="D2805" s="368"/>
      <c r="E2805" s="368"/>
      <c r="F2805" s="368"/>
      <c r="G2805" s="369"/>
      <c r="H2805" s="369"/>
      <c r="I2805" s="443"/>
      <c r="J2805" s="368"/>
      <c r="O2805" s="457"/>
      <c r="P2805" s="398"/>
      <c r="Q2805" s="398"/>
    </row>
    <row r="2806" spans="1:17" s="364" customFormat="1" ht="109.2" customHeight="1" x14ac:dyDescent="0.3">
      <c r="A2806" s="368"/>
      <c r="B2806" s="361"/>
      <c r="C2806" s="368"/>
      <c r="D2806" s="368"/>
      <c r="E2806" s="368"/>
      <c r="F2806" s="368"/>
      <c r="G2806" s="369"/>
      <c r="H2806" s="369"/>
      <c r="I2806" s="443"/>
      <c r="J2806" s="368"/>
      <c r="O2806" s="457"/>
      <c r="P2806" s="398"/>
      <c r="Q2806" s="398"/>
    </row>
    <row r="2807" spans="1:17" s="364" customFormat="1" ht="109.2" customHeight="1" x14ac:dyDescent="0.3">
      <c r="A2807" s="368"/>
      <c r="B2807" s="361"/>
      <c r="C2807" s="368"/>
      <c r="D2807" s="368"/>
      <c r="E2807" s="368"/>
      <c r="F2807" s="368"/>
      <c r="G2807" s="369"/>
      <c r="H2807" s="369"/>
      <c r="I2807" s="443"/>
      <c r="J2807" s="368"/>
      <c r="O2807" s="457"/>
      <c r="P2807" s="398"/>
      <c r="Q2807" s="398"/>
    </row>
    <row r="2808" spans="1:17" s="364" customFormat="1" ht="109.2" customHeight="1" x14ac:dyDescent="0.3">
      <c r="A2808" s="368"/>
      <c r="B2808" s="361"/>
      <c r="C2808" s="368"/>
      <c r="D2808" s="368"/>
      <c r="E2808" s="368"/>
      <c r="F2808" s="368"/>
      <c r="G2808" s="369"/>
      <c r="H2808" s="369"/>
      <c r="I2808" s="443"/>
      <c r="J2808" s="368"/>
      <c r="O2808" s="457"/>
      <c r="P2808" s="398"/>
      <c r="Q2808" s="398"/>
    </row>
    <row r="2809" spans="1:17" s="364" customFormat="1" ht="109.2" customHeight="1" x14ac:dyDescent="0.3">
      <c r="A2809" s="368"/>
      <c r="B2809" s="361"/>
      <c r="C2809" s="368"/>
      <c r="D2809" s="368"/>
      <c r="E2809" s="368"/>
      <c r="F2809" s="368"/>
      <c r="G2809" s="369"/>
      <c r="H2809" s="369"/>
      <c r="I2809" s="443"/>
      <c r="J2809" s="368"/>
      <c r="O2809" s="457"/>
      <c r="P2809" s="398"/>
      <c r="Q2809" s="398"/>
    </row>
    <row r="2810" spans="1:17" s="364" customFormat="1" ht="109.2" customHeight="1" x14ac:dyDescent="0.3">
      <c r="A2810" s="368"/>
      <c r="B2810" s="361"/>
      <c r="C2810" s="368"/>
      <c r="D2810" s="368"/>
      <c r="E2810" s="368"/>
      <c r="F2810" s="368"/>
      <c r="G2810" s="369"/>
      <c r="H2810" s="369"/>
      <c r="I2810" s="443"/>
      <c r="J2810" s="368"/>
      <c r="O2810" s="457"/>
      <c r="P2810" s="398"/>
      <c r="Q2810" s="398"/>
    </row>
    <row r="2811" spans="1:17" s="364" customFormat="1" ht="109.2" customHeight="1" x14ac:dyDescent="0.3">
      <c r="A2811" s="368"/>
      <c r="B2811" s="361"/>
      <c r="C2811" s="368"/>
      <c r="D2811" s="368"/>
      <c r="E2811" s="368"/>
      <c r="F2811" s="368"/>
      <c r="G2811" s="369"/>
      <c r="H2811" s="369"/>
      <c r="I2811" s="443"/>
      <c r="J2811" s="368"/>
      <c r="O2811" s="457"/>
      <c r="P2811" s="398"/>
      <c r="Q2811" s="398"/>
    </row>
    <row r="2812" spans="1:17" s="364" customFormat="1" ht="109.2" customHeight="1" x14ac:dyDescent="0.3">
      <c r="A2812" s="368"/>
      <c r="B2812" s="361"/>
      <c r="C2812" s="368"/>
      <c r="D2812" s="368"/>
      <c r="E2812" s="368"/>
      <c r="F2812" s="368"/>
      <c r="G2812" s="369"/>
      <c r="H2812" s="369"/>
      <c r="I2812" s="443"/>
      <c r="J2812" s="368"/>
      <c r="O2812" s="457"/>
      <c r="P2812" s="398"/>
      <c r="Q2812" s="398"/>
    </row>
    <row r="2813" spans="1:17" s="364" customFormat="1" ht="109.2" customHeight="1" x14ac:dyDescent="0.3">
      <c r="A2813" s="368"/>
      <c r="B2813" s="361"/>
      <c r="C2813" s="368"/>
      <c r="D2813" s="368"/>
      <c r="E2813" s="368"/>
      <c r="F2813" s="368"/>
      <c r="G2813" s="369"/>
      <c r="H2813" s="369"/>
      <c r="I2813" s="443"/>
      <c r="J2813" s="368"/>
      <c r="O2813" s="457"/>
      <c r="P2813" s="398"/>
      <c r="Q2813" s="398"/>
    </row>
    <row r="2814" spans="1:17" s="364" customFormat="1" ht="109.2" customHeight="1" x14ac:dyDescent="0.3">
      <c r="A2814" s="368"/>
      <c r="B2814" s="361"/>
      <c r="C2814" s="368"/>
      <c r="D2814" s="368"/>
      <c r="E2814" s="368"/>
      <c r="F2814" s="368"/>
      <c r="G2814" s="369"/>
      <c r="H2814" s="369"/>
      <c r="I2814" s="443"/>
      <c r="J2814" s="368"/>
      <c r="O2814" s="457"/>
      <c r="P2814" s="398"/>
      <c r="Q2814" s="398"/>
    </row>
    <row r="2815" spans="1:17" s="364" customFormat="1" ht="109.2" customHeight="1" x14ac:dyDescent="0.3">
      <c r="A2815" s="368"/>
      <c r="B2815" s="361"/>
      <c r="C2815" s="368"/>
      <c r="D2815" s="368"/>
      <c r="E2815" s="368"/>
      <c r="F2815" s="368"/>
      <c r="G2815" s="369"/>
      <c r="H2815" s="369"/>
      <c r="I2815" s="443"/>
      <c r="J2815" s="368"/>
      <c r="O2815" s="457"/>
      <c r="P2815" s="398"/>
      <c r="Q2815" s="398"/>
    </row>
    <row r="2816" spans="1:17" s="364" customFormat="1" ht="109.2" customHeight="1" x14ac:dyDescent="0.3">
      <c r="A2816" s="368"/>
      <c r="B2816" s="361"/>
      <c r="C2816" s="368"/>
      <c r="D2816" s="368"/>
      <c r="E2816" s="368"/>
      <c r="F2816" s="368"/>
      <c r="G2816" s="369"/>
      <c r="H2816" s="369"/>
      <c r="I2816" s="443"/>
      <c r="J2816" s="368"/>
      <c r="O2816" s="457"/>
      <c r="P2816" s="398"/>
      <c r="Q2816" s="398"/>
    </row>
    <row r="2817" spans="1:17" s="364" customFormat="1" ht="109.2" customHeight="1" x14ac:dyDescent="0.3">
      <c r="A2817" s="368"/>
      <c r="B2817" s="361"/>
      <c r="C2817" s="368"/>
      <c r="D2817" s="368"/>
      <c r="E2817" s="368"/>
      <c r="F2817" s="368"/>
      <c r="G2817" s="369"/>
      <c r="H2817" s="369"/>
      <c r="I2817" s="443"/>
      <c r="J2817" s="368"/>
      <c r="O2817" s="457"/>
      <c r="P2817" s="398"/>
      <c r="Q2817" s="398"/>
    </row>
    <row r="2818" spans="1:17" s="364" customFormat="1" ht="109.2" customHeight="1" x14ac:dyDescent="0.3">
      <c r="A2818" s="368"/>
      <c r="B2818" s="361"/>
      <c r="C2818" s="368"/>
      <c r="D2818" s="368"/>
      <c r="E2818" s="368"/>
      <c r="F2818" s="368"/>
      <c r="G2818" s="369"/>
      <c r="H2818" s="369"/>
      <c r="I2818" s="443"/>
      <c r="J2818" s="368"/>
      <c r="O2818" s="457"/>
      <c r="P2818" s="398"/>
      <c r="Q2818" s="398"/>
    </row>
    <row r="2819" spans="1:17" s="364" customFormat="1" ht="109.2" customHeight="1" x14ac:dyDescent="0.3">
      <c r="A2819" s="368"/>
      <c r="B2819" s="361"/>
      <c r="C2819" s="368"/>
      <c r="D2819" s="368"/>
      <c r="E2819" s="368"/>
      <c r="F2819" s="368"/>
      <c r="G2819" s="369"/>
      <c r="H2819" s="369"/>
      <c r="I2819" s="443"/>
      <c r="J2819" s="368"/>
      <c r="O2819" s="457"/>
      <c r="P2819" s="398"/>
      <c r="Q2819" s="398"/>
    </row>
    <row r="2820" spans="1:17" s="364" customFormat="1" ht="109.2" customHeight="1" x14ac:dyDescent="0.3">
      <c r="A2820" s="368"/>
      <c r="B2820" s="361"/>
      <c r="C2820" s="368"/>
      <c r="D2820" s="368"/>
      <c r="E2820" s="368"/>
      <c r="F2820" s="368"/>
      <c r="G2820" s="369"/>
      <c r="H2820" s="369"/>
      <c r="I2820" s="443"/>
      <c r="J2820" s="368"/>
      <c r="O2820" s="457"/>
      <c r="P2820" s="398"/>
      <c r="Q2820" s="398"/>
    </row>
    <row r="2821" spans="1:17" s="364" customFormat="1" ht="109.2" customHeight="1" x14ac:dyDescent="0.3">
      <c r="A2821" s="368"/>
      <c r="B2821" s="361"/>
      <c r="C2821" s="368"/>
      <c r="D2821" s="368"/>
      <c r="E2821" s="368"/>
      <c r="F2821" s="368"/>
      <c r="G2821" s="369"/>
      <c r="H2821" s="369"/>
      <c r="I2821" s="443"/>
      <c r="J2821" s="368"/>
      <c r="O2821" s="457"/>
      <c r="P2821" s="398"/>
      <c r="Q2821" s="398"/>
    </row>
    <row r="2822" spans="1:17" s="364" customFormat="1" ht="109.2" customHeight="1" x14ac:dyDescent="0.3">
      <c r="A2822" s="368"/>
      <c r="B2822" s="361"/>
      <c r="C2822" s="368"/>
      <c r="D2822" s="368"/>
      <c r="E2822" s="368"/>
      <c r="F2822" s="368"/>
      <c r="G2822" s="369"/>
      <c r="H2822" s="369"/>
      <c r="I2822" s="443"/>
      <c r="J2822" s="368"/>
      <c r="O2822" s="457"/>
      <c r="P2822" s="398"/>
      <c r="Q2822" s="398"/>
    </row>
    <row r="2823" spans="1:17" s="364" customFormat="1" ht="109.2" customHeight="1" x14ac:dyDescent="0.3">
      <c r="A2823" s="368"/>
      <c r="B2823" s="361"/>
      <c r="C2823" s="368"/>
      <c r="D2823" s="368"/>
      <c r="E2823" s="368"/>
      <c r="F2823" s="368"/>
      <c r="G2823" s="369"/>
      <c r="H2823" s="369"/>
      <c r="I2823" s="443"/>
      <c r="J2823" s="368"/>
      <c r="O2823" s="457"/>
      <c r="P2823" s="398"/>
      <c r="Q2823" s="398"/>
    </row>
    <row r="2824" spans="1:17" s="364" customFormat="1" ht="109.2" customHeight="1" x14ac:dyDescent="0.3">
      <c r="A2824" s="368"/>
      <c r="B2824" s="361"/>
      <c r="C2824" s="368"/>
      <c r="D2824" s="368"/>
      <c r="E2824" s="368"/>
      <c r="F2824" s="368"/>
      <c r="G2824" s="369"/>
      <c r="H2824" s="369"/>
      <c r="I2824" s="443"/>
      <c r="J2824" s="368"/>
      <c r="O2824" s="457"/>
      <c r="P2824" s="398"/>
      <c r="Q2824" s="398"/>
    </row>
    <row r="2825" spans="1:17" s="364" customFormat="1" ht="109.2" customHeight="1" x14ac:dyDescent="0.3">
      <c r="A2825" s="368"/>
      <c r="B2825" s="361"/>
      <c r="C2825" s="368"/>
      <c r="D2825" s="368"/>
      <c r="E2825" s="368"/>
      <c r="F2825" s="368"/>
      <c r="G2825" s="369"/>
      <c r="H2825" s="369"/>
      <c r="I2825" s="443"/>
      <c r="J2825" s="368"/>
      <c r="O2825" s="457"/>
      <c r="P2825" s="398"/>
      <c r="Q2825" s="398"/>
    </row>
    <row r="2826" spans="1:17" s="364" customFormat="1" ht="109.2" customHeight="1" x14ac:dyDescent="0.3">
      <c r="A2826" s="368"/>
      <c r="B2826" s="361"/>
      <c r="C2826" s="368"/>
      <c r="D2826" s="368"/>
      <c r="E2826" s="368"/>
      <c r="F2826" s="368"/>
      <c r="G2826" s="369"/>
      <c r="H2826" s="369"/>
      <c r="I2826" s="443"/>
      <c r="J2826" s="368"/>
      <c r="O2826" s="457"/>
      <c r="P2826" s="398"/>
      <c r="Q2826" s="398"/>
    </row>
    <row r="2827" spans="1:17" s="364" customFormat="1" ht="109.2" customHeight="1" x14ac:dyDescent="0.3">
      <c r="A2827" s="368"/>
      <c r="B2827" s="361"/>
      <c r="C2827" s="368"/>
      <c r="D2827" s="368"/>
      <c r="E2827" s="368"/>
      <c r="F2827" s="368"/>
      <c r="G2827" s="369"/>
      <c r="H2827" s="369"/>
      <c r="I2827" s="443"/>
      <c r="J2827" s="368"/>
      <c r="O2827" s="457"/>
      <c r="P2827" s="398"/>
      <c r="Q2827" s="398"/>
    </row>
    <row r="2828" spans="1:17" s="364" customFormat="1" ht="109.2" customHeight="1" x14ac:dyDescent="0.3">
      <c r="A2828" s="368"/>
      <c r="B2828" s="361"/>
      <c r="C2828" s="368"/>
      <c r="D2828" s="368"/>
      <c r="E2828" s="368"/>
      <c r="F2828" s="368"/>
      <c r="G2828" s="369"/>
      <c r="H2828" s="369"/>
      <c r="I2828" s="443"/>
      <c r="J2828" s="368"/>
      <c r="O2828" s="457"/>
      <c r="P2828" s="398"/>
      <c r="Q2828" s="398"/>
    </row>
    <row r="2829" spans="1:17" s="364" customFormat="1" ht="109.2" customHeight="1" x14ac:dyDescent="0.3">
      <c r="A2829" s="368"/>
      <c r="B2829" s="361"/>
      <c r="C2829" s="368"/>
      <c r="D2829" s="368"/>
      <c r="E2829" s="368"/>
      <c r="F2829" s="368"/>
      <c r="G2829" s="369"/>
      <c r="H2829" s="369"/>
      <c r="I2829" s="443"/>
      <c r="J2829" s="368"/>
      <c r="O2829" s="457"/>
      <c r="P2829" s="398"/>
      <c r="Q2829" s="398"/>
    </row>
    <row r="2830" spans="1:17" s="364" customFormat="1" ht="109.2" customHeight="1" x14ac:dyDescent="0.3">
      <c r="A2830" s="368"/>
      <c r="B2830" s="361"/>
      <c r="C2830" s="368"/>
      <c r="D2830" s="368"/>
      <c r="E2830" s="368"/>
      <c r="F2830" s="368"/>
      <c r="G2830" s="369"/>
      <c r="H2830" s="369"/>
      <c r="I2830" s="443"/>
      <c r="J2830" s="368"/>
      <c r="O2830" s="457"/>
      <c r="P2830" s="398"/>
      <c r="Q2830" s="398"/>
    </row>
    <row r="2831" spans="1:17" s="364" customFormat="1" ht="109.2" customHeight="1" x14ac:dyDescent="0.3">
      <c r="A2831" s="368"/>
      <c r="B2831" s="361"/>
      <c r="C2831" s="368"/>
      <c r="D2831" s="368"/>
      <c r="E2831" s="368"/>
      <c r="F2831" s="368"/>
      <c r="G2831" s="369"/>
      <c r="H2831" s="369"/>
      <c r="I2831" s="443"/>
      <c r="J2831" s="368"/>
      <c r="O2831" s="457"/>
      <c r="P2831" s="398"/>
      <c r="Q2831" s="398"/>
    </row>
    <row r="2832" spans="1:17" s="364" customFormat="1" ht="109.2" customHeight="1" x14ac:dyDescent="0.3">
      <c r="A2832" s="368"/>
      <c r="B2832" s="361"/>
      <c r="C2832" s="368"/>
      <c r="D2832" s="368"/>
      <c r="E2832" s="368"/>
      <c r="F2832" s="368"/>
      <c r="G2832" s="369"/>
      <c r="H2832" s="369"/>
      <c r="I2832" s="443"/>
      <c r="J2832" s="368"/>
      <c r="O2832" s="457"/>
      <c r="P2832" s="398"/>
      <c r="Q2832" s="398"/>
    </row>
    <row r="2833" spans="1:17" s="364" customFormat="1" ht="109.2" customHeight="1" x14ac:dyDescent="0.3">
      <c r="A2833" s="368"/>
      <c r="B2833" s="361"/>
      <c r="C2833" s="368"/>
      <c r="D2833" s="368"/>
      <c r="E2833" s="368"/>
      <c r="F2833" s="368"/>
      <c r="G2833" s="369"/>
      <c r="H2833" s="369"/>
      <c r="I2833" s="443"/>
      <c r="J2833" s="368"/>
      <c r="O2833" s="457"/>
      <c r="P2833" s="398"/>
      <c r="Q2833" s="398"/>
    </row>
    <row r="2834" spans="1:17" s="364" customFormat="1" ht="109.2" customHeight="1" x14ac:dyDescent="0.3">
      <c r="A2834" s="368"/>
      <c r="B2834" s="361"/>
      <c r="C2834" s="368"/>
      <c r="D2834" s="368"/>
      <c r="E2834" s="368"/>
      <c r="F2834" s="368"/>
      <c r="G2834" s="369"/>
      <c r="H2834" s="369"/>
      <c r="I2834" s="443"/>
      <c r="J2834" s="368"/>
      <c r="O2834" s="457"/>
      <c r="P2834" s="398"/>
      <c r="Q2834" s="398"/>
    </row>
    <row r="2835" spans="1:17" s="364" customFormat="1" ht="109.2" customHeight="1" x14ac:dyDescent="0.3">
      <c r="A2835" s="368"/>
      <c r="B2835" s="361"/>
      <c r="C2835" s="368"/>
      <c r="D2835" s="368"/>
      <c r="E2835" s="368"/>
      <c r="F2835" s="368"/>
      <c r="G2835" s="369"/>
      <c r="H2835" s="369"/>
      <c r="I2835" s="443"/>
      <c r="J2835" s="368"/>
      <c r="O2835" s="457"/>
      <c r="P2835" s="398"/>
      <c r="Q2835" s="398"/>
    </row>
    <row r="2836" spans="1:17" s="364" customFormat="1" ht="109.2" customHeight="1" x14ac:dyDescent="0.3">
      <c r="A2836" s="368"/>
      <c r="B2836" s="361"/>
      <c r="C2836" s="368"/>
      <c r="D2836" s="368"/>
      <c r="E2836" s="368"/>
      <c r="F2836" s="368"/>
      <c r="G2836" s="369"/>
      <c r="H2836" s="369"/>
      <c r="I2836" s="443"/>
      <c r="J2836" s="368"/>
      <c r="O2836" s="457"/>
      <c r="P2836" s="398"/>
      <c r="Q2836" s="398"/>
    </row>
    <row r="2837" spans="1:17" s="364" customFormat="1" ht="109.2" customHeight="1" x14ac:dyDescent="0.3">
      <c r="A2837" s="368"/>
      <c r="B2837" s="361"/>
      <c r="C2837" s="368"/>
      <c r="D2837" s="368"/>
      <c r="E2837" s="368"/>
      <c r="F2837" s="368"/>
      <c r="G2837" s="369"/>
      <c r="H2837" s="369"/>
      <c r="I2837" s="443"/>
      <c r="J2837" s="368"/>
      <c r="O2837" s="457"/>
      <c r="P2837" s="398"/>
      <c r="Q2837" s="398"/>
    </row>
    <row r="2838" spans="1:17" s="364" customFormat="1" ht="109.2" customHeight="1" x14ac:dyDescent="0.3">
      <c r="A2838" s="368"/>
      <c r="B2838" s="361"/>
      <c r="C2838" s="368"/>
      <c r="D2838" s="368"/>
      <c r="E2838" s="368"/>
      <c r="F2838" s="368"/>
      <c r="G2838" s="369"/>
      <c r="H2838" s="369"/>
      <c r="I2838" s="443"/>
      <c r="J2838" s="368"/>
      <c r="O2838" s="457"/>
      <c r="P2838" s="398"/>
      <c r="Q2838" s="398"/>
    </row>
    <row r="2839" spans="1:17" s="364" customFormat="1" ht="109.2" customHeight="1" x14ac:dyDescent="0.3">
      <c r="A2839" s="368"/>
      <c r="B2839" s="361"/>
      <c r="C2839" s="368"/>
      <c r="D2839" s="368"/>
      <c r="E2839" s="368"/>
      <c r="F2839" s="368"/>
      <c r="G2839" s="369"/>
      <c r="H2839" s="369"/>
      <c r="I2839" s="443"/>
      <c r="J2839" s="368"/>
      <c r="O2839" s="457"/>
      <c r="P2839" s="398"/>
      <c r="Q2839" s="398"/>
    </row>
    <row r="2840" spans="1:17" s="364" customFormat="1" ht="109.2" customHeight="1" x14ac:dyDescent="0.3">
      <c r="A2840" s="368"/>
      <c r="B2840" s="361"/>
      <c r="C2840" s="368"/>
      <c r="D2840" s="368"/>
      <c r="E2840" s="368"/>
      <c r="F2840" s="368"/>
      <c r="G2840" s="369"/>
      <c r="H2840" s="369"/>
      <c r="I2840" s="443"/>
      <c r="J2840" s="368"/>
      <c r="O2840" s="457"/>
      <c r="P2840" s="398"/>
      <c r="Q2840" s="398"/>
    </row>
    <row r="2841" spans="1:17" s="364" customFormat="1" ht="109.2" customHeight="1" x14ac:dyDescent="0.3">
      <c r="A2841" s="368"/>
      <c r="B2841" s="361"/>
      <c r="C2841" s="368"/>
      <c r="D2841" s="368"/>
      <c r="E2841" s="368"/>
      <c r="F2841" s="368"/>
      <c r="G2841" s="369"/>
      <c r="H2841" s="369"/>
      <c r="I2841" s="443"/>
      <c r="J2841" s="368"/>
      <c r="O2841" s="457"/>
      <c r="P2841" s="398"/>
      <c r="Q2841" s="398"/>
    </row>
    <row r="2842" spans="1:17" s="364" customFormat="1" ht="109.2" customHeight="1" x14ac:dyDescent="0.3">
      <c r="A2842" s="368"/>
      <c r="B2842" s="361"/>
      <c r="C2842" s="368"/>
      <c r="D2842" s="368"/>
      <c r="E2842" s="368"/>
      <c r="F2842" s="368"/>
      <c r="G2842" s="369"/>
      <c r="H2842" s="369"/>
      <c r="I2842" s="443"/>
      <c r="J2842" s="368"/>
      <c r="O2842" s="457"/>
      <c r="P2842" s="398"/>
      <c r="Q2842" s="398"/>
    </row>
    <row r="2843" spans="1:17" s="364" customFormat="1" ht="109.2" customHeight="1" x14ac:dyDescent="0.3">
      <c r="A2843" s="368"/>
      <c r="B2843" s="361"/>
      <c r="C2843" s="368"/>
      <c r="D2843" s="368"/>
      <c r="E2843" s="368"/>
      <c r="F2843" s="368"/>
      <c r="G2843" s="369"/>
      <c r="H2843" s="369"/>
      <c r="I2843" s="443"/>
      <c r="J2843" s="368"/>
      <c r="O2843" s="457"/>
      <c r="P2843" s="398"/>
      <c r="Q2843" s="398"/>
    </row>
    <row r="2844" spans="1:17" s="364" customFormat="1" ht="109.2" customHeight="1" x14ac:dyDescent="0.3">
      <c r="A2844" s="368"/>
      <c r="B2844" s="361"/>
      <c r="C2844" s="368"/>
      <c r="D2844" s="368"/>
      <c r="E2844" s="368"/>
      <c r="F2844" s="368"/>
      <c r="G2844" s="369"/>
      <c r="H2844" s="369"/>
      <c r="I2844" s="443"/>
      <c r="J2844" s="368"/>
      <c r="O2844" s="457"/>
      <c r="P2844" s="398"/>
      <c r="Q2844" s="398"/>
    </row>
    <row r="2845" spans="1:17" s="364" customFormat="1" ht="109.2" customHeight="1" x14ac:dyDescent="0.3">
      <c r="A2845" s="368"/>
      <c r="B2845" s="361"/>
      <c r="C2845" s="368"/>
      <c r="D2845" s="368"/>
      <c r="E2845" s="368"/>
      <c r="F2845" s="368"/>
      <c r="G2845" s="369"/>
      <c r="H2845" s="369"/>
      <c r="I2845" s="443"/>
      <c r="J2845" s="368"/>
      <c r="O2845" s="457"/>
      <c r="P2845" s="398"/>
      <c r="Q2845" s="398"/>
    </row>
    <row r="2846" spans="1:17" s="364" customFormat="1" ht="109.2" customHeight="1" x14ac:dyDescent="0.3">
      <c r="A2846" s="368"/>
      <c r="B2846" s="361"/>
      <c r="C2846" s="368"/>
      <c r="D2846" s="368"/>
      <c r="E2846" s="368"/>
      <c r="F2846" s="368"/>
      <c r="G2846" s="369"/>
      <c r="H2846" s="369"/>
      <c r="I2846" s="443"/>
      <c r="J2846" s="368"/>
      <c r="O2846" s="457"/>
      <c r="P2846" s="398"/>
      <c r="Q2846" s="398"/>
    </row>
    <row r="2847" spans="1:17" s="364" customFormat="1" ht="109.2" customHeight="1" x14ac:dyDescent="0.3">
      <c r="A2847" s="368"/>
      <c r="B2847" s="361"/>
      <c r="C2847" s="368"/>
      <c r="D2847" s="368"/>
      <c r="E2847" s="368"/>
      <c r="F2847" s="368"/>
      <c r="G2847" s="369"/>
      <c r="H2847" s="369"/>
      <c r="I2847" s="443"/>
      <c r="J2847" s="368"/>
      <c r="O2847" s="457"/>
      <c r="P2847" s="398"/>
      <c r="Q2847" s="398"/>
    </row>
    <row r="2848" spans="1:17" s="364" customFormat="1" ht="109.2" customHeight="1" x14ac:dyDescent="0.3">
      <c r="A2848" s="368"/>
      <c r="B2848" s="361"/>
      <c r="C2848" s="368"/>
      <c r="D2848" s="368"/>
      <c r="E2848" s="368"/>
      <c r="F2848" s="368"/>
      <c r="G2848" s="369"/>
      <c r="H2848" s="369"/>
      <c r="I2848" s="443"/>
      <c r="J2848" s="368"/>
      <c r="O2848" s="457"/>
      <c r="P2848" s="398"/>
      <c r="Q2848" s="398"/>
    </row>
    <row r="2849" spans="1:17" s="364" customFormat="1" ht="109.2" customHeight="1" x14ac:dyDescent="0.3">
      <c r="A2849" s="368"/>
      <c r="B2849" s="361"/>
      <c r="C2849" s="368"/>
      <c r="D2849" s="368"/>
      <c r="E2849" s="368"/>
      <c r="F2849" s="368"/>
      <c r="G2849" s="369"/>
      <c r="H2849" s="369"/>
      <c r="I2849" s="443"/>
      <c r="J2849" s="368"/>
      <c r="O2849" s="457"/>
      <c r="P2849" s="398"/>
      <c r="Q2849" s="398"/>
    </row>
    <row r="2850" spans="1:17" s="364" customFormat="1" ht="109.2" customHeight="1" x14ac:dyDescent="0.3">
      <c r="A2850" s="368"/>
      <c r="B2850" s="361"/>
      <c r="C2850" s="368"/>
      <c r="D2850" s="368"/>
      <c r="E2850" s="368"/>
      <c r="F2850" s="368"/>
      <c r="G2850" s="369"/>
      <c r="H2850" s="369"/>
      <c r="I2850" s="443"/>
      <c r="J2850" s="368"/>
      <c r="O2850" s="457"/>
      <c r="P2850" s="398"/>
      <c r="Q2850" s="398"/>
    </row>
    <row r="2851" spans="1:17" s="364" customFormat="1" ht="109.2" customHeight="1" x14ac:dyDescent="0.3">
      <c r="A2851" s="368"/>
      <c r="B2851" s="361"/>
      <c r="C2851" s="368"/>
      <c r="D2851" s="368"/>
      <c r="E2851" s="368"/>
      <c r="F2851" s="368"/>
      <c r="G2851" s="369"/>
      <c r="H2851" s="369"/>
      <c r="I2851" s="443"/>
      <c r="J2851" s="368"/>
      <c r="O2851" s="457"/>
      <c r="P2851" s="398"/>
      <c r="Q2851" s="398"/>
    </row>
    <row r="2852" spans="1:17" s="364" customFormat="1" ht="109.2" customHeight="1" x14ac:dyDescent="0.3">
      <c r="A2852" s="368"/>
      <c r="B2852" s="361"/>
      <c r="C2852" s="368"/>
      <c r="D2852" s="368"/>
      <c r="E2852" s="368"/>
      <c r="F2852" s="368"/>
      <c r="G2852" s="369"/>
      <c r="H2852" s="369"/>
      <c r="I2852" s="443"/>
      <c r="J2852" s="368"/>
      <c r="O2852" s="457"/>
      <c r="P2852" s="398"/>
      <c r="Q2852" s="398"/>
    </row>
    <row r="2853" spans="1:17" s="364" customFormat="1" ht="109.2" customHeight="1" x14ac:dyDescent="0.3">
      <c r="A2853" s="368"/>
      <c r="B2853" s="361"/>
      <c r="C2853" s="368"/>
      <c r="D2853" s="368"/>
      <c r="E2853" s="368"/>
      <c r="F2853" s="368"/>
      <c r="G2853" s="369"/>
      <c r="H2853" s="369"/>
      <c r="I2853" s="443"/>
      <c r="J2853" s="368"/>
      <c r="O2853" s="457"/>
      <c r="P2853" s="398"/>
      <c r="Q2853" s="398"/>
    </row>
    <row r="2854" spans="1:17" s="364" customFormat="1" ht="109.2" customHeight="1" x14ac:dyDescent="0.3">
      <c r="A2854" s="368"/>
      <c r="B2854" s="361"/>
      <c r="C2854" s="368"/>
      <c r="D2854" s="368"/>
      <c r="E2854" s="368"/>
      <c r="F2854" s="368"/>
      <c r="G2854" s="369"/>
      <c r="H2854" s="369"/>
      <c r="I2854" s="443"/>
      <c r="J2854" s="368"/>
      <c r="O2854" s="457"/>
      <c r="P2854" s="398"/>
      <c r="Q2854" s="398"/>
    </row>
    <row r="2855" spans="1:17" s="364" customFormat="1" ht="109.2" customHeight="1" x14ac:dyDescent="0.3">
      <c r="A2855" s="368"/>
      <c r="B2855" s="361"/>
      <c r="C2855" s="368"/>
      <c r="D2855" s="368"/>
      <c r="E2855" s="368"/>
      <c r="F2855" s="368"/>
      <c r="G2855" s="369"/>
      <c r="H2855" s="369"/>
      <c r="I2855" s="443"/>
      <c r="J2855" s="368"/>
      <c r="O2855" s="457"/>
      <c r="P2855" s="398"/>
      <c r="Q2855" s="398"/>
    </row>
    <row r="2856" spans="1:17" s="364" customFormat="1" ht="109.2" customHeight="1" x14ac:dyDescent="0.3">
      <c r="A2856" s="368"/>
      <c r="B2856" s="361"/>
      <c r="C2856" s="368"/>
      <c r="D2856" s="368"/>
      <c r="E2856" s="368"/>
      <c r="F2856" s="368"/>
      <c r="G2856" s="369"/>
      <c r="H2856" s="369"/>
      <c r="I2856" s="443"/>
      <c r="J2856" s="368"/>
      <c r="O2856" s="457"/>
      <c r="P2856" s="398"/>
      <c r="Q2856" s="398"/>
    </row>
    <row r="2857" spans="1:17" s="364" customFormat="1" ht="109.2" customHeight="1" x14ac:dyDescent="0.3">
      <c r="A2857" s="368"/>
      <c r="B2857" s="361"/>
      <c r="C2857" s="368"/>
      <c r="D2857" s="368"/>
      <c r="E2857" s="368"/>
      <c r="F2857" s="368"/>
      <c r="G2857" s="369"/>
      <c r="H2857" s="369"/>
      <c r="I2857" s="443"/>
      <c r="J2857" s="368"/>
      <c r="O2857" s="457"/>
      <c r="P2857" s="398"/>
      <c r="Q2857" s="398"/>
    </row>
    <row r="2858" spans="1:17" s="364" customFormat="1" ht="109.2" customHeight="1" x14ac:dyDescent="0.3">
      <c r="A2858" s="368"/>
      <c r="B2858" s="361"/>
      <c r="C2858" s="368"/>
      <c r="D2858" s="368"/>
      <c r="E2858" s="368"/>
      <c r="F2858" s="368"/>
      <c r="G2858" s="369"/>
      <c r="H2858" s="369"/>
      <c r="I2858" s="443"/>
      <c r="J2858" s="368"/>
      <c r="O2858" s="457"/>
      <c r="P2858" s="398"/>
      <c r="Q2858" s="398"/>
    </row>
    <row r="2859" spans="1:17" s="364" customFormat="1" ht="109.2" customHeight="1" x14ac:dyDescent="0.3">
      <c r="A2859" s="368"/>
      <c r="B2859" s="361"/>
      <c r="C2859" s="368"/>
      <c r="D2859" s="368"/>
      <c r="E2859" s="368"/>
      <c r="F2859" s="368"/>
      <c r="G2859" s="369"/>
      <c r="H2859" s="369"/>
      <c r="I2859" s="443"/>
      <c r="J2859" s="368"/>
      <c r="O2859" s="457"/>
      <c r="P2859" s="398"/>
      <c r="Q2859" s="398"/>
    </row>
    <row r="2860" spans="1:17" s="364" customFormat="1" ht="109.2" customHeight="1" x14ac:dyDescent="0.3">
      <c r="A2860" s="368"/>
      <c r="B2860" s="361"/>
      <c r="C2860" s="368"/>
      <c r="D2860" s="368"/>
      <c r="E2860" s="368"/>
      <c r="F2860" s="368"/>
      <c r="G2860" s="369"/>
      <c r="H2860" s="369"/>
      <c r="I2860" s="443"/>
      <c r="J2860" s="368"/>
      <c r="O2860" s="457"/>
      <c r="P2860" s="398"/>
      <c r="Q2860" s="398"/>
    </row>
    <row r="2861" spans="1:17" s="364" customFormat="1" ht="109.2" customHeight="1" x14ac:dyDescent="0.3">
      <c r="A2861" s="368"/>
      <c r="B2861" s="361"/>
      <c r="C2861" s="368"/>
      <c r="D2861" s="368"/>
      <c r="E2861" s="368"/>
      <c r="F2861" s="368"/>
      <c r="G2861" s="369"/>
      <c r="H2861" s="369"/>
      <c r="I2861" s="443"/>
      <c r="J2861" s="368"/>
      <c r="O2861" s="457"/>
      <c r="P2861" s="398"/>
      <c r="Q2861" s="398"/>
    </row>
    <row r="2862" spans="1:17" s="364" customFormat="1" ht="109.2" customHeight="1" x14ac:dyDescent="0.3">
      <c r="A2862" s="368"/>
      <c r="B2862" s="361"/>
      <c r="C2862" s="368"/>
      <c r="D2862" s="368"/>
      <c r="E2862" s="368"/>
      <c r="F2862" s="368"/>
      <c r="G2862" s="369"/>
      <c r="H2862" s="369"/>
      <c r="I2862" s="443"/>
      <c r="J2862" s="368"/>
      <c r="O2862" s="457"/>
      <c r="P2862" s="398"/>
      <c r="Q2862" s="398"/>
    </row>
    <row r="2863" spans="1:17" s="364" customFormat="1" ht="109.2" customHeight="1" x14ac:dyDescent="0.3">
      <c r="A2863" s="368"/>
      <c r="B2863" s="361"/>
      <c r="C2863" s="368"/>
      <c r="D2863" s="368"/>
      <c r="E2863" s="368"/>
      <c r="F2863" s="368"/>
      <c r="G2863" s="369"/>
      <c r="H2863" s="369"/>
      <c r="I2863" s="443"/>
      <c r="J2863" s="368"/>
      <c r="O2863" s="457"/>
      <c r="P2863" s="398"/>
      <c r="Q2863" s="398"/>
    </row>
    <row r="2864" spans="1:17" s="364" customFormat="1" ht="109.2" customHeight="1" x14ac:dyDescent="0.3">
      <c r="A2864" s="368"/>
      <c r="B2864" s="361"/>
      <c r="C2864" s="368"/>
      <c r="D2864" s="368"/>
      <c r="E2864" s="368"/>
      <c r="F2864" s="368"/>
      <c r="G2864" s="369"/>
      <c r="H2864" s="369"/>
      <c r="I2864" s="443"/>
      <c r="J2864" s="368"/>
      <c r="O2864" s="457"/>
      <c r="P2864" s="398"/>
      <c r="Q2864" s="398"/>
    </row>
    <row r="2865" spans="1:17" s="364" customFormat="1" ht="109.2" customHeight="1" x14ac:dyDescent="0.3">
      <c r="A2865" s="368"/>
      <c r="B2865" s="361"/>
      <c r="C2865" s="368"/>
      <c r="D2865" s="368"/>
      <c r="E2865" s="368"/>
      <c r="F2865" s="368"/>
      <c r="G2865" s="369"/>
      <c r="H2865" s="369"/>
      <c r="I2865" s="443"/>
      <c r="J2865" s="368"/>
      <c r="O2865" s="457"/>
      <c r="P2865" s="398"/>
      <c r="Q2865" s="398"/>
    </row>
    <row r="2866" spans="1:17" s="364" customFormat="1" ht="109.2" customHeight="1" x14ac:dyDescent="0.3">
      <c r="A2866" s="368"/>
      <c r="B2866" s="361"/>
      <c r="C2866" s="368"/>
      <c r="D2866" s="368"/>
      <c r="E2866" s="368"/>
      <c r="F2866" s="368"/>
      <c r="G2866" s="369"/>
      <c r="H2866" s="369"/>
      <c r="I2866" s="443"/>
      <c r="J2866" s="368"/>
      <c r="O2866" s="457"/>
      <c r="P2866" s="398"/>
      <c r="Q2866" s="398"/>
    </row>
    <row r="2867" spans="1:17" s="364" customFormat="1" ht="109.2" customHeight="1" x14ac:dyDescent="0.3">
      <c r="A2867" s="368"/>
      <c r="B2867" s="361"/>
      <c r="C2867" s="368"/>
      <c r="D2867" s="368"/>
      <c r="E2867" s="368"/>
      <c r="F2867" s="368"/>
      <c r="G2867" s="369"/>
      <c r="H2867" s="369"/>
      <c r="I2867" s="443"/>
      <c r="J2867" s="368"/>
      <c r="O2867" s="457"/>
      <c r="P2867" s="398"/>
      <c r="Q2867" s="398"/>
    </row>
    <row r="2868" spans="1:17" s="364" customFormat="1" ht="109.2" customHeight="1" x14ac:dyDescent="0.3">
      <c r="A2868" s="368"/>
      <c r="B2868" s="361"/>
      <c r="C2868" s="368"/>
      <c r="D2868" s="368"/>
      <c r="E2868" s="368"/>
      <c r="F2868" s="368"/>
      <c r="G2868" s="369"/>
      <c r="H2868" s="369"/>
      <c r="I2868" s="443"/>
      <c r="J2868" s="368"/>
      <c r="O2868" s="457"/>
      <c r="P2868" s="398"/>
      <c r="Q2868" s="398"/>
    </row>
    <row r="2869" spans="1:17" s="364" customFormat="1" ht="109.2" customHeight="1" x14ac:dyDescent="0.3">
      <c r="A2869" s="368"/>
      <c r="B2869" s="361"/>
      <c r="C2869" s="368"/>
      <c r="D2869" s="368"/>
      <c r="E2869" s="368"/>
      <c r="F2869" s="368"/>
      <c r="G2869" s="369"/>
      <c r="H2869" s="369"/>
      <c r="I2869" s="443"/>
      <c r="J2869" s="368"/>
      <c r="O2869" s="457"/>
      <c r="P2869" s="398"/>
      <c r="Q2869" s="398"/>
    </row>
    <row r="2870" spans="1:17" s="364" customFormat="1" ht="109.2" customHeight="1" x14ac:dyDescent="0.3">
      <c r="A2870" s="368"/>
      <c r="B2870" s="361"/>
      <c r="C2870" s="368"/>
      <c r="D2870" s="368"/>
      <c r="E2870" s="368"/>
      <c r="F2870" s="368"/>
      <c r="G2870" s="369"/>
      <c r="H2870" s="369"/>
      <c r="I2870" s="443"/>
      <c r="J2870" s="368"/>
      <c r="O2870" s="457"/>
      <c r="P2870" s="398"/>
      <c r="Q2870" s="398"/>
    </row>
    <row r="2871" spans="1:17" s="364" customFormat="1" ht="109.2" customHeight="1" x14ac:dyDescent="0.3">
      <c r="A2871" s="368"/>
      <c r="B2871" s="361"/>
      <c r="C2871" s="368"/>
      <c r="D2871" s="368"/>
      <c r="E2871" s="368"/>
      <c r="F2871" s="368"/>
      <c r="G2871" s="369"/>
      <c r="H2871" s="369"/>
      <c r="I2871" s="443"/>
      <c r="J2871" s="368"/>
      <c r="O2871" s="457"/>
      <c r="P2871" s="398"/>
      <c r="Q2871" s="398"/>
    </row>
    <row r="2872" spans="1:17" s="364" customFormat="1" ht="109.2" customHeight="1" x14ac:dyDescent="0.3">
      <c r="A2872" s="368"/>
      <c r="B2872" s="361"/>
      <c r="C2872" s="368"/>
      <c r="D2872" s="368"/>
      <c r="E2872" s="368"/>
      <c r="F2872" s="368"/>
      <c r="G2872" s="369"/>
      <c r="H2872" s="369"/>
      <c r="I2872" s="443"/>
      <c r="J2872" s="368"/>
      <c r="O2872" s="457"/>
      <c r="P2872" s="398"/>
      <c r="Q2872" s="398"/>
    </row>
    <row r="2873" spans="1:17" s="364" customFormat="1" ht="109.2" customHeight="1" x14ac:dyDescent="0.3">
      <c r="A2873" s="368"/>
      <c r="B2873" s="361"/>
      <c r="C2873" s="368"/>
      <c r="D2873" s="368"/>
      <c r="E2873" s="368"/>
      <c r="F2873" s="368"/>
      <c r="G2873" s="369"/>
      <c r="H2873" s="369"/>
      <c r="I2873" s="443"/>
      <c r="J2873" s="368"/>
      <c r="O2873" s="457"/>
      <c r="P2873" s="398"/>
      <c r="Q2873" s="398"/>
    </row>
    <row r="2874" spans="1:17" s="364" customFormat="1" ht="109.2" customHeight="1" x14ac:dyDescent="0.3">
      <c r="A2874" s="368"/>
      <c r="B2874" s="361"/>
      <c r="C2874" s="368"/>
      <c r="D2874" s="368"/>
      <c r="E2874" s="368"/>
      <c r="F2874" s="368"/>
      <c r="G2874" s="369"/>
      <c r="H2874" s="369"/>
      <c r="I2874" s="443"/>
      <c r="J2874" s="368"/>
      <c r="O2874" s="457"/>
      <c r="P2874" s="398"/>
      <c r="Q2874" s="398"/>
    </row>
    <row r="2875" spans="1:17" s="364" customFormat="1" ht="109.2" customHeight="1" x14ac:dyDescent="0.3">
      <c r="A2875" s="368"/>
      <c r="B2875" s="361"/>
      <c r="C2875" s="368"/>
      <c r="D2875" s="368"/>
      <c r="E2875" s="368"/>
      <c r="F2875" s="368"/>
      <c r="G2875" s="369"/>
      <c r="H2875" s="369"/>
      <c r="I2875" s="443"/>
      <c r="J2875" s="368"/>
      <c r="O2875" s="457"/>
      <c r="P2875" s="398"/>
      <c r="Q2875" s="398"/>
    </row>
    <row r="2876" spans="1:17" s="364" customFormat="1" ht="109.2" customHeight="1" x14ac:dyDescent="0.3">
      <c r="A2876" s="368"/>
      <c r="B2876" s="361"/>
      <c r="C2876" s="368"/>
      <c r="D2876" s="368"/>
      <c r="E2876" s="368"/>
      <c r="F2876" s="368"/>
      <c r="G2876" s="369"/>
      <c r="H2876" s="369"/>
      <c r="I2876" s="443"/>
      <c r="J2876" s="368"/>
      <c r="O2876" s="457"/>
      <c r="P2876" s="398"/>
      <c r="Q2876" s="398"/>
    </row>
    <row r="2877" spans="1:17" s="364" customFormat="1" ht="109.2" customHeight="1" x14ac:dyDescent="0.3">
      <c r="A2877" s="368"/>
      <c r="B2877" s="361"/>
      <c r="C2877" s="368"/>
      <c r="D2877" s="368"/>
      <c r="E2877" s="368"/>
      <c r="F2877" s="368"/>
      <c r="G2877" s="369"/>
      <c r="H2877" s="369"/>
      <c r="I2877" s="443"/>
      <c r="J2877" s="368"/>
      <c r="O2877" s="457"/>
      <c r="P2877" s="398"/>
      <c r="Q2877" s="398"/>
    </row>
    <row r="2878" spans="1:17" s="364" customFormat="1" ht="109.2" customHeight="1" x14ac:dyDescent="0.3">
      <c r="A2878" s="368"/>
      <c r="B2878" s="361"/>
      <c r="C2878" s="368"/>
      <c r="D2878" s="368"/>
      <c r="E2878" s="368"/>
      <c r="F2878" s="368"/>
      <c r="G2878" s="369"/>
      <c r="H2878" s="369"/>
      <c r="I2878" s="443"/>
      <c r="J2878" s="368"/>
      <c r="O2878" s="457"/>
      <c r="P2878" s="398"/>
      <c r="Q2878" s="398"/>
    </row>
    <row r="2879" spans="1:17" s="364" customFormat="1" ht="109.2" customHeight="1" x14ac:dyDescent="0.3">
      <c r="A2879" s="368"/>
      <c r="B2879" s="361"/>
      <c r="C2879" s="368"/>
      <c r="D2879" s="368"/>
      <c r="E2879" s="368"/>
      <c r="F2879" s="368"/>
      <c r="G2879" s="369"/>
      <c r="H2879" s="369"/>
      <c r="I2879" s="443"/>
      <c r="J2879" s="368"/>
      <c r="O2879" s="457"/>
      <c r="P2879" s="398"/>
      <c r="Q2879" s="398"/>
    </row>
    <row r="2880" spans="1:17" s="364" customFormat="1" ht="109.2" customHeight="1" x14ac:dyDescent="0.3">
      <c r="A2880" s="368"/>
      <c r="B2880" s="361"/>
      <c r="C2880" s="368"/>
      <c r="D2880" s="368"/>
      <c r="E2880" s="368"/>
      <c r="F2880" s="368"/>
      <c r="G2880" s="369"/>
      <c r="H2880" s="369"/>
      <c r="I2880" s="443"/>
      <c r="J2880" s="368"/>
      <c r="O2880" s="457"/>
      <c r="P2880" s="398"/>
      <c r="Q2880" s="398"/>
    </row>
    <row r="2881" spans="1:17" s="364" customFormat="1" ht="109.2" customHeight="1" x14ac:dyDescent="0.3">
      <c r="A2881" s="368"/>
      <c r="B2881" s="361"/>
      <c r="C2881" s="368"/>
      <c r="D2881" s="368"/>
      <c r="E2881" s="368"/>
      <c r="F2881" s="368"/>
      <c r="G2881" s="369"/>
      <c r="H2881" s="369"/>
      <c r="I2881" s="443"/>
      <c r="J2881" s="368"/>
      <c r="O2881" s="457"/>
      <c r="P2881" s="398"/>
      <c r="Q2881" s="398"/>
    </row>
    <row r="2882" spans="1:17" s="364" customFormat="1" ht="109.2" customHeight="1" x14ac:dyDescent="0.3">
      <c r="A2882" s="368"/>
      <c r="B2882" s="361"/>
      <c r="C2882" s="368"/>
      <c r="D2882" s="368"/>
      <c r="E2882" s="368"/>
      <c r="F2882" s="368"/>
      <c r="G2882" s="369"/>
      <c r="H2882" s="369"/>
      <c r="I2882" s="443"/>
      <c r="J2882" s="368"/>
      <c r="O2882" s="457"/>
      <c r="P2882" s="398"/>
      <c r="Q2882" s="398"/>
    </row>
    <row r="2883" spans="1:17" s="364" customFormat="1" ht="109.2" customHeight="1" x14ac:dyDescent="0.3">
      <c r="A2883" s="368"/>
      <c r="B2883" s="361"/>
      <c r="C2883" s="368"/>
      <c r="D2883" s="368"/>
      <c r="E2883" s="368"/>
      <c r="F2883" s="368"/>
      <c r="G2883" s="369"/>
      <c r="H2883" s="369"/>
      <c r="I2883" s="443"/>
      <c r="J2883" s="368"/>
      <c r="O2883" s="457"/>
      <c r="P2883" s="398"/>
      <c r="Q2883" s="398"/>
    </row>
    <row r="2884" spans="1:17" s="364" customFormat="1" ht="109.2" customHeight="1" x14ac:dyDescent="0.3">
      <c r="A2884" s="368"/>
      <c r="B2884" s="361"/>
      <c r="C2884" s="368"/>
      <c r="D2884" s="368"/>
      <c r="E2884" s="368"/>
      <c r="F2884" s="368"/>
      <c r="G2884" s="369"/>
      <c r="H2884" s="369"/>
      <c r="I2884" s="443"/>
      <c r="J2884" s="368"/>
      <c r="O2884" s="457"/>
      <c r="P2884" s="398"/>
      <c r="Q2884" s="398"/>
    </row>
    <row r="2885" spans="1:17" s="364" customFormat="1" ht="109.2" customHeight="1" x14ac:dyDescent="0.3">
      <c r="A2885" s="368"/>
      <c r="B2885" s="361"/>
      <c r="C2885" s="368"/>
      <c r="D2885" s="368"/>
      <c r="E2885" s="368"/>
      <c r="F2885" s="368"/>
      <c r="G2885" s="369"/>
      <c r="H2885" s="369"/>
      <c r="I2885" s="443"/>
      <c r="J2885" s="368"/>
      <c r="O2885" s="457"/>
      <c r="P2885" s="398"/>
      <c r="Q2885" s="398"/>
    </row>
    <row r="2886" spans="1:17" s="364" customFormat="1" ht="109.2" customHeight="1" x14ac:dyDescent="0.3">
      <c r="A2886" s="368"/>
      <c r="B2886" s="361"/>
      <c r="C2886" s="368"/>
      <c r="D2886" s="368"/>
      <c r="E2886" s="368"/>
      <c r="F2886" s="368"/>
      <c r="G2886" s="369"/>
      <c r="H2886" s="369"/>
      <c r="I2886" s="443"/>
      <c r="J2886" s="368"/>
      <c r="O2886" s="457"/>
      <c r="P2886" s="398"/>
      <c r="Q2886" s="398"/>
    </row>
    <row r="2887" spans="1:17" s="364" customFormat="1" ht="109.2" customHeight="1" x14ac:dyDescent="0.3">
      <c r="A2887" s="368"/>
      <c r="B2887" s="361"/>
      <c r="C2887" s="368"/>
      <c r="D2887" s="368"/>
      <c r="E2887" s="368"/>
      <c r="F2887" s="368"/>
      <c r="G2887" s="369"/>
      <c r="H2887" s="369"/>
      <c r="I2887" s="443"/>
      <c r="J2887" s="368"/>
      <c r="O2887" s="457"/>
      <c r="P2887" s="398"/>
      <c r="Q2887" s="398"/>
    </row>
    <row r="2888" spans="1:17" s="364" customFormat="1" ht="109.2" customHeight="1" x14ac:dyDescent="0.3">
      <c r="A2888" s="368"/>
      <c r="B2888" s="361"/>
      <c r="C2888" s="368"/>
      <c r="D2888" s="368"/>
      <c r="E2888" s="368"/>
      <c r="F2888" s="368"/>
      <c r="G2888" s="369"/>
      <c r="H2888" s="369"/>
      <c r="I2888" s="443"/>
      <c r="J2888" s="368"/>
      <c r="O2888" s="457"/>
      <c r="P2888" s="398"/>
      <c r="Q2888" s="398"/>
    </row>
    <row r="2889" spans="1:17" s="364" customFormat="1" ht="109.2" customHeight="1" x14ac:dyDescent="0.3">
      <c r="A2889" s="368"/>
      <c r="B2889" s="361"/>
      <c r="C2889" s="368"/>
      <c r="D2889" s="368"/>
      <c r="E2889" s="368"/>
      <c r="F2889" s="368"/>
      <c r="G2889" s="369"/>
      <c r="H2889" s="369"/>
      <c r="I2889" s="443"/>
      <c r="J2889" s="368"/>
      <c r="O2889" s="457"/>
      <c r="P2889" s="398"/>
      <c r="Q2889" s="398"/>
    </row>
    <row r="2890" spans="1:17" s="364" customFormat="1" ht="109.2" customHeight="1" x14ac:dyDescent="0.3">
      <c r="A2890" s="368"/>
      <c r="B2890" s="361"/>
      <c r="C2890" s="368"/>
      <c r="D2890" s="368"/>
      <c r="E2890" s="368"/>
      <c r="F2890" s="368"/>
      <c r="G2890" s="369"/>
      <c r="H2890" s="369"/>
      <c r="I2890" s="443"/>
      <c r="J2890" s="368"/>
      <c r="O2890" s="457"/>
      <c r="P2890" s="398"/>
      <c r="Q2890" s="398"/>
    </row>
    <row r="2891" spans="1:17" s="364" customFormat="1" ht="109.2" customHeight="1" x14ac:dyDescent="0.3">
      <c r="A2891" s="368"/>
      <c r="B2891" s="361"/>
      <c r="C2891" s="368"/>
      <c r="D2891" s="368"/>
      <c r="E2891" s="368"/>
      <c r="F2891" s="368"/>
      <c r="G2891" s="369"/>
      <c r="H2891" s="369"/>
      <c r="I2891" s="443"/>
      <c r="J2891" s="368"/>
      <c r="O2891" s="457"/>
      <c r="P2891" s="398"/>
      <c r="Q2891" s="398"/>
    </row>
    <row r="2892" spans="1:17" s="364" customFormat="1" ht="109.2" customHeight="1" x14ac:dyDescent="0.3">
      <c r="A2892" s="368"/>
      <c r="B2892" s="361"/>
      <c r="C2892" s="368"/>
      <c r="D2892" s="368"/>
      <c r="E2892" s="368"/>
      <c r="F2892" s="368"/>
      <c r="G2892" s="369"/>
      <c r="H2892" s="369"/>
      <c r="I2892" s="443"/>
      <c r="J2892" s="368"/>
      <c r="O2892" s="457"/>
      <c r="P2892" s="398"/>
      <c r="Q2892" s="398"/>
    </row>
    <row r="2893" spans="1:17" s="364" customFormat="1" ht="109.2" customHeight="1" x14ac:dyDescent="0.3">
      <c r="A2893" s="368"/>
      <c r="B2893" s="361"/>
      <c r="C2893" s="368"/>
      <c r="D2893" s="368"/>
      <c r="E2893" s="368"/>
      <c r="F2893" s="368"/>
      <c r="G2893" s="369"/>
      <c r="H2893" s="369"/>
      <c r="I2893" s="443"/>
      <c r="J2893" s="368"/>
      <c r="O2893" s="457"/>
      <c r="P2893" s="398"/>
      <c r="Q2893" s="398"/>
    </row>
    <row r="2894" spans="1:17" s="364" customFormat="1" ht="109.2" customHeight="1" x14ac:dyDescent="0.3">
      <c r="A2894" s="368"/>
      <c r="B2894" s="361"/>
      <c r="C2894" s="368"/>
      <c r="D2894" s="368"/>
      <c r="E2894" s="368"/>
      <c r="F2894" s="368"/>
      <c r="G2894" s="369"/>
      <c r="H2894" s="369"/>
      <c r="I2894" s="443"/>
      <c r="J2894" s="368"/>
      <c r="O2894" s="457"/>
      <c r="P2894" s="398"/>
      <c r="Q2894" s="398"/>
    </row>
    <row r="2895" spans="1:17" s="364" customFormat="1" ht="109.2" customHeight="1" x14ac:dyDescent="0.3">
      <c r="A2895" s="368"/>
      <c r="B2895" s="361"/>
      <c r="C2895" s="368"/>
      <c r="D2895" s="368"/>
      <c r="E2895" s="368"/>
      <c r="F2895" s="368"/>
      <c r="G2895" s="369"/>
      <c r="H2895" s="369"/>
      <c r="I2895" s="443"/>
      <c r="J2895" s="368"/>
      <c r="O2895" s="457"/>
      <c r="P2895" s="398"/>
      <c r="Q2895" s="398"/>
    </row>
    <row r="2896" spans="1:17" s="364" customFormat="1" ht="109.2" customHeight="1" x14ac:dyDescent="0.3">
      <c r="A2896" s="368"/>
      <c r="B2896" s="361"/>
      <c r="C2896" s="368"/>
      <c r="D2896" s="368"/>
      <c r="E2896" s="368"/>
      <c r="F2896" s="368"/>
      <c r="G2896" s="369"/>
      <c r="H2896" s="369"/>
      <c r="I2896" s="443"/>
      <c r="J2896" s="368"/>
      <c r="O2896" s="457"/>
      <c r="P2896" s="398"/>
      <c r="Q2896" s="398"/>
    </row>
    <row r="2897" spans="1:17" s="364" customFormat="1" ht="109.2" customHeight="1" x14ac:dyDescent="0.3">
      <c r="A2897" s="368"/>
      <c r="B2897" s="361"/>
      <c r="C2897" s="368"/>
      <c r="D2897" s="368"/>
      <c r="E2897" s="368"/>
      <c r="F2897" s="368"/>
      <c r="G2897" s="369"/>
      <c r="H2897" s="369"/>
      <c r="I2897" s="443"/>
      <c r="J2897" s="368"/>
      <c r="O2897" s="457"/>
      <c r="P2897" s="398"/>
      <c r="Q2897" s="398"/>
    </row>
    <row r="2898" spans="1:17" s="364" customFormat="1" ht="109.2" customHeight="1" x14ac:dyDescent="0.3">
      <c r="A2898" s="368"/>
      <c r="B2898" s="361"/>
      <c r="C2898" s="368"/>
      <c r="D2898" s="368"/>
      <c r="E2898" s="368"/>
      <c r="F2898" s="368"/>
      <c r="G2898" s="369"/>
      <c r="H2898" s="369"/>
      <c r="I2898" s="443"/>
      <c r="J2898" s="368"/>
      <c r="O2898" s="457"/>
      <c r="P2898" s="398"/>
      <c r="Q2898" s="398"/>
    </row>
    <row r="2899" spans="1:17" s="364" customFormat="1" ht="109.2" customHeight="1" x14ac:dyDescent="0.3">
      <c r="A2899" s="368"/>
      <c r="B2899" s="361"/>
      <c r="C2899" s="368"/>
      <c r="D2899" s="368"/>
      <c r="E2899" s="368"/>
      <c r="F2899" s="368"/>
      <c r="G2899" s="369"/>
      <c r="H2899" s="369"/>
      <c r="I2899" s="443"/>
      <c r="J2899" s="368"/>
      <c r="O2899" s="457"/>
      <c r="P2899" s="398"/>
      <c r="Q2899" s="398"/>
    </row>
    <row r="2900" spans="1:17" s="364" customFormat="1" ht="109.2" customHeight="1" x14ac:dyDescent="0.3">
      <c r="A2900" s="368"/>
      <c r="B2900" s="361"/>
      <c r="C2900" s="368"/>
      <c r="D2900" s="368"/>
      <c r="E2900" s="368"/>
      <c r="F2900" s="368"/>
      <c r="G2900" s="369"/>
      <c r="H2900" s="369"/>
      <c r="I2900" s="443"/>
      <c r="J2900" s="368"/>
      <c r="O2900" s="457"/>
      <c r="P2900" s="398"/>
      <c r="Q2900" s="398"/>
    </row>
    <row r="2901" spans="1:17" s="364" customFormat="1" ht="109.2" customHeight="1" x14ac:dyDescent="0.3">
      <c r="A2901" s="368"/>
      <c r="B2901" s="361"/>
      <c r="C2901" s="368"/>
      <c r="D2901" s="368"/>
      <c r="E2901" s="368"/>
      <c r="F2901" s="368"/>
      <c r="G2901" s="369"/>
      <c r="H2901" s="369"/>
      <c r="I2901" s="443"/>
      <c r="J2901" s="368"/>
      <c r="O2901" s="457"/>
      <c r="P2901" s="398"/>
      <c r="Q2901" s="398"/>
    </row>
    <row r="2902" spans="1:17" s="364" customFormat="1" ht="109.2" customHeight="1" x14ac:dyDescent="0.3">
      <c r="A2902" s="368"/>
      <c r="B2902" s="361"/>
      <c r="C2902" s="368"/>
      <c r="D2902" s="368"/>
      <c r="E2902" s="368"/>
      <c r="F2902" s="368"/>
      <c r="G2902" s="369"/>
      <c r="H2902" s="369"/>
      <c r="I2902" s="443"/>
      <c r="J2902" s="368"/>
      <c r="O2902" s="457"/>
      <c r="P2902" s="398"/>
      <c r="Q2902" s="398"/>
    </row>
    <row r="2903" spans="1:17" s="364" customFormat="1" ht="109.2" customHeight="1" x14ac:dyDescent="0.3">
      <c r="A2903" s="368"/>
      <c r="B2903" s="361"/>
      <c r="C2903" s="368"/>
      <c r="D2903" s="368"/>
      <c r="E2903" s="368"/>
      <c r="F2903" s="368"/>
      <c r="G2903" s="369"/>
      <c r="H2903" s="369"/>
      <c r="I2903" s="443"/>
      <c r="J2903" s="368"/>
      <c r="O2903" s="457"/>
      <c r="P2903" s="398"/>
      <c r="Q2903" s="398"/>
    </row>
    <row r="2904" spans="1:17" s="364" customFormat="1" ht="109.2" customHeight="1" x14ac:dyDescent="0.3">
      <c r="A2904" s="368"/>
      <c r="B2904" s="361"/>
      <c r="C2904" s="368"/>
      <c r="D2904" s="368"/>
      <c r="E2904" s="368"/>
      <c r="F2904" s="368"/>
      <c r="G2904" s="369"/>
      <c r="H2904" s="369"/>
      <c r="I2904" s="443"/>
      <c r="J2904" s="368"/>
      <c r="O2904" s="457"/>
      <c r="P2904" s="398"/>
      <c r="Q2904" s="398"/>
    </row>
    <row r="2905" spans="1:17" s="364" customFormat="1" ht="109.2" customHeight="1" x14ac:dyDescent="0.3">
      <c r="A2905" s="368"/>
      <c r="B2905" s="361"/>
      <c r="C2905" s="368"/>
      <c r="D2905" s="368"/>
      <c r="E2905" s="368"/>
      <c r="F2905" s="368"/>
      <c r="G2905" s="369"/>
      <c r="H2905" s="369"/>
      <c r="I2905" s="443"/>
      <c r="J2905" s="368"/>
      <c r="O2905" s="457"/>
      <c r="P2905" s="398"/>
      <c r="Q2905" s="398"/>
    </row>
    <row r="2906" spans="1:17" s="364" customFormat="1" ht="109.2" customHeight="1" x14ac:dyDescent="0.3">
      <c r="A2906" s="368"/>
      <c r="B2906" s="361"/>
      <c r="C2906" s="368"/>
      <c r="D2906" s="368"/>
      <c r="E2906" s="368"/>
      <c r="F2906" s="368"/>
      <c r="G2906" s="369"/>
      <c r="H2906" s="369"/>
      <c r="I2906" s="443"/>
      <c r="J2906" s="368"/>
      <c r="O2906" s="457"/>
      <c r="P2906" s="398"/>
      <c r="Q2906" s="398"/>
    </row>
    <row r="2907" spans="1:17" s="364" customFormat="1" ht="109.2" customHeight="1" x14ac:dyDescent="0.3">
      <c r="A2907" s="368"/>
      <c r="B2907" s="361"/>
      <c r="C2907" s="368"/>
      <c r="D2907" s="368"/>
      <c r="E2907" s="368"/>
      <c r="F2907" s="368"/>
      <c r="G2907" s="369"/>
      <c r="H2907" s="369"/>
      <c r="I2907" s="443"/>
      <c r="J2907" s="368"/>
      <c r="O2907" s="457"/>
      <c r="P2907" s="398"/>
      <c r="Q2907" s="398"/>
    </row>
    <row r="2908" spans="1:17" s="364" customFormat="1" ht="109.2" customHeight="1" x14ac:dyDescent="0.3">
      <c r="A2908" s="368"/>
      <c r="B2908" s="361"/>
      <c r="C2908" s="368"/>
      <c r="D2908" s="368"/>
      <c r="E2908" s="368"/>
      <c r="F2908" s="368"/>
      <c r="G2908" s="369"/>
      <c r="H2908" s="369"/>
      <c r="I2908" s="443"/>
      <c r="J2908" s="368"/>
      <c r="O2908" s="457"/>
      <c r="P2908" s="398"/>
      <c r="Q2908" s="398"/>
    </row>
    <row r="2909" spans="1:17" s="364" customFormat="1" ht="109.2" customHeight="1" x14ac:dyDescent="0.3">
      <c r="A2909" s="368"/>
      <c r="B2909" s="361"/>
      <c r="C2909" s="368"/>
      <c r="D2909" s="368"/>
      <c r="E2909" s="368"/>
      <c r="F2909" s="368"/>
      <c r="G2909" s="369"/>
      <c r="H2909" s="369"/>
      <c r="I2909" s="443"/>
      <c r="J2909" s="368"/>
      <c r="O2909" s="457"/>
      <c r="P2909" s="398"/>
      <c r="Q2909" s="398"/>
    </row>
    <row r="2910" spans="1:17" s="364" customFormat="1" ht="109.2" customHeight="1" x14ac:dyDescent="0.3">
      <c r="A2910" s="368"/>
      <c r="B2910" s="361"/>
      <c r="C2910" s="368"/>
      <c r="D2910" s="368"/>
      <c r="E2910" s="368"/>
      <c r="F2910" s="368"/>
      <c r="G2910" s="369"/>
      <c r="H2910" s="369"/>
      <c r="I2910" s="443"/>
      <c r="J2910" s="368"/>
      <c r="O2910" s="457"/>
      <c r="P2910" s="398"/>
      <c r="Q2910" s="398"/>
    </row>
    <row r="2911" spans="1:17" s="364" customFormat="1" ht="109.2" customHeight="1" x14ac:dyDescent="0.3">
      <c r="A2911" s="368"/>
      <c r="B2911" s="361"/>
      <c r="C2911" s="368"/>
      <c r="D2911" s="368"/>
      <c r="E2911" s="368"/>
      <c r="F2911" s="368"/>
      <c r="G2911" s="369"/>
      <c r="H2911" s="369"/>
      <c r="I2911" s="443"/>
      <c r="J2911" s="368"/>
      <c r="O2911" s="457"/>
      <c r="P2911" s="398"/>
      <c r="Q2911" s="398"/>
    </row>
    <row r="2912" spans="1:17" s="364" customFormat="1" ht="109.2" customHeight="1" x14ac:dyDescent="0.3">
      <c r="A2912" s="368"/>
      <c r="B2912" s="361"/>
      <c r="C2912" s="368"/>
      <c r="D2912" s="368"/>
      <c r="E2912" s="368"/>
      <c r="F2912" s="368"/>
      <c r="G2912" s="369"/>
      <c r="H2912" s="369"/>
      <c r="I2912" s="443"/>
      <c r="J2912" s="368"/>
      <c r="O2912" s="457"/>
      <c r="P2912" s="398"/>
      <c r="Q2912" s="398"/>
    </row>
    <row r="2913" spans="1:17" s="364" customFormat="1" ht="109.2" customHeight="1" x14ac:dyDescent="0.3">
      <c r="A2913" s="368"/>
      <c r="B2913" s="361"/>
      <c r="C2913" s="368"/>
      <c r="D2913" s="368"/>
      <c r="E2913" s="368"/>
      <c r="F2913" s="368"/>
      <c r="G2913" s="369"/>
      <c r="H2913" s="369"/>
      <c r="I2913" s="443"/>
      <c r="J2913" s="368"/>
      <c r="O2913" s="457"/>
      <c r="P2913" s="398"/>
      <c r="Q2913" s="398"/>
    </row>
    <row r="2914" spans="1:17" s="364" customFormat="1" ht="109.2" customHeight="1" x14ac:dyDescent="0.3">
      <c r="A2914" s="368"/>
      <c r="B2914" s="361"/>
      <c r="C2914" s="368"/>
      <c r="D2914" s="368"/>
      <c r="E2914" s="368"/>
      <c r="F2914" s="368"/>
      <c r="G2914" s="369"/>
      <c r="H2914" s="369"/>
      <c r="I2914" s="443"/>
      <c r="J2914" s="368"/>
      <c r="O2914" s="457"/>
      <c r="P2914" s="398"/>
      <c r="Q2914" s="398"/>
    </row>
    <row r="2915" spans="1:17" s="364" customFormat="1" ht="109.2" customHeight="1" x14ac:dyDescent="0.3">
      <c r="A2915" s="368"/>
      <c r="B2915" s="361"/>
      <c r="C2915" s="368"/>
      <c r="D2915" s="368"/>
      <c r="E2915" s="368"/>
      <c r="F2915" s="368"/>
      <c r="G2915" s="369"/>
      <c r="H2915" s="369"/>
      <c r="I2915" s="443"/>
      <c r="J2915" s="368"/>
      <c r="O2915" s="457"/>
      <c r="P2915" s="398"/>
      <c r="Q2915" s="398"/>
    </row>
    <row r="2916" spans="1:17" s="364" customFormat="1" ht="109.2" customHeight="1" x14ac:dyDescent="0.3">
      <c r="A2916" s="368"/>
      <c r="B2916" s="361"/>
      <c r="C2916" s="368"/>
      <c r="D2916" s="368"/>
      <c r="E2916" s="368"/>
      <c r="F2916" s="368"/>
      <c r="G2916" s="369"/>
      <c r="H2916" s="369"/>
      <c r="I2916" s="443"/>
      <c r="J2916" s="368"/>
      <c r="O2916" s="457"/>
      <c r="P2916" s="398"/>
      <c r="Q2916" s="398"/>
    </row>
    <row r="2917" spans="1:17" s="364" customFormat="1" ht="109.2" customHeight="1" x14ac:dyDescent="0.3">
      <c r="A2917" s="368"/>
      <c r="B2917" s="361"/>
      <c r="C2917" s="368"/>
      <c r="D2917" s="368"/>
      <c r="E2917" s="368"/>
      <c r="F2917" s="368"/>
      <c r="G2917" s="369"/>
      <c r="H2917" s="369"/>
      <c r="I2917" s="443"/>
      <c r="J2917" s="368"/>
      <c r="O2917" s="457"/>
      <c r="P2917" s="398"/>
      <c r="Q2917" s="398"/>
    </row>
    <row r="2918" spans="1:17" s="364" customFormat="1" ht="109.2" customHeight="1" x14ac:dyDescent="0.3">
      <c r="A2918" s="368"/>
      <c r="B2918" s="361"/>
      <c r="C2918" s="368"/>
      <c r="D2918" s="368"/>
      <c r="E2918" s="368"/>
      <c r="F2918" s="368"/>
      <c r="G2918" s="369"/>
      <c r="H2918" s="369"/>
      <c r="I2918" s="443"/>
      <c r="J2918" s="368"/>
      <c r="O2918" s="457"/>
      <c r="P2918" s="398"/>
      <c r="Q2918" s="398"/>
    </row>
    <row r="2919" spans="1:17" s="364" customFormat="1" ht="109.2" customHeight="1" x14ac:dyDescent="0.3">
      <c r="A2919" s="368"/>
      <c r="B2919" s="361"/>
      <c r="C2919" s="368"/>
      <c r="D2919" s="368"/>
      <c r="E2919" s="368"/>
      <c r="F2919" s="368"/>
      <c r="G2919" s="369"/>
      <c r="H2919" s="369"/>
      <c r="I2919" s="443"/>
      <c r="J2919" s="368"/>
      <c r="O2919" s="457"/>
      <c r="P2919" s="398"/>
      <c r="Q2919" s="398"/>
    </row>
    <row r="2920" spans="1:17" s="364" customFormat="1" ht="109.2" customHeight="1" x14ac:dyDescent="0.3">
      <c r="A2920" s="368"/>
      <c r="B2920" s="361"/>
      <c r="C2920" s="368"/>
      <c r="D2920" s="368"/>
      <c r="E2920" s="368"/>
      <c r="F2920" s="368"/>
      <c r="G2920" s="369"/>
      <c r="H2920" s="369"/>
      <c r="I2920" s="443"/>
      <c r="J2920" s="368"/>
      <c r="O2920" s="457"/>
      <c r="P2920" s="398"/>
      <c r="Q2920" s="398"/>
    </row>
    <row r="2921" spans="1:17" s="364" customFormat="1" ht="109.2" customHeight="1" x14ac:dyDescent="0.3">
      <c r="A2921" s="368"/>
      <c r="B2921" s="361"/>
      <c r="C2921" s="368"/>
      <c r="D2921" s="368"/>
      <c r="E2921" s="368"/>
      <c r="F2921" s="368"/>
      <c r="G2921" s="369"/>
      <c r="H2921" s="369"/>
      <c r="I2921" s="443"/>
      <c r="J2921" s="368"/>
      <c r="O2921" s="457"/>
      <c r="P2921" s="398"/>
      <c r="Q2921" s="398"/>
    </row>
    <row r="2922" spans="1:17" s="364" customFormat="1" ht="109.2" customHeight="1" x14ac:dyDescent="0.3">
      <c r="A2922" s="368"/>
      <c r="B2922" s="361"/>
      <c r="C2922" s="368"/>
      <c r="D2922" s="368"/>
      <c r="E2922" s="368"/>
      <c r="F2922" s="368"/>
      <c r="G2922" s="369"/>
      <c r="H2922" s="369"/>
      <c r="I2922" s="443"/>
      <c r="J2922" s="368"/>
      <c r="O2922" s="457"/>
      <c r="P2922" s="398"/>
      <c r="Q2922" s="398"/>
    </row>
    <row r="2923" spans="1:17" s="364" customFormat="1" ht="109.2" customHeight="1" x14ac:dyDescent="0.3">
      <c r="A2923" s="368"/>
      <c r="B2923" s="361"/>
      <c r="C2923" s="368"/>
      <c r="D2923" s="368"/>
      <c r="E2923" s="368"/>
      <c r="F2923" s="368"/>
      <c r="G2923" s="369"/>
      <c r="H2923" s="369"/>
      <c r="I2923" s="443"/>
      <c r="J2923" s="368"/>
      <c r="O2923" s="457"/>
      <c r="P2923" s="398"/>
      <c r="Q2923" s="398"/>
    </row>
    <row r="2924" spans="1:17" s="364" customFormat="1" ht="109.2" customHeight="1" x14ac:dyDescent="0.3">
      <c r="A2924" s="368"/>
      <c r="B2924" s="361"/>
      <c r="C2924" s="368"/>
      <c r="D2924" s="368"/>
      <c r="E2924" s="368"/>
      <c r="F2924" s="368"/>
      <c r="G2924" s="369"/>
      <c r="H2924" s="369"/>
      <c r="I2924" s="443"/>
      <c r="J2924" s="368"/>
      <c r="O2924" s="457"/>
      <c r="P2924" s="398"/>
      <c r="Q2924" s="398"/>
    </row>
    <row r="2925" spans="1:17" s="364" customFormat="1" ht="109.2" customHeight="1" x14ac:dyDescent="0.3">
      <c r="A2925" s="368"/>
      <c r="B2925" s="361"/>
      <c r="C2925" s="368"/>
      <c r="D2925" s="368"/>
      <c r="E2925" s="368"/>
      <c r="F2925" s="368"/>
      <c r="G2925" s="369"/>
      <c r="H2925" s="369"/>
      <c r="I2925" s="443"/>
      <c r="J2925" s="368"/>
      <c r="O2925" s="457"/>
      <c r="P2925" s="398"/>
      <c r="Q2925" s="398"/>
    </row>
    <row r="2926" spans="1:17" s="364" customFormat="1" ht="109.2" customHeight="1" x14ac:dyDescent="0.3">
      <c r="A2926" s="368"/>
      <c r="B2926" s="361"/>
      <c r="C2926" s="368"/>
      <c r="D2926" s="368"/>
      <c r="E2926" s="368"/>
      <c r="F2926" s="368"/>
      <c r="G2926" s="369"/>
      <c r="H2926" s="369"/>
      <c r="I2926" s="443"/>
      <c r="J2926" s="368"/>
      <c r="O2926" s="457"/>
      <c r="P2926" s="398"/>
      <c r="Q2926" s="398"/>
    </row>
    <row r="2927" spans="1:17" s="364" customFormat="1" ht="109.2" customHeight="1" x14ac:dyDescent="0.3">
      <c r="A2927" s="368"/>
      <c r="B2927" s="361"/>
      <c r="C2927" s="368"/>
      <c r="D2927" s="368"/>
      <c r="E2927" s="368"/>
      <c r="F2927" s="368"/>
      <c r="G2927" s="369"/>
      <c r="H2927" s="369"/>
      <c r="I2927" s="443"/>
      <c r="J2927" s="368"/>
      <c r="O2927" s="457"/>
      <c r="P2927" s="398"/>
      <c r="Q2927" s="398"/>
    </row>
    <row r="2928" spans="1:17" s="364" customFormat="1" ht="109.2" customHeight="1" x14ac:dyDescent="0.3">
      <c r="A2928" s="368"/>
      <c r="B2928" s="361"/>
      <c r="C2928" s="368"/>
      <c r="D2928" s="368"/>
      <c r="E2928" s="368"/>
      <c r="F2928" s="368"/>
      <c r="G2928" s="369"/>
      <c r="H2928" s="369"/>
      <c r="I2928" s="443"/>
      <c r="J2928" s="368"/>
      <c r="O2928" s="457"/>
      <c r="P2928" s="398"/>
      <c r="Q2928" s="398"/>
    </row>
    <row r="2929" spans="1:17" s="364" customFormat="1" ht="109.2" customHeight="1" x14ac:dyDescent="0.3">
      <c r="A2929" s="368"/>
      <c r="B2929" s="361"/>
      <c r="C2929" s="368"/>
      <c r="D2929" s="368"/>
      <c r="E2929" s="368"/>
      <c r="F2929" s="368"/>
      <c r="G2929" s="369"/>
      <c r="H2929" s="369"/>
      <c r="I2929" s="443"/>
      <c r="J2929" s="368"/>
      <c r="O2929" s="457"/>
      <c r="P2929" s="398"/>
      <c r="Q2929" s="398"/>
    </row>
    <row r="2930" spans="1:17" s="364" customFormat="1" ht="109.2" customHeight="1" x14ac:dyDescent="0.3">
      <c r="A2930" s="368"/>
      <c r="B2930" s="361"/>
      <c r="C2930" s="368"/>
      <c r="D2930" s="368"/>
      <c r="E2930" s="368"/>
      <c r="F2930" s="368"/>
      <c r="G2930" s="369"/>
      <c r="H2930" s="369"/>
      <c r="I2930" s="443"/>
      <c r="J2930" s="368"/>
      <c r="O2930" s="457"/>
      <c r="P2930" s="398"/>
      <c r="Q2930" s="398"/>
    </row>
    <row r="2931" spans="1:17" s="364" customFormat="1" ht="109.2" customHeight="1" x14ac:dyDescent="0.3">
      <c r="A2931" s="368"/>
      <c r="B2931" s="361"/>
      <c r="C2931" s="368"/>
      <c r="D2931" s="368"/>
      <c r="E2931" s="368"/>
      <c r="F2931" s="368"/>
      <c r="G2931" s="369"/>
      <c r="H2931" s="369"/>
      <c r="I2931" s="443"/>
      <c r="J2931" s="368"/>
      <c r="O2931" s="457"/>
      <c r="P2931" s="398"/>
      <c r="Q2931" s="398"/>
    </row>
    <row r="2932" spans="1:17" s="364" customFormat="1" ht="109.2" customHeight="1" x14ac:dyDescent="0.3">
      <c r="A2932" s="368"/>
      <c r="B2932" s="361"/>
      <c r="C2932" s="368"/>
      <c r="D2932" s="368"/>
      <c r="E2932" s="368"/>
      <c r="F2932" s="368"/>
      <c r="G2932" s="369"/>
      <c r="H2932" s="369"/>
      <c r="I2932" s="443"/>
      <c r="J2932" s="368"/>
      <c r="O2932" s="457"/>
      <c r="P2932" s="398"/>
      <c r="Q2932" s="398"/>
    </row>
    <row r="2933" spans="1:17" s="364" customFormat="1" ht="109.2" customHeight="1" x14ac:dyDescent="0.3">
      <c r="A2933" s="368"/>
      <c r="B2933" s="361"/>
      <c r="C2933" s="368"/>
      <c r="D2933" s="368"/>
      <c r="E2933" s="368"/>
      <c r="F2933" s="368"/>
      <c r="G2933" s="369"/>
      <c r="H2933" s="369"/>
      <c r="I2933" s="443"/>
      <c r="J2933" s="368"/>
      <c r="O2933" s="457"/>
      <c r="P2933" s="398"/>
      <c r="Q2933" s="398"/>
    </row>
    <row r="2934" spans="1:17" s="364" customFormat="1" ht="109.2" customHeight="1" x14ac:dyDescent="0.3">
      <c r="A2934" s="368"/>
      <c r="B2934" s="361"/>
      <c r="C2934" s="368"/>
      <c r="D2934" s="368"/>
      <c r="E2934" s="368"/>
      <c r="F2934" s="368"/>
      <c r="G2934" s="369"/>
      <c r="H2934" s="369"/>
      <c r="I2934" s="443"/>
      <c r="J2934" s="368"/>
      <c r="O2934" s="457"/>
      <c r="P2934" s="398"/>
      <c r="Q2934" s="398"/>
    </row>
    <row r="2935" spans="1:17" s="364" customFormat="1" ht="109.2" customHeight="1" x14ac:dyDescent="0.3">
      <c r="A2935" s="368"/>
      <c r="B2935" s="361"/>
      <c r="C2935" s="368"/>
      <c r="D2935" s="368"/>
      <c r="E2935" s="368"/>
      <c r="F2935" s="368"/>
      <c r="G2935" s="369"/>
      <c r="H2935" s="369"/>
      <c r="I2935" s="443"/>
      <c r="J2935" s="368"/>
      <c r="O2935" s="457"/>
      <c r="P2935" s="398"/>
      <c r="Q2935" s="398"/>
    </row>
    <row r="2936" spans="1:17" s="364" customFormat="1" ht="109.2" customHeight="1" x14ac:dyDescent="0.3">
      <c r="A2936" s="368"/>
      <c r="B2936" s="361"/>
      <c r="C2936" s="368"/>
      <c r="D2936" s="368"/>
      <c r="E2936" s="368"/>
      <c r="F2936" s="368"/>
      <c r="G2936" s="369"/>
      <c r="H2936" s="369"/>
      <c r="I2936" s="443"/>
      <c r="J2936" s="368"/>
      <c r="O2936" s="457"/>
      <c r="P2936" s="398"/>
      <c r="Q2936" s="398"/>
    </row>
    <row r="2937" spans="1:17" s="364" customFormat="1" ht="109.2" customHeight="1" x14ac:dyDescent="0.3">
      <c r="A2937" s="368"/>
      <c r="B2937" s="361"/>
      <c r="C2937" s="368"/>
      <c r="D2937" s="368"/>
      <c r="E2937" s="368"/>
      <c r="F2937" s="368"/>
      <c r="G2937" s="369"/>
      <c r="H2937" s="369"/>
      <c r="I2937" s="443"/>
      <c r="J2937" s="368"/>
      <c r="O2937" s="457"/>
      <c r="P2937" s="398"/>
      <c r="Q2937" s="398"/>
    </row>
    <row r="2938" spans="1:17" s="364" customFormat="1" ht="109.2" customHeight="1" x14ac:dyDescent="0.3">
      <c r="A2938" s="368"/>
      <c r="B2938" s="361"/>
      <c r="C2938" s="368"/>
      <c r="D2938" s="368"/>
      <c r="E2938" s="368"/>
      <c r="F2938" s="368"/>
      <c r="G2938" s="369"/>
      <c r="H2938" s="369"/>
      <c r="I2938" s="443"/>
      <c r="J2938" s="368"/>
      <c r="O2938" s="457"/>
      <c r="P2938" s="398"/>
      <c r="Q2938" s="398"/>
    </row>
    <row r="2939" spans="1:17" s="364" customFormat="1" ht="109.2" customHeight="1" x14ac:dyDescent="0.3">
      <c r="A2939" s="368"/>
      <c r="B2939" s="361"/>
      <c r="C2939" s="368"/>
      <c r="D2939" s="368"/>
      <c r="E2939" s="368"/>
      <c r="F2939" s="368"/>
      <c r="G2939" s="369"/>
      <c r="H2939" s="369"/>
      <c r="I2939" s="443"/>
      <c r="J2939" s="368"/>
      <c r="O2939" s="457"/>
      <c r="P2939" s="398"/>
      <c r="Q2939" s="398"/>
    </row>
    <row r="2940" spans="1:17" s="364" customFormat="1" ht="109.2" customHeight="1" x14ac:dyDescent="0.3">
      <c r="A2940" s="368"/>
      <c r="B2940" s="361"/>
      <c r="C2940" s="368"/>
      <c r="D2940" s="368"/>
      <c r="E2940" s="368"/>
      <c r="F2940" s="368"/>
      <c r="G2940" s="369"/>
      <c r="H2940" s="369"/>
      <c r="I2940" s="443"/>
      <c r="J2940" s="368"/>
      <c r="O2940" s="457"/>
      <c r="P2940" s="398"/>
      <c r="Q2940" s="398"/>
    </row>
    <row r="2941" spans="1:17" s="364" customFormat="1" ht="109.2" customHeight="1" x14ac:dyDescent="0.3">
      <c r="A2941" s="368"/>
      <c r="B2941" s="361"/>
      <c r="C2941" s="368"/>
      <c r="D2941" s="368"/>
      <c r="E2941" s="368"/>
      <c r="F2941" s="368"/>
      <c r="G2941" s="369"/>
      <c r="H2941" s="369"/>
      <c r="I2941" s="443"/>
      <c r="J2941" s="368"/>
      <c r="O2941" s="457"/>
      <c r="P2941" s="398"/>
      <c r="Q2941" s="398"/>
    </row>
    <row r="2942" spans="1:17" s="364" customFormat="1" ht="109.2" customHeight="1" x14ac:dyDescent="0.3">
      <c r="A2942" s="368"/>
      <c r="B2942" s="361"/>
      <c r="C2942" s="368"/>
      <c r="D2942" s="368"/>
      <c r="E2942" s="368"/>
      <c r="F2942" s="368"/>
      <c r="G2942" s="369"/>
      <c r="H2942" s="369"/>
      <c r="I2942" s="443"/>
      <c r="J2942" s="368"/>
      <c r="O2942" s="457"/>
      <c r="P2942" s="398"/>
      <c r="Q2942" s="398"/>
    </row>
    <row r="2943" spans="1:17" s="364" customFormat="1" ht="109.2" customHeight="1" x14ac:dyDescent="0.3">
      <c r="A2943" s="368"/>
      <c r="B2943" s="361"/>
      <c r="C2943" s="368"/>
      <c r="D2943" s="368"/>
      <c r="E2943" s="368"/>
      <c r="F2943" s="368"/>
      <c r="G2943" s="369"/>
      <c r="H2943" s="369"/>
      <c r="I2943" s="443"/>
      <c r="J2943" s="368"/>
      <c r="O2943" s="457"/>
      <c r="P2943" s="398"/>
      <c r="Q2943" s="398"/>
    </row>
    <row r="2944" spans="1:17" s="364" customFormat="1" ht="109.2" customHeight="1" x14ac:dyDescent="0.3">
      <c r="A2944" s="368"/>
      <c r="B2944" s="361"/>
      <c r="C2944" s="368"/>
      <c r="D2944" s="368"/>
      <c r="E2944" s="368"/>
      <c r="F2944" s="368"/>
      <c r="G2944" s="369"/>
      <c r="H2944" s="369"/>
      <c r="I2944" s="443"/>
      <c r="J2944" s="368"/>
      <c r="O2944" s="457"/>
      <c r="P2944" s="398"/>
      <c r="Q2944" s="398"/>
    </row>
    <row r="2945" spans="1:17" s="364" customFormat="1" ht="109.2" customHeight="1" x14ac:dyDescent="0.3">
      <c r="A2945" s="368"/>
      <c r="B2945" s="361"/>
      <c r="C2945" s="368"/>
      <c r="D2945" s="368"/>
      <c r="E2945" s="368"/>
      <c r="F2945" s="368"/>
      <c r="G2945" s="369"/>
      <c r="H2945" s="369"/>
      <c r="I2945" s="443"/>
      <c r="J2945" s="368"/>
      <c r="O2945" s="457"/>
      <c r="P2945" s="398"/>
      <c r="Q2945" s="398"/>
    </row>
    <row r="2946" spans="1:17" s="364" customFormat="1" ht="109.2" customHeight="1" x14ac:dyDescent="0.3">
      <c r="A2946" s="368"/>
      <c r="B2946" s="361"/>
      <c r="C2946" s="368"/>
      <c r="D2946" s="368"/>
      <c r="E2946" s="368"/>
      <c r="F2946" s="368"/>
      <c r="G2946" s="369"/>
      <c r="H2946" s="369"/>
      <c r="I2946" s="443"/>
      <c r="J2946" s="368"/>
      <c r="O2946" s="457"/>
      <c r="P2946" s="398"/>
      <c r="Q2946" s="398"/>
    </row>
    <row r="2947" spans="1:17" s="364" customFormat="1" ht="109.2" customHeight="1" x14ac:dyDescent="0.3">
      <c r="A2947" s="368"/>
      <c r="B2947" s="361"/>
      <c r="C2947" s="368"/>
      <c r="D2947" s="368"/>
      <c r="E2947" s="368"/>
      <c r="F2947" s="368"/>
      <c r="G2947" s="369"/>
      <c r="H2947" s="369"/>
      <c r="I2947" s="443"/>
      <c r="J2947" s="368"/>
      <c r="O2947" s="457"/>
      <c r="P2947" s="398"/>
      <c r="Q2947" s="398"/>
    </row>
    <row r="2948" spans="1:17" s="364" customFormat="1" ht="109.2" customHeight="1" x14ac:dyDescent="0.3">
      <c r="A2948" s="368"/>
      <c r="B2948" s="361"/>
      <c r="C2948" s="368"/>
      <c r="D2948" s="368"/>
      <c r="E2948" s="368"/>
      <c r="F2948" s="368"/>
      <c r="G2948" s="369"/>
      <c r="H2948" s="369"/>
      <c r="I2948" s="443"/>
      <c r="J2948" s="368"/>
      <c r="O2948" s="457"/>
      <c r="P2948" s="398"/>
      <c r="Q2948" s="398"/>
    </row>
    <row r="2949" spans="1:17" s="364" customFormat="1" ht="109.2" customHeight="1" x14ac:dyDescent="0.3">
      <c r="A2949" s="368"/>
      <c r="B2949" s="361"/>
      <c r="C2949" s="368"/>
      <c r="D2949" s="368"/>
      <c r="E2949" s="368"/>
      <c r="F2949" s="368"/>
      <c r="G2949" s="369"/>
      <c r="H2949" s="369"/>
      <c r="I2949" s="443"/>
      <c r="J2949" s="368"/>
      <c r="O2949" s="457"/>
      <c r="P2949" s="398"/>
      <c r="Q2949" s="398"/>
    </row>
    <row r="2950" spans="1:17" s="364" customFormat="1" ht="109.2" customHeight="1" x14ac:dyDescent="0.3">
      <c r="A2950" s="368"/>
      <c r="B2950" s="361"/>
      <c r="C2950" s="368"/>
      <c r="D2950" s="368"/>
      <c r="E2950" s="368"/>
      <c r="F2950" s="368"/>
      <c r="G2950" s="369"/>
      <c r="H2950" s="369"/>
      <c r="I2950" s="443"/>
      <c r="J2950" s="368"/>
      <c r="O2950" s="457"/>
      <c r="P2950" s="398"/>
      <c r="Q2950" s="398"/>
    </row>
    <row r="2951" spans="1:17" s="364" customFormat="1" ht="109.2" customHeight="1" x14ac:dyDescent="0.3">
      <c r="A2951" s="368"/>
      <c r="B2951" s="361"/>
      <c r="C2951" s="368"/>
      <c r="D2951" s="368"/>
      <c r="E2951" s="368"/>
      <c r="F2951" s="368"/>
      <c r="G2951" s="369"/>
      <c r="H2951" s="369"/>
      <c r="I2951" s="443"/>
      <c r="J2951" s="368"/>
      <c r="O2951" s="457"/>
      <c r="P2951" s="398"/>
      <c r="Q2951" s="398"/>
    </row>
    <row r="2952" spans="1:17" s="364" customFormat="1" ht="109.2" customHeight="1" x14ac:dyDescent="0.3">
      <c r="A2952" s="368"/>
      <c r="B2952" s="361"/>
      <c r="C2952" s="368"/>
      <c r="D2952" s="368"/>
      <c r="E2952" s="368"/>
      <c r="F2952" s="368"/>
      <c r="G2952" s="369"/>
      <c r="H2952" s="369"/>
      <c r="I2952" s="443"/>
      <c r="J2952" s="368"/>
      <c r="O2952" s="457"/>
      <c r="P2952" s="398"/>
      <c r="Q2952" s="398"/>
    </row>
    <row r="2953" spans="1:17" s="364" customFormat="1" ht="109.2" customHeight="1" x14ac:dyDescent="0.3">
      <c r="A2953" s="368"/>
      <c r="B2953" s="361"/>
      <c r="C2953" s="368"/>
      <c r="D2953" s="368"/>
      <c r="E2953" s="368"/>
      <c r="F2953" s="368"/>
      <c r="G2953" s="369"/>
      <c r="H2953" s="369"/>
      <c r="I2953" s="443"/>
      <c r="J2953" s="368"/>
      <c r="O2953" s="457"/>
      <c r="P2953" s="398"/>
      <c r="Q2953" s="398"/>
    </row>
    <row r="2954" spans="1:17" s="364" customFormat="1" ht="109.2" customHeight="1" x14ac:dyDescent="0.3">
      <c r="A2954" s="368"/>
      <c r="B2954" s="361"/>
      <c r="C2954" s="368"/>
      <c r="D2954" s="368"/>
      <c r="E2954" s="368"/>
      <c r="F2954" s="368"/>
      <c r="G2954" s="369"/>
      <c r="H2954" s="369"/>
      <c r="I2954" s="443"/>
      <c r="J2954" s="368"/>
      <c r="O2954" s="457"/>
      <c r="P2954" s="398"/>
      <c r="Q2954" s="398"/>
    </row>
    <row r="2955" spans="1:17" s="364" customFormat="1" ht="109.2" customHeight="1" x14ac:dyDescent="0.3">
      <c r="A2955" s="368"/>
      <c r="B2955" s="361"/>
      <c r="C2955" s="368"/>
      <c r="D2955" s="368"/>
      <c r="E2955" s="368"/>
      <c r="F2955" s="368"/>
      <c r="G2955" s="369"/>
      <c r="H2955" s="369"/>
      <c r="I2955" s="443"/>
      <c r="J2955" s="368"/>
      <c r="O2955" s="457"/>
      <c r="P2955" s="398"/>
      <c r="Q2955" s="398"/>
    </row>
    <row r="2956" spans="1:17" s="364" customFormat="1" ht="109.2" customHeight="1" x14ac:dyDescent="0.3">
      <c r="A2956" s="368"/>
      <c r="B2956" s="361"/>
      <c r="C2956" s="368"/>
      <c r="D2956" s="368"/>
      <c r="E2956" s="368"/>
      <c r="F2956" s="368"/>
      <c r="G2956" s="369"/>
      <c r="H2956" s="369"/>
      <c r="I2956" s="443"/>
      <c r="J2956" s="368"/>
      <c r="O2956" s="457"/>
      <c r="P2956" s="398"/>
      <c r="Q2956" s="398"/>
    </row>
    <row r="2957" spans="1:17" s="364" customFormat="1" ht="109.2" customHeight="1" x14ac:dyDescent="0.3">
      <c r="A2957" s="368"/>
      <c r="B2957" s="361"/>
      <c r="C2957" s="368"/>
      <c r="D2957" s="368"/>
      <c r="E2957" s="368"/>
      <c r="F2957" s="368"/>
      <c r="G2957" s="369"/>
      <c r="H2957" s="369"/>
      <c r="I2957" s="443"/>
      <c r="J2957" s="368"/>
      <c r="O2957" s="457"/>
      <c r="P2957" s="398"/>
      <c r="Q2957" s="398"/>
    </row>
    <row r="2958" spans="1:17" s="364" customFormat="1" ht="109.2" customHeight="1" x14ac:dyDescent="0.3">
      <c r="A2958" s="368"/>
      <c r="B2958" s="361"/>
      <c r="C2958" s="368"/>
      <c r="D2958" s="368"/>
      <c r="E2958" s="368"/>
      <c r="F2958" s="368"/>
      <c r="G2958" s="369"/>
      <c r="H2958" s="369"/>
      <c r="I2958" s="443"/>
      <c r="J2958" s="368"/>
      <c r="O2958" s="457"/>
      <c r="P2958" s="398"/>
      <c r="Q2958" s="398"/>
    </row>
    <row r="2959" spans="1:17" s="364" customFormat="1" ht="109.2" customHeight="1" x14ac:dyDescent="0.3">
      <c r="A2959" s="368"/>
      <c r="B2959" s="361"/>
      <c r="C2959" s="368"/>
      <c r="D2959" s="368"/>
      <c r="E2959" s="368"/>
      <c r="F2959" s="368"/>
      <c r="G2959" s="369"/>
      <c r="H2959" s="369"/>
      <c r="I2959" s="443"/>
      <c r="J2959" s="368"/>
      <c r="O2959" s="457"/>
      <c r="P2959" s="398"/>
      <c r="Q2959" s="398"/>
    </row>
    <row r="2960" spans="1:17" s="364" customFormat="1" ht="109.2" customHeight="1" x14ac:dyDescent="0.3">
      <c r="A2960" s="368"/>
      <c r="B2960" s="361"/>
      <c r="C2960" s="368"/>
      <c r="D2960" s="368"/>
      <c r="E2960" s="368"/>
      <c r="F2960" s="368"/>
      <c r="G2960" s="369"/>
      <c r="H2960" s="369"/>
      <c r="I2960" s="443"/>
      <c r="J2960" s="368"/>
      <c r="O2960" s="457"/>
      <c r="P2960" s="398"/>
      <c r="Q2960" s="398"/>
    </row>
    <row r="2961" spans="1:17" s="364" customFormat="1" ht="109.2" customHeight="1" x14ac:dyDescent="0.3">
      <c r="A2961" s="368"/>
      <c r="B2961" s="361"/>
      <c r="C2961" s="368"/>
      <c r="D2961" s="368"/>
      <c r="E2961" s="368"/>
      <c r="F2961" s="368"/>
      <c r="G2961" s="369"/>
      <c r="H2961" s="369"/>
      <c r="I2961" s="443"/>
      <c r="J2961" s="368"/>
      <c r="O2961" s="457"/>
      <c r="P2961" s="398"/>
      <c r="Q2961" s="398"/>
    </row>
    <row r="2962" spans="1:17" s="364" customFormat="1" ht="109.2" customHeight="1" x14ac:dyDescent="0.3">
      <c r="A2962" s="368"/>
      <c r="B2962" s="361"/>
      <c r="C2962" s="368"/>
      <c r="D2962" s="368"/>
      <c r="E2962" s="368"/>
      <c r="F2962" s="368"/>
      <c r="G2962" s="369"/>
      <c r="H2962" s="369"/>
      <c r="I2962" s="443"/>
      <c r="J2962" s="368"/>
      <c r="O2962" s="457"/>
      <c r="P2962" s="398"/>
      <c r="Q2962" s="398"/>
    </row>
    <row r="2963" spans="1:17" s="364" customFormat="1" ht="109.2" customHeight="1" x14ac:dyDescent="0.3">
      <c r="A2963" s="368"/>
      <c r="B2963" s="361"/>
      <c r="C2963" s="368"/>
      <c r="D2963" s="368"/>
      <c r="E2963" s="368"/>
      <c r="F2963" s="368"/>
      <c r="G2963" s="369"/>
      <c r="H2963" s="369"/>
      <c r="I2963" s="443"/>
      <c r="J2963" s="368"/>
      <c r="O2963" s="457"/>
      <c r="P2963" s="398"/>
      <c r="Q2963" s="398"/>
    </row>
    <row r="2964" spans="1:17" s="364" customFormat="1" ht="109.2" customHeight="1" x14ac:dyDescent="0.3">
      <c r="A2964" s="368"/>
      <c r="B2964" s="361"/>
      <c r="C2964" s="368"/>
      <c r="D2964" s="368"/>
      <c r="E2964" s="368"/>
      <c r="F2964" s="368"/>
      <c r="G2964" s="369"/>
      <c r="H2964" s="369"/>
      <c r="I2964" s="443"/>
      <c r="J2964" s="368"/>
      <c r="O2964" s="457"/>
      <c r="P2964" s="398"/>
      <c r="Q2964" s="398"/>
    </row>
    <row r="2965" spans="1:17" s="364" customFormat="1" ht="109.2" customHeight="1" x14ac:dyDescent="0.3">
      <c r="A2965" s="368"/>
      <c r="B2965" s="361"/>
      <c r="C2965" s="368"/>
      <c r="D2965" s="368"/>
      <c r="E2965" s="368"/>
      <c r="F2965" s="368"/>
      <c r="G2965" s="369"/>
      <c r="H2965" s="369"/>
      <c r="I2965" s="443"/>
      <c r="J2965" s="368"/>
      <c r="O2965" s="457"/>
      <c r="P2965" s="398"/>
      <c r="Q2965" s="398"/>
    </row>
    <row r="2966" spans="1:17" s="364" customFormat="1" ht="109.2" customHeight="1" x14ac:dyDescent="0.3">
      <c r="A2966" s="368"/>
      <c r="B2966" s="361"/>
      <c r="C2966" s="368"/>
      <c r="D2966" s="368"/>
      <c r="E2966" s="368"/>
      <c r="F2966" s="368"/>
      <c r="G2966" s="369"/>
      <c r="H2966" s="369"/>
      <c r="I2966" s="443"/>
      <c r="J2966" s="368"/>
      <c r="O2966" s="457"/>
      <c r="P2966" s="398"/>
      <c r="Q2966" s="398"/>
    </row>
    <row r="2967" spans="1:17" s="364" customFormat="1" ht="109.2" customHeight="1" x14ac:dyDescent="0.3">
      <c r="A2967" s="368"/>
      <c r="B2967" s="361"/>
      <c r="C2967" s="368"/>
      <c r="D2967" s="368"/>
      <c r="E2967" s="368"/>
      <c r="F2967" s="368"/>
      <c r="G2967" s="369"/>
      <c r="H2967" s="369"/>
      <c r="I2967" s="443"/>
      <c r="J2967" s="368"/>
      <c r="O2967" s="457"/>
      <c r="P2967" s="398"/>
      <c r="Q2967" s="398"/>
    </row>
    <row r="2968" spans="1:17" s="364" customFormat="1" ht="109.2" customHeight="1" x14ac:dyDescent="0.3">
      <c r="A2968" s="368"/>
      <c r="B2968" s="361"/>
      <c r="C2968" s="368"/>
      <c r="D2968" s="368"/>
      <c r="E2968" s="368"/>
      <c r="F2968" s="368"/>
      <c r="G2968" s="369"/>
      <c r="H2968" s="369"/>
      <c r="I2968" s="443"/>
      <c r="J2968" s="368"/>
      <c r="O2968" s="457"/>
      <c r="P2968" s="398"/>
      <c r="Q2968" s="398"/>
    </row>
    <row r="2969" spans="1:17" s="364" customFormat="1" ht="109.2" customHeight="1" x14ac:dyDescent="0.3">
      <c r="A2969" s="368"/>
      <c r="B2969" s="361"/>
      <c r="C2969" s="368"/>
      <c r="D2969" s="368"/>
      <c r="E2969" s="368"/>
      <c r="F2969" s="368"/>
      <c r="G2969" s="369"/>
      <c r="H2969" s="369"/>
      <c r="I2969" s="443"/>
      <c r="J2969" s="368"/>
      <c r="O2969" s="457"/>
      <c r="P2969" s="398"/>
      <c r="Q2969" s="398"/>
    </row>
    <row r="2970" spans="1:17" s="364" customFormat="1" ht="109.2" customHeight="1" x14ac:dyDescent="0.3">
      <c r="A2970" s="368"/>
      <c r="B2970" s="361"/>
      <c r="C2970" s="368"/>
      <c r="D2970" s="368"/>
      <c r="E2970" s="368"/>
      <c r="F2970" s="368"/>
      <c r="G2970" s="369"/>
      <c r="H2970" s="369"/>
      <c r="I2970" s="443"/>
      <c r="J2970" s="368"/>
      <c r="O2970" s="457"/>
      <c r="P2970" s="398"/>
      <c r="Q2970" s="398"/>
    </row>
    <row r="2971" spans="1:17" s="364" customFormat="1" ht="109.2" customHeight="1" x14ac:dyDescent="0.3">
      <c r="A2971" s="368"/>
      <c r="B2971" s="361"/>
      <c r="C2971" s="368"/>
      <c r="D2971" s="368"/>
      <c r="E2971" s="368"/>
      <c r="F2971" s="368"/>
      <c r="G2971" s="369"/>
      <c r="H2971" s="369"/>
      <c r="I2971" s="443"/>
      <c r="J2971" s="368"/>
      <c r="O2971" s="457"/>
      <c r="P2971" s="398"/>
      <c r="Q2971" s="398"/>
    </row>
    <row r="2972" spans="1:17" s="364" customFormat="1" ht="109.2" customHeight="1" x14ac:dyDescent="0.3">
      <c r="A2972" s="368"/>
      <c r="B2972" s="361"/>
      <c r="C2972" s="368"/>
      <c r="D2972" s="368"/>
      <c r="E2972" s="368"/>
      <c r="F2972" s="368"/>
      <c r="G2972" s="369"/>
      <c r="H2972" s="369"/>
      <c r="I2972" s="443"/>
      <c r="J2972" s="368"/>
      <c r="O2972" s="457"/>
      <c r="P2972" s="398"/>
      <c r="Q2972" s="398"/>
    </row>
    <row r="2973" spans="1:17" s="364" customFormat="1" ht="109.2" customHeight="1" x14ac:dyDescent="0.3">
      <c r="A2973" s="368"/>
      <c r="B2973" s="361"/>
      <c r="C2973" s="368"/>
      <c r="D2973" s="368"/>
      <c r="E2973" s="368"/>
      <c r="F2973" s="368"/>
      <c r="G2973" s="369"/>
      <c r="H2973" s="369"/>
      <c r="I2973" s="443"/>
      <c r="J2973" s="368"/>
      <c r="O2973" s="457"/>
      <c r="P2973" s="398"/>
      <c r="Q2973" s="398"/>
    </row>
    <row r="2974" spans="1:17" s="364" customFormat="1" ht="109.2" customHeight="1" x14ac:dyDescent="0.3">
      <c r="A2974" s="368"/>
      <c r="B2974" s="361"/>
      <c r="C2974" s="368"/>
      <c r="D2974" s="368"/>
      <c r="E2974" s="368"/>
      <c r="F2974" s="368"/>
      <c r="G2974" s="369"/>
      <c r="H2974" s="369"/>
      <c r="I2974" s="443"/>
      <c r="J2974" s="368"/>
      <c r="O2974" s="457"/>
      <c r="P2974" s="398"/>
      <c r="Q2974" s="398"/>
    </row>
    <row r="2975" spans="1:17" s="364" customFormat="1" ht="109.2" customHeight="1" x14ac:dyDescent="0.3">
      <c r="A2975" s="368"/>
      <c r="B2975" s="361"/>
      <c r="C2975" s="368"/>
      <c r="D2975" s="368"/>
      <c r="E2975" s="368"/>
      <c r="F2975" s="368"/>
      <c r="G2975" s="369"/>
      <c r="H2975" s="369"/>
      <c r="I2975" s="443"/>
      <c r="J2975" s="368"/>
      <c r="O2975" s="457"/>
      <c r="P2975" s="398"/>
      <c r="Q2975" s="398"/>
    </row>
    <row r="2976" spans="1:17" s="364" customFormat="1" ht="109.2" customHeight="1" x14ac:dyDescent="0.3">
      <c r="A2976" s="368"/>
      <c r="B2976" s="361"/>
      <c r="C2976" s="368"/>
      <c r="D2976" s="368"/>
      <c r="E2976" s="368"/>
      <c r="F2976" s="368"/>
      <c r="G2976" s="369"/>
      <c r="H2976" s="369"/>
      <c r="I2976" s="443"/>
      <c r="J2976" s="368"/>
      <c r="O2976" s="457"/>
      <c r="P2976" s="398"/>
      <c r="Q2976" s="398"/>
    </row>
    <row r="2977" spans="1:17" s="364" customFormat="1" ht="109.2" customHeight="1" x14ac:dyDescent="0.3">
      <c r="A2977" s="368"/>
      <c r="B2977" s="361"/>
      <c r="C2977" s="368"/>
      <c r="D2977" s="368"/>
      <c r="E2977" s="368"/>
      <c r="F2977" s="368"/>
      <c r="G2977" s="369"/>
      <c r="H2977" s="369"/>
      <c r="I2977" s="443"/>
      <c r="J2977" s="368"/>
      <c r="O2977" s="457"/>
      <c r="P2977" s="398"/>
      <c r="Q2977" s="398"/>
    </row>
    <row r="2978" spans="1:17" s="364" customFormat="1" ht="109.2" customHeight="1" x14ac:dyDescent="0.3">
      <c r="A2978" s="368"/>
      <c r="B2978" s="361"/>
      <c r="C2978" s="368"/>
      <c r="D2978" s="368"/>
      <c r="E2978" s="368"/>
      <c r="F2978" s="368"/>
      <c r="G2978" s="369"/>
      <c r="H2978" s="369"/>
      <c r="I2978" s="443"/>
      <c r="J2978" s="368"/>
      <c r="O2978" s="457"/>
      <c r="P2978" s="398"/>
      <c r="Q2978" s="398"/>
    </row>
    <row r="2979" spans="1:17" s="364" customFormat="1" ht="109.2" customHeight="1" x14ac:dyDescent="0.3">
      <c r="A2979" s="368"/>
      <c r="B2979" s="361"/>
      <c r="C2979" s="368"/>
      <c r="D2979" s="368"/>
      <c r="E2979" s="368"/>
      <c r="F2979" s="368"/>
      <c r="G2979" s="369"/>
      <c r="H2979" s="369"/>
      <c r="I2979" s="443"/>
      <c r="J2979" s="368"/>
      <c r="O2979" s="457"/>
      <c r="P2979" s="398"/>
      <c r="Q2979" s="398"/>
    </row>
    <row r="2980" spans="1:17" s="364" customFormat="1" ht="109.2" customHeight="1" x14ac:dyDescent="0.3">
      <c r="A2980" s="368"/>
      <c r="B2980" s="361"/>
      <c r="C2980" s="368"/>
      <c r="D2980" s="368"/>
      <c r="E2980" s="368"/>
      <c r="F2980" s="368"/>
      <c r="G2980" s="369"/>
      <c r="H2980" s="369"/>
      <c r="I2980" s="443"/>
      <c r="J2980" s="368"/>
      <c r="O2980" s="457"/>
      <c r="P2980" s="398"/>
      <c r="Q2980" s="398"/>
    </row>
    <row r="2981" spans="1:17" s="364" customFormat="1" ht="109.2" customHeight="1" x14ac:dyDescent="0.3">
      <c r="A2981" s="368"/>
      <c r="B2981" s="361"/>
      <c r="C2981" s="368"/>
      <c r="D2981" s="368"/>
      <c r="E2981" s="368"/>
      <c r="F2981" s="368"/>
      <c r="G2981" s="369"/>
      <c r="H2981" s="369"/>
      <c r="I2981" s="443"/>
      <c r="J2981" s="368"/>
      <c r="O2981" s="457"/>
      <c r="P2981" s="398"/>
      <c r="Q2981" s="398"/>
    </row>
    <row r="2982" spans="1:17" s="364" customFormat="1" ht="109.2" customHeight="1" x14ac:dyDescent="0.3">
      <c r="A2982" s="368"/>
      <c r="B2982" s="361"/>
      <c r="C2982" s="368"/>
      <c r="D2982" s="368"/>
      <c r="E2982" s="368"/>
      <c r="F2982" s="368"/>
      <c r="G2982" s="369"/>
      <c r="H2982" s="369"/>
      <c r="I2982" s="443"/>
      <c r="J2982" s="368"/>
      <c r="O2982" s="457"/>
      <c r="P2982" s="398"/>
      <c r="Q2982" s="398"/>
    </row>
    <row r="2983" spans="1:17" s="364" customFormat="1" ht="109.2" customHeight="1" x14ac:dyDescent="0.3">
      <c r="A2983" s="368"/>
      <c r="B2983" s="361"/>
      <c r="C2983" s="368"/>
      <c r="D2983" s="368"/>
      <c r="E2983" s="368"/>
      <c r="F2983" s="368"/>
      <c r="G2983" s="369"/>
      <c r="H2983" s="369"/>
      <c r="I2983" s="443"/>
      <c r="J2983" s="368"/>
      <c r="O2983" s="457"/>
      <c r="P2983" s="398"/>
      <c r="Q2983" s="398"/>
    </row>
    <row r="2984" spans="1:17" s="364" customFormat="1" ht="109.2" customHeight="1" x14ac:dyDescent="0.3">
      <c r="A2984" s="368"/>
      <c r="B2984" s="361"/>
      <c r="C2984" s="368"/>
      <c r="D2984" s="368"/>
      <c r="E2984" s="368"/>
      <c r="F2984" s="368"/>
      <c r="G2984" s="369"/>
      <c r="H2984" s="369"/>
      <c r="I2984" s="443"/>
      <c r="J2984" s="368"/>
      <c r="O2984" s="457"/>
      <c r="P2984" s="398"/>
      <c r="Q2984" s="398"/>
    </row>
    <row r="2985" spans="1:17" s="364" customFormat="1" ht="109.2" customHeight="1" x14ac:dyDescent="0.3">
      <c r="A2985" s="368"/>
      <c r="B2985" s="361"/>
      <c r="C2985" s="368"/>
      <c r="D2985" s="368"/>
      <c r="E2985" s="368"/>
      <c r="F2985" s="368"/>
      <c r="G2985" s="369"/>
      <c r="H2985" s="369"/>
      <c r="I2985" s="443"/>
      <c r="J2985" s="368"/>
      <c r="O2985" s="457"/>
      <c r="P2985" s="398"/>
      <c r="Q2985" s="398"/>
    </row>
    <row r="2986" spans="1:17" s="364" customFormat="1" ht="109.2" customHeight="1" x14ac:dyDescent="0.3">
      <c r="A2986" s="368"/>
      <c r="B2986" s="361"/>
      <c r="C2986" s="368"/>
      <c r="D2986" s="368"/>
      <c r="E2986" s="368"/>
      <c r="F2986" s="368"/>
      <c r="G2986" s="369"/>
      <c r="H2986" s="369"/>
      <c r="I2986" s="443"/>
      <c r="J2986" s="368"/>
      <c r="O2986" s="457"/>
      <c r="P2986" s="398"/>
      <c r="Q2986" s="398"/>
    </row>
    <row r="2987" spans="1:17" s="364" customFormat="1" ht="109.2" customHeight="1" x14ac:dyDescent="0.3">
      <c r="A2987" s="368"/>
      <c r="B2987" s="361"/>
      <c r="C2987" s="368"/>
      <c r="D2987" s="368"/>
      <c r="E2987" s="368"/>
      <c r="F2987" s="368"/>
      <c r="G2987" s="369"/>
      <c r="H2987" s="369"/>
      <c r="I2987" s="443"/>
      <c r="J2987" s="368"/>
      <c r="O2987" s="457"/>
      <c r="P2987" s="398"/>
      <c r="Q2987" s="398"/>
    </row>
    <row r="2988" spans="1:17" s="364" customFormat="1" ht="109.2" customHeight="1" x14ac:dyDescent="0.3">
      <c r="A2988" s="368"/>
      <c r="B2988" s="361"/>
      <c r="C2988" s="368"/>
      <c r="D2988" s="368"/>
      <c r="E2988" s="368"/>
      <c r="F2988" s="368"/>
      <c r="G2988" s="369"/>
      <c r="H2988" s="369"/>
      <c r="I2988" s="443"/>
      <c r="J2988" s="368"/>
      <c r="O2988" s="457"/>
      <c r="P2988" s="398"/>
      <c r="Q2988" s="398"/>
    </row>
    <row r="2989" spans="1:17" s="364" customFormat="1" ht="109.2" customHeight="1" x14ac:dyDescent="0.3">
      <c r="A2989" s="368"/>
      <c r="B2989" s="361"/>
      <c r="C2989" s="368"/>
      <c r="D2989" s="368"/>
      <c r="E2989" s="368"/>
      <c r="F2989" s="368"/>
      <c r="G2989" s="369"/>
      <c r="H2989" s="369"/>
      <c r="I2989" s="443"/>
      <c r="J2989" s="368"/>
      <c r="O2989" s="457"/>
      <c r="P2989" s="398"/>
      <c r="Q2989" s="398"/>
    </row>
    <row r="2990" spans="1:17" s="364" customFormat="1" ht="109.2" customHeight="1" x14ac:dyDescent="0.3">
      <c r="A2990" s="368"/>
      <c r="B2990" s="361"/>
      <c r="C2990" s="368"/>
      <c r="D2990" s="368"/>
      <c r="E2990" s="368"/>
      <c r="F2990" s="368"/>
      <c r="G2990" s="369"/>
      <c r="H2990" s="369"/>
      <c r="I2990" s="443"/>
      <c r="J2990" s="368"/>
      <c r="O2990" s="457"/>
      <c r="P2990" s="398"/>
      <c r="Q2990" s="398"/>
    </row>
    <row r="2991" spans="1:17" s="364" customFormat="1" ht="109.2" customHeight="1" x14ac:dyDescent="0.3">
      <c r="A2991" s="368"/>
      <c r="B2991" s="361"/>
      <c r="C2991" s="368"/>
      <c r="D2991" s="368"/>
      <c r="E2991" s="368"/>
      <c r="F2991" s="368"/>
      <c r="G2991" s="369"/>
      <c r="H2991" s="369"/>
      <c r="I2991" s="443"/>
      <c r="J2991" s="368"/>
      <c r="O2991" s="457"/>
      <c r="P2991" s="398"/>
      <c r="Q2991" s="398"/>
    </row>
    <row r="2992" spans="1:17" s="364" customFormat="1" ht="109.2" customHeight="1" x14ac:dyDescent="0.3">
      <c r="A2992" s="368"/>
      <c r="B2992" s="361"/>
      <c r="C2992" s="368"/>
      <c r="D2992" s="368"/>
      <c r="E2992" s="368"/>
      <c r="F2992" s="368"/>
      <c r="G2992" s="369"/>
      <c r="H2992" s="369"/>
      <c r="I2992" s="443"/>
      <c r="J2992" s="368"/>
      <c r="O2992" s="457"/>
      <c r="P2992" s="398"/>
      <c r="Q2992" s="398"/>
    </row>
    <row r="2993" spans="1:17" s="364" customFormat="1" ht="109.2" customHeight="1" x14ac:dyDescent="0.3">
      <c r="A2993" s="368"/>
      <c r="B2993" s="361"/>
      <c r="C2993" s="368"/>
      <c r="D2993" s="368"/>
      <c r="E2993" s="368"/>
      <c r="F2993" s="368"/>
      <c r="G2993" s="369"/>
      <c r="H2993" s="369"/>
      <c r="I2993" s="443"/>
      <c r="J2993" s="368"/>
      <c r="O2993" s="457"/>
      <c r="P2993" s="398"/>
      <c r="Q2993" s="398"/>
    </row>
    <row r="2994" spans="1:17" s="364" customFormat="1" ht="109.2" customHeight="1" x14ac:dyDescent="0.3">
      <c r="A2994" s="368"/>
      <c r="B2994" s="361"/>
      <c r="C2994" s="368"/>
      <c r="D2994" s="368"/>
      <c r="E2994" s="368"/>
      <c r="F2994" s="368"/>
      <c r="G2994" s="369"/>
      <c r="H2994" s="369"/>
      <c r="I2994" s="443"/>
      <c r="J2994" s="368"/>
      <c r="O2994" s="457"/>
      <c r="P2994" s="398"/>
      <c r="Q2994" s="398"/>
    </row>
    <row r="2995" spans="1:17" s="364" customFormat="1" ht="109.2" customHeight="1" x14ac:dyDescent="0.3">
      <c r="A2995" s="368"/>
      <c r="B2995" s="361"/>
      <c r="C2995" s="368"/>
      <c r="D2995" s="368"/>
      <c r="E2995" s="368"/>
      <c r="F2995" s="368"/>
      <c r="G2995" s="369"/>
      <c r="H2995" s="369"/>
      <c r="I2995" s="443"/>
      <c r="J2995" s="368"/>
      <c r="O2995" s="457"/>
      <c r="P2995" s="398"/>
      <c r="Q2995" s="398"/>
    </row>
    <row r="2996" spans="1:17" s="364" customFormat="1" ht="109.2" customHeight="1" x14ac:dyDescent="0.3">
      <c r="A2996" s="368"/>
      <c r="B2996" s="361"/>
      <c r="C2996" s="368"/>
      <c r="D2996" s="368"/>
      <c r="E2996" s="368"/>
      <c r="F2996" s="368"/>
      <c r="G2996" s="369"/>
      <c r="H2996" s="369"/>
      <c r="I2996" s="443"/>
      <c r="J2996" s="368"/>
      <c r="O2996" s="457"/>
      <c r="P2996" s="398"/>
      <c r="Q2996" s="398"/>
    </row>
    <row r="2997" spans="1:17" s="364" customFormat="1" ht="109.2" customHeight="1" x14ac:dyDescent="0.3">
      <c r="A2997" s="368"/>
      <c r="B2997" s="361"/>
      <c r="C2997" s="368"/>
      <c r="D2997" s="368"/>
      <c r="E2997" s="368"/>
      <c r="F2997" s="368"/>
      <c r="G2997" s="369"/>
      <c r="H2997" s="369"/>
      <c r="I2997" s="443"/>
      <c r="J2997" s="368"/>
      <c r="O2997" s="457"/>
      <c r="P2997" s="398"/>
      <c r="Q2997" s="398"/>
    </row>
    <row r="2998" spans="1:17" s="364" customFormat="1" ht="109.2" customHeight="1" x14ac:dyDescent="0.3">
      <c r="A2998" s="368"/>
      <c r="B2998" s="361"/>
      <c r="C2998" s="368"/>
      <c r="D2998" s="368"/>
      <c r="E2998" s="368"/>
      <c r="F2998" s="368"/>
      <c r="G2998" s="369"/>
      <c r="H2998" s="369"/>
      <c r="I2998" s="443"/>
      <c r="J2998" s="368"/>
      <c r="O2998" s="457"/>
      <c r="P2998" s="398"/>
      <c r="Q2998" s="398"/>
    </row>
    <row r="2999" spans="1:17" s="364" customFormat="1" ht="109.2" customHeight="1" x14ac:dyDescent="0.3">
      <c r="A2999" s="368"/>
      <c r="B2999" s="361"/>
      <c r="C2999" s="368"/>
      <c r="D2999" s="368"/>
      <c r="E2999" s="368"/>
      <c r="F2999" s="368"/>
      <c r="G2999" s="369"/>
      <c r="H2999" s="369"/>
      <c r="I2999" s="443"/>
      <c r="J2999" s="368"/>
      <c r="O2999" s="457"/>
      <c r="P2999" s="398"/>
      <c r="Q2999" s="398"/>
    </row>
    <row r="3000" spans="1:17" s="364" customFormat="1" ht="109.2" customHeight="1" x14ac:dyDescent="0.3">
      <c r="A3000" s="368"/>
      <c r="B3000" s="361"/>
      <c r="C3000" s="368"/>
      <c r="D3000" s="368"/>
      <c r="E3000" s="368"/>
      <c r="F3000" s="368"/>
      <c r="G3000" s="369"/>
      <c r="H3000" s="369"/>
      <c r="I3000" s="443"/>
      <c r="J3000" s="368"/>
      <c r="O3000" s="457"/>
      <c r="P3000" s="398"/>
      <c r="Q3000" s="398"/>
    </row>
    <row r="3001" spans="1:17" s="364" customFormat="1" ht="109.2" customHeight="1" x14ac:dyDescent="0.3">
      <c r="A3001" s="368"/>
      <c r="B3001" s="361"/>
      <c r="C3001" s="368"/>
      <c r="D3001" s="368"/>
      <c r="E3001" s="368"/>
      <c r="F3001" s="368"/>
      <c r="G3001" s="369"/>
      <c r="H3001" s="369"/>
      <c r="I3001" s="443"/>
      <c r="J3001" s="368"/>
      <c r="O3001" s="457"/>
      <c r="P3001" s="398"/>
      <c r="Q3001" s="398"/>
    </row>
    <row r="3002" spans="1:17" s="364" customFormat="1" ht="109.2" customHeight="1" x14ac:dyDescent="0.3">
      <c r="A3002" s="368"/>
      <c r="B3002" s="361"/>
      <c r="C3002" s="368"/>
      <c r="D3002" s="368"/>
      <c r="E3002" s="368"/>
      <c r="F3002" s="368"/>
      <c r="G3002" s="369"/>
      <c r="H3002" s="369"/>
      <c r="I3002" s="443"/>
      <c r="J3002" s="368"/>
      <c r="O3002" s="457"/>
      <c r="P3002" s="398"/>
      <c r="Q3002" s="398"/>
    </row>
    <row r="3003" spans="1:17" s="364" customFormat="1" ht="109.2" customHeight="1" x14ac:dyDescent="0.3">
      <c r="A3003" s="368"/>
      <c r="B3003" s="361"/>
      <c r="C3003" s="368"/>
      <c r="D3003" s="368"/>
      <c r="E3003" s="368"/>
      <c r="F3003" s="368"/>
      <c r="G3003" s="369"/>
      <c r="H3003" s="369"/>
      <c r="I3003" s="443"/>
      <c r="J3003" s="368"/>
      <c r="O3003" s="457"/>
      <c r="P3003" s="398"/>
      <c r="Q3003" s="398"/>
    </row>
    <row r="3004" spans="1:17" s="364" customFormat="1" ht="109.2" customHeight="1" x14ac:dyDescent="0.3">
      <c r="A3004" s="368"/>
      <c r="B3004" s="361"/>
      <c r="C3004" s="368"/>
      <c r="D3004" s="368"/>
      <c r="E3004" s="368"/>
      <c r="F3004" s="368"/>
      <c r="G3004" s="369"/>
      <c r="H3004" s="369"/>
      <c r="I3004" s="443"/>
      <c r="J3004" s="368"/>
      <c r="O3004" s="457"/>
      <c r="P3004" s="398"/>
      <c r="Q3004" s="398"/>
    </row>
    <row r="3005" spans="1:17" s="364" customFormat="1" ht="109.2" customHeight="1" x14ac:dyDescent="0.3">
      <c r="A3005" s="368"/>
      <c r="B3005" s="361"/>
      <c r="C3005" s="368"/>
      <c r="D3005" s="368"/>
      <c r="E3005" s="368"/>
      <c r="F3005" s="368"/>
      <c r="G3005" s="369"/>
      <c r="H3005" s="369"/>
      <c r="I3005" s="443"/>
      <c r="J3005" s="368"/>
      <c r="O3005" s="457"/>
      <c r="P3005" s="398"/>
      <c r="Q3005" s="398"/>
    </row>
    <row r="3006" spans="1:17" s="364" customFormat="1" ht="109.2" customHeight="1" x14ac:dyDescent="0.3">
      <c r="A3006" s="368"/>
      <c r="B3006" s="361"/>
      <c r="C3006" s="368"/>
      <c r="D3006" s="368"/>
      <c r="E3006" s="368"/>
      <c r="F3006" s="368"/>
      <c r="G3006" s="369"/>
      <c r="H3006" s="369"/>
      <c r="I3006" s="443"/>
      <c r="J3006" s="368"/>
      <c r="O3006" s="457"/>
      <c r="P3006" s="398"/>
      <c r="Q3006" s="398"/>
    </row>
    <row r="3007" spans="1:17" s="364" customFormat="1" ht="109.2" customHeight="1" x14ac:dyDescent="0.3">
      <c r="A3007" s="368"/>
      <c r="B3007" s="361"/>
      <c r="C3007" s="368"/>
      <c r="D3007" s="368"/>
      <c r="E3007" s="368"/>
      <c r="F3007" s="368"/>
      <c r="G3007" s="369"/>
      <c r="H3007" s="369"/>
      <c r="I3007" s="443"/>
      <c r="J3007" s="368"/>
      <c r="O3007" s="457"/>
      <c r="P3007" s="398"/>
      <c r="Q3007" s="398"/>
    </row>
    <row r="3008" spans="1:17" s="364" customFormat="1" ht="109.2" customHeight="1" x14ac:dyDescent="0.3">
      <c r="A3008" s="368"/>
      <c r="B3008" s="361"/>
      <c r="C3008" s="368"/>
      <c r="D3008" s="368"/>
      <c r="E3008" s="368"/>
      <c r="F3008" s="368"/>
      <c r="G3008" s="369"/>
      <c r="H3008" s="369"/>
      <c r="I3008" s="443"/>
      <c r="J3008" s="368"/>
      <c r="O3008" s="457"/>
      <c r="P3008" s="398"/>
      <c r="Q3008" s="398"/>
    </row>
    <row r="3009" spans="1:17" s="364" customFormat="1" ht="109.2" customHeight="1" x14ac:dyDescent="0.3">
      <c r="A3009" s="368"/>
      <c r="B3009" s="361"/>
      <c r="C3009" s="368"/>
      <c r="D3009" s="368"/>
      <c r="E3009" s="368"/>
      <c r="F3009" s="368"/>
      <c r="G3009" s="369"/>
      <c r="H3009" s="369"/>
      <c r="I3009" s="443"/>
      <c r="J3009" s="368"/>
      <c r="O3009" s="457"/>
      <c r="P3009" s="398"/>
      <c r="Q3009" s="398"/>
    </row>
    <row r="3010" spans="1:17" s="364" customFormat="1" ht="109.2" customHeight="1" x14ac:dyDescent="0.3">
      <c r="A3010" s="368"/>
      <c r="B3010" s="361"/>
      <c r="C3010" s="368"/>
      <c r="D3010" s="368"/>
      <c r="E3010" s="368"/>
      <c r="F3010" s="368"/>
      <c r="G3010" s="369"/>
      <c r="H3010" s="369"/>
      <c r="I3010" s="443"/>
      <c r="J3010" s="368"/>
      <c r="O3010" s="457"/>
      <c r="P3010" s="398"/>
      <c r="Q3010" s="398"/>
    </row>
    <row r="3011" spans="1:17" s="364" customFormat="1" ht="109.2" customHeight="1" x14ac:dyDescent="0.3">
      <c r="A3011" s="368"/>
      <c r="B3011" s="361"/>
      <c r="C3011" s="368"/>
      <c r="D3011" s="368"/>
      <c r="E3011" s="368"/>
      <c r="F3011" s="368"/>
      <c r="G3011" s="369"/>
      <c r="H3011" s="369"/>
      <c r="I3011" s="443"/>
      <c r="J3011" s="368"/>
      <c r="O3011" s="457"/>
      <c r="P3011" s="398"/>
      <c r="Q3011" s="398"/>
    </row>
    <row r="3012" spans="1:17" s="364" customFormat="1" ht="109.2" customHeight="1" x14ac:dyDescent="0.3">
      <c r="A3012" s="368"/>
      <c r="B3012" s="361"/>
      <c r="C3012" s="368"/>
      <c r="D3012" s="368"/>
      <c r="E3012" s="368"/>
      <c r="F3012" s="368"/>
      <c r="G3012" s="369"/>
      <c r="H3012" s="369"/>
      <c r="I3012" s="443"/>
      <c r="J3012" s="368"/>
      <c r="O3012" s="457"/>
      <c r="P3012" s="398"/>
      <c r="Q3012" s="398"/>
    </row>
    <row r="3013" spans="1:17" s="364" customFormat="1" ht="109.2" customHeight="1" x14ac:dyDescent="0.3">
      <c r="A3013" s="368"/>
      <c r="B3013" s="361"/>
      <c r="C3013" s="368"/>
      <c r="D3013" s="368"/>
      <c r="E3013" s="368"/>
      <c r="F3013" s="368"/>
      <c r="G3013" s="369"/>
      <c r="H3013" s="369"/>
      <c r="I3013" s="443"/>
      <c r="J3013" s="368"/>
      <c r="O3013" s="457"/>
      <c r="P3013" s="398"/>
      <c r="Q3013" s="398"/>
    </row>
    <row r="3014" spans="1:17" s="364" customFormat="1" ht="109.2" customHeight="1" x14ac:dyDescent="0.3">
      <c r="A3014" s="368"/>
      <c r="B3014" s="361"/>
      <c r="C3014" s="368"/>
      <c r="D3014" s="368"/>
      <c r="E3014" s="368"/>
      <c r="F3014" s="368"/>
      <c r="G3014" s="369"/>
      <c r="H3014" s="369"/>
      <c r="I3014" s="443"/>
      <c r="J3014" s="368"/>
      <c r="O3014" s="457"/>
      <c r="P3014" s="398"/>
      <c r="Q3014" s="398"/>
    </row>
    <row r="3015" spans="1:17" s="364" customFormat="1" ht="109.2" customHeight="1" x14ac:dyDescent="0.3">
      <c r="A3015" s="368"/>
      <c r="B3015" s="361"/>
      <c r="C3015" s="368"/>
      <c r="D3015" s="368"/>
      <c r="E3015" s="368"/>
      <c r="F3015" s="368"/>
      <c r="G3015" s="369"/>
      <c r="H3015" s="369"/>
      <c r="I3015" s="443"/>
      <c r="J3015" s="368"/>
      <c r="O3015" s="457"/>
      <c r="P3015" s="398"/>
      <c r="Q3015" s="398"/>
    </row>
    <row r="3016" spans="1:17" s="364" customFormat="1" ht="109.2" customHeight="1" x14ac:dyDescent="0.3">
      <c r="A3016" s="368"/>
      <c r="B3016" s="361"/>
      <c r="C3016" s="368"/>
      <c r="D3016" s="368"/>
      <c r="E3016" s="368"/>
      <c r="F3016" s="368"/>
      <c r="G3016" s="369"/>
      <c r="H3016" s="369"/>
      <c r="I3016" s="443"/>
      <c r="J3016" s="368"/>
      <c r="O3016" s="457"/>
      <c r="P3016" s="398"/>
      <c r="Q3016" s="398"/>
    </row>
    <row r="3017" spans="1:17" s="364" customFormat="1" ht="109.2" customHeight="1" x14ac:dyDescent="0.3">
      <c r="A3017" s="368"/>
      <c r="B3017" s="361"/>
      <c r="C3017" s="368"/>
      <c r="D3017" s="368"/>
      <c r="E3017" s="368"/>
      <c r="F3017" s="368"/>
      <c r="G3017" s="369"/>
      <c r="H3017" s="369"/>
      <c r="I3017" s="443"/>
      <c r="J3017" s="368"/>
      <c r="O3017" s="457"/>
      <c r="P3017" s="398"/>
      <c r="Q3017" s="398"/>
    </row>
    <row r="3018" spans="1:17" s="364" customFormat="1" ht="109.2" customHeight="1" x14ac:dyDescent="0.3">
      <c r="A3018" s="368"/>
      <c r="B3018" s="361"/>
      <c r="C3018" s="368"/>
      <c r="D3018" s="368"/>
      <c r="E3018" s="368"/>
      <c r="F3018" s="368"/>
      <c r="G3018" s="369"/>
      <c r="H3018" s="369"/>
      <c r="I3018" s="443"/>
      <c r="J3018" s="368"/>
      <c r="O3018" s="457"/>
      <c r="P3018" s="398"/>
      <c r="Q3018" s="398"/>
    </row>
    <row r="3019" spans="1:17" s="364" customFormat="1" ht="109.2" customHeight="1" x14ac:dyDescent="0.3">
      <c r="A3019" s="368"/>
      <c r="B3019" s="361"/>
      <c r="C3019" s="368"/>
      <c r="D3019" s="368"/>
      <c r="E3019" s="368"/>
      <c r="F3019" s="368"/>
      <c r="G3019" s="369"/>
      <c r="H3019" s="369"/>
      <c r="I3019" s="443"/>
      <c r="J3019" s="368"/>
      <c r="O3019" s="457"/>
      <c r="P3019" s="398"/>
      <c r="Q3019" s="398"/>
    </row>
    <row r="3020" spans="1:17" s="364" customFormat="1" ht="109.2" customHeight="1" x14ac:dyDescent="0.3">
      <c r="A3020" s="368"/>
      <c r="B3020" s="361"/>
      <c r="C3020" s="368"/>
      <c r="D3020" s="368"/>
      <c r="E3020" s="368"/>
      <c r="F3020" s="368"/>
      <c r="G3020" s="369"/>
      <c r="H3020" s="369"/>
      <c r="I3020" s="443"/>
      <c r="J3020" s="368"/>
      <c r="O3020" s="457"/>
      <c r="P3020" s="398"/>
      <c r="Q3020" s="398"/>
    </row>
    <row r="3021" spans="1:17" s="364" customFormat="1" ht="109.2" customHeight="1" x14ac:dyDescent="0.3">
      <c r="A3021" s="368"/>
      <c r="B3021" s="361"/>
      <c r="C3021" s="368"/>
      <c r="D3021" s="368"/>
      <c r="E3021" s="368"/>
      <c r="F3021" s="368"/>
      <c r="G3021" s="369"/>
      <c r="H3021" s="369"/>
      <c r="I3021" s="443"/>
      <c r="J3021" s="368"/>
      <c r="O3021" s="457"/>
      <c r="P3021" s="398"/>
      <c r="Q3021" s="398"/>
    </row>
    <row r="3022" spans="1:17" s="364" customFormat="1" ht="109.2" customHeight="1" x14ac:dyDescent="0.3">
      <c r="A3022" s="368"/>
      <c r="B3022" s="361"/>
      <c r="C3022" s="368"/>
      <c r="D3022" s="368"/>
      <c r="E3022" s="368"/>
      <c r="F3022" s="368"/>
      <c r="G3022" s="369"/>
      <c r="H3022" s="369"/>
      <c r="I3022" s="443"/>
      <c r="J3022" s="368"/>
      <c r="O3022" s="457"/>
      <c r="P3022" s="398"/>
      <c r="Q3022" s="398"/>
    </row>
    <row r="3023" spans="1:17" s="364" customFormat="1" ht="109.2" customHeight="1" x14ac:dyDescent="0.3">
      <c r="A3023" s="368"/>
      <c r="B3023" s="361"/>
      <c r="C3023" s="368"/>
      <c r="D3023" s="368"/>
      <c r="E3023" s="368"/>
      <c r="F3023" s="368"/>
      <c r="G3023" s="369"/>
      <c r="H3023" s="369"/>
      <c r="I3023" s="443"/>
      <c r="J3023" s="368"/>
      <c r="O3023" s="457"/>
      <c r="P3023" s="398"/>
      <c r="Q3023" s="398"/>
    </row>
    <row r="3024" spans="1:17" s="364" customFormat="1" ht="109.2" customHeight="1" x14ac:dyDescent="0.3">
      <c r="A3024" s="368"/>
      <c r="B3024" s="361"/>
      <c r="C3024" s="368"/>
      <c r="D3024" s="368"/>
      <c r="E3024" s="368"/>
      <c r="F3024" s="368"/>
      <c r="G3024" s="369"/>
      <c r="H3024" s="369"/>
      <c r="I3024" s="443"/>
      <c r="J3024" s="368"/>
      <c r="O3024" s="457"/>
      <c r="P3024" s="398"/>
      <c r="Q3024" s="398"/>
    </row>
    <row r="3025" spans="1:17" s="364" customFormat="1" ht="109.2" customHeight="1" x14ac:dyDescent="0.3">
      <c r="A3025" s="368"/>
      <c r="B3025" s="361"/>
      <c r="C3025" s="368"/>
      <c r="D3025" s="368"/>
      <c r="E3025" s="368"/>
      <c r="F3025" s="368"/>
      <c r="G3025" s="369"/>
      <c r="H3025" s="369"/>
      <c r="I3025" s="443"/>
      <c r="J3025" s="368"/>
      <c r="O3025" s="457"/>
      <c r="P3025" s="398"/>
      <c r="Q3025" s="398"/>
    </row>
    <row r="3026" spans="1:17" s="364" customFormat="1" ht="109.2" customHeight="1" x14ac:dyDescent="0.3">
      <c r="A3026" s="368"/>
      <c r="B3026" s="361"/>
      <c r="C3026" s="368"/>
      <c r="D3026" s="368"/>
      <c r="E3026" s="368"/>
      <c r="F3026" s="368"/>
      <c r="G3026" s="369"/>
      <c r="H3026" s="369"/>
      <c r="I3026" s="443"/>
      <c r="J3026" s="368"/>
      <c r="O3026" s="457"/>
      <c r="P3026" s="398"/>
      <c r="Q3026" s="398"/>
    </row>
    <row r="3027" spans="1:17" s="364" customFormat="1" ht="109.2" customHeight="1" x14ac:dyDescent="0.3">
      <c r="A3027" s="368"/>
      <c r="B3027" s="361"/>
      <c r="C3027" s="368"/>
      <c r="D3027" s="368"/>
      <c r="E3027" s="368"/>
      <c r="F3027" s="368"/>
      <c r="G3027" s="369"/>
      <c r="H3027" s="369"/>
      <c r="I3027" s="443"/>
      <c r="J3027" s="368"/>
      <c r="O3027" s="457"/>
      <c r="P3027" s="398"/>
      <c r="Q3027" s="398"/>
    </row>
    <row r="3028" spans="1:17" s="364" customFormat="1" ht="109.2" customHeight="1" x14ac:dyDescent="0.3">
      <c r="A3028" s="368"/>
      <c r="B3028" s="361"/>
      <c r="C3028" s="368"/>
      <c r="D3028" s="368"/>
      <c r="E3028" s="368"/>
      <c r="F3028" s="368"/>
      <c r="G3028" s="369"/>
      <c r="H3028" s="369"/>
      <c r="I3028" s="443"/>
      <c r="J3028" s="368"/>
      <c r="O3028" s="457"/>
      <c r="P3028" s="398"/>
      <c r="Q3028" s="398"/>
    </row>
    <row r="3029" spans="1:17" s="364" customFormat="1" ht="109.2" customHeight="1" x14ac:dyDescent="0.3">
      <c r="A3029" s="368"/>
      <c r="B3029" s="361"/>
      <c r="C3029" s="368"/>
      <c r="D3029" s="368"/>
      <c r="E3029" s="368"/>
      <c r="F3029" s="368"/>
      <c r="G3029" s="369"/>
      <c r="H3029" s="369"/>
      <c r="I3029" s="443"/>
      <c r="J3029" s="368"/>
      <c r="O3029" s="457"/>
      <c r="P3029" s="398"/>
      <c r="Q3029" s="398"/>
    </row>
    <row r="3030" spans="1:17" s="364" customFormat="1" ht="109.2" customHeight="1" x14ac:dyDescent="0.3">
      <c r="A3030" s="368"/>
      <c r="B3030" s="361"/>
      <c r="C3030" s="368"/>
      <c r="D3030" s="368"/>
      <c r="E3030" s="368"/>
      <c r="F3030" s="368"/>
      <c r="G3030" s="369"/>
      <c r="H3030" s="369"/>
      <c r="I3030" s="443"/>
      <c r="J3030" s="368"/>
      <c r="O3030" s="457"/>
      <c r="P3030" s="398"/>
      <c r="Q3030" s="398"/>
    </row>
    <row r="3031" spans="1:17" s="364" customFormat="1" ht="109.2" customHeight="1" x14ac:dyDescent="0.3">
      <c r="A3031" s="368"/>
      <c r="B3031" s="361"/>
      <c r="C3031" s="368"/>
      <c r="D3031" s="368"/>
      <c r="E3031" s="368"/>
      <c r="F3031" s="368"/>
      <c r="G3031" s="369"/>
      <c r="H3031" s="369"/>
      <c r="I3031" s="443"/>
      <c r="J3031" s="368"/>
      <c r="O3031" s="457"/>
      <c r="P3031" s="398"/>
      <c r="Q3031" s="398"/>
    </row>
    <row r="3032" spans="1:17" s="364" customFormat="1" ht="109.2" customHeight="1" x14ac:dyDescent="0.3">
      <c r="A3032" s="368"/>
      <c r="B3032" s="361"/>
      <c r="C3032" s="368"/>
      <c r="D3032" s="368"/>
      <c r="E3032" s="368"/>
      <c r="F3032" s="368"/>
      <c r="G3032" s="369"/>
      <c r="H3032" s="369"/>
      <c r="I3032" s="443"/>
      <c r="J3032" s="368"/>
      <c r="O3032" s="457"/>
      <c r="P3032" s="398"/>
      <c r="Q3032" s="398"/>
    </row>
    <row r="3033" spans="1:17" s="364" customFormat="1" ht="109.2" customHeight="1" x14ac:dyDescent="0.3">
      <c r="A3033" s="368"/>
      <c r="B3033" s="361"/>
      <c r="C3033" s="368"/>
      <c r="D3033" s="368"/>
      <c r="E3033" s="368"/>
      <c r="F3033" s="368"/>
      <c r="G3033" s="369"/>
      <c r="H3033" s="369"/>
      <c r="I3033" s="443"/>
      <c r="J3033" s="368"/>
      <c r="O3033" s="457"/>
      <c r="P3033" s="398"/>
      <c r="Q3033" s="398"/>
    </row>
    <row r="3034" spans="1:17" s="364" customFormat="1" ht="109.2" customHeight="1" x14ac:dyDescent="0.3">
      <c r="A3034" s="368"/>
      <c r="B3034" s="361"/>
      <c r="C3034" s="368"/>
      <c r="D3034" s="368"/>
      <c r="E3034" s="368"/>
      <c r="F3034" s="368"/>
      <c r="G3034" s="369"/>
      <c r="H3034" s="369"/>
      <c r="I3034" s="443"/>
      <c r="J3034" s="368"/>
      <c r="O3034" s="457"/>
      <c r="P3034" s="398"/>
      <c r="Q3034" s="398"/>
    </row>
    <row r="3035" spans="1:17" s="364" customFormat="1" ht="109.2" customHeight="1" x14ac:dyDescent="0.3">
      <c r="A3035" s="368"/>
      <c r="B3035" s="361"/>
      <c r="C3035" s="368"/>
      <c r="D3035" s="368"/>
      <c r="E3035" s="368"/>
      <c r="F3035" s="368"/>
      <c r="G3035" s="369"/>
      <c r="H3035" s="369"/>
      <c r="I3035" s="443"/>
      <c r="J3035" s="368"/>
      <c r="O3035" s="457"/>
      <c r="P3035" s="398"/>
      <c r="Q3035" s="398"/>
    </row>
    <row r="3036" spans="1:17" s="364" customFormat="1" ht="109.2" customHeight="1" x14ac:dyDescent="0.3">
      <c r="A3036" s="368"/>
      <c r="B3036" s="361"/>
      <c r="C3036" s="368"/>
      <c r="D3036" s="368"/>
      <c r="E3036" s="368"/>
      <c r="F3036" s="368"/>
      <c r="G3036" s="369"/>
      <c r="H3036" s="369"/>
      <c r="I3036" s="443"/>
      <c r="J3036" s="368"/>
      <c r="O3036" s="457"/>
      <c r="P3036" s="398"/>
      <c r="Q3036" s="398"/>
    </row>
    <row r="3037" spans="1:17" s="364" customFormat="1" ht="109.2" customHeight="1" x14ac:dyDescent="0.3">
      <c r="A3037" s="368"/>
      <c r="B3037" s="361"/>
      <c r="C3037" s="368"/>
      <c r="D3037" s="368"/>
      <c r="E3037" s="368"/>
      <c r="F3037" s="368"/>
      <c r="G3037" s="369"/>
      <c r="H3037" s="369"/>
      <c r="I3037" s="443"/>
      <c r="J3037" s="368"/>
      <c r="O3037" s="457"/>
      <c r="P3037" s="398"/>
      <c r="Q3037" s="398"/>
    </row>
    <row r="3038" spans="1:17" s="364" customFormat="1" ht="109.2" customHeight="1" x14ac:dyDescent="0.3">
      <c r="A3038" s="368"/>
      <c r="B3038" s="361"/>
      <c r="C3038" s="368"/>
      <c r="D3038" s="368"/>
      <c r="E3038" s="368"/>
      <c r="F3038" s="368"/>
      <c r="G3038" s="369"/>
      <c r="H3038" s="369"/>
      <c r="I3038" s="443"/>
      <c r="J3038" s="368"/>
      <c r="O3038" s="457"/>
      <c r="P3038" s="398"/>
      <c r="Q3038" s="398"/>
    </row>
    <row r="3039" spans="1:17" s="364" customFormat="1" ht="109.2" customHeight="1" x14ac:dyDescent="0.3">
      <c r="A3039" s="368"/>
      <c r="B3039" s="361"/>
      <c r="C3039" s="368"/>
      <c r="D3039" s="368"/>
      <c r="E3039" s="368"/>
      <c r="F3039" s="368"/>
      <c r="G3039" s="369"/>
      <c r="H3039" s="369"/>
      <c r="I3039" s="443"/>
      <c r="J3039" s="368"/>
      <c r="O3039" s="457"/>
      <c r="P3039" s="398"/>
      <c r="Q3039" s="398"/>
    </row>
    <row r="3040" spans="1:17" s="364" customFormat="1" ht="109.2" customHeight="1" x14ac:dyDescent="0.3">
      <c r="A3040" s="368"/>
      <c r="B3040" s="361"/>
      <c r="C3040" s="368"/>
      <c r="D3040" s="368"/>
      <c r="E3040" s="368"/>
      <c r="F3040" s="368"/>
      <c r="G3040" s="369"/>
      <c r="H3040" s="369"/>
      <c r="I3040" s="443"/>
      <c r="J3040" s="368"/>
      <c r="O3040" s="457"/>
      <c r="P3040" s="398"/>
      <c r="Q3040" s="398"/>
    </row>
    <row r="3041" spans="1:17" s="364" customFormat="1" ht="109.2" customHeight="1" x14ac:dyDescent="0.3">
      <c r="A3041" s="368"/>
      <c r="B3041" s="361"/>
      <c r="C3041" s="368"/>
      <c r="D3041" s="368"/>
      <c r="E3041" s="368"/>
      <c r="F3041" s="368"/>
      <c r="G3041" s="369"/>
      <c r="H3041" s="369"/>
      <c r="I3041" s="443"/>
      <c r="J3041" s="368"/>
      <c r="O3041" s="457"/>
      <c r="P3041" s="398"/>
      <c r="Q3041" s="398"/>
    </row>
    <row r="3042" spans="1:17" s="364" customFormat="1" ht="109.2" customHeight="1" x14ac:dyDescent="0.3">
      <c r="A3042" s="368"/>
      <c r="B3042" s="361"/>
      <c r="C3042" s="368"/>
      <c r="D3042" s="368"/>
      <c r="E3042" s="368"/>
      <c r="F3042" s="368"/>
      <c r="G3042" s="369"/>
      <c r="H3042" s="369"/>
      <c r="I3042" s="443"/>
      <c r="J3042" s="368"/>
      <c r="O3042" s="457"/>
      <c r="P3042" s="398"/>
      <c r="Q3042" s="398"/>
    </row>
    <row r="3043" spans="1:17" s="364" customFormat="1" ht="109.2" customHeight="1" x14ac:dyDescent="0.3">
      <c r="A3043" s="368"/>
      <c r="B3043" s="361"/>
      <c r="C3043" s="368"/>
      <c r="D3043" s="368"/>
      <c r="E3043" s="368"/>
      <c r="F3043" s="368"/>
      <c r="G3043" s="369"/>
      <c r="H3043" s="369"/>
      <c r="I3043" s="443"/>
      <c r="J3043" s="368"/>
      <c r="O3043" s="457"/>
      <c r="P3043" s="398"/>
      <c r="Q3043" s="398"/>
    </row>
    <row r="3044" spans="1:17" s="364" customFormat="1" ht="109.2" customHeight="1" x14ac:dyDescent="0.3">
      <c r="A3044" s="368"/>
      <c r="B3044" s="361"/>
      <c r="C3044" s="368"/>
      <c r="D3044" s="368"/>
      <c r="E3044" s="368"/>
      <c r="F3044" s="368"/>
      <c r="G3044" s="369"/>
      <c r="H3044" s="369"/>
      <c r="I3044" s="443"/>
      <c r="J3044" s="368"/>
      <c r="O3044" s="457"/>
      <c r="P3044" s="398"/>
      <c r="Q3044" s="398"/>
    </row>
    <row r="3045" spans="1:17" s="364" customFormat="1" ht="109.2" customHeight="1" x14ac:dyDescent="0.3">
      <c r="A3045" s="368"/>
      <c r="B3045" s="361"/>
      <c r="C3045" s="368"/>
      <c r="D3045" s="368"/>
      <c r="E3045" s="368"/>
      <c r="F3045" s="368"/>
      <c r="G3045" s="369"/>
      <c r="H3045" s="369"/>
      <c r="I3045" s="443"/>
      <c r="J3045" s="368"/>
      <c r="O3045" s="457"/>
      <c r="P3045" s="398"/>
      <c r="Q3045" s="398"/>
    </row>
    <row r="3046" spans="1:17" s="364" customFormat="1" ht="109.2" customHeight="1" x14ac:dyDescent="0.3">
      <c r="A3046" s="368"/>
      <c r="B3046" s="361"/>
      <c r="C3046" s="368"/>
      <c r="D3046" s="368"/>
      <c r="E3046" s="368"/>
      <c r="F3046" s="368"/>
      <c r="G3046" s="369"/>
      <c r="H3046" s="369"/>
      <c r="I3046" s="443"/>
      <c r="J3046" s="368"/>
      <c r="O3046" s="457"/>
      <c r="P3046" s="398"/>
      <c r="Q3046" s="398"/>
    </row>
    <row r="3047" spans="1:17" s="364" customFormat="1" ht="109.2" customHeight="1" x14ac:dyDescent="0.3">
      <c r="A3047" s="368"/>
      <c r="B3047" s="361"/>
      <c r="C3047" s="368"/>
      <c r="D3047" s="368"/>
      <c r="E3047" s="368"/>
      <c r="F3047" s="368"/>
      <c r="G3047" s="369"/>
      <c r="H3047" s="369"/>
      <c r="I3047" s="443"/>
      <c r="J3047" s="368"/>
      <c r="O3047" s="457"/>
      <c r="P3047" s="398"/>
      <c r="Q3047" s="398"/>
    </row>
    <row r="3048" spans="1:17" s="364" customFormat="1" ht="109.2" customHeight="1" x14ac:dyDescent="0.3">
      <c r="A3048" s="368"/>
      <c r="B3048" s="361"/>
      <c r="C3048" s="368"/>
      <c r="D3048" s="368"/>
      <c r="E3048" s="368"/>
      <c r="F3048" s="368"/>
      <c r="G3048" s="369"/>
      <c r="H3048" s="369"/>
      <c r="I3048" s="443"/>
      <c r="J3048" s="368"/>
      <c r="O3048" s="457"/>
      <c r="P3048" s="398"/>
      <c r="Q3048" s="398"/>
    </row>
    <row r="3049" spans="1:17" s="364" customFormat="1" ht="109.2" customHeight="1" x14ac:dyDescent="0.3">
      <c r="A3049" s="368"/>
      <c r="B3049" s="361"/>
      <c r="C3049" s="368"/>
      <c r="D3049" s="368"/>
      <c r="E3049" s="368"/>
      <c r="F3049" s="368"/>
      <c r="G3049" s="369"/>
      <c r="H3049" s="369"/>
      <c r="I3049" s="443"/>
      <c r="J3049" s="368"/>
      <c r="O3049" s="457"/>
      <c r="P3049" s="398"/>
      <c r="Q3049" s="398"/>
    </row>
    <row r="3050" spans="1:17" s="364" customFormat="1" ht="109.2" customHeight="1" x14ac:dyDescent="0.3">
      <c r="A3050" s="368"/>
      <c r="B3050" s="361"/>
      <c r="C3050" s="368"/>
      <c r="D3050" s="368"/>
      <c r="E3050" s="368"/>
      <c r="F3050" s="368"/>
      <c r="G3050" s="369"/>
      <c r="H3050" s="369"/>
      <c r="I3050" s="443"/>
      <c r="J3050" s="368"/>
      <c r="O3050" s="457"/>
      <c r="P3050" s="398"/>
      <c r="Q3050" s="398"/>
    </row>
    <row r="3051" spans="1:17" s="364" customFormat="1" ht="109.2" customHeight="1" x14ac:dyDescent="0.3">
      <c r="A3051" s="368"/>
      <c r="B3051" s="361"/>
      <c r="C3051" s="368"/>
      <c r="D3051" s="368"/>
      <c r="E3051" s="368"/>
      <c r="F3051" s="368"/>
      <c r="G3051" s="369"/>
      <c r="H3051" s="369"/>
      <c r="I3051" s="443"/>
      <c r="J3051" s="368"/>
      <c r="O3051" s="457"/>
      <c r="P3051" s="398"/>
      <c r="Q3051" s="398"/>
    </row>
    <row r="3052" spans="1:17" s="364" customFormat="1" ht="109.2" customHeight="1" x14ac:dyDescent="0.3">
      <c r="A3052" s="368"/>
      <c r="B3052" s="361"/>
      <c r="C3052" s="368"/>
      <c r="D3052" s="368"/>
      <c r="E3052" s="368"/>
      <c r="F3052" s="368"/>
      <c r="G3052" s="369"/>
      <c r="H3052" s="369"/>
      <c r="I3052" s="443"/>
      <c r="J3052" s="368"/>
      <c r="O3052" s="457"/>
      <c r="P3052" s="398"/>
      <c r="Q3052" s="398"/>
    </row>
    <row r="3053" spans="1:17" s="364" customFormat="1" ht="109.2" customHeight="1" x14ac:dyDescent="0.3">
      <c r="A3053" s="368"/>
      <c r="B3053" s="361"/>
      <c r="C3053" s="368"/>
      <c r="D3053" s="368"/>
      <c r="E3053" s="368"/>
      <c r="F3053" s="368"/>
      <c r="G3053" s="369"/>
      <c r="H3053" s="369"/>
      <c r="I3053" s="443"/>
      <c r="J3053" s="368"/>
      <c r="O3053" s="457"/>
      <c r="P3053" s="398"/>
      <c r="Q3053" s="398"/>
    </row>
    <row r="3054" spans="1:17" s="364" customFormat="1" ht="109.2" customHeight="1" x14ac:dyDescent="0.3">
      <c r="A3054" s="368"/>
      <c r="B3054" s="361"/>
      <c r="C3054" s="368"/>
      <c r="D3054" s="368"/>
      <c r="E3054" s="368"/>
      <c r="F3054" s="368"/>
      <c r="G3054" s="369"/>
      <c r="H3054" s="369"/>
      <c r="I3054" s="443"/>
      <c r="J3054" s="368"/>
      <c r="O3054" s="457"/>
      <c r="P3054" s="398"/>
      <c r="Q3054" s="398"/>
    </row>
    <row r="3055" spans="1:17" s="364" customFormat="1" ht="109.2" customHeight="1" x14ac:dyDescent="0.3">
      <c r="A3055" s="368"/>
      <c r="B3055" s="361"/>
      <c r="C3055" s="368"/>
      <c r="D3055" s="368"/>
      <c r="E3055" s="368"/>
      <c r="F3055" s="368"/>
      <c r="G3055" s="369"/>
      <c r="H3055" s="369"/>
      <c r="I3055" s="443"/>
      <c r="J3055" s="368"/>
      <c r="O3055" s="457"/>
      <c r="P3055" s="398"/>
      <c r="Q3055" s="398"/>
    </row>
    <row r="3056" spans="1:17" s="364" customFormat="1" ht="109.2" customHeight="1" x14ac:dyDescent="0.3">
      <c r="A3056" s="368"/>
      <c r="B3056" s="361"/>
      <c r="C3056" s="368"/>
      <c r="D3056" s="368"/>
      <c r="E3056" s="368"/>
      <c r="F3056" s="368"/>
      <c r="G3056" s="369"/>
      <c r="H3056" s="369"/>
      <c r="I3056" s="443"/>
      <c r="J3056" s="368"/>
      <c r="O3056" s="457"/>
      <c r="P3056" s="398"/>
      <c r="Q3056" s="398"/>
    </row>
    <row r="3057" spans="1:17" s="364" customFormat="1" ht="109.2" customHeight="1" x14ac:dyDescent="0.3">
      <c r="A3057" s="368"/>
      <c r="B3057" s="361"/>
      <c r="C3057" s="368"/>
      <c r="D3057" s="368"/>
      <c r="E3057" s="368"/>
      <c r="F3057" s="368"/>
      <c r="G3057" s="369"/>
      <c r="H3057" s="369"/>
      <c r="I3057" s="443"/>
      <c r="J3057" s="368"/>
      <c r="O3057" s="457"/>
      <c r="P3057" s="398"/>
      <c r="Q3057" s="398"/>
    </row>
    <row r="3058" spans="1:17" s="364" customFormat="1" ht="109.2" customHeight="1" x14ac:dyDescent="0.3">
      <c r="A3058" s="368"/>
      <c r="B3058" s="361"/>
      <c r="C3058" s="368"/>
      <c r="D3058" s="368"/>
      <c r="E3058" s="368"/>
      <c r="F3058" s="368"/>
      <c r="G3058" s="369"/>
      <c r="H3058" s="369"/>
      <c r="I3058" s="443"/>
      <c r="J3058" s="368"/>
      <c r="O3058" s="457"/>
      <c r="P3058" s="398"/>
      <c r="Q3058" s="398"/>
    </row>
    <row r="3059" spans="1:17" s="364" customFormat="1" ht="109.2" customHeight="1" x14ac:dyDescent="0.3">
      <c r="A3059" s="368"/>
      <c r="B3059" s="361"/>
      <c r="C3059" s="368"/>
      <c r="D3059" s="368"/>
      <c r="E3059" s="368"/>
      <c r="F3059" s="368"/>
      <c r="G3059" s="369"/>
      <c r="H3059" s="369"/>
      <c r="I3059" s="443"/>
      <c r="J3059" s="368"/>
      <c r="O3059" s="457"/>
      <c r="P3059" s="398"/>
      <c r="Q3059" s="398"/>
    </row>
    <row r="3060" spans="1:17" s="364" customFormat="1" ht="109.2" customHeight="1" x14ac:dyDescent="0.3">
      <c r="A3060" s="368"/>
      <c r="B3060" s="361"/>
      <c r="C3060" s="368"/>
      <c r="D3060" s="368"/>
      <c r="E3060" s="368"/>
      <c r="F3060" s="368"/>
      <c r="G3060" s="369"/>
      <c r="H3060" s="369"/>
      <c r="I3060" s="443"/>
      <c r="J3060" s="368"/>
      <c r="O3060" s="457"/>
      <c r="P3060" s="398"/>
      <c r="Q3060" s="398"/>
    </row>
    <row r="3061" spans="1:17" s="364" customFormat="1" ht="109.2" customHeight="1" x14ac:dyDescent="0.3">
      <c r="A3061" s="368"/>
      <c r="B3061" s="361"/>
      <c r="C3061" s="368"/>
      <c r="D3061" s="368"/>
      <c r="E3061" s="368"/>
      <c r="F3061" s="368"/>
      <c r="G3061" s="369"/>
      <c r="H3061" s="369"/>
      <c r="I3061" s="443"/>
      <c r="J3061" s="368"/>
      <c r="O3061" s="457"/>
      <c r="P3061" s="398"/>
      <c r="Q3061" s="398"/>
    </row>
    <row r="3062" spans="1:17" s="364" customFormat="1" ht="109.2" customHeight="1" x14ac:dyDescent="0.3">
      <c r="A3062" s="368"/>
      <c r="B3062" s="361"/>
      <c r="C3062" s="368"/>
      <c r="D3062" s="368"/>
      <c r="E3062" s="368"/>
      <c r="F3062" s="368"/>
      <c r="G3062" s="369"/>
      <c r="H3062" s="369"/>
      <c r="I3062" s="443"/>
      <c r="J3062" s="368"/>
      <c r="O3062" s="457"/>
      <c r="P3062" s="398"/>
      <c r="Q3062" s="398"/>
    </row>
    <row r="3063" spans="1:17" s="364" customFormat="1" ht="109.2" customHeight="1" x14ac:dyDescent="0.3">
      <c r="A3063" s="368"/>
      <c r="B3063" s="361"/>
      <c r="C3063" s="368"/>
      <c r="D3063" s="368"/>
      <c r="E3063" s="368"/>
      <c r="F3063" s="368"/>
      <c r="G3063" s="369"/>
      <c r="H3063" s="369"/>
      <c r="I3063" s="443"/>
      <c r="J3063" s="368"/>
      <c r="O3063" s="457"/>
      <c r="P3063" s="398"/>
      <c r="Q3063" s="398"/>
    </row>
    <row r="3064" spans="1:17" s="364" customFormat="1" ht="109.2" customHeight="1" x14ac:dyDescent="0.3">
      <c r="A3064" s="368"/>
      <c r="B3064" s="361"/>
      <c r="C3064" s="368"/>
      <c r="D3064" s="368"/>
      <c r="E3064" s="368"/>
      <c r="F3064" s="368"/>
      <c r="G3064" s="369"/>
      <c r="H3064" s="369"/>
      <c r="I3064" s="443"/>
      <c r="J3064" s="368"/>
      <c r="O3064" s="457"/>
      <c r="P3064" s="398"/>
      <c r="Q3064" s="398"/>
    </row>
    <row r="3065" spans="1:17" s="364" customFormat="1" ht="109.2" customHeight="1" x14ac:dyDescent="0.3">
      <c r="A3065" s="368"/>
      <c r="B3065" s="361"/>
      <c r="C3065" s="368"/>
      <c r="D3065" s="368"/>
      <c r="E3065" s="368"/>
      <c r="F3065" s="368"/>
      <c r="G3065" s="369"/>
      <c r="H3065" s="369"/>
      <c r="I3065" s="443"/>
      <c r="J3065" s="368"/>
      <c r="O3065" s="457"/>
      <c r="P3065" s="398"/>
      <c r="Q3065" s="398"/>
    </row>
    <row r="3066" spans="1:17" s="364" customFormat="1" ht="109.2" customHeight="1" x14ac:dyDescent="0.3">
      <c r="A3066" s="368"/>
      <c r="B3066" s="361"/>
      <c r="C3066" s="368"/>
      <c r="D3066" s="368"/>
      <c r="E3066" s="368"/>
      <c r="F3066" s="368"/>
      <c r="G3066" s="369"/>
      <c r="H3066" s="369"/>
      <c r="I3066" s="443"/>
      <c r="J3066" s="368"/>
      <c r="O3066" s="457"/>
      <c r="P3066" s="398"/>
      <c r="Q3066" s="398"/>
    </row>
    <row r="3067" spans="1:17" s="364" customFormat="1" ht="109.2" customHeight="1" x14ac:dyDescent="0.3">
      <c r="A3067" s="368"/>
      <c r="B3067" s="361"/>
      <c r="C3067" s="368"/>
      <c r="D3067" s="368"/>
      <c r="E3067" s="368"/>
      <c r="F3067" s="368"/>
      <c r="G3067" s="369"/>
      <c r="H3067" s="369"/>
      <c r="I3067" s="443"/>
      <c r="J3067" s="368"/>
      <c r="O3067" s="457"/>
      <c r="P3067" s="398"/>
      <c r="Q3067" s="398"/>
    </row>
    <row r="3068" spans="1:17" s="364" customFormat="1" ht="109.2" customHeight="1" x14ac:dyDescent="0.3">
      <c r="A3068" s="368"/>
      <c r="B3068" s="361"/>
      <c r="C3068" s="368"/>
      <c r="D3068" s="368"/>
      <c r="E3068" s="368"/>
      <c r="F3068" s="368"/>
      <c r="G3068" s="369"/>
      <c r="H3068" s="369"/>
      <c r="I3068" s="443"/>
      <c r="J3068" s="368"/>
      <c r="O3068" s="457"/>
      <c r="P3068" s="398"/>
      <c r="Q3068" s="398"/>
    </row>
    <row r="3069" spans="1:17" s="364" customFormat="1" ht="109.2" customHeight="1" x14ac:dyDescent="0.3">
      <c r="A3069" s="368"/>
      <c r="B3069" s="361"/>
      <c r="C3069" s="368"/>
      <c r="D3069" s="368"/>
      <c r="E3069" s="368"/>
      <c r="F3069" s="368"/>
      <c r="G3069" s="369"/>
      <c r="H3069" s="369"/>
      <c r="I3069" s="443"/>
      <c r="J3069" s="368"/>
      <c r="O3069" s="457"/>
      <c r="P3069" s="398"/>
      <c r="Q3069" s="398"/>
    </row>
    <row r="3070" spans="1:17" s="364" customFormat="1" ht="109.2" customHeight="1" x14ac:dyDescent="0.3">
      <c r="A3070" s="368"/>
      <c r="B3070" s="361"/>
      <c r="C3070" s="368"/>
      <c r="D3070" s="368"/>
      <c r="E3070" s="368"/>
      <c r="F3070" s="368"/>
      <c r="G3070" s="369"/>
      <c r="H3070" s="369"/>
      <c r="I3070" s="443"/>
      <c r="J3070" s="368"/>
      <c r="O3070" s="457"/>
      <c r="P3070" s="398"/>
      <c r="Q3070" s="398"/>
    </row>
    <row r="3071" spans="1:17" s="364" customFormat="1" ht="109.2" customHeight="1" x14ac:dyDescent="0.3">
      <c r="A3071" s="368"/>
      <c r="B3071" s="361"/>
      <c r="C3071" s="368"/>
      <c r="D3071" s="368"/>
      <c r="E3071" s="368"/>
      <c r="F3071" s="368"/>
      <c r="G3071" s="369"/>
      <c r="H3071" s="369"/>
      <c r="I3071" s="443"/>
      <c r="J3071" s="368"/>
      <c r="O3071" s="457"/>
      <c r="P3071" s="398"/>
      <c r="Q3071" s="398"/>
    </row>
    <row r="3072" spans="1:17" s="364" customFormat="1" ht="109.2" customHeight="1" x14ac:dyDescent="0.3">
      <c r="A3072" s="368"/>
      <c r="B3072" s="361"/>
      <c r="C3072" s="368"/>
      <c r="D3072" s="368"/>
      <c r="E3072" s="368"/>
      <c r="F3072" s="368"/>
      <c r="G3072" s="369"/>
      <c r="H3072" s="369"/>
      <c r="I3072" s="443"/>
      <c r="J3072" s="368"/>
      <c r="O3072" s="457"/>
      <c r="P3072" s="398"/>
      <c r="Q3072" s="398"/>
    </row>
    <row r="3073" spans="1:17" s="364" customFormat="1" ht="109.2" customHeight="1" x14ac:dyDescent="0.3">
      <c r="A3073" s="368"/>
      <c r="B3073" s="361"/>
      <c r="C3073" s="368"/>
      <c r="D3073" s="368"/>
      <c r="E3073" s="368"/>
      <c r="F3073" s="368"/>
      <c r="G3073" s="369"/>
      <c r="H3073" s="369"/>
      <c r="I3073" s="443"/>
      <c r="J3073" s="368"/>
      <c r="O3073" s="457"/>
      <c r="P3073" s="398"/>
      <c r="Q3073" s="398"/>
    </row>
    <row r="3074" spans="1:17" s="364" customFormat="1" ht="109.2" customHeight="1" x14ac:dyDescent="0.3">
      <c r="A3074" s="368"/>
      <c r="B3074" s="361"/>
      <c r="C3074" s="368"/>
      <c r="D3074" s="368"/>
      <c r="E3074" s="368"/>
      <c r="F3074" s="368"/>
      <c r="G3074" s="369"/>
      <c r="H3074" s="369"/>
      <c r="I3074" s="443"/>
      <c r="J3074" s="368"/>
      <c r="O3074" s="457"/>
      <c r="P3074" s="398"/>
      <c r="Q3074" s="398"/>
    </row>
    <row r="3075" spans="1:17" s="364" customFormat="1" ht="109.2" customHeight="1" x14ac:dyDescent="0.3">
      <c r="A3075" s="368"/>
      <c r="B3075" s="361"/>
      <c r="C3075" s="368"/>
      <c r="D3075" s="368"/>
      <c r="E3075" s="368"/>
      <c r="F3075" s="368"/>
      <c r="G3075" s="369"/>
      <c r="H3075" s="369"/>
      <c r="I3075" s="443"/>
      <c r="J3075" s="368"/>
      <c r="O3075" s="457"/>
      <c r="P3075" s="398"/>
      <c r="Q3075" s="398"/>
    </row>
    <row r="3076" spans="1:17" s="364" customFormat="1" ht="109.2" customHeight="1" x14ac:dyDescent="0.3">
      <c r="A3076" s="368"/>
      <c r="B3076" s="361"/>
      <c r="C3076" s="368"/>
      <c r="D3076" s="368"/>
      <c r="E3076" s="368"/>
      <c r="F3076" s="368"/>
      <c r="G3076" s="369"/>
      <c r="H3076" s="369"/>
      <c r="I3076" s="443"/>
      <c r="J3076" s="368"/>
      <c r="O3076" s="457"/>
      <c r="P3076" s="398"/>
      <c r="Q3076" s="398"/>
    </row>
    <row r="3077" spans="1:17" s="364" customFormat="1" ht="109.2" customHeight="1" x14ac:dyDescent="0.3">
      <c r="A3077" s="368"/>
      <c r="B3077" s="361"/>
      <c r="C3077" s="368"/>
      <c r="D3077" s="368"/>
      <c r="E3077" s="368"/>
      <c r="F3077" s="368"/>
      <c r="G3077" s="369"/>
      <c r="H3077" s="369"/>
      <c r="I3077" s="443"/>
      <c r="J3077" s="368"/>
      <c r="O3077" s="457"/>
      <c r="P3077" s="398"/>
      <c r="Q3077" s="398"/>
    </row>
    <row r="3078" spans="1:17" s="364" customFormat="1" ht="109.2" customHeight="1" x14ac:dyDescent="0.3">
      <c r="A3078" s="368"/>
      <c r="B3078" s="361"/>
      <c r="C3078" s="368"/>
      <c r="D3078" s="368"/>
      <c r="E3078" s="368"/>
      <c r="F3078" s="368"/>
      <c r="G3078" s="369"/>
      <c r="H3078" s="369"/>
      <c r="I3078" s="443"/>
      <c r="J3078" s="368"/>
      <c r="O3078" s="457"/>
      <c r="P3078" s="398"/>
      <c r="Q3078" s="398"/>
    </row>
    <row r="3079" spans="1:17" s="364" customFormat="1" ht="109.2" customHeight="1" x14ac:dyDescent="0.3">
      <c r="A3079" s="368"/>
      <c r="B3079" s="361"/>
      <c r="C3079" s="368"/>
      <c r="D3079" s="368"/>
      <c r="E3079" s="368"/>
      <c r="F3079" s="368"/>
      <c r="G3079" s="369"/>
      <c r="H3079" s="369"/>
      <c r="I3079" s="443"/>
      <c r="J3079" s="368"/>
      <c r="O3079" s="457"/>
      <c r="P3079" s="398"/>
      <c r="Q3079" s="398"/>
    </row>
    <row r="3080" spans="1:17" s="364" customFormat="1" ht="109.2" customHeight="1" x14ac:dyDescent="0.3">
      <c r="A3080" s="368"/>
      <c r="B3080" s="361"/>
      <c r="C3080" s="368"/>
      <c r="D3080" s="368"/>
      <c r="E3080" s="368"/>
      <c r="F3080" s="368"/>
      <c r="G3080" s="369"/>
      <c r="H3080" s="369"/>
      <c r="I3080" s="443"/>
      <c r="J3080" s="368"/>
      <c r="O3080" s="457"/>
      <c r="P3080" s="398"/>
      <c r="Q3080" s="398"/>
    </row>
    <row r="3081" spans="1:17" s="364" customFormat="1" ht="109.2" customHeight="1" x14ac:dyDescent="0.3">
      <c r="A3081" s="368"/>
      <c r="B3081" s="361"/>
      <c r="C3081" s="368"/>
      <c r="D3081" s="368"/>
      <c r="E3081" s="368"/>
      <c r="F3081" s="368"/>
      <c r="G3081" s="369"/>
      <c r="H3081" s="369"/>
      <c r="I3081" s="443"/>
      <c r="J3081" s="368"/>
      <c r="O3081" s="457"/>
      <c r="P3081" s="398"/>
      <c r="Q3081" s="398"/>
    </row>
    <row r="3082" spans="1:17" s="364" customFormat="1" ht="109.2" customHeight="1" x14ac:dyDescent="0.3">
      <c r="A3082" s="368"/>
      <c r="B3082" s="361"/>
      <c r="C3082" s="368"/>
      <c r="D3082" s="368"/>
      <c r="E3082" s="368"/>
      <c r="F3082" s="368"/>
      <c r="G3082" s="369"/>
      <c r="H3082" s="369"/>
      <c r="I3082" s="443"/>
      <c r="J3082" s="368"/>
      <c r="O3082" s="457"/>
      <c r="P3082" s="398"/>
      <c r="Q3082" s="398"/>
    </row>
    <row r="3083" spans="1:17" s="364" customFormat="1" ht="109.2" customHeight="1" x14ac:dyDescent="0.3">
      <c r="A3083" s="368"/>
      <c r="B3083" s="361"/>
      <c r="C3083" s="368"/>
      <c r="D3083" s="368"/>
      <c r="E3083" s="368"/>
      <c r="F3083" s="368"/>
      <c r="G3083" s="369"/>
      <c r="H3083" s="369"/>
      <c r="I3083" s="443"/>
      <c r="J3083" s="368"/>
      <c r="O3083" s="457"/>
      <c r="P3083" s="398"/>
      <c r="Q3083" s="398"/>
    </row>
    <row r="3084" spans="1:17" s="364" customFormat="1" ht="109.2" customHeight="1" x14ac:dyDescent="0.3">
      <c r="A3084" s="368"/>
      <c r="B3084" s="361"/>
      <c r="C3084" s="368"/>
      <c r="D3084" s="368"/>
      <c r="E3084" s="368"/>
      <c r="F3084" s="368"/>
      <c r="G3084" s="369"/>
      <c r="H3084" s="369"/>
      <c r="I3084" s="443"/>
      <c r="J3084" s="368"/>
      <c r="O3084" s="457"/>
      <c r="P3084" s="398"/>
      <c r="Q3084" s="398"/>
    </row>
    <row r="3085" spans="1:17" s="364" customFormat="1" ht="109.2" customHeight="1" x14ac:dyDescent="0.3">
      <c r="A3085" s="368"/>
      <c r="B3085" s="361"/>
      <c r="C3085" s="368"/>
      <c r="D3085" s="368"/>
      <c r="E3085" s="368"/>
      <c r="F3085" s="368"/>
      <c r="G3085" s="369"/>
      <c r="H3085" s="369"/>
      <c r="I3085" s="443"/>
      <c r="J3085" s="368"/>
      <c r="O3085" s="457"/>
      <c r="P3085" s="398"/>
      <c r="Q3085" s="398"/>
    </row>
    <row r="3086" spans="1:17" s="364" customFormat="1" ht="109.2" customHeight="1" x14ac:dyDescent="0.3">
      <c r="A3086" s="368"/>
      <c r="B3086" s="361"/>
      <c r="C3086" s="368"/>
      <c r="D3086" s="368"/>
      <c r="E3086" s="368"/>
      <c r="F3086" s="368"/>
      <c r="G3086" s="369"/>
      <c r="H3086" s="369"/>
      <c r="I3086" s="443"/>
      <c r="J3086" s="368"/>
      <c r="O3086" s="457"/>
      <c r="P3086" s="398"/>
      <c r="Q3086" s="398"/>
    </row>
    <row r="3087" spans="1:17" s="364" customFormat="1" ht="109.2" customHeight="1" x14ac:dyDescent="0.3">
      <c r="A3087" s="368"/>
      <c r="B3087" s="361"/>
      <c r="C3087" s="368"/>
      <c r="D3087" s="368"/>
      <c r="E3087" s="368"/>
      <c r="F3087" s="368"/>
      <c r="G3087" s="369"/>
      <c r="H3087" s="369"/>
      <c r="I3087" s="443"/>
      <c r="J3087" s="368"/>
      <c r="O3087" s="457"/>
      <c r="P3087" s="398"/>
      <c r="Q3087" s="398"/>
    </row>
    <row r="3088" spans="1:17" s="364" customFormat="1" ht="109.2" customHeight="1" x14ac:dyDescent="0.3">
      <c r="A3088" s="368"/>
      <c r="B3088" s="361"/>
      <c r="C3088" s="368"/>
      <c r="D3088" s="368"/>
      <c r="E3088" s="368"/>
      <c r="F3088" s="368"/>
      <c r="G3088" s="369"/>
      <c r="H3088" s="369"/>
      <c r="I3088" s="443"/>
      <c r="J3088" s="368"/>
      <c r="O3088" s="457"/>
      <c r="P3088" s="398"/>
      <c r="Q3088" s="398"/>
    </row>
    <row r="3089" spans="1:17" s="364" customFormat="1" ht="109.2" customHeight="1" x14ac:dyDescent="0.3">
      <c r="A3089" s="368"/>
      <c r="B3089" s="361"/>
      <c r="C3089" s="368"/>
      <c r="D3089" s="368"/>
      <c r="E3089" s="368"/>
      <c r="F3089" s="368"/>
      <c r="G3089" s="369"/>
      <c r="H3089" s="369"/>
      <c r="I3089" s="443"/>
      <c r="J3089" s="368"/>
      <c r="O3089" s="457"/>
      <c r="P3089" s="398"/>
      <c r="Q3089" s="398"/>
    </row>
    <row r="3090" spans="1:17" s="364" customFormat="1" ht="109.2" customHeight="1" x14ac:dyDescent="0.3">
      <c r="A3090" s="368"/>
      <c r="B3090" s="361"/>
      <c r="C3090" s="368"/>
      <c r="D3090" s="368"/>
      <c r="E3090" s="368"/>
      <c r="F3090" s="368"/>
      <c r="G3090" s="369"/>
      <c r="H3090" s="369"/>
      <c r="I3090" s="443"/>
      <c r="J3090" s="368"/>
      <c r="O3090" s="457"/>
      <c r="P3090" s="398"/>
      <c r="Q3090" s="398"/>
    </row>
    <row r="3091" spans="1:17" s="364" customFormat="1" ht="109.2" customHeight="1" x14ac:dyDescent="0.3">
      <c r="A3091" s="368"/>
      <c r="B3091" s="361"/>
      <c r="C3091" s="368"/>
      <c r="D3091" s="368"/>
      <c r="E3091" s="368"/>
      <c r="F3091" s="368"/>
      <c r="G3091" s="369"/>
      <c r="H3091" s="369"/>
      <c r="I3091" s="443"/>
      <c r="J3091" s="368"/>
      <c r="O3091" s="457"/>
      <c r="P3091" s="398"/>
      <c r="Q3091" s="398"/>
    </row>
    <row r="3092" spans="1:17" s="364" customFormat="1" ht="109.2" customHeight="1" x14ac:dyDescent="0.3">
      <c r="A3092" s="368"/>
      <c r="B3092" s="361"/>
      <c r="C3092" s="368"/>
      <c r="D3092" s="368"/>
      <c r="E3092" s="368"/>
      <c r="F3092" s="368"/>
      <c r="G3092" s="369"/>
      <c r="H3092" s="369"/>
      <c r="I3092" s="443"/>
      <c r="J3092" s="368"/>
      <c r="O3092" s="457"/>
      <c r="P3092" s="398"/>
      <c r="Q3092" s="398"/>
    </row>
    <row r="3093" spans="1:17" s="364" customFormat="1" ht="109.2" customHeight="1" x14ac:dyDescent="0.3">
      <c r="A3093" s="368"/>
      <c r="B3093" s="361"/>
      <c r="C3093" s="368"/>
      <c r="D3093" s="368"/>
      <c r="E3093" s="368"/>
      <c r="F3093" s="368"/>
      <c r="G3093" s="369"/>
      <c r="H3093" s="369"/>
      <c r="I3093" s="443"/>
      <c r="J3093" s="368"/>
      <c r="O3093" s="457"/>
      <c r="P3093" s="398"/>
      <c r="Q3093" s="398"/>
    </row>
    <row r="3094" spans="1:17" s="364" customFormat="1" ht="109.2" customHeight="1" x14ac:dyDescent="0.3">
      <c r="A3094" s="368"/>
      <c r="B3094" s="361"/>
      <c r="C3094" s="368"/>
      <c r="D3094" s="368"/>
      <c r="E3094" s="368"/>
      <c r="F3094" s="368"/>
      <c r="G3094" s="369"/>
      <c r="H3094" s="369"/>
      <c r="I3094" s="443"/>
      <c r="J3094" s="368"/>
      <c r="O3094" s="457"/>
      <c r="P3094" s="398"/>
      <c r="Q3094" s="398"/>
    </row>
    <row r="3095" spans="1:17" s="364" customFormat="1" ht="109.2" customHeight="1" x14ac:dyDescent="0.3">
      <c r="A3095" s="368"/>
      <c r="B3095" s="361"/>
      <c r="C3095" s="368"/>
      <c r="D3095" s="368"/>
      <c r="E3095" s="368"/>
      <c r="F3095" s="368"/>
      <c r="G3095" s="369"/>
      <c r="H3095" s="369"/>
      <c r="I3095" s="443"/>
      <c r="J3095" s="368"/>
      <c r="O3095" s="457"/>
      <c r="P3095" s="398"/>
      <c r="Q3095" s="398"/>
    </row>
    <row r="3096" spans="1:17" s="364" customFormat="1" ht="109.2" customHeight="1" x14ac:dyDescent="0.3">
      <c r="A3096" s="368"/>
      <c r="B3096" s="361"/>
      <c r="C3096" s="368"/>
      <c r="D3096" s="368"/>
      <c r="E3096" s="368"/>
      <c r="F3096" s="368"/>
      <c r="G3096" s="369"/>
      <c r="H3096" s="369"/>
      <c r="I3096" s="443"/>
      <c r="J3096" s="368"/>
      <c r="O3096" s="457"/>
      <c r="P3096" s="398"/>
      <c r="Q3096" s="398"/>
    </row>
    <row r="3097" spans="1:17" s="364" customFormat="1" ht="109.2" customHeight="1" x14ac:dyDescent="0.3">
      <c r="A3097" s="368"/>
      <c r="B3097" s="361"/>
      <c r="C3097" s="368"/>
      <c r="D3097" s="368"/>
      <c r="E3097" s="368"/>
      <c r="F3097" s="368"/>
      <c r="G3097" s="369"/>
      <c r="H3097" s="369"/>
      <c r="I3097" s="443"/>
      <c r="J3097" s="368"/>
      <c r="O3097" s="457"/>
      <c r="P3097" s="398"/>
      <c r="Q3097" s="398"/>
    </row>
    <row r="3098" spans="1:17" s="364" customFormat="1" ht="109.2" customHeight="1" x14ac:dyDescent="0.3">
      <c r="A3098" s="368"/>
      <c r="B3098" s="361"/>
      <c r="C3098" s="368"/>
      <c r="D3098" s="368"/>
      <c r="E3098" s="368"/>
      <c r="F3098" s="368"/>
      <c r="G3098" s="369"/>
      <c r="H3098" s="369"/>
      <c r="I3098" s="443"/>
      <c r="J3098" s="368"/>
      <c r="O3098" s="457"/>
      <c r="P3098" s="398"/>
      <c r="Q3098" s="398"/>
    </row>
    <row r="3099" spans="1:17" s="364" customFormat="1" ht="109.2" customHeight="1" x14ac:dyDescent="0.3">
      <c r="A3099" s="368"/>
      <c r="B3099" s="361"/>
      <c r="C3099" s="368"/>
      <c r="D3099" s="368"/>
      <c r="E3099" s="368"/>
      <c r="F3099" s="368"/>
      <c r="G3099" s="369"/>
      <c r="H3099" s="369"/>
      <c r="I3099" s="443"/>
      <c r="J3099" s="368"/>
      <c r="O3099" s="457"/>
      <c r="P3099" s="398"/>
      <c r="Q3099" s="398"/>
    </row>
    <row r="3100" spans="1:17" s="364" customFormat="1" ht="109.2" customHeight="1" x14ac:dyDescent="0.3">
      <c r="A3100" s="368"/>
      <c r="B3100" s="361"/>
      <c r="C3100" s="368"/>
      <c r="D3100" s="368"/>
      <c r="E3100" s="368"/>
      <c r="F3100" s="368"/>
      <c r="G3100" s="369"/>
      <c r="H3100" s="369"/>
      <c r="I3100" s="443"/>
      <c r="J3100" s="368"/>
      <c r="O3100" s="457"/>
      <c r="P3100" s="398"/>
      <c r="Q3100" s="398"/>
    </row>
    <row r="3101" spans="1:17" s="364" customFormat="1" ht="109.2" customHeight="1" x14ac:dyDescent="0.3">
      <c r="A3101" s="368"/>
      <c r="B3101" s="361"/>
      <c r="C3101" s="368"/>
      <c r="D3101" s="368"/>
      <c r="E3101" s="368"/>
      <c r="F3101" s="368"/>
      <c r="G3101" s="369"/>
      <c r="H3101" s="369"/>
      <c r="I3101" s="443"/>
      <c r="J3101" s="368"/>
      <c r="O3101" s="457"/>
      <c r="P3101" s="398"/>
      <c r="Q3101" s="398"/>
    </row>
    <row r="3102" spans="1:17" s="364" customFormat="1" ht="109.2" customHeight="1" x14ac:dyDescent="0.3">
      <c r="A3102" s="368"/>
      <c r="B3102" s="361"/>
      <c r="C3102" s="368"/>
      <c r="D3102" s="368"/>
      <c r="E3102" s="368"/>
      <c r="F3102" s="368"/>
      <c r="G3102" s="369"/>
      <c r="H3102" s="369"/>
      <c r="I3102" s="443"/>
      <c r="J3102" s="368"/>
      <c r="O3102" s="457"/>
      <c r="P3102" s="398"/>
      <c r="Q3102" s="398"/>
    </row>
    <row r="3103" spans="1:17" s="364" customFormat="1" ht="109.2" customHeight="1" x14ac:dyDescent="0.3">
      <c r="A3103" s="368"/>
      <c r="B3103" s="361"/>
      <c r="C3103" s="368"/>
      <c r="D3103" s="368"/>
      <c r="E3103" s="368"/>
      <c r="F3103" s="368"/>
      <c r="G3103" s="369"/>
      <c r="H3103" s="369"/>
      <c r="I3103" s="443"/>
      <c r="J3103" s="368"/>
      <c r="O3103" s="457"/>
      <c r="P3103" s="398"/>
      <c r="Q3103" s="398"/>
    </row>
    <row r="3104" spans="1:17" s="364" customFormat="1" ht="109.2" customHeight="1" x14ac:dyDescent="0.3">
      <c r="A3104" s="368"/>
      <c r="B3104" s="361"/>
      <c r="C3104" s="368"/>
      <c r="D3104" s="368"/>
      <c r="E3104" s="368"/>
      <c r="F3104" s="368"/>
      <c r="G3104" s="369"/>
      <c r="H3104" s="369"/>
      <c r="I3104" s="443"/>
      <c r="J3104" s="368"/>
      <c r="O3104" s="457"/>
      <c r="P3104" s="398"/>
      <c r="Q3104" s="398"/>
    </row>
    <row r="3105" spans="1:17" s="364" customFormat="1" ht="109.2" customHeight="1" x14ac:dyDescent="0.3">
      <c r="A3105" s="368"/>
      <c r="B3105" s="361"/>
      <c r="C3105" s="368"/>
      <c r="D3105" s="368"/>
      <c r="E3105" s="368"/>
      <c r="F3105" s="368"/>
      <c r="G3105" s="369"/>
      <c r="H3105" s="369"/>
      <c r="I3105" s="443"/>
      <c r="J3105" s="368"/>
      <c r="O3105" s="457"/>
      <c r="P3105" s="398"/>
      <c r="Q3105" s="398"/>
    </row>
    <row r="3106" spans="1:17" s="364" customFormat="1" ht="109.2" customHeight="1" x14ac:dyDescent="0.3">
      <c r="A3106" s="368"/>
      <c r="B3106" s="361"/>
      <c r="C3106" s="368"/>
      <c r="D3106" s="368"/>
      <c r="E3106" s="368"/>
      <c r="F3106" s="368"/>
      <c r="G3106" s="369"/>
      <c r="H3106" s="369"/>
      <c r="I3106" s="443"/>
      <c r="J3106" s="368"/>
      <c r="O3106" s="457"/>
      <c r="P3106" s="398"/>
      <c r="Q3106" s="398"/>
    </row>
    <row r="3107" spans="1:17" s="364" customFormat="1" ht="109.2" customHeight="1" x14ac:dyDescent="0.3">
      <c r="A3107" s="368"/>
      <c r="B3107" s="361"/>
      <c r="C3107" s="368"/>
      <c r="D3107" s="368"/>
      <c r="E3107" s="368"/>
      <c r="F3107" s="368"/>
      <c r="G3107" s="369"/>
      <c r="H3107" s="369"/>
      <c r="I3107" s="443"/>
      <c r="J3107" s="368"/>
      <c r="O3107" s="457"/>
      <c r="P3107" s="398"/>
      <c r="Q3107" s="398"/>
    </row>
    <row r="3108" spans="1:17" s="364" customFormat="1" ht="109.2" customHeight="1" x14ac:dyDescent="0.3">
      <c r="A3108" s="368"/>
      <c r="B3108" s="361"/>
      <c r="C3108" s="368"/>
      <c r="D3108" s="368"/>
      <c r="E3108" s="368"/>
      <c r="F3108" s="368"/>
      <c r="G3108" s="369"/>
      <c r="H3108" s="369"/>
      <c r="I3108" s="443"/>
      <c r="J3108" s="368"/>
      <c r="O3108" s="457"/>
      <c r="P3108" s="398"/>
      <c r="Q3108" s="398"/>
    </row>
    <row r="3109" spans="1:17" s="364" customFormat="1" ht="109.2" customHeight="1" x14ac:dyDescent="0.3">
      <c r="A3109" s="368"/>
      <c r="B3109" s="361"/>
      <c r="C3109" s="368"/>
      <c r="D3109" s="368"/>
      <c r="E3109" s="368"/>
      <c r="F3109" s="368"/>
      <c r="G3109" s="369"/>
      <c r="H3109" s="369"/>
      <c r="I3109" s="443"/>
      <c r="J3109" s="368"/>
      <c r="O3109" s="457"/>
      <c r="P3109" s="398"/>
      <c r="Q3109" s="398"/>
    </row>
    <row r="3110" spans="1:17" s="364" customFormat="1" ht="109.2" customHeight="1" x14ac:dyDescent="0.3">
      <c r="A3110" s="368"/>
      <c r="B3110" s="361"/>
      <c r="C3110" s="368"/>
      <c r="D3110" s="368"/>
      <c r="E3110" s="368"/>
      <c r="F3110" s="368"/>
      <c r="G3110" s="369"/>
      <c r="H3110" s="369"/>
      <c r="I3110" s="443"/>
      <c r="J3110" s="368"/>
      <c r="O3110" s="457"/>
      <c r="P3110" s="398"/>
      <c r="Q3110" s="398"/>
    </row>
    <row r="3111" spans="1:17" s="364" customFormat="1" ht="109.2" customHeight="1" x14ac:dyDescent="0.3">
      <c r="A3111" s="368"/>
      <c r="B3111" s="361"/>
      <c r="C3111" s="368"/>
      <c r="D3111" s="368"/>
      <c r="E3111" s="368"/>
      <c r="F3111" s="368"/>
      <c r="G3111" s="369"/>
      <c r="H3111" s="369"/>
      <c r="I3111" s="443"/>
      <c r="J3111" s="368"/>
      <c r="O3111" s="457"/>
      <c r="P3111" s="398"/>
      <c r="Q3111" s="398"/>
    </row>
    <row r="3112" spans="1:17" s="364" customFormat="1" ht="109.2" customHeight="1" x14ac:dyDescent="0.3">
      <c r="A3112" s="368"/>
      <c r="B3112" s="361"/>
      <c r="C3112" s="368"/>
      <c r="D3112" s="368"/>
      <c r="E3112" s="368"/>
      <c r="F3112" s="368"/>
      <c r="G3112" s="369"/>
      <c r="H3112" s="369"/>
      <c r="I3112" s="443"/>
      <c r="J3112" s="368"/>
      <c r="O3112" s="457"/>
      <c r="P3112" s="398"/>
      <c r="Q3112" s="398"/>
    </row>
    <row r="3113" spans="1:17" s="364" customFormat="1" ht="109.2" customHeight="1" x14ac:dyDescent="0.3">
      <c r="A3113" s="368"/>
      <c r="B3113" s="361"/>
      <c r="C3113" s="368"/>
      <c r="D3113" s="368"/>
      <c r="E3113" s="368"/>
      <c r="F3113" s="368"/>
      <c r="G3113" s="369"/>
      <c r="H3113" s="369"/>
      <c r="I3113" s="443"/>
      <c r="J3113" s="368"/>
      <c r="O3113" s="457"/>
      <c r="P3113" s="398"/>
      <c r="Q3113" s="398"/>
    </row>
    <row r="3114" spans="1:17" s="364" customFormat="1" ht="109.2" customHeight="1" x14ac:dyDescent="0.3">
      <c r="A3114" s="368"/>
      <c r="B3114" s="361"/>
      <c r="C3114" s="368"/>
      <c r="D3114" s="368"/>
      <c r="E3114" s="368"/>
      <c r="F3114" s="368"/>
      <c r="G3114" s="369"/>
      <c r="H3114" s="369"/>
      <c r="I3114" s="443"/>
      <c r="J3114" s="368"/>
      <c r="O3114" s="457"/>
      <c r="P3114" s="398"/>
      <c r="Q3114" s="398"/>
    </row>
    <row r="3115" spans="1:17" s="364" customFormat="1" ht="109.2" customHeight="1" x14ac:dyDescent="0.3">
      <c r="A3115" s="368"/>
      <c r="B3115" s="361"/>
      <c r="C3115" s="368"/>
      <c r="D3115" s="368"/>
      <c r="E3115" s="368"/>
      <c r="F3115" s="368"/>
      <c r="G3115" s="369"/>
      <c r="H3115" s="369"/>
      <c r="I3115" s="443"/>
      <c r="J3115" s="368"/>
      <c r="O3115" s="457"/>
      <c r="P3115" s="398"/>
      <c r="Q3115" s="398"/>
    </row>
    <row r="3116" spans="1:17" s="364" customFormat="1" ht="109.2" customHeight="1" x14ac:dyDescent="0.3">
      <c r="A3116" s="368"/>
      <c r="B3116" s="361"/>
      <c r="C3116" s="368"/>
      <c r="D3116" s="368"/>
      <c r="E3116" s="368"/>
      <c r="F3116" s="368"/>
      <c r="G3116" s="369"/>
      <c r="H3116" s="369"/>
      <c r="I3116" s="443"/>
      <c r="J3116" s="368"/>
      <c r="O3116" s="457"/>
      <c r="P3116" s="398"/>
      <c r="Q3116" s="398"/>
    </row>
    <row r="3117" spans="1:17" s="364" customFormat="1" ht="109.2" customHeight="1" x14ac:dyDescent="0.3">
      <c r="A3117" s="368"/>
      <c r="B3117" s="361"/>
      <c r="C3117" s="368"/>
      <c r="D3117" s="368"/>
      <c r="E3117" s="368"/>
      <c r="F3117" s="368"/>
      <c r="G3117" s="369"/>
      <c r="H3117" s="369"/>
      <c r="I3117" s="443"/>
      <c r="J3117" s="368"/>
      <c r="O3117" s="457"/>
      <c r="P3117" s="398"/>
      <c r="Q3117" s="398"/>
    </row>
    <row r="3118" spans="1:17" s="364" customFormat="1" ht="109.2" customHeight="1" x14ac:dyDescent="0.3">
      <c r="A3118" s="368"/>
      <c r="B3118" s="361"/>
      <c r="C3118" s="368"/>
      <c r="D3118" s="368"/>
      <c r="E3118" s="368"/>
      <c r="F3118" s="368"/>
      <c r="G3118" s="369"/>
      <c r="H3118" s="369"/>
      <c r="I3118" s="443"/>
      <c r="J3118" s="368"/>
      <c r="O3118" s="457"/>
      <c r="P3118" s="398"/>
      <c r="Q3118" s="398"/>
    </row>
    <row r="3119" spans="1:17" s="364" customFormat="1" ht="109.2" customHeight="1" x14ac:dyDescent="0.3">
      <c r="A3119" s="368"/>
      <c r="B3119" s="361"/>
      <c r="C3119" s="368"/>
      <c r="D3119" s="368"/>
      <c r="E3119" s="368"/>
      <c r="F3119" s="368"/>
      <c r="G3119" s="369"/>
      <c r="H3119" s="369"/>
      <c r="I3119" s="443"/>
      <c r="J3119" s="368"/>
      <c r="O3119" s="457"/>
      <c r="P3119" s="398"/>
      <c r="Q3119" s="398"/>
    </row>
    <row r="3120" spans="1:17" s="364" customFormat="1" ht="109.2" customHeight="1" x14ac:dyDescent="0.3">
      <c r="A3120" s="368"/>
      <c r="B3120" s="361"/>
      <c r="C3120" s="368"/>
      <c r="D3120" s="368"/>
      <c r="E3120" s="368"/>
      <c r="F3120" s="368"/>
      <c r="G3120" s="369"/>
      <c r="H3120" s="369"/>
      <c r="I3120" s="443"/>
      <c r="J3120" s="368"/>
      <c r="O3120" s="457"/>
      <c r="P3120" s="398"/>
      <c r="Q3120" s="398"/>
    </row>
    <row r="3121" spans="1:17" s="364" customFormat="1" ht="109.2" customHeight="1" x14ac:dyDescent="0.3">
      <c r="A3121" s="368"/>
      <c r="B3121" s="361"/>
      <c r="C3121" s="368"/>
      <c r="D3121" s="368"/>
      <c r="E3121" s="368"/>
      <c r="F3121" s="368"/>
      <c r="G3121" s="369"/>
      <c r="H3121" s="369"/>
      <c r="I3121" s="443"/>
      <c r="J3121" s="368"/>
      <c r="O3121" s="457"/>
      <c r="P3121" s="398"/>
      <c r="Q3121" s="398"/>
    </row>
    <row r="3122" spans="1:17" s="364" customFormat="1" ht="109.2" customHeight="1" x14ac:dyDescent="0.3">
      <c r="A3122" s="368"/>
      <c r="B3122" s="361"/>
      <c r="C3122" s="368"/>
      <c r="D3122" s="368"/>
      <c r="E3122" s="368"/>
      <c r="F3122" s="368"/>
      <c r="G3122" s="369"/>
      <c r="H3122" s="369"/>
      <c r="I3122" s="443"/>
      <c r="J3122" s="368"/>
      <c r="O3122" s="457"/>
      <c r="P3122" s="398"/>
      <c r="Q3122" s="398"/>
    </row>
    <row r="3123" spans="1:17" s="364" customFormat="1" ht="109.2" customHeight="1" x14ac:dyDescent="0.3">
      <c r="A3123" s="368"/>
      <c r="B3123" s="361"/>
      <c r="C3123" s="368"/>
      <c r="D3123" s="368"/>
      <c r="E3123" s="368"/>
      <c r="F3123" s="368"/>
      <c r="G3123" s="369"/>
      <c r="H3123" s="369"/>
      <c r="I3123" s="443"/>
      <c r="J3123" s="368"/>
      <c r="O3123" s="457"/>
      <c r="P3123" s="398"/>
      <c r="Q3123" s="398"/>
    </row>
    <row r="3124" spans="1:17" s="364" customFormat="1" ht="109.2" customHeight="1" x14ac:dyDescent="0.3">
      <c r="A3124" s="368"/>
      <c r="B3124" s="361"/>
      <c r="C3124" s="368"/>
      <c r="D3124" s="368"/>
      <c r="E3124" s="368"/>
      <c r="F3124" s="368"/>
      <c r="G3124" s="369"/>
      <c r="H3124" s="369"/>
      <c r="I3124" s="443"/>
      <c r="J3124" s="368"/>
      <c r="O3124" s="457"/>
      <c r="P3124" s="398"/>
      <c r="Q3124" s="398"/>
    </row>
    <row r="3125" spans="1:17" s="364" customFormat="1" ht="109.2" customHeight="1" x14ac:dyDescent="0.3">
      <c r="A3125" s="368"/>
      <c r="B3125" s="361"/>
      <c r="C3125" s="368"/>
      <c r="D3125" s="368"/>
      <c r="E3125" s="368"/>
      <c r="F3125" s="368"/>
      <c r="G3125" s="369"/>
      <c r="H3125" s="369"/>
      <c r="I3125" s="443"/>
      <c r="J3125" s="368"/>
      <c r="O3125" s="457"/>
      <c r="P3125" s="398"/>
      <c r="Q3125" s="398"/>
    </row>
    <row r="3126" spans="1:17" s="364" customFormat="1" ht="109.2" customHeight="1" x14ac:dyDescent="0.3">
      <c r="A3126" s="368"/>
      <c r="B3126" s="361"/>
      <c r="C3126" s="368"/>
      <c r="D3126" s="368"/>
      <c r="E3126" s="368"/>
      <c r="F3126" s="368"/>
      <c r="G3126" s="369"/>
      <c r="H3126" s="369"/>
      <c r="I3126" s="443"/>
      <c r="J3126" s="368"/>
      <c r="O3126" s="457"/>
      <c r="P3126" s="398"/>
      <c r="Q3126" s="398"/>
    </row>
    <row r="3127" spans="1:17" s="364" customFormat="1" ht="109.2" customHeight="1" x14ac:dyDescent="0.3">
      <c r="A3127" s="368"/>
      <c r="B3127" s="361"/>
      <c r="C3127" s="368"/>
      <c r="D3127" s="368"/>
      <c r="E3127" s="368"/>
      <c r="F3127" s="368"/>
      <c r="G3127" s="369"/>
      <c r="H3127" s="369"/>
      <c r="I3127" s="443"/>
      <c r="J3127" s="368"/>
      <c r="O3127" s="457"/>
      <c r="P3127" s="398"/>
      <c r="Q3127" s="398"/>
    </row>
    <row r="3128" spans="1:17" s="364" customFormat="1" ht="109.2" customHeight="1" x14ac:dyDescent="0.3">
      <c r="A3128" s="368"/>
      <c r="B3128" s="361"/>
      <c r="C3128" s="368"/>
      <c r="D3128" s="368"/>
      <c r="E3128" s="368"/>
      <c r="F3128" s="368"/>
      <c r="G3128" s="369"/>
      <c r="H3128" s="369"/>
      <c r="I3128" s="443"/>
      <c r="J3128" s="368"/>
      <c r="O3128" s="457"/>
      <c r="P3128" s="398"/>
      <c r="Q3128" s="398"/>
    </row>
    <row r="3129" spans="1:17" s="364" customFormat="1" ht="109.2" customHeight="1" x14ac:dyDescent="0.3">
      <c r="A3129" s="368"/>
      <c r="B3129" s="361"/>
      <c r="C3129" s="368"/>
      <c r="D3129" s="368"/>
      <c r="E3129" s="368"/>
      <c r="F3129" s="368"/>
      <c r="G3129" s="369"/>
      <c r="H3129" s="369"/>
      <c r="I3129" s="443"/>
      <c r="J3129" s="368"/>
      <c r="O3129" s="457"/>
      <c r="P3129" s="398"/>
      <c r="Q3129" s="398"/>
    </row>
    <row r="3130" spans="1:17" s="364" customFormat="1" ht="109.2" customHeight="1" x14ac:dyDescent="0.3">
      <c r="A3130" s="368"/>
      <c r="B3130" s="361"/>
      <c r="C3130" s="368"/>
      <c r="D3130" s="368"/>
      <c r="E3130" s="368"/>
      <c r="F3130" s="368"/>
      <c r="G3130" s="369"/>
      <c r="H3130" s="369"/>
      <c r="I3130" s="443"/>
      <c r="J3130" s="368"/>
      <c r="O3130" s="457"/>
      <c r="P3130" s="398"/>
      <c r="Q3130" s="398"/>
    </row>
    <row r="3131" spans="1:17" s="364" customFormat="1" ht="109.2" customHeight="1" x14ac:dyDescent="0.3">
      <c r="A3131" s="368"/>
      <c r="B3131" s="361"/>
      <c r="C3131" s="368"/>
      <c r="D3131" s="368"/>
      <c r="E3131" s="368"/>
      <c r="F3131" s="368"/>
      <c r="G3131" s="369"/>
      <c r="H3131" s="369"/>
      <c r="I3131" s="443"/>
      <c r="J3131" s="368"/>
      <c r="O3131" s="457"/>
      <c r="P3131" s="398"/>
      <c r="Q3131" s="398"/>
    </row>
    <row r="3132" spans="1:17" s="364" customFormat="1" ht="109.2" customHeight="1" x14ac:dyDescent="0.3">
      <c r="A3132" s="368"/>
      <c r="B3132" s="361"/>
      <c r="C3132" s="368"/>
      <c r="D3132" s="368"/>
      <c r="E3132" s="368"/>
      <c r="F3132" s="368"/>
      <c r="G3132" s="369"/>
      <c r="H3132" s="369"/>
      <c r="I3132" s="443"/>
      <c r="J3132" s="368"/>
      <c r="O3132" s="457"/>
      <c r="P3132" s="398"/>
      <c r="Q3132" s="398"/>
    </row>
    <row r="3133" spans="1:17" s="364" customFormat="1" ht="109.2" customHeight="1" x14ac:dyDescent="0.3">
      <c r="A3133" s="368"/>
      <c r="B3133" s="361"/>
      <c r="C3133" s="368"/>
      <c r="D3133" s="368"/>
      <c r="E3133" s="368"/>
      <c r="F3133" s="368"/>
      <c r="G3133" s="369"/>
      <c r="H3133" s="369"/>
      <c r="I3133" s="443"/>
      <c r="J3133" s="368"/>
      <c r="O3133" s="457"/>
      <c r="P3133" s="398"/>
      <c r="Q3133" s="398"/>
    </row>
    <row r="3134" spans="1:17" s="364" customFormat="1" ht="109.2" customHeight="1" x14ac:dyDescent="0.3">
      <c r="A3134" s="368"/>
      <c r="B3134" s="361"/>
      <c r="C3134" s="368"/>
      <c r="D3134" s="368"/>
      <c r="E3134" s="368"/>
      <c r="F3134" s="368"/>
      <c r="G3134" s="369"/>
      <c r="H3134" s="369"/>
      <c r="I3134" s="443"/>
      <c r="J3134" s="368"/>
      <c r="O3134" s="457"/>
      <c r="P3134" s="398"/>
      <c r="Q3134" s="398"/>
    </row>
    <row r="3135" spans="1:17" s="364" customFormat="1" ht="109.2" customHeight="1" x14ac:dyDescent="0.3">
      <c r="A3135" s="368"/>
      <c r="B3135" s="361"/>
      <c r="C3135" s="368"/>
      <c r="D3135" s="368"/>
      <c r="E3135" s="368"/>
      <c r="F3135" s="368"/>
      <c r="G3135" s="369"/>
      <c r="H3135" s="369"/>
      <c r="I3135" s="443"/>
      <c r="J3135" s="368"/>
      <c r="O3135" s="457"/>
      <c r="P3135" s="398"/>
      <c r="Q3135" s="398"/>
    </row>
    <row r="3136" spans="1:17" s="364" customFormat="1" ht="109.2" customHeight="1" x14ac:dyDescent="0.3">
      <c r="A3136" s="368"/>
      <c r="B3136" s="361"/>
      <c r="C3136" s="368"/>
      <c r="D3136" s="368"/>
      <c r="E3136" s="368"/>
      <c r="F3136" s="368"/>
      <c r="G3136" s="369"/>
      <c r="H3136" s="369"/>
      <c r="I3136" s="443"/>
      <c r="J3136" s="368"/>
      <c r="O3136" s="457"/>
      <c r="P3136" s="398"/>
      <c r="Q3136" s="398"/>
    </row>
    <row r="3137" spans="1:17" s="364" customFormat="1" ht="109.2" customHeight="1" x14ac:dyDescent="0.3">
      <c r="A3137" s="368"/>
      <c r="B3137" s="361"/>
      <c r="C3137" s="368"/>
      <c r="D3137" s="368"/>
      <c r="E3137" s="368"/>
      <c r="F3137" s="368"/>
      <c r="G3137" s="369"/>
      <c r="H3137" s="369"/>
      <c r="I3137" s="443"/>
      <c r="J3137" s="368"/>
      <c r="O3137" s="457"/>
      <c r="P3137" s="398"/>
      <c r="Q3137" s="398"/>
    </row>
    <row r="3138" spans="1:17" s="364" customFormat="1" ht="109.2" customHeight="1" x14ac:dyDescent="0.3">
      <c r="A3138" s="368"/>
      <c r="B3138" s="361"/>
      <c r="C3138" s="368"/>
      <c r="D3138" s="368"/>
      <c r="E3138" s="368"/>
      <c r="F3138" s="368"/>
      <c r="G3138" s="369"/>
      <c r="H3138" s="369"/>
      <c r="I3138" s="443"/>
      <c r="J3138" s="368"/>
      <c r="O3138" s="457"/>
      <c r="P3138" s="398"/>
      <c r="Q3138" s="398"/>
    </row>
    <row r="3139" spans="1:17" s="364" customFormat="1" ht="109.2" customHeight="1" x14ac:dyDescent="0.3">
      <c r="A3139" s="368"/>
      <c r="B3139" s="361"/>
      <c r="C3139" s="368"/>
      <c r="D3139" s="368"/>
      <c r="E3139" s="368"/>
      <c r="F3139" s="368"/>
      <c r="G3139" s="369"/>
      <c r="H3139" s="369"/>
      <c r="I3139" s="443"/>
      <c r="J3139" s="368"/>
      <c r="O3139" s="457"/>
      <c r="P3139" s="398"/>
      <c r="Q3139" s="398"/>
    </row>
    <row r="3140" spans="1:17" s="364" customFormat="1" ht="109.2" customHeight="1" x14ac:dyDescent="0.3">
      <c r="A3140" s="368"/>
      <c r="B3140" s="361"/>
      <c r="C3140" s="368"/>
      <c r="D3140" s="368"/>
      <c r="E3140" s="368"/>
      <c r="F3140" s="368"/>
      <c r="G3140" s="369"/>
      <c r="H3140" s="369"/>
      <c r="I3140" s="443"/>
      <c r="J3140" s="368"/>
      <c r="O3140" s="457"/>
      <c r="P3140" s="398"/>
      <c r="Q3140" s="398"/>
    </row>
    <row r="3141" spans="1:17" s="364" customFormat="1" ht="109.2" customHeight="1" x14ac:dyDescent="0.3">
      <c r="A3141" s="368"/>
      <c r="B3141" s="361"/>
      <c r="C3141" s="368"/>
      <c r="D3141" s="368"/>
      <c r="E3141" s="368"/>
      <c r="F3141" s="368"/>
      <c r="G3141" s="369"/>
      <c r="H3141" s="369"/>
      <c r="I3141" s="443"/>
      <c r="J3141" s="368"/>
      <c r="O3141" s="457"/>
      <c r="P3141" s="398"/>
      <c r="Q3141" s="398"/>
    </row>
    <row r="3142" spans="1:17" s="364" customFormat="1" ht="109.2" customHeight="1" x14ac:dyDescent="0.3">
      <c r="A3142" s="368"/>
      <c r="B3142" s="361"/>
      <c r="C3142" s="368"/>
      <c r="D3142" s="368"/>
      <c r="E3142" s="368"/>
      <c r="F3142" s="368"/>
      <c r="G3142" s="369"/>
      <c r="H3142" s="369"/>
      <c r="I3142" s="443"/>
      <c r="J3142" s="368"/>
      <c r="O3142" s="457"/>
      <c r="P3142" s="398"/>
      <c r="Q3142" s="398"/>
    </row>
    <row r="3143" spans="1:17" s="364" customFormat="1" ht="109.2" customHeight="1" x14ac:dyDescent="0.3">
      <c r="A3143" s="368"/>
      <c r="B3143" s="361"/>
      <c r="C3143" s="368"/>
      <c r="D3143" s="368"/>
      <c r="E3143" s="368"/>
      <c r="F3143" s="368"/>
      <c r="G3143" s="369"/>
      <c r="H3143" s="369"/>
      <c r="I3143" s="443"/>
      <c r="J3143" s="368"/>
      <c r="O3143" s="457"/>
      <c r="P3143" s="398"/>
      <c r="Q3143" s="398"/>
    </row>
    <row r="3144" spans="1:17" s="364" customFormat="1" ht="109.2" customHeight="1" x14ac:dyDescent="0.3">
      <c r="A3144" s="368"/>
      <c r="B3144" s="361"/>
      <c r="C3144" s="368"/>
      <c r="D3144" s="368"/>
      <c r="E3144" s="368"/>
      <c r="F3144" s="368"/>
      <c r="G3144" s="369"/>
      <c r="H3144" s="369"/>
      <c r="I3144" s="443"/>
      <c r="J3144" s="368"/>
      <c r="O3144" s="457"/>
      <c r="P3144" s="398"/>
      <c r="Q3144" s="398"/>
    </row>
    <row r="3145" spans="1:17" s="364" customFormat="1" ht="109.2" customHeight="1" x14ac:dyDescent="0.3">
      <c r="A3145" s="368"/>
      <c r="B3145" s="361"/>
      <c r="C3145" s="368"/>
      <c r="D3145" s="368"/>
      <c r="E3145" s="368"/>
      <c r="F3145" s="368"/>
      <c r="G3145" s="369"/>
      <c r="H3145" s="369"/>
      <c r="I3145" s="443"/>
      <c r="J3145" s="368"/>
      <c r="O3145" s="457"/>
      <c r="P3145" s="398"/>
      <c r="Q3145" s="398"/>
    </row>
    <row r="3146" spans="1:17" s="364" customFormat="1" ht="109.2" customHeight="1" x14ac:dyDescent="0.3">
      <c r="A3146" s="368"/>
      <c r="B3146" s="361"/>
      <c r="C3146" s="368"/>
      <c r="D3146" s="368"/>
      <c r="E3146" s="368"/>
      <c r="F3146" s="368"/>
      <c r="G3146" s="369"/>
      <c r="H3146" s="369"/>
      <c r="I3146" s="443"/>
      <c r="J3146" s="368"/>
      <c r="O3146" s="457"/>
      <c r="P3146" s="398"/>
      <c r="Q3146" s="398"/>
    </row>
    <row r="3147" spans="1:17" s="364" customFormat="1" ht="109.2" customHeight="1" x14ac:dyDescent="0.3">
      <c r="A3147" s="368"/>
      <c r="B3147" s="361"/>
      <c r="C3147" s="368"/>
      <c r="D3147" s="368"/>
      <c r="E3147" s="368"/>
      <c r="F3147" s="368"/>
      <c r="G3147" s="369"/>
      <c r="H3147" s="369"/>
      <c r="I3147" s="443"/>
      <c r="J3147" s="368"/>
      <c r="O3147" s="457"/>
      <c r="P3147" s="398"/>
      <c r="Q3147" s="398"/>
    </row>
    <row r="3148" spans="1:17" s="364" customFormat="1" ht="109.2" customHeight="1" x14ac:dyDescent="0.3">
      <c r="A3148" s="368"/>
      <c r="B3148" s="361"/>
      <c r="C3148" s="368"/>
      <c r="D3148" s="368"/>
      <c r="E3148" s="368"/>
      <c r="F3148" s="368"/>
      <c r="G3148" s="369"/>
      <c r="H3148" s="369"/>
      <c r="I3148" s="443"/>
      <c r="J3148" s="368"/>
      <c r="O3148" s="457"/>
      <c r="P3148" s="398"/>
      <c r="Q3148" s="398"/>
    </row>
    <row r="3149" spans="1:17" s="364" customFormat="1" ht="109.2" customHeight="1" x14ac:dyDescent="0.3">
      <c r="A3149" s="368"/>
      <c r="B3149" s="361"/>
      <c r="C3149" s="368"/>
      <c r="D3149" s="368"/>
      <c r="E3149" s="368"/>
      <c r="F3149" s="368"/>
      <c r="G3149" s="369"/>
      <c r="H3149" s="369"/>
      <c r="I3149" s="443"/>
      <c r="J3149" s="368"/>
      <c r="O3149" s="457"/>
      <c r="P3149" s="398"/>
      <c r="Q3149" s="398"/>
    </row>
    <row r="3150" spans="1:17" s="364" customFormat="1" ht="109.2" customHeight="1" x14ac:dyDescent="0.3">
      <c r="A3150" s="368"/>
      <c r="B3150" s="361"/>
      <c r="C3150" s="368"/>
      <c r="D3150" s="368"/>
      <c r="E3150" s="368"/>
      <c r="F3150" s="368"/>
      <c r="G3150" s="369"/>
      <c r="H3150" s="369"/>
      <c r="I3150" s="443"/>
      <c r="J3150" s="368"/>
      <c r="O3150" s="457"/>
      <c r="P3150" s="398"/>
      <c r="Q3150" s="398"/>
    </row>
    <row r="3151" spans="1:17" s="364" customFormat="1" ht="109.2" customHeight="1" x14ac:dyDescent="0.3">
      <c r="A3151" s="368"/>
      <c r="B3151" s="361"/>
      <c r="C3151" s="368"/>
      <c r="D3151" s="368"/>
      <c r="E3151" s="368"/>
      <c r="F3151" s="368"/>
      <c r="G3151" s="369"/>
      <c r="H3151" s="369"/>
      <c r="I3151" s="443"/>
      <c r="J3151" s="368"/>
      <c r="O3151" s="457"/>
      <c r="P3151" s="398"/>
      <c r="Q3151" s="398"/>
    </row>
    <row r="3152" spans="1:17" s="364" customFormat="1" ht="109.2" customHeight="1" x14ac:dyDescent="0.3">
      <c r="A3152" s="368"/>
      <c r="B3152" s="361"/>
      <c r="C3152" s="368"/>
      <c r="D3152" s="368"/>
      <c r="E3152" s="368"/>
      <c r="F3152" s="368"/>
      <c r="G3152" s="369"/>
      <c r="H3152" s="369"/>
      <c r="I3152" s="443"/>
      <c r="J3152" s="368"/>
      <c r="O3152" s="457"/>
      <c r="P3152" s="398"/>
      <c r="Q3152" s="398"/>
    </row>
    <row r="3153" spans="1:17" s="364" customFormat="1" ht="109.2" customHeight="1" x14ac:dyDescent="0.3">
      <c r="A3153" s="368"/>
      <c r="B3153" s="361"/>
      <c r="C3153" s="368"/>
      <c r="D3153" s="368"/>
      <c r="E3153" s="368"/>
      <c r="F3153" s="368"/>
      <c r="G3153" s="369"/>
      <c r="H3153" s="369"/>
      <c r="I3153" s="443"/>
      <c r="J3153" s="368"/>
      <c r="O3153" s="457"/>
      <c r="P3153" s="398"/>
      <c r="Q3153" s="398"/>
    </row>
    <row r="3154" spans="1:17" s="364" customFormat="1" ht="109.2" customHeight="1" x14ac:dyDescent="0.3">
      <c r="A3154" s="368"/>
      <c r="B3154" s="361"/>
      <c r="C3154" s="368"/>
      <c r="D3154" s="368"/>
      <c r="E3154" s="368"/>
      <c r="F3154" s="368"/>
      <c r="G3154" s="369"/>
      <c r="H3154" s="369"/>
      <c r="I3154" s="443"/>
      <c r="J3154" s="368"/>
      <c r="O3154" s="457"/>
      <c r="P3154" s="398"/>
      <c r="Q3154" s="398"/>
    </row>
    <row r="3155" spans="1:17" s="364" customFormat="1" ht="109.2" customHeight="1" x14ac:dyDescent="0.3">
      <c r="A3155" s="368"/>
      <c r="B3155" s="361"/>
      <c r="C3155" s="368"/>
      <c r="D3155" s="368"/>
      <c r="E3155" s="368"/>
      <c r="F3155" s="368"/>
      <c r="G3155" s="369"/>
      <c r="H3155" s="369"/>
      <c r="I3155" s="443"/>
      <c r="J3155" s="368"/>
      <c r="O3155" s="457"/>
      <c r="P3155" s="398"/>
      <c r="Q3155" s="398"/>
    </row>
    <row r="3156" spans="1:17" s="364" customFormat="1" ht="109.2" customHeight="1" x14ac:dyDescent="0.3">
      <c r="A3156" s="368"/>
      <c r="B3156" s="361"/>
      <c r="C3156" s="368"/>
      <c r="D3156" s="368"/>
      <c r="E3156" s="368"/>
      <c r="F3156" s="368"/>
      <c r="G3156" s="369"/>
      <c r="H3156" s="369"/>
      <c r="I3156" s="443"/>
      <c r="J3156" s="368"/>
      <c r="O3156" s="457"/>
      <c r="P3156" s="398"/>
      <c r="Q3156" s="398"/>
    </row>
    <row r="3157" spans="1:17" s="364" customFormat="1" ht="109.2" customHeight="1" x14ac:dyDescent="0.3">
      <c r="A3157" s="368"/>
      <c r="B3157" s="361"/>
      <c r="C3157" s="368"/>
      <c r="D3157" s="368"/>
      <c r="E3157" s="368"/>
      <c r="F3157" s="368"/>
      <c r="G3157" s="369"/>
      <c r="H3157" s="369"/>
      <c r="I3157" s="443"/>
      <c r="J3157" s="368"/>
      <c r="O3157" s="457"/>
      <c r="P3157" s="398"/>
      <c r="Q3157" s="398"/>
    </row>
    <row r="3158" spans="1:17" s="364" customFormat="1" ht="109.2" customHeight="1" x14ac:dyDescent="0.3">
      <c r="A3158" s="368"/>
      <c r="B3158" s="361"/>
      <c r="C3158" s="368"/>
      <c r="D3158" s="368"/>
      <c r="E3158" s="368"/>
      <c r="F3158" s="368"/>
      <c r="G3158" s="369"/>
      <c r="H3158" s="369"/>
      <c r="I3158" s="443"/>
      <c r="J3158" s="368"/>
      <c r="O3158" s="457"/>
      <c r="P3158" s="398"/>
      <c r="Q3158" s="398"/>
    </row>
    <row r="3159" spans="1:17" s="364" customFormat="1" ht="109.2" customHeight="1" x14ac:dyDescent="0.3">
      <c r="A3159" s="368"/>
      <c r="B3159" s="361"/>
      <c r="C3159" s="368"/>
      <c r="D3159" s="368"/>
      <c r="E3159" s="368"/>
      <c r="F3159" s="368"/>
      <c r="G3159" s="369"/>
      <c r="H3159" s="369"/>
      <c r="I3159" s="443"/>
      <c r="J3159" s="368"/>
      <c r="O3159" s="457"/>
      <c r="P3159" s="398"/>
      <c r="Q3159" s="398"/>
    </row>
    <row r="3160" spans="1:17" s="364" customFormat="1" ht="109.2" customHeight="1" x14ac:dyDescent="0.3">
      <c r="A3160" s="368"/>
      <c r="B3160" s="361"/>
      <c r="C3160" s="368"/>
      <c r="D3160" s="368"/>
      <c r="E3160" s="368"/>
      <c r="F3160" s="368"/>
      <c r="G3160" s="369"/>
      <c r="H3160" s="369"/>
      <c r="I3160" s="443"/>
      <c r="J3160" s="368"/>
      <c r="O3160" s="457"/>
      <c r="P3160" s="398"/>
      <c r="Q3160" s="398"/>
    </row>
    <row r="3161" spans="1:17" s="364" customFormat="1" ht="109.2" customHeight="1" x14ac:dyDescent="0.3">
      <c r="A3161" s="368"/>
      <c r="B3161" s="361"/>
      <c r="C3161" s="368"/>
      <c r="D3161" s="368"/>
      <c r="E3161" s="368"/>
      <c r="F3161" s="368"/>
      <c r="G3161" s="369"/>
      <c r="H3161" s="369"/>
      <c r="I3161" s="443"/>
      <c r="J3161" s="368"/>
      <c r="O3161" s="457"/>
      <c r="P3161" s="398"/>
      <c r="Q3161" s="398"/>
    </row>
    <row r="3162" spans="1:17" s="364" customFormat="1" ht="109.2" customHeight="1" x14ac:dyDescent="0.3">
      <c r="A3162" s="368"/>
      <c r="B3162" s="361"/>
      <c r="C3162" s="368"/>
      <c r="D3162" s="368"/>
      <c r="E3162" s="368"/>
      <c r="F3162" s="368"/>
      <c r="G3162" s="369"/>
      <c r="H3162" s="369"/>
      <c r="I3162" s="443"/>
      <c r="J3162" s="368"/>
      <c r="O3162" s="457"/>
      <c r="P3162" s="398"/>
      <c r="Q3162" s="398"/>
    </row>
    <row r="3163" spans="1:17" s="364" customFormat="1" ht="109.2" customHeight="1" x14ac:dyDescent="0.3">
      <c r="A3163" s="368"/>
      <c r="B3163" s="361"/>
      <c r="C3163" s="368"/>
      <c r="D3163" s="368"/>
      <c r="E3163" s="368"/>
      <c r="F3163" s="368"/>
      <c r="G3163" s="369"/>
      <c r="H3163" s="369"/>
      <c r="I3163" s="443"/>
      <c r="J3163" s="368"/>
      <c r="O3163" s="457"/>
      <c r="P3163" s="398"/>
      <c r="Q3163" s="398"/>
    </row>
    <row r="3164" spans="1:17" s="364" customFormat="1" ht="109.2" customHeight="1" x14ac:dyDescent="0.3">
      <c r="A3164" s="368"/>
      <c r="B3164" s="361"/>
      <c r="C3164" s="368"/>
      <c r="D3164" s="368"/>
      <c r="E3164" s="368"/>
      <c r="F3164" s="368"/>
      <c r="G3164" s="369"/>
      <c r="H3164" s="369"/>
      <c r="I3164" s="443"/>
      <c r="J3164" s="368"/>
      <c r="O3164" s="457"/>
      <c r="P3164" s="398"/>
      <c r="Q3164" s="398"/>
    </row>
    <row r="3165" spans="1:17" s="364" customFormat="1" ht="109.2" customHeight="1" x14ac:dyDescent="0.3">
      <c r="A3165" s="368"/>
      <c r="B3165" s="361"/>
      <c r="C3165" s="368"/>
      <c r="D3165" s="368"/>
      <c r="E3165" s="368"/>
      <c r="F3165" s="368"/>
      <c r="G3165" s="369"/>
      <c r="H3165" s="369"/>
      <c r="I3165" s="443"/>
      <c r="J3165" s="368"/>
      <c r="O3165" s="457"/>
      <c r="P3165" s="398"/>
      <c r="Q3165" s="398"/>
    </row>
    <row r="3166" spans="1:17" s="364" customFormat="1" ht="109.2" customHeight="1" x14ac:dyDescent="0.3">
      <c r="A3166" s="368"/>
      <c r="B3166" s="361"/>
      <c r="C3166" s="368"/>
      <c r="D3166" s="368"/>
      <c r="E3166" s="368"/>
      <c r="F3166" s="368"/>
      <c r="G3166" s="369"/>
      <c r="H3166" s="369"/>
      <c r="I3166" s="443"/>
      <c r="J3166" s="368"/>
      <c r="O3166" s="457"/>
      <c r="P3166" s="398"/>
      <c r="Q3166" s="398"/>
    </row>
    <row r="3167" spans="1:17" s="364" customFormat="1" ht="109.2" customHeight="1" x14ac:dyDescent="0.3">
      <c r="A3167" s="368"/>
      <c r="B3167" s="361"/>
      <c r="C3167" s="368"/>
      <c r="D3167" s="368"/>
      <c r="E3167" s="368"/>
      <c r="F3167" s="368"/>
      <c r="G3167" s="369"/>
      <c r="H3167" s="369"/>
      <c r="I3167" s="443"/>
      <c r="J3167" s="368"/>
      <c r="O3167" s="457"/>
      <c r="P3167" s="398"/>
      <c r="Q3167" s="398"/>
    </row>
    <row r="3168" spans="1:17" s="364" customFormat="1" ht="109.2" customHeight="1" x14ac:dyDescent="0.3">
      <c r="A3168" s="368"/>
      <c r="B3168" s="361"/>
      <c r="C3168" s="368"/>
      <c r="D3168" s="368"/>
      <c r="E3168" s="368"/>
      <c r="F3168" s="368"/>
      <c r="G3168" s="369"/>
      <c r="H3168" s="369"/>
      <c r="I3168" s="443"/>
      <c r="J3168" s="368"/>
      <c r="O3168" s="457"/>
      <c r="P3168" s="398"/>
      <c r="Q3168" s="398"/>
    </row>
    <row r="3169" spans="1:17" s="364" customFormat="1" ht="109.2" customHeight="1" x14ac:dyDescent="0.3">
      <c r="A3169" s="368"/>
      <c r="B3169" s="361"/>
      <c r="C3169" s="368"/>
      <c r="D3169" s="368"/>
      <c r="E3169" s="368"/>
      <c r="F3169" s="368"/>
      <c r="G3169" s="369"/>
      <c r="H3169" s="369"/>
      <c r="I3169" s="443"/>
      <c r="J3169" s="368"/>
      <c r="O3169" s="457"/>
      <c r="P3169" s="398"/>
      <c r="Q3169" s="398"/>
    </row>
    <row r="3170" spans="1:17" s="364" customFormat="1" ht="109.2" customHeight="1" x14ac:dyDescent="0.3">
      <c r="A3170" s="368"/>
      <c r="B3170" s="361"/>
      <c r="C3170" s="368"/>
      <c r="D3170" s="368"/>
      <c r="E3170" s="368"/>
      <c r="F3170" s="368"/>
      <c r="G3170" s="369"/>
      <c r="H3170" s="369"/>
      <c r="I3170" s="443"/>
      <c r="J3170" s="368"/>
      <c r="O3170" s="457"/>
      <c r="P3170" s="398"/>
      <c r="Q3170" s="398"/>
    </row>
    <row r="3171" spans="1:17" s="364" customFormat="1" ht="109.2" customHeight="1" x14ac:dyDescent="0.3">
      <c r="A3171" s="368"/>
      <c r="B3171" s="361"/>
      <c r="C3171" s="368"/>
      <c r="D3171" s="368"/>
      <c r="E3171" s="368"/>
      <c r="F3171" s="368"/>
      <c r="G3171" s="369"/>
      <c r="H3171" s="369"/>
      <c r="I3171" s="443"/>
      <c r="J3171" s="368"/>
      <c r="O3171" s="457"/>
      <c r="P3171" s="398"/>
      <c r="Q3171" s="398"/>
    </row>
    <row r="3172" spans="1:17" s="364" customFormat="1" ht="109.2" customHeight="1" x14ac:dyDescent="0.3">
      <c r="A3172" s="368"/>
      <c r="B3172" s="361"/>
      <c r="C3172" s="368"/>
      <c r="D3172" s="368"/>
      <c r="E3172" s="368"/>
      <c r="F3172" s="368"/>
      <c r="G3172" s="369"/>
      <c r="H3172" s="369"/>
      <c r="I3172" s="443"/>
      <c r="J3172" s="368"/>
      <c r="O3172" s="457"/>
      <c r="P3172" s="398"/>
      <c r="Q3172" s="398"/>
    </row>
    <row r="3173" spans="1:17" s="364" customFormat="1" ht="109.2" customHeight="1" x14ac:dyDescent="0.3">
      <c r="A3173" s="368"/>
      <c r="B3173" s="361"/>
      <c r="C3173" s="368"/>
      <c r="D3173" s="368"/>
      <c r="E3173" s="368"/>
      <c r="F3173" s="368"/>
      <c r="G3173" s="369"/>
      <c r="H3173" s="369"/>
      <c r="I3173" s="443"/>
      <c r="J3173" s="368"/>
      <c r="O3173" s="457"/>
      <c r="P3173" s="398"/>
      <c r="Q3173" s="398"/>
    </row>
    <row r="3174" spans="1:17" s="364" customFormat="1" ht="109.2" customHeight="1" x14ac:dyDescent="0.3">
      <c r="A3174" s="368"/>
      <c r="B3174" s="361"/>
      <c r="C3174" s="368"/>
      <c r="D3174" s="368"/>
      <c r="E3174" s="368"/>
      <c r="F3174" s="368"/>
      <c r="G3174" s="369"/>
      <c r="H3174" s="369"/>
      <c r="I3174" s="443"/>
      <c r="J3174" s="368"/>
      <c r="O3174" s="457"/>
      <c r="P3174" s="398"/>
      <c r="Q3174" s="398"/>
    </row>
    <row r="3175" spans="1:17" s="364" customFormat="1" ht="109.2" customHeight="1" x14ac:dyDescent="0.3">
      <c r="A3175" s="368"/>
      <c r="B3175" s="361"/>
      <c r="C3175" s="368"/>
      <c r="D3175" s="368"/>
      <c r="E3175" s="368"/>
      <c r="F3175" s="368"/>
      <c r="G3175" s="369"/>
      <c r="H3175" s="369"/>
      <c r="I3175" s="443"/>
      <c r="J3175" s="368"/>
      <c r="O3175" s="457"/>
      <c r="P3175" s="398"/>
      <c r="Q3175" s="398"/>
    </row>
    <row r="3176" spans="1:17" s="364" customFormat="1" ht="109.2" customHeight="1" x14ac:dyDescent="0.3">
      <c r="A3176" s="368"/>
      <c r="B3176" s="361"/>
      <c r="C3176" s="368"/>
      <c r="D3176" s="368"/>
      <c r="E3176" s="368"/>
      <c r="F3176" s="368"/>
      <c r="G3176" s="369"/>
      <c r="H3176" s="369"/>
      <c r="I3176" s="443"/>
      <c r="J3176" s="368"/>
      <c r="O3176" s="457"/>
      <c r="P3176" s="398"/>
      <c r="Q3176" s="398"/>
    </row>
    <row r="3177" spans="1:17" s="364" customFormat="1" ht="109.2" customHeight="1" x14ac:dyDescent="0.3">
      <c r="A3177" s="368"/>
      <c r="B3177" s="361"/>
      <c r="C3177" s="368"/>
      <c r="D3177" s="368"/>
      <c r="E3177" s="368"/>
      <c r="F3177" s="368"/>
      <c r="G3177" s="369"/>
      <c r="H3177" s="369"/>
      <c r="I3177" s="443"/>
      <c r="J3177" s="368"/>
      <c r="O3177" s="457"/>
      <c r="P3177" s="398"/>
      <c r="Q3177" s="398"/>
    </row>
    <row r="3178" spans="1:17" s="364" customFormat="1" ht="109.2" customHeight="1" x14ac:dyDescent="0.3">
      <c r="A3178" s="368"/>
      <c r="B3178" s="361"/>
      <c r="C3178" s="368"/>
      <c r="D3178" s="368"/>
      <c r="E3178" s="368"/>
      <c r="F3178" s="368"/>
      <c r="G3178" s="369"/>
      <c r="H3178" s="369"/>
      <c r="I3178" s="443"/>
      <c r="J3178" s="368"/>
      <c r="O3178" s="457"/>
      <c r="P3178" s="398"/>
      <c r="Q3178" s="398"/>
    </row>
    <row r="3179" spans="1:17" s="364" customFormat="1" ht="109.2" customHeight="1" x14ac:dyDescent="0.3">
      <c r="A3179" s="368"/>
      <c r="B3179" s="361"/>
      <c r="C3179" s="368"/>
      <c r="D3179" s="368"/>
      <c r="E3179" s="368"/>
      <c r="F3179" s="368"/>
      <c r="G3179" s="369"/>
      <c r="H3179" s="369"/>
      <c r="I3179" s="443"/>
      <c r="J3179" s="368"/>
      <c r="O3179" s="457"/>
      <c r="P3179" s="398"/>
      <c r="Q3179" s="398"/>
    </row>
    <row r="3180" spans="1:17" s="364" customFormat="1" ht="109.2" customHeight="1" x14ac:dyDescent="0.3">
      <c r="A3180" s="368"/>
      <c r="B3180" s="361"/>
      <c r="C3180" s="368"/>
      <c r="D3180" s="368"/>
      <c r="E3180" s="368"/>
      <c r="F3180" s="368"/>
      <c r="G3180" s="369"/>
      <c r="H3180" s="369"/>
      <c r="I3180" s="443"/>
      <c r="J3180" s="368"/>
      <c r="O3180" s="457"/>
      <c r="P3180" s="398"/>
      <c r="Q3180" s="398"/>
    </row>
    <row r="3181" spans="1:17" s="364" customFormat="1" ht="109.2" customHeight="1" x14ac:dyDescent="0.3">
      <c r="A3181" s="368"/>
      <c r="B3181" s="361"/>
      <c r="C3181" s="368"/>
      <c r="D3181" s="368"/>
      <c r="E3181" s="368"/>
      <c r="F3181" s="368"/>
      <c r="G3181" s="369"/>
      <c r="H3181" s="369"/>
      <c r="I3181" s="443"/>
      <c r="J3181" s="368"/>
      <c r="O3181" s="457"/>
      <c r="P3181" s="398"/>
      <c r="Q3181" s="398"/>
    </row>
    <row r="3182" spans="1:17" s="364" customFormat="1" ht="109.2" customHeight="1" x14ac:dyDescent="0.3">
      <c r="A3182" s="368"/>
      <c r="B3182" s="361"/>
      <c r="C3182" s="368"/>
      <c r="D3182" s="368"/>
      <c r="E3182" s="368"/>
      <c r="F3182" s="368"/>
      <c r="G3182" s="369"/>
      <c r="H3182" s="369"/>
      <c r="I3182" s="443"/>
      <c r="J3182" s="368"/>
      <c r="O3182" s="457"/>
      <c r="P3182" s="398"/>
      <c r="Q3182" s="398"/>
    </row>
    <row r="3183" spans="1:17" s="364" customFormat="1" ht="109.2" customHeight="1" x14ac:dyDescent="0.3">
      <c r="A3183" s="368"/>
      <c r="B3183" s="361"/>
      <c r="C3183" s="368"/>
      <c r="D3183" s="368"/>
      <c r="E3183" s="368"/>
      <c r="F3183" s="368"/>
      <c r="G3183" s="369"/>
      <c r="H3183" s="369"/>
      <c r="I3183" s="443"/>
      <c r="J3183" s="368"/>
      <c r="O3183" s="457"/>
      <c r="P3183" s="398"/>
      <c r="Q3183" s="398"/>
    </row>
    <row r="3184" spans="1:17" s="364" customFormat="1" ht="109.2" customHeight="1" x14ac:dyDescent="0.3">
      <c r="A3184" s="368"/>
      <c r="B3184" s="361"/>
      <c r="C3184" s="368"/>
      <c r="D3184" s="368"/>
      <c r="E3184" s="368"/>
      <c r="F3184" s="368"/>
      <c r="G3184" s="369"/>
      <c r="H3184" s="369"/>
      <c r="I3184" s="443"/>
      <c r="J3184" s="368"/>
      <c r="O3184" s="457"/>
      <c r="P3184" s="398"/>
      <c r="Q3184" s="398"/>
    </row>
    <row r="3185" spans="1:17" s="364" customFormat="1" ht="109.2" customHeight="1" x14ac:dyDescent="0.3">
      <c r="A3185" s="368"/>
      <c r="B3185" s="361"/>
      <c r="C3185" s="368"/>
      <c r="D3185" s="368"/>
      <c r="E3185" s="368"/>
      <c r="F3185" s="368"/>
      <c r="G3185" s="369"/>
      <c r="H3185" s="369"/>
      <c r="I3185" s="443"/>
      <c r="J3185" s="368"/>
      <c r="O3185" s="457"/>
      <c r="P3185" s="398"/>
      <c r="Q3185" s="398"/>
    </row>
    <row r="3186" spans="1:17" s="364" customFormat="1" ht="109.2" customHeight="1" x14ac:dyDescent="0.3">
      <c r="A3186" s="368"/>
      <c r="B3186" s="361"/>
      <c r="C3186" s="368"/>
      <c r="D3186" s="368"/>
      <c r="E3186" s="368"/>
      <c r="F3186" s="368"/>
      <c r="G3186" s="369"/>
      <c r="H3186" s="369"/>
      <c r="I3186" s="443"/>
      <c r="J3186" s="368"/>
      <c r="O3186" s="457"/>
      <c r="P3186" s="398"/>
      <c r="Q3186" s="398"/>
    </row>
    <row r="3187" spans="1:17" s="364" customFormat="1" ht="109.2" customHeight="1" x14ac:dyDescent="0.3">
      <c r="A3187" s="368"/>
      <c r="B3187" s="361"/>
      <c r="C3187" s="368"/>
      <c r="D3187" s="368"/>
      <c r="E3187" s="368"/>
      <c r="F3187" s="368"/>
      <c r="G3187" s="369"/>
      <c r="H3187" s="369"/>
      <c r="I3187" s="443"/>
      <c r="J3187" s="368"/>
      <c r="O3187" s="457"/>
      <c r="P3187" s="398"/>
      <c r="Q3187" s="398"/>
    </row>
    <row r="3188" spans="1:17" s="364" customFormat="1" ht="109.2" customHeight="1" x14ac:dyDescent="0.3">
      <c r="A3188" s="368"/>
      <c r="B3188" s="361"/>
      <c r="C3188" s="368"/>
      <c r="D3188" s="368"/>
      <c r="E3188" s="368"/>
      <c r="F3188" s="368"/>
      <c r="G3188" s="369"/>
      <c r="H3188" s="369"/>
      <c r="I3188" s="443"/>
      <c r="J3188" s="368"/>
      <c r="O3188" s="457"/>
      <c r="P3188" s="398"/>
      <c r="Q3188" s="398"/>
    </row>
    <row r="3189" spans="1:17" s="364" customFormat="1" ht="109.2" customHeight="1" x14ac:dyDescent="0.3">
      <c r="A3189" s="368"/>
      <c r="B3189" s="361"/>
      <c r="C3189" s="368"/>
      <c r="D3189" s="368"/>
      <c r="E3189" s="368"/>
      <c r="F3189" s="368"/>
      <c r="G3189" s="369"/>
      <c r="H3189" s="369"/>
      <c r="I3189" s="443"/>
      <c r="J3189" s="368"/>
      <c r="O3189" s="457"/>
      <c r="P3189" s="398"/>
      <c r="Q3189" s="398"/>
    </row>
    <row r="3190" spans="1:17" s="364" customFormat="1" ht="109.2" customHeight="1" x14ac:dyDescent="0.3">
      <c r="A3190" s="368"/>
      <c r="B3190" s="361"/>
      <c r="C3190" s="368"/>
      <c r="D3190" s="368"/>
      <c r="E3190" s="368"/>
      <c r="F3190" s="368"/>
      <c r="G3190" s="369"/>
      <c r="H3190" s="369"/>
      <c r="I3190" s="443"/>
      <c r="J3190" s="368"/>
      <c r="O3190" s="457"/>
      <c r="P3190" s="398"/>
      <c r="Q3190" s="398"/>
    </row>
    <row r="3191" spans="1:17" s="364" customFormat="1" ht="109.2" customHeight="1" x14ac:dyDescent="0.3">
      <c r="A3191" s="368"/>
      <c r="B3191" s="361"/>
      <c r="C3191" s="368"/>
      <c r="D3191" s="368"/>
      <c r="E3191" s="368"/>
      <c r="F3191" s="368"/>
      <c r="G3191" s="369"/>
      <c r="H3191" s="369"/>
      <c r="I3191" s="443"/>
      <c r="J3191" s="368"/>
      <c r="O3191" s="457"/>
      <c r="P3191" s="398"/>
      <c r="Q3191" s="398"/>
    </row>
    <row r="3192" spans="1:17" s="364" customFormat="1" ht="109.2" customHeight="1" x14ac:dyDescent="0.3">
      <c r="A3192" s="368"/>
      <c r="B3192" s="361"/>
      <c r="C3192" s="368"/>
      <c r="D3192" s="368"/>
      <c r="E3192" s="368"/>
      <c r="F3192" s="368"/>
      <c r="G3192" s="369"/>
      <c r="H3192" s="369"/>
      <c r="I3192" s="443"/>
      <c r="J3192" s="368"/>
      <c r="O3192" s="457"/>
      <c r="P3192" s="398"/>
      <c r="Q3192" s="398"/>
    </row>
    <row r="3193" spans="1:17" s="364" customFormat="1" ht="109.2" customHeight="1" x14ac:dyDescent="0.3">
      <c r="A3193" s="368"/>
      <c r="B3193" s="361"/>
      <c r="C3193" s="368"/>
      <c r="D3193" s="368"/>
      <c r="E3193" s="368"/>
      <c r="F3193" s="368"/>
      <c r="G3193" s="369"/>
      <c r="H3193" s="369"/>
      <c r="I3193" s="443"/>
      <c r="J3193" s="368"/>
      <c r="O3193" s="457"/>
      <c r="P3193" s="398"/>
      <c r="Q3193" s="398"/>
    </row>
    <row r="3194" spans="1:17" s="364" customFormat="1" ht="109.2" customHeight="1" x14ac:dyDescent="0.3">
      <c r="A3194" s="368"/>
      <c r="B3194" s="361"/>
      <c r="C3194" s="368"/>
      <c r="D3194" s="368"/>
      <c r="E3194" s="368"/>
      <c r="F3194" s="368"/>
      <c r="G3194" s="369"/>
      <c r="H3194" s="369"/>
      <c r="I3194" s="443"/>
      <c r="J3194" s="368"/>
      <c r="O3194" s="457"/>
      <c r="P3194" s="398"/>
      <c r="Q3194" s="398"/>
    </row>
    <row r="3195" spans="1:17" s="364" customFormat="1" ht="109.2" customHeight="1" x14ac:dyDescent="0.3">
      <c r="A3195" s="368"/>
      <c r="B3195" s="361"/>
      <c r="C3195" s="368"/>
      <c r="D3195" s="368"/>
      <c r="E3195" s="368"/>
      <c r="F3195" s="368"/>
      <c r="G3195" s="369"/>
      <c r="H3195" s="369"/>
      <c r="I3195" s="443"/>
      <c r="J3195" s="368"/>
      <c r="O3195" s="457"/>
      <c r="P3195" s="398"/>
      <c r="Q3195" s="398"/>
    </row>
    <row r="3196" spans="1:17" s="364" customFormat="1" ht="109.2" customHeight="1" x14ac:dyDescent="0.3">
      <c r="A3196" s="368"/>
      <c r="B3196" s="361"/>
      <c r="C3196" s="368"/>
      <c r="D3196" s="368"/>
      <c r="E3196" s="368"/>
      <c r="F3196" s="368"/>
      <c r="G3196" s="369"/>
      <c r="H3196" s="369"/>
      <c r="I3196" s="443"/>
      <c r="J3196" s="368"/>
      <c r="O3196" s="457"/>
      <c r="P3196" s="398"/>
      <c r="Q3196" s="398"/>
    </row>
    <row r="3197" spans="1:17" s="364" customFormat="1" ht="109.2" customHeight="1" x14ac:dyDescent="0.3">
      <c r="A3197" s="368"/>
      <c r="B3197" s="361"/>
      <c r="C3197" s="368"/>
      <c r="D3197" s="368"/>
      <c r="E3197" s="368"/>
      <c r="F3197" s="368"/>
      <c r="G3197" s="369"/>
      <c r="H3197" s="369"/>
      <c r="I3197" s="443"/>
      <c r="J3197" s="368"/>
      <c r="O3197" s="457"/>
      <c r="P3197" s="398"/>
      <c r="Q3197" s="398"/>
    </row>
    <row r="3198" spans="1:17" s="364" customFormat="1" ht="109.2" customHeight="1" x14ac:dyDescent="0.3">
      <c r="A3198" s="368"/>
      <c r="B3198" s="361"/>
      <c r="C3198" s="368"/>
      <c r="D3198" s="368"/>
      <c r="E3198" s="368"/>
      <c r="F3198" s="368"/>
      <c r="G3198" s="369"/>
      <c r="H3198" s="369"/>
      <c r="I3198" s="443"/>
      <c r="J3198" s="368"/>
      <c r="O3198" s="457"/>
      <c r="P3198" s="398"/>
      <c r="Q3198" s="398"/>
    </row>
    <row r="3199" spans="1:17" s="364" customFormat="1" ht="109.2" customHeight="1" x14ac:dyDescent="0.3">
      <c r="A3199" s="368"/>
      <c r="B3199" s="361"/>
      <c r="C3199" s="368"/>
      <c r="D3199" s="368"/>
      <c r="E3199" s="368"/>
      <c r="F3199" s="368"/>
      <c r="G3199" s="369"/>
      <c r="H3199" s="369"/>
      <c r="I3199" s="443"/>
      <c r="J3199" s="368"/>
      <c r="O3199" s="457"/>
      <c r="P3199" s="398"/>
      <c r="Q3199" s="398"/>
    </row>
    <row r="3200" spans="1:17" s="364" customFormat="1" ht="109.2" customHeight="1" x14ac:dyDescent="0.3">
      <c r="A3200" s="368"/>
      <c r="B3200" s="361"/>
      <c r="C3200" s="368"/>
      <c r="D3200" s="368"/>
      <c r="E3200" s="368"/>
      <c r="F3200" s="368"/>
      <c r="G3200" s="369"/>
      <c r="H3200" s="369"/>
      <c r="I3200" s="443"/>
      <c r="J3200" s="368"/>
      <c r="O3200" s="457"/>
      <c r="P3200" s="398"/>
      <c r="Q3200" s="398"/>
    </row>
    <row r="3201" spans="1:17" s="364" customFormat="1" ht="109.2" customHeight="1" x14ac:dyDescent="0.3">
      <c r="A3201" s="368"/>
      <c r="B3201" s="361"/>
      <c r="C3201" s="368"/>
      <c r="D3201" s="368"/>
      <c r="E3201" s="368"/>
      <c r="F3201" s="368"/>
      <c r="G3201" s="369"/>
      <c r="H3201" s="369"/>
      <c r="I3201" s="443"/>
      <c r="J3201" s="368"/>
      <c r="O3201" s="457"/>
      <c r="P3201" s="398"/>
      <c r="Q3201" s="398"/>
    </row>
    <row r="3202" spans="1:17" s="364" customFormat="1" ht="109.2" customHeight="1" x14ac:dyDescent="0.3">
      <c r="A3202" s="368"/>
      <c r="B3202" s="361"/>
      <c r="C3202" s="368"/>
      <c r="D3202" s="368"/>
      <c r="E3202" s="368"/>
      <c r="F3202" s="368"/>
      <c r="G3202" s="369"/>
      <c r="H3202" s="369"/>
      <c r="I3202" s="443"/>
      <c r="J3202" s="368"/>
      <c r="O3202" s="457"/>
      <c r="P3202" s="398"/>
      <c r="Q3202" s="398"/>
    </row>
    <row r="3203" spans="1:17" s="364" customFormat="1" ht="109.2" customHeight="1" x14ac:dyDescent="0.3">
      <c r="A3203" s="368"/>
      <c r="B3203" s="361"/>
      <c r="C3203" s="368"/>
      <c r="D3203" s="368"/>
      <c r="E3203" s="368"/>
      <c r="F3203" s="368"/>
      <c r="G3203" s="369"/>
      <c r="H3203" s="369"/>
      <c r="I3203" s="443"/>
      <c r="J3203" s="368"/>
      <c r="O3203" s="457"/>
      <c r="P3203" s="398"/>
      <c r="Q3203" s="398"/>
    </row>
    <row r="3204" spans="1:17" s="364" customFormat="1" ht="109.2" customHeight="1" x14ac:dyDescent="0.3">
      <c r="A3204" s="368"/>
      <c r="B3204" s="361"/>
      <c r="C3204" s="368"/>
      <c r="D3204" s="368"/>
      <c r="E3204" s="368"/>
      <c r="F3204" s="368"/>
      <c r="G3204" s="369"/>
      <c r="H3204" s="369"/>
      <c r="I3204" s="443"/>
      <c r="J3204" s="368"/>
      <c r="O3204" s="457"/>
      <c r="P3204" s="398"/>
      <c r="Q3204" s="398"/>
    </row>
    <row r="3205" spans="1:17" s="364" customFormat="1" ht="109.2" customHeight="1" x14ac:dyDescent="0.3">
      <c r="A3205" s="368"/>
      <c r="B3205" s="361"/>
      <c r="C3205" s="368"/>
      <c r="D3205" s="368"/>
      <c r="E3205" s="368"/>
      <c r="F3205" s="368"/>
      <c r="G3205" s="369"/>
      <c r="H3205" s="369"/>
      <c r="I3205" s="443"/>
      <c r="J3205" s="368"/>
      <c r="O3205" s="457"/>
      <c r="P3205" s="398"/>
      <c r="Q3205" s="398"/>
    </row>
    <row r="3206" spans="1:17" s="364" customFormat="1" ht="109.2" customHeight="1" x14ac:dyDescent="0.3">
      <c r="A3206" s="368"/>
      <c r="B3206" s="361"/>
      <c r="C3206" s="368"/>
      <c r="D3206" s="368"/>
      <c r="E3206" s="368"/>
      <c r="F3206" s="368"/>
      <c r="G3206" s="369"/>
      <c r="H3206" s="369"/>
      <c r="I3206" s="443"/>
      <c r="J3206" s="368"/>
      <c r="O3206" s="457"/>
      <c r="P3206" s="398"/>
      <c r="Q3206" s="398"/>
    </row>
    <row r="3207" spans="1:17" s="364" customFormat="1" ht="109.2" customHeight="1" x14ac:dyDescent="0.3">
      <c r="A3207" s="368"/>
      <c r="B3207" s="361"/>
      <c r="C3207" s="368"/>
      <c r="D3207" s="368"/>
      <c r="E3207" s="368"/>
      <c r="F3207" s="368"/>
      <c r="G3207" s="369"/>
      <c r="H3207" s="369"/>
      <c r="I3207" s="443"/>
      <c r="J3207" s="368"/>
      <c r="O3207" s="457"/>
      <c r="P3207" s="398"/>
      <c r="Q3207" s="398"/>
    </row>
    <row r="3208" spans="1:17" s="364" customFormat="1" ht="109.2" customHeight="1" x14ac:dyDescent="0.3">
      <c r="A3208" s="368"/>
      <c r="B3208" s="361"/>
      <c r="C3208" s="368"/>
      <c r="D3208" s="368"/>
      <c r="E3208" s="368"/>
      <c r="F3208" s="368"/>
      <c r="G3208" s="369"/>
      <c r="H3208" s="369"/>
      <c r="I3208" s="443"/>
      <c r="J3208" s="368"/>
      <c r="O3208" s="457"/>
      <c r="P3208" s="398"/>
      <c r="Q3208" s="398"/>
    </row>
    <row r="3209" spans="1:17" s="364" customFormat="1" ht="109.2" customHeight="1" x14ac:dyDescent="0.3">
      <c r="A3209" s="368"/>
      <c r="B3209" s="361"/>
      <c r="C3209" s="368"/>
      <c r="D3209" s="368"/>
      <c r="E3209" s="368"/>
      <c r="F3209" s="368"/>
      <c r="G3209" s="369"/>
      <c r="H3209" s="369"/>
      <c r="I3209" s="443"/>
      <c r="J3209" s="368"/>
      <c r="O3209" s="457"/>
      <c r="P3209" s="398"/>
      <c r="Q3209" s="398"/>
    </row>
    <row r="3210" spans="1:17" s="364" customFormat="1" ht="109.2" customHeight="1" x14ac:dyDescent="0.3">
      <c r="A3210" s="368"/>
      <c r="B3210" s="361"/>
      <c r="C3210" s="368"/>
      <c r="D3210" s="368"/>
      <c r="E3210" s="368"/>
      <c r="F3210" s="368"/>
      <c r="G3210" s="369"/>
      <c r="H3210" s="369"/>
      <c r="I3210" s="443"/>
      <c r="J3210" s="368"/>
      <c r="O3210" s="457"/>
      <c r="P3210" s="398"/>
      <c r="Q3210" s="398"/>
    </row>
    <row r="3211" spans="1:17" s="364" customFormat="1" ht="109.2" customHeight="1" x14ac:dyDescent="0.3">
      <c r="A3211" s="368"/>
      <c r="B3211" s="361"/>
      <c r="C3211" s="368"/>
      <c r="D3211" s="368"/>
      <c r="E3211" s="368"/>
      <c r="F3211" s="368"/>
      <c r="G3211" s="369"/>
      <c r="H3211" s="369"/>
      <c r="I3211" s="443"/>
      <c r="J3211" s="368"/>
      <c r="O3211" s="457"/>
      <c r="P3211" s="398"/>
      <c r="Q3211" s="398"/>
    </row>
    <row r="3212" spans="1:17" s="364" customFormat="1" ht="109.2" customHeight="1" x14ac:dyDescent="0.3">
      <c r="A3212" s="368"/>
      <c r="B3212" s="361"/>
      <c r="C3212" s="368"/>
      <c r="D3212" s="368"/>
      <c r="E3212" s="368"/>
      <c r="F3212" s="368"/>
      <c r="G3212" s="369"/>
      <c r="H3212" s="369"/>
      <c r="I3212" s="443"/>
      <c r="J3212" s="368"/>
      <c r="O3212" s="457"/>
      <c r="P3212" s="398"/>
      <c r="Q3212" s="398"/>
    </row>
    <row r="3213" spans="1:17" s="364" customFormat="1" ht="109.2" customHeight="1" x14ac:dyDescent="0.3">
      <c r="A3213" s="368"/>
      <c r="B3213" s="361"/>
      <c r="C3213" s="368"/>
      <c r="D3213" s="368"/>
      <c r="E3213" s="368"/>
      <c r="F3213" s="368"/>
      <c r="G3213" s="369"/>
      <c r="H3213" s="369"/>
      <c r="I3213" s="443"/>
      <c r="J3213" s="368"/>
      <c r="O3213" s="457"/>
      <c r="P3213" s="398"/>
      <c r="Q3213" s="398"/>
    </row>
    <row r="3214" spans="1:17" s="364" customFormat="1" ht="109.2" customHeight="1" x14ac:dyDescent="0.3">
      <c r="A3214" s="368"/>
      <c r="B3214" s="361"/>
      <c r="C3214" s="368"/>
      <c r="D3214" s="368"/>
      <c r="E3214" s="368"/>
      <c r="F3214" s="368"/>
      <c r="G3214" s="369"/>
      <c r="H3214" s="369"/>
      <c r="I3214" s="443"/>
      <c r="J3214" s="368"/>
      <c r="O3214" s="457"/>
      <c r="P3214" s="398"/>
      <c r="Q3214" s="398"/>
    </row>
    <row r="3215" spans="1:17" s="364" customFormat="1" ht="109.2" customHeight="1" x14ac:dyDescent="0.3">
      <c r="A3215" s="368"/>
      <c r="B3215" s="361"/>
      <c r="C3215" s="368"/>
      <c r="D3215" s="368"/>
      <c r="E3215" s="368"/>
      <c r="F3215" s="368"/>
      <c r="G3215" s="369"/>
      <c r="H3215" s="369"/>
      <c r="I3215" s="443"/>
      <c r="J3215" s="368"/>
      <c r="O3215" s="457"/>
      <c r="P3215" s="398"/>
      <c r="Q3215" s="398"/>
    </row>
    <row r="3216" spans="1:17" s="364" customFormat="1" ht="109.2" customHeight="1" x14ac:dyDescent="0.3">
      <c r="A3216" s="368"/>
      <c r="B3216" s="361"/>
      <c r="C3216" s="368"/>
      <c r="D3216" s="368"/>
      <c r="E3216" s="368"/>
      <c r="F3216" s="368"/>
      <c r="G3216" s="369"/>
      <c r="H3216" s="369"/>
      <c r="I3216" s="443"/>
      <c r="J3216" s="368"/>
      <c r="O3216" s="457"/>
      <c r="P3216" s="398"/>
      <c r="Q3216" s="398"/>
    </row>
    <row r="3217" spans="1:17" s="364" customFormat="1" ht="109.2" customHeight="1" x14ac:dyDescent="0.3">
      <c r="A3217" s="368"/>
      <c r="B3217" s="361"/>
      <c r="C3217" s="368"/>
      <c r="D3217" s="368"/>
      <c r="E3217" s="368"/>
      <c r="F3217" s="368"/>
      <c r="G3217" s="369"/>
      <c r="H3217" s="369"/>
      <c r="I3217" s="443"/>
      <c r="J3217" s="368"/>
      <c r="O3217" s="457"/>
      <c r="P3217" s="398"/>
      <c r="Q3217" s="398"/>
    </row>
    <row r="3218" spans="1:17" s="364" customFormat="1" ht="109.2" customHeight="1" x14ac:dyDescent="0.3">
      <c r="A3218" s="368"/>
      <c r="B3218" s="361"/>
      <c r="C3218" s="368"/>
      <c r="D3218" s="368"/>
      <c r="E3218" s="368"/>
      <c r="F3218" s="368"/>
      <c r="G3218" s="369"/>
      <c r="H3218" s="369"/>
      <c r="I3218" s="443"/>
      <c r="J3218" s="368"/>
      <c r="O3218" s="457"/>
      <c r="P3218" s="398"/>
      <c r="Q3218" s="398"/>
    </row>
    <row r="3219" spans="1:17" s="364" customFormat="1" ht="109.2" customHeight="1" x14ac:dyDescent="0.3">
      <c r="A3219" s="368"/>
      <c r="B3219" s="361"/>
      <c r="C3219" s="368"/>
      <c r="D3219" s="368"/>
      <c r="E3219" s="368"/>
      <c r="F3219" s="368"/>
      <c r="G3219" s="369"/>
      <c r="H3219" s="369"/>
      <c r="I3219" s="443"/>
      <c r="J3219" s="368"/>
      <c r="O3219" s="457"/>
      <c r="P3219" s="398"/>
      <c r="Q3219" s="398"/>
    </row>
    <row r="3220" spans="1:17" s="364" customFormat="1" ht="109.2" customHeight="1" x14ac:dyDescent="0.3">
      <c r="A3220" s="368"/>
      <c r="B3220" s="361"/>
      <c r="C3220" s="368"/>
      <c r="D3220" s="368"/>
      <c r="E3220" s="368"/>
      <c r="F3220" s="368"/>
      <c r="G3220" s="369"/>
      <c r="H3220" s="369"/>
      <c r="I3220" s="443"/>
      <c r="J3220" s="368"/>
      <c r="O3220" s="457"/>
      <c r="P3220" s="398"/>
      <c r="Q3220" s="398"/>
    </row>
    <row r="3221" spans="1:17" s="364" customFormat="1" ht="109.2" customHeight="1" x14ac:dyDescent="0.3">
      <c r="A3221" s="368"/>
      <c r="B3221" s="361"/>
      <c r="C3221" s="368"/>
      <c r="D3221" s="368"/>
      <c r="E3221" s="368"/>
      <c r="F3221" s="368"/>
      <c r="G3221" s="369"/>
      <c r="H3221" s="369"/>
      <c r="I3221" s="443"/>
      <c r="J3221" s="368"/>
      <c r="O3221" s="457"/>
      <c r="P3221" s="398"/>
      <c r="Q3221" s="398"/>
    </row>
    <row r="3222" spans="1:17" s="364" customFormat="1" ht="109.2" customHeight="1" x14ac:dyDescent="0.3">
      <c r="A3222" s="368"/>
      <c r="B3222" s="361"/>
      <c r="C3222" s="368"/>
      <c r="D3222" s="368"/>
      <c r="E3222" s="368"/>
      <c r="F3222" s="368"/>
      <c r="G3222" s="369"/>
      <c r="H3222" s="369"/>
      <c r="I3222" s="443"/>
      <c r="J3222" s="368"/>
      <c r="O3222" s="457"/>
      <c r="P3222" s="398"/>
      <c r="Q3222" s="398"/>
    </row>
    <row r="3223" spans="1:17" s="364" customFormat="1" ht="109.2" customHeight="1" x14ac:dyDescent="0.3">
      <c r="A3223" s="368"/>
      <c r="B3223" s="361"/>
      <c r="C3223" s="368"/>
      <c r="D3223" s="368"/>
      <c r="E3223" s="368"/>
      <c r="F3223" s="368"/>
      <c r="G3223" s="369"/>
      <c r="H3223" s="369"/>
      <c r="I3223" s="443"/>
      <c r="J3223" s="368"/>
      <c r="O3223" s="457"/>
      <c r="P3223" s="398"/>
      <c r="Q3223" s="398"/>
    </row>
    <row r="3224" spans="1:17" s="364" customFormat="1" ht="109.2" customHeight="1" x14ac:dyDescent="0.3">
      <c r="A3224" s="368"/>
      <c r="B3224" s="361"/>
      <c r="C3224" s="368"/>
      <c r="D3224" s="368"/>
      <c r="E3224" s="368"/>
      <c r="F3224" s="368"/>
      <c r="G3224" s="369"/>
      <c r="H3224" s="369"/>
      <c r="I3224" s="443"/>
      <c r="J3224" s="368"/>
      <c r="O3224" s="457"/>
      <c r="P3224" s="398"/>
      <c r="Q3224" s="398"/>
    </row>
    <row r="3225" spans="1:17" s="364" customFormat="1" ht="109.2" customHeight="1" x14ac:dyDescent="0.3">
      <c r="A3225" s="368"/>
      <c r="B3225" s="361"/>
      <c r="C3225" s="368"/>
      <c r="D3225" s="368"/>
      <c r="E3225" s="368"/>
      <c r="F3225" s="368"/>
      <c r="G3225" s="369"/>
      <c r="H3225" s="369"/>
      <c r="I3225" s="443"/>
      <c r="J3225" s="368"/>
      <c r="O3225" s="457"/>
      <c r="P3225" s="398"/>
      <c r="Q3225" s="398"/>
    </row>
    <row r="3226" spans="1:17" s="364" customFormat="1" ht="109.2" customHeight="1" x14ac:dyDescent="0.3">
      <c r="A3226" s="368"/>
      <c r="B3226" s="361"/>
      <c r="C3226" s="368"/>
      <c r="D3226" s="368"/>
      <c r="E3226" s="368"/>
      <c r="F3226" s="368"/>
      <c r="G3226" s="369"/>
      <c r="H3226" s="369"/>
      <c r="I3226" s="443"/>
      <c r="J3226" s="368"/>
      <c r="O3226" s="457"/>
      <c r="P3226" s="398"/>
      <c r="Q3226" s="398"/>
    </row>
    <row r="3227" spans="1:17" s="364" customFormat="1" ht="109.2" customHeight="1" x14ac:dyDescent="0.3">
      <c r="A3227" s="368"/>
      <c r="B3227" s="361"/>
      <c r="C3227" s="368"/>
      <c r="D3227" s="368"/>
      <c r="E3227" s="368"/>
      <c r="F3227" s="368"/>
      <c r="G3227" s="369"/>
      <c r="H3227" s="369"/>
      <c r="I3227" s="443"/>
      <c r="J3227" s="368"/>
      <c r="O3227" s="457"/>
      <c r="P3227" s="398"/>
      <c r="Q3227" s="398"/>
    </row>
    <row r="3228" spans="1:17" s="364" customFormat="1" ht="109.2" customHeight="1" x14ac:dyDescent="0.3">
      <c r="A3228" s="368"/>
      <c r="B3228" s="361"/>
      <c r="C3228" s="368"/>
      <c r="D3228" s="368"/>
      <c r="E3228" s="368"/>
      <c r="F3228" s="368"/>
      <c r="G3228" s="369"/>
      <c r="H3228" s="369"/>
      <c r="I3228" s="443"/>
      <c r="J3228" s="368"/>
      <c r="O3228" s="457"/>
      <c r="P3228" s="398"/>
      <c r="Q3228" s="398"/>
    </row>
    <row r="3229" spans="1:17" s="364" customFormat="1" ht="109.2" customHeight="1" x14ac:dyDescent="0.3">
      <c r="A3229" s="368"/>
      <c r="B3229" s="361"/>
      <c r="C3229" s="368"/>
      <c r="D3229" s="368"/>
      <c r="E3229" s="368"/>
      <c r="F3229" s="368"/>
      <c r="G3229" s="369"/>
      <c r="H3229" s="369"/>
      <c r="I3229" s="443"/>
      <c r="J3229" s="368"/>
      <c r="O3229" s="457"/>
      <c r="P3229" s="398"/>
      <c r="Q3229" s="398"/>
    </row>
    <row r="3230" spans="1:17" s="364" customFormat="1" ht="109.2" customHeight="1" x14ac:dyDescent="0.3">
      <c r="A3230" s="368"/>
      <c r="B3230" s="361"/>
      <c r="C3230" s="368"/>
      <c r="D3230" s="368"/>
      <c r="E3230" s="368"/>
      <c r="F3230" s="368"/>
      <c r="G3230" s="369"/>
      <c r="H3230" s="369"/>
      <c r="I3230" s="443"/>
      <c r="J3230" s="368"/>
      <c r="O3230" s="457"/>
      <c r="P3230" s="398"/>
      <c r="Q3230" s="398"/>
    </row>
    <row r="3231" spans="1:17" s="364" customFormat="1" ht="109.2" customHeight="1" x14ac:dyDescent="0.3">
      <c r="A3231" s="368"/>
      <c r="B3231" s="361"/>
      <c r="C3231" s="368"/>
      <c r="D3231" s="368"/>
      <c r="E3231" s="368"/>
      <c r="F3231" s="368"/>
      <c r="G3231" s="369"/>
      <c r="H3231" s="369"/>
      <c r="I3231" s="443"/>
      <c r="J3231" s="368"/>
      <c r="O3231" s="457"/>
      <c r="P3231" s="398"/>
      <c r="Q3231" s="398"/>
    </row>
    <row r="3232" spans="1:17" s="364" customFormat="1" ht="109.2" customHeight="1" x14ac:dyDescent="0.3">
      <c r="A3232" s="368"/>
      <c r="B3232" s="361"/>
      <c r="C3232" s="368"/>
      <c r="D3232" s="368"/>
      <c r="E3232" s="368"/>
      <c r="F3232" s="368"/>
      <c r="G3232" s="369"/>
      <c r="H3232" s="369"/>
      <c r="I3232" s="443"/>
      <c r="J3232" s="368"/>
      <c r="O3232" s="457"/>
      <c r="P3232" s="398"/>
      <c r="Q3232" s="398"/>
    </row>
    <row r="3233" spans="1:17" s="364" customFormat="1" ht="109.2" customHeight="1" x14ac:dyDescent="0.3">
      <c r="A3233" s="368"/>
      <c r="B3233" s="361"/>
      <c r="C3233" s="368"/>
      <c r="D3233" s="368"/>
      <c r="E3233" s="368"/>
      <c r="F3233" s="368"/>
      <c r="G3233" s="369"/>
      <c r="H3233" s="369"/>
      <c r="I3233" s="443"/>
      <c r="J3233" s="368"/>
      <c r="O3233" s="457"/>
      <c r="P3233" s="398"/>
      <c r="Q3233" s="398"/>
    </row>
    <row r="3234" spans="1:17" s="364" customFormat="1" ht="109.2" customHeight="1" x14ac:dyDescent="0.3">
      <c r="A3234" s="368"/>
      <c r="B3234" s="361"/>
      <c r="C3234" s="368"/>
      <c r="D3234" s="368"/>
      <c r="E3234" s="368"/>
      <c r="F3234" s="368"/>
      <c r="G3234" s="369"/>
      <c r="H3234" s="369"/>
      <c r="I3234" s="443"/>
      <c r="J3234" s="368"/>
      <c r="O3234" s="457"/>
      <c r="P3234" s="398"/>
      <c r="Q3234" s="398"/>
    </row>
    <row r="3235" spans="1:17" s="364" customFormat="1" ht="109.2" customHeight="1" x14ac:dyDescent="0.3">
      <c r="A3235" s="368"/>
      <c r="B3235" s="361"/>
      <c r="C3235" s="368"/>
      <c r="D3235" s="368"/>
      <c r="E3235" s="368"/>
      <c r="F3235" s="368"/>
      <c r="G3235" s="369"/>
      <c r="H3235" s="369"/>
      <c r="I3235" s="443"/>
      <c r="J3235" s="368"/>
      <c r="O3235" s="457"/>
      <c r="P3235" s="398"/>
      <c r="Q3235" s="398"/>
    </row>
    <row r="3236" spans="1:17" s="364" customFormat="1" ht="109.2" customHeight="1" x14ac:dyDescent="0.3">
      <c r="A3236" s="368"/>
      <c r="B3236" s="361"/>
      <c r="C3236" s="368"/>
      <c r="D3236" s="368"/>
      <c r="E3236" s="368"/>
      <c r="F3236" s="368"/>
      <c r="G3236" s="369"/>
      <c r="H3236" s="369"/>
      <c r="I3236" s="443"/>
      <c r="J3236" s="368"/>
      <c r="O3236" s="457"/>
      <c r="P3236" s="398"/>
      <c r="Q3236" s="398"/>
    </row>
    <row r="3237" spans="1:17" s="364" customFormat="1" ht="109.2" customHeight="1" x14ac:dyDescent="0.3">
      <c r="A3237" s="368"/>
      <c r="B3237" s="361"/>
      <c r="C3237" s="368"/>
      <c r="D3237" s="368"/>
      <c r="E3237" s="368"/>
      <c r="F3237" s="368"/>
      <c r="G3237" s="369"/>
      <c r="H3237" s="369"/>
      <c r="I3237" s="443"/>
      <c r="J3237" s="368"/>
      <c r="O3237" s="457"/>
      <c r="P3237" s="398"/>
      <c r="Q3237" s="398"/>
    </row>
    <row r="3238" spans="1:17" s="364" customFormat="1" ht="109.2" customHeight="1" x14ac:dyDescent="0.3">
      <c r="A3238" s="368"/>
      <c r="B3238" s="361"/>
      <c r="C3238" s="368"/>
      <c r="D3238" s="368"/>
      <c r="E3238" s="368"/>
      <c r="F3238" s="368"/>
      <c r="G3238" s="369"/>
      <c r="H3238" s="369"/>
      <c r="I3238" s="443"/>
      <c r="J3238" s="368"/>
      <c r="O3238" s="457"/>
      <c r="P3238" s="398"/>
      <c r="Q3238" s="398"/>
    </row>
    <row r="3239" spans="1:17" s="364" customFormat="1" ht="109.2" customHeight="1" x14ac:dyDescent="0.3">
      <c r="A3239" s="368"/>
      <c r="B3239" s="361"/>
      <c r="C3239" s="368"/>
      <c r="D3239" s="368"/>
      <c r="E3239" s="368"/>
      <c r="F3239" s="368"/>
      <c r="G3239" s="369"/>
      <c r="H3239" s="369"/>
      <c r="I3239" s="443"/>
      <c r="J3239" s="368"/>
      <c r="O3239" s="457"/>
      <c r="P3239" s="398"/>
      <c r="Q3239" s="398"/>
    </row>
    <row r="3240" spans="1:17" s="364" customFormat="1" ht="109.2" customHeight="1" x14ac:dyDescent="0.3">
      <c r="A3240" s="368"/>
      <c r="B3240" s="361"/>
      <c r="C3240" s="368"/>
      <c r="D3240" s="368"/>
      <c r="E3240" s="368"/>
      <c r="F3240" s="368"/>
      <c r="G3240" s="369"/>
      <c r="H3240" s="369"/>
      <c r="I3240" s="443"/>
      <c r="J3240" s="368"/>
      <c r="O3240" s="457"/>
      <c r="P3240" s="398"/>
      <c r="Q3240" s="398"/>
    </row>
    <row r="3241" spans="1:17" s="364" customFormat="1" ht="109.2" customHeight="1" x14ac:dyDescent="0.3">
      <c r="A3241" s="368"/>
      <c r="B3241" s="361"/>
      <c r="C3241" s="368"/>
      <c r="D3241" s="368"/>
      <c r="E3241" s="368"/>
      <c r="F3241" s="368"/>
      <c r="G3241" s="369"/>
      <c r="H3241" s="369"/>
      <c r="I3241" s="443"/>
      <c r="J3241" s="368"/>
      <c r="O3241" s="457"/>
      <c r="P3241" s="398"/>
      <c r="Q3241" s="398"/>
    </row>
    <row r="3242" spans="1:17" s="364" customFormat="1" ht="109.2" customHeight="1" x14ac:dyDescent="0.3">
      <c r="A3242" s="368"/>
      <c r="B3242" s="361"/>
      <c r="C3242" s="368"/>
      <c r="D3242" s="368"/>
      <c r="E3242" s="368"/>
      <c r="F3242" s="368"/>
      <c r="G3242" s="369"/>
      <c r="H3242" s="369"/>
      <c r="I3242" s="443"/>
      <c r="J3242" s="368"/>
      <c r="O3242" s="457"/>
      <c r="P3242" s="398"/>
      <c r="Q3242" s="398"/>
    </row>
    <row r="3243" spans="1:17" s="364" customFormat="1" ht="109.2" customHeight="1" x14ac:dyDescent="0.3">
      <c r="A3243" s="368"/>
      <c r="B3243" s="361"/>
      <c r="C3243" s="368"/>
      <c r="D3243" s="368"/>
      <c r="E3243" s="368"/>
      <c r="F3243" s="368"/>
      <c r="G3243" s="369"/>
      <c r="H3243" s="369"/>
      <c r="I3243" s="443"/>
      <c r="J3243" s="368"/>
      <c r="O3243" s="457"/>
      <c r="P3243" s="398"/>
      <c r="Q3243" s="398"/>
    </row>
    <row r="3244" spans="1:17" s="364" customFormat="1" ht="109.2" customHeight="1" x14ac:dyDescent="0.3">
      <c r="A3244" s="368"/>
      <c r="B3244" s="361"/>
      <c r="C3244" s="368"/>
      <c r="D3244" s="368"/>
      <c r="E3244" s="368"/>
      <c r="F3244" s="368"/>
      <c r="G3244" s="369"/>
      <c r="H3244" s="369"/>
      <c r="I3244" s="443"/>
      <c r="J3244" s="368"/>
      <c r="O3244" s="457"/>
      <c r="P3244" s="398"/>
      <c r="Q3244" s="398"/>
    </row>
    <row r="3245" spans="1:17" s="364" customFormat="1" ht="109.2" customHeight="1" x14ac:dyDescent="0.3">
      <c r="A3245" s="368"/>
      <c r="B3245" s="361"/>
      <c r="C3245" s="368"/>
      <c r="D3245" s="368"/>
      <c r="E3245" s="368"/>
      <c r="F3245" s="368"/>
      <c r="G3245" s="369"/>
      <c r="H3245" s="369"/>
      <c r="I3245" s="443"/>
      <c r="J3245" s="368"/>
      <c r="O3245" s="457"/>
      <c r="P3245" s="398"/>
      <c r="Q3245" s="398"/>
    </row>
    <row r="3246" spans="1:17" s="364" customFormat="1" ht="109.2" customHeight="1" x14ac:dyDescent="0.3">
      <c r="A3246" s="368"/>
      <c r="B3246" s="361"/>
      <c r="C3246" s="368"/>
      <c r="D3246" s="368"/>
      <c r="E3246" s="368"/>
      <c r="F3246" s="368"/>
      <c r="G3246" s="369"/>
      <c r="H3246" s="369"/>
      <c r="I3246" s="443"/>
      <c r="J3246" s="368"/>
      <c r="O3246" s="457"/>
      <c r="P3246" s="398"/>
      <c r="Q3246" s="398"/>
    </row>
    <row r="3247" spans="1:17" s="364" customFormat="1" ht="109.2" customHeight="1" x14ac:dyDescent="0.3">
      <c r="A3247" s="368"/>
      <c r="B3247" s="361"/>
      <c r="C3247" s="368"/>
      <c r="D3247" s="368"/>
      <c r="E3247" s="368"/>
      <c r="F3247" s="368"/>
      <c r="G3247" s="369"/>
      <c r="H3247" s="369"/>
      <c r="I3247" s="443"/>
      <c r="J3247" s="368"/>
      <c r="O3247" s="457"/>
      <c r="P3247" s="398"/>
      <c r="Q3247" s="398"/>
    </row>
    <row r="3248" spans="1:17" s="364" customFormat="1" ht="109.2" customHeight="1" x14ac:dyDescent="0.3">
      <c r="A3248" s="368"/>
      <c r="B3248" s="361"/>
      <c r="C3248" s="368"/>
      <c r="D3248" s="368"/>
      <c r="E3248" s="368"/>
      <c r="F3248" s="368"/>
      <c r="G3248" s="369"/>
      <c r="H3248" s="369"/>
      <c r="I3248" s="443"/>
      <c r="J3248" s="368"/>
      <c r="O3248" s="457"/>
      <c r="P3248" s="398"/>
      <c r="Q3248" s="398"/>
    </row>
    <row r="3249" spans="1:17" s="364" customFormat="1" ht="109.2" customHeight="1" x14ac:dyDescent="0.3">
      <c r="A3249" s="368"/>
      <c r="B3249" s="361"/>
      <c r="C3249" s="368"/>
      <c r="D3249" s="368"/>
      <c r="E3249" s="368"/>
      <c r="F3249" s="368"/>
      <c r="G3249" s="369"/>
      <c r="H3249" s="369"/>
      <c r="I3249" s="443"/>
      <c r="J3249" s="368"/>
      <c r="O3249" s="457"/>
      <c r="P3249" s="398"/>
      <c r="Q3249" s="398"/>
    </row>
    <row r="3250" spans="1:17" s="364" customFormat="1" ht="109.2" customHeight="1" x14ac:dyDescent="0.3">
      <c r="A3250" s="368"/>
      <c r="B3250" s="361"/>
      <c r="C3250" s="368"/>
      <c r="D3250" s="368"/>
      <c r="E3250" s="368"/>
      <c r="F3250" s="368"/>
      <c r="G3250" s="369"/>
      <c r="H3250" s="369"/>
      <c r="I3250" s="443"/>
      <c r="J3250" s="368"/>
      <c r="O3250" s="457"/>
      <c r="P3250" s="398"/>
      <c r="Q3250" s="398"/>
    </row>
    <row r="3251" spans="1:17" s="364" customFormat="1" ht="109.2" customHeight="1" x14ac:dyDescent="0.3">
      <c r="A3251" s="368"/>
      <c r="B3251" s="361"/>
      <c r="C3251" s="368"/>
      <c r="D3251" s="368"/>
      <c r="E3251" s="368"/>
      <c r="F3251" s="368"/>
      <c r="G3251" s="369"/>
      <c r="H3251" s="369"/>
      <c r="I3251" s="443"/>
      <c r="J3251" s="368"/>
      <c r="O3251" s="457"/>
      <c r="P3251" s="398"/>
      <c r="Q3251" s="398"/>
    </row>
    <row r="3252" spans="1:17" s="364" customFormat="1" ht="109.2" customHeight="1" x14ac:dyDescent="0.3">
      <c r="A3252" s="368"/>
      <c r="B3252" s="361"/>
      <c r="C3252" s="368"/>
      <c r="D3252" s="368"/>
      <c r="E3252" s="368"/>
      <c r="F3252" s="368"/>
      <c r="G3252" s="369"/>
      <c r="H3252" s="369"/>
      <c r="I3252" s="443"/>
      <c r="J3252" s="368"/>
      <c r="O3252" s="457"/>
      <c r="P3252" s="398"/>
      <c r="Q3252" s="398"/>
    </row>
    <row r="3253" spans="1:17" s="364" customFormat="1" ht="109.2" customHeight="1" x14ac:dyDescent="0.3">
      <c r="A3253" s="368"/>
      <c r="B3253" s="361"/>
      <c r="C3253" s="368"/>
      <c r="D3253" s="368"/>
      <c r="E3253" s="368"/>
      <c r="F3253" s="368"/>
      <c r="G3253" s="369"/>
      <c r="H3253" s="369"/>
      <c r="I3253" s="443"/>
      <c r="J3253" s="368"/>
      <c r="O3253" s="457"/>
      <c r="P3253" s="398"/>
      <c r="Q3253" s="398"/>
    </row>
    <row r="3254" spans="1:17" s="364" customFormat="1" ht="109.2" customHeight="1" x14ac:dyDescent="0.3">
      <c r="A3254" s="368"/>
      <c r="B3254" s="361"/>
      <c r="C3254" s="368"/>
      <c r="D3254" s="368"/>
      <c r="E3254" s="368"/>
      <c r="F3254" s="368"/>
      <c r="G3254" s="369"/>
      <c r="H3254" s="369"/>
      <c r="I3254" s="443"/>
      <c r="J3254" s="368"/>
      <c r="O3254" s="457"/>
      <c r="P3254" s="398"/>
      <c r="Q3254" s="398"/>
    </row>
    <row r="3255" spans="1:17" s="364" customFormat="1" ht="109.2" customHeight="1" x14ac:dyDescent="0.3">
      <c r="A3255" s="368"/>
      <c r="B3255" s="361"/>
      <c r="C3255" s="368"/>
      <c r="D3255" s="368"/>
      <c r="E3255" s="368"/>
      <c r="F3255" s="368"/>
      <c r="G3255" s="369"/>
      <c r="H3255" s="369"/>
      <c r="I3255" s="443"/>
      <c r="J3255" s="368"/>
      <c r="O3255" s="457"/>
      <c r="P3255" s="398"/>
      <c r="Q3255" s="398"/>
    </row>
    <row r="3256" spans="1:17" s="364" customFormat="1" ht="109.2" customHeight="1" x14ac:dyDescent="0.3">
      <c r="A3256" s="368"/>
      <c r="B3256" s="361"/>
      <c r="C3256" s="368"/>
      <c r="D3256" s="368"/>
      <c r="E3256" s="368"/>
      <c r="F3256" s="368"/>
      <c r="G3256" s="369"/>
      <c r="H3256" s="369"/>
      <c r="I3256" s="443"/>
      <c r="J3256" s="368"/>
      <c r="O3256" s="457"/>
      <c r="P3256" s="398"/>
      <c r="Q3256" s="398"/>
    </row>
    <row r="3257" spans="1:17" s="364" customFormat="1" ht="109.2" customHeight="1" x14ac:dyDescent="0.3">
      <c r="A3257" s="368"/>
      <c r="B3257" s="361"/>
      <c r="C3257" s="368"/>
      <c r="D3257" s="368"/>
      <c r="E3257" s="368"/>
      <c r="F3257" s="368"/>
      <c r="G3257" s="369"/>
      <c r="H3257" s="369"/>
      <c r="I3257" s="443"/>
      <c r="J3257" s="368"/>
      <c r="O3257" s="457"/>
      <c r="P3257" s="398"/>
      <c r="Q3257" s="398"/>
    </row>
    <row r="3258" spans="1:17" s="364" customFormat="1" ht="109.2" customHeight="1" x14ac:dyDescent="0.3">
      <c r="A3258" s="368"/>
      <c r="B3258" s="361"/>
      <c r="C3258" s="368"/>
      <c r="D3258" s="368"/>
      <c r="E3258" s="368"/>
      <c r="F3258" s="368"/>
      <c r="G3258" s="369"/>
      <c r="H3258" s="369"/>
      <c r="I3258" s="443"/>
      <c r="J3258" s="368"/>
      <c r="O3258" s="457"/>
      <c r="P3258" s="398"/>
      <c r="Q3258" s="398"/>
    </row>
    <row r="3259" spans="1:17" s="364" customFormat="1" ht="109.2" customHeight="1" x14ac:dyDescent="0.3">
      <c r="A3259" s="368"/>
      <c r="B3259" s="361"/>
      <c r="C3259" s="368"/>
      <c r="D3259" s="368"/>
      <c r="E3259" s="368"/>
      <c r="F3259" s="368"/>
      <c r="G3259" s="369"/>
      <c r="H3259" s="369"/>
      <c r="I3259" s="443"/>
      <c r="J3259" s="368"/>
      <c r="O3259" s="457"/>
      <c r="P3259" s="398"/>
      <c r="Q3259" s="398"/>
    </row>
    <row r="3260" spans="1:17" s="364" customFormat="1" ht="109.2" customHeight="1" x14ac:dyDescent="0.3">
      <c r="A3260" s="368"/>
      <c r="B3260" s="361"/>
      <c r="C3260" s="368"/>
      <c r="D3260" s="368"/>
      <c r="E3260" s="368"/>
      <c r="F3260" s="368"/>
      <c r="G3260" s="369"/>
      <c r="H3260" s="369"/>
      <c r="I3260" s="443"/>
      <c r="J3260" s="368"/>
      <c r="O3260" s="457"/>
      <c r="P3260" s="398"/>
      <c r="Q3260" s="398"/>
    </row>
    <row r="3261" spans="1:17" s="364" customFormat="1" ht="109.2" customHeight="1" x14ac:dyDescent="0.3">
      <c r="A3261" s="368"/>
      <c r="B3261" s="361"/>
      <c r="C3261" s="368"/>
      <c r="D3261" s="368"/>
      <c r="E3261" s="368"/>
      <c r="F3261" s="368"/>
      <c r="G3261" s="369"/>
      <c r="H3261" s="369"/>
      <c r="I3261" s="443"/>
      <c r="J3261" s="368"/>
      <c r="O3261" s="457"/>
      <c r="P3261" s="398"/>
      <c r="Q3261" s="398"/>
    </row>
    <row r="3262" spans="1:17" s="364" customFormat="1" ht="109.2" customHeight="1" x14ac:dyDescent="0.3">
      <c r="A3262" s="368"/>
      <c r="B3262" s="361"/>
      <c r="C3262" s="368"/>
      <c r="D3262" s="368"/>
      <c r="E3262" s="368"/>
      <c r="F3262" s="368"/>
      <c r="G3262" s="369"/>
      <c r="H3262" s="369"/>
      <c r="I3262" s="443"/>
      <c r="J3262" s="368"/>
      <c r="O3262" s="457"/>
      <c r="P3262" s="398"/>
      <c r="Q3262" s="398"/>
    </row>
    <row r="3263" spans="1:17" s="364" customFormat="1" ht="109.2" customHeight="1" x14ac:dyDescent="0.3">
      <c r="A3263" s="368"/>
      <c r="B3263" s="361"/>
      <c r="C3263" s="368"/>
      <c r="D3263" s="368"/>
      <c r="E3263" s="368"/>
      <c r="F3263" s="368"/>
      <c r="G3263" s="369"/>
      <c r="H3263" s="369"/>
      <c r="I3263" s="443"/>
      <c r="J3263" s="368"/>
      <c r="O3263" s="457"/>
      <c r="P3263" s="398"/>
      <c r="Q3263" s="398"/>
    </row>
    <row r="3264" spans="1:17" s="364" customFormat="1" ht="109.2" customHeight="1" x14ac:dyDescent="0.3">
      <c r="A3264" s="368"/>
      <c r="B3264" s="361"/>
      <c r="C3264" s="368"/>
      <c r="D3264" s="368"/>
      <c r="E3264" s="368"/>
      <c r="F3264" s="368"/>
      <c r="G3264" s="369"/>
      <c r="H3264" s="369"/>
      <c r="I3264" s="443"/>
      <c r="J3264" s="368"/>
      <c r="O3264" s="457"/>
      <c r="P3264" s="398"/>
      <c r="Q3264" s="398"/>
    </row>
    <row r="3265" spans="1:17" s="364" customFormat="1" ht="109.2" customHeight="1" x14ac:dyDescent="0.3">
      <c r="A3265" s="368"/>
      <c r="B3265" s="361"/>
      <c r="C3265" s="368"/>
      <c r="D3265" s="368"/>
      <c r="E3265" s="368"/>
      <c r="F3265" s="368"/>
      <c r="G3265" s="369"/>
      <c r="H3265" s="369"/>
      <c r="I3265" s="443"/>
      <c r="J3265" s="368"/>
      <c r="O3265" s="457"/>
      <c r="P3265" s="398"/>
      <c r="Q3265" s="398"/>
    </row>
    <row r="3266" spans="1:17" s="364" customFormat="1" ht="109.2" customHeight="1" x14ac:dyDescent="0.3">
      <c r="A3266" s="368"/>
      <c r="B3266" s="361"/>
      <c r="C3266" s="368"/>
      <c r="D3266" s="368"/>
      <c r="E3266" s="368"/>
      <c r="F3266" s="368"/>
      <c r="G3266" s="369"/>
      <c r="H3266" s="369"/>
      <c r="I3266" s="443"/>
      <c r="J3266" s="368"/>
      <c r="O3266" s="457"/>
      <c r="P3266" s="398"/>
      <c r="Q3266" s="398"/>
    </row>
    <row r="3267" spans="1:17" s="364" customFormat="1" ht="109.2" customHeight="1" x14ac:dyDescent="0.3">
      <c r="A3267" s="368"/>
      <c r="B3267" s="361"/>
      <c r="C3267" s="368"/>
      <c r="D3267" s="368"/>
      <c r="E3267" s="368"/>
      <c r="F3267" s="368"/>
      <c r="G3267" s="369"/>
      <c r="H3267" s="369"/>
      <c r="I3267" s="443"/>
      <c r="J3267" s="368"/>
      <c r="O3267" s="457"/>
      <c r="P3267" s="398"/>
      <c r="Q3267" s="398"/>
    </row>
    <row r="3268" spans="1:17" s="364" customFormat="1" ht="109.2" customHeight="1" x14ac:dyDescent="0.3">
      <c r="A3268" s="368"/>
      <c r="B3268" s="361"/>
      <c r="C3268" s="368"/>
      <c r="D3268" s="368"/>
      <c r="E3268" s="368"/>
      <c r="F3268" s="368"/>
      <c r="G3268" s="369"/>
      <c r="H3268" s="369"/>
      <c r="I3268" s="443"/>
      <c r="J3268" s="368"/>
      <c r="O3268" s="457"/>
      <c r="P3268" s="398"/>
      <c r="Q3268" s="398"/>
    </row>
    <row r="3269" spans="1:17" s="364" customFormat="1" ht="109.2" customHeight="1" x14ac:dyDescent="0.3">
      <c r="A3269" s="368"/>
      <c r="B3269" s="361"/>
      <c r="C3269" s="368"/>
      <c r="D3269" s="368"/>
      <c r="E3269" s="368"/>
      <c r="F3269" s="368"/>
      <c r="G3269" s="369"/>
      <c r="H3269" s="369"/>
      <c r="I3269" s="443"/>
      <c r="J3269" s="368"/>
      <c r="O3269" s="457"/>
      <c r="P3269" s="398"/>
      <c r="Q3269" s="398"/>
    </row>
    <row r="3270" spans="1:17" s="364" customFormat="1" ht="109.2" customHeight="1" x14ac:dyDescent="0.3">
      <c r="A3270" s="368"/>
      <c r="B3270" s="361"/>
      <c r="C3270" s="368"/>
      <c r="D3270" s="368"/>
      <c r="E3270" s="368"/>
      <c r="F3270" s="368"/>
      <c r="G3270" s="369"/>
      <c r="H3270" s="369"/>
      <c r="I3270" s="443"/>
      <c r="J3270" s="368"/>
      <c r="O3270" s="457"/>
      <c r="P3270" s="398"/>
      <c r="Q3270" s="398"/>
    </row>
    <row r="3271" spans="1:17" s="364" customFormat="1" ht="109.2" customHeight="1" x14ac:dyDescent="0.3">
      <c r="A3271" s="368"/>
      <c r="B3271" s="361"/>
      <c r="C3271" s="368"/>
      <c r="D3271" s="368"/>
      <c r="E3271" s="368"/>
      <c r="F3271" s="368"/>
      <c r="G3271" s="369"/>
      <c r="H3271" s="369"/>
      <c r="I3271" s="443"/>
      <c r="J3271" s="368"/>
      <c r="O3271" s="457"/>
      <c r="P3271" s="398"/>
      <c r="Q3271" s="398"/>
    </row>
    <row r="3272" spans="1:17" s="364" customFormat="1" ht="109.2" customHeight="1" x14ac:dyDescent="0.3">
      <c r="A3272" s="368"/>
      <c r="B3272" s="361"/>
      <c r="C3272" s="368"/>
      <c r="D3272" s="368"/>
      <c r="E3272" s="368"/>
      <c r="F3272" s="368"/>
      <c r="G3272" s="369"/>
      <c r="H3272" s="369"/>
      <c r="I3272" s="443"/>
      <c r="J3272" s="368"/>
      <c r="O3272" s="457"/>
      <c r="P3272" s="398"/>
      <c r="Q3272" s="398"/>
    </row>
    <row r="3273" spans="1:17" s="364" customFormat="1" ht="109.2" customHeight="1" x14ac:dyDescent="0.3">
      <c r="A3273" s="368"/>
      <c r="B3273" s="361"/>
      <c r="C3273" s="368"/>
      <c r="D3273" s="368"/>
      <c r="E3273" s="368"/>
      <c r="F3273" s="368"/>
      <c r="G3273" s="369"/>
      <c r="H3273" s="369"/>
      <c r="I3273" s="443"/>
      <c r="J3273" s="368"/>
      <c r="O3273" s="457"/>
      <c r="P3273" s="398"/>
      <c r="Q3273" s="398"/>
    </row>
    <row r="3274" spans="1:17" s="364" customFormat="1" ht="109.2" customHeight="1" x14ac:dyDescent="0.3">
      <c r="A3274" s="368"/>
      <c r="B3274" s="361"/>
      <c r="C3274" s="368"/>
      <c r="D3274" s="368"/>
      <c r="E3274" s="368"/>
      <c r="F3274" s="368"/>
      <c r="G3274" s="369"/>
      <c r="H3274" s="369"/>
      <c r="I3274" s="443"/>
      <c r="J3274" s="368"/>
      <c r="O3274" s="457"/>
      <c r="P3274" s="398"/>
      <c r="Q3274" s="398"/>
    </row>
    <row r="3275" spans="1:17" s="364" customFormat="1" ht="109.2" customHeight="1" x14ac:dyDescent="0.3">
      <c r="A3275" s="368"/>
      <c r="B3275" s="361"/>
      <c r="C3275" s="368"/>
      <c r="D3275" s="368"/>
      <c r="E3275" s="368"/>
      <c r="F3275" s="368"/>
      <c r="G3275" s="369"/>
      <c r="H3275" s="369"/>
      <c r="I3275" s="443"/>
      <c r="J3275" s="368"/>
      <c r="O3275" s="457"/>
      <c r="P3275" s="398"/>
      <c r="Q3275" s="398"/>
    </row>
    <row r="3276" spans="1:17" s="364" customFormat="1" ht="109.2" customHeight="1" x14ac:dyDescent="0.3">
      <c r="A3276" s="368"/>
      <c r="B3276" s="361"/>
      <c r="C3276" s="368"/>
      <c r="D3276" s="368"/>
      <c r="E3276" s="368"/>
      <c r="F3276" s="368"/>
      <c r="G3276" s="369"/>
      <c r="H3276" s="369"/>
      <c r="I3276" s="443"/>
      <c r="J3276" s="368"/>
      <c r="O3276" s="457"/>
      <c r="P3276" s="398"/>
      <c r="Q3276" s="398"/>
    </row>
    <row r="3277" spans="1:17" s="364" customFormat="1" ht="109.2" customHeight="1" x14ac:dyDescent="0.3">
      <c r="A3277" s="368"/>
      <c r="B3277" s="361"/>
      <c r="C3277" s="368"/>
      <c r="D3277" s="368"/>
      <c r="E3277" s="368"/>
      <c r="F3277" s="368"/>
      <c r="G3277" s="369"/>
      <c r="H3277" s="369"/>
      <c r="I3277" s="443"/>
      <c r="J3277" s="368"/>
      <c r="O3277" s="457"/>
      <c r="P3277" s="398"/>
      <c r="Q3277" s="398"/>
    </row>
    <row r="3278" spans="1:17" s="364" customFormat="1" ht="109.2" customHeight="1" x14ac:dyDescent="0.3">
      <c r="A3278" s="368"/>
      <c r="B3278" s="361"/>
      <c r="C3278" s="368"/>
      <c r="D3278" s="368"/>
      <c r="E3278" s="368"/>
      <c r="F3278" s="368"/>
      <c r="G3278" s="369"/>
      <c r="H3278" s="369"/>
      <c r="I3278" s="443"/>
      <c r="J3278" s="368"/>
      <c r="O3278" s="457"/>
      <c r="P3278" s="398"/>
      <c r="Q3278" s="398"/>
    </row>
    <row r="3279" spans="1:17" s="364" customFormat="1" ht="109.2" customHeight="1" x14ac:dyDescent="0.3">
      <c r="A3279" s="368"/>
      <c r="B3279" s="361"/>
      <c r="C3279" s="368"/>
      <c r="D3279" s="368"/>
      <c r="E3279" s="368"/>
      <c r="F3279" s="368"/>
      <c r="G3279" s="369"/>
      <c r="H3279" s="369"/>
      <c r="I3279" s="443"/>
      <c r="J3279" s="368"/>
      <c r="O3279" s="457"/>
      <c r="P3279" s="398"/>
      <c r="Q3279" s="398"/>
    </row>
    <row r="3280" spans="1:17" s="364" customFormat="1" ht="109.2" customHeight="1" x14ac:dyDescent="0.3">
      <c r="A3280" s="368"/>
      <c r="B3280" s="361"/>
      <c r="C3280" s="368"/>
      <c r="D3280" s="368"/>
      <c r="E3280" s="368"/>
      <c r="F3280" s="368"/>
      <c r="G3280" s="369"/>
      <c r="H3280" s="369"/>
      <c r="I3280" s="443"/>
      <c r="J3280" s="368"/>
      <c r="O3280" s="457"/>
      <c r="P3280" s="398"/>
      <c r="Q3280" s="398"/>
    </row>
    <row r="3281" spans="1:17" s="364" customFormat="1" ht="109.2" customHeight="1" x14ac:dyDescent="0.3">
      <c r="A3281" s="368"/>
      <c r="B3281" s="361"/>
      <c r="C3281" s="368"/>
      <c r="D3281" s="368"/>
      <c r="E3281" s="368"/>
      <c r="F3281" s="368"/>
      <c r="G3281" s="369"/>
      <c r="H3281" s="369"/>
      <c r="I3281" s="443"/>
      <c r="J3281" s="368"/>
      <c r="O3281" s="457"/>
      <c r="P3281" s="398"/>
      <c r="Q3281" s="398"/>
    </row>
    <row r="3282" spans="1:17" s="364" customFormat="1" ht="109.2" customHeight="1" x14ac:dyDescent="0.3">
      <c r="A3282" s="368"/>
      <c r="B3282" s="361"/>
      <c r="C3282" s="368"/>
      <c r="D3282" s="368"/>
      <c r="E3282" s="368"/>
      <c r="F3282" s="368"/>
      <c r="G3282" s="369"/>
      <c r="H3282" s="369"/>
      <c r="I3282" s="443"/>
      <c r="J3282" s="368"/>
      <c r="O3282" s="457"/>
      <c r="P3282" s="398"/>
      <c r="Q3282" s="398"/>
    </row>
    <row r="3283" spans="1:17" s="364" customFormat="1" ht="109.2" customHeight="1" x14ac:dyDescent="0.3">
      <c r="A3283" s="368"/>
      <c r="B3283" s="361"/>
      <c r="C3283" s="368"/>
      <c r="D3283" s="368"/>
      <c r="E3283" s="368"/>
      <c r="F3283" s="368"/>
      <c r="G3283" s="369"/>
      <c r="H3283" s="369"/>
      <c r="I3283" s="443"/>
      <c r="J3283" s="368"/>
      <c r="O3283" s="457"/>
      <c r="P3283" s="398"/>
      <c r="Q3283" s="398"/>
    </row>
    <row r="3284" spans="1:17" s="364" customFormat="1" ht="109.2" customHeight="1" x14ac:dyDescent="0.3">
      <c r="A3284" s="368"/>
      <c r="B3284" s="361"/>
      <c r="C3284" s="368"/>
      <c r="D3284" s="368"/>
      <c r="E3284" s="368"/>
      <c r="F3284" s="368"/>
      <c r="G3284" s="369"/>
      <c r="H3284" s="369"/>
      <c r="I3284" s="443"/>
      <c r="J3284" s="368"/>
      <c r="O3284" s="457"/>
      <c r="P3284" s="398"/>
      <c r="Q3284" s="398"/>
    </row>
    <row r="3285" spans="1:17" s="364" customFormat="1" ht="109.2" customHeight="1" x14ac:dyDescent="0.3">
      <c r="A3285" s="368"/>
      <c r="B3285" s="361"/>
      <c r="C3285" s="368"/>
      <c r="D3285" s="368"/>
      <c r="E3285" s="368"/>
      <c r="F3285" s="368"/>
      <c r="G3285" s="369"/>
      <c r="H3285" s="369"/>
      <c r="I3285" s="443"/>
      <c r="J3285" s="368"/>
      <c r="O3285" s="457"/>
      <c r="P3285" s="398"/>
      <c r="Q3285" s="398"/>
    </row>
    <row r="3286" spans="1:17" s="364" customFormat="1" ht="109.2" customHeight="1" x14ac:dyDescent="0.3">
      <c r="A3286" s="368"/>
      <c r="B3286" s="361"/>
      <c r="C3286" s="368"/>
      <c r="D3286" s="368"/>
      <c r="E3286" s="368"/>
      <c r="F3286" s="368"/>
      <c r="G3286" s="369"/>
      <c r="H3286" s="369"/>
      <c r="I3286" s="443"/>
      <c r="J3286" s="368"/>
      <c r="O3286" s="457"/>
      <c r="P3286" s="398"/>
      <c r="Q3286" s="398"/>
    </row>
    <row r="3287" spans="1:17" s="364" customFormat="1" ht="109.2" customHeight="1" x14ac:dyDescent="0.3">
      <c r="A3287" s="368"/>
      <c r="B3287" s="361"/>
      <c r="C3287" s="368"/>
      <c r="D3287" s="368"/>
      <c r="E3287" s="368"/>
      <c r="F3287" s="368"/>
      <c r="G3287" s="369"/>
      <c r="H3287" s="369"/>
      <c r="I3287" s="443"/>
      <c r="J3287" s="368"/>
      <c r="O3287" s="457"/>
      <c r="P3287" s="398"/>
      <c r="Q3287" s="398"/>
    </row>
    <row r="3288" spans="1:17" s="364" customFormat="1" ht="109.2" customHeight="1" x14ac:dyDescent="0.3">
      <c r="A3288" s="368"/>
      <c r="B3288" s="361"/>
      <c r="C3288" s="368"/>
      <c r="D3288" s="368"/>
      <c r="E3288" s="368"/>
      <c r="F3288" s="368"/>
      <c r="G3288" s="369"/>
      <c r="H3288" s="369"/>
      <c r="I3288" s="443"/>
      <c r="J3288" s="368"/>
      <c r="O3288" s="457"/>
      <c r="P3288" s="398"/>
      <c r="Q3288" s="398"/>
    </row>
    <row r="3289" spans="1:17" s="364" customFormat="1" ht="109.2" customHeight="1" x14ac:dyDescent="0.3">
      <c r="A3289" s="368"/>
      <c r="B3289" s="361"/>
      <c r="C3289" s="368"/>
      <c r="D3289" s="368"/>
      <c r="E3289" s="368"/>
      <c r="F3289" s="368"/>
      <c r="G3289" s="369"/>
      <c r="H3289" s="369"/>
      <c r="I3289" s="443"/>
      <c r="J3289" s="368"/>
      <c r="O3289" s="457"/>
      <c r="P3289" s="398"/>
      <c r="Q3289" s="398"/>
    </row>
    <row r="3290" spans="1:17" s="364" customFormat="1" ht="109.2" customHeight="1" x14ac:dyDescent="0.3">
      <c r="A3290" s="368"/>
      <c r="B3290" s="361"/>
      <c r="C3290" s="368"/>
      <c r="D3290" s="368"/>
      <c r="E3290" s="368"/>
      <c r="F3290" s="368"/>
      <c r="G3290" s="369"/>
      <c r="H3290" s="369"/>
      <c r="I3290" s="443"/>
      <c r="J3290" s="368"/>
      <c r="O3290" s="457"/>
      <c r="P3290" s="398"/>
      <c r="Q3290" s="398"/>
    </row>
    <row r="3291" spans="1:17" s="364" customFormat="1" ht="109.2" customHeight="1" x14ac:dyDescent="0.3">
      <c r="A3291" s="368"/>
      <c r="B3291" s="361"/>
      <c r="C3291" s="368"/>
      <c r="D3291" s="368"/>
      <c r="E3291" s="368"/>
      <c r="F3291" s="368"/>
      <c r="G3291" s="369"/>
      <c r="H3291" s="369"/>
      <c r="I3291" s="443"/>
      <c r="J3291" s="368"/>
      <c r="O3291" s="457"/>
      <c r="P3291" s="398"/>
      <c r="Q3291" s="398"/>
    </row>
    <row r="3292" spans="1:17" s="364" customFormat="1" ht="109.2" customHeight="1" x14ac:dyDescent="0.3">
      <c r="A3292" s="368"/>
      <c r="B3292" s="361"/>
      <c r="C3292" s="368"/>
      <c r="D3292" s="368"/>
      <c r="E3292" s="368"/>
      <c r="F3292" s="368"/>
      <c r="G3292" s="369"/>
      <c r="H3292" s="369"/>
      <c r="I3292" s="443"/>
      <c r="J3292" s="368"/>
      <c r="O3292" s="457"/>
      <c r="P3292" s="398"/>
      <c r="Q3292" s="398"/>
    </row>
    <row r="3293" spans="1:17" s="364" customFormat="1" ht="109.2" customHeight="1" x14ac:dyDescent="0.3">
      <c r="A3293" s="368"/>
      <c r="B3293" s="361"/>
      <c r="C3293" s="368"/>
      <c r="D3293" s="368"/>
      <c r="E3293" s="368"/>
      <c r="F3293" s="368"/>
      <c r="G3293" s="369"/>
      <c r="H3293" s="369"/>
      <c r="I3293" s="443"/>
      <c r="J3293" s="368"/>
      <c r="O3293" s="457"/>
      <c r="P3293" s="398"/>
      <c r="Q3293" s="398"/>
    </row>
    <row r="3294" spans="1:17" s="364" customFormat="1" ht="109.2" customHeight="1" x14ac:dyDescent="0.3">
      <c r="A3294" s="368"/>
      <c r="B3294" s="361"/>
      <c r="C3294" s="368"/>
      <c r="D3294" s="368"/>
      <c r="E3294" s="368"/>
      <c r="F3294" s="368"/>
      <c r="G3294" s="369"/>
      <c r="H3294" s="369"/>
      <c r="I3294" s="443"/>
      <c r="J3294" s="368"/>
      <c r="O3294" s="457"/>
      <c r="P3294" s="398"/>
      <c r="Q3294" s="398"/>
    </row>
    <row r="3295" spans="1:17" s="364" customFormat="1" ht="109.2" customHeight="1" x14ac:dyDescent="0.3">
      <c r="A3295" s="368"/>
      <c r="B3295" s="361"/>
      <c r="C3295" s="368"/>
      <c r="D3295" s="368"/>
      <c r="E3295" s="368"/>
      <c r="F3295" s="368"/>
      <c r="G3295" s="369"/>
      <c r="H3295" s="369"/>
      <c r="I3295" s="443"/>
      <c r="J3295" s="368"/>
      <c r="O3295" s="457"/>
      <c r="P3295" s="398"/>
      <c r="Q3295" s="398"/>
    </row>
    <row r="3296" spans="1:17" s="364" customFormat="1" ht="109.2" customHeight="1" x14ac:dyDescent="0.3">
      <c r="A3296" s="368"/>
      <c r="B3296" s="361"/>
      <c r="C3296" s="368"/>
      <c r="D3296" s="368"/>
      <c r="E3296" s="368"/>
      <c r="F3296" s="368"/>
      <c r="G3296" s="369"/>
      <c r="H3296" s="369"/>
      <c r="I3296" s="443"/>
      <c r="J3296" s="368"/>
      <c r="O3296" s="457"/>
      <c r="P3296" s="398"/>
      <c r="Q3296" s="398"/>
    </row>
    <row r="3297" spans="1:17" s="364" customFormat="1" ht="109.2" customHeight="1" x14ac:dyDescent="0.3">
      <c r="A3297" s="368"/>
      <c r="B3297" s="361"/>
      <c r="C3297" s="368"/>
      <c r="D3297" s="368"/>
      <c r="E3297" s="368"/>
      <c r="F3297" s="368"/>
      <c r="G3297" s="369"/>
      <c r="H3297" s="369"/>
      <c r="I3297" s="443"/>
      <c r="J3297" s="368"/>
      <c r="O3297" s="457"/>
      <c r="P3297" s="398"/>
      <c r="Q3297" s="398"/>
    </row>
    <row r="3298" spans="1:17" s="364" customFormat="1" ht="109.2" customHeight="1" x14ac:dyDescent="0.3">
      <c r="A3298" s="368"/>
      <c r="B3298" s="361"/>
      <c r="C3298" s="368"/>
      <c r="D3298" s="368"/>
      <c r="E3298" s="368"/>
      <c r="F3298" s="368"/>
      <c r="G3298" s="369"/>
      <c r="H3298" s="369"/>
      <c r="I3298" s="443"/>
      <c r="J3298" s="368"/>
      <c r="O3298" s="457"/>
      <c r="P3298" s="398"/>
      <c r="Q3298" s="398"/>
    </row>
    <row r="3299" spans="1:17" s="364" customFormat="1" ht="109.2" customHeight="1" x14ac:dyDescent="0.3">
      <c r="A3299" s="368"/>
      <c r="B3299" s="361"/>
      <c r="C3299" s="368"/>
      <c r="D3299" s="368"/>
      <c r="E3299" s="368"/>
      <c r="F3299" s="368"/>
      <c r="G3299" s="369"/>
      <c r="H3299" s="369"/>
      <c r="I3299" s="443"/>
      <c r="J3299" s="368"/>
      <c r="O3299" s="457"/>
      <c r="P3299" s="398"/>
      <c r="Q3299" s="398"/>
    </row>
    <row r="3300" spans="1:17" s="364" customFormat="1" ht="109.2" customHeight="1" x14ac:dyDescent="0.3">
      <c r="A3300" s="368"/>
      <c r="B3300" s="361"/>
      <c r="C3300" s="368"/>
      <c r="D3300" s="368"/>
      <c r="E3300" s="368"/>
      <c r="F3300" s="368"/>
      <c r="G3300" s="369"/>
      <c r="H3300" s="369"/>
      <c r="I3300" s="443"/>
      <c r="J3300" s="368"/>
      <c r="O3300" s="457"/>
      <c r="P3300" s="398"/>
      <c r="Q3300" s="398"/>
    </row>
    <row r="3301" spans="1:17" s="364" customFormat="1" ht="109.2" customHeight="1" x14ac:dyDescent="0.3">
      <c r="A3301" s="368"/>
      <c r="B3301" s="361"/>
      <c r="C3301" s="368"/>
      <c r="D3301" s="368"/>
      <c r="E3301" s="368"/>
      <c r="F3301" s="368"/>
      <c r="G3301" s="369"/>
      <c r="H3301" s="369"/>
      <c r="I3301" s="443"/>
      <c r="J3301" s="368"/>
      <c r="O3301" s="457"/>
      <c r="P3301" s="398"/>
      <c r="Q3301" s="398"/>
    </row>
    <row r="3302" spans="1:17" s="364" customFormat="1" ht="109.2" customHeight="1" x14ac:dyDescent="0.3">
      <c r="A3302" s="368"/>
      <c r="B3302" s="361"/>
      <c r="C3302" s="368"/>
      <c r="D3302" s="368"/>
      <c r="E3302" s="368"/>
      <c r="F3302" s="368"/>
      <c r="G3302" s="369"/>
      <c r="H3302" s="369"/>
      <c r="I3302" s="443"/>
      <c r="J3302" s="368"/>
      <c r="O3302" s="457"/>
      <c r="P3302" s="398"/>
      <c r="Q3302" s="398"/>
    </row>
    <row r="3303" spans="1:17" s="364" customFormat="1" ht="109.2" customHeight="1" x14ac:dyDescent="0.3">
      <c r="A3303" s="368"/>
      <c r="B3303" s="361"/>
      <c r="C3303" s="368"/>
      <c r="D3303" s="368"/>
      <c r="E3303" s="368"/>
      <c r="F3303" s="368"/>
      <c r="G3303" s="369"/>
      <c r="H3303" s="369"/>
      <c r="I3303" s="443"/>
      <c r="J3303" s="368"/>
      <c r="O3303" s="457"/>
      <c r="P3303" s="398"/>
      <c r="Q3303" s="398"/>
    </row>
    <row r="3304" spans="1:17" s="364" customFormat="1" ht="109.2" customHeight="1" x14ac:dyDescent="0.3">
      <c r="A3304" s="368"/>
      <c r="B3304" s="361"/>
      <c r="C3304" s="368"/>
      <c r="D3304" s="368"/>
      <c r="E3304" s="368"/>
      <c r="F3304" s="368"/>
      <c r="G3304" s="369"/>
      <c r="H3304" s="369"/>
      <c r="I3304" s="443"/>
      <c r="J3304" s="368"/>
      <c r="O3304" s="457"/>
      <c r="P3304" s="398"/>
      <c r="Q3304" s="398"/>
    </row>
    <row r="3305" spans="1:17" s="364" customFormat="1" ht="109.2" customHeight="1" x14ac:dyDescent="0.3">
      <c r="A3305" s="368"/>
      <c r="B3305" s="361"/>
      <c r="C3305" s="368"/>
      <c r="D3305" s="368"/>
      <c r="E3305" s="368"/>
      <c r="F3305" s="368"/>
      <c r="G3305" s="369"/>
      <c r="H3305" s="369"/>
      <c r="I3305" s="443"/>
      <c r="J3305" s="368"/>
      <c r="O3305" s="457"/>
      <c r="P3305" s="398"/>
      <c r="Q3305" s="398"/>
    </row>
    <row r="3306" spans="1:17" s="364" customFormat="1" ht="109.2" customHeight="1" x14ac:dyDescent="0.3">
      <c r="A3306" s="368"/>
      <c r="B3306" s="361"/>
      <c r="C3306" s="368"/>
      <c r="D3306" s="368"/>
      <c r="E3306" s="368"/>
      <c r="F3306" s="368"/>
      <c r="G3306" s="369"/>
      <c r="H3306" s="369"/>
      <c r="I3306" s="443"/>
      <c r="J3306" s="368"/>
      <c r="O3306" s="457"/>
      <c r="P3306" s="398"/>
      <c r="Q3306" s="398"/>
    </row>
    <row r="3307" spans="1:17" s="364" customFormat="1" ht="109.2" customHeight="1" x14ac:dyDescent="0.3">
      <c r="A3307" s="368"/>
      <c r="B3307" s="361"/>
      <c r="C3307" s="368"/>
      <c r="D3307" s="368"/>
      <c r="E3307" s="368"/>
      <c r="F3307" s="368"/>
      <c r="G3307" s="369"/>
      <c r="H3307" s="369"/>
      <c r="I3307" s="443"/>
      <c r="J3307" s="368"/>
      <c r="O3307" s="457"/>
      <c r="P3307" s="398"/>
      <c r="Q3307" s="398"/>
    </row>
    <row r="3308" spans="1:17" s="364" customFormat="1" ht="109.2" customHeight="1" x14ac:dyDescent="0.3">
      <c r="A3308" s="368"/>
      <c r="B3308" s="361"/>
      <c r="C3308" s="368"/>
      <c r="D3308" s="368"/>
      <c r="E3308" s="368"/>
      <c r="F3308" s="368"/>
      <c r="G3308" s="369"/>
      <c r="H3308" s="369"/>
      <c r="I3308" s="443"/>
      <c r="J3308" s="368"/>
      <c r="O3308" s="457"/>
      <c r="P3308" s="398"/>
      <c r="Q3308" s="398"/>
    </row>
    <row r="3309" spans="1:17" s="364" customFormat="1" ht="109.2" customHeight="1" x14ac:dyDescent="0.3">
      <c r="A3309" s="368"/>
      <c r="B3309" s="361"/>
      <c r="C3309" s="368"/>
      <c r="D3309" s="368"/>
      <c r="E3309" s="368"/>
      <c r="F3309" s="368"/>
      <c r="G3309" s="369"/>
      <c r="H3309" s="369"/>
      <c r="I3309" s="443"/>
      <c r="J3309" s="368"/>
      <c r="O3309" s="457"/>
      <c r="P3309" s="398"/>
      <c r="Q3309" s="398"/>
    </row>
    <row r="3310" spans="1:17" s="364" customFormat="1" ht="109.2" customHeight="1" x14ac:dyDescent="0.3">
      <c r="A3310" s="368"/>
      <c r="B3310" s="361"/>
      <c r="C3310" s="368"/>
      <c r="D3310" s="368"/>
      <c r="E3310" s="368"/>
      <c r="F3310" s="368"/>
      <c r="G3310" s="369"/>
      <c r="H3310" s="369"/>
      <c r="I3310" s="443"/>
      <c r="J3310" s="368"/>
      <c r="O3310" s="457"/>
      <c r="P3310" s="398"/>
      <c r="Q3310" s="398"/>
    </row>
    <row r="3311" spans="1:17" s="364" customFormat="1" ht="109.2" customHeight="1" x14ac:dyDescent="0.3">
      <c r="A3311" s="368"/>
      <c r="B3311" s="361"/>
      <c r="C3311" s="368"/>
      <c r="D3311" s="368"/>
      <c r="E3311" s="368"/>
      <c r="F3311" s="368"/>
      <c r="G3311" s="369"/>
      <c r="H3311" s="369"/>
      <c r="I3311" s="443"/>
      <c r="J3311" s="368"/>
      <c r="O3311" s="457"/>
      <c r="P3311" s="398"/>
      <c r="Q3311" s="398"/>
    </row>
    <row r="3312" spans="1:17" s="364" customFormat="1" ht="109.2" customHeight="1" x14ac:dyDescent="0.3">
      <c r="A3312" s="368"/>
      <c r="B3312" s="361"/>
      <c r="C3312" s="368"/>
      <c r="D3312" s="368"/>
      <c r="E3312" s="368"/>
      <c r="F3312" s="368"/>
      <c r="G3312" s="369"/>
      <c r="H3312" s="369"/>
      <c r="I3312" s="443"/>
      <c r="J3312" s="368"/>
      <c r="O3312" s="457"/>
      <c r="P3312" s="398"/>
      <c r="Q3312" s="398"/>
    </row>
    <row r="3313" spans="1:17" s="364" customFormat="1" ht="109.2" customHeight="1" x14ac:dyDescent="0.3">
      <c r="A3313" s="368"/>
      <c r="B3313" s="361"/>
      <c r="C3313" s="368"/>
      <c r="D3313" s="368"/>
      <c r="E3313" s="368"/>
      <c r="F3313" s="368"/>
      <c r="G3313" s="369"/>
      <c r="H3313" s="369"/>
      <c r="I3313" s="443"/>
      <c r="J3313" s="368"/>
      <c r="O3313" s="457"/>
      <c r="P3313" s="398"/>
      <c r="Q3313" s="398"/>
    </row>
    <row r="3314" spans="1:17" s="364" customFormat="1" ht="109.2" customHeight="1" x14ac:dyDescent="0.3">
      <c r="A3314" s="368"/>
      <c r="B3314" s="361"/>
      <c r="C3314" s="368"/>
      <c r="D3314" s="368"/>
      <c r="E3314" s="368"/>
      <c r="F3314" s="368"/>
      <c r="G3314" s="369"/>
      <c r="H3314" s="369"/>
      <c r="I3314" s="443"/>
      <c r="J3314" s="368"/>
      <c r="O3314" s="457"/>
      <c r="P3314" s="398"/>
      <c r="Q3314" s="398"/>
    </row>
    <row r="3315" spans="1:17" s="364" customFormat="1" ht="109.2" customHeight="1" x14ac:dyDescent="0.3">
      <c r="A3315" s="368"/>
      <c r="B3315" s="361"/>
      <c r="C3315" s="368"/>
      <c r="D3315" s="368"/>
      <c r="E3315" s="368"/>
      <c r="F3315" s="368"/>
      <c r="G3315" s="369"/>
      <c r="H3315" s="369"/>
      <c r="I3315" s="443"/>
      <c r="J3315" s="368"/>
      <c r="O3315" s="457"/>
      <c r="P3315" s="398"/>
      <c r="Q3315" s="398"/>
    </row>
    <row r="3316" spans="1:17" s="364" customFormat="1" ht="109.2" customHeight="1" x14ac:dyDescent="0.3">
      <c r="A3316" s="368"/>
      <c r="B3316" s="361"/>
      <c r="C3316" s="368"/>
      <c r="D3316" s="368"/>
      <c r="E3316" s="368"/>
      <c r="F3316" s="368"/>
      <c r="G3316" s="369"/>
      <c r="H3316" s="369"/>
      <c r="I3316" s="443"/>
      <c r="J3316" s="368"/>
      <c r="O3316" s="457"/>
      <c r="P3316" s="398"/>
      <c r="Q3316" s="398"/>
    </row>
    <row r="3317" spans="1:17" s="364" customFormat="1" ht="109.2" customHeight="1" x14ac:dyDescent="0.3">
      <c r="A3317" s="368"/>
      <c r="B3317" s="361"/>
      <c r="C3317" s="368"/>
      <c r="D3317" s="368"/>
      <c r="E3317" s="368"/>
      <c r="F3317" s="368"/>
      <c r="G3317" s="369"/>
      <c r="H3317" s="369"/>
      <c r="I3317" s="443"/>
      <c r="J3317" s="368"/>
      <c r="O3317" s="457"/>
      <c r="P3317" s="398"/>
      <c r="Q3317" s="398"/>
    </row>
    <row r="3318" spans="1:17" s="364" customFormat="1" ht="109.2" customHeight="1" x14ac:dyDescent="0.3">
      <c r="A3318" s="368"/>
      <c r="B3318" s="361"/>
      <c r="C3318" s="368"/>
      <c r="D3318" s="368"/>
      <c r="E3318" s="368"/>
      <c r="F3318" s="368"/>
      <c r="G3318" s="369"/>
      <c r="H3318" s="369"/>
      <c r="I3318" s="443"/>
      <c r="J3318" s="368"/>
      <c r="O3318" s="457"/>
      <c r="P3318" s="398"/>
      <c r="Q3318" s="398"/>
    </row>
    <row r="3319" spans="1:17" s="364" customFormat="1" ht="109.2" customHeight="1" x14ac:dyDescent="0.3">
      <c r="A3319" s="368"/>
      <c r="B3319" s="361"/>
      <c r="C3319" s="368"/>
      <c r="D3319" s="368"/>
      <c r="E3319" s="368"/>
      <c r="F3319" s="368"/>
      <c r="G3319" s="369"/>
      <c r="H3319" s="369"/>
      <c r="I3319" s="443"/>
      <c r="J3319" s="368"/>
      <c r="O3319" s="457"/>
      <c r="P3319" s="398"/>
      <c r="Q3319" s="398"/>
    </row>
    <row r="3320" spans="1:17" s="364" customFormat="1" ht="109.2" customHeight="1" x14ac:dyDescent="0.3">
      <c r="A3320" s="368"/>
      <c r="B3320" s="361"/>
      <c r="C3320" s="368"/>
      <c r="D3320" s="368"/>
      <c r="E3320" s="368"/>
      <c r="F3320" s="368"/>
      <c r="G3320" s="369"/>
      <c r="H3320" s="369"/>
      <c r="I3320" s="443"/>
      <c r="J3320" s="368"/>
      <c r="O3320" s="457"/>
      <c r="P3320" s="398"/>
      <c r="Q3320" s="398"/>
    </row>
    <row r="3321" spans="1:17" s="364" customFormat="1" ht="109.2" customHeight="1" x14ac:dyDescent="0.3">
      <c r="A3321" s="368"/>
      <c r="B3321" s="361"/>
      <c r="C3321" s="368"/>
      <c r="D3321" s="368"/>
      <c r="E3321" s="368"/>
      <c r="F3321" s="368"/>
      <c r="G3321" s="369"/>
      <c r="H3321" s="369"/>
      <c r="I3321" s="443"/>
      <c r="J3321" s="368"/>
      <c r="O3321" s="457"/>
      <c r="P3321" s="398"/>
      <c r="Q3321" s="398"/>
    </row>
    <row r="3322" spans="1:17" s="364" customFormat="1" ht="109.2" customHeight="1" x14ac:dyDescent="0.3">
      <c r="A3322" s="368"/>
      <c r="B3322" s="361"/>
      <c r="C3322" s="368"/>
      <c r="D3322" s="368"/>
      <c r="E3322" s="368"/>
      <c r="F3322" s="368"/>
      <c r="G3322" s="369"/>
      <c r="H3322" s="369"/>
      <c r="I3322" s="443"/>
      <c r="J3322" s="368"/>
      <c r="O3322" s="457"/>
      <c r="P3322" s="398"/>
      <c r="Q3322" s="398"/>
    </row>
    <row r="3323" spans="1:17" s="364" customFormat="1" ht="109.2" customHeight="1" x14ac:dyDescent="0.3">
      <c r="A3323" s="368"/>
      <c r="B3323" s="361"/>
      <c r="C3323" s="368"/>
      <c r="D3323" s="368"/>
      <c r="E3323" s="368"/>
      <c r="F3323" s="368"/>
      <c r="G3323" s="369"/>
      <c r="H3323" s="369"/>
      <c r="I3323" s="443"/>
      <c r="J3323" s="368"/>
      <c r="O3323" s="457"/>
      <c r="P3323" s="398"/>
      <c r="Q3323" s="398"/>
    </row>
    <row r="3324" spans="1:17" s="364" customFormat="1" ht="109.2" customHeight="1" x14ac:dyDescent="0.3">
      <c r="A3324" s="368"/>
      <c r="B3324" s="361"/>
      <c r="C3324" s="368"/>
      <c r="D3324" s="368"/>
      <c r="E3324" s="368"/>
      <c r="F3324" s="368"/>
      <c r="G3324" s="369"/>
      <c r="H3324" s="369"/>
      <c r="I3324" s="443"/>
      <c r="J3324" s="368"/>
      <c r="O3324" s="457"/>
      <c r="P3324" s="398"/>
      <c r="Q3324" s="398"/>
    </row>
    <row r="3325" spans="1:17" s="364" customFormat="1" ht="109.2" customHeight="1" x14ac:dyDescent="0.3">
      <c r="A3325" s="368"/>
      <c r="B3325" s="361"/>
      <c r="C3325" s="368"/>
      <c r="D3325" s="368"/>
      <c r="E3325" s="368"/>
      <c r="F3325" s="368"/>
      <c r="G3325" s="369"/>
      <c r="H3325" s="369"/>
      <c r="I3325" s="443"/>
      <c r="J3325" s="368"/>
      <c r="O3325" s="457"/>
      <c r="P3325" s="398"/>
      <c r="Q3325" s="398"/>
    </row>
    <row r="3326" spans="1:17" s="364" customFormat="1" ht="109.2" customHeight="1" x14ac:dyDescent="0.3">
      <c r="A3326" s="368"/>
      <c r="B3326" s="361"/>
      <c r="C3326" s="368"/>
      <c r="D3326" s="368"/>
      <c r="E3326" s="368"/>
      <c r="F3326" s="368"/>
      <c r="G3326" s="369"/>
      <c r="H3326" s="369"/>
      <c r="I3326" s="443"/>
      <c r="J3326" s="368"/>
      <c r="O3326" s="457"/>
      <c r="P3326" s="398"/>
      <c r="Q3326" s="398"/>
    </row>
    <row r="3327" spans="1:17" s="364" customFormat="1" ht="109.2" customHeight="1" x14ac:dyDescent="0.3">
      <c r="A3327" s="368"/>
      <c r="B3327" s="361"/>
      <c r="C3327" s="368"/>
      <c r="D3327" s="368"/>
      <c r="E3327" s="368"/>
      <c r="F3327" s="368"/>
      <c r="G3327" s="369"/>
      <c r="H3327" s="369"/>
      <c r="I3327" s="443"/>
      <c r="J3327" s="368"/>
      <c r="O3327" s="457"/>
      <c r="P3327" s="398"/>
      <c r="Q3327" s="398"/>
    </row>
    <row r="3328" spans="1:17" s="364" customFormat="1" ht="109.2" customHeight="1" x14ac:dyDescent="0.3">
      <c r="A3328" s="368"/>
      <c r="B3328" s="361"/>
      <c r="C3328" s="368"/>
      <c r="D3328" s="368"/>
      <c r="E3328" s="368"/>
      <c r="F3328" s="368"/>
      <c r="G3328" s="369"/>
      <c r="H3328" s="369"/>
      <c r="I3328" s="443"/>
      <c r="J3328" s="368"/>
      <c r="O3328" s="457"/>
      <c r="P3328" s="398"/>
      <c r="Q3328" s="398"/>
    </row>
    <row r="3329" spans="1:17" s="364" customFormat="1" ht="109.2" customHeight="1" x14ac:dyDescent="0.3">
      <c r="A3329" s="368"/>
      <c r="B3329" s="361"/>
      <c r="C3329" s="368"/>
      <c r="D3329" s="368"/>
      <c r="E3329" s="368"/>
      <c r="F3329" s="368"/>
      <c r="G3329" s="369"/>
      <c r="H3329" s="369"/>
      <c r="I3329" s="443"/>
      <c r="J3329" s="368"/>
      <c r="O3329" s="457"/>
      <c r="P3329" s="398"/>
      <c r="Q3329" s="398"/>
    </row>
    <row r="3330" spans="1:17" s="364" customFormat="1" ht="109.2" customHeight="1" x14ac:dyDescent="0.3">
      <c r="A3330" s="368"/>
      <c r="B3330" s="361"/>
      <c r="C3330" s="368"/>
      <c r="D3330" s="368"/>
      <c r="E3330" s="368"/>
      <c r="F3330" s="368"/>
      <c r="G3330" s="369"/>
      <c r="H3330" s="369"/>
      <c r="I3330" s="443"/>
      <c r="J3330" s="368"/>
      <c r="O3330" s="457"/>
      <c r="P3330" s="398"/>
      <c r="Q3330" s="398"/>
    </row>
    <row r="3331" spans="1:17" s="364" customFormat="1" ht="109.2" customHeight="1" x14ac:dyDescent="0.3">
      <c r="A3331" s="368"/>
      <c r="B3331" s="361"/>
      <c r="C3331" s="368"/>
      <c r="D3331" s="368"/>
      <c r="E3331" s="368"/>
      <c r="F3331" s="368"/>
      <c r="G3331" s="369"/>
      <c r="H3331" s="369"/>
      <c r="I3331" s="443"/>
      <c r="J3331" s="368"/>
      <c r="O3331" s="457"/>
      <c r="P3331" s="398"/>
      <c r="Q3331" s="398"/>
    </row>
    <row r="3332" spans="1:17" s="364" customFormat="1" ht="109.2" customHeight="1" x14ac:dyDescent="0.3">
      <c r="A3332" s="368"/>
      <c r="B3332" s="361"/>
      <c r="C3332" s="368"/>
      <c r="D3332" s="368"/>
      <c r="E3332" s="368"/>
      <c r="F3332" s="368"/>
      <c r="G3332" s="369"/>
      <c r="H3332" s="369"/>
      <c r="I3332" s="443"/>
      <c r="J3332" s="368"/>
      <c r="O3332" s="457"/>
      <c r="P3332" s="398"/>
      <c r="Q3332" s="398"/>
    </row>
    <row r="3333" spans="1:17" s="364" customFormat="1" ht="109.2" customHeight="1" x14ac:dyDescent="0.3">
      <c r="A3333" s="368"/>
      <c r="B3333" s="361"/>
      <c r="C3333" s="368"/>
      <c r="D3333" s="368"/>
      <c r="E3333" s="368"/>
      <c r="F3333" s="368"/>
      <c r="G3333" s="369"/>
      <c r="H3333" s="369"/>
      <c r="I3333" s="443"/>
      <c r="J3333" s="368"/>
      <c r="O3333" s="457"/>
      <c r="P3333" s="398"/>
      <c r="Q3333" s="398"/>
    </row>
    <row r="3334" spans="1:17" s="364" customFormat="1" ht="109.2" customHeight="1" x14ac:dyDescent="0.3">
      <c r="A3334" s="368"/>
      <c r="B3334" s="361"/>
      <c r="C3334" s="368"/>
      <c r="D3334" s="368"/>
      <c r="E3334" s="368"/>
      <c r="F3334" s="368"/>
      <c r="G3334" s="369"/>
      <c r="H3334" s="369"/>
      <c r="I3334" s="443"/>
      <c r="J3334" s="368"/>
      <c r="O3334" s="457"/>
      <c r="P3334" s="398"/>
      <c r="Q3334" s="398"/>
    </row>
    <row r="3335" spans="1:17" s="364" customFormat="1" ht="109.2" customHeight="1" x14ac:dyDescent="0.3">
      <c r="A3335" s="368"/>
      <c r="B3335" s="361"/>
      <c r="C3335" s="368"/>
      <c r="D3335" s="368"/>
      <c r="E3335" s="368"/>
      <c r="F3335" s="368"/>
      <c r="G3335" s="369"/>
      <c r="H3335" s="369"/>
      <c r="I3335" s="443"/>
      <c r="J3335" s="368"/>
      <c r="O3335" s="457"/>
      <c r="P3335" s="398"/>
      <c r="Q3335" s="398"/>
    </row>
    <row r="3336" spans="1:17" s="364" customFormat="1" ht="109.2" customHeight="1" x14ac:dyDescent="0.3">
      <c r="A3336" s="368"/>
      <c r="B3336" s="361"/>
      <c r="C3336" s="368"/>
      <c r="D3336" s="368"/>
      <c r="E3336" s="368"/>
      <c r="F3336" s="368"/>
      <c r="G3336" s="369"/>
      <c r="H3336" s="369"/>
      <c r="I3336" s="443"/>
      <c r="J3336" s="368"/>
      <c r="O3336" s="457"/>
      <c r="P3336" s="398"/>
      <c r="Q3336" s="398"/>
    </row>
    <row r="3337" spans="1:17" s="364" customFormat="1" ht="109.2" customHeight="1" x14ac:dyDescent="0.3">
      <c r="A3337" s="368"/>
      <c r="B3337" s="361"/>
      <c r="C3337" s="368"/>
      <c r="D3337" s="368"/>
      <c r="E3337" s="368"/>
      <c r="F3337" s="368"/>
      <c r="G3337" s="369"/>
      <c r="H3337" s="369"/>
      <c r="I3337" s="443"/>
      <c r="J3337" s="368"/>
      <c r="O3337" s="457"/>
      <c r="P3337" s="398"/>
      <c r="Q3337" s="398"/>
    </row>
    <row r="3338" spans="1:17" s="364" customFormat="1" ht="109.2" customHeight="1" x14ac:dyDescent="0.3">
      <c r="A3338" s="368"/>
      <c r="B3338" s="361"/>
      <c r="C3338" s="368"/>
      <c r="D3338" s="368"/>
      <c r="E3338" s="368"/>
      <c r="F3338" s="368"/>
      <c r="G3338" s="369"/>
      <c r="H3338" s="369"/>
      <c r="I3338" s="443"/>
      <c r="J3338" s="368"/>
      <c r="O3338" s="457"/>
      <c r="P3338" s="398"/>
      <c r="Q3338" s="398"/>
    </row>
    <row r="3339" spans="1:17" s="364" customFormat="1" ht="109.2" customHeight="1" x14ac:dyDescent="0.3">
      <c r="A3339" s="368"/>
      <c r="B3339" s="361"/>
      <c r="C3339" s="368"/>
      <c r="D3339" s="368"/>
      <c r="E3339" s="368"/>
      <c r="F3339" s="368"/>
      <c r="G3339" s="369"/>
      <c r="H3339" s="369"/>
      <c r="I3339" s="443"/>
      <c r="J3339" s="368"/>
      <c r="O3339" s="457"/>
      <c r="P3339" s="398"/>
      <c r="Q3339" s="398"/>
    </row>
    <row r="3340" spans="1:17" s="364" customFormat="1" ht="109.2" customHeight="1" x14ac:dyDescent="0.3">
      <c r="A3340" s="368"/>
      <c r="B3340" s="361"/>
      <c r="C3340" s="368"/>
      <c r="D3340" s="368"/>
      <c r="E3340" s="368"/>
      <c r="F3340" s="368"/>
      <c r="G3340" s="369"/>
      <c r="H3340" s="369"/>
      <c r="I3340" s="443"/>
      <c r="J3340" s="368"/>
      <c r="O3340" s="457"/>
      <c r="P3340" s="398"/>
      <c r="Q3340" s="398"/>
    </row>
    <row r="3341" spans="1:17" s="364" customFormat="1" ht="109.2" customHeight="1" x14ac:dyDescent="0.3">
      <c r="A3341" s="368"/>
      <c r="B3341" s="361"/>
      <c r="C3341" s="368"/>
      <c r="D3341" s="368"/>
      <c r="E3341" s="368"/>
      <c r="F3341" s="368"/>
      <c r="G3341" s="369"/>
      <c r="H3341" s="369"/>
      <c r="I3341" s="443"/>
      <c r="J3341" s="368"/>
      <c r="O3341" s="457"/>
      <c r="P3341" s="398"/>
      <c r="Q3341" s="398"/>
    </row>
    <row r="3342" spans="1:17" s="364" customFormat="1" ht="109.2" customHeight="1" x14ac:dyDescent="0.3">
      <c r="A3342" s="368"/>
      <c r="B3342" s="361"/>
      <c r="C3342" s="368"/>
      <c r="D3342" s="368"/>
      <c r="E3342" s="368"/>
      <c r="F3342" s="368"/>
      <c r="G3342" s="369"/>
      <c r="H3342" s="369"/>
      <c r="I3342" s="443"/>
      <c r="J3342" s="368"/>
      <c r="O3342" s="457"/>
      <c r="P3342" s="398"/>
      <c r="Q3342" s="398"/>
    </row>
    <row r="3343" spans="1:17" s="364" customFormat="1" ht="109.2" customHeight="1" x14ac:dyDescent="0.3">
      <c r="A3343" s="368"/>
      <c r="B3343" s="361"/>
      <c r="C3343" s="368"/>
      <c r="D3343" s="368"/>
      <c r="E3343" s="368"/>
      <c r="F3343" s="368"/>
      <c r="G3343" s="369"/>
      <c r="H3343" s="369"/>
      <c r="I3343" s="443"/>
      <c r="J3343" s="368"/>
      <c r="O3343" s="457"/>
      <c r="P3343" s="398"/>
      <c r="Q3343" s="398"/>
    </row>
    <row r="3344" spans="1:17" s="364" customFormat="1" ht="109.2" customHeight="1" x14ac:dyDescent="0.3">
      <c r="A3344" s="368"/>
      <c r="B3344" s="361"/>
      <c r="C3344" s="368"/>
      <c r="D3344" s="368"/>
      <c r="E3344" s="368"/>
      <c r="F3344" s="368"/>
      <c r="G3344" s="369"/>
      <c r="H3344" s="369"/>
      <c r="I3344" s="443"/>
      <c r="J3344" s="368"/>
      <c r="O3344" s="457"/>
      <c r="P3344" s="398"/>
      <c r="Q3344" s="398"/>
    </row>
    <row r="3345" spans="1:17" s="364" customFormat="1" ht="109.2" customHeight="1" x14ac:dyDescent="0.3">
      <c r="A3345" s="368"/>
      <c r="B3345" s="361"/>
      <c r="C3345" s="368"/>
      <c r="D3345" s="368"/>
      <c r="E3345" s="368"/>
      <c r="F3345" s="368"/>
      <c r="G3345" s="369"/>
      <c r="H3345" s="369"/>
      <c r="I3345" s="443"/>
      <c r="J3345" s="368"/>
      <c r="O3345" s="457"/>
      <c r="P3345" s="398"/>
      <c r="Q3345" s="398"/>
    </row>
    <row r="3346" spans="1:17" s="364" customFormat="1" ht="109.2" customHeight="1" x14ac:dyDescent="0.3">
      <c r="A3346" s="368"/>
      <c r="B3346" s="361"/>
      <c r="C3346" s="368"/>
      <c r="D3346" s="368"/>
      <c r="E3346" s="368"/>
      <c r="F3346" s="368"/>
      <c r="G3346" s="369"/>
      <c r="H3346" s="369"/>
      <c r="I3346" s="443"/>
      <c r="J3346" s="368"/>
      <c r="O3346" s="457"/>
      <c r="P3346" s="398"/>
      <c r="Q3346" s="398"/>
    </row>
    <row r="3347" spans="1:17" s="364" customFormat="1" ht="109.2" customHeight="1" x14ac:dyDescent="0.3">
      <c r="A3347" s="368"/>
      <c r="B3347" s="361"/>
      <c r="C3347" s="368"/>
      <c r="D3347" s="368"/>
      <c r="E3347" s="368"/>
      <c r="F3347" s="368"/>
      <c r="G3347" s="369"/>
      <c r="H3347" s="369"/>
      <c r="I3347" s="443"/>
      <c r="J3347" s="368"/>
      <c r="O3347" s="457"/>
      <c r="P3347" s="398"/>
      <c r="Q3347" s="398"/>
    </row>
    <row r="3348" spans="1:17" s="364" customFormat="1" ht="109.2" customHeight="1" x14ac:dyDescent="0.3">
      <c r="A3348" s="368"/>
      <c r="B3348" s="361"/>
      <c r="C3348" s="368"/>
      <c r="D3348" s="368"/>
      <c r="E3348" s="368"/>
      <c r="F3348" s="368"/>
      <c r="G3348" s="369"/>
      <c r="H3348" s="369"/>
      <c r="I3348" s="443"/>
      <c r="J3348" s="368"/>
      <c r="O3348" s="457"/>
      <c r="P3348" s="398"/>
      <c r="Q3348" s="398"/>
    </row>
    <row r="3349" spans="1:17" s="364" customFormat="1" ht="109.2" customHeight="1" x14ac:dyDescent="0.3">
      <c r="A3349" s="368"/>
      <c r="B3349" s="361"/>
      <c r="C3349" s="368"/>
      <c r="D3349" s="368"/>
      <c r="E3349" s="368"/>
      <c r="F3349" s="368"/>
      <c r="G3349" s="369"/>
      <c r="H3349" s="369"/>
      <c r="I3349" s="443"/>
      <c r="J3349" s="368"/>
      <c r="O3349" s="457"/>
      <c r="P3349" s="398"/>
      <c r="Q3349" s="398"/>
    </row>
    <row r="3350" spans="1:17" s="364" customFormat="1" ht="109.2" customHeight="1" x14ac:dyDescent="0.3">
      <c r="A3350" s="368"/>
      <c r="B3350" s="361"/>
      <c r="C3350" s="368"/>
      <c r="D3350" s="368"/>
      <c r="E3350" s="368"/>
      <c r="F3350" s="368"/>
      <c r="G3350" s="369"/>
      <c r="H3350" s="369"/>
      <c r="I3350" s="443"/>
      <c r="J3350" s="368"/>
      <c r="O3350" s="457"/>
      <c r="P3350" s="398"/>
      <c r="Q3350" s="398"/>
    </row>
    <row r="3351" spans="1:17" s="364" customFormat="1" ht="109.2" customHeight="1" x14ac:dyDescent="0.3">
      <c r="A3351" s="368"/>
      <c r="B3351" s="361"/>
      <c r="C3351" s="368"/>
      <c r="D3351" s="368"/>
      <c r="E3351" s="368"/>
      <c r="F3351" s="368"/>
      <c r="G3351" s="369"/>
      <c r="H3351" s="369"/>
      <c r="I3351" s="443"/>
      <c r="J3351" s="368"/>
      <c r="O3351" s="457"/>
      <c r="P3351" s="398"/>
      <c r="Q3351" s="398"/>
    </row>
    <row r="3352" spans="1:17" s="364" customFormat="1" ht="109.2" customHeight="1" x14ac:dyDescent="0.3">
      <c r="A3352" s="368"/>
      <c r="B3352" s="361"/>
      <c r="C3352" s="368"/>
      <c r="D3352" s="368"/>
      <c r="E3352" s="368"/>
      <c r="F3352" s="368"/>
      <c r="G3352" s="369"/>
      <c r="H3352" s="369"/>
      <c r="I3352" s="443"/>
      <c r="J3352" s="368"/>
      <c r="O3352" s="457"/>
      <c r="P3352" s="398"/>
      <c r="Q3352" s="398"/>
    </row>
    <row r="3353" spans="1:17" s="364" customFormat="1" ht="109.2" customHeight="1" x14ac:dyDescent="0.3">
      <c r="A3353" s="368"/>
      <c r="B3353" s="361"/>
      <c r="C3353" s="368"/>
      <c r="D3353" s="368"/>
      <c r="E3353" s="368"/>
      <c r="F3353" s="368"/>
      <c r="G3353" s="369"/>
      <c r="H3353" s="369"/>
      <c r="I3353" s="443"/>
      <c r="J3353" s="368"/>
      <c r="O3353" s="457"/>
      <c r="P3353" s="398"/>
      <c r="Q3353" s="398"/>
    </row>
    <row r="3354" spans="1:17" s="364" customFormat="1" ht="109.2" customHeight="1" x14ac:dyDescent="0.3">
      <c r="A3354" s="368"/>
      <c r="B3354" s="361"/>
      <c r="C3354" s="368"/>
      <c r="D3354" s="368"/>
      <c r="E3354" s="368"/>
      <c r="F3354" s="368"/>
      <c r="G3354" s="369"/>
      <c r="H3354" s="369"/>
      <c r="I3354" s="443"/>
      <c r="J3354" s="368"/>
      <c r="O3354" s="457"/>
      <c r="P3354" s="398"/>
      <c r="Q3354" s="398"/>
    </row>
    <row r="3355" spans="1:17" s="364" customFormat="1" ht="109.2" customHeight="1" x14ac:dyDescent="0.3">
      <c r="A3355" s="368"/>
      <c r="B3355" s="361"/>
      <c r="C3355" s="368"/>
      <c r="D3355" s="368"/>
      <c r="E3355" s="368"/>
      <c r="F3355" s="368"/>
      <c r="G3355" s="369"/>
      <c r="H3355" s="369"/>
      <c r="I3355" s="443"/>
      <c r="J3355" s="368"/>
      <c r="O3355" s="457"/>
      <c r="P3355" s="398"/>
      <c r="Q3355" s="398"/>
    </row>
    <row r="3356" spans="1:17" s="364" customFormat="1" ht="109.2" customHeight="1" x14ac:dyDescent="0.3">
      <c r="A3356" s="368"/>
      <c r="B3356" s="361"/>
      <c r="C3356" s="368"/>
      <c r="D3356" s="368"/>
      <c r="E3356" s="368"/>
      <c r="F3356" s="368"/>
      <c r="G3356" s="369"/>
      <c r="H3356" s="369"/>
      <c r="I3356" s="443"/>
      <c r="J3356" s="368"/>
      <c r="O3356" s="457"/>
      <c r="P3356" s="398"/>
      <c r="Q3356" s="398"/>
    </row>
    <row r="3357" spans="1:17" s="364" customFormat="1" ht="109.2" customHeight="1" x14ac:dyDescent="0.3">
      <c r="A3357" s="368"/>
      <c r="B3357" s="361"/>
      <c r="C3357" s="368"/>
      <c r="D3357" s="368"/>
      <c r="E3357" s="368"/>
      <c r="F3357" s="368"/>
      <c r="G3357" s="369"/>
      <c r="H3357" s="369"/>
      <c r="I3357" s="443"/>
      <c r="J3357" s="368"/>
      <c r="O3357" s="457"/>
      <c r="P3357" s="398"/>
      <c r="Q3357" s="398"/>
    </row>
    <row r="3358" spans="1:17" s="364" customFormat="1" ht="109.2" customHeight="1" x14ac:dyDescent="0.3">
      <c r="A3358" s="368"/>
      <c r="B3358" s="361"/>
      <c r="C3358" s="368"/>
      <c r="D3358" s="368"/>
      <c r="E3358" s="368"/>
      <c r="F3358" s="368"/>
      <c r="G3358" s="369"/>
      <c r="H3358" s="369"/>
      <c r="I3358" s="443"/>
      <c r="J3358" s="368"/>
      <c r="O3358" s="457"/>
      <c r="P3358" s="398"/>
      <c r="Q3358" s="398"/>
    </row>
    <row r="3359" spans="1:17" s="364" customFormat="1" ht="109.2" customHeight="1" x14ac:dyDescent="0.3">
      <c r="A3359" s="368"/>
      <c r="B3359" s="361"/>
      <c r="C3359" s="368"/>
      <c r="D3359" s="368"/>
      <c r="E3359" s="368"/>
      <c r="F3359" s="368"/>
      <c r="G3359" s="369"/>
      <c r="H3359" s="369"/>
      <c r="I3359" s="443"/>
      <c r="J3359" s="368"/>
      <c r="O3359" s="457"/>
      <c r="P3359" s="398"/>
      <c r="Q3359" s="398"/>
    </row>
    <row r="3360" spans="1:17" s="364" customFormat="1" ht="109.2" customHeight="1" x14ac:dyDescent="0.3">
      <c r="A3360" s="368"/>
      <c r="B3360" s="361"/>
      <c r="C3360" s="368"/>
      <c r="D3360" s="368"/>
      <c r="E3360" s="368"/>
      <c r="F3360" s="368"/>
      <c r="G3360" s="369"/>
      <c r="H3360" s="369"/>
      <c r="I3360" s="443"/>
      <c r="J3360" s="368"/>
      <c r="O3360" s="457"/>
      <c r="P3360" s="398"/>
      <c r="Q3360" s="398"/>
    </row>
    <row r="3361" spans="1:17" s="364" customFormat="1" ht="109.2" customHeight="1" x14ac:dyDescent="0.3">
      <c r="A3361" s="368"/>
      <c r="B3361" s="361"/>
      <c r="C3361" s="368"/>
      <c r="D3361" s="368"/>
      <c r="E3361" s="368"/>
      <c r="F3361" s="368"/>
      <c r="G3361" s="369"/>
      <c r="H3361" s="369"/>
      <c r="I3361" s="443"/>
      <c r="J3361" s="368"/>
      <c r="O3361" s="457"/>
      <c r="P3361" s="398"/>
      <c r="Q3361" s="398"/>
    </row>
    <row r="3362" spans="1:17" s="364" customFormat="1" ht="109.2" customHeight="1" x14ac:dyDescent="0.3">
      <c r="A3362" s="368"/>
      <c r="B3362" s="361"/>
      <c r="C3362" s="368"/>
      <c r="D3362" s="368"/>
      <c r="E3362" s="368"/>
      <c r="F3362" s="368"/>
      <c r="G3362" s="369"/>
      <c r="H3362" s="369"/>
      <c r="I3362" s="443"/>
      <c r="J3362" s="368"/>
      <c r="O3362" s="457"/>
      <c r="P3362" s="398"/>
      <c r="Q3362" s="398"/>
    </row>
    <row r="3363" spans="1:17" s="364" customFormat="1" ht="109.2" customHeight="1" x14ac:dyDescent="0.3">
      <c r="A3363" s="368"/>
      <c r="B3363" s="361"/>
      <c r="C3363" s="368"/>
      <c r="D3363" s="368"/>
      <c r="E3363" s="368"/>
      <c r="F3363" s="368"/>
      <c r="G3363" s="369"/>
      <c r="H3363" s="369"/>
      <c r="I3363" s="443"/>
      <c r="J3363" s="368"/>
      <c r="O3363" s="457"/>
      <c r="P3363" s="398"/>
      <c r="Q3363" s="398"/>
    </row>
    <row r="3364" spans="1:17" s="364" customFormat="1" ht="109.2" customHeight="1" x14ac:dyDescent="0.3">
      <c r="A3364" s="368"/>
      <c r="B3364" s="361"/>
      <c r="C3364" s="368"/>
      <c r="D3364" s="368"/>
      <c r="E3364" s="368"/>
      <c r="F3364" s="368"/>
      <c r="G3364" s="369"/>
      <c r="H3364" s="369"/>
      <c r="I3364" s="443"/>
      <c r="J3364" s="368"/>
      <c r="O3364" s="457"/>
      <c r="P3364" s="398"/>
      <c r="Q3364" s="398"/>
    </row>
    <row r="3365" spans="1:17" s="364" customFormat="1" ht="109.2" customHeight="1" x14ac:dyDescent="0.3">
      <c r="A3365" s="368"/>
      <c r="B3365" s="361"/>
      <c r="C3365" s="368"/>
      <c r="D3365" s="368"/>
      <c r="E3365" s="368"/>
      <c r="F3365" s="368"/>
      <c r="G3365" s="369"/>
      <c r="H3365" s="369"/>
      <c r="I3365" s="443"/>
      <c r="J3365" s="368"/>
      <c r="O3365" s="457"/>
      <c r="P3365" s="398"/>
      <c r="Q3365" s="398"/>
    </row>
    <row r="3366" spans="1:17" s="364" customFormat="1" ht="109.2" customHeight="1" x14ac:dyDescent="0.3">
      <c r="A3366" s="368"/>
      <c r="B3366" s="361"/>
      <c r="C3366" s="368"/>
      <c r="D3366" s="368"/>
      <c r="E3366" s="368"/>
      <c r="F3366" s="368"/>
      <c r="G3366" s="369"/>
      <c r="H3366" s="369"/>
      <c r="I3366" s="443"/>
      <c r="J3366" s="368"/>
      <c r="O3366" s="457"/>
      <c r="P3366" s="398"/>
      <c r="Q3366" s="398"/>
    </row>
    <row r="3367" spans="1:17" s="364" customFormat="1" ht="109.2" customHeight="1" x14ac:dyDescent="0.3">
      <c r="A3367" s="368"/>
      <c r="B3367" s="361"/>
      <c r="C3367" s="368"/>
      <c r="D3367" s="368"/>
      <c r="E3367" s="368"/>
      <c r="F3367" s="368"/>
      <c r="G3367" s="369"/>
      <c r="H3367" s="369"/>
      <c r="I3367" s="443"/>
      <c r="J3367" s="368"/>
      <c r="O3367" s="457"/>
      <c r="P3367" s="398"/>
      <c r="Q3367" s="398"/>
    </row>
    <row r="3368" spans="1:17" s="364" customFormat="1" ht="109.2" customHeight="1" x14ac:dyDescent="0.3">
      <c r="A3368" s="368"/>
      <c r="B3368" s="361"/>
      <c r="C3368" s="368"/>
      <c r="D3368" s="368"/>
      <c r="E3368" s="368"/>
      <c r="F3368" s="368"/>
      <c r="G3368" s="369"/>
      <c r="H3368" s="369"/>
      <c r="I3368" s="443"/>
      <c r="J3368" s="368"/>
      <c r="O3368" s="457"/>
      <c r="P3368" s="398"/>
      <c r="Q3368" s="398"/>
    </row>
    <row r="3369" spans="1:17" s="364" customFormat="1" ht="109.2" customHeight="1" x14ac:dyDescent="0.3">
      <c r="A3369" s="368"/>
      <c r="B3369" s="361"/>
      <c r="C3369" s="368"/>
      <c r="D3369" s="368"/>
      <c r="E3369" s="368"/>
      <c r="F3369" s="368"/>
      <c r="G3369" s="369"/>
      <c r="H3369" s="369"/>
      <c r="I3369" s="443"/>
      <c r="J3369" s="368"/>
      <c r="O3369" s="457"/>
      <c r="P3369" s="398"/>
      <c r="Q3369" s="398"/>
    </row>
    <row r="3370" spans="1:17" s="364" customFormat="1" ht="109.2" customHeight="1" x14ac:dyDescent="0.3">
      <c r="A3370" s="368"/>
      <c r="B3370" s="361"/>
      <c r="C3370" s="368"/>
      <c r="D3370" s="368"/>
      <c r="E3370" s="368"/>
      <c r="F3370" s="368"/>
      <c r="G3370" s="369"/>
      <c r="H3370" s="369"/>
      <c r="I3370" s="443"/>
      <c r="J3370" s="368"/>
      <c r="O3370" s="457"/>
      <c r="P3370" s="398"/>
      <c r="Q3370" s="398"/>
    </row>
    <row r="3371" spans="1:17" s="364" customFormat="1" ht="109.2" customHeight="1" x14ac:dyDescent="0.3">
      <c r="A3371" s="368"/>
      <c r="B3371" s="361"/>
      <c r="C3371" s="368"/>
      <c r="D3371" s="368"/>
      <c r="E3371" s="368"/>
      <c r="F3371" s="368"/>
      <c r="G3371" s="369"/>
      <c r="H3371" s="369"/>
      <c r="I3371" s="443"/>
      <c r="J3371" s="368"/>
      <c r="O3371" s="457"/>
      <c r="P3371" s="398"/>
      <c r="Q3371" s="398"/>
    </row>
    <row r="3372" spans="1:17" s="364" customFormat="1" ht="109.2" customHeight="1" x14ac:dyDescent="0.3">
      <c r="A3372" s="368"/>
      <c r="B3372" s="361"/>
      <c r="C3372" s="368"/>
      <c r="D3372" s="368"/>
      <c r="E3372" s="368"/>
      <c r="F3372" s="368"/>
      <c r="G3372" s="369"/>
      <c r="H3372" s="369"/>
      <c r="I3372" s="443"/>
      <c r="J3372" s="368"/>
      <c r="O3372" s="457"/>
      <c r="P3372" s="398"/>
      <c r="Q3372" s="398"/>
    </row>
    <row r="3373" spans="1:17" s="364" customFormat="1" ht="109.2" customHeight="1" x14ac:dyDescent="0.3">
      <c r="A3373" s="368"/>
      <c r="B3373" s="361"/>
      <c r="C3373" s="368"/>
      <c r="D3373" s="368"/>
      <c r="E3373" s="368"/>
      <c r="F3373" s="368"/>
      <c r="G3373" s="369"/>
      <c r="H3373" s="369"/>
      <c r="I3373" s="443"/>
      <c r="J3373" s="368"/>
      <c r="O3373" s="457"/>
      <c r="P3373" s="398"/>
      <c r="Q3373" s="398"/>
    </row>
    <row r="3374" spans="1:17" s="364" customFormat="1" ht="109.2" customHeight="1" x14ac:dyDescent="0.3">
      <c r="A3374" s="368"/>
      <c r="B3374" s="361"/>
      <c r="C3374" s="368"/>
      <c r="D3374" s="368"/>
      <c r="E3374" s="368"/>
      <c r="F3374" s="368"/>
      <c r="G3374" s="369"/>
      <c r="H3374" s="369"/>
      <c r="I3374" s="443"/>
      <c r="J3374" s="368"/>
      <c r="O3374" s="457"/>
      <c r="P3374" s="398"/>
      <c r="Q3374" s="398"/>
    </row>
    <row r="3375" spans="1:17" s="364" customFormat="1" ht="109.2" customHeight="1" x14ac:dyDescent="0.3">
      <c r="A3375" s="368"/>
      <c r="B3375" s="361"/>
      <c r="C3375" s="368"/>
      <c r="D3375" s="368"/>
      <c r="E3375" s="368"/>
      <c r="F3375" s="368"/>
      <c r="G3375" s="369"/>
      <c r="H3375" s="369"/>
      <c r="I3375" s="443"/>
      <c r="J3375" s="368"/>
      <c r="O3375" s="457"/>
      <c r="P3375" s="398"/>
      <c r="Q3375" s="398"/>
    </row>
    <row r="3376" spans="1:17" s="364" customFormat="1" ht="109.2" customHeight="1" x14ac:dyDescent="0.3">
      <c r="A3376" s="368"/>
      <c r="B3376" s="361"/>
      <c r="C3376" s="368"/>
      <c r="D3376" s="368"/>
      <c r="E3376" s="368"/>
      <c r="F3376" s="368"/>
      <c r="G3376" s="369"/>
      <c r="H3376" s="369"/>
      <c r="I3376" s="443"/>
      <c r="J3376" s="368"/>
      <c r="O3376" s="457"/>
      <c r="P3376" s="398"/>
      <c r="Q3376" s="398"/>
    </row>
    <row r="3377" spans="1:17" s="364" customFormat="1" ht="109.2" customHeight="1" x14ac:dyDescent="0.3">
      <c r="A3377" s="368"/>
      <c r="B3377" s="361"/>
      <c r="C3377" s="368"/>
      <c r="D3377" s="368"/>
      <c r="E3377" s="368"/>
      <c r="F3377" s="368"/>
      <c r="G3377" s="369"/>
      <c r="H3377" s="369"/>
      <c r="I3377" s="443"/>
      <c r="J3377" s="368"/>
      <c r="O3377" s="457"/>
      <c r="P3377" s="398"/>
      <c r="Q3377" s="398"/>
    </row>
    <row r="3378" spans="1:17" s="364" customFormat="1" ht="109.2" customHeight="1" x14ac:dyDescent="0.3">
      <c r="A3378" s="368"/>
      <c r="B3378" s="361"/>
      <c r="C3378" s="368"/>
      <c r="D3378" s="368"/>
      <c r="E3378" s="368"/>
      <c r="F3378" s="368"/>
      <c r="G3378" s="369"/>
      <c r="H3378" s="369"/>
      <c r="I3378" s="443"/>
      <c r="J3378" s="368"/>
      <c r="O3378" s="457"/>
      <c r="P3378" s="398"/>
      <c r="Q3378" s="398"/>
    </row>
    <row r="3379" spans="1:17" s="364" customFormat="1" ht="109.2" customHeight="1" x14ac:dyDescent="0.3">
      <c r="A3379" s="368"/>
      <c r="B3379" s="361"/>
      <c r="C3379" s="368"/>
      <c r="D3379" s="368"/>
      <c r="E3379" s="368"/>
      <c r="F3379" s="368"/>
      <c r="G3379" s="369"/>
      <c r="H3379" s="369"/>
      <c r="I3379" s="443"/>
      <c r="J3379" s="368"/>
      <c r="O3379" s="457"/>
      <c r="P3379" s="398"/>
      <c r="Q3379" s="398"/>
    </row>
    <row r="3380" spans="1:17" s="364" customFormat="1" ht="109.2" customHeight="1" x14ac:dyDescent="0.3">
      <c r="A3380" s="368"/>
      <c r="B3380" s="361"/>
      <c r="C3380" s="368"/>
      <c r="D3380" s="368"/>
      <c r="E3380" s="368"/>
      <c r="F3380" s="368"/>
      <c r="G3380" s="369"/>
      <c r="H3380" s="369"/>
      <c r="I3380" s="443"/>
      <c r="J3380" s="368"/>
      <c r="O3380" s="457"/>
      <c r="P3380" s="398"/>
      <c r="Q3380" s="398"/>
    </row>
    <row r="3381" spans="1:17" s="364" customFormat="1" ht="109.2" customHeight="1" x14ac:dyDescent="0.3">
      <c r="A3381" s="368"/>
      <c r="B3381" s="361"/>
      <c r="C3381" s="368"/>
      <c r="D3381" s="368"/>
      <c r="E3381" s="368"/>
      <c r="F3381" s="368"/>
      <c r="G3381" s="369"/>
      <c r="H3381" s="369"/>
      <c r="I3381" s="443"/>
      <c r="J3381" s="368"/>
      <c r="O3381" s="457"/>
      <c r="P3381" s="398"/>
      <c r="Q3381" s="398"/>
    </row>
    <row r="3382" spans="1:17" s="364" customFormat="1" ht="109.2" customHeight="1" x14ac:dyDescent="0.3">
      <c r="A3382" s="368"/>
      <c r="B3382" s="361"/>
      <c r="C3382" s="368"/>
      <c r="D3382" s="368"/>
      <c r="E3382" s="368"/>
      <c r="F3382" s="368"/>
      <c r="G3382" s="369"/>
      <c r="H3382" s="369"/>
      <c r="I3382" s="443"/>
      <c r="J3382" s="368"/>
      <c r="O3382" s="457"/>
      <c r="P3382" s="398"/>
      <c r="Q3382" s="398"/>
    </row>
    <row r="3383" spans="1:17" s="364" customFormat="1" ht="109.2" customHeight="1" x14ac:dyDescent="0.3">
      <c r="A3383" s="368"/>
      <c r="B3383" s="361"/>
      <c r="C3383" s="368"/>
      <c r="D3383" s="368"/>
      <c r="E3383" s="368"/>
      <c r="F3383" s="368"/>
      <c r="G3383" s="369"/>
      <c r="H3383" s="369"/>
      <c r="I3383" s="443"/>
      <c r="J3383" s="368"/>
      <c r="O3383" s="457"/>
      <c r="P3383" s="398"/>
      <c r="Q3383" s="398"/>
    </row>
    <row r="3384" spans="1:17" s="364" customFormat="1" ht="109.2" customHeight="1" x14ac:dyDescent="0.3">
      <c r="A3384" s="368"/>
      <c r="B3384" s="361"/>
      <c r="C3384" s="368"/>
      <c r="D3384" s="368"/>
      <c r="E3384" s="368"/>
      <c r="F3384" s="368"/>
      <c r="G3384" s="369"/>
      <c r="H3384" s="369"/>
      <c r="I3384" s="443"/>
      <c r="J3384" s="368"/>
      <c r="O3384" s="457"/>
      <c r="P3384" s="398"/>
      <c r="Q3384" s="398"/>
    </row>
    <row r="3385" spans="1:17" s="364" customFormat="1" ht="109.2" customHeight="1" x14ac:dyDescent="0.3">
      <c r="A3385" s="368"/>
      <c r="B3385" s="361"/>
      <c r="C3385" s="368"/>
      <c r="D3385" s="368"/>
      <c r="E3385" s="368"/>
      <c r="F3385" s="368"/>
      <c r="G3385" s="369"/>
      <c r="H3385" s="369"/>
      <c r="I3385" s="443"/>
      <c r="J3385" s="368"/>
      <c r="O3385" s="457"/>
      <c r="P3385" s="398"/>
      <c r="Q3385" s="398"/>
    </row>
    <row r="3386" spans="1:17" s="364" customFormat="1" ht="109.2" customHeight="1" x14ac:dyDescent="0.3">
      <c r="A3386" s="368"/>
      <c r="B3386" s="361"/>
      <c r="C3386" s="368"/>
      <c r="D3386" s="368"/>
      <c r="E3386" s="368"/>
      <c r="F3386" s="368"/>
      <c r="G3386" s="369"/>
      <c r="H3386" s="369"/>
      <c r="I3386" s="443"/>
      <c r="J3386" s="368"/>
      <c r="O3386" s="457"/>
      <c r="P3386" s="398"/>
      <c r="Q3386" s="398"/>
    </row>
    <row r="3387" spans="1:17" s="364" customFormat="1" ht="109.2" customHeight="1" x14ac:dyDescent="0.3">
      <c r="A3387" s="368"/>
      <c r="B3387" s="361"/>
      <c r="C3387" s="368"/>
      <c r="D3387" s="368"/>
      <c r="E3387" s="368"/>
      <c r="F3387" s="368"/>
      <c r="G3387" s="369"/>
      <c r="H3387" s="369"/>
      <c r="I3387" s="443"/>
      <c r="J3387" s="368"/>
      <c r="O3387" s="457"/>
      <c r="P3387" s="398"/>
      <c r="Q3387" s="398"/>
    </row>
    <row r="3388" spans="1:17" s="364" customFormat="1" ht="109.2" customHeight="1" x14ac:dyDescent="0.3">
      <c r="A3388" s="368"/>
      <c r="B3388" s="361"/>
      <c r="C3388" s="368"/>
      <c r="D3388" s="368"/>
      <c r="E3388" s="368"/>
      <c r="F3388" s="368"/>
      <c r="G3388" s="369"/>
      <c r="H3388" s="369"/>
      <c r="I3388" s="443"/>
      <c r="J3388" s="368"/>
      <c r="O3388" s="457"/>
      <c r="P3388" s="398"/>
      <c r="Q3388" s="398"/>
    </row>
    <row r="3389" spans="1:17" s="364" customFormat="1" ht="109.2" customHeight="1" x14ac:dyDescent="0.3">
      <c r="A3389" s="368"/>
      <c r="B3389" s="361"/>
      <c r="C3389" s="368"/>
      <c r="D3389" s="368"/>
      <c r="E3389" s="368"/>
      <c r="F3389" s="368"/>
      <c r="G3389" s="369"/>
      <c r="H3389" s="369"/>
      <c r="I3389" s="443"/>
      <c r="J3389" s="368"/>
      <c r="O3389" s="457"/>
      <c r="P3389" s="398"/>
      <c r="Q3389" s="398"/>
    </row>
    <row r="3390" spans="1:17" s="364" customFormat="1" ht="109.2" customHeight="1" x14ac:dyDescent="0.3">
      <c r="A3390" s="368"/>
      <c r="B3390" s="361"/>
      <c r="C3390" s="368"/>
      <c r="D3390" s="368"/>
      <c r="E3390" s="368"/>
      <c r="F3390" s="368"/>
      <c r="G3390" s="369"/>
      <c r="H3390" s="369"/>
      <c r="I3390" s="443"/>
      <c r="J3390" s="368"/>
      <c r="O3390" s="457"/>
      <c r="P3390" s="398"/>
      <c r="Q3390" s="398"/>
    </row>
    <row r="3391" spans="1:17" s="364" customFormat="1" ht="109.2" customHeight="1" x14ac:dyDescent="0.3">
      <c r="A3391" s="368"/>
      <c r="B3391" s="361"/>
      <c r="C3391" s="368"/>
      <c r="D3391" s="368"/>
      <c r="E3391" s="368"/>
      <c r="F3391" s="368"/>
      <c r="G3391" s="369"/>
      <c r="H3391" s="369"/>
      <c r="I3391" s="443"/>
      <c r="J3391" s="368"/>
      <c r="O3391" s="457"/>
      <c r="P3391" s="398"/>
      <c r="Q3391" s="398"/>
    </row>
    <row r="3392" spans="1:17" s="364" customFormat="1" ht="109.2" customHeight="1" x14ac:dyDescent="0.3">
      <c r="A3392" s="368"/>
      <c r="B3392" s="361"/>
      <c r="C3392" s="368"/>
      <c r="D3392" s="368"/>
      <c r="E3392" s="368"/>
      <c r="F3392" s="368"/>
      <c r="G3392" s="369"/>
      <c r="H3392" s="369"/>
      <c r="I3392" s="443"/>
      <c r="J3392" s="368"/>
      <c r="O3392" s="457"/>
      <c r="P3392" s="398"/>
      <c r="Q3392" s="398"/>
    </row>
    <row r="3393" spans="1:17" s="364" customFormat="1" ht="109.2" customHeight="1" x14ac:dyDescent="0.3">
      <c r="A3393" s="368"/>
      <c r="B3393" s="361"/>
      <c r="C3393" s="368"/>
      <c r="D3393" s="368"/>
      <c r="E3393" s="368"/>
      <c r="F3393" s="368"/>
      <c r="G3393" s="369"/>
      <c r="H3393" s="369"/>
      <c r="I3393" s="443"/>
      <c r="J3393" s="368"/>
      <c r="O3393" s="457"/>
      <c r="P3393" s="398"/>
      <c r="Q3393" s="398"/>
    </row>
    <row r="3394" spans="1:17" s="364" customFormat="1" ht="109.2" customHeight="1" x14ac:dyDescent="0.3">
      <c r="A3394" s="368"/>
      <c r="B3394" s="361"/>
      <c r="C3394" s="368"/>
      <c r="D3394" s="368"/>
      <c r="E3394" s="368"/>
      <c r="F3394" s="368"/>
      <c r="G3394" s="369"/>
      <c r="H3394" s="369"/>
      <c r="I3394" s="443"/>
      <c r="J3394" s="368"/>
      <c r="O3394" s="457"/>
      <c r="P3394" s="398"/>
      <c r="Q3394" s="398"/>
    </row>
    <row r="3395" spans="1:17" s="364" customFormat="1" ht="109.2" customHeight="1" x14ac:dyDescent="0.3">
      <c r="A3395" s="368"/>
      <c r="B3395" s="361"/>
      <c r="C3395" s="368"/>
      <c r="D3395" s="368"/>
      <c r="E3395" s="368"/>
      <c r="F3395" s="368"/>
      <c r="G3395" s="369"/>
      <c r="H3395" s="369"/>
      <c r="I3395" s="443"/>
      <c r="J3395" s="368"/>
      <c r="O3395" s="457"/>
      <c r="P3395" s="398"/>
      <c r="Q3395" s="398"/>
    </row>
    <row r="3396" spans="1:17" s="364" customFormat="1" ht="109.2" customHeight="1" x14ac:dyDescent="0.3">
      <c r="A3396" s="368"/>
      <c r="B3396" s="361"/>
      <c r="C3396" s="368"/>
      <c r="D3396" s="368"/>
      <c r="E3396" s="368"/>
      <c r="F3396" s="368"/>
      <c r="G3396" s="369"/>
      <c r="H3396" s="369"/>
      <c r="I3396" s="443"/>
      <c r="J3396" s="368"/>
      <c r="O3396" s="457"/>
      <c r="P3396" s="398"/>
      <c r="Q3396" s="398"/>
    </row>
    <row r="3397" spans="1:17" s="364" customFormat="1" ht="109.2" customHeight="1" x14ac:dyDescent="0.3">
      <c r="A3397" s="368"/>
      <c r="B3397" s="361"/>
      <c r="C3397" s="368"/>
      <c r="D3397" s="368"/>
      <c r="E3397" s="368"/>
      <c r="F3397" s="368"/>
      <c r="G3397" s="369"/>
      <c r="H3397" s="369"/>
      <c r="I3397" s="443"/>
      <c r="J3397" s="368"/>
      <c r="O3397" s="457"/>
      <c r="P3397" s="398"/>
      <c r="Q3397" s="398"/>
    </row>
    <row r="3398" spans="1:17" s="364" customFormat="1" ht="109.2" customHeight="1" x14ac:dyDescent="0.3">
      <c r="A3398" s="368"/>
      <c r="B3398" s="361"/>
      <c r="C3398" s="368"/>
      <c r="D3398" s="368"/>
      <c r="E3398" s="368"/>
      <c r="F3398" s="368"/>
      <c r="G3398" s="369"/>
      <c r="H3398" s="369"/>
      <c r="I3398" s="443"/>
      <c r="J3398" s="368"/>
      <c r="O3398" s="457"/>
      <c r="P3398" s="398"/>
      <c r="Q3398" s="398"/>
    </row>
    <row r="3399" spans="1:17" s="364" customFormat="1" ht="109.2" customHeight="1" x14ac:dyDescent="0.3">
      <c r="A3399" s="368"/>
      <c r="B3399" s="361"/>
      <c r="C3399" s="368"/>
      <c r="D3399" s="368"/>
      <c r="E3399" s="368"/>
      <c r="F3399" s="368"/>
      <c r="G3399" s="369"/>
      <c r="H3399" s="369"/>
      <c r="I3399" s="443"/>
      <c r="J3399" s="368"/>
      <c r="O3399" s="457"/>
      <c r="P3399" s="398"/>
      <c r="Q3399" s="398"/>
    </row>
    <row r="3400" spans="1:17" s="364" customFormat="1" ht="109.2" customHeight="1" x14ac:dyDescent="0.3">
      <c r="A3400" s="368"/>
      <c r="B3400" s="361"/>
      <c r="C3400" s="368"/>
      <c r="D3400" s="368"/>
      <c r="E3400" s="368"/>
      <c r="F3400" s="368"/>
      <c r="G3400" s="369"/>
      <c r="H3400" s="369"/>
      <c r="I3400" s="443"/>
      <c r="J3400" s="368"/>
      <c r="O3400" s="457"/>
      <c r="P3400" s="398"/>
      <c r="Q3400" s="398"/>
    </row>
    <row r="3401" spans="1:17" s="364" customFormat="1" ht="109.2" customHeight="1" x14ac:dyDescent="0.3">
      <c r="A3401" s="368"/>
      <c r="B3401" s="361"/>
      <c r="C3401" s="368"/>
      <c r="D3401" s="368"/>
      <c r="E3401" s="368"/>
      <c r="F3401" s="368"/>
      <c r="G3401" s="369"/>
      <c r="H3401" s="369"/>
      <c r="I3401" s="443"/>
      <c r="J3401" s="368"/>
      <c r="O3401" s="457"/>
      <c r="P3401" s="398"/>
      <c r="Q3401" s="398"/>
    </row>
    <row r="3402" spans="1:17" s="364" customFormat="1" ht="109.2" customHeight="1" x14ac:dyDescent="0.3">
      <c r="A3402" s="368"/>
      <c r="B3402" s="361"/>
      <c r="C3402" s="368"/>
      <c r="D3402" s="368"/>
      <c r="E3402" s="368"/>
      <c r="F3402" s="368"/>
      <c r="G3402" s="369"/>
      <c r="H3402" s="369"/>
      <c r="I3402" s="443"/>
      <c r="J3402" s="368"/>
      <c r="O3402" s="457"/>
      <c r="P3402" s="398"/>
      <c r="Q3402" s="398"/>
    </row>
    <row r="3403" spans="1:17" s="364" customFormat="1" ht="109.2" customHeight="1" x14ac:dyDescent="0.3">
      <c r="A3403" s="368"/>
      <c r="B3403" s="361"/>
      <c r="C3403" s="368"/>
      <c r="D3403" s="368"/>
      <c r="E3403" s="368"/>
      <c r="F3403" s="368"/>
      <c r="G3403" s="369"/>
      <c r="H3403" s="369"/>
      <c r="I3403" s="443"/>
      <c r="J3403" s="368"/>
      <c r="O3403" s="457"/>
      <c r="P3403" s="398"/>
      <c r="Q3403" s="398"/>
    </row>
    <row r="3404" spans="1:17" s="364" customFormat="1" ht="109.2" customHeight="1" x14ac:dyDescent="0.3">
      <c r="A3404" s="368"/>
      <c r="B3404" s="361"/>
      <c r="C3404" s="368"/>
      <c r="D3404" s="368"/>
      <c r="E3404" s="368"/>
      <c r="F3404" s="368"/>
      <c r="G3404" s="369"/>
      <c r="H3404" s="369"/>
      <c r="I3404" s="443"/>
      <c r="J3404" s="368"/>
      <c r="O3404" s="457"/>
      <c r="P3404" s="398"/>
      <c r="Q3404" s="398"/>
    </row>
    <row r="3405" spans="1:17" s="364" customFormat="1" ht="109.2" customHeight="1" x14ac:dyDescent="0.3">
      <c r="A3405" s="368"/>
      <c r="B3405" s="361"/>
      <c r="C3405" s="368"/>
      <c r="D3405" s="368"/>
      <c r="E3405" s="368"/>
      <c r="F3405" s="368"/>
      <c r="G3405" s="369"/>
      <c r="H3405" s="369"/>
      <c r="I3405" s="443"/>
      <c r="J3405" s="368"/>
      <c r="O3405" s="457"/>
      <c r="P3405" s="398"/>
      <c r="Q3405" s="398"/>
    </row>
    <row r="3406" spans="1:17" s="364" customFormat="1" ht="109.2" customHeight="1" x14ac:dyDescent="0.3">
      <c r="A3406" s="368"/>
      <c r="B3406" s="361"/>
      <c r="C3406" s="368"/>
      <c r="D3406" s="368"/>
      <c r="E3406" s="368"/>
      <c r="F3406" s="368"/>
      <c r="G3406" s="369"/>
      <c r="H3406" s="369"/>
      <c r="I3406" s="443"/>
      <c r="J3406" s="368"/>
      <c r="O3406" s="457"/>
      <c r="P3406" s="398"/>
      <c r="Q3406" s="398"/>
    </row>
    <row r="3407" spans="1:17" s="364" customFormat="1" ht="109.2" customHeight="1" x14ac:dyDescent="0.3">
      <c r="A3407" s="368"/>
      <c r="B3407" s="361"/>
      <c r="C3407" s="368"/>
      <c r="D3407" s="368"/>
      <c r="E3407" s="368"/>
      <c r="F3407" s="368"/>
      <c r="G3407" s="369"/>
      <c r="H3407" s="369"/>
      <c r="I3407" s="443"/>
      <c r="J3407" s="368"/>
      <c r="O3407" s="457"/>
      <c r="P3407" s="398"/>
      <c r="Q3407" s="398"/>
    </row>
    <row r="3408" spans="1:17" s="364" customFormat="1" ht="109.2" customHeight="1" x14ac:dyDescent="0.3">
      <c r="A3408" s="368"/>
      <c r="B3408" s="361"/>
      <c r="C3408" s="368"/>
      <c r="D3408" s="368"/>
      <c r="E3408" s="368"/>
      <c r="F3408" s="368"/>
      <c r="G3408" s="369"/>
      <c r="H3408" s="369"/>
      <c r="I3408" s="443"/>
      <c r="J3408" s="368"/>
      <c r="O3408" s="457"/>
      <c r="P3408" s="398"/>
      <c r="Q3408" s="398"/>
    </row>
    <row r="3409" spans="1:17" s="364" customFormat="1" ht="109.2" customHeight="1" x14ac:dyDescent="0.3">
      <c r="A3409" s="368"/>
      <c r="B3409" s="361"/>
      <c r="C3409" s="368"/>
      <c r="D3409" s="368"/>
      <c r="E3409" s="368"/>
      <c r="F3409" s="368"/>
      <c r="G3409" s="369"/>
      <c r="H3409" s="369"/>
      <c r="I3409" s="443"/>
      <c r="J3409" s="368"/>
      <c r="O3409" s="457"/>
      <c r="P3409" s="398"/>
      <c r="Q3409" s="398"/>
    </row>
    <row r="3410" spans="1:17" s="364" customFormat="1" ht="109.2" customHeight="1" x14ac:dyDescent="0.3">
      <c r="A3410" s="368"/>
      <c r="B3410" s="361"/>
      <c r="C3410" s="368"/>
      <c r="D3410" s="368"/>
      <c r="E3410" s="368"/>
      <c r="F3410" s="368"/>
      <c r="G3410" s="369"/>
      <c r="H3410" s="369"/>
      <c r="I3410" s="443"/>
      <c r="J3410" s="368"/>
      <c r="O3410" s="457"/>
      <c r="P3410" s="398"/>
      <c r="Q3410" s="398"/>
    </row>
    <row r="3411" spans="1:17" s="364" customFormat="1" ht="109.2" customHeight="1" x14ac:dyDescent="0.3">
      <c r="A3411" s="368"/>
      <c r="B3411" s="361"/>
      <c r="C3411" s="368"/>
      <c r="D3411" s="368"/>
      <c r="E3411" s="368"/>
      <c r="F3411" s="368"/>
      <c r="G3411" s="369"/>
      <c r="H3411" s="369"/>
      <c r="I3411" s="443"/>
      <c r="J3411" s="368"/>
      <c r="O3411" s="457"/>
      <c r="P3411" s="398"/>
      <c r="Q3411" s="398"/>
    </row>
    <row r="3412" spans="1:17" s="364" customFormat="1" ht="109.2" customHeight="1" x14ac:dyDescent="0.3">
      <c r="A3412" s="368"/>
      <c r="B3412" s="361"/>
      <c r="C3412" s="368"/>
      <c r="D3412" s="368"/>
      <c r="E3412" s="368"/>
      <c r="F3412" s="368"/>
      <c r="G3412" s="369"/>
      <c r="H3412" s="369"/>
      <c r="I3412" s="443"/>
      <c r="J3412" s="368"/>
      <c r="O3412" s="457"/>
      <c r="P3412" s="398"/>
      <c r="Q3412" s="398"/>
    </row>
    <row r="3413" spans="1:17" s="364" customFormat="1" ht="109.2" customHeight="1" x14ac:dyDescent="0.3">
      <c r="A3413" s="368"/>
      <c r="B3413" s="361"/>
      <c r="C3413" s="368"/>
      <c r="D3413" s="368"/>
      <c r="E3413" s="368"/>
      <c r="F3413" s="368"/>
      <c r="G3413" s="369"/>
      <c r="H3413" s="369"/>
      <c r="I3413" s="443"/>
      <c r="J3413" s="368"/>
      <c r="O3413" s="457"/>
      <c r="P3413" s="398"/>
      <c r="Q3413" s="398"/>
    </row>
    <row r="3414" spans="1:17" s="364" customFormat="1" ht="109.2" customHeight="1" x14ac:dyDescent="0.3">
      <c r="A3414" s="368"/>
      <c r="B3414" s="361"/>
      <c r="C3414" s="368"/>
      <c r="D3414" s="368"/>
      <c r="E3414" s="368"/>
      <c r="F3414" s="368"/>
      <c r="G3414" s="369"/>
      <c r="H3414" s="369"/>
      <c r="I3414" s="443"/>
      <c r="J3414" s="368"/>
      <c r="O3414" s="457"/>
      <c r="P3414" s="398"/>
      <c r="Q3414" s="398"/>
    </row>
    <row r="3415" spans="1:17" s="364" customFormat="1" ht="109.2" customHeight="1" x14ac:dyDescent="0.3">
      <c r="A3415" s="368"/>
      <c r="B3415" s="361"/>
      <c r="C3415" s="368"/>
      <c r="D3415" s="368"/>
      <c r="E3415" s="368"/>
      <c r="F3415" s="368"/>
      <c r="G3415" s="369"/>
      <c r="H3415" s="369"/>
      <c r="I3415" s="443"/>
      <c r="J3415" s="368"/>
      <c r="O3415" s="457"/>
      <c r="P3415" s="398"/>
      <c r="Q3415" s="398"/>
    </row>
    <row r="3416" spans="1:17" s="364" customFormat="1" ht="109.2" customHeight="1" x14ac:dyDescent="0.3">
      <c r="A3416" s="368"/>
      <c r="B3416" s="361"/>
      <c r="C3416" s="368"/>
      <c r="D3416" s="368"/>
      <c r="E3416" s="368"/>
      <c r="F3416" s="368"/>
      <c r="G3416" s="369"/>
      <c r="H3416" s="369"/>
      <c r="I3416" s="443"/>
      <c r="J3416" s="368"/>
      <c r="O3416" s="457"/>
      <c r="P3416" s="398"/>
      <c r="Q3416" s="398"/>
    </row>
    <row r="3417" spans="1:17" s="364" customFormat="1" ht="109.2" customHeight="1" x14ac:dyDescent="0.3">
      <c r="A3417" s="368"/>
      <c r="B3417" s="361"/>
      <c r="C3417" s="368"/>
      <c r="D3417" s="368"/>
      <c r="E3417" s="368"/>
      <c r="F3417" s="368"/>
      <c r="G3417" s="369"/>
      <c r="H3417" s="369"/>
      <c r="I3417" s="443"/>
      <c r="J3417" s="368"/>
      <c r="O3417" s="457"/>
      <c r="P3417" s="398"/>
      <c r="Q3417" s="398"/>
    </row>
    <row r="3418" spans="1:17" s="364" customFormat="1" ht="109.2" customHeight="1" x14ac:dyDescent="0.3">
      <c r="A3418" s="368"/>
      <c r="B3418" s="361"/>
      <c r="C3418" s="368"/>
      <c r="D3418" s="368"/>
      <c r="E3418" s="368"/>
      <c r="F3418" s="368"/>
      <c r="G3418" s="369"/>
      <c r="H3418" s="369"/>
      <c r="I3418" s="443"/>
      <c r="J3418" s="368"/>
      <c r="O3418" s="457"/>
      <c r="P3418" s="398"/>
      <c r="Q3418" s="398"/>
    </row>
    <row r="3419" spans="1:17" s="364" customFormat="1" ht="109.2" customHeight="1" x14ac:dyDescent="0.3">
      <c r="A3419" s="368"/>
      <c r="B3419" s="361"/>
      <c r="C3419" s="368"/>
      <c r="D3419" s="368"/>
      <c r="E3419" s="368"/>
      <c r="F3419" s="368"/>
      <c r="G3419" s="369"/>
      <c r="H3419" s="369"/>
      <c r="I3419" s="443"/>
      <c r="J3419" s="368"/>
      <c r="O3419" s="457"/>
      <c r="P3419" s="398"/>
      <c r="Q3419" s="398"/>
    </row>
    <row r="3420" spans="1:17" s="364" customFormat="1" ht="109.2" customHeight="1" x14ac:dyDescent="0.3">
      <c r="A3420" s="368"/>
      <c r="B3420" s="361"/>
      <c r="C3420" s="368"/>
      <c r="D3420" s="368"/>
      <c r="E3420" s="368"/>
      <c r="F3420" s="368"/>
      <c r="G3420" s="369"/>
      <c r="H3420" s="369"/>
      <c r="I3420" s="443"/>
      <c r="J3420" s="368"/>
      <c r="O3420" s="457"/>
      <c r="P3420" s="398"/>
      <c r="Q3420" s="398"/>
    </row>
    <row r="3421" spans="1:17" s="364" customFormat="1" ht="109.2" customHeight="1" x14ac:dyDescent="0.3">
      <c r="A3421" s="368"/>
      <c r="B3421" s="361"/>
      <c r="C3421" s="368"/>
      <c r="D3421" s="368"/>
      <c r="E3421" s="368"/>
      <c r="F3421" s="368"/>
      <c r="G3421" s="369"/>
      <c r="H3421" s="369"/>
      <c r="I3421" s="443"/>
      <c r="J3421" s="368"/>
      <c r="O3421" s="457"/>
      <c r="P3421" s="398"/>
      <c r="Q3421" s="398"/>
    </row>
    <row r="3422" spans="1:17" s="364" customFormat="1" ht="109.2" customHeight="1" x14ac:dyDescent="0.3">
      <c r="A3422" s="368"/>
      <c r="B3422" s="361"/>
      <c r="C3422" s="368"/>
      <c r="D3422" s="368"/>
      <c r="E3422" s="368"/>
      <c r="F3422" s="368"/>
      <c r="G3422" s="369"/>
      <c r="H3422" s="369"/>
      <c r="I3422" s="443"/>
      <c r="J3422" s="368"/>
      <c r="O3422" s="457"/>
      <c r="P3422" s="398"/>
      <c r="Q3422" s="398"/>
    </row>
    <row r="3423" spans="1:17" s="364" customFormat="1" ht="109.2" customHeight="1" x14ac:dyDescent="0.3">
      <c r="A3423" s="368"/>
      <c r="B3423" s="361"/>
      <c r="C3423" s="368"/>
      <c r="D3423" s="368"/>
      <c r="E3423" s="368"/>
      <c r="F3423" s="368"/>
      <c r="G3423" s="369"/>
      <c r="H3423" s="369"/>
      <c r="I3423" s="443"/>
      <c r="J3423" s="368"/>
      <c r="O3423" s="457"/>
      <c r="P3423" s="398"/>
      <c r="Q3423" s="398"/>
    </row>
    <row r="3424" spans="1:17" s="364" customFormat="1" ht="109.2" customHeight="1" x14ac:dyDescent="0.3">
      <c r="A3424" s="368"/>
      <c r="B3424" s="361"/>
      <c r="C3424" s="368"/>
      <c r="D3424" s="368"/>
      <c r="E3424" s="368"/>
      <c r="F3424" s="368"/>
      <c r="G3424" s="369"/>
      <c r="H3424" s="369"/>
      <c r="I3424" s="443"/>
      <c r="J3424" s="368"/>
      <c r="O3424" s="457"/>
      <c r="P3424" s="398"/>
      <c r="Q3424" s="398"/>
    </row>
    <row r="3425" spans="1:17" s="364" customFormat="1" ht="109.2" customHeight="1" x14ac:dyDescent="0.3">
      <c r="A3425" s="368"/>
      <c r="B3425" s="361"/>
      <c r="C3425" s="368"/>
      <c r="D3425" s="368"/>
      <c r="E3425" s="368"/>
      <c r="F3425" s="368"/>
      <c r="G3425" s="369"/>
      <c r="H3425" s="369"/>
      <c r="I3425" s="443"/>
      <c r="J3425" s="368"/>
      <c r="O3425" s="457"/>
      <c r="P3425" s="398"/>
      <c r="Q3425" s="398"/>
    </row>
    <row r="3426" spans="1:17" s="364" customFormat="1" ht="109.2" customHeight="1" x14ac:dyDescent="0.3">
      <c r="A3426" s="368"/>
      <c r="B3426" s="361"/>
      <c r="C3426" s="368"/>
      <c r="D3426" s="368"/>
      <c r="E3426" s="368"/>
      <c r="F3426" s="368"/>
      <c r="G3426" s="369"/>
      <c r="H3426" s="369"/>
      <c r="I3426" s="443"/>
      <c r="J3426" s="368"/>
      <c r="O3426" s="457"/>
      <c r="P3426" s="398"/>
      <c r="Q3426" s="398"/>
    </row>
    <row r="3427" spans="1:17" s="364" customFormat="1" ht="109.2" customHeight="1" x14ac:dyDescent="0.3">
      <c r="A3427" s="368"/>
      <c r="B3427" s="361"/>
      <c r="C3427" s="368"/>
      <c r="D3427" s="368"/>
      <c r="E3427" s="368"/>
      <c r="F3427" s="368"/>
      <c r="G3427" s="369"/>
      <c r="H3427" s="369"/>
      <c r="I3427" s="443"/>
      <c r="J3427" s="368"/>
      <c r="O3427" s="457"/>
      <c r="P3427" s="398"/>
      <c r="Q3427" s="398"/>
    </row>
    <row r="3428" spans="1:17" s="364" customFormat="1" ht="109.2" customHeight="1" x14ac:dyDescent="0.3">
      <c r="A3428" s="368"/>
      <c r="B3428" s="361"/>
      <c r="C3428" s="368"/>
      <c r="D3428" s="368"/>
      <c r="E3428" s="368"/>
      <c r="F3428" s="368"/>
      <c r="G3428" s="369"/>
      <c r="H3428" s="369"/>
      <c r="I3428" s="443"/>
      <c r="J3428" s="368"/>
      <c r="O3428" s="457"/>
      <c r="P3428" s="398"/>
      <c r="Q3428" s="398"/>
    </row>
    <row r="3429" spans="1:17" s="364" customFormat="1" ht="109.2" customHeight="1" x14ac:dyDescent="0.3">
      <c r="A3429" s="368"/>
      <c r="B3429" s="361"/>
      <c r="C3429" s="368"/>
      <c r="D3429" s="368"/>
      <c r="E3429" s="368"/>
      <c r="F3429" s="368"/>
      <c r="G3429" s="369"/>
      <c r="H3429" s="369"/>
      <c r="I3429" s="443"/>
      <c r="J3429" s="368"/>
      <c r="O3429" s="457"/>
      <c r="P3429" s="398"/>
      <c r="Q3429" s="398"/>
    </row>
    <row r="3430" spans="1:17" s="364" customFormat="1" ht="109.2" customHeight="1" x14ac:dyDescent="0.3">
      <c r="A3430" s="368"/>
      <c r="B3430" s="361"/>
      <c r="C3430" s="368"/>
      <c r="D3430" s="368"/>
      <c r="E3430" s="368"/>
      <c r="F3430" s="368"/>
      <c r="G3430" s="369"/>
      <c r="H3430" s="369"/>
      <c r="I3430" s="443"/>
      <c r="J3430" s="368"/>
      <c r="O3430" s="457"/>
      <c r="P3430" s="398"/>
      <c r="Q3430" s="398"/>
    </row>
    <row r="3431" spans="1:17" s="364" customFormat="1" ht="109.2" customHeight="1" x14ac:dyDescent="0.3">
      <c r="A3431" s="368"/>
      <c r="B3431" s="361"/>
      <c r="C3431" s="368"/>
      <c r="D3431" s="368"/>
      <c r="E3431" s="368"/>
      <c r="F3431" s="368"/>
      <c r="G3431" s="369"/>
      <c r="H3431" s="369"/>
      <c r="I3431" s="443"/>
      <c r="J3431" s="368"/>
      <c r="O3431" s="457"/>
      <c r="P3431" s="398"/>
      <c r="Q3431" s="398"/>
    </row>
    <row r="3432" spans="1:17" s="364" customFormat="1" ht="109.2" customHeight="1" x14ac:dyDescent="0.3">
      <c r="A3432" s="368"/>
      <c r="B3432" s="361"/>
      <c r="C3432" s="368"/>
      <c r="D3432" s="368"/>
      <c r="E3432" s="368"/>
      <c r="F3432" s="368"/>
      <c r="G3432" s="369"/>
      <c r="H3432" s="369"/>
      <c r="I3432" s="443"/>
      <c r="J3432" s="368"/>
      <c r="O3432" s="457"/>
      <c r="P3432" s="398"/>
      <c r="Q3432" s="398"/>
    </row>
    <row r="3433" spans="1:17" s="364" customFormat="1" ht="109.2" customHeight="1" x14ac:dyDescent="0.3">
      <c r="A3433" s="368"/>
      <c r="B3433" s="361"/>
      <c r="C3433" s="368"/>
      <c r="D3433" s="368"/>
      <c r="E3433" s="368"/>
      <c r="F3433" s="368"/>
      <c r="G3433" s="369"/>
      <c r="H3433" s="369"/>
      <c r="I3433" s="443"/>
      <c r="J3433" s="368"/>
      <c r="O3433" s="457"/>
      <c r="P3433" s="398"/>
      <c r="Q3433" s="398"/>
    </row>
    <row r="3434" spans="1:17" s="364" customFormat="1" ht="109.2" customHeight="1" x14ac:dyDescent="0.3">
      <c r="A3434" s="368"/>
      <c r="B3434" s="361"/>
      <c r="C3434" s="368"/>
      <c r="D3434" s="368"/>
      <c r="E3434" s="368"/>
      <c r="F3434" s="368"/>
      <c r="G3434" s="369"/>
      <c r="H3434" s="369"/>
      <c r="I3434" s="443"/>
      <c r="J3434" s="368"/>
      <c r="O3434" s="457"/>
      <c r="P3434" s="398"/>
      <c r="Q3434" s="398"/>
    </row>
    <row r="3435" spans="1:17" s="364" customFormat="1" ht="109.2" customHeight="1" x14ac:dyDescent="0.3">
      <c r="A3435" s="368"/>
      <c r="B3435" s="361"/>
      <c r="C3435" s="368"/>
      <c r="D3435" s="368"/>
      <c r="E3435" s="368"/>
      <c r="F3435" s="368"/>
      <c r="G3435" s="369"/>
      <c r="H3435" s="369"/>
      <c r="I3435" s="443"/>
      <c r="J3435" s="368"/>
      <c r="O3435" s="457"/>
      <c r="P3435" s="398"/>
      <c r="Q3435" s="398"/>
    </row>
    <row r="3436" spans="1:17" s="364" customFormat="1" ht="109.2" customHeight="1" x14ac:dyDescent="0.3">
      <c r="A3436" s="368"/>
      <c r="B3436" s="361"/>
      <c r="C3436" s="368"/>
      <c r="D3436" s="368"/>
      <c r="E3436" s="368"/>
      <c r="F3436" s="368"/>
      <c r="G3436" s="369"/>
      <c r="H3436" s="369"/>
      <c r="I3436" s="443"/>
      <c r="J3436" s="368"/>
      <c r="O3436" s="457"/>
      <c r="P3436" s="398"/>
      <c r="Q3436" s="398"/>
    </row>
    <row r="3437" spans="1:17" s="364" customFormat="1" ht="109.2" customHeight="1" x14ac:dyDescent="0.3">
      <c r="A3437" s="368"/>
      <c r="B3437" s="361"/>
      <c r="C3437" s="368"/>
      <c r="D3437" s="368"/>
      <c r="E3437" s="368"/>
      <c r="F3437" s="368"/>
      <c r="G3437" s="369"/>
      <c r="H3437" s="369"/>
      <c r="I3437" s="443"/>
      <c r="J3437" s="368"/>
      <c r="O3437" s="457"/>
      <c r="P3437" s="398"/>
      <c r="Q3437" s="398"/>
    </row>
    <row r="3438" spans="1:17" s="364" customFormat="1" ht="109.2" customHeight="1" x14ac:dyDescent="0.3">
      <c r="A3438" s="368"/>
      <c r="B3438" s="361"/>
      <c r="C3438" s="368"/>
      <c r="D3438" s="368"/>
      <c r="E3438" s="368"/>
      <c r="F3438" s="368"/>
      <c r="G3438" s="369"/>
      <c r="H3438" s="369"/>
      <c r="I3438" s="443"/>
      <c r="J3438" s="368"/>
      <c r="O3438" s="457"/>
      <c r="P3438" s="398"/>
      <c r="Q3438" s="398"/>
    </row>
    <row r="3439" spans="1:17" s="364" customFormat="1" ht="109.2" customHeight="1" x14ac:dyDescent="0.3">
      <c r="A3439" s="368"/>
      <c r="B3439" s="361"/>
      <c r="C3439" s="368"/>
      <c r="D3439" s="368"/>
      <c r="E3439" s="368"/>
      <c r="F3439" s="368"/>
      <c r="G3439" s="369"/>
      <c r="H3439" s="369"/>
      <c r="I3439" s="443"/>
      <c r="J3439" s="368"/>
      <c r="O3439" s="457"/>
      <c r="P3439" s="398"/>
      <c r="Q3439" s="398"/>
    </row>
    <row r="3440" spans="1:17" s="364" customFormat="1" ht="109.2" customHeight="1" x14ac:dyDescent="0.3">
      <c r="A3440" s="368"/>
      <c r="B3440" s="361"/>
      <c r="C3440" s="368"/>
      <c r="D3440" s="368"/>
      <c r="E3440" s="368"/>
      <c r="F3440" s="368"/>
      <c r="G3440" s="369"/>
      <c r="H3440" s="369"/>
      <c r="I3440" s="443"/>
      <c r="J3440" s="368"/>
      <c r="O3440" s="457"/>
      <c r="P3440" s="398"/>
      <c r="Q3440" s="398"/>
    </row>
    <row r="3441" spans="1:17" s="364" customFormat="1" ht="109.2" customHeight="1" x14ac:dyDescent="0.3">
      <c r="A3441" s="368"/>
      <c r="B3441" s="361"/>
      <c r="C3441" s="368"/>
      <c r="D3441" s="368"/>
      <c r="E3441" s="368"/>
      <c r="F3441" s="368"/>
      <c r="G3441" s="369"/>
      <c r="H3441" s="369"/>
      <c r="I3441" s="443"/>
      <c r="J3441" s="368"/>
      <c r="O3441" s="457"/>
      <c r="P3441" s="398"/>
      <c r="Q3441" s="398"/>
    </row>
    <row r="3442" spans="1:17" s="364" customFormat="1" ht="109.2" customHeight="1" x14ac:dyDescent="0.3">
      <c r="A3442" s="368"/>
      <c r="B3442" s="361"/>
      <c r="C3442" s="368"/>
      <c r="D3442" s="368"/>
      <c r="E3442" s="368"/>
      <c r="F3442" s="368"/>
      <c r="G3442" s="369"/>
      <c r="H3442" s="369"/>
      <c r="I3442" s="443"/>
      <c r="J3442" s="368"/>
      <c r="O3442" s="457"/>
      <c r="P3442" s="398"/>
      <c r="Q3442" s="398"/>
    </row>
    <row r="3443" spans="1:17" s="364" customFormat="1" ht="109.2" customHeight="1" x14ac:dyDescent="0.3">
      <c r="A3443" s="368"/>
      <c r="B3443" s="361"/>
      <c r="C3443" s="368"/>
      <c r="D3443" s="368"/>
      <c r="E3443" s="368"/>
      <c r="F3443" s="368"/>
      <c r="G3443" s="369"/>
      <c r="H3443" s="369"/>
      <c r="I3443" s="443"/>
      <c r="J3443" s="368"/>
      <c r="O3443" s="457"/>
      <c r="P3443" s="398"/>
      <c r="Q3443" s="398"/>
    </row>
    <row r="3444" spans="1:17" s="364" customFormat="1" ht="109.2" customHeight="1" x14ac:dyDescent="0.3">
      <c r="A3444" s="368"/>
      <c r="B3444" s="361"/>
      <c r="C3444" s="368"/>
      <c r="D3444" s="368"/>
      <c r="E3444" s="368"/>
      <c r="F3444" s="368"/>
      <c r="G3444" s="369"/>
      <c r="H3444" s="369"/>
      <c r="I3444" s="443"/>
      <c r="J3444" s="368"/>
      <c r="O3444" s="457"/>
      <c r="P3444" s="398"/>
      <c r="Q3444" s="398"/>
    </row>
    <row r="3445" spans="1:17" s="364" customFormat="1" ht="109.2" customHeight="1" x14ac:dyDescent="0.3">
      <c r="A3445" s="368"/>
      <c r="B3445" s="361"/>
      <c r="C3445" s="368"/>
      <c r="D3445" s="368"/>
      <c r="E3445" s="368"/>
      <c r="F3445" s="368"/>
      <c r="G3445" s="369"/>
      <c r="H3445" s="369"/>
      <c r="I3445" s="443"/>
      <c r="J3445" s="368"/>
      <c r="O3445" s="457"/>
      <c r="P3445" s="398"/>
      <c r="Q3445" s="398"/>
    </row>
    <row r="3446" spans="1:17" s="364" customFormat="1" ht="109.2" customHeight="1" x14ac:dyDescent="0.3">
      <c r="A3446" s="368"/>
      <c r="B3446" s="361"/>
      <c r="C3446" s="368"/>
      <c r="D3446" s="368"/>
      <c r="E3446" s="368"/>
      <c r="F3446" s="368"/>
      <c r="G3446" s="369"/>
      <c r="H3446" s="369"/>
      <c r="I3446" s="443"/>
      <c r="J3446" s="368"/>
      <c r="O3446" s="457"/>
      <c r="P3446" s="398"/>
      <c r="Q3446" s="398"/>
    </row>
    <row r="3447" spans="1:17" s="364" customFormat="1" ht="109.2" customHeight="1" x14ac:dyDescent="0.3">
      <c r="A3447" s="368"/>
      <c r="B3447" s="361"/>
      <c r="C3447" s="368"/>
      <c r="D3447" s="368"/>
      <c r="E3447" s="368"/>
      <c r="F3447" s="368"/>
      <c r="G3447" s="369"/>
      <c r="H3447" s="369"/>
      <c r="I3447" s="443"/>
      <c r="J3447" s="368"/>
      <c r="O3447" s="457"/>
      <c r="P3447" s="398"/>
      <c r="Q3447" s="398"/>
    </row>
    <row r="3448" spans="1:17" s="364" customFormat="1" ht="109.2" customHeight="1" x14ac:dyDescent="0.3">
      <c r="A3448" s="368"/>
      <c r="B3448" s="361"/>
      <c r="C3448" s="368"/>
      <c r="D3448" s="368"/>
      <c r="E3448" s="368"/>
      <c r="F3448" s="368"/>
      <c r="G3448" s="369"/>
      <c r="H3448" s="369"/>
      <c r="I3448" s="443"/>
      <c r="J3448" s="368"/>
      <c r="O3448" s="457"/>
      <c r="P3448" s="398"/>
      <c r="Q3448" s="398"/>
    </row>
    <row r="3449" spans="1:17" s="364" customFormat="1" ht="109.2" customHeight="1" x14ac:dyDescent="0.3">
      <c r="A3449" s="368"/>
      <c r="B3449" s="361"/>
      <c r="C3449" s="368"/>
      <c r="D3449" s="368"/>
      <c r="E3449" s="368"/>
      <c r="F3449" s="368"/>
      <c r="G3449" s="369"/>
      <c r="H3449" s="369"/>
      <c r="I3449" s="443"/>
      <c r="J3449" s="368"/>
      <c r="O3449" s="457"/>
      <c r="P3449" s="398"/>
      <c r="Q3449" s="398"/>
    </row>
    <row r="3450" spans="1:17" s="364" customFormat="1" ht="109.2" customHeight="1" x14ac:dyDescent="0.3">
      <c r="A3450" s="368"/>
      <c r="B3450" s="361"/>
      <c r="C3450" s="368"/>
      <c r="D3450" s="368"/>
      <c r="E3450" s="368"/>
      <c r="F3450" s="368"/>
      <c r="G3450" s="369"/>
      <c r="H3450" s="369"/>
      <c r="I3450" s="443"/>
      <c r="J3450" s="368"/>
      <c r="O3450" s="457"/>
      <c r="P3450" s="398"/>
      <c r="Q3450" s="398"/>
    </row>
    <row r="3451" spans="1:17" s="364" customFormat="1" ht="109.2" customHeight="1" x14ac:dyDescent="0.3">
      <c r="A3451" s="368"/>
      <c r="B3451" s="361"/>
      <c r="C3451" s="368"/>
      <c r="D3451" s="368"/>
      <c r="E3451" s="368"/>
      <c r="F3451" s="368"/>
      <c r="G3451" s="369"/>
      <c r="H3451" s="369"/>
      <c r="I3451" s="443"/>
      <c r="J3451" s="368"/>
      <c r="O3451" s="457"/>
      <c r="P3451" s="398"/>
      <c r="Q3451" s="398"/>
    </row>
    <row r="3452" spans="1:17" s="364" customFormat="1" ht="109.2" customHeight="1" x14ac:dyDescent="0.3">
      <c r="A3452" s="368"/>
      <c r="B3452" s="361"/>
      <c r="C3452" s="368"/>
      <c r="D3452" s="368"/>
      <c r="E3452" s="368"/>
      <c r="F3452" s="368"/>
      <c r="G3452" s="369"/>
      <c r="H3452" s="369"/>
      <c r="I3452" s="443"/>
      <c r="J3452" s="368"/>
      <c r="O3452" s="457"/>
      <c r="P3452" s="398"/>
      <c r="Q3452" s="398"/>
    </row>
    <row r="3453" spans="1:17" s="364" customFormat="1" ht="109.2" customHeight="1" x14ac:dyDescent="0.3">
      <c r="A3453" s="368"/>
      <c r="B3453" s="361"/>
      <c r="C3453" s="368"/>
      <c r="D3453" s="368"/>
      <c r="E3453" s="368"/>
      <c r="F3453" s="368"/>
      <c r="G3453" s="369"/>
      <c r="H3453" s="369"/>
      <c r="I3453" s="443"/>
      <c r="J3453" s="368"/>
      <c r="O3453" s="457"/>
      <c r="P3453" s="398"/>
      <c r="Q3453" s="398"/>
    </row>
    <row r="3454" spans="1:17" s="364" customFormat="1" ht="109.2" customHeight="1" x14ac:dyDescent="0.3">
      <c r="A3454" s="368"/>
      <c r="B3454" s="361"/>
      <c r="C3454" s="368"/>
      <c r="D3454" s="368"/>
      <c r="E3454" s="368"/>
      <c r="F3454" s="368"/>
      <c r="G3454" s="369"/>
      <c r="H3454" s="369"/>
      <c r="I3454" s="443"/>
      <c r="J3454" s="368"/>
      <c r="O3454" s="457"/>
      <c r="P3454" s="398"/>
      <c r="Q3454" s="398"/>
    </row>
    <row r="3455" spans="1:17" s="364" customFormat="1" ht="109.2" customHeight="1" x14ac:dyDescent="0.3">
      <c r="A3455" s="368"/>
      <c r="B3455" s="361"/>
      <c r="C3455" s="368"/>
      <c r="D3455" s="368"/>
      <c r="E3455" s="368"/>
      <c r="F3455" s="368"/>
      <c r="G3455" s="369"/>
      <c r="H3455" s="369"/>
      <c r="I3455" s="443"/>
      <c r="J3455" s="368"/>
      <c r="O3455" s="457"/>
      <c r="P3455" s="398"/>
      <c r="Q3455" s="398"/>
    </row>
    <row r="3456" spans="1:17" s="364" customFormat="1" ht="109.2" customHeight="1" x14ac:dyDescent="0.3">
      <c r="A3456" s="368"/>
      <c r="B3456" s="361"/>
      <c r="C3456" s="368"/>
      <c r="D3456" s="368"/>
      <c r="E3456" s="368"/>
      <c r="F3456" s="368"/>
      <c r="G3456" s="369"/>
      <c r="H3456" s="369"/>
      <c r="I3456" s="443"/>
      <c r="J3456" s="368"/>
      <c r="O3456" s="457"/>
      <c r="P3456" s="398"/>
      <c r="Q3456" s="398"/>
    </row>
    <row r="3457" spans="1:17" s="364" customFormat="1" ht="109.2" customHeight="1" x14ac:dyDescent="0.3">
      <c r="A3457" s="368"/>
      <c r="B3457" s="361"/>
      <c r="C3457" s="368"/>
      <c r="D3457" s="368"/>
      <c r="E3457" s="368"/>
      <c r="F3457" s="368"/>
      <c r="G3457" s="369"/>
      <c r="H3457" s="369"/>
      <c r="I3457" s="443"/>
      <c r="J3457" s="368"/>
      <c r="O3457" s="457"/>
      <c r="P3457" s="398"/>
      <c r="Q3457" s="398"/>
    </row>
    <row r="3458" spans="1:17" s="364" customFormat="1" ht="109.2" customHeight="1" x14ac:dyDescent="0.3">
      <c r="A3458" s="368"/>
      <c r="B3458" s="361"/>
      <c r="C3458" s="368"/>
      <c r="D3458" s="368"/>
      <c r="E3458" s="368"/>
      <c r="F3458" s="368"/>
      <c r="G3458" s="369"/>
      <c r="H3458" s="369"/>
      <c r="I3458" s="443"/>
      <c r="J3458" s="368"/>
      <c r="O3458" s="457"/>
      <c r="P3458" s="398"/>
      <c r="Q3458" s="398"/>
    </row>
    <row r="3459" spans="1:17" s="364" customFormat="1" ht="109.2" customHeight="1" x14ac:dyDescent="0.3">
      <c r="A3459" s="368"/>
      <c r="B3459" s="361"/>
      <c r="C3459" s="368"/>
      <c r="D3459" s="368"/>
      <c r="E3459" s="368"/>
      <c r="F3459" s="368"/>
      <c r="G3459" s="369"/>
      <c r="H3459" s="369"/>
      <c r="I3459" s="443"/>
      <c r="J3459" s="368"/>
      <c r="O3459" s="457"/>
      <c r="P3459" s="398"/>
      <c r="Q3459" s="398"/>
    </row>
    <row r="3460" spans="1:17" s="364" customFormat="1" ht="109.2" customHeight="1" x14ac:dyDescent="0.3">
      <c r="A3460" s="368"/>
      <c r="B3460" s="361"/>
      <c r="C3460" s="368"/>
      <c r="D3460" s="368"/>
      <c r="E3460" s="368"/>
      <c r="F3460" s="368"/>
      <c r="G3460" s="369"/>
      <c r="H3460" s="369"/>
      <c r="I3460" s="443"/>
      <c r="J3460" s="368"/>
      <c r="O3460" s="457"/>
      <c r="P3460" s="398"/>
      <c r="Q3460" s="398"/>
    </row>
    <row r="3461" spans="1:17" s="364" customFormat="1" ht="109.2" customHeight="1" x14ac:dyDescent="0.3">
      <c r="A3461" s="368"/>
      <c r="B3461" s="361"/>
      <c r="C3461" s="368"/>
      <c r="D3461" s="368"/>
      <c r="E3461" s="368"/>
      <c r="F3461" s="368"/>
      <c r="G3461" s="369"/>
      <c r="H3461" s="369"/>
      <c r="I3461" s="443"/>
      <c r="J3461" s="368"/>
      <c r="O3461" s="457"/>
      <c r="P3461" s="398"/>
      <c r="Q3461" s="398"/>
    </row>
    <row r="3462" spans="1:17" s="364" customFormat="1" ht="109.2" customHeight="1" x14ac:dyDescent="0.3">
      <c r="A3462" s="368"/>
      <c r="B3462" s="361"/>
      <c r="C3462" s="368"/>
      <c r="D3462" s="368"/>
      <c r="E3462" s="368"/>
      <c r="F3462" s="368"/>
      <c r="G3462" s="369"/>
      <c r="H3462" s="369"/>
      <c r="I3462" s="443"/>
      <c r="J3462" s="368"/>
      <c r="O3462" s="457"/>
      <c r="P3462" s="398"/>
      <c r="Q3462" s="398"/>
    </row>
    <row r="3463" spans="1:17" s="364" customFormat="1" ht="109.2" customHeight="1" x14ac:dyDescent="0.3">
      <c r="A3463" s="368"/>
      <c r="B3463" s="361"/>
      <c r="C3463" s="368"/>
      <c r="D3463" s="368"/>
      <c r="E3463" s="368"/>
      <c r="F3463" s="368"/>
      <c r="G3463" s="369"/>
      <c r="H3463" s="369"/>
      <c r="I3463" s="443"/>
      <c r="J3463" s="368"/>
      <c r="O3463" s="457"/>
      <c r="P3463" s="398"/>
      <c r="Q3463" s="398"/>
    </row>
    <row r="3464" spans="1:17" s="364" customFormat="1" ht="109.2" customHeight="1" x14ac:dyDescent="0.3">
      <c r="A3464" s="368"/>
      <c r="B3464" s="361"/>
      <c r="C3464" s="368"/>
      <c r="D3464" s="368"/>
      <c r="E3464" s="368"/>
      <c r="F3464" s="368"/>
      <c r="G3464" s="369"/>
      <c r="H3464" s="369"/>
      <c r="I3464" s="443"/>
      <c r="J3464" s="368"/>
      <c r="O3464" s="457"/>
      <c r="P3464" s="398"/>
      <c r="Q3464" s="398"/>
    </row>
    <row r="3465" spans="1:17" s="364" customFormat="1" ht="109.2" customHeight="1" x14ac:dyDescent="0.3">
      <c r="A3465" s="368"/>
      <c r="B3465" s="361"/>
      <c r="C3465" s="368"/>
      <c r="D3465" s="368"/>
      <c r="E3465" s="368"/>
      <c r="F3465" s="368"/>
      <c r="G3465" s="369"/>
      <c r="H3465" s="369"/>
      <c r="I3465" s="443"/>
      <c r="J3465" s="368"/>
      <c r="O3465" s="457"/>
      <c r="P3465" s="398"/>
      <c r="Q3465" s="398"/>
    </row>
    <row r="3466" spans="1:17" s="364" customFormat="1" ht="109.2" customHeight="1" x14ac:dyDescent="0.3">
      <c r="A3466" s="368"/>
      <c r="B3466" s="361"/>
      <c r="C3466" s="368"/>
      <c r="D3466" s="368"/>
      <c r="E3466" s="368"/>
      <c r="F3466" s="368"/>
      <c r="G3466" s="369"/>
      <c r="H3466" s="369"/>
      <c r="I3466" s="443"/>
      <c r="J3466" s="368"/>
      <c r="O3466" s="457"/>
      <c r="P3466" s="398"/>
      <c r="Q3466" s="398"/>
    </row>
    <row r="3467" spans="1:17" s="364" customFormat="1" ht="109.2" customHeight="1" x14ac:dyDescent="0.3">
      <c r="A3467" s="368"/>
      <c r="B3467" s="361"/>
      <c r="C3467" s="368"/>
      <c r="D3467" s="368"/>
      <c r="E3467" s="368"/>
      <c r="F3467" s="368"/>
      <c r="G3467" s="369"/>
      <c r="H3467" s="369"/>
      <c r="I3467" s="443"/>
      <c r="J3467" s="368"/>
      <c r="O3467" s="457"/>
      <c r="P3467" s="398"/>
      <c r="Q3467" s="398"/>
    </row>
    <row r="3468" spans="1:17" s="364" customFormat="1" ht="109.2" customHeight="1" x14ac:dyDescent="0.3">
      <c r="A3468" s="368"/>
      <c r="B3468" s="361"/>
      <c r="C3468" s="368"/>
      <c r="D3468" s="368"/>
      <c r="E3468" s="368"/>
      <c r="F3468" s="368"/>
      <c r="G3468" s="369"/>
      <c r="H3468" s="369"/>
      <c r="I3468" s="443"/>
      <c r="J3468" s="368"/>
      <c r="O3468" s="457"/>
      <c r="P3468" s="398"/>
      <c r="Q3468" s="398"/>
    </row>
    <row r="3469" spans="1:17" s="364" customFormat="1" ht="109.2" customHeight="1" x14ac:dyDescent="0.3">
      <c r="A3469" s="368"/>
      <c r="B3469" s="361"/>
      <c r="C3469" s="368"/>
      <c r="D3469" s="368"/>
      <c r="E3469" s="368"/>
      <c r="F3469" s="368"/>
      <c r="G3469" s="369"/>
      <c r="H3469" s="369"/>
      <c r="I3469" s="443"/>
      <c r="J3469" s="368"/>
      <c r="O3469" s="457"/>
      <c r="P3469" s="398"/>
      <c r="Q3469" s="398"/>
    </row>
    <row r="3470" spans="1:17" s="364" customFormat="1" ht="109.2" customHeight="1" x14ac:dyDescent="0.3">
      <c r="A3470" s="368"/>
      <c r="B3470" s="361"/>
      <c r="C3470" s="368"/>
      <c r="D3470" s="368"/>
      <c r="E3470" s="368"/>
      <c r="F3470" s="368"/>
      <c r="G3470" s="369"/>
      <c r="H3470" s="369"/>
      <c r="I3470" s="443"/>
      <c r="J3470" s="368"/>
      <c r="O3470" s="457"/>
      <c r="P3470" s="398"/>
      <c r="Q3470" s="398"/>
    </row>
    <row r="3471" spans="1:17" s="364" customFormat="1" ht="109.2" customHeight="1" x14ac:dyDescent="0.3">
      <c r="A3471" s="368"/>
      <c r="B3471" s="361"/>
      <c r="C3471" s="368"/>
      <c r="D3471" s="368"/>
      <c r="E3471" s="368"/>
      <c r="F3471" s="368"/>
      <c r="G3471" s="369"/>
      <c r="H3471" s="369"/>
      <c r="I3471" s="443"/>
      <c r="J3471" s="368"/>
      <c r="O3471" s="457"/>
      <c r="P3471" s="398"/>
      <c r="Q3471" s="398"/>
    </row>
    <row r="3472" spans="1:17" s="364" customFormat="1" ht="109.2" customHeight="1" x14ac:dyDescent="0.3">
      <c r="A3472" s="368"/>
      <c r="B3472" s="361"/>
      <c r="C3472" s="368"/>
      <c r="D3472" s="368"/>
      <c r="E3472" s="368"/>
      <c r="F3472" s="368"/>
      <c r="G3472" s="369"/>
      <c r="H3472" s="369"/>
      <c r="I3472" s="443"/>
      <c r="J3472" s="368"/>
      <c r="O3472" s="457"/>
      <c r="P3472" s="398"/>
      <c r="Q3472" s="398"/>
    </row>
    <row r="3473" spans="1:17" s="364" customFormat="1" ht="109.2" customHeight="1" x14ac:dyDescent="0.3">
      <c r="A3473" s="368"/>
      <c r="B3473" s="361"/>
      <c r="C3473" s="368"/>
      <c r="D3473" s="368"/>
      <c r="E3473" s="368"/>
      <c r="F3473" s="368"/>
      <c r="G3473" s="369"/>
      <c r="H3473" s="369"/>
      <c r="I3473" s="443"/>
      <c r="J3473" s="368"/>
      <c r="O3473" s="457"/>
      <c r="P3473" s="398"/>
      <c r="Q3473" s="398"/>
    </row>
    <row r="3474" spans="1:17" s="364" customFormat="1" ht="109.2" customHeight="1" x14ac:dyDescent="0.3">
      <c r="A3474" s="368"/>
      <c r="B3474" s="361"/>
      <c r="C3474" s="368"/>
      <c r="D3474" s="368"/>
      <c r="E3474" s="368"/>
      <c r="F3474" s="368"/>
      <c r="G3474" s="369"/>
      <c r="H3474" s="369"/>
      <c r="I3474" s="443"/>
      <c r="J3474" s="368"/>
      <c r="O3474" s="457"/>
      <c r="P3474" s="398"/>
      <c r="Q3474" s="398"/>
    </row>
    <row r="3475" spans="1:17" s="364" customFormat="1" ht="109.2" customHeight="1" x14ac:dyDescent="0.3">
      <c r="A3475" s="368"/>
      <c r="B3475" s="361"/>
      <c r="C3475" s="368"/>
      <c r="D3475" s="368"/>
      <c r="E3475" s="368"/>
      <c r="F3475" s="368"/>
      <c r="G3475" s="369"/>
      <c r="H3475" s="369"/>
      <c r="I3475" s="443"/>
      <c r="J3475" s="368"/>
      <c r="O3475" s="457"/>
      <c r="P3475" s="398"/>
      <c r="Q3475" s="398"/>
    </row>
    <row r="3476" spans="1:17" s="364" customFormat="1" ht="109.2" customHeight="1" x14ac:dyDescent="0.3">
      <c r="A3476" s="368"/>
      <c r="B3476" s="361"/>
      <c r="C3476" s="368"/>
      <c r="D3476" s="368"/>
      <c r="E3476" s="368"/>
      <c r="F3476" s="368"/>
      <c r="G3476" s="369"/>
      <c r="H3476" s="369"/>
      <c r="I3476" s="443"/>
      <c r="J3476" s="368"/>
      <c r="O3476" s="457"/>
      <c r="P3476" s="398"/>
      <c r="Q3476" s="398"/>
    </row>
    <row r="3477" spans="1:17" s="364" customFormat="1" ht="109.2" customHeight="1" x14ac:dyDescent="0.3">
      <c r="A3477" s="368"/>
      <c r="B3477" s="361"/>
      <c r="C3477" s="368"/>
      <c r="D3477" s="368"/>
      <c r="E3477" s="368"/>
      <c r="F3477" s="368"/>
      <c r="G3477" s="369"/>
      <c r="H3477" s="369"/>
      <c r="I3477" s="443"/>
      <c r="J3477" s="368"/>
      <c r="O3477" s="457"/>
      <c r="P3477" s="398"/>
      <c r="Q3477" s="398"/>
    </row>
    <row r="3478" spans="1:17" s="364" customFormat="1" ht="109.2" customHeight="1" x14ac:dyDescent="0.3">
      <c r="A3478" s="368"/>
      <c r="B3478" s="361"/>
      <c r="C3478" s="368"/>
      <c r="D3478" s="368"/>
      <c r="E3478" s="368"/>
      <c r="F3478" s="368"/>
      <c r="G3478" s="369"/>
      <c r="H3478" s="369"/>
      <c r="I3478" s="443"/>
      <c r="J3478" s="368"/>
      <c r="O3478" s="457"/>
      <c r="P3478" s="398"/>
      <c r="Q3478" s="398"/>
    </row>
    <row r="3479" spans="1:17" s="364" customFormat="1" ht="109.2" customHeight="1" x14ac:dyDescent="0.3">
      <c r="A3479" s="368"/>
      <c r="B3479" s="361"/>
      <c r="C3479" s="368"/>
      <c r="D3479" s="368"/>
      <c r="E3479" s="368"/>
      <c r="F3479" s="368"/>
      <c r="G3479" s="369"/>
      <c r="H3479" s="369"/>
      <c r="I3479" s="443"/>
      <c r="J3479" s="368"/>
      <c r="O3479" s="457"/>
      <c r="P3479" s="398"/>
      <c r="Q3479" s="398"/>
    </row>
    <row r="3480" spans="1:17" s="364" customFormat="1" ht="109.2" customHeight="1" x14ac:dyDescent="0.3">
      <c r="A3480" s="368"/>
      <c r="B3480" s="361"/>
      <c r="C3480" s="368"/>
      <c r="D3480" s="368"/>
      <c r="E3480" s="368"/>
      <c r="F3480" s="368"/>
      <c r="G3480" s="369"/>
      <c r="H3480" s="369"/>
      <c r="I3480" s="443"/>
      <c r="J3480" s="368"/>
      <c r="O3480" s="457"/>
      <c r="P3480" s="398"/>
      <c r="Q3480" s="398"/>
    </row>
    <row r="3481" spans="1:17" s="364" customFormat="1" ht="109.2" customHeight="1" x14ac:dyDescent="0.3">
      <c r="A3481" s="368"/>
      <c r="B3481" s="361"/>
      <c r="C3481" s="368"/>
      <c r="D3481" s="368"/>
      <c r="E3481" s="368"/>
      <c r="F3481" s="368"/>
      <c r="G3481" s="369"/>
      <c r="H3481" s="369"/>
      <c r="I3481" s="443"/>
      <c r="J3481" s="368"/>
      <c r="O3481" s="457"/>
      <c r="P3481" s="398"/>
      <c r="Q3481" s="398"/>
    </row>
    <row r="3482" spans="1:17" s="364" customFormat="1" ht="109.2" customHeight="1" x14ac:dyDescent="0.3">
      <c r="A3482" s="368"/>
      <c r="B3482" s="361"/>
      <c r="C3482" s="368"/>
      <c r="D3482" s="368"/>
      <c r="E3482" s="368"/>
      <c r="F3482" s="368"/>
      <c r="G3482" s="369"/>
      <c r="H3482" s="369"/>
      <c r="I3482" s="443"/>
      <c r="J3482" s="368"/>
      <c r="O3482" s="457"/>
      <c r="P3482" s="398"/>
      <c r="Q3482" s="398"/>
    </row>
    <row r="3483" spans="1:17" s="364" customFormat="1" ht="109.2" customHeight="1" x14ac:dyDescent="0.3">
      <c r="A3483" s="368"/>
      <c r="B3483" s="361"/>
      <c r="C3483" s="368"/>
      <c r="D3483" s="368"/>
      <c r="E3483" s="368"/>
      <c r="F3483" s="368"/>
      <c r="G3483" s="369"/>
      <c r="H3483" s="369"/>
      <c r="I3483" s="443"/>
      <c r="J3483" s="368"/>
      <c r="O3483" s="457"/>
      <c r="P3483" s="398"/>
      <c r="Q3483" s="398"/>
    </row>
    <row r="3484" spans="1:17" s="364" customFormat="1" ht="109.2" customHeight="1" x14ac:dyDescent="0.3">
      <c r="A3484" s="368"/>
      <c r="B3484" s="361"/>
      <c r="C3484" s="368"/>
      <c r="D3484" s="368"/>
      <c r="E3484" s="368"/>
      <c r="F3484" s="368"/>
      <c r="G3484" s="369"/>
      <c r="H3484" s="369"/>
      <c r="I3484" s="443"/>
      <c r="J3484" s="368"/>
      <c r="O3484" s="457"/>
      <c r="P3484" s="398"/>
      <c r="Q3484" s="398"/>
    </row>
    <row r="3485" spans="1:17" s="364" customFormat="1" ht="109.2" customHeight="1" x14ac:dyDescent="0.3">
      <c r="A3485" s="368"/>
      <c r="B3485" s="361"/>
      <c r="C3485" s="368"/>
      <c r="D3485" s="368"/>
      <c r="E3485" s="368"/>
      <c r="F3485" s="368"/>
      <c r="G3485" s="369"/>
      <c r="H3485" s="369"/>
      <c r="I3485" s="443"/>
      <c r="J3485" s="368"/>
      <c r="O3485" s="457"/>
      <c r="P3485" s="398"/>
      <c r="Q3485" s="398"/>
    </row>
    <row r="3486" spans="1:17" s="364" customFormat="1" ht="109.2" customHeight="1" x14ac:dyDescent="0.3">
      <c r="A3486" s="368"/>
      <c r="B3486" s="361"/>
      <c r="C3486" s="368"/>
      <c r="D3486" s="368"/>
      <c r="E3486" s="368"/>
      <c r="F3486" s="368"/>
      <c r="G3486" s="369"/>
      <c r="H3486" s="369"/>
      <c r="I3486" s="443"/>
      <c r="J3486" s="368"/>
      <c r="O3486" s="457"/>
      <c r="P3486" s="398"/>
      <c r="Q3486" s="398"/>
    </row>
    <row r="3487" spans="1:17" s="364" customFormat="1" ht="109.2" customHeight="1" x14ac:dyDescent="0.3">
      <c r="A3487" s="368"/>
      <c r="B3487" s="361"/>
      <c r="C3487" s="368"/>
      <c r="D3487" s="368"/>
      <c r="E3487" s="368"/>
      <c r="F3487" s="368"/>
      <c r="G3487" s="369"/>
      <c r="H3487" s="369"/>
      <c r="I3487" s="443"/>
      <c r="J3487" s="368"/>
      <c r="O3487" s="457"/>
      <c r="P3487" s="398"/>
      <c r="Q3487" s="398"/>
    </row>
    <row r="3488" spans="1:17" s="364" customFormat="1" ht="109.2" customHeight="1" x14ac:dyDescent="0.3">
      <c r="A3488" s="368"/>
      <c r="B3488" s="361"/>
      <c r="C3488" s="368"/>
      <c r="D3488" s="368"/>
      <c r="E3488" s="368"/>
      <c r="F3488" s="368"/>
      <c r="G3488" s="369"/>
      <c r="H3488" s="369"/>
      <c r="I3488" s="443"/>
      <c r="J3488" s="368"/>
      <c r="O3488" s="457"/>
      <c r="P3488" s="398"/>
      <c r="Q3488" s="398"/>
    </row>
    <row r="3489" spans="1:17" s="364" customFormat="1" ht="109.2" customHeight="1" x14ac:dyDescent="0.3">
      <c r="A3489" s="368"/>
      <c r="B3489" s="361"/>
      <c r="C3489" s="368"/>
      <c r="D3489" s="368"/>
      <c r="E3489" s="368"/>
      <c r="F3489" s="368"/>
      <c r="G3489" s="369"/>
      <c r="H3489" s="369"/>
      <c r="I3489" s="443"/>
      <c r="J3489" s="368"/>
      <c r="O3489" s="457"/>
      <c r="P3489" s="398"/>
      <c r="Q3489" s="398"/>
    </row>
    <row r="3490" spans="1:17" s="364" customFormat="1" ht="109.2" customHeight="1" x14ac:dyDescent="0.3">
      <c r="A3490" s="368"/>
      <c r="B3490" s="361"/>
      <c r="C3490" s="368"/>
      <c r="D3490" s="368"/>
      <c r="E3490" s="368"/>
      <c r="F3490" s="368"/>
      <c r="G3490" s="369"/>
      <c r="H3490" s="369"/>
      <c r="I3490" s="443"/>
      <c r="J3490" s="368"/>
      <c r="O3490" s="457"/>
      <c r="P3490" s="398"/>
      <c r="Q3490" s="398"/>
    </row>
    <row r="3491" spans="1:17" s="364" customFormat="1" ht="109.2" customHeight="1" x14ac:dyDescent="0.3">
      <c r="A3491" s="368"/>
      <c r="B3491" s="361"/>
      <c r="C3491" s="368"/>
      <c r="D3491" s="368"/>
      <c r="E3491" s="368"/>
      <c r="F3491" s="368"/>
      <c r="G3491" s="369"/>
      <c r="H3491" s="369"/>
      <c r="I3491" s="443"/>
      <c r="J3491" s="368"/>
      <c r="O3491" s="457"/>
      <c r="P3491" s="398"/>
      <c r="Q3491" s="398"/>
    </row>
    <row r="3492" spans="1:17" s="364" customFormat="1" ht="109.2" customHeight="1" x14ac:dyDescent="0.3">
      <c r="A3492" s="368"/>
      <c r="B3492" s="361"/>
      <c r="C3492" s="368"/>
      <c r="D3492" s="368"/>
      <c r="E3492" s="368"/>
      <c r="F3492" s="368"/>
      <c r="G3492" s="369"/>
      <c r="H3492" s="369"/>
      <c r="I3492" s="443"/>
      <c r="J3492" s="368"/>
      <c r="O3492" s="457"/>
      <c r="P3492" s="398"/>
      <c r="Q3492" s="398"/>
    </row>
    <row r="3493" spans="1:17" s="364" customFormat="1" ht="109.2" customHeight="1" x14ac:dyDescent="0.3">
      <c r="A3493" s="368"/>
      <c r="B3493" s="361"/>
      <c r="C3493" s="368"/>
      <c r="D3493" s="368"/>
      <c r="E3493" s="368"/>
      <c r="F3493" s="368"/>
      <c r="G3493" s="369"/>
      <c r="H3493" s="369"/>
      <c r="I3493" s="443"/>
      <c r="J3493" s="368"/>
      <c r="O3493" s="457"/>
      <c r="P3493" s="398"/>
      <c r="Q3493" s="398"/>
    </row>
    <row r="3494" spans="1:17" s="364" customFormat="1" ht="109.2" customHeight="1" x14ac:dyDescent="0.3">
      <c r="A3494" s="368"/>
      <c r="B3494" s="361"/>
      <c r="C3494" s="368"/>
      <c r="D3494" s="368"/>
      <c r="E3494" s="368"/>
      <c r="F3494" s="368"/>
      <c r="G3494" s="369"/>
      <c r="H3494" s="369"/>
      <c r="I3494" s="443"/>
      <c r="J3494" s="368"/>
      <c r="O3494" s="457"/>
      <c r="P3494" s="398"/>
      <c r="Q3494" s="398"/>
    </row>
    <row r="3495" spans="1:17" s="364" customFormat="1" ht="109.2" customHeight="1" x14ac:dyDescent="0.3">
      <c r="A3495" s="368"/>
      <c r="B3495" s="361"/>
      <c r="C3495" s="368"/>
      <c r="D3495" s="368"/>
      <c r="E3495" s="368"/>
      <c r="F3495" s="368"/>
      <c r="G3495" s="369"/>
      <c r="H3495" s="369"/>
      <c r="I3495" s="443"/>
      <c r="J3495" s="368"/>
      <c r="O3495" s="457"/>
      <c r="P3495" s="398"/>
      <c r="Q3495" s="398"/>
    </row>
    <row r="3496" spans="1:17" s="364" customFormat="1" ht="109.2" customHeight="1" x14ac:dyDescent="0.3">
      <c r="A3496" s="368"/>
      <c r="B3496" s="361"/>
      <c r="C3496" s="368"/>
      <c r="D3496" s="368"/>
      <c r="E3496" s="368"/>
      <c r="F3496" s="368"/>
      <c r="G3496" s="369"/>
      <c r="H3496" s="369"/>
      <c r="I3496" s="443"/>
      <c r="J3496" s="368"/>
      <c r="O3496" s="457"/>
      <c r="P3496" s="398"/>
      <c r="Q3496" s="398"/>
    </row>
    <row r="3497" spans="1:17" s="364" customFormat="1" ht="109.2" customHeight="1" x14ac:dyDescent="0.3">
      <c r="A3497" s="368"/>
      <c r="B3497" s="361"/>
      <c r="C3497" s="368"/>
      <c r="D3497" s="368"/>
      <c r="E3497" s="368"/>
      <c r="F3497" s="368"/>
      <c r="G3497" s="369"/>
      <c r="H3497" s="369"/>
      <c r="I3497" s="443"/>
      <c r="J3497" s="368"/>
      <c r="O3497" s="457"/>
      <c r="P3497" s="398"/>
      <c r="Q3497" s="398"/>
    </row>
    <row r="3498" spans="1:17" s="364" customFormat="1" ht="109.2" customHeight="1" x14ac:dyDescent="0.3">
      <c r="A3498" s="368"/>
      <c r="B3498" s="361"/>
      <c r="C3498" s="368"/>
      <c r="D3498" s="368"/>
      <c r="E3498" s="368"/>
      <c r="F3498" s="368"/>
      <c r="G3498" s="369"/>
      <c r="H3498" s="369"/>
      <c r="I3498" s="443"/>
      <c r="J3498" s="368"/>
      <c r="O3498" s="457"/>
      <c r="P3498" s="398"/>
      <c r="Q3498" s="398"/>
    </row>
    <row r="3499" spans="1:17" s="364" customFormat="1" ht="109.2" customHeight="1" x14ac:dyDescent="0.3">
      <c r="A3499" s="368"/>
      <c r="B3499" s="361"/>
      <c r="C3499" s="368"/>
      <c r="D3499" s="368"/>
      <c r="E3499" s="368"/>
      <c r="F3499" s="368"/>
      <c r="G3499" s="369"/>
      <c r="H3499" s="369"/>
      <c r="I3499" s="443"/>
      <c r="J3499" s="368"/>
      <c r="O3499" s="457"/>
      <c r="P3499" s="398"/>
      <c r="Q3499" s="398"/>
    </row>
    <row r="3500" spans="1:17" s="364" customFormat="1" ht="109.2" customHeight="1" x14ac:dyDescent="0.3">
      <c r="A3500" s="368"/>
      <c r="B3500" s="361"/>
      <c r="C3500" s="368"/>
      <c r="D3500" s="368"/>
      <c r="E3500" s="368"/>
      <c r="F3500" s="368"/>
      <c r="G3500" s="369"/>
      <c r="H3500" s="369"/>
      <c r="I3500" s="443"/>
      <c r="J3500" s="368"/>
      <c r="O3500" s="457"/>
      <c r="P3500" s="398"/>
      <c r="Q3500" s="398"/>
    </row>
    <row r="3501" spans="1:17" s="364" customFormat="1" ht="109.2" customHeight="1" x14ac:dyDescent="0.3">
      <c r="A3501" s="368"/>
      <c r="B3501" s="361"/>
      <c r="C3501" s="368"/>
      <c r="D3501" s="368"/>
      <c r="E3501" s="368"/>
      <c r="F3501" s="368"/>
      <c r="G3501" s="369"/>
      <c r="H3501" s="369"/>
      <c r="I3501" s="443"/>
      <c r="J3501" s="368"/>
      <c r="O3501" s="457"/>
      <c r="P3501" s="398"/>
      <c r="Q3501" s="398"/>
    </row>
    <row r="3502" spans="1:17" s="364" customFormat="1" ht="109.2" customHeight="1" x14ac:dyDescent="0.3">
      <c r="A3502" s="368"/>
      <c r="B3502" s="361"/>
      <c r="C3502" s="368"/>
      <c r="D3502" s="368"/>
      <c r="E3502" s="368"/>
      <c r="F3502" s="368"/>
      <c r="G3502" s="369"/>
      <c r="H3502" s="369"/>
      <c r="I3502" s="443"/>
      <c r="J3502" s="368"/>
      <c r="O3502" s="457"/>
      <c r="P3502" s="398"/>
      <c r="Q3502" s="398"/>
    </row>
    <row r="3503" spans="1:17" s="364" customFormat="1" ht="109.2" customHeight="1" x14ac:dyDescent="0.3">
      <c r="A3503" s="368"/>
      <c r="B3503" s="361"/>
      <c r="C3503" s="368"/>
      <c r="D3503" s="368"/>
      <c r="E3503" s="368"/>
      <c r="F3503" s="368"/>
      <c r="G3503" s="369"/>
      <c r="H3503" s="369"/>
      <c r="I3503" s="443"/>
      <c r="J3503" s="368"/>
      <c r="O3503" s="457"/>
      <c r="P3503" s="398"/>
      <c r="Q3503" s="398"/>
    </row>
    <row r="3504" spans="1:17" s="364" customFormat="1" ht="109.2" customHeight="1" x14ac:dyDescent="0.3">
      <c r="A3504" s="368"/>
      <c r="B3504" s="361"/>
      <c r="C3504" s="368"/>
      <c r="D3504" s="368"/>
      <c r="E3504" s="368"/>
      <c r="F3504" s="368"/>
      <c r="G3504" s="369"/>
      <c r="H3504" s="369"/>
      <c r="I3504" s="443"/>
      <c r="J3504" s="368"/>
      <c r="O3504" s="457"/>
      <c r="P3504" s="398"/>
      <c r="Q3504" s="398"/>
    </row>
    <row r="3505" spans="1:17" s="364" customFormat="1" ht="109.2" customHeight="1" x14ac:dyDescent="0.3">
      <c r="A3505" s="368"/>
      <c r="B3505" s="361"/>
      <c r="C3505" s="368"/>
      <c r="D3505" s="368"/>
      <c r="E3505" s="368"/>
      <c r="F3505" s="368"/>
      <c r="G3505" s="369"/>
      <c r="H3505" s="369"/>
      <c r="I3505" s="443"/>
      <c r="J3505" s="368"/>
      <c r="O3505" s="457"/>
      <c r="P3505" s="398"/>
      <c r="Q3505" s="398"/>
    </row>
    <row r="3506" spans="1:17" s="364" customFormat="1" ht="109.2" customHeight="1" x14ac:dyDescent="0.3">
      <c r="A3506" s="368"/>
      <c r="B3506" s="361"/>
      <c r="C3506" s="368"/>
      <c r="D3506" s="368"/>
      <c r="E3506" s="368"/>
      <c r="F3506" s="368"/>
      <c r="G3506" s="369"/>
      <c r="H3506" s="369"/>
      <c r="I3506" s="443"/>
      <c r="J3506" s="368"/>
      <c r="O3506" s="457"/>
      <c r="P3506" s="398"/>
      <c r="Q3506" s="398"/>
    </row>
    <row r="3507" spans="1:17" s="364" customFormat="1" ht="109.2" customHeight="1" x14ac:dyDescent="0.3">
      <c r="A3507" s="368"/>
      <c r="B3507" s="361"/>
      <c r="C3507" s="368"/>
      <c r="D3507" s="368"/>
      <c r="E3507" s="368"/>
      <c r="F3507" s="368"/>
      <c r="G3507" s="369"/>
      <c r="H3507" s="369"/>
      <c r="I3507" s="443"/>
      <c r="J3507" s="368"/>
      <c r="O3507" s="457"/>
      <c r="P3507" s="398"/>
      <c r="Q3507" s="398"/>
    </row>
    <row r="3508" spans="1:17" s="364" customFormat="1" ht="109.2" customHeight="1" x14ac:dyDescent="0.3">
      <c r="A3508" s="368"/>
      <c r="B3508" s="361"/>
      <c r="C3508" s="368"/>
      <c r="D3508" s="368"/>
      <c r="E3508" s="368"/>
      <c r="F3508" s="368"/>
      <c r="G3508" s="369"/>
      <c r="H3508" s="369"/>
      <c r="I3508" s="443"/>
      <c r="J3508" s="368"/>
      <c r="O3508" s="457"/>
      <c r="P3508" s="398"/>
      <c r="Q3508" s="398"/>
    </row>
    <row r="3509" spans="1:17" s="364" customFormat="1" ht="109.2" customHeight="1" x14ac:dyDescent="0.3">
      <c r="A3509" s="368"/>
      <c r="B3509" s="361"/>
      <c r="C3509" s="368"/>
      <c r="D3509" s="368"/>
      <c r="E3509" s="368"/>
      <c r="F3509" s="368"/>
      <c r="G3509" s="369"/>
      <c r="H3509" s="369"/>
      <c r="I3509" s="443"/>
      <c r="J3509" s="368"/>
      <c r="O3509" s="457"/>
      <c r="P3509" s="398"/>
      <c r="Q3509" s="398"/>
    </row>
    <row r="3510" spans="1:17" s="364" customFormat="1" ht="109.2" customHeight="1" x14ac:dyDescent="0.3">
      <c r="A3510" s="368"/>
      <c r="B3510" s="361"/>
      <c r="C3510" s="368"/>
      <c r="D3510" s="368"/>
      <c r="E3510" s="368"/>
      <c r="F3510" s="368"/>
      <c r="G3510" s="369"/>
      <c r="H3510" s="369"/>
      <c r="I3510" s="443"/>
      <c r="J3510" s="368"/>
      <c r="O3510" s="457"/>
      <c r="P3510" s="398"/>
      <c r="Q3510" s="398"/>
    </row>
    <row r="3511" spans="1:17" s="364" customFormat="1" ht="109.2" customHeight="1" x14ac:dyDescent="0.3">
      <c r="A3511" s="368"/>
      <c r="B3511" s="361"/>
      <c r="C3511" s="368"/>
      <c r="D3511" s="368"/>
      <c r="E3511" s="368"/>
      <c r="F3511" s="368"/>
      <c r="G3511" s="369"/>
      <c r="H3511" s="369"/>
      <c r="I3511" s="443"/>
      <c r="J3511" s="368"/>
      <c r="O3511" s="457"/>
      <c r="P3511" s="398"/>
      <c r="Q3511" s="398"/>
    </row>
    <row r="3512" spans="1:17" s="364" customFormat="1" ht="109.2" customHeight="1" x14ac:dyDescent="0.3">
      <c r="A3512" s="368"/>
      <c r="B3512" s="361"/>
      <c r="C3512" s="368"/>
      <c r="D3512" s="368"/>
      <c r="E3512" s="368"/>
      <c r="F3512" s="368"/>
      <c r="G3512" s="369"/>
      <c r="H3512" s="369"/>
      <c r="I3512" s="443"/>
      <c r="J3512" s="368"/>
      <c r="O3512" s="457"/>
      <c r="P3512" s="398"/>
      <c r="Q3512" s="398"/>
    </row>
    <row r="3513" spans="1:17" s="364" customFormat="1" ht="109.2" customHeight="1" x14ac:dyDescent="0.3">
      <c r="A3513" s="368"/>
      <c r="B3513" s="361"/>
      <c r="C3513" s="368"/>
      <c r="D3513" s="368"/>
      <c r="E3513" s="368"/>
      <c r="F3513" s="368"/>
      <c r="G3513" s="369"/>
      <c r="H3513" s="369"/>
      <c r="I3513" s="443"/>
      <c r="J3513" s="368"/>
      <c r="O3513" s="457"/>
      <c r="P3513" s="398"/>
      <c r="Q3513" s="398"/>
    </row>
    <row r="3514" spans="1:17" s="364" customFormat="1" ht="109.2" customHeight="1" x14ac:dyDescent="0.3">
      <c r="A3514" s="368"/>
      <c r="B3514" s="361"/>
      <c r="C3514" s="368"/>
      <c r="D3514" s="368"/>
      <c r="E3514" s="368"/>
      <c r="F3514" s="368"/>
      <c r="G3514" s="369"/>
      <c r="H3514" s="369"/>
      <c r="I3514" s="443"/>
      <c r="J3514" s="368"/>
      <c r="O3514" s="457"/>
      <c r="P3514" s="398"/>
      <c r="Q3514" s="398"/>
    </row>
    <row r="3515" spans="1:17" s="364" customFormat="1" ht="109.2" customHeight="1" x14ac:dyDescent="0.3">
      <c r="A3515" s="368"/>
      <c r="B3515" s="361"/>
      <c r="C3515" s="368"/>
      <c r="D3515" s="368"/>
      <c r="E3515" s="368"/>
      <c r="F3515" s="368"/>
      <c r="G3515" s="369"/>
      <c r="H3515" s="369"/>
      <c r="I3515" s="443"/>
      <c r="J3515" s="368"/>
      <c r="O3515" s="457"/>
      <c r="P3515" s="398"/>
      <c r="Q3515" s="398"/>
    </row>
    <row r="3516" spans="1:17" s="364" customFormat="1" ht="109.2" customHeight="1" x14ac:dyDescent="0.3">
      <c r="A3516" s="368"/>
      <c r="B3516" s="361"/>
      <c r="C3516" s="368"/>
      <c r="D3516" s="368"/>
      <c r="E3516" s="368"/>
      <c r="F3516" s="368"/>
      <c r="G3516" s="369"/>
      <c r="H3516" s="369"/>
      <c r="I3516" s="443"/>
      <c r="J3516" s="368"/>
      <c r="O3516" s="457"/>
      <c r="P3516" s="398"/>
      <c r="Q3516" s="398"/>
    </row>
    <row r="3517" spans="1:17" s="364" customFormat="1" ht="109.2" customHeight="1" x14ac:dyDescent="0.3">
      <c r="A3517" s="368"/>
      <c r="B3517" s="361"/>
      <c r="C3517" s="368"/>
      <c r="D3517" s="368"/>
      <c r="E3517" s="368"/>
      <c r="F3517" s="368"/>
      <c r="G3517" s="369"/>
      <c r="H3517" s="369"/>
      <c r="I3517" s="443"/>
      <c r="J3517" s="368"/>
      <c r="O3517" s="457"/>
      <c r="P3517" s="398"/>
      <c r="Q3517" s="398"/>
    </row>
    <row r="3518" spans="1:17" s="364" customFormat="1" ht="109.2" customHeight="1" x14ac:dyDescent="0.3">
      <c r="A3518" s="368"/>
      <c r="B3518" s="361"/>
      <c r="C3518" s="368"/>
      <c r="D3518" s="368"/>
      <c r="E3518" s="368"/>
      <c r="F3518" s="368"/>
      <c r="G3518" s="369"/>
      <c r="H3518" s="369"/>
      <c r="I3518" s="443"/>
      <c r="J3518" s="368"/>
      <c r="O3518" s="457"/>
      <c r="P3518" s="398"/>
      <c r="Q3518" s="398"/>
    </row>
    <row r="3519" spans="1:17" s="364" customFormat="1" ht="109.2" customHeight="1" x14ac:dyDescent="0.3">
      <c r="A3519" s="368"/>
      <c r="B3519" s="361"/>
      <c r="C3519" s="368"/>
      <c r="D3519" s="368"/>
      <c r="E3519" s="368"/>
      <c r="F3519" s="368"/>
      <c r="G3519" s="369"/>
      <c r="H3519" s="369"/>
      <c r="I3519" s="443"/>
      <c r="J3519" s="368"/>
      <c r="O3519" s="457"/>
      <c r="P3519" s="398"/>
      <c r="Q3519" s="398"/>
    </row>
    <row r="3520" spans="1:17" s="364" customFormat="1" ht="109.2" customHeight="1" x14ac:dyDescent="0.3">
      <c r="A3520" s="368"/>
      <c r="B3520" s="361"/>
      <c r="C3520" s="368"/>
      <c r="D3520" s="368"/>
      <c r="E3520" s="368"/>
      <c r="F3520" s="368"/>
      <c r="G3520" s="369"/>
      <c r="H3520" s="369"/>
      <c r="I3520" s="443"/>
      <c r="J3520" s="368"/>
      <c r="O3520" s="457"/>
      <c r="P3520" s="398"/>
      <c r="Q3520" s="398"/>
    </row>
    <row r="3521" spans="1:17" s="364" customFormat="1" ht="109.2" customHeight="1" x14ac:dyDescent="0.3">
      <c r="A3521" s="368"/>
      <c r="B3521" s="361"/>
      <c r="C3521" s="368"/>
      <c r="D3521" s="368"/>
      <c r="E3521" s="368"/>
      <c r="F3521" s="368"/>
      <c r="G3521" s="369"/>
      <c r="H3521" s="369"/>
      <c r="I3521" s="443"/>
      <c r="J3521" s="368"/>
      <c r="O3521" s="457"/>
      <c r="P3521" s="398"/>
      <c r="Q3521" s="398"/>
    </row>
    <row r="3522" spans="1:17" s="364" customFormat="1" ht="109.2" customHeight="1" x14ac:dyDescent="0.3">
      <c r="A3522" s="368"/>
      <c r="B3522" s="361"/>
      <c r="C3522" s="368"/>
      <c r="D3522" s="368"/>
      <c r="E3522" s="368"/>
      <c r="F3522" s="368"/>
      <c r="G3522" s="369"/>
      <c r="H3522" s="369"/>
      <c r="I3522" s="443"/>
      <c r="J3522" s="368"/>
      <c r="O3522" s="457"/>
      <c r="P3522" s="398"/>
      <c r="Q3522" s="398"/>
    </row>
    <row r="3523" spans="1:17" s="364" customFormat="1" ht="109.2" customHeight="1" x14ac:dyDescent="0.3">
      <c r="A3523" s="368"/>
      <c r="B3523" s="361"/>
      <c r="C3523" s="368"/>
      <c r="D3523" s="368"/>
      <c r="E3523" s="368"/>
      <c r="F3523" s="368"/>
      <c r="G3523" s="369"/>
      <c r="H3523" s="369"/>
      <c r="I3523" s="443"/>
      <c r="J3523" s="368"/>
      <c r="O3523" s="457"/>
      <c r="P3523" s="398"/>
      <c r="Q3523" s="398"/>
    </row>
    <row r="3524" spans="1:17" s="364" customFormat="1" ht="109.2" customHeight="1" x14ac:dyDescent="0.3">
      <c r="A3524" s="368"/>
      <c r="B3524" s="361"/>
      <c r="C3524" s="368"/>
      <c r="D3524" s="368"/>
      <c r="E3524" s="368"/>
      <c r="F3524" s="368"/>
      <c r="G3524" s="369"/>
      <c r="H3524" s="369"/>
      <c r="I3524" s="443"/>
      <c r="J3524" s="368"/>
      <c r="O3524" s="457"/>
      <c r="P3524" s="398"/>
      <c r="Q3524" s="398"/>
    </row>
    <row r="3525" spans="1:17" s="364" customFormat="1" ht="109.2" customHeight="1" x14ac:dyDescent="0.3">
      <c r="A3525" s="368"/>
      <c r="B3525" s="361"/>
      <c r="C3525" s="368"/>
      <c r="D3525" s="368"/>
      <c r="E3525" s="368"/>
      <c r="F3525" s="368"/>
      <c r="G3525" s="369"/>
      <c r="H3525" s="369"/>
      <c r="I3525" s="443"/>
      <c r="J3525" s="368"/>
      <c r="O3525" s="457"/>
      <c r="P3525" s="398"/>
      <c r="Q3525" s="398"/>
    </row>
    <row r="3526" spans="1:17" s="364" customFormat="1" ht="109.2" customHeight="1" x14ac:dyDescent="0.3">
      <c r="A3526" s="368"/>
      <c r="B3526" s="361"/>
      <c r="C3526" s="368"/>
      <c r="D3526" s="368"/>
      <c r="E3526" s="368"/>
      <c r="F3526" s="368"/>
      <c r="G3526" s="369"/>
      <c r="H3526" s="369"/>
      <c r="I3526" s="443"/>
      <c r="J3526" s="368"/>
      <c r="O3526" s="457"/>
      <c r="P3526" s="398"/>
      <c r="Q3526" s="398"/>
    </row>
    <row r="3527" spans="1:17" s="364" customFormat="1" ht="109.2" customHeight="1" x14ac:dyDescent="0.3">
      <c r="A3527" s="368"/>
      <c r="B3527" s="361"/>
      <c r="C3527" s="368"/>
      <c r="D3527" s="368"/>
      <c r="E3527" s="368"/>
      <c r="F3527" s="368"/>
      <c r="G3527" s="369"/>
      <c r="H3527" s="369"/>
      <c r="I3527" s="443"/>
      <c r="J3527" s="368"/>
      <c r="O3527" s="457"/>
      <c r="P3527" s="398"/>
      <c r="Q3527" s="398"/>
    </row>
    <row r="3528" spans="1:17" s="364" customFormat="1" ht="109.2" customHeight="1" x14ac:dyDescent="0.3">
      <c r="A3528" s="368"/>
      <c r="B3528" s="361"/>
      <c r="C3528" s="368"/>
      <c r="D3528" s="368"/>
      <c r="E3528" s="368"/>
      <c r="F3528" s="368"/>
      <c r="G3528" s="369"/>
      <c r="H3528" s="369"/>
      <c r="I3528" s="443"/>
      <c r="J3528" s="368"/>
      <c r="O3528" s="457"/>
      <c r="P3528" s="398"/>
      <c r="Q3528" s="398"/>
    </row>
    <row r="3529" spans="1:17" s="364" customFormat="1" ht="109.2" customHeight="1" x14ac:dyDescent="0.3">
      <c r="A3529" s="368"/>
      <c r="B3529" s="361"/>
      <c r="C3529" s="368"/>
      <c r="D3529" s="368"/>
      <c r="E3529" s="368"/>
      <c r="F3529" s="368"/>
      <c r="G3529" s="369"/>
      <c r="H3529" s="369"/>
      <c r="I3529" s="443"/>
      <c r="J3529" s="368"/>
      <c r="O3529" s="457"/>
      <c r="P3529" s="398"/>
      <c r="Q3529" s="398"/>
    </row>
    <row r="3530" spans="1:17" s="364" customFormat="1" ht="109.2" customHeight="1" x14ac:dyDescent="0.3">
      <c r="A3530" s="368"/>
      <c r="B3530" s="361"/>
      <c r="C3530" s="368"/>
      <c r="D3530" s="368"/>
      <c r="E3530" s="368"/>
      <c r="F3530" s="368"/>
      <c r="G3530" s="369"/>
      <c r="H3530" s="369"/>
      <c r="I3530" s="443"/>
      <c r="J3530" s="368"/>
      <c r="O3530" s="457"/>
      <c r="P3530" s="398"/>
      <c r="Q3530" s="398"/>
    </row>
    <row r="3531" spans="1:17" s="364" customFormat="1" ht="109.2" customHeight="1" x14ac:dyDescent="0.3">
      <c r="A3531" s="368"/>
      <c r="B3531" s="361"/>
      <c r="C3531" s="368"/>
      <c r="D3531" s="368"/>
      <c r="E3531" s="368"/>
      <c r="F3531" s="368"/>
      <c r="G3531" s="369"/>
      <c r="H3531" s="369"/>
      <c r="I3531" s="443"/>
      <c r="J3531" s="368"/>
      <c r="O3531" s="457"/>
      <c r="P3531" s="398"/>
      <c r="Q3531" s="398"/>
    </row>
    <row r="3532" spans="1:17" s="364" customFormat="1" ht="109.2" customHeight="1" x14ac:dyDescent="0.3">
      <c r="A3532" s="368"/>
      <c r="B3532" s="361"/>
      <c r="C3532" s="368"/>
      <c r="D3532" s="368"/>
      <c r="E3532" s="368"/>
      <c r="F3532" s="368"/>
      <c r="G3532" s="369"/>
      <c r="H3532" s="369"/>
      <c r="I3532" s="443"/>
      <c r="J3532" s="368"/>
      <c r="O3532" s="457"/>
      <c r="P3532" s="398"/>
      <c r="Q3532" s="398"/>
    </row>
    <row r="3533" spans="1:17" s="364" customFormat="1" ht="109.2" customHeight="1" x14ac:dyDescent="0.3">
      <c r="A3533" s="368"/>
      <c r="B3533" s="361"/>
      <c r="C3533" s="368"/>
      <c r="D3533" s="368"/>
      <c r="E3533" s="368"/>
      <c r="F3533" s="368"/>
      <c r="G3533" s="369"/>
      <c r="H3533" s="369"/>
      <c r="I3533" s="443"/>
      <c r="J3533" s="368"/>
      <c r="O3533" s="457"/>
      <c r="P3533" s="398"/>
      <c r="Q3533" s="398"/>
    </row>
    <row r="3534" spans="1:17" s="364" customFormat="1" ht="109.2" customHeight="1" x14ac:dyDescent="0.3">
      <c r="A3534" s="368"/>
      <c r="B3534" s="361"/>
      <c r="C3534" s="368"/>
      <c r="D3534" s="368"/>
      <c r="E3534" s="368"/>
      <c r="F3534" s="368"/>
      <c r="G3534" s="369"/>
      <c r="H3534" s="369"/>
      <c r="I3534" s="443"/>
      <c r="J3534" s="368"/>
      <c r="O3534" s="457"/>
      <c r="P3534" s="398"/>
      <c r="Q3534" s="398"/>
    </row>
    <row r="3535" spans="1:17" s="364" customFormat="1" ht="109.2" customHeight="1" x14ac:dyDescent="0.3">
      <c r="A3535" s="368"/>
      <c r="B3535" s="361"/>
      <c r="C3535" s="368"/>
      <c r="D3535" s="368"/>
      <c r="E3535" s="368"/>
      <c r="F3535" s="368"/>
      <c r="G3535" s="369"/>
      <c r="H3535" s="369"/>
      <c r="I3535" s="443"/>
      <c r="J3535" s="368"/>
      <c r="O3535" s="457"/>
      <c r="P3535" s="398"/>
      <c r="Q3535" s="398"/>
    </row>
    <row r="3536" spans="1:17" s="364" customFormat="1" ht="109.2" customHeight="1" x14ac:dyDescent="0.3">
      <c r="A3536" s="368"/>
      <c r="B3536" s="361"/>
      <c r="C3536" s="368"/>
      <c r="D3536" s="368"/>
      <c r="E3536" s="368"/>
      <c r="F3536" s="368"/>
      <c r="G3536" s="369"/>
      <c r="H3536" s="369"/>
      <c r="I3536" s="443"/>
      <c r="J3536" s="368"/>
      <c r="O3536" s="457"/>
      <c r="P3536" s="398"/>
      <c r="Q3536" s="398"/>
    </row>
    <row r="3537" spans="1:17" s="364" customFormat="1" ht="109.2" customHeight="1" x14ac:dyDescent="0.3">
      <c r="A3537" s="368"/>
      <c r="B3537" s="361"/>
      <c r="C3537" s="368"/>
      <c r="D3537" s="368"/>
      <c r="E3537" s="368"/>
      <c r="F3537" s="368"/>
      <c r="G3537" s="369"/>
      <c r="H3537" s="369"/>
      <c r="I3537" s="443"/>
      <c r="J3537" s="368"/>
      <c r="O3537" s="457"/>
      <c r="P3537" s="398"/>
      <c r="Q3537" s="398"/>
    </row>
    <row r="3538" spans="1:17" s="364" customFormat="1" ht="109.2" customHeight="1" x14ac:dyDescent="0.3">
      <c r="A3538" s="368"/>
      <c r="B3538" s="361"/>
      <c r="C3538" s="368"/>
      <c r="D3538" s="368"/>
      <c r="E3538" s="368"/>
      <c r="F3538" s="368"/>
      <c r="G3538" s="369"/>
      <c r="H3538" s="369"/>
      <c r="I3538" s="443"/>
      <c r="J3538" s="368"/>
      <c r="O3538" s="457"/>
      <c r="P3538" s="398"/>
      <c r="Q3538" s="398"/>
    </row>
    <row r="3539" spans="1:17" s="364" customFormat="1" ht="109.2" customHeight="1" x14ac:dyDescent="0.3">
      <c r="A3539" s="368"/>
      <c r="B3539" s="361"/>
      <c r="C3539" s="368"/>
      <c r="D3539" s="368"/>
      <c r="E3539" s="368"/>
      <c r="F3539" s="368"/>
      <c r="G3539" s="369"/>
      <c r="H3539" s="369"/>
      <c r="I3539" s="443"/>
      <c r="J3539" s="368"/>
      <c r="O3539" s="457"/>
      <c r="P3539" s="398"/>
      <c r="Q3539" s="398"/>
    </row>
    <row r="3540" spans="1:17" s="364" customFormat="1" ht="109.2" customHeight="1" x14ac:dyDescent="0.3">
      <c r="A3540" s="368"/>
      <c r="B3540" s="361"/>
      <c r="C3540" s="368"/>
      <c r="D3540" s="368"/>
      <c r="E3540" s="368"/>
      <c r="F3540" s="368"/>
      <c r="G3540" s="369"/>
      <c r="H3540" s="369"/>
      <c r="I3540" s="443"/>
      <c r="J3540" s="368"/>
      <c r="O3540" s="457"/>
      <c r="P3540" s="398"/>
      <c r="Q3540" s="398"/>
    </row>
    <row r="3541" spans="1:17" s="364" customFormat="1" ht="109.2" customHeight="1" x14ac:dyDescent="0.3">
      <c r="A3541" s="368"/>
      <c r="B3541" s="361"/>
      <c r="C3541" s="368"/>
      <c r="D3541" s="368"/>
      <c r="E3541" s="368"/>
      <c r="F3541" s="368"/>
      <c r="G3541" s="369"/>
      <c r="H3541" s="369"/>
      <c r="I3541" s="443"/>
      <c r="J3541" s="368"/>
      <c r="O3541" s="457"/>
      <c r="P3541" s="398"/>
      <c r="Q3541" s="398"/>
    </row>
    <row r="3542" spans="1:17" s="364" customFormat="1" ht="109.2" customHeight="1" x14ac:dyDescent="0.3">
      <c r="A3542" s="368"/>
      <c r="B3542" s="361"/>
      <c r="C3542" s="368"/>
      <c r="D3542" s="368"/>
      <c r="E3542" s="368"/>
      <c r="F3542" s="368"/>
      <c r="G3542" s="369"/>
      <c r="H3542" s="369"/>
      <c r="I3542" s="443"/>
      <c r="J3542" s="368"/>
      <c r="O3542" s="457"/>
      <c r="P3542" s="398"/>
      <c r="Q3542" s="398"/>
    </row>
    <row r="3543" spans="1:17" s="364" customFormat="1" ht="109.2" customHeight="1" x14ac:dyDescent="0.3">
      <c r="A3543" s="368"/>
      <c r="B3543" s="361"/>
      <c r="C3543" s="368"/>
      <c r="D3543" s="368"/>
      <c r="E3543" s="368"/>
      <c r="F3543" s="368"/>
      <c r="G3543" s="369"/>
      <c r="H3543" s="369"/>
      <c r="I3543" s="443"/>
      <c r="J3543" s="368"/>
      <c r="O3543" s="457"/>
      <c r="P3543" s="398"/>
      <c r="Q3543" s="398"/>
    </row>
    <row r="3544" spans="1:17" s="364" customFormat="1" ht="109.2" customHeight="1" x14ac:dyDescent="0.3">
      <c r="A3544" s="368"/>
      <c r="B3544" s="361"/>
      <c r="C3544" s="368"/>
      <c r="D3544" s="368"/>
      <c r="E3544" s="368"/>
      <c r="F3544" s="368"/>
      <c r="G3544" s="369"/>
      <c r="H3544" s="369"/>
      <c r="I3544" s="443"/>
      <c r="J3544" s="368"/>
      <c r="O3544" s="457"/>
      <c r="P3544" s="398"/>
      <c r="Q3544" s="398"/>
    </row>
    <row r="3545" spans="1:17" s="364" customFormat="1" ht="109.2" customHeight="1" x14ac:dyDescent="0.3">
      <c r="A3545" s="368"/>
      <c r="B3545" s="361"/>
      <c r="C3545" s="368"/>
      <c r="D3545" s="368"/>
      <c r="E3545" s="368"/>
      <c r="F3545" s="368"/>
      <c r="G3545" s="369"/>
      <c r="H3545" s="369"/>
      <c r="I3545" s="443"/>
      <c r="J3545" s="368"/>
      <c r="O3545" s="457"/>
      <c r="P3545" s="398"/>
      <c r="Q3545" s="398"/>
    </row>
    <row r="3546" spans="1:17" s="364" customFormat="1" ht="109.2" customHeight="1" x14ac:dyDescent="0.3">
      <c r="A3546" s="368"/>
      <c r="B3546" s="361"/>
      <c r="C3546" s="368"/>
      <c r="D3546" s="368"/>
      <c r="E3546" s="368"/>
      <c r="F3546" s="368"/>
      <c r="G3546" s="369"/>
      <c r="H3546" s="369"/>
      <c r="I3546" s="443"/>
      <c r="J3546" s="368"/>
      <c r="O3546" s="457"/>
      <c r="P3546" s="398"/>
      <c r="Q3546" s="398"/>
    </row>
    <row r="3547" spans="1:17" s="364" customFormat="1" ht="109.2" customHeight="1" x14ac:dyDescent="0.3">
      <c r="A3547" s="368"/>
      <c r="B3547" s="361"/>
      <c r="C3547" s="368"/>
      <c r="D3547" s="368"/>
      <c r="E3547" s="368"/>
      <c r="F3547" s="368"/>
      <c r="G3547" s="369"/>
      <c r="H3547" s="369"/>
      <c r="I3547" s="443"/>
      <c r="J3547" s="368"/>
      <c r="O3547" s="457"/>
      <c r="P3547" s="398"/>
      <c r="Q3547" s="398"/>
    </row>
    <row r="3548" spans="1:17" s="364" customFormat="1" ht="109.2" customHeight="1" x14ac:dyDescent="0.3">
      <c r="A3548" s="368"/>
      <c r="B3548" s="361"/>
      <c r="C3548" s="368"/>
      <c r="D3548" s="368"/>
      <c r="E3548" s="368"/>
      <c r="F3548" s="368"/>
      <c r="G3548" s="369"/>
      <c r="H3548" s="369"/>
      <c r="I3548" s="443"/>
      <c r="J3548" s="368"/>
      <c r="O3548" s="457"/>
      <c r="P3548" s="398"/>
      <c r="Q3548" s="398"/>
    </row>
    <row r="3549" spans="1:17" s="364" customFormat="1" ht="109.2" customHeight="1" x14ac:dyDescent="0.3">
      <c r="A3549" s="368"/>
      <c r="B3549" s="361"/>
      <c r="C3549" s="368"/>
      <c r="D3549" s="368"/>
      <c r="E3549" s="368"/>
      <c r="F3549" s="368"/>
      <c r="G3549" s="369"/>
      <c r="H3549" s="369"/>
      <c r="I3549" s="443"/>
      <c r="J3549" s="368"/>
      <c r="O3549" s="457"/>
      <c r="P3549" s="398"/>
      <c r="Q3549" s="398"/>
    </row>
    <row r="3550" spans="1:17" s="364" customFormat="1" ht="109.2" customHeight="1" x14ac:dyDescent="0.3">
      <c r="A3550" s="368"/>
      <c r="B3550" s="361"/>
      <c r="C3550" s="368"/>
      <c r="D3550" s="368"/>
      <c r="E3550" s="368"/>
      <c r="F3550" s="368"/>
      <c r="G3550" s="369"/>
      <c r="H3550" s="369"/>
      <c r="I3550" s="443"/>
      <c r="J3550" s="368"/>
      <c r="O3550" s="457"/>
      <c r="P3550" s="398"/>
      <c r="Q3550" s="398"/>
    </row>
    <row r="3551" spans="1:17" s="364" customFormat="1" ht="109.2" customHeight="1" x14ac:dyDescent="0.3">
      <c r="A3551" s="368"/>
      <c r="B3551" s="361"/>
      <c r="C3551" s="368"/>
      <c r="D3551" s="368"/>
      <c r="E3551" s="368"/>
      <c r="F3551" s="368"/>
      <c r="G3551" s="369"/>
      <c r="H3551" s="369"/>
      <c r="I3551" s="443"/>
      <c r="J3551" s="368"/>
      <c r="O3551" s="457"/>
      <c r="P3551" s="398"/>
      <c r="Q3551" s="398"/>
    </row>
    <row r="3552" spans="1:17" s="364" customFormat="1" ht="109.2" customHeight="1" x14ac:dyDescent="0.3">
      <c r="A3552" s="368"/>
      <c r="B3552" s="361"/>
      <c r="C3552" s="368"/>
      <c r="D3552" s="368"/>
      <c r="E3552" s="368"/>
      <c r="F3552" s="368"/>
      <c r="G3552" s="369"/>
      <c r="H3552" s="369"/>
      <c r="I3552" s="443"/>
      <c r="J3552" s="368"/>
      <c r="O3552" s="457"/>
      <c r="P3552" s="398"/>
      <c r="Q3552" s="398"/>
    </row>
    <row r="3553" spans="1:17" s="364" customFormat="1" ht="109.2" customHeight="1" x14ac:dyDescent="0.3">
      <c r="A3553" s="368"/>
      <c r="B3553" s="361"/>
      <c r="C3553" s="368"/>
      <c r="D3553" s="368"/>
      <c r="E3553" s="368"/>
      <c r="F3553" s="368"/>
      <c r="G3553" s="369"/>
      <c r="H3553" s="369"/>
      <c r="I3553" s="443"/>
      <c r="J3553" s="368"/>
      <c r="O3553" s="457"/>
      <c r="P3553" s="398"/>
      <c r="Q3553" s="398"/>
    </row>
    <row r="3554" spans="1:17" s="364" customFormat="1" ht="109.2" customHeight="1" x14ac:dyDescent="0.3">
      <c r="A3554" s="368"/>
      <c r="B3554" s="361"/>
      <c r="C3554" s="368"/>
      <c r="D3554" s="368"/>
      <c r="E3554" s="368"/>
      <c r="F3554" s="368"/>
      <c r="G3554" s="369"/>
      <c r="H3554" s="369"/>
      <c r="I3554" s="443"/>
      <c r="J3554" s="368"/>
      <c r="O3554" s="457"/>
      <c r="P3554" s="398"/>
      <c r="Q3554" s="398"/>
    </row>
    <row r="3555" spans="1:17" s="364" customFormat="1" ht="109.2" customHeight="1" x14ac:dyDescent="0.3">
      <c r="A3555" s="368"/>
      <c r="B3555" s="361"/>
      <c r="C3555" s="368"/>
      <c r="D3555" s="368"/>
      <c r="E3555" s="368"/>
      <c r="F3555" s="368"/>
      <c r="G3555" s="369"/>
      <c r="H3555" s="369"/>
      <c r="I3555" s="443"/>
      <c r="J3555" s="368"/>
      <c r="O3555" s="457"/>
      <c r="P3555" s="398"/>
      <c r="Q3555" s="398"/>
    </row>
    <row r="3556" spans="1:17" s="364" customFormat="1" ht="109.2" customHeight="1" x14ac:dyDescent="0.3">
      <c r="A3556" s="368"/>
      <c r="B3556" s="361"/>
      <c r="C3556" s="368"/>
      <c r="D3556" s="368"/>
      <c r="E3556" s="368"/>
      <c r="F3556" s="368"/>
      <c r="G3556" s="369"/>
      <c r="H3556" s="369"/>
      <c r="I3556" s="443"/>
      <c r="J3556" s="368"/>
      <c r="O3556" s="457"/>
      <c r="P3556" s="398"/>
      <c r="Q3556" s="398"/>
    </row>
    <row r="3557" spans="1:17" s="364" customFormat="1" ht="109.2" customHeight="1" x14ac:dyDescent="0.3">
      <c r="A3557" s="368"/>
      <c r="B3557" s="361"/>
      <c r="C3557" s="368"/>
      <c r="D3557" s="368"/>
      <c r="E3557" s="368"/>
      <c r="F3557" s="368"/>
      <c r="G3557" s="369"/>
      <c r="H3557" s="369"/>
      <c r="I3557" s="443"/>
      <c r="J3557" s="368"/>
      <c r="O3557" s="457"/>
      <c r="P3557" s="398"/>
      <c r="Q3557" s="398"/>
    </row>
    <row r="3558" spans="1:17" s="364" customFormat="1" ht="109.2" customHeight="1" x14ac:dyDescent="0.3">
      <c r="A3558" s="368"/>
      <c r="B3558" s="361"/>
      <c r="C3558" s="368"/>
      <c r="D3558" s="368"/>
      <c r="E3558" s="368"/>
      <c r="F3558" s="368"/>
      <c r="G3558" s="369"/>
      <c r="H3558" s="369"/>
      <c r="I3558" s="443"/>
      <c r="J3558" s="368"/>
      <c r="O3558" s="457"/>
      <c r="P3558" s="398"/>
      <c r="Q3558" s="398"/>
    </row>
    <row r="3559" spans="1:17" s="364" customFormat="1" ht="109.2" customHeight="1" x14ac:dyDescent="0.3">
      <c r="A3559" s="368"/>
      <c r="B3559" s="361"/>
      <c r="C3559" s="368"/>
      <c r="D3559" s="368"/>
      <c r="E3559" s="368"/>
      <c r="F3559" s="368"/>
      <c r="G3559" s="369"/>
      <c r="H3559" s="369"/>
      <c r="I3559" s="443"/>
      <c r="J3559" s="368"/>
      <c r="O3559" s="457"/>
      <c r="P3559" s="398"/>
      <c r="Q3559" s="398"/>
    </row>
    <row r="3560" spans="1:17" s="364" customFormat="1" ht="109.2" customHeight="1" x14ac:dyDescent="0.3">
      <c r="A3560" s="368"/>
      <c r="B3560" s="361"/>
      <c r="C3560" s="368"/>
      <c r="D3560" s="368"/>
      <c r="E3560" s="368"/>
      <c r="F3560" s="368"/>
      <c r="G3560" s="369"/>
      <c r="H3560" s="369"/>
      <c r="I3560" s="443"/>
      <c r="J3560" s="368"/>
      <c r="O3560" s="457"/>
      <c r="P3560" s="398"/>
      <c r="Q3560" s="398"/>
    </row>
    <row r="3561" spans="1:17" s="364" customFormat="1" ht="109.2" customHeight="1" x14ac:dyDescent="0.3">
      <c r="A3561" s="368"/>
      <c r="B3561" s="361"/>
      <c r="C3561" s="368"/>
      <c r="D3561" s="368"/>
      <c r="E3561" s="368"/>
      <c r="F3561" s="368"/>
      <c r="G3561" s="369"/>
      <c r="H3561" s="369"/>
      <c r="I3561" s="443"/>
      <c r="J3561" s="368"/>
      <c r="O3561" s="457"/>
      <c r="P3561" s="398"/>
      <c r="Q3561" s="398"/>
    </row>
    <row r="3562" spans="1:17" s="364" customFormat="1" ht="109.2" customHeight="1" x14ac:dyDescent="0.3">
      <c r="A3562" s="368"/>
      <c r="B3562" s="361"/>
      <c r="C3562" s="368"/>
      <c r="D3562" s="368"/>
      <c r="E3562" s="368"/>
      <c r="F3562" s="368"/>
      <c r="G3562" s="369"/>
      <c r="H3562" s="369"/>
      <c r="I3562" s="443"/>
      <c r="J3562" s="368"/>
      <c r="O3562" s="457"/>
      <c r="P3562" s="398"/>
      <c r="Q3562" s="398"/>
    </row>
    <row r="3563" spans="1:17" s="364" customFormat="1" ht="109.2" customHeight="1" x14ac:dyDescent="0.3">
      <c r="A3563" s="368"/>
      <c r="B3563" s="361"/>
      <c r="C3563" s="368"/>
      <c r="D3563" s="368"/>
      <c r="E3563" s="368"/>
      <c r="F3563" s="368"/>
      <c r="G3563" s="369"/>
      <c r="H3563" s="369"/>
      <c r="I3563" s="443"/>
      <c r="J3563" s="368"/>
      <c r="O3563" s="457"/>
      <c r="P3563" s="398"/>
      <c r="Q3563" s="398"/>
    </row>
    <row r="3564" spans="1:17" s="364" customFormat="1" ht="109.2" customHeight="1" x14ac:dyDescent="0.3">
      <c r="A3564" s="368"/>
      <c r="B3564" s="361"/>
      <c r="C3564" s="368"/>
      <c r="D3564" s="368"/>
      <c r="E3564" s="368"/>
      <c r="F3564" s="368"/>
      <c r="G3564" s="369"/>
      <c r="H3564" s="369"/>
      <c r="I3564" s="443"/>
      <c r="J3564" s="368"/>
      <c r="O3564" s="457"/>
      <c r="P3564" s="398"/>
      <c r="Q3564" s="398"/>
    </row>
    <row r="3565" spans="1:17" s="364" customFormat="1" ht="109.2" customHeight="1" x14ac:dyDescent="0.3">
      <c r="A3565" s="368"/>
      <c r="B3565" s="361"/>
      <c r="C3565" s="368"/>
      <c r="D3565" s="368"/>
      <c r="E3565" s="368"/>
      <c r="F3565" s="368"/>
      <c r="G3565" s="369"/>
      <c r="H3565" s="369"/>
      <c r="I3565" s="443"/>
      <c r="J3565" s="368"/>
      <c r="O3565" s="457"/>
      <c r="P3565" s="398"/>
      <c r="Q3565" s="398"/>
    </row>
    <row r="3566" spans="1:17" s="364" customFormat="1" ht="109.2" customHeight="1" x14ac:dyDescent="0.3">
      <c r="A3566" s="368"/>
      <c r="B3566" s="361"/>
      <c r="C3566" s="368"/>
      <c r="D3566" s="368"/>
      <c r="E3566" s="368"/>
      <c r="F3566" s="368"/>
      <c r="G3566" s="369"/>
      <c r="H3566" s="369"/>
      <c r="I3566" s="443"/>
      <c r="J3566" s="368"/>
      <c r="O3566" s="457"/>
      <c r="P3566" s="398"/>
      <c r="Q3566" s="398"/>
    </row>
    <row r="3567" spans="1:17" s="364" customFormat="1" ht="109.2" customHeight="1" x14ac:dyDescent="0.3">
      <c r="A3567" s="368"/>
      <c r="B3567" s="361"/>
      <c r="C3567" s="368"/>
      <c r="D3567" s="368"/>
      <c r="E3567" s="368"/>
      <c r="F3567" s="368"/>
      <c r="G3567" s="369"/>
      <c r="H3567" s="369"/>
      <c r="I3567" s="443"/>
      <c r="J3567" s="368"/>
      <c r="O3567" s="457"/>
      <c r="P3567" s="398"/>
      <c r="Q3567" s="398"/>
    </row>
    <row r="3568" spans="1:17" s="364" customFormat="1" ht="109.2" customHeight="1" x14ac:dyDescent="0.3">
      <c r="A3568" s="368"/>
      <c r="B3568" s="361"/>
      <c r="C3568" s="368"/>
      <c r="D3568" s="368"/>
      <c r="E3568" s="368"/>
      <c r="F3568" s="368"/>
      <c r="G3568" s="369"/>
      <c r="H3568" s="369"/>
      <c r="I3568" s="443"/>
      <c r="J3568" s="368"/>
      <c r="O3568" s="457"/>
      <c r="P3568" s="398"/>
      <c r="Q3568" s="398"/>
    </row>
    <row r="3569" spans="1:17" s="364" customFormat="1" ht="109.2" customHeight="1" x14ac:dyDescent="0.3">
      <c r="A3569" s="368"/>
      <c r="B3569" s="361"/>
      <c r="C3569" s="368"/>
      <c r="D3569" s="368"/>
      <c r="E3569" s="368"/>
      <c r="F3569" s="368"/>
      <c r="G3569" s="369"/>
      <c r="H3569" s="369"/>
      <c r="I3569" s="443"/>
      <c r="J3569" s="368"/>
      <c r="O3569" s="457"/>
      <c r="P3569" s="398"/>
      <c r="Q3569" s="398"/>
    </row>
    <row r="3570" spans="1:17" s="364" customFormat="1" ht="109.2" customHeight="1" x14ac:dyDescent="0.3">
      <c r="A3570" s="368"/>
      <c r="B3570" s="361"/>
      <c r="C3570" s="368"/>
      <c r="D3570" s="368"/>
      <c r="E3570" s="368"/>
      <c r="F3570" s="368"/>
      <c r="G3570" s="369"/>
      <c r="H3570" s="369"/>
      <c r="I3570" s="443"/>
      <c r="J3570" s="368"/>
      <c r="O3570" s="457"/>
      <c r="P3570" s="398"/>
      <c r="Q3570" s="398"/>
    </row>
    <row r="3571" spans="1:17" s="364" customFormat="1" ht="109.2" customHeight="1" x14ac:dyDescent="0.3">
      <c r="A3571" s="368"/>
      <c r="B3571" s="361"/>
      <c r="C3571" s="368"/>
      <c r="D3571" s="368"/>
      <c r="E3571" s="368"/>
      <c r="F3571" s="368"/>
      <c r="G3571" s="369"/>
      <c r="H3571" s="369"/>
      <c r="I3571" s="443"/>
      <c r="J3571" s="368"/>
      <c r="O3571" s="457"/>
      <c r="P3571" s="398"/>
      <c r="Q3571" s="398"/>
    </row>
    <row r="3572" spans="1:17" s="364" customFormat="1" ht="109.2" customHeight="1" x14ac:dyDescent="0.3">
      <c r="A3572" s="368"/>
      <c r="B3572" s="361"/>
      <c r="C3572" s="368"/>
      <c r="D3572" s="368"/>
      <c r="E3572" s="368"/>
      <c r="F3572" s="368"/>
      <c r="G3572" s="369"/>
      <c r="H3572" s="369"/>
      <c r="I3572" s="443"/>
      <c r="J3572" s="368"/>
      <c r="O3572" s="457"/>
      <c r="P3572" s="398"/>
      <c r="Q3572" s="398"/>
    </row>
    <row r="3573" spans="1:17" s="364" customFormat="1" ht="109.2" customHeight="1" x14ac:dyDescent="0.3">
      <c r="A3573" s="368"/>
      <c r="B3573" s="361"/>
      <c r="C3573" s="368"/>
      <c r="D3573" s="368"/>
      <c r="E3573" s="368"/>
      <c r="F3573" s="368"/>
      <c r="G3573" s="369"/>
      <c r="H3573" s="369"/>
      <c r="I3573" s="443"/>
      <c r="J3573" s="368"/>
      <c r="O3573" s="457"/>
      <c r="P3573" s="398"/>
      <c r="Q3573" s="398"/>
    </row>
    <row r="3574" spans="1:17" s="364" customFormat="1" ht="109.2" customHeight="1" x14ac:dyDescent="0.3">
      <c r="A3574" s="368"/>
      <c r="B3574" s="361"/>
      <c r="C3574" s="368"/>
      <c r="D3574" s="368"/>
      <c r="E3574" s="368"/>
      <c r="F3574" s="368"/>
      <c r="G3574" s="369"/>
      <c r="H3574" s="369"/>
      <c r="I3574" s="443"/>
      <c r="J3574" s="368"/>
      <c r="O3574" s="457"/>
      <c r="P3574" s="398"/>
      <c r="Q3574" s="398"/>
    </row>
    <row r="3575" spans="1:17" s="364" customFormat="1" ht="109.2" customHeight="1" x14ac:dyDescent="0.3">
      <c r="A3575" s="368"/>
      <c r="B3575" s="361"/>
      <c r="C3575" s="368"/>
      <c r="D3575" s="368"/>
      <c r="E3575" s="368"/>
      <c r="F3575" s="368"/>
      <c r="G3575" s="369"/>
      <c r="H3575" s="369"/>
      <c r="I3575" s="443"/>
      <c r="J3575" s="368"/>
      <c r="O3575" s="457"/>
      <c r="P3575" s="398"/>
      <c r="Q3575" s="398"/>
    </row>
    <row r="3576" spans="1:17" s="364" customFormat="1" ht="109.2" customHeight="1" x14ac:dyDescent="0.3">
      <c r="A3576" s="368"/>
      <c r="B3576" s="361"/>
      <c r="C3576" s="368"/>
      <c r="D3576" s="368"/>
      <c r="E3576" s="368"/>
      <c r="F3576" s="368"/>
      <c r="G3576" s="369"/>
      <c r="H3576" s="369"/>
      <c r="I3576" s="443"/>
      <c r="J3576" s="368"/>
      <c r="O3576" s="457"/>
      <c r="P3576" s="398"/>
      <c r="Q3576" s="398"/>
    </row>
    <row r="3577" spans="1:17" s="364" customFormat="1" ht="109.2" customHeight="1" x14ac:dyDescent="0.3">
      <c r="A3577" s="368"/>
      <c r="B3577" s="361"/>
      <c r="C3577" s="368"/>
      <c r="D3577" s="368"/>
      <c r="E3577" s="368"/>
      <c r="F3577" s="368"/>
      <c r="G3577" s="369"/>
      <c r="H3577" s="369"/>
      <c r="I3577" s="443"/>
      <c r="J3577" s="368"/>
      <c r="O3577" s="457"/>
      <c r="P3577" s="398"/>
      <c r="Q3577" s="398"/>
    </row>
    <row r="3578" spans="1:17" s="364" customFormat="1" ht="109.2" customHeight="1" x14ac:dyDescent="0.3">
      <c r="A3578" s="368"/>
      <c r="B3578" s="361"/>
      <c r="C3578" s="368"/>
      <c r="D3578" s="368"/>
      <c r="E3578" s="368"/>
      <c r="F3578" s="368"/>
      <c r="G3578" s="369"/>
      <c r="H3578" s="369"/>
      <c r="I3578" s="443"/>
      <c r="J3578" s="368"/>
      <c r="O3578" s="457"/>
      <c r="P3578" s="398"/>
      <c r="Q3578" s="398"/>
    </row>
    <row r="3579" spans="1:17" s="364" customFormat="1" ht="109.2" customHeight="1" x14ac:dyDescent="0.3">
      <c r="A3579" s="368"/>
      <c r="B3579" s="361"/>
      <c r="C3579" s="368"/>
      <c r="D3579" s="368"/>
      <c r="E3579" s="368"/>
      <c r="F3579" s="368"/>
      <c r="G3579" s="369"/>
      <c r="H3579" s="369"/>
      <c r="I3579" s="443"/>
      <c r="J3579" s="368"/>
      <c r="O3579" s="457"/>
      <c r="P3579" s="398"/>
      <c r="Q3579" s="398"/>
    </row>
    <row r="3580" spans="1:17" s="364" customFormat="1" ht="109.2" customHeight="1" x14ac:dyDescent="0.3">
      <c r="A3580" s="368"/>
      <c r="B3580" s="361"/>
      <c r="C3580" s="368"/>
      <c r="D3580" s="368"/>
      <c r="E3580" s="368"/>
      <c r="F3580" s="368"/>
      <c r="G3580" s="369"/>
      <c r="H3580" s="369"/>
      <c r="I3580" s="443"/>
      <c r="J3580" s="368"/>
      <c r="O3580" s="457"/>
      <c r="P3580" s="398"/>
      <c r="Q3580" s="398"/>
    </row>
    <row r="3581" spans="1:17" s="364" customFormat="1" ht="109.2" customHeight="1" x14ac:dyDescent="0.3">
      <c r="A3581" s="368"/>
      <c r="B3581" s="361"/>
      <c r="C3581" s="368"/>
      <c r="D3581" s="368"/>
      <c r="E3581" s="368"/>
      <c r="F3581" s="368"/>
      <c r="G3581" s="369"/>
      <c r="H3581" s="369"/>
      <c r="I3581" s="443"/>
      <c r="J3581" s="368"/>
      <c r="O3581" s="457"/>
      <c r="P3581" s="398"/>
      <c r="Q3581" s="398"/>
    </row>
    <row r="3582" spans="1:17" s="364" customFormat="1" ht="109.2" customHeight="1" x14ac:dyDescent="0.3">
      <c r="A3582" s="368"/>
      <c r="B3582" s="361"/>
      <c r="C3582" s="368"/>
      <c r="D3582" s="368"/>
      <c r="E3582" s="368"/>
      <c r="F3582" s="368"/>
      <c r="G3582" s="369"/>
      <c r="H3582" s="369"/>
      <c r="I3582" s="443"/>
      <c r="J3582" s="368"/>
      <c r="O3582" s="457"/>
      <c r="P3582" s="398"/>
      <c r="Q3582" s="398"/>
    </row>
    <row r="3583" spans="1:17" s="364" customFormat="1" ht="109.2" customHeight="1" x14ac:dyDescent="0.3">
      <c r="A3583" s="368"/>
      <c r="B3583" s="361"/>
      <c r="C3583" s="368"/>
      <c r="D3583" s="368"/>
      <c r="E3583" s="368"/>
      <c r="F3583" s="368"/>
      <c r="G3583" s="369"/>
      <c r="H3583" s="369"/>
      <c r="I3583" s="443"/>
      <c r="J3583" s="368"/>
      <c r="O3583" s="457"/>
      <c r="P3583" s="398"/>
      <c r="Q3583" s="398"/>
    </row>
    <row r="3584" spans="1:17" s="364" customFormat="1" ht="109.2" customHeight="1" x14ac:dyDescent="0.3">
      <c r="A3584" s="368"/>
      <c r="B3584" s="361"/>
      <c r="C3584" s="368"/>
      <c r="D3584" s="368"/>
      <c r="E3584" s="368"/>
      <c r="F3584" s="368"/>
      <c r="G3584" s="369"/>
      <c r="H3584" s="369"/>
      <c r="I3584" s="443"/>
      <c r="J3584" s="368"/>
      <c r="O3584" s="457"/>
      <c r="P3584" s="398"/>
      <c r="Q3584" s="398"/>
    </row>
    <row r="3585" spans="1:17" s="364" customFormat="1" ht="109.2" customHeight="1" x14ac:dyDescent="0.3">
      <c r="A3585" s="368"/>
      <c r="B3585" s="361"/>
      <c r="C3585" s="368"/>
      <c r="D3585" s="368"/>
      <c r="E3585" s="368"/>
      <c r="F3585" s="368"/>
      <c r="G3585" s="369"/>
      <c r="H3585" s="369"/>
      <c r="I3585" s="443"/>
      <c r="J3585" s="368"/>
      <c r="O3585" s="457"/>
      <c r="P3585" s="398"/>
      <c r="Q3585" s="398"/>
    </row>
    <row r="3586" spans="1:17" s="364" customFormat="1" ht="109.2" customHeight="1" x14ac:dyDescent="0.3">
      <c r="A3586" s="368"/>
      <c r="B3586" s="361"/>
      <c r="C3586" s="368"/>
      <c r="D3586" s="368"/>
      <c r="E3586" s="368"/>
      <c r="F3586" s="368"/>
      <c r="G3586" s="369"/>
      <c r="H3586" s="369"/>
      <c r="I3586" s="443"/>
      <c r="J3586" s="368"/>
      <c r="O3586" s="457"/>
      <c r="P3586" s="398"/>
      <c r="Q3586" s="398"/>
    </row>
    <row r="3587" spans="1:17" s="364" customFormat="1" ht="109.2" customHeight="1" x14ac:dyDescent="0.3">
      <c r="A3587" s="368"/>
      <c r="B3587" s="361"/>
      <c r="C3587" s="368"/>
      <c r="D3587" s="368"/>
      <c r="E3587" s="368"/>
      <c r="F3587" s="368"/>
      <c r="G3587" s="369"/>
      <c r="H3587" s="369"/>
      <c r="I3587" s="443"/>
      <c r="J3587" s="368"/>
      <c r="O3587" s="457"/>
      <c r="P3587" s="398"/>
      <c r="Q3587" s="398"/>
    </row>
    <row r="3588" spans="1:17" s="364" customFormat="1" ht="109.2" customHeight="1" x14ac:dyDescent="0.3">
      <c r="A3588" s="368"/>
      <c r="B3588" s="361"/>
      <c r="C3588" s="368"/>
      <c r="D3588" s="368"/>
      <c r="E3588" s="368"/>
      <c r="F3588" s="368"/>
      <c r="G3588" s="369"/>
      <c r="H3588" s="369"/>
      <c r="I3588" s="443"/>
      <c r="J3588" s="368"/>
      <c r="O3588" s="457"/>
      <c r="P3588" s="398"/>
      <c r="Q3588" s="398"/>
    </row>
    <row r="3589" spans="1:17" s="364" customFormat="1" ht="109.2" customHeight="1" x14ac:dyDescent="0.3">
      <c r="A3589" s="368"/>
      <c r="B3589" s="361"/>
      <c r="C3589" s="368"/>
      <c r="D3589" s="368"/>
      <c r="E3589" s="368"/>
      <c r="F3589" s="368"/>
      <c r="G3589" s="369"/>
      <c r="H3589" s="369"/>
      <c r="I3589" s="443"/>
      <c r="J3589" s="368"/>
      <c r="O3589" s="457"/>
      <c r="P3589" s="398"/>
      <c r="Q3589" s="398"/>
    </row>
    <row r="3590" spans="1:17" s="364" customFormat="1" ht="109.2" customHeight="1" x14ac:dyDescent="0.3">
      <c r="A3590" s="368"/>
      <c r="B3590" s="361"/>
      <c r="C3590" s="368"/>
      <c r="D3590" s="368"/>
      <c r="E3590" s="368"/>
      <c r="F3590" s="368"/>
      <c r="G3590" s="369"/>
      <c r="H3590" s="369"/>
      <c r="I3590" s="443"/>
      <c r="J3590" s="368"/>
      <c r="O3590" s="457"/>
      <c r="P3590" s="398"/>
      <c r="Q3590" s="398"/>
    </row>
    <row r="3591" spans="1:17" s="364" customFormat="1" ht="109.2" customHeight="1" x14ac:dyDescent="0.3">
      <c r="A3591" s="368"/>
      <c r="B3591" s="361"/>
      <c r="C3591" s="368"/>
      <c r="D3591" s="368"/>
      <c r="E3591" s="368"/>
      <c r="F3591" s="368"/>
      <c r="G3591" s="369"/>
      <c r="H3591" s="369"/>
      <c r="I3591" s="443"/>
      <c r="J3591" s="368"/>
      <c r="O3591" s="457"/>
      <c r="P3591" s="398"/>
      <c r="Q3591" s="398"/>
    </row>
    <row r="3592" spans="1:17" s="364" customFormat="1" ht="109.2" customHeight="1" x14ac:dyDescent="0.3">
      <c r="A3592" s="368"/>
      <c r="B3592" s="361"/>
      <c r="C3592" s="368"/>
      <c r="D3592" s="368"/>
      <c r="E3592" s="368"/>
      <c r="F3592" s="368"/>
      <c r="G3592" s="369"/>
      <c r="H3592" s="369"/>
      <c r="I3592" s="443"/>
      <c r="J3592" s="368"/>
      <c r="O3592" s="457"/>
      <c r="P3592" s="398"/>
      <c r="Q3592" s="398"/>
    </row>
    <row r="3593" spans="1:17" s="364" customFormat="1" ht="109.2" customHeight="1" x14ac:dyDescent="0.3">
      <c r="A3593" s="368"/>
      <c r="B3593" s="361"/>
      <c r="C3593" s="368"/>
      <c r="D3593" s="368"/>
      <c r="E3593" s="368"/>
      <c r="F3593" s="368"/>
      <c r="G3593" s="369"/>
      <c r="H3593" s="369"/>
      <c r="I3593" s="443"/>
      <c r="J3593" s="368"/>
      <c r="O3593" s="457"/>
      <c r="P3593" s="398"/>
      <c r="Q3593" s="398"/>
    </row>
    <row r="3594" spans="1:17" s="364" customFormat="1" ht="109.2" customHeight="1" x14ac:dyDescent="0.3">
      <c r="A3594" s="368"/>
      <c r="B3594" s="361"/>
      <c r="C3594" s="368"/>
      <c r="D3594" s="368"/>
      <c r="E3594" s="368"/>
      <c r="F3594" s="368"/>
      <c r="G3594" s="369"/>
      <c r="H3594" s="369"/>
      <c r="I3594" s="443"/>
      <c r="J3594" s="368"/>
      <c r="O3594" s="457"/>
      <c r="P3594" s="398"/>
      <c r="Q3594" s="398"/>
    </row>
    <row r="3595" spans="1:17" s="364" customFormat="1" ht="109.2" customHeight="1" x14ac:dyDescent="0.3">
      <c r="A3595" s="368"/>
      <c r="B3595" s="361"/>
      <c r="C3595" s="368"/>
      <c r="D3595" s="368"/>
      <c r="E3595" s="368"/>
      <c r="F3595" s="368"/>
      <c r="G3595" s="369"/>
      <c r="H3595" s="369"/>
      <c r="I3595" s="443"/>
      <c r="J3595" s="368"/>
      <c r="O3595" s="457"/>
      <c r="P3595" s="398"/>
      <c r="Q3595" s="398"/>
    </row>
    <row r="3596" spans="1:17" s="364" customFormat="1" ht="109.2" customHeight="1" x14ac:dyDescent="0.3">
      <c r="A3596" s="368"/>
      <c r="B3596" s="361"/>
      <c r="C3596" s="368"/>
      <c r="D3596" s="368"/>
      <c r="E3596" s="368"/>
      <c r="F3596" s="368"/>
      <c r="G3596" s="369"/>
      <c r="H3596" s="369"/>
      <c r="I3596" s="443"/>
      <c r="J3596" s="368"/>
      <c r="O3596" s="457"/>
      <c r="P3596" s="398"/>
      <c r="Q3596" s="398"/>
    </row>
    <row r="3597" spans="1:17" s="364" customFormat="1" ht="109.2" customHeight="1" x14ac:dyDescent="0.3">
      <c r="A3597" s="368"/>
      <c r="B3597" s="361"/>
      <c r="C3597" s="368"/>
      <c r="D3597" s="368"/>
      <c r="E3597" s="368"/>
      <c r="F3597" s="368"/>
      <c r="G3597" s="369"/>
      <c r="H3597" s="369"/>
      <c r="I3597" s="443"/>
      <c r="J3597" s="368"/>
      <c r="O3597" s="457"/>
      <c r="P3597" s="398"/>
      <c r="Q3597" s="398"/>
    </row>
    <row r="3598" spans="1:17" s="364" customFormat="1" ht="109.2" customHeight="1" x14ac:dyDescent="0.3">
      <c r="A3598" s="368"/>
      <c r="B3598" s="361"/>
      <c r="C3598" s="368"/>
      <c r="D3598" s="368"/>
      <c r="E3598" s="368"/>
      <c r="F3598" s="368"/>
      <c r="G3598" s="369"/>
      <c r="H3598" s="369"/>
      <c r="I3598" s="443"/>
      <c r="J3598" s="368"/>
      <c r="O3598" s="457"/>
      <c r="P3598" s="398"/>
      <c r="Q3598" s="398"/>
    </row>
    <row r="3599" spans="1:17" s="364" customFormat="1" ht="109.2" customHeight="1" x14ac:dyDescent="0.3">
      <c r="A3599" s="368"/>
      <c r="B3599" s="361"/>
      <c r="C3599" s="368"/>
      <c r="D3599" s="368"/>
      <c r="E3599" s="368"/>
      <c r="F3599" s="368"/>
      <c r="G3599" s="369"/>
      <c r="H3599" s="369"/>
      <c r="I3599" s="443"/>
      <c r="J3599" s="368"/>
      <c r="O3599" s="457"/>
      <c r="P3599" s="398"/>
      <c r="Q3599" s="398"/>
    </row>
    <row r="3600" spans="1:17" s="364" customFormat="1" ht="109.2" customHeight="1" x14ac:dyDescent="0.3">
      <c r="A3600" s="368"/>
      <c r="B3600" s="361"/>
      <c r="C3600" s="368"/>
      <c r="D3600" s="368"/>
      <c r="E3600" s="368"/>
      <c r="F3600" s="368"/>
      <c r="G3600" s="369"/>
      <c r="H3600" s="369"/>
      <c r="I3600" s="443"/>
      <c r="J3600" s="368"/>
      <c r="O3600" s="457"/>
      <c r="P3600" s="398"/>
      <c r="Q3600" s="398"/>
    </row>
    <row r="3601" spans="1:17" s="364" customFormat="1" ht="109.2" customHeight="1" x14ac:dyDescent="0.3">
      <c r="A3601" s="368"/>
      <c r="B3601" s="361"/>
      <c r="C3601" s="368"/>
      <c r="D3601" s="368"/>
      <c r="E3601" s="368"/>
      <c r="F3601" s="368"/>
      <c r="G3601" s="369"/>
      <c r="H3601" s="369"/>
      <c r="I3601" s="443"/>
      <c r="J3601" s="368"/>
      <c r="O3601" s="457"/>
      <c r="P3601" s="398"/>
      <c r="Q3601" s="398"/>
    </row>
    <row r="3602" spans="1:17" s="364" customFormat="1" ht="109.2" customHeight="1" x14ac:dyDescent="0.3">
      <c r="A3602" s="368"/>
      <c r="B3602" s="361"/>
      <c r="C3602" s="368"/>
      <c r="D3602" s="368"/>
      <c r="E3602" s="368"/>
      <c r="F3602" s="368"/>
      <c r="G3602" s="369"/>
      <c r="H3602" s="369"/>
      <c r="I3602" s="443"/>
      <c r="J3602" s="368"/>
      <c r="O3602" s="457"/>
      <c r="P3602" s="398"/>
      <c r="Q3602" s="398"/>
    </row>
    <row r="3603" spans="1:17" s="364" customFormat="1" ht="109.2" customHeight="1" x14ac:dyDescent="0.3">
      <c r="A3603" s="368"/>
      <c r="B3603" s="361"/>
      <c r="C3603" s="368"/>
      <c r="D3603" s="368"/>
      <c r="E3603" s="368"/>
      <c r="F3603" s="368"/>
      <c r="G3603" s="369"/>
      <c r="H3603" s="369"/>
      <c r="I3603" s="443"/>
      <c r="J3603" s="368"/>
      <c r="O3603" s="457"/>
      <c r="P3603" s="398"/>
      <c r="Q3603" s="398"/>
    </row>
    <row r="3604" spans="1:17" s="364" customFormat="1" ht="109.2" customHeight="1" x14ac:dyDescent="0.3">
      <c r="A3604" s="368"/>
      <c r="B3604" s="361"/>
      <c r="C3604" s="368"/>
      <c r="D3604" s="368"/>
      <c r="E3604" s="368"/>
      <c r="F3604" s="368"/>
      <c r="G3604" s="369"/>
      <c r="H3604" s="369"/>
      <c r="I3604" s="443"/>
      <c r="J3604" s="368"/>
      <c r="O3604" s="457"/>
      <c r="P3604" s="398"/>
      <c r="Q3604" s="398"/>
    </row>
    <row r="3605" spans="1:17" s="364" customFormat="1" ht="109.2" customHeight="1" x14ac:dyDescent="0.3">
      <c r="A3605" s="368"/>
      <c r="B3605" s="361"/>
      <c r="C3605" s="368"/>
      <c r="D3605" s="368"/>
      <c r="E3605" s="368"/>
      <c r="F3605" s="368"/>
      <c r="G3605" s="369"/>
      <c r="H3605" s="369"/>
      <c r="I3605" s="443"/>
      <c r="J3605" s="368"/>
      <c r="O3605" s="457"/>
      <c r="P3605" s="398"/>
      <c r="Q3605" s="398"/>
    </row>
    <row r="3606" spans="1:17" s="364" customFormat="1" ht="109.2" customHeight="1" x14ac:dyDescent="0.3">
      <c r="A3606" s="368"/>
      <c r="B3606" s="361"/>
      <c r="C3606" s="368"/>
      <c r="D3606" s="368"/>
      <c r="E3606" s="368"/>
      <c r="F3606" s="368"/>
      <c r="G3606" s="369"/>
      <c r="H3606" s="369"/>
      <c r="I3606" s="443"/>
      <c r="J3606" s="368"/>
      <c r="O3606" s="457"/>
      <c r="P3606" s="398"/>
      <c r="Q3606" s="398"/>
    </row>
    <row r="3607" spans="1:17" s="364" customFormat="1" ht="109.2" customHeight="1" x14ac:dyDescent="0.3">
      <c r="A3607" s="368"/>
      <c r="B3607" s="361"/>
      <c r="C3607" s="368"/>
      <c r="D3607" s="368"/>
      <c r="E3607" s="368"/>
      <c r="F3607" s="368"/>
      <c r="G3607" s="369"/>
      <c r="H3607" s="369"/>
      <c r="I3607" s="443"/>
      <c r="J3607" s="368"/>
      <c r="O3607" s="457"/>
      <c r="P3607" s="398"/>
      <c r="Q3607" s="398"/>
    </row>
    <row r="3608" spans="1:17" s="364" customFormat="1" ht="109.2" customHeight="1" x14ac:dyDescent="0.3">
      <c r="A3608" s="368"/>
      <c r="B3608" s="361"/>
      <c r="C3608" s="368"/>
      <c r="D3608" s="368"/>
      <c r="E3608" s="368"/>
      <c r="F3608" s="368"/>
      <c r="G3608" s="369"/>
      <c r="H3608" s="369"/>
      <c r="I3608" s="443"/>
      <c r="J3608" s="368"/>
      <c r="O3608" s="457"/>
      <c r="P3608" s="398"/>
      <c r="Q3608" s="398"/>
    </row>
    <row r="3609" spans="1:17" s="364" customFormat="1" ht="109.2" customHeight="1" x14ac:dyDescent="0.3">
      <c r="A3609" s="368"/>
      <c r="B3609" s="361"/>
      <c r="C3609" s="368"/>
      <c r="D3609" s="368"/>
      <c r="E3609" s="368"/>
      <c r="F3609" s="368"/>
      <c r="G3609" s="369"/>
      <c r="H3609" s="369"/>
      <c r="I3609" s="443"/>
      <c r="J3609" s="368"/>
      <c r="O3609" s="457"/>
      <c r="P3609" s="398"/>
      <c r="Q3609" s="398"/>
    </row>
    <row r="3610" spans="1:17" s="364" customFormat="1" ht="109.2" customHeight="1" x14ac:dyDescent="0.3">
      <c r="A3610" s="368"/>
      <c r="B3610" s="361"/>
      <c r="C3610" s="368"/>
      <c r="D3610" s="368"/>
      <c r="E3610" s="368"/>
      <c r="F3610" s="368"/>
      <c r="G3610" s="369"/>
      <c r="H3610" s="369"/>
      <c r="I3610" s="443"/>
      <c r="J3610" s="368"/>
      <c r="O3610" s="457"/>
      <c r="P3610" s="398"/>
      <c r="Q3610" s="398"/>
    </row>
    <row r="3611" spans="1:17" s="364" customFormat="1" ht="109.2" customHeight="1" x14ac:dyDescent="0.3">
      <c r="A3611" s="368"/>
      <c r="B3611" s="361"/>
      <c r="C3611" s="368"/>
      <c r="D3611" s="368"/>
      <c r="E3611" s="368"/>
      <c r="F3611" s="368"/>
      <c r="G3611" s="369"/>
      <c r="H3611" s="369"/>
      <c r="I3611" s="443"/>
      <c r="J3611" s="368"/>
      <c r="O3611" s="457"/>
      <c r="P3611" s="398"/>
      <c r="Q3611" s="398"/>
    </row>
    <row r="3612" spans="1:17" s="364" customFormat="1" ht="109.2" customHeight="1" x14ac:dyDescent="0.3">
      <c r="A3612" s="368"/>
      <c r="B3612" s="361"/>
      <c r="C3612" s="368"/>
      <c r="D3612" s="368"/>
      <c r="E3612" s="368"/>
      <c r="F3612" s="368"/>
      <c r="G3612" s="369"/>
      <c r="H3612" s="369"/>
      <c r="I3612" s="443"/>
      <c r="J3612" s="368"/>
      <c r="O3612" s="457"/>
      <c r="P3612" s="398"/>
      <c r="Q3612" s="398"/>
    </row>
    <row r="3613" spans="1:17" s="364" customFormat="1" ht="109.2" customHeight="1" x14ac:dyDescent="0.3">
      <c r="A3613" s="368"/>
      <c r="B3613" s="361"/>
      <c r="C3613" s="368"/>
      <c r="D3613" s="368"/>
      <c r="E3613" s="368"/>
      <c r="F3613" s="368"/>
      <c r="G3613" s="369"/>
      <c r="H3613" s="369"/>
      <c r="I3613" s="443"/>
      <c r="J3613" s="368"/>
      <c r="O3613" s="457"/>
      <c r="P3613" s="398"/>
      <c r="Q3613" s="398"/>
    </row>
    <row r="3614" spans="1:17" s="364" customFormat="1" ht="109.2" customHeight="1" x14ac:dyDescent="0.3">
      <c r="A3614" s="368"/>
      <c r="B3614" s="361"/>
      <c r="C3614" s="368"/>
      <c r="D3614" s="368"/>
      <c r="E3614" s="368"/>
      <c r="F3614" s="368"/>
      <c r="G3614" s="369"/>
      <c r="H3614" s="369"/>
      <c r="I3614" s="443"/>
      <c r="J3614" s="368"/>
      <c r="O3614" s="457"/>
      <c r="P3614" s="398"/>
      <c r="Q3614" s="398"/>
    </row>
    <row r="3615" spans="1:17" s="364" customFormat="1" ht="109.2" customHeight="1" x14ac:dyDescent="0.3">
      <c r="A3615" s="368"/>
      <c r="B3615" s="361"/>
      <c r="C3615" s="368"/>
      <c r="D3615" s="368"/>
      <c r="E3615" s="368"/>
      <c r="F3615" s="368"/>
      <c r="G3615" s="369"/>
      <c r="H3615" s="369"/>
      <c r="I3615" s="443"/>
      <c r="J3615" s="368"/>
      <c r="O3615" s="457"/>
      <c r="P3615" s="398"/>
      <c r="Q3615" s="398"/>
    </row>
    <row r="3616" spans="1:17" s="364" customFormat="1" ht="109.2" customHeight="1" x14ac:dyDescent="0.3">
      <c r="A3616" s="368"/>
      <c r="B3616" s="361"/>
      <c r="C3616" s="368"/>
      <c r="D3616" s="368"/>
      <c r="E3616" s="368"/>
      <c r="F3616" s="368"/>
      <c r="G3616" s="369"/>
      <c r="H3616" s="369"/>
      <c r="I3616" s="443"/>
      <c r="J3616" s="368"/>
      <c r="O3616" s="457"/>
      <c r="P3616" s="398"/>
      <c r="Q3616" s="398"/>
    </row>
    <row r="3617" spans="1:17" s="364" customFormat="1" ht="109.2" customHeight="1" x14ac:dyDescent="0.3">
      <c r="A3617" s="368"/>
      <c r="B3617" s="361"/>
      <c r="C3617" s="368"/>
      <c r="D3617" s="368"/>
      <c r="E3617" s="368"/>
      <c r="F3617" s="368"/>
      <c r="G3617" s="369"/>
      <c r="H3617" s="369"/>
      <c r="I3617" s="443"/>
      <c r="J3617" s="368"/>
      <c r="O3617" s="457"/>
      <c r="P3617" s="398"/>
      <c r="Q3617" s="398"/>
    </row>
    <row r="3618" spans="1:17" s="364" customFormat="1" ht="109.2" customHeight="1" x14ac:dyDescent="0.3">
      <c r="A3618" s="368"/>
      <c r="B3618" s="361"/>
      <c r="C3618" s="368"/>
      <c r="D3618" s="368"/>
      <c r="E3618" s="368"/>
      <c r="F3618" s="368"/>
      <c r="G3618" s="369"/>
      <c r="H3618" s="369"/>
      <c r="I3618" s="443"/>
      <c r="J3618" s="368"/>
      <c r="O3618" s="457"/>
      <c r="P3618" s="398"/>
      <c r="Q3618" s="398"/>
    </row>
    <row r="3619" spans="1:17" s="364" customFormat="1" ht="109.2" customHeight="1" x14ac:dyDescent="0.3">
      <c r="A3619" s="368"/>
      <c r="B3619" s="361"/>
      <c r="C3619" s="368"/>
      <c r="D3619" s="368"/>
      <c r="E3619" s="368"/>
      <c r="F3619" s="368"/>
      <c r="G3619" s="369"/>
      <c r="H3619" s="369"/>
      <c r="I3619" s="443"/>
      <c r="J3619" s="368"/>
      <c r="O3619" s="457"/>
      <c r="P3619" s="398"/>
      <c r="Q3619" s="398"/>
    </row>
    <row r="3620" spans="1:17" s="364" customFormat="1" ht="109.2" customHeight="1" x14ac:dyDescent="0.3">
      <c r="A3620" s="368"/>
      <c r="B3620" s="361"/>
      <c r="C3620" s="368"/>
      <c r="D3620" s="368"/>
      <c r="E3620" s="368"/>
      <c r="F3620" s="368"/>
      <c r="G3620" s="369"/>
      <c r="H3620" s="369"/>
      <c r="I3620" s="443"/>
      <c r="J3620" s="368"/>
      <c r="O3620" s="457"/>
      <c r="P3620" s="398"/>
      <c r="Q3620" s="398"/>
    </row>
    <row r="3621" spans="1:17" s="364" customFormat="1" ht="109.2" customHeight="1" x14ac:dyDescent="0.3">
      <c r="A3621" s="368"/>
      <c r="B3621" s="361"/>
      <c r="C3621" s="368"/>
      <c r="D3621" s="368"/>
      <c r="E3621" s="368"/>
      <c r="F3621" s="368"/>
      <c r="G3621" s="369"/>
      <c r="H3621" s="369"/>
      <c r="I3621" s="443"/>
      <c r="J3621" s="368"/>
      <c r="O3621" s="457"/>
      <c r="P3621" s="398"/>
      <c r="Q3621" s="398"/>
    </row>
    <row r="3622" spans="1:17" s="364" customFormat="1" ht="109.2" customHeight="1" x14ac:dyDescent="0.3">
      <c r="A3622" s="368"/>
      <c r="B3622" s="361"/>
      <c r="C3622" s="368"/>
      <c r="D3622" s="368"/>
      <c r="E3622" s="368"/>
      <c r="F3622" s="368"/>
      <c r="G3622" s="369"/>
      <c r="H3622" s="369"/>
      <c r="I3622" s="443"/>
      <c r="J3622" s="368"/>
      <c r="O3622" s="457"/>
      <c r="P3622" s="398"/>
      <c r="Q3622" s="398"/>
    </row>
    <row r="3623" spans="1:17" s="364" customFormat="1" ht="109.2" customHeight="1" x14ac:dyDescent="0.3">
      <c r="A3623" s="368"/>
      <c r="B3623" s="361"/>
      <c r="C3623" s="368"/>
      <c r="D3623" s="368"/>
      <c r="E3623" s="368"/>
      <c r="F3623" s="368"/>
      <c r="G3623" s="369"/>
      <c r="H3623" s="369"/>
      <c r="I3623" s="443"/>
      <c r="J3623" s="368"/>
      <c r="O3623" s="457"/>
      <c r="P3623" s="398"/>
      <c r="Q3623" s="398"/>
    </row>
    <row r="3624" spans="1:17" s="364" customFormat="1" ht="109.2" customHeight="1" x14ac:dyDescent="0.3">
      <c r="A3624" s="368"/>
      <c r="B3624" s="361"/>
      <c r="C3624" s="368"/>
      <c r="D3624" s="368"/>
      <c r="E3624" s="368"/>
      <c r="F3624" s="368"/>
      <c r="G3624" s="369"/>
      <c r="H3624" s="369"/>
      <c r="I3624" s="443"/>
      <c r="J3624" s="368"/>
      <c r="O3624" s="457"/>
      <c r="P3624" s="398"/>
      <c r="Q3624" s="398"/>
    </row>
    <row r="3625" spans="1:17" s="364" customFormat="1" ht="109.2" customHeight="1" x14ac:dyDescent="0.3">
      <c r="A3625" s="368"/>
      <c r="B3625" s="361"/>
      <c r="C3625" s="368"/>
      <c r="D3625" s="368"/>
      <c r="E3625" s="368"/>
      <c r="F3625" s="368"/>
      <c r="G3625" s="369"/>
      <c r="H3625" s="369"/>
      <c r="I3625" s="443"/>
      <c r="J3625" s="368"/>
      <c r="O3625" s="457"/>
      <c r="P3625" s="398"/>
      <c r="Q3625" s="398"/>
    </row>
    <row r="3626" spans="1:17" s="364" customFormat="1" ht="109.2" customHeight="1" x14ac:dyDescent="0.3">
      <c r="A3626" s="368"/>
      <c r="B3626" s="361"/>
      <c r="C3626" s="368"/>
      <c r="D3626" s="368"/>
      <c r="E3626" s="368"/>
      <c r="F3626" s="368"/>
      <c r="G3626" s="369"/>
      <c r="H3626" s="369"/>
      <c r="I3626" s="443"/>
      <c r="J3626" s="368"/>
      <c r="O3626" s="457"/>
      <c r="P3626" s="398"/>
      <c r="Q3626" s="398"/>
    </row>
    <row r="3627" spans="1:17" s="364" customFormat="1" ht="109.2" customHeight="1" x14ac:dyDescent="0.3">
      <c r="A3627" s="368"/>
      <c r="B3627" s="361"/>
      <c r="C3627" s="368"/>
      <c r="D3627" s="368"/>
      <c r="E3627" s="368"/>
      <c r="F3627" s="368"/>
      <c r="G3627" s="369"/>
      <c r="H3627" s="369"/>
      <c r="I3627" s="443"/>
      <c r="J3627" s="368"/>
      <c r="O3627" s="457"/>
      <c r="P3627" s="398"/>
      <c r="Q3627" s="398"/>
    </row>
    <row r="3628" spans="1:17" s="364" customFormat="1" ht="109.2" customHeight="1" x14ac:dyDescent="0.3">
      <c r="A3628" s="368"/>
      <c r="B3628" s="361"/>
      <c r="C3628" s="368"/>
      <c r="D3628" s="368"/>
      <c r="E3628" s="368"/>
      <c r="F3628" s="368"/>
      <c r="G3628" s="369"/>
      <c r="H3628" s="369"/>
      <c r="I3628" s="443"/>
      <c r="J3628" s="368"/>
      <c r="O3628" s="457"/>
      <c r="P3628" s="398"/>
      <c r="Q3628" s="398"/>
    </row>
    <row r="3629" spans="1:17" s="364" customFormat="1" ht="109.2" customHeight="1" x14ac:dyDescent="0.3">
      <c r="A3629" s="368"/>
      <c r="B3629" s="361"/>
      <c r="C3629" s="368"/>
      <c r="D3629" s="368"/>
      <c r="E3629" s="368"/>
      <c r="F3629" s="368"/>
      <c r="G3629" s="369"/>
      <c r="H3629" s="369"/>
      <c r="I3629" s="443"/>
      <c r="J3629" s="368"/>
      <c r="O3629" s="457"/>
      <c r="P3629" s="398"/>
      <c r="Q3629" s="398"/>
    </row>
    <row r="3630" spans="1:17" s="364" customFormat="1" ht="109.2" customHeight="1" x14ac:dyDescent="0.3">
      <c r="A3630" s="368"/>
      <c r="B3630" s="361"/>
      <c r="C3630" s="368"/>
      <c r="D3630" s="368"/>
      <c r="E3630" s="368"/>
      <c r="F3630" s="368"/>
      <c r="G3630" s="369"/>
      <c r="H3630" s="369"/>
      <c r="I3630" s="443"/>
      <c r="J3630" s="368"/>
      <c r="O3630" s="457"/>
      <c r="P3630" s="398"/>
      <c r="Q3630" s="398"/>
    </row>
    <row r="3631" spans="1:17" s="364" customFormat="1" ht="109.2" customHeight="1" x14ac:dyDescent="0.3">
      <c r="A3631" s="368"/>
      <c r="B3631" s="361"/>
      <c r="C3631" s="368"/>
      <c r="D3631" s="368"/>
      <c r="E3631" s="368"/>
      <c r="F3631" s="368"/>
      <c r="G3631" s="369"/>
      <c r="H3631" s="369"/>
      <c r="I3631" s="443"/>
      <c r="J3631" s="368"/>
      <c r="O3631" s="457"/>
      <c r="P3631" s="398"/>
      <c r="Q3631" s="398"/>
    </row>
    <row r="3632" spans="1:17" s="364" customFormat="1" ht="109.2" customHeight="1" x14ac:dyDescent="0.3">
      <c r="A3632" s="368"/>
      <c r="B3632" s="361"/>
      <c r="C3632" s="368"/>
      <c r="D3632" s="368"/>
      <c r="E3632" s="368"/>
      <c r="F3632" s="368"/>
      <c r="G3632" s="369"/>
      <c r="H3632" s="369"/>
      <c r="I3632" s="443"/>
      <c r="J3632" s="368"/>
      <c r="O3632" s="457"/>
      <c r="P3632" s="398"/>
      <c r="Q3632" s="398"/>
    </row>
    <row r="3633" spans="1:17" s="364" customFormat="1" ht="109.2" customHeight="1" x14ac:dyDescent="0.3">
      <c r="A3633" s="368"/>
      <c r="B3633" s="361"/>
      <c r="C3633" s="368"/>
      <c r="D3633" s="368"/>
      <c r="E3633" s="368"/>
      <c r="F3633" s="368"/>
      <c r="G3633" s="369"/>
      <c r="H3633" s="369"/>
      <c r="I3633" s="443"/>
      <c r="J3633" s="368"/>
      <c r="O3633" s="457"/>
      <c r="P3633" s="398"/>
      <c r="Q3633" s="398"/>
    </row>
    <row r="3634" spans="1:17" s="364" customFormat="1" ht="109.2" customHeight="1" x14ac:dyDescent="0.3">
      <c r="A3634" s="368"/>
      <c r="B3634" s="361"/>
      <c r="C3634" s="368"/>
      <c r="D3634" s="368"/>
      <c r="E3634" s="368"/>
      <c r="F3634" s="368"/>
      <c r="G3634" s="369"/>
      <c r="H3634" s="369"/>
      <c r="I3634" s="443"/>
      <c r="J3634" s="368"/>
      <c r="O3634" s="457"/>
      <c r="P3634" s="398"/>
      <c r="Q3634" s="398"/>
    </row>
    <row r="3635" spans="1:17" s="364" customFormat="1" ht="109.2" customHeight="1" x14ac:dyDescent="0.3">
      <c r="A3635" s="368"/>
      <c r="B3635" s="361"/>
      <c r="C3635" s="368"/>
      <c r="D3635" s="368"/>
      <c r="E3635" s="368"/>
      <c r="F3635" s="368"/>
      <c r="G3635" s="369"/>
      <c r="H3635" s="369"/>
      <c r="I3635" s="443"/>
      <c r="J3635" s="368"/>
      <c r="O3635" s="457"/>
      <c r="P3635" s="398"/>
      <c r="Q3635" s="398"/>
    </row>
    <row r="3636" spans="1:17" s="364" customFormat="1" ht="109.2" customHeight="1" x14ac:dyDescent="0.3">
      <c r="A3636" s="368"/>
      <c r="B3636" s="361"/>
      <c r="C3636" s="368"/>
      <c r="D3636" s="368"/>
      <c r="E3636" s="368"/>
      <c r="F3636" s="368"/>
      <c r="G3636" s="369"/>
      <c r="H3636" s="369"/>
      <c r="I3636" s="443"/>
      <c r="J3636" s="368"/>
      <c r="O3636" s="457"/>
      <c r="P3636" s="398"/>
      <c r="Q3636" s="398"/>
    </row>
    <row r="3637" spans="1:17" s="364" customFormat="1" ht="109.2" customHeight="1" x14ac:dyDescent="0.3">
      <c r="A3637" s="368"/>
      <c r="B3637" s="361"/>
      <c r="C3637" s="368"/>
      <c r="D3637" s="368"/>
      <c r="E3637" s="368"/>
      <c r="F3637" s="368"/>
      <c r="G3637" s="369"/>
      <c r="H3637" s="369"/>
      <c r="I3637" s="443"/>
      <c r="J3637" s="368"/>
      <c r="O3637" s="457"/>
      <c r="P3637" s="398"/>
      <c r="Q3637" s="398"/>
    </row>
    <row r="3638" spans="1:17" s="364" customFormat="1" ht="109.2" customHeight="1" x14ac:dyDescent="0.3">
      <c r="A3638" s="368"/>
      <c r="B3638" s="361"/>
      <c r="C3638" s="368"/>
      <c r="D3638" s="368"/>
      <c r="E3638" s="368"/>
      <c r="F3638" s="368"/>
      <c r="G3638" s="369"/>
      <c r="H3638" s="369"/>
      <c r="I3638" s="443"/>
      <c r="J3638" s="368"/>
      <c r="O3638" s="457"/>
      <c r="P3638" s="398"/>
      <c r="Q3638" s="398"/>
    </row>
    <row r="3639" spans="1:17" s="364" customFormat="1" ht="109.2" customHeight="1" x14ac:dyDescent="0.3">
      <c r="A3639" s="368"/>
      <c r="B3639" s="361"/>
      <c r="C3639" s="368"/>
      <c r="D3639" s="368"/>
      <c r="E3639" s="368"/>
      <c r="F3639" s="368"/>
      <c r="G3639" s="369"/>
      <c r="H3639" s="369"/>
      <c r="I3639" s="443"/>
      <c r="J3639" s="368"/>
      <c r="O3639" s="457"/>
      <c r="P3639" s="398"/>
      <c r="Q3639" s="398"/>
    </row>
    <row r="3640" spans="1:17" s="364" customFormat="1" ht="109.2" customHeight="1" x14ac:dyDescent="0.3">
      <c r="A3640" s="368"/>
      <c r="B3640" s="361"/>
      <c r="C3640" s="368"/>
      <c r="D3640" s="368"/>
      <c r="E3640" s="368"/>
      <c r="F3640" s="368"/>
      <c r="G3640" s="369"/>
      <c r="H3640" s="369"/>
      <c r="I3640" s="443"/>
      <c r="J3640" s="368"/>
      <c r="O3640" s="457"/>
      <c r="P3640" s="398"/>
      <c r="Q3640" s="398"/>
    </row>
    <row r="3641" spans="1:17" s="364" customFormat="1" ht="109.2" customHeight="1" x14ac:dyDescent="0.3">
      <c r="A3641" s="368"/>
      <c r="B3641" s="361"/>
      <c r="C3641" s="368"/>
      <c r="D3641" s="368"/>
      <c r="E3641" s="368"/>
      <c r="F3641" s="368"/>
      <c r="G3641" s="369"/>
      <c r="H3641" s="369"/>
      <c r="I3641" s="443"/>
      <c r="J3641" s="368"/>
      <c r="O3641" s="457"/>
      <c r="P3641" s="398"/>
      <c r="Q3641" s="398"/>
    </row>
    <row r="3642" spans="1:17" s="364" customFormat="1" ht="109.2" customHeight="1" x14ac:dyDescent="0.3">
      <c r="A3642" s="368"/>
      <c r="B3642" s="361"/>
      <c r="C3642" s="368"/>
      <c r="D3642" s="368"/>
      <c r="E3642" s="368"/>
      <c r="F3642" s="368"/>
      <c r="G3642" s="369"/>
      <c r="H3642" s="369"/>
      <c r="I3642" s="443"/>
      <c r="J3642" s="368"/>
      <c r="O3642" s="457"/>
      <c r="P3642" s="398"/>
      <c r="Q3642" s="398"/>
    </row>
    <row r="3643" spans="1:17" s="364" customFormat="1" ht="109.2" customHeight="1" x14ac:dyDescent="0.3">
      <c r="A3643" s="368"/>
      <c r="B3643" s="361"/>
      <c r="C3643" s="368"/>
      <c r="D3643" s="368"/>
      <c r="E3643" s="368"/>
      <c r="F3643" s="368"/>
      <c r="G3643" s="369"/>
      <c r="H3643" s="369"/>
      <c r="I3643" s="443"/>
      <c r="J3643" s="368"/>
      <c r="O3643" s="457"/>
      <c r="P3643" s="398"/>
      <c r="Q3643" s="398"/>
    </row>
    <row r="3644" spans="1:17" s="364" customFormat="1" ht="109.2" customHeight="1" x14ac:dyDescent="0.3">
      <c r="A3644" s="368"/>
      <c r="B3644" s="361"/>
      <c r="C3644" s="368"/>
      <c r="D3644" s="368"/>
      <c r="E3644" s="368"/>
      <c r="F3644" s="368"/>
      <c r="G3644" s="369"/>
      <c r="H3644" s="369"/>
      <c r="I3644" s="443"/>
      <c r="J3644" s="368"/>
      <c r="O3644" s="457"/>
      <c r="P3644" s="398"/>
      <c r="Q3644" s="398"/>
    </row>
    <row r="3645" spans="1:17" s="364" customFormat="1" ht="109.2" customHeight="1" x14ac:dyDescent="0.3">
      <c r="A3645" s="368"/>
      <c r="B3645" s="361"/>
      <c r="C3645" s="368"/>
      <c r="D3645" s="368"/>
      <c r="E3645" s="368"/>
      <c r="F3645" s="368"/>
      <c r="G3645" s="369"/>
      <c r="H3645" s="369"/>
      <c r="I3645" s="443"/>
      <c r="J3645" s="368"/>
      <c r="O3645" s="457"/>
      <c r="P3645" s="398"/>
      <c r="Q3645" s="398"/>
    </row>
    <row r="3646" spans="1:17" s="364" customFormat="1" ht="109.2" customHeight="1" x14ac:dyDescent="0.3">
      <c r="A3646" s="368"/>
      <c r="B3646" s="361"/>
      <c r="C3646" s="368"/>
      <c r="D3646" s="368"/>
      <c r="E3646" s="368"/>
      <c r="F3646" s="368"/>
      <c r="G3646" s="369"/>
      <c r="H3646" s="369"/>
      <c r="I3646" s="443"/>
      <c r="J3646" s="368"/>
      <c r="O3646" s="457"/>
      <c r="P3646" s="398"/>
      <c r="Q3646" s="398"/>
    </row>
    <row r="3647" spans="1:17" s="364" customFormat="1" ht="109.2" customHeight="1" x14ac:dyDescent="0.3">
      <c r="A3647" s="368"/>
      <c r="B3647" s="361"/>
      <c r="C3647" s="368"/>
      <c r="D3647" s="368"/>
      <c r="E3647" s="368"/>
      <c r="F3647" s="368"/>
      <c r="G3647" s="369"/>
      <c r="H3647" s="369"/>
      <c r="I3647" s="443"/>
      <c r="J3647" s="368"/>
      <c r="O3647" s="457"/>
      <c r="P3647" s="398"/>
      <c r="Q3647" s="398"/>
    </row>
    <row r="3648" spans="1:17" s="364" customFormat="1" ht="109.2" customHeight="1" x14ac:dyDescent="0.3">
      <c r="A3648" s="368"/>
      <c r="B3648" s="361"/>
      <c r="C3648" s="368"/>
      <c r="D3648" s="368"/>
      <c r="E3648" s="368"/>
      <c r="F3648" s="368"/>
      <c r="G3648" s="369"/>
      <c r="H3648" s="369"/>
      <c r="I3648" s="443"/>
      <c r="J3648" s="368"/>
      <c r="O3648" s="457"/>
      <c r="P3648" s="398"/>
      <c r="Q3648" s="398"/>
    </row>
    <row r="3649" spans="1:17" s="364" customFormat="1" ht="109.2" customHeight="1" x14ac:dyDescent="0.3">
      <c r="A3649" s="368"/>
      <c r="B3649" s="361"/>
      <c r="C3649" s="368"/>
      <c r="D3649" s="368"/>
      <c r="E3649" s="368"/>
      <c r="F3649" s="368"/>
      <c r="G3649" s="369"/>
      <c r="H3649" s="369"/>
      <c r="I3649" s="443"/>
      <c r="J3649" s="368"/>
      <c r="O3649" s="457"/>
      <c r="P3649" s="398"/>
      <c r="Q3649" s="398"/>
    </row>
    <row r="3650" spans="1:17" s="364" customFormat="1" ht="109.2" customHeight="1" x14ac:dyDescent="0.3">
      <c r="A3650" s="368"/>
      <c r="B3650" s="361"/>
      <c r="C3650" s="368"/>
      <c r="D3650" s="368"/>
      <c r="E3650" s="368"/>
      <c r="F3650" s="368"/>
      <c r="G3650" s="369"/>
      <c r="H3650" s="369"/>
      <c r="I3650" s="443"/>
      <c r="J3650" s="368"/>
      <c r="O3650" s="457"/>
      <c r="P3650" s="398"/>
      <c r="Q3650" s="398"/>
    </row>
    <row r="3651" spans="1:17" s="364" customFormat="1" ht="109.2" customHeight="1" x14ac:dyDescent="0.3">
      <c r="A3651" s="368"/>
      <c r="B3651" s="361"/>
      <c r="C3651" s="368"/>
      <c r="D3651" s="368"/>
      <c r="E3651" s="368"/>
      <c r="F3651" s="368"/>
      <c r="G3651" s="369"/>
      <c r="H3651" s="369"/>
      <c r="I3651" s="443"/>
      <c r="J3651" s="368"/>
      <c r="O3651" s="457"/>
      <c r="P3651" s="398"/>
      <c r="Q3651" s="398"/>
    </row>
    <row r="3652" spans="1:17" s="364" customFormat="1" ht="109.2" customHeight="1" x14ac:dyDescent="0.3">
      <c r="A3652" s="368"/>
      <c r="B3652" s="361"/>
      <c r="C3652" s="368"/>
      <c r="D3652" s="368"/>
      <c r="E3652" s="368"/>
      <c r="F3652" s="368"/>
      <c r="G3652" s="369"/>
      <c r="H3652" s="369"/>
      <c r="I3652" s="443"/>
      <c r="J3652" s="368"/>
      <c r="O3652" s="457"/>
      <c r="P3652" s="398"/>
      <c r="Q3652" s="398"/>
    </row>
    <row r="3653" spans="1:17" s="364" customFormat="1" ht="109.2" customHeight="1" x14ac:dyDescent="0.3">
      <c r="A3653" s="368"/>
      <c r="B3653" s="361"/>
      <c r="C3653" s="368"/>
      <c r="D3653" s="368"/>
      <c r="E3653" s="368"/>
      <c r="F3653" s="368"/>
      <c r="G3653" s="369"/>
      <c r="H3653" s="369"/>
      <c r="I3653" s="443"/>
      <c r="J3653" s="368"/>
      <c r="O3653" s="457"/>
      <c r="P3653" s="398"/>
      <c r="Q3653" s="398"/>
    </row>
    <row r="3654" spans="1:17" s="364" customFormat="1" ht="109.2" customHeight="1" x14ac:dyDescent="0.3">
      <c r="A3654" s="368"/>
      <c r="B3654" s="361"/>
      <c r="C3654" s="368"/>
      <c r="D3654" s="368"/>
      <c r="E3654" s="368"/>
      <c r="F3654" s="368"/>
      <c r="G3654" s="369"/>
      <c r="H3654" s="369"/>
      <c r="I3654" s="443"/>
      <c r="J3654" s="368"/>
      <c r="O3654" s="457"/>
      <c r="P3654" s="398"/>
      <c r="Q3654" s="398"/>
    </row>
    <row r="3655" spans="1:17" s="364" customFormat="1" ht="109.2" customHeight="1" x14ac:dyDescent="0.3">
      <c r="A3655" s="368"/>
      <c r="B3655" s="361"/>
      <c r="C3655" s="368"/>
      <c r="D3655" s="368"/>
      <c r="E3655" s="368"/>
      <c r="F3655" s="368"/>
      <c r="G3655" s="369"/>
      <c r="H3655" s="369"/>
      <c r="I3655" s="443"/>
      <c r="J3655" s="368"/>
      <c r="O3655" s="457"/>
      <c r="P3655" s="398"/>
      <c r="Q3655" s="398"/>
    </row>
    <row r="3656" spans="1:17" s="364" customFormat="1" ht="109.2" customHeight="1" x14ac:dyDescent="0.3">
      <c r="A3656" s="368"/>
      <c r="B3656" s="361"/>
      <c r="C3656" s="368"/>
      <c r="D3656" s="368"/>
      <c r="E3656" s="368"/>
      <c r="F3656" s="368"/>
      <c r="G3656" s="369"/>
      <c r="H3656" s="369"/>
      <c r="I3656" s="443"/>
      <c r="J3656" s="368"/>
      <c r="O3656" s="457"/>
      <c r="P3656" s="398"/>
      <c r="Q3656" s="398"/>
    </row>
    <row r="3657" spans="1:17" s="364" customFormat="1" ht="109.2" customHeight="1" x14ac:dyDescent="0.3">
      <c r="A3657" s="368"/>
      <c r="B3657" s="361"/>
      <c r="C3657" s="368"/>
      <c r="D3657" s="368"/>
      <c r="E3657" s="368"/>
      <c r="F3657" s="368"/>
      <c r="G3657" s="369"/>
      <c r="H3657" s="369"/>
      <c r="I3657" s="443"/>
      <c r="J3657" s="368"/>
      <c r="O3657" s="457"/>
      <c r="P3657" s="398"/>
      <c r="Q3657" s="398"/>
    </row>
    <row r="3658" spans="1:17" s="364" customFormat="1" ht="109.2" customHeight="1" x14ac:dyDescent="0.3">
      <c r="A3658" s="368"/>
      <c r="B3658" s="361"/>
      <c r="C3658" s="368"/>
      <c r="D3658" s="368"/>
      <c r="E3658" s="368"/>
      <c r="F3658" s="368"/>
      <c r="G3658" s="369"/>
      <c r="H3658" s="369"/>
      <c r="I3658" s="443"/>
      <c r="J3658" s="368"/>
      <c r="O3658" s="457"/>
      <c r="P3658" s="398"/>
      <c r="Q3658" s="398"/>
    </row>
    <row r="3659" spans="1:17" s="364" customFormat="1" ht="109.2" customHeight="1" x14ac:dyDescent="0.3">
      <c r="A3659" s="368"/>
      <c r="B3659" s="361"/>
      <c r="C3659" s="368"/>
      <c r="D3659" s="368"/>
      <c r="E3659" s="368"/>
      <c r="F3659" s="368"/>
      <c r="G3659" s="369"/>
      <c r="H3659" s="369"/>
      <c r="I3659" s="443"/>
      <c r="J3659" s="368"/>
      <c r="O3659" s="457"/>
      <c r="P3659" s="398"/>
      <c r="Q3659" s="398"/>
    </row>
    <row r="3660" spans="1:17" s="364" customFormat="1" ht="109.2" customHeight="1" x14ac:dyDescent="0.3">
      <c r="A3660" s="368"/>
      <c r="B3660" s="361"/>
      <c r="C3660" s="368"/>
      <c r="D3660" s="368"/>
      <c r="E3660" s="368"/>
      <c r="F3660" s="368"/>
      <c r="G3660" s="369"/>
      <c r="H3660" s="369"/>
      <c r="I3660" s="443"/>
      <c r="J3660" s="368"/>
      <c r="O3660" s="457"/>
      <c r="P3660" s="398"/>
      <c r="Q3660" s="398"/>
    </row>
    <row r="3661" spans="1:17" s="364" customFormat="1" ht="109.2" customHeight="1" x14ac:dyDescent="0.3">
      <c r="A3661" s="368"/>
      <c r="B3661" s="361"/>
      <c r="C3661" s="368"/>
      <c r="D3661" s="368"/>
      <c r="E3661" s="368"/>
      <c r="F3661" s="368"/>
      <c r="G3661" s="369"/>
      <c r="H3661" s="369"/>
      <c r="I3661" s="443"/>
      <c r="J3661" s="368"/>
      <c r="O3661" s="457"/>
      <c r="P3661" s="398"/>
      <c r="Q3661" s="398"/>
    </row>
    <row r="3662" spans="1:17" s="364" customFormat="1" ht="109.2" customHeight="1" x14ac:dyDescent="0.3">
      <c r="A3662" s="368"/>
      <c r="B3662" s="361"/>
      <c r="C3662" s="368"/>
      <c r="D3662" s="368"/>
      <c r="E3662" s="368"/>
      <c r="F3662" s="368"/>
      <c r="G3662" s="369"/>
      <c r="H3662" s="369"/>
      <c r="I3662" s="443"/>
      <c r="J3662" s="368"/>
      <c r="O3662" s="457"/>
      <c r="P3662" s="398"/>
      <c r="Q3662" s="398"/>
    </row>
    <row r="3663" spans="1:17" s="364" customFormat="1" ht="109.2" customHeight="1" x14ac:dyDescent="0.3">
      <c r="A3663" s="368"/>
      <c r="B3663" s="361"/>
      <c r="C3663" s="368"/>
      <c r="D3663" s="368"/>
      <c r="E3663" s="368"/>
      <c r="F3663" s="368"/>
      <c r="G3663" s="369"/>
      <c r="H3663" s="369"/>
      <c r="I3663" s="443"/>
      <c r="J3663" s="368"/>
      <c r="O3663" s="457"/>
      <c r="P3663" s="398"/>
      <c r="Q3663" s="398"/>
    </row>
    <row r="3664" spans="1:17" s="364" customFormat="1" ht="109.2" customHeight="1" x14ac:dyDescent="0.3">
      <c r="A3664" s="368"/>
      <c r="B3664" s="361"/>
      <c r="C3664" s="368"/>
      <c r="D3664" s="368"/>
      <c r="E3664" s="368"/>
      <c r="F3664" s="368"/>
      <c r="G3664" s="369"/>
      <c r="H3664" s="369"/>
      <c r="I3664" s="443"/>
      <c r="J3664" s="368"/>
      <c r="O3664" s="457"/>
      <c r="P3664" s="398"/>
      <c r="Q3664" s="398"/>
    </row>
    <row r="3665" spans="1:17" s="364" customFormat="1" ht="109.2" customHeight="1" x14ac:dyDescent="0.3">
      <c r="A3665" s="368"/>
      <c r="B3665" s="361"/>
      <c r="C3665" s="368"/>
      <c r="D3665" s="368"/>
      <c r="E3665" s="368"/>
      <c r="F3665" s="368"/>
      <c r="G3665" s="369"/>
      <c r="H3665" s="369"/>
      <c r="I3665" s="443"/>
      <c r="J3665" s="368"/>
      <c r="O3665" s="457"/>
      <c r="P3665" s="398"/>
      <c r="Q3665" s="398"/>
    </row>
    <row r="3666" spans="1:17" s="364" customFormat="1" ht="109.2" customHeight="1" x14ac:dyDescent="0.3">
      <c r="A3666" s="368"/>
      <c r="B3666" s="361"/>
      <c r="C3666" s="368"/>
      <c r="D3666" s="368"/>
      <c r="E3666" s="368"/>
      <c r="F3666" s="368"/>
      <c r="G3666" s="369"/>
      <c r="H3666" s="369"/>
      <c r="I3666" s="443"/>
      <c r="J3666" s="368"/>
      <c r="O3666" s="457"/>
      <c r="P3666" s="398"/>
      <c r="Q3666" s="398"/>
    </row>
    <row r="3667" spans="1:17" s="364" customFormat="1" ht="109.2" customHeight="1" x14ac:dyDescent="0.3">
      <c r="A3667" s="368"/>
      <c r="B3667" s="361"/>
      <c r="C3667" s="368"/>
      <c r="D3667" s="368"/>
      <c r="E3667" s="368"/>
      <c r="F3667" s="368"/>
      <c r="G3667" s="369"/>
      <c r="H3667" s="369"/>
      <c r="I3667" s="443"/>
      <c r="J3667" s="368"/>
      <c r="O3667" s="457"/>
      <c r="P3667" s="398"/>
      <c r="Q3667" s="398"/>
    </row>
    <row r="3668" spans="1:17" s="364" customFormat="1" ht="109.2" customHeight="1" x14ac:dyDescent="0.3">
      <c r="A3668" s="368"/>
      <c r="B3668" s="361"/>
      <c r="C3668" s="368"/>
      <c r="D3668" s="368"/>
      <c r="E3668" s="368"/>
      <c r="F3668" s="368"/>
      <c r="G3668" s="369"/>
      <c r="H3668" s="369"/>
      <c r="I3668" s="443"/>
      <c r="J3668" s="368"/>
      <c r="O3668" s="457"/>
      <c r="P3668" s="398"/>
      <c r="Q3668" s="398"/>
    </row>
    <row r="3669" spans="1:17" s="364" customFormat="1" ht="109.2" customHeight="1" x14ac:dyDescent="0.3">
      <c r="A3669" s="368"/>
      <c r="B3669" s="361"/>
      <c r="C3669" s="368"/>
      <c r="D3669" s="368"/>
      <c r="E3669" s="368"/>
      <c r="F3669" s="368"/>
      <c r="G3669" s="369"/>
      <c r="H3669" s="369"/>
      <c r="I3669" s="443"/>
      <c r="J3669" s="368"/>
      <c r="O3669" s="457"/>
      <c r="P3669" s="398"/>
      <c r="Q3669" s="398"/>
    </row>
    <row r="3670" spans="1:17" s="364" customFormat="1" ht="109.2" customHeight="1" x14ac:dyDescent="0.3">
      <c r="A3670" s="368"/>
      <c r="B3670" s="361"/>
      <c r="C3670" s="368"/>
      <c r="D3670" s="368"/>
      <c r="E3670" s="368"/>
      <c r="F3670" s="368"/>
      <c r="G3670" s="369"/>
      <c r="H3670" s="369"/>
      <c r="I3670" s="443"/>
      <c r="J3670" s="368"/>
      <c r="O3670" s="457"/>
      <c r="P3670" s="398"/>
      <c r="Q3670" s="398"/>
    </row>
    <row r="3671" spans="1:17" s="364" customFormat="1" ht="109.2" customHeight="1" x14ac:dyDescent="0.3">
      <c r="A3671" s="368"/>
      <c r="B3671" s="361"/>
      <c r="C3671" s="368"/>
      <c r="D3671" s="368"/>
      <c r="E3671" s="368"/>
      <c r="F3671" s="368"/>
      <c r="G3671" s="369"/>
      <c r="H3671" s="369"/>
      <c r="I3671" s="443"/>
      <c r="J3671" s="368"/>
      <c r="O3671" s="457"/>
      <c r="P3671" s="398"/>
      <c r="Q3671" s="398"/>
    </row>
    <row r="3672" spans="1:17" s="364" customFormat="1" ht="109.2" customHeight="1" x14ac:dyDescent="0.3">
      <c r="A3672" s="368"/>
      <c r="B3672" s="361"/>
      <c r="C3672" s="368"/>
      <c r="D3672" s="368"/>
      <c r="E3672" s="368"/>
      <c r="F3672" s="368"/>
      <c r="G3672" s="369"/>
      <c r="H3672" s="369"/>
      <c r="I3672" s="443"/>
      <c r="J3672" s="368"/>
      <c r="O3672" s="457"/>
      <c r="P3672" s="398"/>
      <c r="Q3672" s="398"/>
    </row>
    <row r="3673" spans="1:17" s="364" customFormat="1" ht="109.2" customHeight="1" x14ac:dyDescent="0.3">
      <c r="A3673" s="368"/>
      <c r="B3673" s="361"/>
      <c r="C3673" s="368"/>
      <c r="D3673" s="368"/>
      <c r="E3673" s="368"/>
      <c r="F3673" s="368"/>
      <c r="G3673" s="369"/>
      <c r="H3673" s="369"/>
      <c r="I3673" s="443"/>
      <c r="J3673" s="368"/>
      <c r="O3673" s="457"/>
      <c r="P3673" s="398"/>
      <c r="Q3673" s="398"/>
    </row>
    <row r="3674" spans="1:17" s="364" customFormat="1" ht="109.2" customHeight="1" x14ac:dyDescent="0.3">
      <c r="A3674" s="368"/>
      <c r="B3674" s="361"/>
      <c r="C3674" s="368"/>
      <c r="D3674" s="368"/>
      <c r="E3674" s="368"/>
      <c r="F3674" s="368"/>
      <c r="G3674" s="369"/>
      <c r="H3674" s="369"/>
      <c r="I3674" s="443"/>
      <c r="J3674" s="368"/>
      <c r="O3674" s="457"/>
      <c r="P3674" s="398"/>
      <c r="Q3674" s="398"/>
    </row>
    <row r="3675" spans="1:17" s="364" customFormat="1" ht="109.2" customHeight="1" x14ac:dyDescent="0.3">
      <c r="A3675" s="368"/>
      <c r="B3675" s="361"/>
      <c r="C3675" s="368"/>
      <c r="D3675" s="368"/>
      <c r="E3675" s="368"/>
      <c r="F3675" s="368"/>
      <c r="G3675" s="369"/>
      <c r="H3675" s="369"/>
      <c r="I3675" s="443"/>
      <c r="J3675" s="368"/>
      <c r="O3675" s="457"/>
      <c r="P3675" s="398"/>
      <c r="Q3675" s="398"/>
    </row>
    <row r="3676" spans="1:17" s="364" customFormat="1" ht="109.2" customHeight="1" x14ac:dyDescent="0.3">
      <c r="A3676" s="368"/>
      <c r="B3676" s="361"/>
      <c r="C3676" s="368"/>
      <c r="D3676" s="368"/>
      <c r="E3676" s="368"/>
      <c r="F3676" s="368"/>
      <c r="G3676" s="369"/>
      <c r="H3676" s="369"/>
      <c r="I3676" s="443"/>
      <c r="J3676" s="368"/>
      <c r="O3676" s="457"/>
      <c r="P3676" s="398"/>
      <c r="Q3676" s="398"/>
    </row>
    <row r="3677" spans="1:17" s="364" customFormat="1" ht="109.2" customHeight="1" x14ac:dyDescent="0.3">
      <c r="A3677" s="368"/>
      <c r="B3677" s="361"/>
      <c r="C3677" s="368"/>
      <c r="D3677" s="368"/>
      <c r="E3677" s="368"/>
      <c r="F3677" s="368"/>
      <c r="G3677" s="369"/>
      <c r="H3677" s="369"/>
      <c r="I3677" s="443"/>
      <c r="J3677" s="368"/>
      <c r="O3677" s="457"/>
      <c r="P3677" s="398"/>
      <c r="Q3677" s="398"/>
    </row>
    <row r="3678" spans="1:17" s="364" customFormat="1" ht="109.2" customHeight="1" x14ac:dyDescent="0.3">
      <c r="A3678" s="368"/>
      <c r="B3678" s="361"/>
      <c r="C3678" s="368"/>
      <c r="D3678" s="368"/>
      <c r="E3678" s="368"/>
      <c r="F3678" s="368"/>
      <c r="G3678" s="369"/>
      <c r="H3678" s="369"/>
      <c r="I3678" s="443"/>
      <c r="J3678" s="368"/>
      <c r="O3678" s="457"/>
      <c r="P3678" s="398"/>
      <c r="Q3678" s="398"/>
    </row>
    <row r="3679" spans="1:17" s="364" customFormat="1" ht="109.2" customHeight="1" x14ac:dyDescent="0.3">
      <c r="A3679" s="368"/>
      <c r="B3679" s="361"/>
      <c r="C3679" s="368"/>
      <c r="D3679" s="368"/>
      <c r="E3679" s="368"/>
      <c r="F3679" s="368"/>
      <c r="G3679" s="369"/>
      <c r="H3679" s="369"/>
      <c r="I3679" s="443"/>
      <c r="J3679" s="368"/>
      <c r="O3679" s="457"/>
      <c r="P3679" s="398"/>
      <c r="Q3679" s="398"/>
    </row>
    <row r="3680" spans="1:17" s="364" customFormat="1" ht="109.2" customHeight="1" x14ac:dyDescent="0.3">
      <c r="A3680" s="368"/>
      <c r="B3680" s="361"/>
      <c r="C3680" s="368"/>
      <c r="D3680" s="368"/>
      <c r="E3680" s="368"/>
      <c r="F3680" s="368"/>
      <c r="G3680" s="369"/>
      <c r="H3680" s="369"/>
      <c r="I3680" s="443"/>
      <c r="J3680" s="368"/>
      <c r="O3680" s="457"/>
      <c r="P3680" s="398"/>
      <c r="Q3680" s="398"/>
    </row>
    <row r="3681" spans="1:17" s="364" customFormat="1" ht="109.2" customHeight="1" x14ac:dyDescent="0.3">
      <c r="A3681" s="368"/>
      <c r="B3681" s="361"/>
      <c r="C3681" s="368"/>
      <c r="D3681" s="368"/>
      <c r="E3681" s="368"/>
      <c r="F3681" s="368"/>
      <c r="G3681" s="369"/>
      <c r="H3681" s="369"/>
      <c r="I3681" s="443"/>
      <c r="J3681" s="368"/>
      <c r="O3681" s="457"/>
      <c r="P3681" s="398"/>
      <c r="Q3681" s="398"/>
    </row>
    <row r="3682" spans="1:17" s="364" customFormat="1" ht="109.2" customHeight="1" x14ac:dyDescent="0.3">
      <c r="A3682" s="368"/>
      <c r="B3682" s="361"/>
      <c r="C3682" s="368"/>
      <c r="D3682" s="368"/>
      <c r="E3682" s="368"/>
      <c r="F3682" s="368"/>
      <c r="G3682" s="369"/>
      <c r="H3682" s="369"/>
      <c r="I3682" s="443"/>
      <c r="J3682" s="368"/>
      <c r="O3682" s="457"/>
      <c r="P3682" s="398"/>
      <c r="Q3682" s="398"/>
    </row>
    <row r="3683" spans="1:17" s="364" customFormat="1" ht="109.2" customHeight="1" x14ac:dyDescent="0.3">
      <c r="A3683" s="368"/>
      <c r="B3683" s="361"/>
      <c r="C3683" s="368"/>
      <c r="D3683" s="368"/>
      <c r="E3683" s="368"/>
      <c r="F3683" s="368"/>
      <c r="G3683" s="369"/>
      <c r="H3683" s="369"/>
      <c r="I3683" s="443"/>
      <c r="J3683" s="368"/>
      <c r="O3683" s="457"/>
      <c r="P3683" s="398"/>
      <c r="Q3683" s="398"/>
    </row>
    <row r="3684" spans="1:17" s="364" customFormat="1" ht="109.2" customHeight="1" x14ac:dyDescent="0.3">
      <c r="A3684" s="368"/>
      <c r="B3684" s="361"/>
      <c r="C3684" s="368"/>
      <c r="D3684" s="368"/>
      <c r="E3684" s="368"/>
      <c r="F3684" s="368"/>
      <c r="G3684" s="369"/>
      <c r="H3684" s="369"/>
      <c r="I3684" s="443"/>
      <c r="J3684" s="368"/>
      <c r="O3684" s="457"/>
      <c r="P3684" s="398"/>
      <c r="Q3684" s="398"/>
    </row>
    <row r="3685" spans="1:17" s="364" customFormat="1" ht="109.2" customHeight="1" x14ac:dyDescent="0.3">
      <c r="A3685" s="368"/>
      <c r="B3685" s="361"/>
      <c r="C3685" s="368"/>
      <c r="D3685" s="368"/>
      <c r="E3685" s="368"/>
      <c r="F3685" s="368"/>
      <c r="G3685" s="369"/>
      <c r="H3685" s="369"/>
      <c r="I3685" s="443"/>
      <c r="J3685" s="368"/>
      <c r="O3685" s="457"/>
      <c r="P3685" s="398"/>
      <c r="Q3685" s="398"/>
    </row>
    <row r="3686" spans="1:17" s="364" customFormat="1" ht="109.2" customHeight="1" x14ac:dyDescent="0.3">
      <c r="A3686" s="368"/>
      <c r="B3686" s="361"/>
      <c r="C3686" s="368"/>
      <c r="D3686" s="368"/>
      <c r="E3686" s="368"/>
      <c r="F3686" s="368"/>
      <c r="G3686" s="369"/>
      <c r="H3686" s="369"/>
      <c r="I3686" s="443"/>
      <c r="J3686" s="368"/>
      <c r="O3686" s="457"/>
      <c r="P3686" s="398"/>
      <c r="Q3686" s="398"/>
    </row>
    <row r="3687" spans="1:17" s="364" customFormat="1" ht="109.2" customHeight="1" x14ac:dyDescent="0.3">
      <c r="A3687" s="368"/>
      <c r="B3687" s="361"/>
      <c r="C3687" s="368"/>
      <c r="D3687" s="368"/>
      <c r="E3687" s="368"/>
      <c r="F3687" s="368"/>
      <c r="G3687" s="369"/>
      <c r="H3687" s="369"/>
      <c r="I3687" s="443"/>
      <c r="J3687" s="368"/>
      <c r="O3687" s="457"/>
      <c r="P3687" s="398"/>
      <c r="Q3687" s="398"/>
    </row>
    <row r="3688" spans="1:17" s="364" customFormat="1" ht="109.2" customHeight="1" x14ac:dyDescent="0.3">
      <c r="A3688" s="368"/>
      <c r="B3688" s="361"/>
      <c r="C3688" s="368"/>
      <c r="D3688" s="368"/>
      <c r="E3688" s="368"/>
      <c r="F3688" s="368"/>
      <c r="G3688" s="369"/>
      <c r="H3688" s="369"/>
      <c r="I3688" s="443"/>
      <c r="J3688" s="368"/>
      <c r="O3688" s="457"/>
      <c r="P3688" s="398"/>
      <c r="Q3688" s="398"/>
    </row>
    <row r="3689" spans="1:17" s="364" customFormat="1" ht="109.2" customHeight="1" x14ac:dyDescent="0.3">
      <c r="A3689" s="368"/>
      <c r="B3689" s="361"/>
      <c r="C3689" s="368"/>
      <c r="D3689" s="368"/>
      <c r="E3689" s="368"/>
      <c r="F3689" s="368"/>
      <c r="G3689" s="369"/>
      <c r="H3689" s="369"/>
      <c r="I3689" s="443"/>
      <c r="J3689" s="368"/>
      <c r="O3689" s="457"/>
      <c r="P3689" s="398"/>
      <c r="Q3689" s="398"/>
    </row>
    <row r="3690" spans="1:17" s="364" customFormat="1" ht="109.2" customHeight="1" x14ac:dyDescent="0.3">
      <c r="A3690" s="368"/>
      <c r="B3690" s="361"/>
      <c r="C3690" s="368"/>
      <c r="D3690" s="368"/>
      <c r="E3690" s="368"/>
      <c r="F3690" s="368"/>
      <c r="G3690" s="369"/>
      <c r="H3690" s="369"/>
      <c r="I3690" s="443"/>
      <c r="J3690" s="368"/>
      <c r="O3690" s="457"/>
      <c r="P3690" s="398"/>
      <c r="Q3690" s="398"/>
    </row>
    <row r="3691" spans="1:17" s="364" customFormat="1" ht="109.2" customHeight="1" x14ac:dyDescent="0.3">
      <c r="A3691" s="368"/>
      <c r="B3691" s="361"/>
      <c r="C3691" s="368"/>
      <c r="D3691" s="368"/>
      <c r="E3691" s="368"/>
      <c r="F3691" s="368"/>
      <c r="G3691" s="369"/>
      <c r="H3691" s="369"/>
      <c r="I3691" s="443"/>
      <c r="J3691" s="368"/>
      <c r="O3691" s="457"/>
      <c r="P3691" s="398"/>
      <c r="Q3691" s="398"/>
    </row>
    <row r="3692" spans="1:17" s="364" customFormat="1" ht="109.2" customHeight="1" x14ac:dyDescent="0.3">
      <c r="A3692" s="368"/>
      <c r="B3692" s="361"/>
      <c r="C3692" s="368"/>
      <c r="D3692" s="368"/>
      <c r="E3692" s="368"/>
      <c r="F3692" s="368"/>
      <c r="G3692" s="369"/>
      <c r="H3692" s="369"/>
      <c r="I3692" s="443"/>
      <c r="J3692" s="368"/>
      <c r="O3692" s="457"/>
      <c r="P3692" s="398"/>
      <c r="Q3692" s="398"/>
    </row>
    <row r="3693" spans="1:17" s="364" customFormat="1" ht="109.2" customHeight="1" x14ac:dyDescent="0.3">
      <c r="A3693" s="368"/>
      <c r="B3693" s="361"/>
      <c r="C3693" s="368"/>
      <c r="D3693" s="368"/>
      <c r="E3693" s="368"/>
      <c r="F3693" s="368"/>
      <c r="G3693" s="369"/>
      <c r="H3693" s="369"/>
      <c r="I3693" s="443"/>
      <c r="J3693" s="368"/>
      <c r="O3693" s="457"/>
      <c r="P3693" s="398"/>
      <c r="Q3693" s="398"/>
    </row>
    <row r="3694" spans="1:17" s="364" customFormat="1" ht="109.2" customHeight="1" x14ac:dyDescent="0.3">
      <c r="A3694" s="368"/>
      <c r="B3694" s="361"/>
      <c r="C3694" s="368"/>
      <c r="D3694" s="368"/>
      <c r="E3694" s="368"/>
      <c r="F3694" s="368"/>
      <c r="G3694" s="369"/>
      <c r="H3694" s="369"/>
      <c r="I3694" s="443"/>
      <c r="J3694" s="368"/>
      <c r="O3694" s="457"/>
      <c r="P3694" s="398"/>
      <c r="Q3694" s="398"/>
    </row>
    <row r="3695" spans="1:17" s="364" customFormat="1" ht="109.2" customHeight="1" x14ac:dyDescent="0.3">
      <c r="A3695" s="368"/>
      <c r="B3695" s="361"/>
      <c r="C3695" s="368"/>
      <c r="D3695" s="368"/>
      <c r="E3695" s="368"/>
      <c r="F3695" s="368"/>
      <c r="G3695" s="369"/>
      <c r="H3695" s="369"/>
      <c r="I3695" s="443"/>
      <c r="J3695" s="368"/>
      <c r="O3695" s="457"/>
      <c r="P3695" s="398"/>
      <c r="Q3695" s="398"/>
    </row>
    <row r="3696" spans="1:17" s="364" customFormat="1" ht="109.2" customHeight="1" x14ac:dyDescent="0.3">
      <c r="A3696" s="368"/>
      <c r="B3696" s="361"/>
      <c r="C3696" s="368"/>
      <c r="D3696" s="368"/>
      <c r="E3696" s="368"/>
      <c r="F3696" s="368"/>
      <c r="G3696" s="369"/>
      <c r="H3696" s="369"/>
      <c r="I3696" s="443"/>
      <c r="J3696" s="368"/>
      <c r="O3696" s="457"/>
      <c r="P3696" s="398"/>
      <c r="Q3696" s="398"/>
    </row>
    <row r="3697" spans="1:17" s="364" customFormat="1" ht="109.2" customHeight="1" x14ac:dyDescent="0.3">
      <c r="A3697" s="368"/>
      <c r="B3697" s="361"/>
      <c r="C3697" s="368"/>
      <c r="D3697" s="368"/>
      <c r="E3697" s="368"/>
      <c r="F3697" s="368"/>
      <c r="G3697" s="369"/>
      <c r="H3697" s="369"/>
      <c r="I3697" s="443"/>
      <c r="J3697" s="368"/>
      <c r="O3697" s="457"/>
      <c r="P3697" s="398"/>
      <c r="Q3697" s="398"/>
    </row>
    <row r="3698" spans="1:17" s="364" customFormat="1" ht="109.2" customHeight="1" x14ac:dyDescent="0.3">
      <c r="A3698" s="368"/>
      <c r="B3698" s="361"/>
      <c r="C3698" s="368"/>
      <c r="D3698" s="368"/>
      <c r="E3698" s="368"/>
      <c r="F3698" s="368"/>
      <c r="G3698" s="369"/>
      <c r="H3698" s="369"/>
      <c r="I3698" s="443"/>
      <c r="J3698" s="368"/>
      <c r="O3698" s="457"/>
      <c r="P3698" s="398"/>
      <c r="Q3698" s="398"/>
    </row>
    <row r="3699" spans="1:17" s="364" customFormat="1" ht="109.2" customHeight="1" x14ac:dyDescent="0.3">
      <c r="A3699" s="368"/>
      <c r="B3699" s="361"/>
      <c r="C3699" s="368"/>
      <c r="D3699" s="368"/>
      <c r="E3699" s="368"/>
      <c r="F3699" s="368"/>
      <c r="G3699" s="369"/>
      <c r="H3699" s="369"/>
      <c r="I3699" s="443"/>
      <c r="J3699" s="368"/>
      <c r="O3699" s="457"/>
      <c r="P3699" s="398"/>
      <c r="Q3699" s="398"/>
    </row>
    <row r="3700" spans="1:17" s="364" customFormat="1" ht="109.2" customHeight="1" x14ac:dyDescent="0.3">
      <c r="A3700" s="368"/>
      <c r="B3700" s="361"/>
      <c r="C3700" s="368"/>
      <c r="D3700" s="368"/>
      <c r="E3700" s="368"/>
      <c r="F3700" s="368"/>
      <c r="G3700" s="369"/>
      <c r="H3700" s="369"/>
      <c r="I3700" s="443"/>
      <c r="J3700" s="368"/>
      <c r="O3700" s="457"/>
      <c r="P3700" s="398"/>
      <c r="Q3700" s="398"/>
    </row>
    <row r="3701" spans="1:17" s="364" customFormat="1" ht="109.2" customHeight="1" x14ac:dyDescent="0.3">
      <c r="A3701" s="368"/>
      <c r="B3701" s="361"/>
      <c r="C3701" s="368"/>
      <c r="D3701" s="368"/>
      <c r="E3701" s="368"/>
      <c r="F3701" s="368"/>
      <c r="G3701" s="369"/>
      <c r="H3701" s="369"/>
      <c r="I3701" s="443"/>
      <c r="J3701" s="368"/>
      <c r="O3701" s="457"/>
      <c r="P3701" s="398"/>
      <c r="Q3701" s="398"/>
    </row>
    <row r="3702" spans="1:17" s="364" customFormat="1" ht="109.2" customHeight="1" x14ac:dyDescent="0.3">
      <c r="A3702" s="368"/>
      <c r="B3702" s="361"/>
      <c r="C3702" s="368"/>
      <c r="D3702" s="368"/>
      <c r="E3702" s="368"/>
      <c r="F3702" s="368"/>
      <c r="G3702" s="369"/>
      <c r="H3702" s="369"/>
      <c r="I3702" s="443"/>
      <c r="J3702" s="368"/>
      <c r="O3702" s="457"/>
      <c r="P3702" s="398"/>
      <c r="Q3702" s="398"/>
    </row>
    <row r="3703" spans="1:17" s="364" customFormat="1" ht="109.2" customHeight="1" x14ac:dyDescent="0.3">
      <c r="A3703" s="368"/>
      <c r="B3703" s="361"/>
      <c r="C3703" s="368"/>
      <c r="D3703" s="368"/>
      <c r="E3703" s="368"/>
      <c r="F3703" s="368"/>
      <c r="G3703" s="369"/>
      <c r="H3703" s="369"/>
      <c r="I3703" s="443"/>
      <c r="J3703" s="368"/>
      <c r="O3703" s="457"/>
      <c r="P3703" s="398"/>
      <c r="Q3703" s="398"/>
    </row>
    <row r="3704" spans="1:17" s="364" customFormat="1" ht="109.2" customHeight="1" x14ac:dyDescent="0.3">
      <c r="A3704" s="368"/>
      <c r="B3704" s="361"/>
      <c r="C3704" s="368"/>
      <c r="D3704" s="368"/>
      <c r="E3704" s="368"/>
      <c r="F3704" s="368"/>
      <c r="G3704" s="369"/>
      <c r="H3704" s="369"/>
      <c r="I3704" s="443"/>
      <c r="J3704" s="368"/>
      <c r="O3704" s="457"/>
      <c r="P3704" s="398"/>
      <c r="Q3704" s="398"/>
    </row>
    <row r="3705" spans="1:17" s="364" customFormat="1" ht="109.2" customHeight="1" x14ac:dyDescent="0.3">
      <c r="A3705" s="368"/>
      <c r="B3705" s="361"/>
      <c r="C3705" s="368"/>
      <c r="D3705" s="368"/>
      <c r="E3705" s="368"/>
      <c r="F3705" s="368"/>
      <c r="G3705" s="369"/>
      <c r="H3705" s="369"/>
      <c r="I3705" s="443"/>
      <c r="J3705" s="368"/>
      <c r="O3705" s="457"/>
      <c r="P3705" s="398"/>
      <c r="Q3705" s="398"/>
    </row>
    <row r="3706" spans="1:17" s="364" customFormat="1" ht="109.2" customHeight="1" x14ac:dyDescent="0.3">
      <c r="A3706" s="368"/>
      <c r="B3706" s="361"/>
      <c r="C3706" s="368"/>
      <c r="D3706" s="368"/>
      <c r="E3706" s="368"/>
      <c r="F3706" s="368"/>
      <c r="G3706" s="369"/>
      <c r="H3706" s="369"/>
      <c r="I3706" s="443"/>
      <c r="J3706" s="368"/>
      <c r="O3706" s="457"/>
      <c r="P3706" s="398"/>
      <c r="Q3706" s="398"/>
    </row>
    <row r="3707" spans="1:17" s="364" customFormat="1" ht="109.2" customHeight="1" x14ac:dyDescent="0.3">
      <c r="A3707" s="368"/>
      <c r="B3707" s="361"/>
      <c r="C3707" s="368"/>
      <c r="D3707" s="368"/>
      <c r="E3707" s="368"/>
      <c r="F3707" s="368"/>
      <c r="G3707" s="369"/>
      <c r="H3707" s="369"/>
      <c r="I3707" s="443"/>
      <c r="J3707" s="368"/>
      <c r="O3707" s="457"/>
      <c r="P3707" s="398"/>
      <c r="Q3707" s="398"/>
    </row>
    <row r="3708" spans="1:17" s="364" customFormat="1" ht="109.2" customHeight="1" x14ac:dyDescent="0.3">
      <c r="A3708" s="368"/>
      <c r="B3708" s="361"/>
      <c r="C3708" s="368"/>
      <c r="D3708" s="368"/>
      <c r="E3708" s="368"/>
      <c r="F3708" s="368"/>
      <c r="G3708" s="369"/>
      <c r="H3708" s="369"/>
      <c r="I3708" s="443"/>
      <c r="J3708" s="368"/>
      <c r="O3708" s="457"/>
      <c r="P3708" s="398"/>
      <c r="Q3708" s="398"/>
    </row>
    <row r="3709" spans="1:17" s="364" customFormat="1" ht="109.2" customHeight="1" x14ac:dyDescent="0.3">
      <c r="A3709" s="368"/>
      <c r="B3709" s="361"/>
      <c r="C3709" s="368"/>
      <c r="D3709" s="368"/>
      <c r="E3709" s="368"/>
      <c r="F3709" s="368"/>
      <c r="G3709" s="369"/>
      <c r="H3709" s="369"/>
      <c r="I3709" s="443"/>
      <c r="J3709" s="368"/>
      <c r="O3709" s="457"/>
      <c r="P3709" s="398"/>
      <c r="Q3709" s="398"/>
    </row>
    <row r="3710" spans="1:17" s="364" customFormat="1" ht="109.2" customHeight="1" x14ac:dyDescent="0.3">
      <c r="A3710" s="368"/>
      <c r="B3710" s="361"/>
      <c r="C3710" s="368"/>
      <c r="D3710" s="368"/>
      <c r="E3710" s="368"/>
      <c r="F3710" s="368"/>
      <c r="G3710" s="369"/>
      <c r="H3710" s="369"/>
      <c r="I3710" s="443"/>
      <c r="J3710" s="368"/>
      <c r="O3710" s="457"/>
      <c r="P3710" s="398"/>
      <c r="Q3710" s="398"/>
    </row>
    <row r="3711" spans="1:17" s="364" customFormat="1" ht="109.2" customHeight="1" x14ac:dyDescent="0.3">
      <c r="A3711" s="368"/>
      <c r="B3711" s="361"/>
      <c r="C3711" s="368"/>
      <c r="D3711" s="368"/>
      <c r="E3711" s="368"/>
      <c r="F3711" s="368"/>
      <c r="G3711" s="369"/>
      <c r="H3711" s="369"/>
      <c r="I3711" s="443"/>
      <c r="J3711" s="368"/>
      <c r="O3711" s="457"/>
      <c r="P3711" s="398"/>
      <c r="Q3711" s="398"/>
    </row>
    <row r="3712" spans="1:17" s="364" customFormat="1" ht="109.2" customHeight="1" x14ac:dyDescent="0.3">
      <c r="A3712" s="368"/>
      <c r="B3712" s="361"/>
      <c r="C3712" s="368"/>
      <c r="D3712" s="368"/>
      <c r="E3712" s="368"/>
      <c r="F3712" s="368"/>
      <c r="G3712" s="369"/>
      <c r="H3712" s="369"/>
      <c r="I3712" s="443"/>
      <c r="J3712" s="368"/>
      <c r="O3712" s="457"/>
      <c r="P3712" s="398"/>
      <c r="Q3712" s="398"/>
    </row>
    <row r="3713" spans="1:17" s="364" customFormat="1" ht="109.2" customHeight="1" x14ac:dyDescent="0.3">
      <c r="A3713" s="368"/>
      <c r="B3713" s="361"/>
      <c r="C3713" s="368"/>
      <c r="D3713" s="368"/>
      <c r="E3713" s="368"/>
      <c r="F3713" s="368"/>
      <c r="G3713" s="369"/>
      <c r="H3713" s="369"/>
      <c r="I3713" s="443"/>
      <c r="J3713" s="368"/>
      <c r="O3713" s="457"/>
      <c r="P3713" s="398"/>
      <c r="Q3713" s="398"/>
    </row>
    <row r="3714" spans="1:17" s="364" customFormat="1" ht="109.2" customHeight="1" x14ac:dyDescent="0.3">
      <c r="A3714" s="368"/>
      <c r="B3714" s="361"/>
      <c r="C3714" s="368"/>
      <c r="D3714" s="368"/>
      <c r="E3714" s="368"/>
      <c r="F3714" s="368"/>
      <c r="G3714" s="369"/>
      <c r="H3714" s="369"/>
      <c r="I3714" s="443"/>
      <c r="J3714" s="368"/>
      <c r="O3714" s="457"/>
      <c r="P3714" s="398"/>
      <c r="Q3714" s="398"/>
    </row>
    <row r="3715" spans="1:17" s="364" customFormat="1" ht="109.2" customHeight="1" x14ac:dyDescent="0.3">
      <c r="A3715" s="368"/>
      <c r="B3715" s="361"/>
      <c r="C3715" s="368"/>
      <c r="D3715" s="368"/>
      <c r="E3715" s="368"/>
      <c r="F3715" s="368"/>
      <c r="G3715" s="369"/>
      <c r="H3715" s="369"/>
      <c r="I3715" s="443"/>
      <c r="J3715" s="368"/>
      <c r="O3715" s="457"/>
      <c r="P3715" s="398"/>
      <c r="Q3715" s="398"/>
    </row>
    <row r="3716" spans="1:17" s="364" customFormat="1" ht="109.2" customHeight="1" x14ac:dyDescent="0.3">
      <c r="A3716" s="368"/>
      <c r="B3716" s="361"/>
      <c r="C3716" s="368"/>
      <c r="D3716" s="368"/>
      <c r="E3716" s="368"/>
      <c r="F3716" s="368"/>
      <c r="G3716" s="369"/>
      <c r="H3716" s="369"/>
      <c r="I3716" s="443"/>
      <c r="J3716" s="368"/>
      <c r="O3716" s="457"/>
      <c r="P3716" s="398"/>
      <c r="Q3716" s="398"/>
    </row>
    <row r="3717" spans="1:17" s="364" customFormat="1" ht="109.2" customHeight="1" x14ac:dyDescent="0.3">
      <c r="A3717" s="368"/>
      <c r="B3717" s="361"/>
      <c r="C3717" s="368"/>
      <c r="D3717" s="368"/>
      <c r="E3717" s="368"/>
      <c r="F3717" s="368"/>
      <c r="G3717" s="369"/>
      <c r="H3717" s="369"/>
      <c r="I3717" s="443"/>
      <c r="J3717" s="368"/>
      <c r="O3717" s="457"/>
      <c r="P3717" s="398"/>
      <c r="Q3717" s="398"/>
    </row>
    <row r="3718" spans="1:17" s="364" customFormat="1" ht="109.2" customHeight="1" x14ac:dyDescent="0.3">
      <c r="A3718" s="368"/>
      <c r="B3718" s="361"/>
      <c r="C3718" s="368"/>
      <c r="D3718" s="368"/>
      <c r="E3718" s="368"/>
      <c r="F3718" s="368"/>
      <c r="G3718" s="369"/>
      <c r="H3718" s="369"/>
      <c r="I3718" s="443"/>
      <c r="J3718" s="368"/>
      <c r="O3718" s="457"/>
      <c r="P3718" s="398"/>
      <c r="Q3718" s="398"/>
    </row>
    <row r="3719" spans="1:17" s="364" customFormat="1" ht="109.2" customHeight="1" x14ac:dyDescent="0.3">
      <c r="A3719" s="368"/>
      <c r="B3719" s="361"/>
      <c r="C3719" s="368"/>
      <c r="D3719" s="368"/>
      <c r="E3719" s="368"/>
      <c r="F3719" s="368"/>
      <c r="G3719" s="369"/>
      <c r="H3719" s="369"/>
      <c r="I3719" s="443"/>
      <c r="J3719" s="368"/>
      <c r="O3719" s="457"/>
      <c r="P3719" s="398"/>
      <c r="Q3719" s="398"/>
    </row>
    <row r="3720" spans="1:17" s="364" customFormat="1" ht="109.2" customHeight="1" x14ac:dyDescent="0.3">
      <c r="A3720" s="368"/>
      <c r="B3720" s="361"/>
      <c r="C3720" s="368"/>
      <c r="D3720" s="368"/>
      <c r="E3720" s="368"/>
      <c r="F3720" s="368"/>
      <c r="G3720" s="369"/>
      <c r="H3720" s="369"/>
      <c r="I3720" s="443"/>
      <c r="J3720" s="368"/>
      <c r="O3720" s="457"/>
      <c r="P3720" s="398"/>
      <c r="Q3720" s="398"/>
    </row>
    <row r="3721" spans="1:17" s="364" customFormat="1" ht="109.2" customHeight="1" x14ac:dyDescent="0.3">
      <c r="A3721" s="368"/>
      <c r="B3721" s="361"/>
      <c r="C3721" s="368"/>
      <c r="D3721" s="368"/>
      <c r="E3721" s="368"/>
      <c r="F3721" s="368"/>
      <c r="G3721" s="369"/>
      <c r="H3721" s="369"/>
      <c r="I3721" s="443"/>
      <c r="J3721" s="368"/>
      <c r="O3721" s="457"/>
      <c r="P3721" s="398"/>
      <c r="Q3721" s="398"/>
    </row>
    <row r="3722" spans="1:17" s="364" customFormat="1" ht="109.2" customHeight="1" x14ac:dyDescent="0.3">
      <c r="A3722" s="368"/>
      <c r="B3722" s="361"/>
      <c r="C3722" s="368"/>
      <c r="D3722" s="368"/>
      <c r="E3722" s="368"/>
      <c r="F3722" s="368"/>
      <c r="G3722" s="369"/>
      <c r="H3722" s="369"/>
      <c r="I3722" s="443"/>
      <c r="J3722" s="368"/>
      <c r="O3722" s="457"/>
      <c r="P3722" s="398"/>
      <c r="Q3722" s="398"/>
    </row>
    <row r="3723" spans="1:17" s="364" customFormat="1" ht="109.2" customHeight="1" x14ac:dyDescent="0.3">
      <c r="A3723" s="368"/>
      <c r="B3723" s="361"/>
      <c r="C3723" s="368"/>
      <c r="D3723" s="368"/>
      <c r="E3723" s="368"/>
      <c r="F3723" s="368"/>
      <c r="G3723" s="369"/>
      <c r="H3723" s="369"/>
      <c r="I3723" s="443"/>
      <c r="J3723" s="368"/>
      <c r="O3723" s="457"/>
      <c r="P3723" s="398"/>
      <c r="Q3723" s="398"/>
    </row>
    <row r="3724" spans="1:17" s="364" customFormat="1" ht="109.2" customHeight="1" x14ac:dyDescent="0.3">
      <c r="A3724" s="368"/>
      <c r="B3724" s="361"/>
      <c r="C3724" s="368"/>
      <c r="D3724" s="368"/>
      <c r="E3724" s="368"/>
      <c r="F3724" s="368"/>
      <c r="G3724" s="369"/>
      <c r="H3724" s="369"/>
      <c r="I3724" s="443"/>
      <c r="J3724" s="368"/>
      <c r="O3724" s="457"/>
      <c r="P3724" s="398"/>
      <c r="Q3724" s="398"/>
    </row>
    <row r="3725" spans="1:17" s="364" customFormat="1" ht="109.2" customHeight="1" x14ac:dyDescent="0.3">
      <c r="A3725" s="368"/>
      <c r="B3725" s="361"/>
      <c r="C3725" s="368"/>
      <c r="D3725" s="368"/>
      <c r="E3725" s="368"/>
      <c r="F3725" s="368"/>
      <c r="G3725" s="369"/>
      <c r="H3725" s="369"/>
      <c r="I3725" s="443"/>
      <c r="J3725" s="368"/>
      <c r="O3725" s="457"/>
      <c r="P3725" s="398"/>
      <c r="Q3725" s="398"/>
    </row>
    <row r="3726" spans="1:17" s="364" customFormat="1" ht="109.2" customHeight="1" x14ac:dyDescent="0.3">
      <c r="A3726" s="368"/>
      <c r="B3726" s="361"/>
      <c r="C3726" s="368"/>
      <c r="D3726" s="368"/>
      <c r="E3726" s="368"/>
      <c r="F3726" s="368"/>
      <c r="G3726" s="369"/>
      <c r="H3726" s="369"/>
      <c r="I3726" s="443"/>
      <c r="J3726" s="368"/>
      <c r="O3726" s="457"/>
      <c r="P3726" s="398"/>
      <c r="Q3726" s="398"/>
    </row>
    <row r="3727" spans="1:17" s="364" customFormat="1" ht="109.2" customHeight="1" x14ac:dyDescent="0.3">
      <c r="A3727" s="368"/>
      <c r="B3727" s="361"/>
      <c r="C3727" s="368"/>
      <c r="D3727" s="368"/>
      <c r="E3727" s="368"/>
      <c r="F3727" s="368"/>
      <c r="G3727" s="369"/>
      <c r="H3727" s="369"/>
      <c r="I3727" s="443"/>
      <c r="J3727" s="368"/>
      <c r="O3727" s="457"/>
      <c r="P3727" s="398"/>
      <c r="Q3727" s="398"/>
    </row>
    <row r="3728" spans="1:17" s="364" customFormat="1" ht="109.2" customHeight="1" x14ac:dyDescent="0.3">
      <c r="A3728" s="368"/>
      <c r="B3728" s="361"/>
      <c r="C3728" s="368"/>
      <c r="D3728" s="368"/>
      <c r="E3728" s="368"/>
      <c r="F3728" s="368"/>
      <c r="G3728" s="369"/>
      <c r="H3728" s="369"/>
      <c r="I3728" s="443"/>
      <c r="J3728" s="368"/>
      <c r="O3728" s="457"/>
      <c r="P3728" s="398"/>
      <c r="Q3728" s="398"/>
    </row>
    <row r="3729" spans="1:17" s="364" customFormat="1" ht="109.2" customHeight="1" x14ac:dyDescent="0.3">
      <c r="A3729" s="368"/>
      <c r="B3729" s="361"/>
      <c r="C3729" s="368"/>
      <c r="D3729" s="368"/>
      <c r="E3729" s="368"/>
      <c r="F3729" s="368"/>
      <c r="G3729" s="369"/>
      <c r="H3729" s="369"/>
      <c r="I3729" s="443"/>
      <c r="J3729" s="368"/>
      <c r="O3729" s="457"/>
      <c r="P3729" s="398"/>
      <c r="Q3729" s="398"/>
    </row>
    <row r="3730" spans="1:17" s="364" customFormat="1" ht="109.2" customHeight="1" x14ac:dyDescent="0.3">
      <c r="A3730" s="368"/>
      <c r="B3730" s="361"/>
      <c r="C3730" s="368"/>
      <c r="D3730" s="368"/>
      <c r="E3730" s="368"/>
      <c r="F3730" s="368"/>
      <c r="G3730" s="369"/>
      <c r="H3730" s="369"/>
      <c r="I3730" s="443"/>
      <c r="J3730" s="368"/>
      <c r="O3730" s="457"/>
      <c r="P3730" s="398"/>
      <c r="Q3730" s="398"/>
    </row>
    <row r="3731" spans="1:17" s="364" customFormat="1" ht="109.2" customHeight="1" x14ac:dyDescent="0.3">
      <c r="A3731" s="368"/>
      <c r="B3731" s="361"/>
      <c r="C3731" s="368"/>
      <c r="D3731" s="368"/>
      <c r="E3731" s="368"/>
      <c r="F3731" s="368"/>
      <c r="G3731" s="369"/>
      <c r="H3731" s="369"/>
      <c r="I3731" s="443"/>
      <c r="J3731" s="368"/>
      <c r="O3731" s="457"/>
      <c r="P3731" s="398"/>
      <c r="Q3731" s="398"/>
    </row>
    <row r="3732" spans="1:17" s="364" customFormat="1" ht="109.2" customHeight="1" x14ac:dyDescent="0.3">
      <c r="A3732" s="368"/>
      <c r="B3732" s="361"/>
      <c r="C3732" s="368"/>
      <c r="D3732" s="368"/>
      <c r="E3732" s="368"/>
      <c r="F3732" s="368"/>
      <c r="G3732" s="369"/>
      <c r="H3732" s="369"/>
      <c r="I3732" s="443"/>
      <c r="J3732" s="368"/>
      <c r="O3732" s="457"/>
      <c r="P3732" s="398"/>
      <c r="Q3732" s="398"/>
    </row>
    <row r="3733" spans="1:17" s="364" customFormat="1" ht="109.2" customHeight="1" x14ac:dyDescent="0.3">
      <c r="A3733" s="368"/>
      <c r="B3733" s="361"/>
      <c r="C3733" s="368"/>
      <c r="D3733" s="368"/>
      <c r="E3733" s="368"/>
      <c r="F3733" s="368"/>
      <c r="G3733" s="369"/>
      <c r="H3733" s="369"/>
      <c r="I3733" s="443"/>
      <c r="J3733" s="368"/>
      <c r="O3733" s="457"/>
      <c r="P3733" s="398"/>
      <c r="Q3733" s="398"/>
    </row>
    <row r="3734" spans="1:17" s="364" customFormat="1" ht="109.2" customHeight="1" x14ac:dyDescent="0.3">
      <c r="A3734" s="368"/>
      <c r="B3734" s="361"/>
      <c r="C3734" s="368"/>
      <c r="D3734" s="368"/>
      <c r="E3734" s="368"/>
      <c r="F3734" s="368"/>
      <c r="G3734" s="369"/>
      <c r="H3734" s="369"/>
      <c r="I3734" s="443"/>
      <c r="J3734" s="368"/>
      <c r="O3734" s="457"/>
      <c r="P3734" s="398"/>
      <c r="Q3734" s="398"/>
    </row>
    <row r="3735" spans="1:17" s="364" customFormat="1" ht="109.2" customHeight="1" x14ac:dyDescent="0.3">
      <c r="A3735" s="368"/>
      <c r="B3735" s="361"/>
      <c r="C3735" s="368"/>
      <c r="D3735" s="368"/>
      <c r="E3735" s="368"/>
      <c r="F3735" s="368"/>
      <c r="G3735" s="369"/>
      <c r="H3735" s="369"/>
      <c r="I3735" s="443"/>
      <c r="J3735" s="368"/>
      <c r="O3735" s="457"/>
      <c r="P3735" s="398"/>
      <c r="Q3735" s="398"/>
    </row>
    <row r="3736" spans="1:17" s="364" customFormat="1" ht="109.2" customHeight="1" x14ac:dyDescent="0.3">
      <c r="A3736" s="368"/>
      <c r="B3736" s="361"/>
      <c r="C3736" s="368"/>
      <c r="D3736" s="368"/>
      <c r="E3736" s="368"/>
      <c r="F3736" s="368"/>
      <c r="G3736" s="369"/>
      <c r="H3736" s="369"/>
      <c r="I3736" s="443"/>
      <c r="J3736" s="368"/>
      <c r="O3736" s="457"/>
      <c r="P3736" s="398"/>
      <c r="Q3736" s="398"/>
    </row>
    <row r="3737" spans="1:17" s="364" customFormat="1" ht="109.2" customHeight="1" x14ac:dyDescent="0.3">
      <c r="A3737" s="368"/>
      <c r="B3737" s="361"/>
      <c r="C3737" s="368"/>
      <c r="D3737" s="368"/>
      <c r="E3737" s="368"/>
      <c r="F3737" s="368"/>
      <c r="G3737" s="369"/>
      <c r="H3737" s="369"/>
      <c r="I3737" s="443"/>
      <c r="J3737" s="368"/>
      <c r="O3737" s="457"/>
      <c r="P3737" s="398"/>
      <c r="Q3737" s="398"/>
    </row>
    <row r="3738" spans="1:17" s="364" customFormat="1" ht="109.2" customHeight="1" x14ac:dyDescent="0.3">
      <c r="A3738" s="368"/>
      <c r="B3738" s="361"/>
      <c r="C3738" s="368"/>
      <c r="D3738" s="368"/>
      <c r="E3738" s="368"/>
      <c r="F3738" s="368"/>
      <c r="G3738" s="369"/>
      <c r="H3738" s="369"/>
      <c r="I3738" s="443"/>
      <c r="J3738" s="368"/>
      <c r="O3738" s="457"/>
      <c r="P3738" s="398"/>
      <c r="Q3738" s="398"/>
    </row>
    <row r="3739" spans="1:17" s="364" customFormat="1" ht="109.2" customHeight="1" x14ac:dyDescent="0.3">
      <c r="A3739" s="368"/>
      <c r="B3739" s="361"/>
      <c r="C3739" s="368"/>
      <c r="D3739" s="368"/>
      <c r="E3739" s="368"/>
      <c r="F3739" s="368"/>
      <c r="G3739" s="369"/>
      <c r="H3739" s="369"/>
      <c r="I3739" s="443"/>
      <c r="J3739" s="368"/>
      <c r="O3739" s="457"/>
      <c r="P3739" s="398"/>
      <c r="Q3739" s="398"/>
    </row>
    <row r="3740" spans="1:17" s="364" customFormat="1" ht="109.2" customHeight="1" x14ac:dyDescent="0.3">
      <c r="A3740" s="368"/>
      <c r="B3740" s="361"/>
      <c r="C3740" s="368"/>
      <c r="D3740" s="368"/>
      <c r="E3740" s="368"/>
      <c r="F3740" s="368"/>
      <c r="G3740" s="369"/>
      <c r="H3740" s="369"/>
      <c r="I3740" s="443"/>
      <c r="J3740" s="368"/>
      <c r="O3740" s="457"/>
      <c r="P3740" s="398"/>
      <c r="Q3740" s="398"/>
    </row>
    <row r="3741" spans="1:17" s="364" customFormat="1" ht="109.2" customHeight="1" x14ac:dyDescent="0.3">
      <c r="A3741" s="368"/>
      <c r="B3741" s="361"/>
      <c r="C3741" s="368"/>
      <c r="D3741" s="368"/>
      <c r="E3741" s="368"/>
      <c r="F3741" s="368"/>
      <c r="G3741" s="369"/>
      <c r="H3741" s="369"/>
      <c r="I3741" s="443"/>
      <c r="J3741" s="368"/>
      <c r="O3741" s="457"/>
      <c r="P3741" s="398"/>
      <c r="Q3741" s="398"/>
    </row>
    <row r="3742" spans="1:17" s="364" customFormat="1" ht="109.2" customHeight="1" x14ac:dyDescent="0.3">
      <c r="A3742" s="368"/>
      <c r="B3742" s="361"/>
      <c r="C3742" s="368"/>
      <c r="D3742" s="368"/>
      <c r="E3742" s="368"/>
      <c r="F3742" s="368"/>
      <c r="G3742" s="369"/>
      <c r="H3742" s="369"/>
      <c r="I3742" s="443"/>
      <c r="J3742" s="368"/>
      <c r="O3742" s="457"/>
      <c r="P3742" s="398"/>
      <c r="Q3742" s="398"/>
    </row>
    <row r="3743" spans="1:17" s="364" customFormat="1" ht="109.2" customHeight="1" x14ac:dyDescent="0.3">
      <c r="A3743" s="368"/>
      <c r="B3743" s="361"/>
      <c r="C3743" s="368"/>
      <c r="D3743" s="368"/>
      <c r="E3743" s="368"/>
      <c r="F3743" s="368"/>
      <c r="G3743" s="369"/>
      <c r="H3743" s="369"/>
      <c r="I3743" s="443"/>
      <c r="J3743" s="368"/>
      <c r="O3743" s="457"/>
      <c r="P3743" s="398"/>
      <c r="Q3743" s="398"/>
    </row>
    <row r="3744" spans="1:17" s="364" customFormat="1" ht="109.2" customHeight="1" x14ac:dyDescent="0.3">
      <c r="A3744" s="368"/>
      <c r="B3744" s="361"/>
      <c r="C3744" s="368"/>
      <c r="D3744" s="368"/>
      <c r="E3744" s="368"/>
      <c r="F3744" s="368"/>
      <c r="G3744" s="369"/>
      <c r="H3744" s="369"/>
      <c r="I3744" s="443"/>
      <c r="J3744" s="368"/>
      <c r="O3744" s="457"/>
      <c r="P3744" s="398"/>
      <c r="Q3744" s="398"/>
    </row>
    <row r="3745" spans="1:17" s="364" customFormat="1" ht="109.2" customHeight="1" x14ac:dyDescent="0.3">
      <c r="A3745" s="368"/>
      <c r="B3745" s="361"/>
      <c r="C3745" s="368"/>
      <c r="D3745" s="368"/>
      <c r="E3745" s="368"/>
      <c r="F3745" s="368"/>
      <c r="G3745" s="369"/>
      <c r="H3745" s="369"/>
      <c r="I3745" s="443"/>
      <c r="J3745" s="368"/>
      <c r="O3745" s="457"/>
      <c r="P3745" s="398"/>
      <c r="Q3745" s="398"/>
    </row>
    <row r="3746" spans="1:17" s="364" customFormat="1" ht="109.2" customHeight="1" x14ac:dyDescent="0.3">
      <c r="A3746" s="368"/>
      <c r="B3746" s="361"/>
      <c r="C3746" s="368"/>
      <c r="D3746" s="368"/>
      <c r="E3746" s="368"/>
      <c r="F3746" s="368"/>
      <c r="G3746" s="369"/>
      <c r="H3746" s="369"/>
      <c r="I3746" s="443"/>
      <c r="J3746" s="368"/>
      <c r="O3746" s="457"/>
      <c r="P3746" s="398"/>
      <c r="Q3746" s="398"/>
    </row>
    <row r="3747" spans="1:17" s="364" customFormat="1" ht="109.2" customHeight="1" x14ac:dyDescent="0.3">
      <c r="A3747" s="368"/>
      <c r="B3747" s="361"/>
      <c r="C3747" s="368"/>
      <c r="D3747" s="368"/>
      <c r="E3747" s="368"/>
      <c r="F3747" s="368"/>
      <c r="G3747" s="369"/>
      <c r="H3747" s="369"/>
      <c r="I3747" s="443"/>
      <c r="J3747" s="368"/>
      <c r="O3747" s="457"/>
      <c r="P3747" s="398"/>
      <c r="Q3747" s="398"/>
    </row>
    <row r="3748" spans="1:17" s="364" customFormat="1" ht="109.2" customHeight="1" x14ac:dyDescent="0.3">
      <c r="A3748" s="368"/>
      <c r="B3748" s="361"/>
      <c r="C3748" s="368"/>
      <c r="D3748" s="368"/>
      <c r="E3748" s="368"/>
      <c r="F3748" s="368"/>
      <c r="G3748" s="369"/>
      <c r="H3748" s="369"/>
      <c r="I3748" s="443"/>
      <c r="J3748" s="368"/>
      <c r="O3748" s="457"/>
      <c r="P3748" s="398"/>
      <c r="Q3748" s="398"/>
    </row>
    <row r="3749" spans="1:17" s="364" customFormat="1" ht="109.2" customHeight="1" x14ac:dyDescent="0.3">
      <c r="A3749" s="368"/>
      <c r="B3749" s="361"/>
      <c r="C3749" s="368"/>
      <c r="D3749" s="368"/>
      <c r="E3749" s="368"/>
      <c r="F3749" s="368"/>
      <c r="G3749" s="369"/>
      <c r="H3749" s="369"/>
      <c r="I3749" s="443"/>
      <c r="J3749" s="368"/>
      <c r="O3749" s="457"/>
      <c r="P3749" s="398"/>
      <c r="Q3749" s="398"/>
    </row>
    <row r="3750" spans="1:17" s="364" customFormat="1" ht="109.2" customHeight="1" x14ac:dyDescent="0.3">
      <c r="A3750" s="368"/>
      <c r="B3750" s="361"/>
      <c r="C3750" s="368"/>
      <c r="D3750" s="368"/>
      <c r="E3750" s="368"/>
      <c r="F3750" s="368"/>
      <c r="G3750" s="369"/>
      <c r="H3750" s="369"/>
      <c r="I3750" s="443"/>
      <c r="J3750" s="368"/>
      <c r="O3750" s="457"/>
      <c r="P3750" s="398"/>
      <c r="Q3750" s="398"/>
    </row>
    <row r="3751" spans="1:17" s="364" customFormat="1" ht="109.2" customHeight="1" x14ac:dyDescent="0.3">
      <c r="A3751" s="368"/>
      <c r="B3751" s="361"/>
      <c r="C3751" s="368"/>
      <c r="D3751" s="368"/>
      <c r="E3751" s="368"/>
      <c r="F3751" s="368"/>
      <c r="G3751" s="369"/>
      <c r="H3751" s="369"/>
      <c r="I3751" s="443"/>
      <c r="J3751" s="368"/>
      <c r="O3751" s="457"/>
      <c r="P3751" s="398"/>
      <c r="Q3751" s="398"/>
    </row>
    <row r="3752" spans="1:17" s="364" customFormat="1" ht="109.2" customHeight="1" x14ac:dyDescent="0.3">
      <c r="A3752" s="368"/>
      <c r="B3752" s="361"/>
      <c r="C3752" s="368"/>
      <c r="D3752" s="368"/>
      <c r="E3752" s="368"/>
      <c r="F3752" s="368"/>
      <c r="G3752" s="369"/>
      <c r="H3752" s="369"/>
      <c r="I3752" s="443"/>
      <c r="J3752" s="368"/>
      <c r="O3752" s="457"/>
      <c r="P3752" s="398"/>
      <c r="Q3752" s="398"/>
    </row>
    <row r="3753" spans="1:17" s="364" customFormat="1" ht="109.2" customHeight="1" x14ac:dyDescent="0.3">
      <c r="A3753" s="368"/>
      <c r="B3753" s="361"/>
      <c r="C3753" s="368"/>
      <c r="D3753" s="368"/>
      <c r="E3753" s="368"/>
      <c r="F3753" s="368"/>
      <c r="G3753" s="369"/>
      <c r="H3753" s="369"/>
      <c r="I3753" s="443"/>
      <c r="J3753" s="368"/>
      <c r="O3753" s="457"/>
      <c r="P3753" s="398"/>
      <c r="Q3753" s="398"/>
    </row>
    <row r="3754" spans="1:17" s="364" customFormat="1" ht="109.2" customHeight="1" x14ac:dyDescent="0.3">
      <c r="A3754" s="368"/>
      <c r="B3754" s="361"/>
      <c r="C3754" s="368"/>
      <c r="D3754" s="368"/>
      <c r="E3754" s="368"/>
      <c r="F3754" s="368"/>
      <c r="G3754" s="369"/>
      <c r="H3754" s="369"/>
      <c r="I3754" s="443"/>
      <c r="J3754" s="368"/>
      <c r="O3754" s="457"/>
      <c r="P3754" s="398"/>
      <c r="Q3754" s="398"/>
    </row>
    <row r="3755" spans="1:17" s="364" customFormat="1" ht="109.2" customHeight="1" x14ac:dyDescent="0.3">
      <c r="A3755" s="368"/>
      <c r="B3755" s="361"/>
      <c r="C3755" s="368"/>
      <c r="D3755" s="368"/>
      <c r="E3755" s="368"/>
      <c r="F3755" s="368"/>
      <c r="G3755" s="369"/>
      <c r="H3755" s="369"/>
      <c r="I3755" s="443"/>
      <c r="J3755" s="368"/>
      <c r="O3755" s="457"/>
      <c r="P3755" s="398"/>
      <c r="Q3755" s="398"/>
    </row>
    <row r="3756" spans="1:17" s="364" customFormat="1" ht="109.2" customHeight="1" x14ac:dyDescent="0.3">
      <c r="A3756" s="368"/>
      <c r="B3756" s="361"/>
      <c r="C3756" s="368"/>
      <c r="D3756" s="368"/>
      <c r="E3756" s="368"/>
      <c r="F3756" s="368"/>
      <c r="G3756" s="369"/>
      <c r="H3756" s="369"/>
      <c r="I3756" s="443"/>
      <c r="J3756" s="368"/>
      <c r="O3756" s="457"/>
      <c r="P3756" s="398"/>
      <c r="Q3756" s="398"/>
    </row>
    <row r="3757" spans="1:17" s="364" customFormat="1" ht="109.2" customHeight="1" x14ac:dyDescent="0.3">
      <c r="A3757" s="368"/>
      <c r="B3757" s="361"/>
      <c r="C3757" s="368"/>
      <c r="D3757" s="368"/>
      <c r="E3757" s="368"/>
      <c r="F3757" s="368"/>
      <c r="G3757" s="369"/>
      <c r="H3757" s="369"/>
      <c r="I3757" s="443"/>
      <c r="J3757" s="368"/>
      <c r="O3757" s="457"/>
      <c r="P3757" s="398"/>
      <c r="Q3757" s="398"/>
    </row>
    <row r="3758" spans="1:17" s="364" customFormat="1" ht="109.2" customHeight="1" x14ac:dyDescent="0.3">
      <c r="A3758" s="368"/>
      <c r="B3758" s="361"/>
      <c r="C3758" s="368"/>
      <c r="D3758" s="368"/>
      <c r="E3758" s="368"/>
      <c r="F3758" s="368"/>
      <c r="G3758" s="369"/>
      <c r="H3758" s="369"/>
      <c r="I3758" s="443"/>
      <c r="J3758" s="368"/>
      <c r="O3758" s="457"/>
      <c r="P3758" s="398"/>
      <c r="Q3758" s="398"/>
    </row>
    <row r="3759" spans="1:17" s="364" customFormat="1" ht="109.2" customHeight="1" x14ac:dyDescent="0.3">
      <c r="A3759" s="368"/>
      <c r="B3759" s="361"/>
      <c r="C3759" s="368"/>
      <c r="D3759" s="368"/>
      <c r="E3759" s="368"/>
      <c r="F3759" s="368"/>
      <c r="G3759" s="369"/>
      <c r="H3759" s="369"/>
      <c r="I3759" s="443"/>
      <c r="J3759" s="368"/>
      <c r="O3759" s="457"/>
      <c r="P3759" s="398"/>
      <c r="Q3759" s="398"/>
    </row>
    <row r="3760" spans="1:17" s="364" customFormat="1" ht="109.2" customHeight="1" x14ac:dyDescent="0.3">
      <c r="A3760" s="368"/>
      <c r="B3760" s="361"/>
      <c r="C3760" s="368"/>
      <c r="D3760" s="368"/>
      <c r="E3760" s="368"/>
      <c r="F3760" s="368"/>
      <c r="G3760" s="369"/>
      <c r="H3760" s="369"/>
      <c r="I3760" s="443"/>
      <c r="J3760" s="368"/>
      <c r="O3760" s="457"/>
      <c r="P3760" s="398"/>
      <c r="Q3760" s="398"/>
    </row>
    <row r="3761" spans="1:17" s="364" customFormat="1" ht="109.2" customHeight="1" x14ac:dyDescent="0.3">
      <c r="A3761" s="368"/>
      <c r="B3761" s="361"/>
      <c r="C3761" s="368"/>
      <c r="D3761" s="368"/>
      <c r="E3761" s="368"/>
      <c r="F3761" s="368"/>
      <c r="G3761" s="369"/>
      <c r="H3761" s="369"/>
      <c r="I3761" s="443"/>
      <c r="J3761" s="368"/>
      <c r="O3761" s="457"/>
      <c r="P3761" s="398"/>
      <c r="Q3761" s="398"/>
    </row>
    <row r="3762" spans="1:17" s="364" customFormat="1" ht="109.2" customHeight="1" x14ac:dyDescent="0.3">
      <c r="A3762" s="368"/>
      <c r="B3762" s="361"/>
      <c r="C3762" s="368"/>
      <c r="D3762" s="368"/>
      <c r="E3762" s="368"/>
      <c r="F3762" s="368"/>
      <c r="G3762" s="369"/>
      <c r="H3762" s="369"/>
      <c r="I3762" s="443"/>
      <c r="J3762" s="368"/>
      <c r="O3762" s="457"/>
      <c r="P3762" s="398"/>
      <c r="Q3762" s="398"/>
    </row>
    <row r="3763" spans="1:17" s="364" customFormat="1" ht="109.2" customHeight="1" x14ac:dyDescent="0.3">
      <c r="A3763" s="368"/>
      <c r="B3763" s="361"/>
      <c r="C3763" s="368"/>
      <c r="D3763" s="368"/>
      <c r="E3763" s="368"/>
      <c r="F3763" s="368"/>
      <c r="G3763" s="369"/>
      <c r="H3763" s="369"/>
      <c r="I3763" s="443"/>
      <c r="J3763" s="368"/>
      <c r="O3763" s="457"/>
      <c r="P3763" s="398"/>
      <c r="Q3763" s="398"/>
    </row>
    <row r="3764" spans="1:17" s="364" customFormat="1" ht="109.2" customHeight="1" x14ac:dyDescent="0.3">
      <c r="A3764" s="368"/>
      <c r="B3764" s="361"/>
      <c r="C3764" s="368"/>
      <c r="D3764" s="368"/>
      <c r="E3764" s="368"/>
      <c r="F3764" s="368"/>
      <c r="G3764" s="369"/>
      <c r="H3764" s="369"/>
      <c r="I3764" s="443"/>
      <c r="J3764" s="368"/>
      <c r="O3764" s="457"/>
      <c r="P3764" s="398"/>
      <c r="Q3764" s="398"/>
    </row>
    <row r="3765" spans="1:17" s="364" customFormat="1" ht="109.2" customHeight="1" x14ac:dyDescent="0.3">
      <c r="A3765" s="368"/>
      <c r="B3765" s="361"/>
      <c r="C3765" s="368"/>
      <c r="D3765" s="368"/>
      <c r="E3765" s="368"/>
      <c r="F3765" s="368"/>
      <c r="G3765" s="369"/>
      <c r="H3765" s="369"/>
      <c r="I3765" s="443"/>
      <c r="J3765" s="368"/>
      <c r="O3765" s="457"/>
      <c r="P3765" s="398"/>
      <c r="Q3765" s="398"/>
    </row>
    <row r="3766" spans="1:17" s="364" customFormat="1" ht="109.2" customHeight="1" x14ac:dyDescent="0.3">
      <c r="A3766" s="368"/>
      <c r="B3766" s="361"/>
      <c r="C3766" s="368"/>
      <c r="D3766" s="368"/>
      <c r="E3766" s="368"/>
      <c r="F3766" s="368"/>
      <c r="G3766" s="369"/>
      <c r="H3766" s="369"/>
      <c r="I3766" s="443"/>
      <c r="J3766" s="368"/>
      <c r="O3766" s="457"/>
      <c r="P3766" s="398"/>
      <c r="Q3766" s="398"/>
    </row>
    <row r="3767" spans="1:17" s="364" customFormat="1" ht="109.2" customHeight="1" x14ac:dyDescent="0.3">
      <c r="A3767" s="368"/>
      <c r="B3767" s="361"/>
      <c r="C3767" s="368"/>
      <c r="D3767" s="368"/>
      <c r="E3767" s="368"/>
      <c r="F3767" s="368"/>
      <c r="G3767" s="369"/>
      <c r="H3767" s="369"/>
      <c r="I3767" s="443"/>
      <c r="J3767" s="368"/>
      <c r="O3767" s="457"/>
      <c r="P3767" s="398"/>
      <c r="Q3767" s="398"/>
    </row>
    <row r="3768" spans="1:17" s="364" customFormat="1" ht="109.2" customHeight="1" x14ac:dyDescent="0.3">
      <c r="A3768" s="368"/>
      <c r="B3768" s="361"/>
      <c r="C3768" s="368"/>
      <c r="D3768" s="368"/>
      <c r="E3768" s="368"/>
      <c r="F3768" s="368"/>
      <c r="G3768" s="369"/>
      <c r="H3768" s="369"/>
      <c r="I3768" s="443"/>
      <c r="J3768" s="368"/>
      <c r="O3768" s="457"/>
      <c r="P3768" s="398"/>
      <c r="Q3768" s="398"/>
    </row>
    <row r="3769" spans="1:17" s="364" customFormat="1" ht="109.2" customHeight="1" x14ac:dyDescent="0.3">
      <c r="A3769" s="368"/>
      <c r="B3769" s="361"/>
      <c r="C3769" s="368"/>
      <c r="D3769" s="368"/>
      <c r="E3769" s="368"/>
      <c r="F3769" s="368"/>
      <c r="G3769" s="369"/>
      <c r="H3769" s="369"/>
      <c r="I3769" s="443"/>
      <c r="J3769" s="368"/>
      <c r="O3769" s="457"/>
      <c r="P3769" s="398"/>
      <c r="Q3769" s="398"/>
    </row>
    <row r="3770" spans="1:17" s="364" customFormat="1" ht="109.2" customHeight="1" x14ac:dyDescent="0.3">
      <c r="A3770" s="368"/>
      <c r="B3770" s="361"/>
      <c r="C3770" s="368"/>
      <c r="D3770" s="368"/>
      <c r="E3770" s="368"/>
      <c r="F3770" s="368"/>
      <c r="G3770" s="369"/>
      <c r="H3770" s="369"/>
      <c r="I3770" s="443"/>
      <c r="J3770" s="368"/>
      <c r="O3770" s="457"/>
      <c r="P3770" s="398"/>
      <c r="Q3770" s="398"/>
    </row>
    <row r="3771" spans="1:17" s="364" customFormat="1" ht="109.2" customHeight="1" x14ac:dyDescent="0.3">
      <c r="A3771" s="368"/>
      <c r="B3771" s="361"/>
      <c r="C3771" s="368"/>
      <c r="D3771" s="368"/>
      <c r="E3771" s="368"/>
      <c r="F3771" s="368"/>
      <c r="G3771" s="369"/>
      <c r="H3771" s="369"/>
      <c r="I3771" s="443"/>
      <c r="J3771" s="368"/>
      <c r="O3771" s="457"/>
      <c r="P3771" s="398"/>
      <c r="Q3771" s="398"/>
    </row>
    <row r="3772" spans="1:17" s="364" customFormat="1" ht="109.2" customHeight="1" x14ac:dyDescent="0.3">
      <c r="A3772" s="368"/>
      <c r="B3772" s="361"/>
      <c r="C3772" s="368"/>
      <c r="D3772" s="368"/>
      <c r="E3772" s="368"/>
      <c r="F3772" s="368"/>
      <c r="G3772" s="369"/>
      <c r="H3772" s="369"/>
      <c r="I3772" s="443"/>
      <c r="J3772" s="368"/>
      <c r="O3772" s="457"/>
      <c r="P3772" s="398"/>
      <c r="Q3772" s="398"/>
    </row>
    <row r="3773" spans="1:17" s="364" customFormat="1" ht="109.2" customHeight="1" x14ac:dyDescent="0.3">
      <c r="A3773" s="368"/>
      <c r="B3773" s="361"/>
      <c r="C3773" s="368"/>
      <c r="D3773" s="368"/>
      <c r="E3773" s="368"/>
      <c r="F3773" s="368"/>
      <c r="G3773" s="369"/>
      <c r="H3773" s="369"/>
      <c r="I3773" s="443"/>
      <c r="J3773" s="368"/>
      <c r="O3773" s="457"/>
      <c r="P3773" s="398"/>
      <c r="Q3773" s="398"/>
    </row>
    <row r="3774" spans="1:17" s="364" customFormat="1" ht="109.2" customHeight="1" x14ac:dyDescent="0.3">
      <c r="A3774" s="368"/>
      <c r="B3774" s="361"/>
      <c r="C3774" s="368"/>
      <c r="D3774" s="368"/>
      <c r="E3774" s="368"/>
      <c r="F3774" s="368"/>
      <c r="G3774" s="369"/>
      <c r="H3774" s="369"/>
      <c r="I3774" s="443"/>
      <c r="J3774" s="368"/>
      <c r="O3774" s="457"/>
      <c r="P3774" s="398"/>
      <c r="Q3774" s="398"/>
    </row>
    <row r="3775" spans="1:17" s="364" customFormat="1" ht="109.2" customHeight="1" x14ac:dyDescent="0.3">
      <c r="A3775" s="368"/>
      <c r="B3775" s="361"/>
      <c r="C3775" s="368"/>
      <c r="D3775" s="368"/>
      <c r="E3775" s="368"/>
      <c r="F3775" s="368"/>
      <c r="G3775" s="369"/>
      <c r="H3775" s="369"/>
      <c r="I3775" s="443"/>
      <c r="J3775" s="368"/>
      <c r="O3775" s="457"/>
      <c r="P3775" s="398"/>
      <c r="Q3775" s="398"/>
    </row>
    <row r="3776" spans="1:17" s="364" customFormat="1" ht="109.2" customHeight="1" x14ac:dyDescent="0.3">
      <c r="A3776" s="368"/>
      <c r="B3776" s="361"/>
      <c r="C3776" s="368"/>
      <c r="D3776" s="368"/>
      <c r="E3776" s="368"/>
      <c r="F3776" s="368"/>
      <c r="G3776" s="369"/>
      <c r="H3776" s="369"/>
      <c r="I3776" s="443"/>
      <c r="J3776" s="368"/>
      <c r="O3776" s="457"/>
      <c r="P3776" s="398"/>
      <c r="Q3776" s="398"/>
    </row>
    <row r="3777" spans="1:17" s="364" customFormat="1" ht="109.2" customHeight="1" x14ac:dyDescent="0.3">
      <c r="A3777" s="368"/>
      <c r="B3777" s="361"/>
      <c r="C3777" s="368"/>
      <c r="D3777" s="368"/>
      <c r="E3777" s="368"/>
      <c r="F3777" s="368"/>
      <c r="G3777" s="369"/>
      <c r="H3777" s="369"/>
      <c r="I3777" s="443"/>
      <c r="J3777" s="368"/>
      <c r="O3777" s="457"/>
      <c r="P3777" s="398"/>
      <c r="Q3777" s="398"/>
    </row>
    <row r="3778" spans="1:17" s="364" customFormat="1" ht="109.2" customHeight="1" x14ac:dyDescent="0.3">
      <c r="A3778" s="368"/>
      <c r="B3778" s="361"/>
      <c r="C3778" s="368"/>
      <c r="D3778" s="368"/>
      <c r="E3778" s="368"/>
      <c r="F3778" s="368"/>
      <c r="G3778" s="369"/>
      <c r="H3778" s="369"/>
      <c r="I3778" s="443"/>
      <c r="J3778" s="368"/>
      <c r="O3778" s="457"/>
      <c r="P3778" s="398"/>
      <c r="Q3778" s="398"/>
    </row>
    <row r="3779" spans="1:17" s="364" customFormat="1" ht="109.2" customHeight="1" x14ac:dyDescent="0.3">
      <c r="A3779" s="368"/>
      <c r="B3779" s="361"/>
      <c r="C3779" s="368"/>
      <c r="D3779" s="368"/>
      <c r="E3779" s="368"/>
      <c r="F3779" s="368"/>
      <c r="G3779" s="369"/>
      <c r="H3779" s="369"/>
      <c r="I3779" s="443"/>
      <c r="J3779" s="368"/>
      <c r="O3779" s="457"/>
      <c r="P3779" s="398"/>
      <c r="Q3779" s="398"/>
    </row>
    <row r="3780" spans="1:17" s="364" customFormat="1" ht="109.2" customHeight="1" x14ac:dyDescent="0.3">
      <c r="A3780" s="368"/>
      <c r="B3780" s="361"/>
      <c r="C3780" s="368"/>
      <c r="D3780" s="368"/>
      <c r="E3780" s="368"/>
      <c r="F3780" s="368"/>
      <c r="G3780" s="369"/>
      <c r="H3780" s="369"/>
      <c r="I3780" s="443"/>
      <c r="J3780" s="368"/>
      <c r="O3780" s="457"/>
      <c r="P3780" s="398"/>
      <c r="Q3780" s="398"/>
    </row>
    <row r="3781" spans="1:17" s="364" customFormat="1" ht="109.2" customHeight="1" x14ac:dyDescent="0.3">
      <c r="A3781" s="368"/>
      <c r="B3781" s="361"/>
      <c r="C3781" s="368"/>
      <c r="D3781" s="368"/>
      <c r="E3781" s="368"/>
      <c r="F3781" s="368"/>
      <c r="G3781" s="369"/>
      <c r="H3781" s="369"/>
      <c r="I3781" s="443"/>
      <c r="J3781" s="368"/>
      <c r="O3781" s="457"/>
      <c r="P3781" s="398"/>
      <c r="Q3781" s="398"/>
    </row>
    <row r="3782" spans="1:17" s="364" customFormat="1" ht="109.2" customHeight="1" x14ac:dyDescent="0.3">
      <c r="A3782" s="368"/>
      <c r="B3782" s="361"/>
      <c r="C3782" s="368"/>
      <c r="D3782" s="368"/>
      <c r="E3782" s="368"/>
      <c r="F3782" s="368"/>
      <c r="G3782" s="369"/>
      <c r="H3782" s="369"/>
      <c r="I3782" s="443"/>
      <c r="J3782" s="368"/>
      <c r="O3782" s="457"/>
      <c r="P3782" s="398"/>
      <c r="Q3782" s="398"/>
    </row>
    <row r="3783" spans="1:17" s="364" customFormat="1" ht="109.2" customHeight="1" x14ac:dyDescent="0.3">
      <c r="A3783" s="368"/>
      <c r="B3783" s="361"/>
      <c r="C3783" s="368"/>
      <c r="D3783" s="368"/>
      <c r="E3783" s="368"/>
      <c r="F3783" s="368"/>
      <c r="G3783" s="369"/>
      <c r="H3783" s="369"/>
      <c r="I3783" s="443"/>
      <c r="J3783" s="368"/>
      <c r="O3783" s="457"/>
      <c r="P3783" s="398"/>
      <c r="Q3783" s="398"/>
    </row>
    <row r="3784" spans="1:17" s="364" customFormat="1" ht="109.2" customHeight="1" x14ac:dyDescent="0.3">
      <c r="A3784" s="368"/>
      <c r="B3784" s="361"/>
      <c r="C3784" s="368"/>
      <c r="D3784" s="368"/>
      <c r="E3784" s="368"/>
      <c r="F3784" s="368"/>
      <c r="G3784" s="369"/>
      <c r="H3784" s="369"/>
      <c r="I3784" s="443"/>
      <c r="J3784" s="368"/>
      <c r="O3784" s="457"/>
      <c r="P3784" s="398"/>
      <c r="Q3784" s="398"/>
    </row>
    <row r="3785" spans="1:17" s="364" customFormat="1" ht="109.2" customHeight="1" x14ac:dyDescent="0.3">
      <c r="A3785" s="368"/>
      <c r="B3785" s="361"/>
      <c r="C3785" s="368"/>
      <c r="D3785" s="368"/>
      <c r="E3785" s="368"/>
      <c r="F3785" s="368"/>
      <c r="G3785" s="369"/>
      <c r="H3785" s="369"/>
      <c r="I3785" s="443"/>
      <c r="J3785" s="368"/>
      <c r="O3785" s="457"/>
      <c r="P3785" s="398"/>
      <c r="Q3785" s="398"/>
    </row>
    <row r="3786" spans="1:17" s="364" customFormat="1" ht="109.2" customHeight="1" x14ac:dyDescent="0.3">
      <c r="A3786" s="368"/>
      <c r="B3786" s="361"/>
      <c r="C3786" s="368"/>
      <c r="D3786" s="368"/>
      <c r="E3786" s="368"/>
      <c r="F3786" s="368"/>
      <c r="G3786" s="369"/>
      <c r="H3786" s="369"/>
      <c r="I3786" s="443"/>
      <c r="J3786" s="368"/>
      <c r="O3786" s="457"/>
      <c r="P3786" s="398"/>
      <c r="Q3786" s="398"/>
    </row>
    <row r="3787" spans="1:17" s="364" customFormat="1" ht="109.2" customHeight="1" x14ac:dyDescent="0.3">
      <c r="A3787" s="368"/>
      <c r="B3787" s="361"/>
      <c r="C3787" s="368"/>
      <c r="D3787" s="368"/>
      <c r="E3787" s="368"/>
      <c r="F3787" s="368"/>
      <c r="G3787" s="369"/>
      <c r="H3787" s="369"/>
      <c r="I3787" s="443"/>
      <c r="J3787" s="368"/>
      <c r="O3787" s="457"/>
      <c r="P3787" s="398"/>
      <c r="Q3787" s="398"/>
    </row>
    <row r="3788" spans="1:17" s="364" customFormat="1" ht="109.2" customHeight="1" x14ac:dyDescent="0.3">
      <c r="A3788" s="368"/>
      <c r="B3788" s="361"/>
      <c r="C3788" s="368"/>
      <c r="D3788" s="368"/>
      <c r="E3788" s="368"/>
      <c r="F3788" s="368"/>
      <c r="G3788" s="369"/>
      <c r="H3788" s="369"/>
      <c r="I3788" s="443"/>
      <c r="J3788" s="368"/>
      <c r="O3788" s="457"/>
      <c r="P3788" s="398"/>
      <c r="Q3788" s="398"/>
    </row>
    <row r="3789" spans="1:17" s="364" customFormat="1" ht="109.2" customHeight="1" x14ac:dyDescent="0.3">
      <c r="A3789" s="368"/>
      <c r="B3789" s="361"/>
      <c r="C3789" s="368"/>
      <c r="D3789" s="368"/>
      <c r="E3789" s="368"/>
      <c r="F3789" s="368"/>
      <c r="G3789" s="369"/>
      <c r="H3789" s="369"/>
      <c r="I3789" s="443"/>
      <c r="J3789" s="368"/>
      <c r="O3789" s="457"/>
      <c r="P3789" s="398"/>
      <c r="Q3789" s="398"/>
    </row>
    <row r="3790" spans="1:17" s="364" customFormat="1" ht="109.2" customHeight="1" x14ac:dyDescent="0.3">
      <c r="A3790" s="368"/>
      <c r="B3790" s="361"/>
      <c r="C3790" s="368"/>
      <c r="D3790" s="368"/>
      <c r="E3790" s="368"/>
      <c r="F3790" s="368"/>
      <c r="G3790" s="369"/>
      <c r="H3790" s="369"/>
      <c r="I3790" s="443"/>
      <c r="J3790" s="368"/>
      <c r="O3790" s="457"/>
      <c r="P3790" s="398"/>
      <c r="Q3790" s="398"/>
    </row>
    <row r="3791" spans="1:17" s="364" customFormat="1" ht="109.2" customHeight="1" x14ac:dyDescent="0.3">
      <c r="A3791" s="368"/>
      <c r="B3791" s="361"/>
      <c r="C3791" s="368"/>
      <c r="D3791" s="368"/>
      <c r="E3791" s="368"/>
      <c r="F3791" s="368"/>
      <c r="G3791" s="369"/>
      <c r="H3791" s="369"/>
      <c r="I3791" s="443"/>
      <c r="J3791" s="368"/>
      <c r="O3791" s="457"/>
      <c r="P3791" s="398"/>
      <c r="Q3791" s="398"/>
    </row>
    <row r="3792" spans="1:17" s="364" customFormat="1" ht="109.2" customHeight="1" x14ac:dyDescent="0.3">
      <c r="A3792" s="368"/>
      <c r="B3792" s="361"/>
      <c r="C3792" s="368"/>
      <c r="D3792" s="368"/>
      <c r="E3792" s="368"/>
      <c r="F3792" s="368"/>
      <c r="G3792" s="369"/>
      <c r="H3792" s="369"/>
      <c r="I3792" s="443"/>
      <c r="J3792" s="368"/>
      <c r="O3792" s="457"/>
      <c r="P3792" s="398"/>
      <c r="Q3792" s="398"/>
    </row>
    <row r="3793" spans="1:17" s="364" customFormat="1" ht="109.2" customHeight="1" x14ac:dyDescent="0.3">
      <c r="A3793" s="368"/>
      <c r="B3793" s="361"/>
      <c r="C3793" s="368"/>
      <c r="D3793" s="368"/>
      <c r="E3793" s="368"/>
      <c r="F3793" s="368"/>
      <c r="G3793" s="369"/>
      <c r="H3793" s="369"/>
      <c r="I3793" s="443"/>
      <c r="J3793" s="368"/>
      <c r="O3793" s="457"/>
      <c r="P3793" s="398"/>
      <c r="Q3793" s="398"/>
    </row>
    <row r="3794" spans="1:17" s="364" customFormat="1" ht="109.2" customHeight="1" x14ac:dyDescent="0.3">
      <c r="A3794" s="368"/>
      <c r="B3794" s="361"/>
      <c r="C3794" s="368"/>
      <c r="D3794" s="368"/>
      <c r="E3794" s="368"/>
      <c r="F3794" s="368"/>
      <c r="G3794" s="369"/>
      <c r="H3794" s="369"/>
      <c r="I3794" s="443"/>
      <c r="J3794" s="368"/>
      <c r="O3794" s="457"/>
      <c r="P3794" s="398"/>
      <c r="Q3794" s="398"/>
    </row>
    <row r="3795" spans="1:17" s="364" customFormat="1" ht="109.2" customHeight="1" x14ac:dyDescent="0.3">
      <c r="A3795" s="368"/>
      <c r="B3795" s="361"/>
      <c r="C3795" s="368"/>
      <c r="D3795" s="368"/>
      <c r="E3795" s="368"/>
      <c r="F3795" s="368"/>
      <c r="G3795" s="369"/>
      <c r="H3795" s="369"/>
      <c r="I3795" s="443"/>
      <c r="J3795" s="368"/>
      <c r="O3795" s="457"/>
      <c r="P3795" s="398"/>
      <c r="Q3795" s="398"/>
    </row>
    <row r="3796" spans="1:17" s="364" customFormat="1" ht="109.2" customHeight="1" x14ac:dyDescent="0.3">
      <c r="A3796" s="368"/>
      <c r="B3796" s="361"/>
      <c r="C3796" s="368"/>
      <c r="D3796" s="368"/>
      <c r="E3796" s="368"/>
      <c r="F3796" s="368"/>
      <c r="G3796" s="369"/>
      <c r="H3796" s="369"/>
      <c r="I3796" s="443"/>
      <c r="J3796" s="368"/>
      <c r="O3796" s="457"/>
      <c r="P3796" s="398"/>
      <c r="Q3796" s="398"/>
    </row>
    <row r="3797" spans="1:17" s="364" customFormat="1" ht="109.2" customHeight="1" x14ac:dyDescent="0.3">
      <c r="A3797" s="368"/>
      <c r="B3797" s="361"/>
      <c r="C3797" s="368"/>
      <c r="D3797" s="368"/>
      <c r="E3797" s="368"/>
      <c r="F3797" s="368"/>
      <c r="G3797" s="369"/>
      <c r="H3797" s="369"/>
      <c r="I3797" s="443"/>
      <c r="J3797" s="368"/>
      <c r="O3797" s="457"/>
      <c r="P3797" s="398"/>
      <c r="Q3797" s="398"/>
    </row>
    <row r="3798" spans="1:17" s="364" customFormat="1" ht="109.2" customHeight="1" x14ac:dyDescent="0.3">
      <c r="A3798" s="368"/>
      <c r="B3798" s="361"/>
      <c r="C3798" s="368"/>
      <c r="D3798" s="368"/>
      <c r="E3798" s="368"/>
      <c r="F3798" s="368"/>
      <c r="G3798" s="369"/>
      <c r="H3798" s="369"/>
      <c r="I3798" s="443"/>
      <c r="J3798" s="368"/>
      <c r="O3798" s="457"/>
      <c r="P3798" s="398"/>
      <c r="Q3798" s="398"/>
    </row>
    <row r="3799" spans="1:17" s="364" customFormat="1" ht="109.2" customHeight="1" x14ac:dyDescent="0.3">
      <c r="A3799" s="368"/>
      <c r="B3799" s="361"/>
      <c r="C3799" s="368"/>
      <c r="D3799" s="368"/>
      <c r="E3799" s="368"/>
      <c r="F3799" s="368"/>
      <c r="G3799" s="369"/>
      <c r="H3799" s="369"/>
      <c r="I3799" s="443"/>
      <c r="J3799" s="368"/>
      <c r="O3799" s="457"/>
      <c r="P3799" s="398"/>
      <c r="Q3799" s="398"/>
    </row>
    <row r="3800" spans="1:17" s="364" customFormat="1" ht="109.2" customHeight="1" x14ac:dyDescent="0.3">
      <c r="A3800" s="368"/>
      <c r="B3800" s="361"/>
      <c r="C3800" s="368"/>
      <c r="D3800" s="368"/>
      <c r="E3800" s="368"/>
      <c r="F3800" s="368"/>
      <c r="G3800" s="369"/>
      <c r="H3800" s="369"/>
      <c r="I3800" s="443"/>
      <c r="J3800" s="368"/>
      <c r="O3800" s="457"/>
      <c r="P3800" s="398"/>
      <c r="Q3800" s="398"/>
    </row>
    <row r="3801" spans="1:17" s="364" customFormat="1" ht="109.2" customHeight="1" x14ac:dyDescent="0.3">
      <c r="A3801" s="368"/>
      <c r="B3801" s="361"/>
      <c r="C3801" s="368"/>
      <c r="D3801" s="368"/>
      <c r="E3801" s="368"/>
      <c r="F3801" s="368"/>
      <c r="G3801" s="369"/>
      <c r="H3801" s="369"/>
      <c r="I3801" s="443"/>
      <c r="J3801" s="368"/>
      <c r="O3801" s="457"/>
      <c r="P3801" s="398"/>
      <c r="Q3801" s="398"/>
    </row>
    <row r="3802" spans="1:17" s="364" customFormat="1" ht="109.2" customHeight="1" x14ac:dyDescent="0.3">
      <c r="A3802" s="368"/>
      <c r="B3802" s="361"/>
      <c r="C3802" s="368"/>
      <c r="D3802" s="368"/>
      <c r="E3802" s="368"/>
      <c r="F3802" s="368"/>
      <c r="G3802" s="369"/>
      <c r="H3802" s="369"/>
      <c r="I3802" s="443"/>
      <c r="J3802" s="368"/>
      <c r="O3802" s="457"/>
      <c r="P3802" s="398"/>
      <c r="Q3802" s="398"/>
    </row>
    <row r="3803" spans="1:17" s="364" customFormat="1" ht="109.2" customHeight="1" x14ac:dyDescent="0.3">
      <c r="A3803" s="368"/>
      <c r="B3803" s="361"/>
      <c r="C3803" s="368"/>
      <c r="D3803" s="368"/>
      <c r="E3803" s="368"/>
      <c r="F3803" s="368"/>
      <c r="G3803" s="369"/>
      <c r="H3803" s="369"/>
      <c r="I3803" s="443"/>
      <c r="J3803" s="368"/>
      <c r="O3803" s="457"/>
      <c r="P3803" s="398"/>
      <c r="Q3803" s="398"/>
    </row>
    <row r="3804" spans="1:17" s="364" customFormat="1" ht="109.2" customHeight="1" x14ac:dyDescent="0.3">
      <c r="A3804" s="368"/>
      <c r="B3804" s="361"/>
      <c r="C3804" s="368"/>
      <c r="D3804" s="368"/>
      <c r="E3804" s="368"/>
      <c r="F3804" s="368"/>
      <c r="G3804" s="369"/>
      <c r="H3804" s="369"/>
      <c r="I3804" s="443"/>
      <c r="J3804" s="368"/>
      <c r="O3804" s="457"/>
      <c r="P3804" s="398"/>
      <c r="Q3804" s="398"/>
    </row>
    <row r="3805" spans="1:17" s="364" customFormat="1" ht="109.2" customHeight="1" x14ac:dyDescent="0.3">
      <c r="A3805" s="368"/>
      <c r="B3805" s="361"/>
      <c r="C3805" s="368"/>
      <c r="D3805" s="368"/>
      <c r="E3805" s="368"/>
      <c r="F3805" s="368"/>
      <c r="G3805" s="369"/>
      <c r="H3805" s="369"/>
      <c r="I3805" s="443"/>
      <c r="J3805" s="368"/>
      <c r="O3805" s="457"/>
      <c r="P3805" s="398"/>
      <c r="Q3805" s="398"/>
    </row>
    <row r="3806" spans="1:17" s="364" customFormat="1" ht="109.2" customHeight="1" x14ac:dyDescent="0.3">
      <c r="A3806" s="368"/>
      <c r="B3806" s="361"/>
      <c r="C3806" s="368"/>
      <c r="D3806" s="368"/>
      <c r="E3806" s="368"/>
      <c r="F3806" s="368"/>
      <c r="G3806" s="369"/>
      <c r="H3806" s="369"/>
      <c r="I3806" s="443"/>
      <c r="J3806" s="368"/>
      <c r="O3806" s="457"/>
      <c r="P3806" s="398"/>
      <c r="Q3806" s="398"/>
    </row>
    <row r="3807" spans="1:17" s="364" customFormat="1" ht="109.2" customHeight="1" x14ac:dyDescent="0.3">
      <c r="A3807" s="368"/>
      <c r="B3807" s="361"/>
      <c r="C3807" s="368"/>
      <c r="D3807" s="368"/>
      <c r="E3807" s="368"/>
      <c r="F3807" s="368"/>
      <c r="G3807" s="369"/>
      <c r="H3807" s="369"/>
      <c r="I3807" s="443"/>
      <c r="J3807" s="368"/>
      <c r="O3807" s="457"/>
      <c r="P3807" s="398"/>
      <c r="Q3807" s="398"/>
    </row>
    <row r="3808" spans="1:17" s="364" customFormat="1" ht="109.2" customHeight="1" x14ac:dyDescent="0.3">
      <c r="A3808" s="368"/>
      <c r="B3808" s="361"/>
      <c r="C3808" s="368"/>
      <c r="D3808" s="368"/>
      <c r="E3808" s="368"/>
      <c r="F3808" s="368"/>
      <c r="G3808" s="369"/>
      <c r="H3808" s="369"/>
      <c r="I3808" s="443"/>
      <c r="J3808" s="368"/>
      <c r="O3808" s="457"/>
      <c r="P3808" s="398"/>
      <c r="Q3808" s="398"/>
    </row>
    <row r="3809" spans="1:17" s="364" customFormat="1" ht="109.2" customHeight="1" x14ac:dyDescent="0.3">
      <c r="A3809" s="368"/>
      <c r="B3809" s="361"/>
      <c r="C3809" s="368"/>
      <c r="D3809" s="368"/>
      <c r="E3809" s="368"/>
      <c r="F3809" s="368"/>
      <c r="G3809" s="369"/>
      <c r="H3809" s="369"/>
      <c r="I3809" s="443"/>
      <c r="J3809" s="368"/>
      <c r="O3809" s="457"/>
      <c r="P3809" s="398"/>
      <c r="Q3809" s="398"/>
    </row>
    <row r="3810" spans="1:17" s="364" customFormat="1" ht="109.2" customHeight="1" x14ac:dyDescent="0.3">
      <c r="A3810" s="368"/>
      <c r="B3810" s="361"/>
      <c r="C3810" s="368"/>
      <c r="D3810" s="368"/>
      <c r="E3810" s="368"/>
      <c r="F3810" s="368"/>
      <c r="G3810" s="369"/>
      <c r="H3810" s="369"/>
      <c r="I3810" s="443"/>
      <c r="J3810" s="368"/>
      <c r="O3810" s="457"/>
      <c r="P3810" s="398"/>
      <c r="Q3810" s="398"/>
    </row>
    <row r="3811" spans="1:17" s="364" customFormat="1" ht="109.2" customHeight="1" x14ac:dyDescent="0.3">
      <c r="A3811" s="368"/>
      <c r="B3811" s="361"/>
      <c r="C3811" s="368"/>
      <c r="D3811" s="368"/>
      <c r="E3811" s="368"/>
      <c r="F3811" s="368"/>
      <c r="G3811" s="369"/>
      <c r="H3811" s="369"/>
      <c r="I3811" s="443"/>
      <c r="J3811" s="368"/>
      <c r="O3811" s="457"/>
      <c r="P3811" s="398"/>
      <c r="Q3811" s="398"/>
    </row>
    <row r="3812" spans="1:17" s="364" customFormat="1" ht="109.2" customHeight="1" x14ac:dyDescent="0.3">
      <c r="A3812" s="368"/>
      <c r="B3812" s="361"/>
      <c r="C3812" s="368"/>
      <c r="D3812" s="368"/>
      <c r="E3812" s="368"/>
      <c r="F3812" s="368"/>
      <c r="G3812" s="369"/>
      <c r="H3812" s="369"/>
      <c r="I3812" s="443"/>
      <c r="J3812" s="368"/>
      <c r="O3812" s="457"/>
      <c r="P3812" s="398"/>
      <c r="Q3812" s="398"/>
    </row>
    <row r="3813" spans="1:17" s="364" customFormat="1" ht="109.2" customHeight="1" x14ac:dyDescent="0.3">
      <c r="A3813" s="368"/>
      <c r="B3813" s="361"/>
      <c r="C3813" s="368"/>
      <c r="D3813" s="368"/>
      <c r="E3813" s="368"/>
      <c r="F3813" s="368"/>
      <c r="G3813" s="369"/>
      <c r="H3813" s="369"/>
      <c r="I3813" s="443"/>
      <c r="J3813" s="368"/>
      <c r="O3813" s="457"/>
      <c r="P3813" s="398"/>
      <c r="Q3813" s="398"/>
    </row>
    <row r="3814" spans="1:17" s="364" customFormat="1" ht="109.2" customHeight="1" x14ac:dyDescent="0.3">
      <c r="A3814" s="368"/>
      <c r="B3814" s="361"/>
      <c r="C3814" s="368"/>
      <c r="D3814" s="368"/>
      <c r="E3814" s="368"/>
      <c r="F3814" s="368"/>
      <c r="G3814" s="369"/>
      <c r="H3814" s="369"/>
      <c r="I3814" s="443"/>
      <c r="J3814" s="368"/>
      <c r="O3814" s="457"/>
      <c r="P3814" s="398"/>
      <c r="Q3814" s="398"/>
    </row>
    <row r="3815" spans="1:17" s="364" customFormat="1" ht="109.2" customHeight="1" x14ac:dyDescent="0.3">
      <c r="A3815" s="368"/>
      <c r="B3815" s="361"/>
      <c r="C3815" s="368"/>
      <c r="D3815" s="368"/>
      <c r="E3815" s="368"/>
      <c r="F3815" s="368"/>
      <c r="G3815" s="369"/>
      <c r="H3815" s="369"/>
      <c r="I3815" s="443"/>
      <c r="J3815" s="368"/>
      <c r="O3815" s="457"/>
      <c r="P3815" s="398"/>
      <c r="Q3815" s="398"/>
    </row>
    <row r="3816" spans="1:17" s="364" customFormat="1" ht="109.2" customHeight="1" x14ac:dyDescent="0.3">
      <c r="A3816" s="368"/>
      <c r="B3816" s="361"/>
      <c r="C3816" s="368"/>
      <c r="D3816" s="368"/>
      <c r="E3816" s="368"/>
      <c r="F3816" s="368"/>
      <c r="G3816" s="369"/>
      <c r="H3816" s="369"/>
      <c r="I3816" s="443"/>
      <c r="J3816" s="368"/>
      <c r="O3816" s="457"/>
      <c r="P3816" s="398"/>
      <c r="Q3816" s="398"/>
    </row>
    <row r="3817" spans="1:17" s="364" customFormat="1" ht="109.2" customHeight="1" x14ac:dyDescent="0.3">
      <c r="A3817" s="368"/>
      <c r="B3817" s="361"/>
      <c r="C3817" s="368"/>
      <c r="D3817" s="368"/>
      <c r="E3817" s="368"/>
      <c r="F3817" s="368"/>
      <c r="G3817" s="369"/>
      <c r="H3817" s="369"/>
      <c r="I3817" s="443"/>
      <c r="J3817" s="368"/>
      <c r="O3817" s="457"/>
      <c r="P3817" s="398"/>
      <c r="Q3817" s="398"/>
    </row>
    <row r="3818" spans="1:17" s="364" customFormat="1" ht="109.2" customHeight="1" x14ac:dyDescent="0.3">
      <c r="A3818" s="368"/>
      <c r="B3818" s="361"/>
      <c r="C3818" s="368"/>
      <c r="D3818" s="368"/>
      <c r="E3818" s="368"/>
      <c r="F3818" s="368"/>
      <c r="G3818" s="369"/>
      <c r="H3818" s="369"/>
      <c r="I3818" s="443"/>
      <c r="J3818" s="368"/>
      <c r="O3818" s="457"/>
      <c r="P3818" s="398"/>
      <c r="Q3818" s="398"/>
    </row>
    <row r="3819" spans="1:17" s="364" customFormat="1" ht="109.2" customHeight="1" x14ac:dyDescent="0.3">
      <c r="A3819" s="368"/>
      <c r="B3819" s="361"/>
      <c r="C3819" s="368"/>
      <c r="D3819" s="368"/>
      <c r="E3819" s="368"/>
      <c r="F3819" s="368"/>
      <c r="G3819" s="369"/>
      <c r="H3819" s="369"/>
      <c r="I3819" s="443"/>
      <c r="J3819" s="368"/>
      <c r="O3819" s="457"/>
      <c r="P3819" s="398"/>
      <c r="Q3819" s="398"/>
    </row>
    <row r="3820" spans="1:17" s="364" customFormat="1" ht="109.2" customHeight="1" x14ac:dyDescent="0.3">
      <c r="A3820" s="368"/>
      <c r="B3820" s="361"/>
      <c r="C3820" s="368"/>
      <c r="D3820" s="368"/>
      <c r="E3820" s="368"/>
      <c r="F3820" s="368"/>
      <c r="G3820" s="369"/>
      <c r="H3820" s="369"/>
      <c r="I3820" s="443"/>
      <c r="J3820" s="368"/>
      <c r="O3820" s="457"/>
      <c r="P3820" s="398"/>
      <c r="Q3820" s="398"/>
    </row>
    <row r="3821" spans="1:17" s="364" customFormat="1" ht="109.2" customHeight="1" x14ac:dyDescent="0.3">
      <c r="A3821" s="368"/>
      <c r="B3821" s="361"/>
      <c r="C3821" s="368"/>
      <c r="D3821" s="368"/>
      <c r="E3821" s="368"/>
      <c r="F3821" s="368"/>
      <c r="G3821" s="369"/>
      <c r="H3821" s="369"/>
      <c r="I3821" s="443"/>
      <c r="J3821" s="368"/>
      <c r="O3821" s="457"/>
      <c r="P3821" s="398"/>
      <c r="Q3821" s="398"/>
    </row>
    <row r="3822" spans="1:17" s="364" customFormat="1" ht="109.2" customHeight="1" x14ac:dyDescent="0.3">
      <c r="A3822" s="368"/>
      <c r="B3822" s="361"/>
      <c r="C3822" s="368"/>
      <c r="D3822" s="368"/>
      <c r="E3822" s="368"/>
      <c r="F3822" s="368"/>
      <c r="G3822" s="369"/>
      <c r="H3822" s="369"/>
      <c r="I3822" s="443"/>
      <c r="J3822" s="368"/>
      <c r="O3822" s="457"/>
      <c r="P3822" s="398"/>
      <c r="Q3822" s="398"/>
    </row>
    <row r="3823" spans="1:17" s="364" customFormat="1" ht="109.2" customHeight="1" x14ac:dyDescent="0.3">
      <c r="A3823" s="368"/>
      <c r="B3823" s="361"/>
      <c r="C3823" s="368"/>
      <c r="D3823" s="368"/>
      <c r="E3823" s="368"/>
      <c r="F3823" s="368"/>
      <c r="G3823" s="369"/>
      <c r="H3823" s="369"/>
      <c r="I3823" s="443"/>
      <c r="J3823" s="368"/>
      <c r="O3823" s="457"/>
      <c r="P3823" s="398"/>
      <c r="Q3823" s="398"/>
    </row>
    <row r="3824" spans="1:17" s="364" customFormat="1" ht="109.2" customHeight="1" x14ac:dyDescent="0.3">
      <c r="A3824" s="368"/>
      <c r="B3824" s="361"/>
      <c r="C3824" s="368"/>
      <c r="D3824" s="368"/>
      <c r="E3824" s="368"/>
      <c r="F3824" s="368"/>
      <c r="G3824" s="369"/>
      <c r="H3824" s="369"/>
      <c r="I3824" s="443"/>
      <c r="J3824" s="368"/>
      <c r="O3824" s="457"/>
      <c r="P3824" s="398"/>
      <c r="Q3824" s="398"/>
    </row>
    <row r="3825" spans="1:17" s="364" customFormat="1" ht="109.2" customHeight="1" x14ac:dyDescent="0.3">
      <c r="A3825" s="368"/>
      <c r="B3825" s="361"/>
      <c r="C3825" s="368"/>
      <c r="D3825" s="368"/>
      <c r="E3825" s="368"/>
      <c r="F3825" s="368"/>
      <c r="G3825" s="369"/>
      <c r="H3825" s="369"/>
      <c r="I3825" s="443"/>
      <c r="J3825" s="368"/>
      <c r="O3825" s="457"/>
      <c r="P3825" s="398"/>
      <c r="Q3825" s="398"/>
    </row>
    <row r="3826" spans="1:17" s="364" customFormat="1" ht="109.2" customHeight="1" x14ac:dyDescent="0.3">
      <c r="A3826" s="368"/>
      <c r="B3826" s="361"/>
      <c r="C3826" s="368"/>
      <c r="D3826" s="368"/>
      <c r="E3826" s="368"/>
      <c r="F3826" s="368"/>
      <c r="G3826" s="369"/>
      <c r="H3826" s="369"/>
      <c r="I3826" s="443"/>
      <c r="J3826" s="368"/>
      <c r="O3826" s="457"/>
      <c r="P3826" s="398"/>
      <c r="Q3826" s="398"/>
    </row>
    <row r="3827" spans="1:17" s="364" customFormat="1" ht="109.2" customHeight="1" x14ac:dyDescent="0.3">
      <c r="A3827" s="368"/>
      <c r="B3827" s="361"/>
      <c r="C3827" s="368"/>
      <c r="D3827" s="368"/>
      <c r="E3827" s="368"/>
      <c r="F3827" s="368"/>
      <c r="G3827" s="369"/>
      <c r="H3827" s="369"/>
      <c r="I3827" s="443"/>
      <c r="J3827" s="368"/>
      <c r="O3827" s="457"/>
      <c r="P3827" s="398"/>
      <c r="Q3827" s="398"/>
    </row>
    <row r="3828" spans="1:17" s="364" customFormat="1" ht="109.2" customHeight="1" x14ac:dyDescent="0.3">
      <c r="A3828" s="368"/>
      <c r="B3828" s="361"/>
      <c r="C3828" s="368"/>
      <c r="D3828" s="368"/>
      <c r="E3828" s="368"/>
      <c r="F3828" s="368"/>
      <c r="G3828" s="369"/>
      <c r="H3828" s="369"/>
      <c r="I3828" s="443"/>
      <c r="J3828" s="368"/>
      <c r="O3828" s="457"/>
      <c r="P3828" s="398"/>
      <c r="Q3828" s="398"/>
    </row>
    <row r="3829" spans="1:17" s="364" customFormat="1" ht="109.2" customHeight="1" x14ac:dyDescent="0.3">
      <c r="A3829" s="368"/>
      <c r="B3829" s="361"/>
      <c r="C3829" s="368"/>
      <c r="D3829" s="368"/>
      <c r="E3829" s="368"/>
      <c r="F3829" s="368"/>
      <c r="G3829" s="369"/>
      <c r="H3829" s="369"/>
      <c r="I3829" s="443"/>
      <c r="J3829" s="368"/>
      <c r="O3829" s="457"/>
      <c r="P3829" s="398"/>
      <c r="Q3829" s="398"/>
    </row>
    <row r="3830" spans="1:17" s="364" customFormat="1" ht="109.2" customHeight="1" x14ac:dyDescent="0.3">
      <c r="A3830" s="368"/>
      <c r="B3830" s="361"/>
      <c r="C3830" s="368"/>
      <c r="D3830" s="368"/>
      <c r="E3830" s="368"/>
      <c r="F3830" s="368"/>
      <c r="G3830" s="369"/>
      <c r="H3830" s="369"/>
      <c r="I3830" s="443"/>
      <c r="J3830" s="368"/>
      <c r="O3830" s="457"/>
      <c r="P3830" s="398"/>
      <c r="Q3830" s="398"/>
    </row>
    <row r="3831" spans="1:17" s="364" customFormat="1" ht="109.2" customHeight="1" x14ac:dyDescent="0.3">
      <c r="A3831" s="368"/>
      <c r="B3831" s="361"/>
      <c r="C3831" s="368"/>
      <c r="D3831" s="368"/>
      <c r="E3831" s="368"/>
      <c r="F3831" s="368"/>
      <c r="G3831" s="369"/>
      <c r="H3831" s="369"/>
      <c r="I3831" s="443"/>
      <c r="J3831" s="368"/>
      <c r="O3831" s="457"/>
      <c r="P3831" s="398"/>
      <c r="Q3831" s="398"/>
    </row>
    <row r="3832" spans="1:17" s="364" customFormat="1" ht="109.2" customHeight="1" x14ac:dyDescent="0.3">
      <c r="A3832" s="368"/>
      <c r="B3832" s="361"/>
      <c r="C3832" s="368"/>
      <c r="D3832" s="368"/>
      <c r="E3832" s="368"/>
      <c r="F3832" s="368"/>
      <c r="G3832" s="369"/>
      <c r="H3832" s="369"/>
      <c r="I3832" s="443"/>
      <c r="J3832" s="368"/>
      <c r="O3832" s="457"/>
      <c r="P3832" s="398"/>
      <c r="Q3832" s="398"/>
    </row>
    <row r="3833" spans="1:17" s="364" customFormat="1" ht="109.2" customHeight="1" x14ac:dyDescent="0.3">
      <c r="A3833" s="368"/>
      <c r="B3833" s="361"/>
      <c r="C3833" s="368"/>
      <c r="D3833" s="368"/>
      <c r="E3833" s="368"/>
      <c r="F3833" s="368"/>
      <c r="G3833" s="369"/>
      <c r="H3833" s="369"/>
      <c r="I3833" s="443"/>
      <c r="J3833" s="368"/>
      <c r="O3833" s="457"/>
      <c r="P3833" s="398"/>
      <c r="Q3833" s="398"/>
    </row>
    <row r="3834" spans="1:17" s="364" customFormat="1" ht="109.2" customHeight="1" x14ac:dyDescent="0.3">
      <c r="A3834" s="368"/>
      <c r="B3834" s="361"/>
      <c r="C3834" s="368"/>
      <c r="D3834" s="368"/>
      <c r="E3834" s="368"/>
      <c r="F3834" s="368"/>
      <c r="G3834" s="369"/>
      <c r="H3834" s="369"/>
      <c r="I3834" s="443"/>
      <c r="J3834" s="368"/>
      <c r="O3834" s="457"/>
      <c r="P3834" s="398"/>
      <c r="Q3834" s="398"/>
    </row>
    <row r="3835" spans="1:17" s="364" customFormat="1" ht="109.2" customHeight="1" x14ac:dyDescent="0.3">
      <c r="A3835" s="368"/>
      <c r="B3835" s="361"/>
      <c r="C3835" s="368"/>
      <c r="D3835" s="368"/>
      <c r="E3835" s="368"/>
      <c r="F3835" s="368"/>
      <c r="G3835" s="369"/>
      <c r="H3835" s="369"/>
      <c r="I3835" s="443"/>
      <c r="J3835" s="368"/>
      <c r="O3835" s="457"/>
      <c r="P3835" s="398"/>
      <c r="Q3835" s="398"/>
    </row>
    <row r="3836" spans="1:17" s="364" customFormat="1" ht="109.2" customHeight="1" x14ac:dyDescent="0.3">
      <c r="A3836" s="368"/>
      <c r="B3836" s="361"/>
      <c r="C3836" s="368"/>
      <c r="D3836" s="368"/>
      <c r="E3836" s="368"/>
      <c r="F3836" s="368"/>
      <c r="G3836" s="369"/>
      <c r="H3836" s="369"/>
      <c r="I3836" s="443"/>
      <c r="J3836" s="368"/>
      <c r="O3836" s="457"/>
      <c r="P3836" s="398"/>
      <c r="Q3836" s="398"/>
    </row>
    <row r="3837" spans="1:17" s="364" customFormat="1" ht="109.2" customHeight="1" x14ac:dyDescent="0.3">
      <c r="A3837" s="368"/>
      <c r="B3837" s="361"/>
      <c r="C3837" s="368"/>
      <c r="D3837" s="368"/>
      <c r="E3837" s="368"/>
      <c r="F3837" s="368"/>
      <c r="G3837" s="369"/>
      <c r="H3837" s="369"/>
      <c r="I3837" s="443"/>
      <c r="J3837" s="368"/>
      <c r="O3837" s="457"/>
      <c r="P3837" s="398"/>
      <c r="Q3837" s="398"/>
    </row>
    <row r="3838" spans="1:17" s="364" customFormat="1" ht="109.2" customHeight="1" x14ac:dyDescent="0.3">
      <c r="A3838" s="368"/>
      <c r="B3838" s="361"/>
      <c r="C3838" s="368"/>
      <c r="D3838" s="368"/>
      <c r="E3838" s="368"/>
      <c r="F3838" s="368"/>
      <c r="G3838" s="369"/>
      <c r="H3838" s="369"/>
      <c r="I3838" s="443"/>
      <c r="J3838" s="368"/>
      <c r="O3838" s="457"/>
      <c r="P3838" s="398"/>
      <c r="Q3838" s="398"/>
    </row>
    <row r="3839" spans="1:17" s="364" customFormat="1" ht="109.2" customHeight="1" x14ac:dyDescent="0.3">
      <c r="A3839" s="368"/>
      <c r="B3839" s="361"/>
      <c r="C3839" s="368"/>
      <c r="D3839" s="368"/>
      <c r="E3839" s="368"/>
      <c r="F3839" s="368"/>
      <c r="G3839" s="369"/>
      <c r="H3839" s="369"/>
      <c r="I3839" s="443"/>
      <c r="J3839" s="368"/>
      <c r="O3839" s="457"/>
      <c r="P3839" s="398"/>
      <c r="Q3839" s="398"/>
    </row>
    <row r="3840" spans="1:17" s="364" customFormat="1" ht="109.2" customHeight="1" x14ac:dyDescent="0.3">
      <c r="A3840" s="368"/>
      <c r="B3840" s="361"/>
      <c r="C3840" s="368"/>
      <c r="D3840" s="368"/>
      <c r="E3840" s="368"/>
      <c r="F3840" s="368"/>
      <c r="G3840" s="369"/>
      <c r="H3840" s="369"/>
      <c r="I3840" s="443"/>
      <c r="J3840" s="368"/>
      <c r="O3840" s="457"/>
      <c r="P3840" s="398"/>
      <c r="Q3840" s="398"/>
    </row>
    <row r="3841" spans="1:17" s="364" customFormat="1" ht="109.2" customHeight="1" x14ac:dyDescent="0.3">
      <c r="A3841" s="368"/>
      <c r="B3841" s="361"/>
      <c r="C3841" s="368"/>
      <c r="D3841" s="368"/>
      <c r="E3841" s="368"/>
      <c r="F3841" s="368"/>
      <c r="G3841" s="369"/>
      <c r="H3841" s="369"/>
      <c r="I3841" s="443"/>
      <c r="J3841" s="368"/>
      <c r="O3841" s="457"/>
      <c r="P3841" s="398"/>
      <c r="Q3841" s="398"/>
    </row>
    <row r="3842" spans="1:17" s="364" customFormat="1" ht="109.2" customHeight="1" x14ac:dyDescent="0.3">
      <c r="A3842" s="368"/>
      <c r="B3842" s="361"/>
      <c r="C3842" s="368"/>
      <c r="D3842" s="368"/>
      <c r="E3842" s="368"/>
      <c r="F3842" s="368"/>
      <c r="G3842" s="369"/>
      <c r="H3842" s="369"/>
      <c r="I3842" s="443"/>
      <c r="J3842" s="368"/>
      <c r="O3842" s="457"/>
      <c r="P3842" s="398"/>
      <c r="Q3842" s="398"/>
    </row>
    <row r="3843" spans="1:17" s="364" customFormat="1" ht="109.2" customHeight="1" x14ac:dyDescent="0.3">
      <c r="A3843" s="368"/>
      <c r="B3843" s="361"/>
      <c r="C3843" s="368"/>
      <c r="D3843" s="368"/>
      <c r="E3843" s="368"/>
      <c r="F3843" s="368"/>
      <c r="G3843" s="369"/>
      <c r="H3843" s="369"/>
      <c r="I3843" s="443"/>
      <c r="J3843" s="368"/>
      <c r="O3843" s="457"/>
      <c r="P3843" s="398"/>
      <c r="Q3843" s="398"/>
    </row>
    <row r="3844" spans="1:17" s="364" customFormat="1" ht="109.2" customHeight="1" x14ac:dyDescent="0.3">
      <c r="A3844" s="368"/>
      <c r="B3844" s="361"/>
      <c r="C3844" s="368"/>
      <c r="D3844" s="368"/>
      <c r="E3844" s="368"/>
      <c r="F3844" s="368"/>
      <c r="G3844" s="369"/>
      <c r="H3844" s="369"/>
      <c r="I3844" s="443"/>
      <c r="J3844" s="368"/>
      <c r="O3844" s="457"/>
      <c r="P3844" s="398"/>
      <c r="Q3844" s="398"/>
    </row>
    <row r="3845" spans="1:17" s="364" customFormat="1" ht="109.2" customHeight="1" x14ac:dyDescent="0.3">
      <c r="A3845" s="368"/>
      <c r="B3845" s="361"/>
      <c r="C3845" s="368"/>
      <c r="D3845" s="368"/>
      <c r="E3845" s="368"/>
      <c r="F3845" s="368"/>
      <c r="G3845" s="369"/>
      <c r="H3845" s="369"/>
      <c r="I3845" s="443"/>
      <c r="J3845" s="368"/>
      <c r="O3845" s="457"/>
      <c r="P3845" s="398"/>
      <c r="Q3845" s="398"/>
    </row>
    <row r="3846" spans="1:17" s="364" customFormat="1" ht="109.2" customHeight="1" x14ac:dyDescent="0.3">
      <c r="A3846" s="368"/>
      <c r="B3846" s="361"/>
      <c r="C3846" s="368"/>
      <c r="D3846" s="368"/>
      <c r="E3846" s="368"/>
      <c r="F3846" s="368"/>
      <c r="G3846" s="369"/>
      <c r="H3846" s="369"/>
      <c r="I3846" s="443"/>
      <c r="J3846" s="368"/>
      <c r="O3846" s="457"/>
      <c r="P3846" s="398"/>
      <c r="Q3846" s="398"/>
    </row>
    <row r="3847" spans="1:17" s="364" customFormat="1" ht="109.2" customHeight="1" x14ac:dyDescent="0.3">
      <c r="A3847" s="368"/>
      <c r="B3847" s="361"/>
      <c r="C3847" s="368"/>
      <c r="D3847" s="368"/>
      <c r="E3847" s="368"/>
      <c r="F3847" s="368"/>
      <c r="G3847" s="369"/>
      <c r="H3847" s="369"/>
      <c r="I3847" s="443"/>
      <c r="J3847" s="368"/>
      <c r="O3847" s="457"/>
      <c r="P3847" s="398"/>
      <c r="Q3847" s="398"/>
    </row>
    <row r="3848" spans="1:17" s="364" customFormat="1" ht="109.2" customHeight="1" x14ac:dyDescent="0.3">
      <c r="A3848" s="368"/>
      <c r="B3848" s="361"/>
      <c r="C3848" s="368"/>
      <c r="D3848" s="368"/>
      <c r="E3848" s="368"/>
      <c r="F3848" s="368"/>
      <c r="G3848" s="369"/>
      <c r="H3848" s="369"/>
      <c r="I3848" s="443"/>
      <c r="J3848" s="368"/>
      <c r="O3848" s="457"/>
      <c r="P3848" s="398"/>
      <c r="Q3848" s="398"/>
    </row>
    <row r="3849" spans="1:17" s="364" customFormat="1" ht="109.2" customHeight="1" x14ac:dyDescent="0.3">
      <c r="A3849" s="368"/>
      <c r="B3849" s="361"/>
      <c r="C3849" s="368"/>
      <c r="D3849" s="368"/>
      <c r="E3849" s="368"/>
      <c r="F3849" s="368"/>
      <c r="G3849" s="369"/>
      <c r="H3849" s="369"/>
      <c r="I3849" s="443"/>
      <c r="J3849" s="368"/>
      <c r="O3849" s="457"/>
      <c r="P3849" s="398"/>
      <c r="Q3849" s="398"/>
    </row>
    <row r="3850" spans="1:17" s="364" customFormat="1" ht="109.2" customHeight="1" x14ac:dyDescent="0.3">
      <c r="A3850" s="368"/>
      <c r="B3850" s="361"/>
      <c r="C3850" s="368"/>
      <c r="D3850" s="368"/>
      <c r="E3850" s="368"/>
      <c r="F3850" s="368"/>
      <c r="G3850" s="369"/>
      <c r="H3850" s="369"/>
      <c r="I3850" s="443"/>
      <c r="J3850" s="368"/>
      <c r="O3850" s="457"/>
      <c r="P3850" s="398"/>
      <c r="Q3850" s="398"/>
    </row>
    <row r="3851" spans="1:17" s="364" customFormat="1" ht="109.2" customHeight="1" x14ac:dyDescent="0.3">
      <c r="A3851" s="368"/>
      <c r="B3851" s="361"/>
      <c r="C3851" s="368"/>
      <c r="D3851" s="368"/>
      <c r="E3851" s="368"/>
      <c r="F3851" s="368"/>
      <c r="G3851" s="369"/>
      <c r="H3851" s="369"/>
      <c r="I3851" s="443"/>
      <c r="J3851" s="368"/>
      <c r="O3851" s="457"/>
      <c r="P3851" s="398"/>
      <c r="Q3851" s="398"/>
    </row>
    <row r="3852" spans="1:17" s="364" customFormat="1" ht="109.2" customHeight="1" x14ac:dyDescent="0.3">
      <c r="A3852" s="368"/>
      <c r="B3852" s="361"/>
      <c r="C3852" s="368"/>
      <c r="D3852" s="368"/>
      <c r="E3852" s="368"/>
      <c r="F3852" s="368"/>
      <c r="G3852" s="369"/>
      <c r="H3852" s="369"/>
      <c r="I3852" s="443"/>
      <c r="J3852" s="368"/>
      <c r="O3852" s="457"/>
      <c r="P3852" s="398"/>
      <c r="Q3852" s="398"/>
    </row>
    <row r="3853" spans="1:17" s="364" customFormat="1" ht="109.2" customHeight="1" x14ac:dyDescent="0.3">
      <c r="A3853" s="368"/>
      <c r="B3853" s="361"/>
      <c r="C3853" s="368"/>
      <c r="D3853" s="368"/>
      <c r="E3853" s="368"/>
      <c r="F3853" s="368"/>
      <c r="G3853" s="369"/>
      <c r="H3853" s="369"/>
      <c r="I3853" s="443"/>
      <c r="J3853" s="368"/>
      <c r="O3853" s="457"/>
      <c r="P3853" s="398"/>
      <c r="Q3853" s="398"/>
    </row>
    <row r="3854" spans="1:17" s="364" customFormat="1" ht="109.2" customHeight="1" x14ac:dyDescent="0.3">
      <c r="A3854" s="368"/>
      <c r="B3854" s="361"/>
      <c r="C3854" s="368"/>
      <c r="D3854" s="368"/>
      <c r="E3854" s="368"/>
      <c r="F3854" s="368"/>
      <c r="G3854" s="369"/>
      <c r="H3854" s="369"/>
      <c r="I3854" s="443"/>
      <c r="J3854" s="368"/>
      <c r="O3854" s="457"/>
      <c r="P3854" s="398"/>
      <c r="Q3854" s="398"/>
    </row>
    <row r="3855" spans="1:17" s="364" customFormat="1" ht="109.2" customHeight="1" x14ac:dyDescent="0.3">
      <c r="A3855" s="368"/>
      <c r="B3855" s="361"/>
      <c r="C3855" s="368"/>
      <c r="D3855" s="368"/>
      <c r="E3855" s="368"/>
      <c r="F3855" s="368"/>
      <c r="G3855" s="369"/>
      <c r="H3855" s="369"/>
      <c r="I3855" s="443"/>
      <c r="J3855" s="368"/>
      <c r="O3855" s="457"/>
      <c r="P3855" s="398"/>
      <c r="Q3855" s="398"/>
    </row>
    <row r="3856" spans="1:17" s="364" customFormat="1" ht="109.2" customHeight="1" x14ac:dyDescent="0.3">
      <c r="A3856" s="368"/>
      <c r="B3856" s="361"/>
      <c r="C3856" s="368"/>
      <c r="D3856" s="368"/>
      <c r="E3856" s="368"/>
      <c r="F3856" s="368"/>
      <c r="G3856" s="369"/>
      <c r="H3856" s="369"/>
      <c r="I3856" s="443"/>
      <c r="J3856" s="368"/>
      <c r="O3856" s="457"/>
      <c r="P3856" s="398"/>
      <c r="Q3856" s="398"/>
    </row>
    <row r="3857" spans="1:17" s="364" customFormat="1" ht="109.2" customHeight="1" x14ac:dyDescent="0.3">
      <c r="A3857" s="368"/>
      <c r="B3857" s="361"/>
      <c r="C3857" s="368"/>
      <c r="D3857" s="368"/>
      <c r="E3857" s="368"/>
      <c r="F3857" s="368"/>
      <c r="G3857" s="369"/>
      <c r="H3857" s="369"/>
      <c r="I3857" s="443"/>
      <c r="J3857" s="368"/>
      <c r="O3857" s="457"/>
      <c r="P3857" s="398"/>
      <c r="Q3857" s="398"/>
    </row>
    <row r="3858" spans="1:17" s="364" customFormat="1" ht="109.2" customHeight="1" x14ac:dyDescent="0.3">
      <c r="A3858" s="368"/>
      <c r="B3858" s="361"/>
      <c r="C3858" s="368"/>
      <c r="D3858" s="368"/>
      <c r="E3858" s="368"/>
      <c r="F3858" s="368"/>
      <c r="G3858" s="369"/>
      <c r="H3858" s="369"/>
      <c r="I3858" s="443"/>
      <c r="J3858" s="368"/>
      <c r="O3858" s="457"/>
      <c r="P3858" s="398"/>
      <c r="Q3858" s="398"/>
    </row>
    <row r="3859" spans="1:17" s="364" customFormat="1" ht="109.2" customHeight="1" x14ac:dyDescent="0.3">
      <c r="A3859" s="368"/>
      <c r="B3859" s="361"/>
      <c r="C3859" s="368"/>
      <c r="D3859" s="368"/>
      <c r="E3859" s="368"/>
      <c r="F3859" s="368"/>
      <c r="G3859" s="369"/>
      <c r="H3859" s="369"/>
      <c r="I3859" s="443"/>
      <c r="J3859" s="368"/>
      <c r="O3859" s="457"/>
      <c r="P3859" s="398"/>
      <c r="Q3859" s="398"/>
    </row>
    <row r="3860" spans="1:17" s="364" customFormat="1" ht="109.2" customHeight="1" x14ac:dyDescent="0.3">
      <c r="A3860" s="368"/>
      <c r="B3860" s="361"/>
      <c r="C3860" s="368"/>
      <c r="D3860" s="368"/>
      <c r="E3860" s="368"/>
      <c r="F3860" s="368"/>
      <c r="G3860" s="369"/>
      <c r="H3860" s="369"/>
      <c r="I3860" s="443"/>
      <c r="J3860" s="368"/>
      <c r="O3860" s="457"/>
      <c r="P3860" s="398"/>
      <c r="Q3860" s="398"/>
    </row>
    <row r="3861" spans="1:17" s="364" customFormat="1" ht="109.2" customHeight="1" x14ac:dyDescent="0.3">
      <c r="A3861" s="368"/>
      <c r="B3861" s="361"/>
      <c r="C3861" s="368"/>
      <c r="D3861" s="368"/>
      <c r="E3861" s="368"/>
      <c r="F3861" s="368"/>
      <c r="G3861" s="369"/>
      <c r="H3861" s="369"/>
      <c r="I3861" s="443"/>
      <c r="J3861" s="368"/>
      <c r="O3861" s="457"/>
      <c r="P3861" s="398"/>
      <c r="Q3861" s="398"/>
    </row>
    <row r="3862" spans="1:17" s="364" customFormat="1" ht="109.2" customHeight="1" x14ac:dyDescent="0.3">
      <c r="A3862" s="368"/>
      <c r="B3862" s="361"/>
      <c r="C3862" s="368"/>
      <c r="D3862" s="368"/>
      <c r="E3862" s="368"/>
      <c r="F3862" s="368"/>
      <c r="G3862" s="369"/>
      <c r="H3862" s="369"/>
      <c r="I3862" s="443"/>
      <c r="J3862" s="368"/>
      <c r="O3862" s="457"/>
      <c r="P3862" s="398"/>
      <c r="Q3862" s="398"/>
    </row>
    <row r="3863" spans="1:17" s="364" customFormat="1" ht="109.2" customHeight="1" x14ac:dyDescent="0.3">
      <c r="A3863" s="368"/>
      <c r="B3863" s="361"/>
      <c r="C3863" s="368"/>
      <c r="D3863" s="368"/>
      <c r="E3863" s="368"/>
      <c r="F3863" s="368"/>
      <c r="G3863" s="369"/>
      <c r="H3863" s="369"/>
      <c r="I3863" s="443"/>
      <c r="J3863" s="368"/>
      <c r="O3863" s="457"/>
      <c r="P3863" s="398"/>
      <c r="Q3863" s="398"/>
    </row>
    <row r="3864" spans="1:17" s="364" customFormat="1" ht="109.2" customHeight="1" x14ac:dyDescent="0.3">
      <c r="A3864" s="368"/>
      <c r="B3864" s="361"/>
      <c r="C3864" s="368"/>
      <c r="D3864" s="368"/>
      <c r="E3864" s="368"/>
      <c r="F3864" s="368"/>
      <c r="G3864" s="369"/>
      <c r="H3864" s="369"/>
      <c r="I3864" s="443"/>
      <c r="J3864" s="368"/>
      <c r="O3864" s="457"/>
      <c r="P3864" s="398"/>
      <c r="Q3864" s="398"/>
    </row>
    <row r="3865" spans="1:17" s="364" customFormat="1" ht="109.2" customHeight="1" x14ac:dyDescent="0.3">
      <c r="A3865" s="368"/>
      <c r="B3865" s="361"/>
      <c r="C3865" s="368"/>
      <c r="D3865" s="368"/>
      <c r="E3865" s="368"/>
      <c r="F3865" s="368"/>
      <c r="G3865" s="369"/>
      <c r="H3865" s="369"/>
      <c r="I3865" s="443"/>
      <c r="J3865" s="368"/>
      <c r="O3865" s="457"/>
      <c r="P3865" s="398"/>
      <c r="Q3865" s="398"/>
    </row>
    <row r="3866" spans="1:17" s="364" customFormat="1" ht="109.2" customHeight="1" x14ac:dyDescent="0.3">
      <c r="A3866" s="368"/>
      <c r="B3866" s="361"/>
      <c r="C3866" s="368"/>
      <c r="D3866" s="368"/>
      <c r="E3866" s="368"/>
      <c r="F3866" s="368"/>
      <c r="G3866" s="369"/>
      <c r="H3866" s="369"/>
      <c r="I3866" s="443"/>
      <c r="J3866" s="368"/>
      <c r="O3866" s="457"/>
      <c r="P3866" s="398"/>
      <c r="Q3866" s="398"/>
    </row>
    <row r="3867" spans="1:17" s="364" customFormat="1" ht="109.2" customHeight="1" x14ac:dyDescent="0.3">
      <c r="A3867" s="368"/>
      <c r="B3867" s="361"/>
      <c r="C3867" s="368"/>
      <c r="D3867" s="368"/>
      <c r="E3867" s="368"/>
      <c r="F3867" s="368"/>
      <c r="G3867" s="369"/>
      <c r="H3867" s="369"/>
      <c r="I3867" s="443"/>
      <c r="J3867" s="368"/>
      <c r="O3867" s="457"/>
      <c r="P3867" s="398"/>
      <c r="Q3867" s="398"/>
    </row>
    <row r="3868" spans="1:17" s="364" customFormat="1" ht="109.2" customHeight="1" x14ac:dyDescent="0.3">
      <c r="A3868" s="368"/>
      <c r="B3868" s="361"/>
      <c r="C3868" s="368"/>
      <c r="D3868" s="368"/>
      <c r="E3868" s="368"/>
      <c r="F3868" s="368"/>
      <c r="G3868" s="369"/>
      <c r="H3868" s="369"/>
      <c r="I3868" s="443"/>
      <c r="J3868" s="368"/>
      <c r="O3868" s="457"/>
      <c r="P3868" s="398"/>
      <c r="Q3868" s="398"/>
    </row>
    <row r="3869" spans="1:17" s="364" customFormat="1" ht="109.2" customHeight="1" x14ac:dyDescent="0.3">
      <c r="A3869" s="368"/>
      <c r="B3869" s="361"/>
      <c r="C3869" s="368"/>
      <c r="D3869" s="368"/>
      <c r="E3869" s="368"/>
      <c r="F3869" s="368"/>
      <c r="G3869" s="369"/>
      <c r="H3869" s="369"/>
      <c r="I3869" s="443"/>
      <c r="J3869" s="368"/>
      <c r="O3869" s="457"/>
      <c r="P3869" s="398"/>
      <c r="Q3869" s="398"/>
    </row>
    <row r="3870" spans="1:17" s="364" customFormat="1" ht="109.2" customHeight="1" x14ac:dyDescent="0.3">
      <c r="A3870" s="368"/>
      <c r="B3870" s="361"/>
      <c r="C3870" s="368"/>
      <c r="D3870" s="368"/>
      <c r="E3870" s="368"/>
      <c r="F3870" s="368"/>
      <c r="G3870" s="369"/>
      <c r="H3870" s="369"/>
      <c r="I3870" s="443"/>
      <c r="J3870" s="368"/>
      <c r="O3870" s="457"/>
      <c r="P3870" s="398"/>
      <c r="Q3870" s="398"/>
    </row>
    <row r="3871" spans="1:17" s="364" customFormat="1" ht="109.2" customHeight="1" x14ac:dyDescent="0.3">
      <c r="A3871" s="368"/>
      <c r="B3871" s="361"/>
      <c r="C3871" s="368"/>
      <c r="D3871" s="368"/>
      <c r="E3871" s="368"/>
      <c r="F3871" s="368"/>
      <c r="G3871" s="369"/>
      <c r="H3871" s="369"/>
      <c r="I3871" s="443"/>
      <c r="J3871" s="368"/>
      <c r="O3871" s="457"/>
      <c r="P3871" s="398"/>
      <c r="Q3871" s="398"/>
    </row>
    <row r="3872" spans="1:17" s="364" customFormat="1" ht="109.2" customHeight="1" x14ac:dyDescent="0.3">
      <c r="A3872" s="368"/>
      <c r="B3872" s="361"/>
      <c r="C3872" s="368"/>
      <c r="D3872" s="368"/>
      <c r="E3872" s="368"/>
      <c r="F3872" s="368"/>
      <c r="G3872" s="369"/>
      <c r="H3872" s="369"/>
      <c r="I3872" s="443"/>
      <c r="J3872" s="368"/>
      <c r="O3872" s="457"/>
      <c r="P3872" s="398"/>
      <c r="Q3872" s="398"/>
    </row>
    <row r="3873" spans="1:17" s="364" customFormat="1" ht="109.2" customHeight="1" x14ac:dyDescent="0.3">
      <c r="A3873" s="368"/>
      <c r="B3873" s="361"/>
      <c r="C3873" s="368"/>
      <c r="D3873" s="368"/>
      <c r="E3873" s="368"/>
      <c r="F3873" s="368"/>
      <c r="G3873" s="369"/>
      <c r="H3873" s="369"/>
      <c r="I3873" s="443"/>
      <c r="J3873" s="368"/>
      <c r="O3873" s="457"/>
      <c r="P3873" s="398"/>
      <c r="Q3873" s="398"/>
    </row>
    <row r="3874" spans="1:17" s="364" customFormat="1" ht="109.2" customHeight="1" x14ac:dyDescent="0.3">
      <c r="A3874" s="368"/>
      <c r="B3874" s="361"/>
      <c r="C3874" s="368"/>
      <c r="D3874" s="368"/>
      <c r="E3874" s="368"/>
      <c r="F3874" s="368"/>
      <c r="G3874" s="369"/>
      <c r="H3874" s="369"/>
      <c r="I3874" s="443"/>
      <c r="J3874" s="368"/>
      <c r="O3874" s="457"/>
      <c r="P3874" s="398"/>
      <c r="Q3874" s="398"/>
    </row>
    <row r="3875" spans="1:17" s="364" customFormat="1" ht="109.2" customHeight="1" x14ac:dyDescent="0.3">
      <c r="A3875" s="368"/>
      <c r="B3875" s="361"/>
      <c r="C3875" s="368"/>
      <c r="D3875" s="368"/>
      <c r="E3875" s="368"/>
      <c r="F3875" s="368"/>
      <c r="G3875" s="369"/>
      <c r="H3875" s="369"/>
      <c r="I3875" s="443"/>
      <c r="J3875" s="368"/>
      <c r="O3875" s="457"/>
      <c r="P3875" s="398"/>
      <c r="Q3875" s="398"/>
    </row>
    <row r="3876" spans="1:17" s="364" customFormat="1" ht="109.2" customHeight="1" x14ac:dyDescent="0.3">
      <c r="A3876" s="368"/>
      <c r="B3876" s="361"/>
      <c r="C3876" s="368"/>
      <c r="D3876" s="368"/>
      <c r="E3876" s="368"/>
      <c r="F3876" s="368"/>
      <c r="G3876" s="369"/>
      <c r="H3876" s="369"/>
      <c r="I3876" s="443"/>
      <c r="J3876" s="368"/>
      <c r="O3876" s="457"/>
      <c r="P3876" s="398"/>
      <c r="Q3876" s="398"/>
    </row>
    <row r="3877" spans="1:17" s="364" customFormat="1" ht="109.2" customHeight="1" x14ac:dyDescent="0.3">
      <c r="A3877" s="368"/>
      <c r="B3877" s="361"/>
      <c r="C3877" s="368"/>
      <c r="D3877" s="368"/>
      <c r="E3877" s="368"/>
      <c r="F3877" s="368"/>
      <c r="G3877" s="369"/>
      <c r="H3877" s="369"/>
      <c r="I3877" s="443"/>
      <c r="J3877" s="368"/>
      <c r="O3877" s="457"/>
      <c r="P3877" s="398"/>
      <c r="Q3877" s="398"/>
    </row>
    <row r="3878" spans="1:17" s="364" customFormat="1" ht="109.2" customHeight="1" x14ac:dyDescent="0.3">
      <c r="A3878" s="368"/>
      <c r="B3878" s="361"/>
      <c r="C3878" s="368"/>
      <c r="D3878" s="368"/>
      <c r="E3878" s="368"/>
      <c r="F3878" s="368"/>
      <c r="G3878" s="369"/>
      <c r="H3878" s="369"/>
      <c r="I3878" s="443"/>
      <c r="J3878" s="368"/>
      <c r="O3878" s="457"/>
      <c r="P3878" s="398"/>
      <c r="Q3878" s="398"/>
    </row>
    <row r="3879" spans="1:17" s="364" customFormat="1" ht="109.2" customHeight="1" x14ac:dyDescent="0.3">
      <c r="A3879" s="368"/>
      <c r="B3879" s="361"/>
      <c r="C3879" s="368"/>
      <c r="D3879" s="368"/>
      <c r="E3879" s="368"/>
      <c r="F3879" s="368"/>
      <c r="G3879" s="369"/>
      <c r="H3879" s="369"/>
      <c r="I3879" s="443"/>
      <c r="J3879" s="368"/>
      <c r="O3879" s="457"/>
      <c r="P3879" s="398"/>
      <c r="Q3879" s="398"/>
    </row>
    <row r="3880" spans="1:17" s="364" customFormat="1" ht="109.2" customHeight="1" x14ac:dyDescent="0.3">
      <c r="A3880" s="368"/>
      <c r="B3880" s="361"/>
      <c r="C3880" s="368"/>
      <c r="D3880" s="368"/>
      <c r="E3880" s="368"/>
      <c r="F3880" s="368"/>
      <c r="G3880" s="369"/>
      <c r="H3880" s="369"/>
      <c r="I3880" s="443"/>
      <c r="J3880" s="368"/>
      <c r="O3880" s="457"/>
      <c r="P3880" s="398"/>
      <c r="Q3880" s="398"/>
    </row>
    <row r="3881" spans="1:17" s="364" customFormat="1" ht="109.2" customHeight="1" x14ac:dyDescent="0.3">
      <c r="A3881" s="368"/>
      <c r="B3881" s="361"/>
      <c r="C3881" s="368"/>
      <c r="D3881" s="368"/>
      <c r="E3881" s="368"/>
      <c r="F3881" s="368"/>
      <c r="G3881" s="369"/>
      <c r="H3881" s="369"/>
      <c r="I3881" s="443"/>
      <c r="J3881" s="368"/>
      <c r="O3881" s="457"/>
      <c r="P3881" s="398"/>
      <c r="Q3881" s="398"/>
    </row>
    <row r="3882" spans="1:17" s="364" customFormat="1" ht="109.2" customHeight="1" x14ac:dyDescent="0.3">
      <c r="A3882" s="368"/>
      <c r="B3882" s="361"/>
      <c r="C3882" s="368"/>
      <c r="D3882" s="368"/>
      <c r="E3882" s="368"/>
      <c r="F3882" s="368"/>
      <c r="G3882" s="369"/>
      <c r="H3882" s="369"/>
      <c r="I3882" s="443"/>
      <c r="J3882" s="368"/>
      <c r="O3882" s="457"/>
      <c r="P3882" s="398"/>
      <c r="Q3882" s="398"/>
    </row>
    <row r="3883" spans="1:17" s="364" customFormat="1" ht="109.2" customHeight="1" x14ac:dyDescent="0.3">
      <c r="A3883" s="368"/>
      <c r="B3883" s="361"/>
      <c r="C3883" s="368"/>
      <c r="D3883" s="368"/>
      <c r="E3883" s="368"/>
      <c r="F3883" s="368"/>
      <c r="G3883" s="369"/>
      <c r="H3883" s="369"/>
      <c r="I3883" s="443"/>
      <c r="J3883" s="368"/>
      <c r="O3883" s="457"/>
      <c r="P3883" s="398"/>
      <c r="Q3883" s="398"/>
    </row>
    <row r="3884" spans="1:17" s="364" customFormat="1" ht="109.2" customHeight="1" x14ac:dyDescent="0.3">
      <c r="A3884" s="368"/>
      <c r="B3884" s="361"/>
      <c r="C3884" s="368"/>
      <c r="D3884" s="368"/>
      <c r="E3884" s="368"/>
      <c r="F3884" s="368"/>
      <c r="G3884" s="369"/>
      <c r="H3884" s="369"/>
      <c r="I3884" s="443"/>
      <c r="J3884" s="368"/>
      <c r="O3884" s="457"/>
      <c r="P3884" s="398"/>
      <c r="Q3884" s="398"/>
    </row>
    <row r="3885" spans="1:17" s="364" customFormat="1" ht="109.2" customHeight="1" x14ac:dyDescent="0.3">
      <c r="A3885" s="368"/>
      <c r="B3885" s="361"/>
      <c r="C3885" s="368"/>
      <c r="D3885" s="368"/>
      <c r="E3885" s="368"/>
      <c r="F3885" s="368"/>
      <c r="G3885" s="369"/>
      <c r="H3885" s="369"/>
      <c r="I3885" s="443"/>
      <c r="J3885" s="368"/>
      <c r="O3885" s="457"/>
      <c r="P3885" s="398"/>
      <c r="Q3885" s="398"/>
    </row>
    <row r="3886" spans="1:17" s="364" customFormat="1" ht="109.2" customHeight="1" x14ac:dyDescent="0.3">
      <c r="A3886" s="368"/>
      <c r="B3886" s="361"/>
      <c r="C3886" s="368"/>
      <c r="D3886" s="368"/>
      <c r="E3886" s="368"/>
      <c r="F3886" s="368"/>
      <c r="G3886" s="369"/>
      <c r="H3886" s="369"/>
      <c r="I3886" s="443"/>
      <c r="J3886" s="368"/>
      <c r="O3886" s="457"/>
      <c r="P3886" s="398"/>
      <c r="Q3886" s="398"/>
    </row>
    <row r="3887" spans="1:17" s="364" customFormat="1" ht="109.2" customHeight="1" x14ac:dyDescent="0.3">
      <c r="A3887" s="368"/>
      <c r="B3887" s="361"/>
      <c r="C3887" s="368"/>
      <c r="D3887" s="368"/>
      <c r="E3887" s="368"/>
      <c r="F3887" s="368"/>
      <c r="G3887" s="369"/>
      <c r="H3887" s="369"/>
      <c r="I3887" s="443"/>
      <c r="J3887" s="368"/>
      <c r="O3887" s="457"/>
      <c r="P3887" s="398"/>
      <c r="Q3887" s="398"/>
    </row>
    <row r="3888" spans="1:17" s="364" customFormat="1" ht="109.2" customHeight="1" x14ac:dyDescent="0.3">
      <c r="A3888" s="368"/>
      <c r="B3888" s="361"/>
      <c r="C3888" s="368"/>
      <c r="D3888" s="368"/>
      <c r="E3888" s="368"/>
      <c r="F3888" s="368"/>
      <c r="G3888" s="369"/>
      <c r="H3888" s="369"/>
      <c r="I3888" s="443"/>
      <c r="J3888" s="368"/>
      <c r="O3888" s="457"/>
      <c r="P3888" s="398"/>
      <c r="Q3888" s="398"/>
    </row>
    <row r="3889" spans="1:17" s="364" customFormat="1" ht="109.2" customHeight="1" x14ac:dyDescent="0.3">
      <c r="A3889" s="368"/>
      <c r="B3889" s="361"/>
      <c r="C3889" s="368"/>
      <c r="D3889" s="368"/>
      <c r="E3889" s="368"/>
      <c r="F3889" s="368"/>
      <c r="G3889" s="369"/>
      <c r="H3889" s="369"/>
      <c r="I3889" s="443"/>
      <c r="J3889" s="368"/>
      <c r="O3889" s="457"/>
      <c r="P3889" s="398"/>
      <c r="Q3889" s="398"/>
    </row>
    <row r="3890" spans="1:17" s="364" customFormat="1" ht="109.2" customHeight="1" x14ac:dyDescent="0.3">
      <c r="A3890" s="368"/>
      <c r="B3890" s="361"/>
      <c r="C3890" s="368"/>
      <c r="D3890" s="368"/>
      <c r="E3890" s="368"/>
      <c r="F3890" s="368"/>
      <c r="G3890" s="369"/>
      <c r="H3890" s="369"/>
      <c r="I3890" s="443"/>
      <c r="J3890" s="368"/>
      <c r="O3890" s="457"/>
      <c r="P3890" s="398"/>
      <c r="Q3890" s="398"/>
    </row>
    <row r="3891" spans="1:17" s="364" customFormat="1" ht="109.2" customHeight="1" x14ac:dyDescent="0.3">
      <c r="A3891" s="368"/>
      <c r="B3891" s="361"/>
      <c r="C3891" s="368"/>
      <c r="D3891" s="368"/>
      <c r="E3891" s="368"/>
      <c r="F3891" s="368"/>
      <c r="G3891" s="369"/>
      <c r="H3891" s="369"/>
      <c r="I3891" s="443"/>
      <c r="J3891" s="368"/>
      <c r="O3891" s="457"/>
      <c r="P3891" s="398"/>
      <c r="Q3891" s="398"/>
    </row>
    <row r="3892" spans="1:17" s="364" customFormat="1" ht="109.2" customHeight="1" x14ac:dyDescent="0.3">
      <c r="A3892" s="368"/>
      <c r="B3892" s="361"/>
      <c r="C3892" s="368"/>
      <c r="D3892" s="368"/>
      <c r="E3892" s="368"/>
      <c r="F3892" s="368"/>
      <c r="G3892" s="369"/>
      <c r="H3892" s="369"/>
      <c r="I3892" s="443"/>
      <c r="J3892" s="368"/>
      <c r="O3892" s="457"/>
      <c r="P3892" s="398"/>
      <c r="Q3892" s="398"/>
    </row>
    <row r="3893" spans="1:17" s="364" customFormat="1" ht="109.2" customHeight="1" x14ac:dyDescent="0.3">
      <c r="A3893" s="368"/>
      <c r="B3893" s="361"/>
      <c r="C3893" s="368"/>
      <c r="D3893" s="368"/>
      <c r="E3893" s="368"/>
      <c r="F3893" s="368"/>
      <c r="G3893" s="369"/>
      <c r="H3893" s="369"/>
      <c r="I3893" s="443"/>
      <c r="J3893" s="368"/>
      <c r="O3893" s="457"/>
      <c r="P3893" s="398"/>
      <c r="Q3893" s="398"/>
    </row>
    <row r="3894" spans="1:17" s="364" customFormat="1" ht="109.2" customHeight="1" x14ac:dyDescent="0.3">
      <c r="A3894" s="368"/>
      <c r="B3894" s="361"/>
      <c r="C3894" s="368"/>
      <c r="D3894" s="368"/>
      <c r="E3894" s="368"/>
      <c r="F3894" s="368"/>
      <c r="G3894" s="369"/>
      <c r="H3894" s="369"/>
      <c r="I3894" s="443"/>
      <c r="J3894" s="368"/>
      <c r="O3894" s="457"/>
      <c r="P3894" s="398"/>
      <c r="Q3894" s="398"/>
    </row>
    <row r="3895" spans="1:17" s="364" customFormat="1" ht="109.2" customHeight="1" x14ac:dyDescent="0.3">
      <c r="A3895" s="368"/>
      <c r="B3895" s="361"/>
      <c r="C3895" s="368"/>
      <c r="D3895" s="368"/>
      <c r="E3895" s="368"/>
      <c r="F3895" s="368"/>
      <c r="G3895" s="369"/>
      <c r="H3895" s="369"/>
      <c r="I3895" s="443"/>
      <c r="J3895" s="368"/>
      <c r="O3895" s="457"/>
      <c r="P3895" s="398"/>
      <c r="Q3895" s="398"/>
    </row>
    <row r="3896" spans="1:17" s="364" customFormat="1" ht="109.2" customHeight="1" x14ac:dyDescent="0.3">
      <c r="A3896" s="368"/>
      <c r="B3896" s="361"/>
      <c r="C3896" s="368"/>
      <c r="D3896" s="368"/>
      <c r="E3896" s="368"/>
      <c r="F3896" s="368"/>
      <c r="G3896" s="369"/>
      <c r="H3896" s="369"/>
      <c r="I3896" s="443"/>
      <c r="J3896" s="368"/>
      <c r="O3896" s="457"/>
      <c r="P3896" s="398"/>
      <c r="Q3896" s="398"/>
    </row>
    <row r="3897" spans="1:17" s="364" customFormat="1" ht="109.2" customHeight="1" x14ac:dyDescent="0.3">
      <c r="A3897" s="368"/>
      <c r="B3897" s="361"/>
      <c r="C3897" s="368"/>
      <c r="D3897" s="368"/>
      <c r="E3897" s="368"/>
      <c r="F3897" s="368"/>
      <c r="G3897" s="369"/>
      <c r="H3897" s="369"/>
      <c r="I3897" s="443"/>
      <c r="J3897" s="368"/>
      <c r="O3897" s="457"/>
      <c r="P3897" s="398"/>
      <c r="Q3897" s="398"/>
    </row>
    <row r="3898" spans="1:17" s="364" customFormat="1" ht="109.2" customHeight="1" x14ac:dyDescent="0.3">
      <c r="A3898" s="368"/>
      <c r="B3898" s="361"/>
      <c r="C3898" s="368"/>
      <c r="D3898" s="368"/>
      <c r="E3898" s="368"/>
      <c r="F3898" s="368"/>
      <c r="G3898" s="369"/>
      <c r="H3898" s="369"/>
      <c r="I3898" s="443"/>
      <c r="J3898" s="368"/>
      <c r="O3898" s="457"/>
      <c r="P3898" s="398"/>
      <c r="Q3898" s="398"/>
    </row>
    <row r="3899" spans="1:17" s="364" customFormat="1" ht="109.2" customHeight="1" x14ac:dyDescent="0.3">
      <c r="A3899" s="368"/>
      <c r="B3899" s="361"/>
      <c r="C3899" s="368"/>
      <c r="D3899" s="368"/>
      <c r="E3899" s="368"/>
      <c r="F3899" s="368"/>
      <c r="G3899" s="369"/>
      <c r="H3899" s="369"/>
      <c r="I3899" s="443"/>
      <c r="J3899" s="368"/>
      <c r="O3899" s="457"/>
      <c r="P3899" s="398"/>
      <c r="Q3899" s="398"/>
    </row>
    <row r="3900" spans="1:17" s="364" customFormat="1" ht="109.2" customHeight="1" x14ac:dyDescent="0.3">
      <c r="A3900" s="368"/>
      <c r="B3900" s="361"/>
      <c r="C3900" s="368"/>
      <c r="D3900" s="368"/>
      <c r="E3900" s="368"/>
      <c r="F3900" s="368"/>
      <c r="G3900" s="369"/>
      <c r="H3900" s="369"/>
      <c r="I3900" s="443"/>
      <c r="J3900" s="368"/>
      <c r="O3900" s="457"/>
      <c r="P3900" s="398"/>
      <c r="Q3900" s="398"/>
    </row>
    <row r="3901" spans="1:17" s="364" customFormat="1" ht="109.2" customHeight="1" x14ac:dyDescent="0.3">
      <c r="A3901" s="368"/>
      <c r="B3901" s="361"/>
      <c r="C3901" s="368"/>
      <c r="D3901" s="368"/>
      <c r="E3901" s="368"/>
      <c r="F3901" s="368"/>
      <c r="G3901" s="369"/>
      <c r="H3901" s="369"/>
      <c r="I3901" s="443"/>
      <c r="J3901" s="368"/>
      <c r="O3901" s="457"/>
      <c r="P3901" s="398"/>
      <c r="Q3901" s="398"/>
    </row>
    <row r="3902" spans="1:17" s="364" customFormat="1" ht="109.2" customHeight="1" x14ac:dyDescent="0.3">
      <c r="A3902" s="368"/>
      <c r="B3902" s="361"/>
      <c r="C3902" s="368"/>
      <c r="D3902" s="368"/>
      <c r="E3902" s="368"/>
      <c r="F3902" s="368"/>
      <c r="G3902" s="369"/>
      <c r="H3902" s="369"/>
      <c r="I3902" s="443"/>
      <c r="J3902" s="368"/>
      <c r="O3902" s="457"/>
      <c r="P3902" s="398"/>
      <c r="Q3902" s="398"/>
    </row>
    <row r="3903" spans="1:17" s="364" customFormat="1" ht="109.2" customHeight="1" x14ac:dyDescent="0.3">
      <c r="A3903" s="368"/>
      <c r="B3903" s="361"/>
      <c r="C3903" s="368"/>
      <c r="D3903" s="368"/>
      <c r="E3903" s="368"/>
      <c r="F3903" s="368"/>
      <c r="G3903" s="369"/>
      <c r="H3903" s="369"/>
      <c r="I3903" s="443"/>
      <c r="J3903" s="368"/>
      <c r="O3903" s="457"/>
      <c r="P3903" s="398"/>
      <c r="Q3903" s="398"/>
    </row>
    <row r="3904" spans="1:17" s="364" customFormat="1" ht="109.2" customHeight="1" x14ac:dyDescent="0.3">
      <c r="A3904" s="368"/>
      <c r="B3904" s="361"/>
      <c r="C3904" s="368"/>
      <c r="D3904" s="368"/>
      <c r="E3904" s="368"/>
      <c r="F3904" s="368"/>
      <c r="G3904" s="369"/>
      <c r="H3904" s="369"/>
      <c r="I3904" s="443"/>
      <c r="J3904" s="368"/>
      <c r="O3904" s="457"/>
      <c r="P3904" s="398"/>
      <c r="Q3904" s="398"/>
    </row>
    <row r="3905" spans="1:17" s="364" customFormat="1" ht="109.2" customHeight="1" x14ac:dyDescent="0.3">
      <c r="A3905" s="368"/>
      <c r="B3905" s="361"/>
      <c r="C3905" s="368"/>
      <c r="D3905" s="368"/>
      <c r="E3905" s="368"/>
      <c r="F3905" s="368"/>
      <c r="G3905" s="369"/>
      <c r="H3905" s="369"/>
      <c r="I3905" s="443"/>
      <c r="J3905" s="368"/>
      <c r="O3905" s="457"/>
      <c r="P3905" s="398"/>
      <c r="Q3905" s="398"/>
    </row>
    <row r="3906" spans="1:17" s="364" customFormat="1" ht="109.2" customHeight="1" x14ac:dyDescent="0.3">
      <c r="A3906" s="368"/>
      <c r="B3906" s="361"/>
      <c r="C3906" s="368"/>
      <c r="D3906" s="368"/>
      <c r="E3906" s="368"/>
      <c r="F3906" s="368"/>
      <c r="G3906" s="369"/>
      <c r="H3906" s="369"/>
      <c r="I3906" s="443"/>
      <c r="J3906" s="368"/>
      <c r="O3906" s="457"/>
      <c r="P3906" s="398"/>
      <c r="Q3906" s="398"/>
    </row>
    <row r="3907" spans="1:17" s="364" customFormat="1" ht="109.2" customHeight="1" x14ac:dyDescent="0.3">
      <c r="A3907" s="368"/>
      <c r="B3907" s="361"/>
      <c r="C3907" s="368"/>
      <c r="D3907" s="368"/>
      <c r="E3907" s="368"/>
      <c r="F3907" s="368"/>
      <c r="G3907" s="369"/>
      <c r="H3907" s="369"/>
      <c r="I3907" s="443"/>
      <c r="J3907" s="368"/>
      <c r="O3907" s="457"/>
      <c r="P3907" s="398"/>
      <c r="Q3907" s="398"/>
    </row>
    <row r="3908" spans="1:17" s="364" customFormat="1" ht="109.2" customHeight="1" x14ac:dyDescent="0.3">
      <c r="A3908" s="368"/>
      <c r="B3908" s="361"/>
      <c r="C3908" s="368"/>
      <c r="D3908" s="368"/>
      <c r="E3908" s="368"/>
      <c r="F3908" s="368"/>
      <c r="G3908" s="369"/>
      <c r="H3908" s="369"/>
      <c r="I3908" s="443"/>
      <c r="J3908" s="368"/>
      <c r="O3908" s="457"/>
      <c r="P3908" s="398"/>
      <c r="Q3908" s="398"/>
    </row>
    <row r="3909" spans="1:17" s="364" customFormat="1" ht="109.2" customHeight="1" x14ac:dyDescent="0.3">
      <c r="A3909" s="368"/>
      <c r="B3909" s="361"/>
      <c r="C3909" s="368"/>
      <c r="D3909" s="368"/>
      <c r="E3909" s="368"/>
      <c r="F3909" s="368"/>
      <c r="G3909" s="369"/>
      <c r="H3909" s="369"/>
      <c r="I3909" s="443"/>
      <c r="J3909" s="368"/>
      <c r="O3909" s="457"/>
      <c r="P3909" s="398"/>
      <c r="Q3909" s="398"/>
    </row>
    <row r="3910" spans="1:17" s="364" customFormat="1" ht="109.2" customHeight="1" x14ac:dyDescent="0.3">
      <c r="A3910" s="368"/>
      <c r="B3910" s="361"/>
      <c r="C3910" s="368"/>
      <c r="D3910" s="368"/>
      <c r="E3910" s="368"/>
      <c r="F3910" s="368"/>
      <c r="G3910" s="369"/>
      <c r="H3910" s="369"/>
      <c r="I3910" s="443"/>
      <c r="J3910" s="368"/>
      <c r="O3910" s="457"/>
      <c r="P3910" s="398"/>
      <c r="Q3910" s="398"/>
    </row>
    <row r="3911" spans="1:17" s="364" customFormat="1" ht="109.2" customHeight="1" x14ac:dyDescent="0.3">
      <c r="A3911" s="368"/>
      <c r="B3911" s="361"/>
      <c r="C3911" s="368"/>
      <c r="D3911" s="368"/>
      <c r="E3911" s="368"/>
      <c r="F3911" s="368"/>
      <c r="G3911" s="369"/>
      <c r="H3911" s="369"/>
      <c r="I3911" s="443"/>
      <c r="J3911" s="368"/>
      <c r="O3911" s="457"/>
      <c r="P3911" s="398"/>
      <c r="Q3911" s="398"/>
    </row>
    <row r="3912" spans="1:17" s="364" customFormat="1" ht="109.2" customHeight="1" x14ac:dyDescent="0.3">
      <c r="A3912" s="368"/>
      <c r="B3912" s="361"/>
      <c r="C3912" s="368"/>
      <c r="D3912" s="368"/>
      <c r="E3912" s="368"/>
      <c r="F3912" s="368"/>
      <c r="G3912" s="369"/>
      <c r="H3912" s="369"/>
      <c r="I3912" s="443"/>
      <c r="J3912" s="368"/>
      <c r="O3912" s="457"/>
      <c r="P3912" s="398"/>
      <c r="Q3912" s="398"/>
    </row>
    <row r="3913" spans="1:17" s="364" customFormat="1" ht="109.2" customHeight="1" x14ac:dyDescent="0.3">
      <c r="A3913" s="368"/>
      <c r="B3913" s="361"/>
      <c r="C3913" s="368"/>
      <c r="D3913" s="368"/>
      <c r="E3913" s="368"/>
      <c r="F3913" s="368"/>
      <c r="G3913" s="369"/>
      <c r="H3913" s="369"/>
      <c r="I3913" s="443"/>
      <c r="J3913" s="368"/>
      <c r="O3913" s="457"/>
      <c r="P3913" s="398"/>
      <c r="Q3913" s="398"/>
    </row>
    <row r="3914" spans="1:17" s="364" customFormat="1" ht="109.2" customHeight="1" x14ac:dyDescent="0.3">
      <c r="A3914" s="368"/>
      <c r="B3914" s="361"/>
      <c r="C3914" s="368"/>
      <c r="D3914" s="368"/>
      <c r="E3914" s="368"/>
      <c r="F3914" s="368"/>
      <c r="G3914" s="369"/>
      <c r="H3914" s="369"/>
      <c r="I3914" s="443"/>
      <c r="J3914" s="368"/>
      <c r="O3914" s="457"/>
      <c r="P3914" s="398"/>
      <c r="Q3914" s="398"/>
    </row>
    <row r="3915" spans="1:17" s="364" customFormat="1" ht="109.2" customHeight="1" x14ac:dyDescent="0.3">
      <c r="A3915" s="368"/>
      <c r="B3915" s="361"/>
      <c r="C3915" s="368"/>
      <c r="D3915" s="368"/>
      <c r="E3915" s="368"/>
      <c r="F3915" s="368"/>
      <c r="G3915" s="369"/>
      <c r="H3915" s="369"/>
      <c r="I3915" s="443"/>
      <c r="J3915" s="368"/>
      <c r="O3915" s="457"/>
      <c r="P3915" s="398"/>
      <c r="Q3915" s="398"/>
    </row>
    <row r="3916" spans="1:17" s="364" customFormat="1" ht="109.2" customHeight="1" x14ac:dyDescent="0.3">
      <c r="A3916" s="368"/>
      <c r="B3916" s="361"/>
      <c r="C3916" s="368"/>
      <c r="D3916" s="368"/>
      <c r="E3916" s="368"/>
      <c r="F3916" s="368"/>
      <c r="G3916" s="369"/>
      <c r="H3916" s="369"/>
      <c r="I3916" s="443"/>
      <c r="J3916" s="368"/>
      <c r="O3916" s="457"/>
      <c r="P3916" s="398"/>
      <c r="Q3916" s="398"/>
    </row>
    <row r="3917" spans="1:17" s="364" customFormat="1" ht="109.2" customHeight="1" x14ac:dyDescent="0.3">
      <c r="A3917" s="368"/>
      <c r="B3917" s="361"/>
      <c r="C3917" s="368"/>
      <c r="D3917" s="368"/>
      <c r="E3917" s="368"/>
      <c r="F3917" s="368"/>
      <c r="G3917" s="369"/>
      <c r="H3917" s="369"/>
      <c r="I3917" s="443"/>
      <c r="J3917" s="368"/>
      <c r="O3917" s="457"/>
      <c r="P3917" s="398"/>
      <c r="Q3917" s="398"/>
    </row>
    <row r="3918" spans="1:17" s="364" customFormat="1" ht="109.2" customHeight="1" x14ac:dyDescent="0.3">
      <c r="A3918" s="368"/>
      <c r="B3918" s="361"/>
      <c r="C3918" s="368"/>
      <c r="D3918" s="368"/>
      <c r="E3918" s="368"/>
      <c r="F3918" s="368"/>
      <c r="G3918" s="369"/>
      <c r="H3918" s="369"/>
      <c r="I3918" s="443"/>
      <c r="J3918" s="368"/>
      <c r="O3918" s="457"/>
      <c r="P3918" s="398"/>
      <c r="Q3918" s="398"/>
    </row>
    <row r="3919" spans="1:17" s="364" customFormat="1" ht="109.2" customHeight="1" x14ac:dyDescent="0.3">
      <c r="A3919" s="368"/>
      <c r="B3919" s="361"/>
      <c r="C3919" s="368"/>
      <c r="D3919" s="368"/>
      <c r="E3919" s="368"/>
      <c r="F3919" s="368"/>
      <c r="G3919" s="369"/>
      <c r="H3919" s="369"/>
      <c r="I3919" s="443"/>
      <c r="J3919" s="368"/>
      <c r="O3919" s="457"/>
      <c r="P3919" s="398"/>
      <c r="Q3919" s="398"/>
    </row>
    <row r="3920" spans="1:17" s="364" customFormat="1" ht="109.2" customHeight="1" x14ac:dyDescent="0.3">
      <c r="A3920" s="368"/>
      <c r="B3920" s="361"/>
      <c r="C3920" s="368"/>
      <c r="D3920" s="368"/>
      <c r="E3920" s="368"/>
      <c r="F3920" s="368"/>
      <c r="G3920" s="369"/>
      <c r="H3920" s="369"/>
      <c r="I3920" s="443"/>
      <c r="J3920" s="368"/>
      <c r="O3920" s="457"/>
      <c r="P3920" s="398"/>
      <c r="Q3920" s="398"/>
    </row>
    <row r="3921" spans="1:17" s="364" customFormat="1" ht="109.2" customHeight="1" x14ac:dyDescent="0.3">
      <c r="A3921" s="368"/>
      <c r="B3921" s="361"/>
      <c r="C3921" s="368"/>
      <c r="D3921" s="368"/>
      <c r="E3921" s="368"/>
      <c r="F3921" s="368"/>
      <c r="G3921" s="369"/>
      <c r="H3921" s="369"/>
      <c r="I3921" s="443"/>
      <c r="J3921" s="368"/>
      <c r="O3921" s="457"/>
      <c r="P3921" s="398"/>
      <c r="Q3921" s="398"/>
    </row>
    <row r="3922" spans="1:17" s="364" customFormat="1" ht="109.2" customHeight="1" x14ac:dyDescent="0.3">
      <c r="A3922" s="368"/>
      <c r="B3922" s="361"/>
      <c r="C3922" s="368"/>
      <c r="D3922" s="368"/>
      <c r="E3922" s="368"/>
      <c r="F3922" s="368"/>
      <c r="G3922" s="369"/>
      <c r="H3922" s="369"/>
      <c r="I3922" s="443"/>
      <c r="J3922" s="368"/>
      <c r="O3922" s="457"/>
      <c r="P3922" s="398"/>
      <c r="Q3922" s="398"/>
    </row>
    <row r="3923" spans="1:17" s="364" customFormat="1" ht="109.2" customHeight="1" x14ac:dyDescent="0.3">
      <c r="A3923" s="368"/>
      <c r="B3923" s="361"/>
      <c r="C3923" s="368"/>
      <c r="D3923" s="368"/>
      <c r="E3923" s="368"/>
      <c r="F3923" s="368"/>
      <c r="G3923" s="369"/>
      <c r="H3923" s="369"/>
      <c r="I3923" s="443"/>
      <c r="J3923" s="368"/>
      <c r="O3923" s="457"/>
      <c r="P3923" s="398"/>
      <c r="Q3923" s="398"/>
    </row>
    <row r="3924" spans="1:17" s="364" customFormat="1" ht="109.2" customHeight="1" x14ac:dyDescent="0.3">
      <c r="A3924" s="368"/>
      <c r="B3924" s="361"/>
      <c r="C3924" s="368"/>
      <c r="D3924" s="368"/>
      <c r="E3924" s="368"/>
      <c r="F3924" s="368"/>
      <c r="G3924" s="369"/>
      <c r="H3924" s="369"/>
      <c r="I3924" s="443"/>
      <c r="J3924" s="368"/>
      <c r="O3924" s="457"/>
      <c r="P3924" s="398"/>
      <c r="Q3924" s="398"/>
    </row>
    <row r="3925" spans="1:17" s="364" customFormat="1" ht="109.2" customHeight="1" x14ac:dyDescent="0.3">
      <c r="A3925" s="368"/>
      <c r="B3925" s="361"/>
      <c r="C3925" s="368"/>
      <c r="D3925" s="368"/>
      <c r="E3925" s="368"/>
      <c r="F3925" s="368"/>
      <c r="G3925" s="369"/>
      <c r="H3925" s="369"/>
      <c r="I3925" s="443"/>
      <c r="J3925" s="368"/>
      <c r="O3925" s="457"/>
      <c r="P3925" s="398"/>
      <c r="Q3925" s="398"/>
    </row>
    <row r="3926" spans="1:17" s="364" customFormat="1" ht="109.2" customHeight="1" x14ac:dyDescent="0.3">
      <c r="A3926" s="368"/>
      <c r="B3926" s="361"/>
      <c r="C3926" s="368"/>
      <c r="D3926" s="368"/>
      <c r="E3926" s="368"/>
      <c r="F3926" s="368"/>
      <c r="G3926" s="369"/>
      <c r="H3926" s="369"/>
      <c r="I3926" s="443"/>
      <c r="J3926" s="368"/>
      <c r="O3926" s="457"/>
      <c r="P3926" s="398"/>
      <c r="Q3926" s="398"/>
    </row>
    <row r="3927" spans="1:17" s="364" customFormat="1" ht="109.2" customHeight="1" x14ac:dyDescent="0.3">
      <c r="A3927" s="368"/>
      <c r="B3927" s="361"/>
      <c r="C3927" s="368"/>
      <c r="D3927" s="368"/>
      <c r="E3927" s="368"/>
      <c r="F3927" s="368"/>
      <c r="G3927" s="369"/>
      <c r="H3927" s="369"/>
      <c r="I3927" s="443"/>
      <c r="J3927" s="368"/>
      <c r="O3927" s="457"/>
      <c r="P3927" s="398"/>
      <c r="Q3927" s="398"/>
    </row>
    <row r="3928" spans="1:17" s="364" customFormat="1" ht="109.2" customHeight="1" x14ac:dyDescent="0.3">
      <c r="A3928" s="368"/>
      <c r="B3928" s="361"/>
      <c r="C3928" s="368"/>
      <c r="D3928" s="368"/>
      <c r="E3928" s="368"/>
      <c r="F3928" s="368"/>
      <c r="G3928" s="369"/>
      <c r="H3928" s="369"/>
      <c r="I3928" s="443"/>
      <c r="J3928" s="368"/>
      <c r="O3928" s="457"/>
      <c r="P3928" s="398"/>
      <c r="Q3928" s="398"/>
    </row>
    <row r="3929" spans="1:17" s="364" customFormat="1" ht="109.2" customHeight="1" x14ac:dyDescent="0.3">
      <c r="A3929" s="368"/>
      <c r="B3929" s="361"/>
      <c r="C3929" s="368"/>
      <c r="D3929" s="368"/>
      <c r="E3929" s="368"/>
      <c r="F3929" s="368"/>
      <c r="G3929" s="369"/>
      <c r="H3929" s="369"/>
      <c r="I3929" s="443"/>
      <c r="J3929" s="368"/>
      <c r="O3929" s="457"/>
      <c r="P3929" s="398"/>
      <c r="Q3929" s="398"/>
    </row>
    <row r="3930" spans="1:17" s="364" customFormat="1" ht="109.2" customHeight="1" x14ac:dyDescent="0.3">
      <c r="A3930" s="368"/>
      <c r="B3930" s="361"/>
      <c r="C3930" s="368"/>
      <c r="D3930" s="368"/>
      <c r="E3930" s="368"/>
      <c r="F3930" s="368"/>
      <c r="G3930" s="369"/>
      <c r="H3930" s="369"/>
      <c r="I3930" s="443"/>
      <c r="J3930" s="368"/>
      <c r="O3930" s="457"/>
      <c r="P3930" s="398"/>
      <c r="Q3930" s="398"/>
    </row>
    <row r="3931" spans="1:17" s="364" customFormat="1" ht="109.2" customHeight="1" x14ac:dyDescent="0.3">
      <c r="A3931" s="368"/>
      <c r="B3931" s="361"/>
      <c r="C3931" s="368"/>
      <c r="D3931" s="368"/>
      <c r="E3931" s="368"/>
      <c r="F3931" s="368"/>
      <c r="G3931" s="369"/>
      <c r="H3931" s="369"/>
      <c r="I3931" s="443"/>
      <c r="J3931" s="368"/>
      <c r="O3931" s="457"/>
      <c r="P3931" s="398"/>
      <c r="Q3931" s="398"/>
    </row>
    <row r="3932" spans="1:17" s="364" customFormat="1" ht="109.2" customHeight="1" x14ac:dyDescent="0.3">
      <c r="A3932" s="368"/>
      <c r="B3932" s="361"/>
      <c r="C3932" s="368"/>
      <c r="D3932" s="368"/>
      <c r="E3932" s="368"/>
      <c r="F3932" s="368"/>
      <c r="G3932" s="369"/>
      <c r="H3932" s="369"/>
      <c r="I3932" s="443"/>
      <c r="J3932" s="368"/>
      <c r="O3932" s="457"/>
      <c r="P3932" s="398"/>
      <c r="Q3932" s="398"/>
    </row>
    <row r="3933" spans="1:17" s="364" customFormat="1" ht="109.2" customHeight="1" x14ac:dyDescent="0.3">
      <c r="A3933" s="368"/>
      <c r="B3933" s="361"/>
      <c r="C3933" s="368"/>
      <c r="D3933" s="368"/>
      <c r="E3933" s="368"/>
      <c r="F3933" s="368"/>
      <c r="G3933" s="369"/>
      <c r="H3933" s="369"/>
      <c r="I3933" s="443"/>
      <c r="J3933" s="368"/>
      <c r="O3933" s="457"/>
      <c r="P3933" s="398"/>
      <c r="Q3933" s="398"/>
    </row>
    <row r="3934" spans="1:17" s="364" customFormat="1" ht="109.2" customHeight="1" x14ac:dyDescent="0.3">
      <c r="A3934" s="368"/>
      <c r="B3934" s="361"/>
      <c r="C3934" s="368"/>
      <c r="D3934" s="368"/>
      <c r="E3934" s="368"/>
      <c r="F3934" s="368"/>
      <c r="G3934" s="369"/>
      <c r="H3934" s="369"/>
      <c r="I3934" s="443"/>
      <c r="J3934" s="368"/>
      <c r="O3934" s="457"/>
      <c r="P3934" s="398"/>
      <c r="Q3934" s="398"/>
    </row>
    <row r="3935" spans="1:17" s="364" customFormat="1" ht="109.2" customHeight="1" x14ac:dyDescent="0.3">
      <c r="A3935" s="368"/>
      <c r="B3935" s="361"/>
      <c r="C3935" s="368"/>
      <c r="D3935" s="368"/>
      <c r="E3935" s="368"/>
      <c r="F3935" s="368"/>
      <c r="G3935" s="369"/>
      <c r="H3935" s="369"/>
      <c r="I3935" s="443"/>
      <c r="J3935" s="368"/>
      <c r="O3935" s="457"/>
      <c r="P3935" s="398"/>
      <c r="Q3935" s="398"/>
    </row>
    <row r="3936" spans="1:17" s="364" customFormat="1" ht="109.2" customHeight="1" x14ac:dyDescent="0.3">
      <c r="A3936" s="368"/>
      <c r="B3936" s="361"/>
      <c r="C3936" s="368"/>
      <c r="D3936" s="368"/>
      <c r="E3936" s="368"/>
      <c r="F3936" s="368"/>
      <c r="G3936" s="369"/>
      <c r="H3936" s="369"/>
      <c r="I3936" s="443"/>
      <c r="J3936" s="368"/>
      <c r="O3936" s="457"/>
      <c r="P3936" s="398"/>
      <c r="Q3936" s="398"/>
    </row>
    <row r="3937" spans="1:17" s="364" customFormat="1" ht="109.2" customHeight="1" x14ac:dyDescent="0.3">
      <c r="A3937" s="368"/>
      <c r="B3937" s="361"/>
      <c r="C3937" s="368"/>
      <c r="D3937" s="368"/>
      <c r="E3937" s="368"/>
      <c r="F3937" s="368"/>
      <c r="G3937" s="369"/>
      <c r="H3937" s="369"/>
      <c r="I3937" s="443"/>
      <c r="J3937" s="368"/>
      <c r="O3937" s="457"/>
      <c r="P3937" s="398"/>
      <c r="Q3937" s="398"/>
    </row>
    <row r="3938" spans="1:17" s="364" customFormat="1" ht="109.2" customHeight="1" x14ac:dyDescent="0.3">
      <c r="A3938" s="368"/>
      <c r="B3938" s="361"/>
      <c r="C3938" s="368"/>
      <c r="D3938" s="368"/>
      <c r="E3938" s="368"/>
      <c r="F3938" s="368"/>
      <c r="G3938" s="369"/>
      <c r="H3938" s="369"/>
      <c r="I3938" s="443"/>
      <c r="J3938" s="368"/>
      <c r="O3938" s="457"/>
      <c r="P3938" s="398"/>
      <c r="Q3938" s="398"/>
    </row>
    <row r="3939" spans="1:17" s="364" customFormat="1" ht="109.2" customHeight="1" x14ac:dyDescent="0.3">
      <c r="A3939" s="368"/>
      <c r="B3939" s="361"/>
      <c r="C3939" s="368"/>
      <c r="D3939" s="368"/>
      <c r="E3939" s="368"/>
      <c r="F3939" s="368"/>
      <c r="G3939" s="369"/>
      <c r="H3939" s="369"/>
      <c r="I3939" s="443"/>
      <c r="J3939" s="368"/>
      <c r="O3939" s="457"/>
      <c r="P3939" s="398"/>
      <c r="Q3939" s="398"/>
    </row>
    <row r="3940" spans="1:17" s="364" customFormat="1" ht="109.2" customHeight="1" x14ac:dyDescent="0.3">
      <c r="A3940" s="368"/>
      <c r="B3940" s="361"/>
      <c r="C3940" s="368"/>
      <c r="D3940" s="368"/>
      <c r="E3940" s="368"/>
      <c r="F3940" s="368"/>
      <c r="G3940" s="369"/>
      <c r="H3940" s="369"/>
      <c r="I3940" s="443"/>
      <c r="J3940" s="368"/>
      <c r="O3940" s="457"/>
      <c r="P3940" s="398"/>
      <c r="Q3940" s="398"/>
    </row>
    <row r="3941" spans="1:17" s="364" customFormat="1" ht="109.2" customHeight="1" x14ac:dyDescent="0.3">
      <c r="A3941" s="368"/>
      <c r="B3941" s="361"/>
      <c r="C3941" s="368"/>
      <c r="D3941" s="368"/>
      <c r="E3941" s="368"/>
      <c r="F3941" s="368"/>
      <c r="G3941" s="369"/>
      <c r="H3941" s="369"/>
      <c r="I3941" s="443"/>
      <c r="J3941" s="368"/>
      <c r="O3941" s="457"/>
      <c r="P3941" s="398"/>
      <c r="Q3941" s="398"/>
    </row>
    <row r="3942" spans="1:17" s="364" customFormat="1" ht="109.2" customHeight="1" x14ac:dyDescent="0.3">
      <c r="A3942" s="368"/>
      <c r="B3942" s="361"/>
      <c r="C3942" s="368"/>
      <c r="D3942" s="368"/>
      <c r="E3942" s="368"/>
      <c r="F3942" s="368"/>
      <c r="G3942" s="369"/>
      <c r="H3942" s="369"/>
      <c r="I3942" s="443"/>
      <c r="J3942" s="368"/>
      <c r="O3942" s="457"/>
      <c r="P3942" s="398"/>
      <c r="Q3942" s="398"/>
    </row>
    <row r="3943" spans="1:17" s="364" customFormat="1" ht="109.2" customHeight="1" x14ac:dyDescent="0.3">
      <c r="A3943" s="368"/>
      <c r="B3943" s="361"/>
      <c r="C3943" s="368"/>
      <c r="D3943" s="368"/>
      <c r="E3943" s="368"/>
      <c r="F3943" s="368"/>
      <c r="G3943" s="369"/>
      <c r="H3943" s="369"/>
      <c r="I3943" s="443"/>
      <c r="J3943" s="368"/>
      <c r="O3943" s="457"/>
      <c r="P3943" s="398"/>
      <c r="Q3943" s="398"/>
    </row>
    <row r="3944" spans="1:17" s="364" customFormat="1" ht="109.2" customHeight="1" x14ac:dyDescent="0.3">
      <c r="A3944" s="368"/>
      <c r="B3944" s="361"/>
      <c r="C3944" s="368"/>
      <c r="D3944" s="368"/>
      <c r="E3944" s="368"/>
      <c r="F3944" s="368"/>
      <c r="G3944" s="369"/>
      <c r="H3944" s="369"/>
      <c r="I3944" s="443"/>
      <c r="J3944" s="368"/>
      <c r="O3944" s="457"/>
      <c r="P3944" s="398"/>
      <c r="Q3944" s="398"/>
    </row>
    <row r="3945" spans="1:17" s="364" customFormat="1" ht="109.2" customHeight="1" x14ac:dyDescent="0.3">
      <c r="A3945" s="368"/>
      <c r="B3945" s="361"/>
      <c r="C3945" s="368"/>
      <c r="D3945" s="368"/>
      <c r="E3945" s="368"/>
      <c r="F3945" s="368"/>
      <c r="G3945" s="369"/>
      <c r="H3945" s="369"/>
      <c r="I3945" s="443"/>
      <c r="J3945" s="368"/>
      <c r="O3945" s="457"/>
      <c r="P3945" s="398"/>
      <c r="Q3945" s="398"/>
    </row>
    <row r="3946" spans="1:17" s="364" customFormat="1" ht="109.2" customHeight="1" x14ac:dyDescent="0.3">
      <c r="A3946" s="368"/>
      <c r="B3946" s="361"/>
      <c r="C3946" s="368"/>
      <c r="D3946" s="368"/>
      <c r="E3946" s="368"/>
      <c r="F3946" s="368"/>
      <c r="G3946" s="369"/>
      <c r="H3946" s="369"/>
      <c r="I3946" s="443"/>
      <c r="J3946" s="368"/>
      <c r="O3946" s="457"/>
      <c r="P3946" s="398"/>
      <c r="Q3946" s="398"/>
    </row>
    <row r="3947" spans="1:17" s="364" customFormat="1" ht="109.2" customHeight="1" x14ac:dyDescent="0.3">
      <c r="A3947" s="368"/>
      <c r="B3947" s="361"/>
      <c r="C3947" s="368"/>
      <c r="D3947" s="368"/>
      <c r="E3947" s="368"/>
      <c r="F3947" s="368"/>
      <c r="G3947" s="369"/>
      <c r="H3947" s="369"/>
      <c r="I3947" s="443"/>
      <c r="J3947" s="368"/>
      <c r="O3947" s="457"/>
      <c r="P3947" s="398"/>
      <c r="Q3947" s="398"/>
    </row>
    <row r="3948" spans="1:17" s="364" customFormat="1" ht="109.2" customHeight="1" x14ac:dyDescent="0.3">
      <c r="A3948" s="368"/>
      <c r="B3948" s="361"/>
      <c r="C3948" s="368"/>
      <c r="D3948" s="368"/>
      <c r="E3948" s="368"/>
      <c r="F3948" s="368"/>
      <c r="G3948" s="369"/>
      <c r="H3948" s="369"/>
      <c r="I3948" s="443"/>
      <c r="J3948" s="368"/>
      <c r="O3948" s="457"/>
      <c r="P3948" s="398"/>
      <c r="Q3948" s="398"/>
    </row>
    <row r="3949" spans="1:17" s="364" customFormat="1" ht="109.2" customHeight="1" x14ac:dyDescent="0.3">
      <c r="A3949" s="368"/>
      <c r="B3949" s="361"/>
      <c r="C3949" s="368"/>
      <c r="D3949" s="368"/>
      <c r="E3949" s="368"/>
      <c r="F3949" s="368"/>
      <c r="G3949" s="369"/>
      <c r="H3949" s="369"/>
      <c r="I3949" s="443"/>
      <c r="J3949" s="368"/>
      <c r="O3949" s="457"/>
      <c r="P3949" s="398"/>
      <c r="Q3949" s="398"/>
    </row>
    <row r="3950" spans="1:17" s="364" customFormat="1" ht="109.2" customHeight="1" x14ac:dyDescent="0.3">
      <c r="A3950" s="368"/>
      <c r="B3950" s="361"/>
      <c r="C3950" s="368"/>
      <c r="D3950" s="368"/>
      <c r="E3950" s="368"/>
      <c r="F3950" s="368"/>
      <c r="G3950" s="369"/>
      <c r="H3950" s="369"/>
      <c r="I3950" s="443"/>
      <c r="J3950" s="368"/>
      <c r="O3950" s="457"/>
      <c r="P3950" s="398"/>
      <c r="Q3950" s="398"/>
    </row>
    <row r="3951" spans="1:17" s="364" customFormat="1" ht="109.2" customHeight="1" x14ac:dyDescent="0.3">
      <c r="A3951" s="368"/>
      <c r="B3951" s="361"/>
      <c r="C3951" s="368"/>
      <c r="D3951" s="368"/>
      <c r="E3951" s="368"/>
      <c r="F3951" s="368"/>
      <c r="G3951" s="369"/>
      <c r="H3951" s="369"/>
      <c r="I3951" s="443"/>
      <c r="J3951" s="368"/>
      <c r="O3951" s="457"/>
      <c r="P3951" s="398"/>
      <c r="Q3951" s="398"/>
    </row>
    <row r="3952" spans="1:17" s="364" customFormat="1" ht="109.2" customHeight="1" x14ac:dyDescent="0.3">
      <c r="A3952" s="368"/>
      <c r="B3952" s="361"/>
      <c r="C3952" s="368"/>
      <c r="D3952" s="368"/>
      <c r="E3952" s="368"/>
      <c r="F3952" s="368"/>
      <c r="G3952" s="369"/>
      <c r="H3952" s="369"/>
      <c r="I3952" s="443"/>
      <c r="J3952" s="368"/>
      <c r="O3952" s="457"/>
      <c r="P3952" s="398"/>
      <c r="Q3952" s="398"/>
    </row>
    <row r="3953" spans="1:17" s="364" customFormat="1" ht="109.2" customHeight="1" x14ac:dyDescent="0.3">
      <c r="A3953" s="368"/>
      <c r="B3953" s="361"/>
      <c r="C3953" s="368"/>
      <c r="D3953" s="368"/>
      <c r="E3953" s="368"/>
      <c r="F3953" s="368"/>
      <c r="G3953" s="369"/>
      <c r="H3953" s="369"/>
      <c r="I3953" s="443"/>
      <c r="J3953" s="368"/>
      <c r="O3953" s="457"/>
      <c r="P3953" s="398"/>
      <c r="Q3953" s="398"/>
    </row>
    <row r="3954" spans="1:17" s="364" customFormat="1" ht="109.2" customHeight="1" x14ac:dyDescent="0.3">
      <c r="A3954" s="368"/>
      <c r="B3954" s="361"/>
      <c r="C3954" s="368"/>
      <c r="D3954" s="368"/>
      <c r="E3954" s="368"/>
      <c r="F3954" s="368"/>
      <c r="G3954" s="369"/>
      <c r="H3954" s="369"/>
      <c r="I3954" s="443"/>
      <c r="J3954" s="368"/>
      <c r="O3954" s="457"/>
      <c r="P3954" s="398"/>
      <c r="Q3954" s="398"/>
    </row>
    <row r="3955" spans="1:17" s="364" customFormat="1" ht="109.2" customHeight="1" x14ac:dyDescent="0.3">
      <c r="A3955" s="368"/>
      <c r="B3955" s="361"/>
      <c r="C3955" s="368"/>
      <c r="D3955" s="368"/>
      <c r="E3955" s="368"/>
      <c r="F3955" s="368"/>
      <c r="G3955" s="369"/>
      <c r="H3955" s="369"/>
      <c r="I3955" s="443"/>
      <c r="J3955" s="368"/>
      <c r="O3955" s="457"/>
      <c r="P3955" s="398"/>
      <c r="Q3955" s="398"/>
    </row>
    <row r="3956" spans="1:17" s="364" customFormat="1" ht="109.2" customHeight="1" x14ac:dyDescent="0.3">
      <c r="A3956" s="368"/>
      <c r="B3956" s="361"/>
      <c r="C3956" s="368"/>
      <c r="D3956" s="368"/>
      <c r="E3956" s="368"/>
      <c r="F3956" s="368"/>
      <c r="G3956" s="369"/>
      <c r="H3956" s="369"/>
      <c r="I3956" s="443"/>
      <c r="J3956" s="368"/>
      <c r="O3956" s="457"/>
      <c r="P3956" s="398"/>
      <c r="Q3956" s="398"/>
    </row>
    <row r="3957" spans="1:17" s="364" customFormat="1" ht="109.2" customHeight="1" x14ac:dyDescent="0.3">
      <c r="A3957" s="368"/>
      <c r="B3957" s="361"/>
      <c r="C3957" s="368"/>
      <c r="D3957" s="368"/>
      <c r="E3957" s="368"/>
      <c r="F3957" s="368"/>
      <c r="G3957" s="369"/>
      <c r="H3957" s="369"/>
      <c r="I3957" s="443"/>
      <c r="J3957" s="368"/>
      <c r="O3957" s="457"/>
      <c r="P3957" s="398"/>
      <c r="Q3957" s="398"/>
    </row>
    <row r="3958" spans="1:17" s="364" customFormat="1" ht="109.2" customHeight="1" x14ac:dyDescent="0.3">
      <c r="A3958" s="368"/>
      <c r="B3958" s="361"/>
      <c r="C3958" s="368"/>
      <c r="D3958" s="368"/>
      <c r="E3958" s="368"/>
      <c r="F3958" s="368"/>
      <c r="G3958" s="369"/>
      <c r="H3958" s="369"/>
      <c r="I3958" s="443"/>
      <c r="J3958" s="368"/>
      <c r="O3958" s="457"/>
      <c r="P3958" s="398"/>
      <c r="Q3958" s="398"/>
    </row>
    <row r="3959" spans="1:17" s="364" customFormat="1" ht="109.2" customHeight="1" x14ac:dyDescent="0.3">
      <c r="A3959" s="368"/>
      <c r="B3959" s="361"/>
      <c r="C3959" s="368"/>
      <c r="D3959" s="368"/>
      <c r="E3959" s="368"/>
      <c r="F3959" s="368"/>
      <c r="G3959" s="369"/>
      <c r="H3959" s="369"/>
      <c r="I3959" s="443"/>
      <c r="J3959" s="368"/>
      <c r="O3959" s="457"/>
      <c r="P3959" s="398"/>
      <c r="Q3959" s="398"/>
    </row>
    <row r="3960" spans="1:17" s="364" customFormat="1" ht="109.2" customHeight="1" x14ac:dyDescent="0.3">
      <c r="A3960" s="368"/>
      <c r="B3960" s="361"/>
      <c r="C3960" s="368"/>
      <c r="D3960" s="368"/>
      <c r="E3960" s="368"/>
      <c r="F3960" s="368"/>
      <c r="G3960" s="369"/>
      <c r="H3960" s="369"/>
      <c r="I3960" s="443"/>
      <c r="J3960" s="368"/>
      <c r="O3960" s="457"/>
      <c r="P3960" s="398"/>
      <c r="Q3960" s="398"/>
    </row>
    <row r="3961" spans="1:17" s="364" customFormat="1" ht="109.2" customHeight="1" x14ac:dyDescent="0.3">
      <c r="A3961" s="368"/>
      <c r="B3961" s="361"/>
      <c r="C3961" s="368"/>
      <c r="D3961" s="368"/>
      <c r="E3961" s="368"/>
      <c r="F3961" s="368"/>
      <c r="G3961" s="369"/>
      <c r="H3961" s="369"/>
      <c r="I3961" s="443"/>
      <c r="J3961" s="368"/>
      <c r="O3961" s="457"/>
      <c r="P3961" s="398"/>
      <c r="Q3961" s="398"/>
    </row>
    <row r="3962" spans="1:17" s="364" customFormat="1" ht="109.2" customHeight="1" x14ac:dyDescent="0.3">
      <c r="A3962" s="368"/>
      <c r="B3962" s="361"/>
      <c r="C3962" s="368"/>
      <c r="D3962" s="368"/>
      <c r="E3962" s="368"/>
      <c r="F3962" s="368"/>
      <c r="G3962" s="369"/>
      <c r="H3962" s="369"/>
      <c r="I3962" s="443"/>
      <c r="J3962" s="368"/>
      <c r="O3962" s="457"/>
      <c r="P3962" s="398"/>
      <c r="Q3962" s="398"/>
    </row>
    <row r="3963" spans="1:17" s="364" customFormat="1" ht="109.2" customHeight="1" x14ac:dyDescent="0.3">
      <c r="A3963" s="368"/>
      <c r="B3963" s="361"/>
      <c r="C3963" s="368"/>
      <c r="D3963" s="368"/>
      <c r="E3963" s="368"/>
      <c r="F3963" s="368"/>
      <c r="G3963" s="369"/>
      <c r="H3963" s="369"/>
      <c r="I3963" s="443"/>
      <c r="J3963" s="368"/>
      <c r="O3963" s="457"/>
      <c r="P3963" s="398"/>
      <c r="Q3963" s="398"/>
    </row>
    <row r="3964" spans="1:17" s="364" customFormat="1" ht="109.2" customHeight="1" x14ac:dyDescent="0.3">
      <c r="A3964" s="368"/>
      <c r="B3964" s="361"/>
      <c r="C3964" s="368"/>
      <c r="D3964" s="368"/>
      <c r="E3964" s="368"/>
      <c r="F3964" s="368"/>
      <c r="G3964" s="369"/>
      <c r="H3964" s="369"/>
      <c r="I3964" s="443"/>
      <c r="J3964" s="368"/>
      <c r="O3964" s="457"/>
      <c r="P3964" s="398"/>
      <c r="Q3964" s="398"/>
    </row>
    <row r="3965" spans="1:17" s="364" customFormat="1" ht="109.2" customHeight="1" x14ac:dyDescent="0.3">
      <c r="A3965" s="368"/>
      <c r="B3965" s="361"/>
      <c r="C3965" s="368"/>
      <c r="D3965" s="368"/>
      <c r="E3965" s="368"/>
      <c r="F3965" s="368"/>
      <c r="G3965" s="369"/>
      <c r="H3965" s="369"/>
      <c r="I3965" s="443"/>
      <c r="J3965" s="368"/>
      <c r="O3965" s="457"/>
      <c r="P3965" s="398"/>
      <c r="Q3965" s="398"/>
    </row>
    <row r="3966" spans="1:17" s="364" customFormat="1" ht="109.2" customHeight="1" x14ac:dyDescent="0.3">
      <c r="A3966" s="368"/>
      <c r="B3966" s="361"/>
      <c r="C3966" s="368"/>
      <c r="D3966" s="368"/>
      <c r="E3966" s="368"/>
      <c r="F3966" s="368"/>
      <c r="G3966" s="369"/>
      <c r="H3966" s="369"/>
      <c r="I3966" s="443"/>
      <c r="J3966" s="368"/>
      <c r="O3966" s="457"/>
      <c r="P3966" s="398"/>
      <c r="Q3966" s="398"/>
    </row>
    <row r="3967" spans="1:17" s="364" customFormat="1" ht="109.2" customHeight="1" x14ac:dyDescent="0.3">
      <c r="A3967" s="368"/>
      <c r="B3967" s="361"/>
      <c r="C3967" s="368"/>
      <c r="D3967" s="368"/>
      <c r="E3967" s="368"/>
      <c r="F3967" s="368"/>
      <c r="G3967" s="369"/>
      <c r="H3967" s="369"/>
      <c r="I3967" s="443"/>
      <c r="J3967" s="368"/>
      <c r="O3967" s="457"/>
      <c r="P3967" s="398"/>
      <c r="Q3967" s="398"/>
    </row>
    <row r="3968" spans="1:17" s="364" customFormat="1" ht="109.2" customHeight="1" x14ac:dyDescent="0.3">
      <c r="A3968" s="368"/>
      <c r="B3968" s="361"/>
      <c r="C3968" s="368"/>
      <c r="D3968" s="368"/>
      <c r="E3968" s="368"/>
      <c r="F3968" s="368"/>
      <c r="G3968" s="369"/>
      <c r="H3968" s="369"/>
      <c r="I3968" s="443"/>
      <c r="J3968" s="368"/>
      <c r="O3968" s="457"/>
      <c r="P3968" s="398"/>
      <c r="Q3968" s="398"/>
    </row>
    <row r="3969" spans="1:17" s="364" customFormat="1" ht="109.2" customHeight="1" x14ac:dyDescent="0.3">
      <c r="A3969" s="368"/>
      <c r="B3969" s="361"/>
      <c r="C3969" s="368"/>
      <c r="D3969" s="368"/>
      <c r="E3969" s="368"/>
      <c r="F3969" s="368"/>
      <c r="G3969" s="369"/>
      <c r="H3969" s="369"/>
      <c r="I3969" s="443"/>
      <c r="J3969" s="368"/>
      <c r="O3969" s="457"/>
      <c r="P3969" s="398"/>
      <c r="Q3969" s="398"/>
    </row>
    <row r="3970" spans="1:17" s="364" customFormat="1" ht="109.2" customHeight="1" x14ac:dyDescent="0.3">
      <c r="A3970" s="368"/>
      <c r="B3970" s="361"/>
      <c r="C3970" s="368"/>
      <c r="D3970" s="368"/>
      <c r="E3970" s="368"/>
      <c r="F3970" s="368"/>
      <c r="G3970" s="369"/>
      <c r="H3970" s="369"/>
      <c r="I3970" s="443"/>
      <c r="J3970" s="368"/>
      <c r="O3970" s="457"/>
      <c r="P3970" s="398"/>
      <c r="Q3970" s="398"/>
    </row>
    <row r="3971" spans="1:17" s="364" customFormat="1" ht="109.2" customHeight="1" x14ac:dyDescent="0.3">
      <c r="A3971" s="368"/>
      <c r="B3971" s="361"/>
      <c r="C3971" s="368"/>
      <c r="D3971" s="368"/>
      <c r="E3971" s="368"/>
      <c r="F3971" s="368"/>
      <c r="G3971" s="369"/>
      <c r="H3971" s="369"/>
      <c r="I3971" s="443"/>
      <c r="J3971" s="368"/>
      <c r="O3971" s="457"/>
      <c r="P3971" s="398"/>
      <c r="Q3971" s="398"/>
    </row>
    <row r="3972" spans="1:17" s="364" customFormat="1" ht="109.2" customHeight="1" x14ac:dyDescent="0.3">
      <c r="A3972" s="368"/>
      <c r="B3972" s="361"/>
      <c r="C3972" s="368"/>
      <c r="D3972" s="368"/>
      <c r="E3972" s="368"/>
      <c r="F3972" s="368"/>
      <c r="G3972" s="369"/>
      <c r="H3972" s="369"/>
      <c r="I3972" s="443"/>
      <c r="J3972" s="368"/>
      <c r="O3972" s="457"/>
      <c r="P3972" s="398"/>
      <c r="Q3972" s="398"/>
    </row>
    <row r="3973" spans="1:17" s="364" customFormat="1" ht="109.2" customHeight="1" x14ac:dyDescent="0.3">
      <c r="A3973" s="368"/>
      <c r="B3973" s="361"/>
      <c r="C3973" s="368"/>
      <c r="D3973" s="368"/>
      <c r="E3973" s="368"/>
      <c r="F3973" s="368"/>
      <c r="G3973" s="369"/>
      <c r="H3973" s="369"/>
      <c r="I3973" s="443"/>
      <c r="J3973" s="368"/>
      <c r="O3973" s="457"/>
      <c r="P3973" s="398"/>
      <c r="Q3973" s="398"/>
    </row>
    <row r="3974" spans="1:17" s="364" customFormat="1" ht="109.2" customHeight="1" x14ac:dyDescent="0.3">
      <c r="A3974" s="368"/>
      <c r="B3974" s="361"/>
      <c r="C3974" s="368"/>
      <c r="D3974" s="368"/>
      <c r="E3974" s="368"/>
      <c r="F3974" s="368"/>
      <c r="G3974" s="369"/>
      <c r="H3974" s="369"/>
      <c r="I3974" s="443"/>
      <c r="J3974" s="368"/>
      <c r="O3974" s="457"/>
      <c r="P3974" s="398"/>
      <c r="Q3974" s="398"/>
    </row>
    <row r="3975" spans="1:17" s="364" customFormat="1" ht="109.2" customHeight="1" x14ac:dyDescent="0.3">
      <c r="A3975" s="368"/>
      <c r="B3975" s="361"/>
      <c r="C3975" s="368"/>
      <c r="D3975" s="368"/>
      <c r="E3975" s="368"/>
      <c r="F3975" s="368"/>
      <c r="G3975" s="369"/>
      <c r="H3975" s="369"/>
      <c r="I3975" s="443"/>
      <c r="J3975" s="368"/>
      <c r="O3975" s="457"/>
      <c r="P3975" s="398"/>
      <c r="Q3975" s="398"/>
    </row>
    <row r="3976" spans="1:17" s="364" customFormat="1" ht="109.2" customHeight="1" x14ac:dyDescent="0.3">
      <c r="A3976" s="368"/>
      <c r="B3976" s="361"/>
      <c r="C3976" s="368"/>
      <c r="D3976" s="368"/>
      <c r="E3976" s="368"/>
      <c r="F3976" s="368"/>
      <c r="G3976" s="369"/>
      <c r="H3976" s="369"/>
      <c r="I3976" s="443"/>
      <c r="J3976" s="368"/>
      <c r="O3976" s="457"/>
      <c r="P3976" s="398"/>
      <c r="Q3976" s="398"/>
    </row>
    <row r="3977" spans="1:17" s="364" customFormat="1" ht="109.2" customHeight="1" x14ac:dyDescent="0.3">
      <c r="A3977" s="368"/>
      <c r="B3977" s="361"/>
      <c r="C3977" s="368"/>
      <c r="D3977" s="368"/>
      <c r="E3977" s="368"/>
      <c r="F3977" s="368"/>
      <c r="G3977" s="369"/>
      <c r="H3977" s="369"/>
      <c r="I3977" s="443"/>
      <c r="J3977" s="368"/>
      <c r="O3977" s="457"/>
      <c r="P3977" s="398"/>
      <c r="Q3977" s="398"/>
    </row>
    <row r="3978" spans="1:17" s="364" customFormat="1" ht="109.2" customHeight="1" x14ac:dyDescent="0.3">
      <c r="A3978" s="368"/>
      <c r="B3978" s="361"/>
      <c r="C3978" s="368"/>
      <c r="D3978" s="368"/>
      <c r="E3978" s="368"/>
      <c r="F3978" s="368"/>
      <c r="G3978" s="369"/>
      <c r="H3978" s="369"/>
      <c r="I3978" s="443"/>
      <c r="J3978" s="368"/>
      <c r="O3978" s="457"/>
      <c r="P3978" s="398"/>
      <c r="Q3978" s="398"/>
    </row>
    <row r="3979" spans="1:17" s="364" customFormat="1" ht="109.2" customHeight="1" x14ac:dyDescent="0.3">
      <c r="A3979" s="368"/>
      <c r="B3979" s="361"/>
      <c r="C3979" s="368"/>
      <c r="D3979" s="368"/>
      <c r="E3979" s="368"/>
      <c r="F3979" s="368"/>
      <c r="G3979" s="369"/>
      <c r="H3979" s="369"/>
      <c r="I3979" s="443"/>
      <c r="J3979" s="368"/>
      <c r="O3979" s="457"/>
      <c r="P3979" s="398"/>
      <c r="Q3979" s="398"/>
    </row>
    <row r="3980" spans="1:17" s="364" customFormat="1" ht="109.2" customHeight="1" x14ac:dyDescent="0.3">
      <c r="A3980" s="368"/>
      <c r="B3980" s="361"/>
      <c r="C3980" s="368"/>
      <c r="D3980" s="368"/>
      <c r="E3980" s="368"/>
      <c r="F3980" s="368"/>
      <c r="G3980" s="369"/>
      <c r="H3980" s="369"/>
      <c r="I3980" s="443"/>
      <c r="J3980" s="368"/>
      <c r="O3980" s="457"/>
      <c r="P3980" s="398"/>
      <c r="Q3980" s="398"/>
    </row>
    <row r="3981" spans="1:17" s="364" customFormat="1" ht="109.2" customHeight="1" x14ac:dyDescent="0.3">
      <c r="A3981" s="368"/>
      <c r="B3981" s="361"/>
      <c r="C3981" s="368"/>
      <c r="D3981" s="368"/>
      <c r="E3981" s="368"/>
      <c r="F3981" s="368"/>
      <c r="G3981" s="369"/>
      <c r="H3981" s="369"/>
      <c r="I3981" s="443"/>
      <c r="J3981" s="368"/>
      <c r="O3981" s="457"/>
      <c r="P3981" s="398"/>
      <c r="Q3981" s="398"/>
    </row>
    <row r="3982" spans="1:17" s="364" customFormat="1" ht="109.2" customHeight="1" x14ac:dyDescent="0.3">
      <c r="A3982" s="368"/>
      <c r="B3982" s="361"/>
      <c r="C3982" s="368"/>
      <c r="D3982" s="368"/>
      <c r="E3982" s="368"/>
      <c r="F3982" s="368"/>
      <c r="G3982" s="369"/>
      <c r="H3982" s="369"/>
      <c r="I3982" s="443"/>
      <c r="J3982" s="368"/>
      <c r="O3982" s="457"/>
      <c r="P3982" s="398"/>
      <c r="Q3982" s="398"/>
    </row>
    <row r="3983" spans="1:17" s="364" customFormat="1" ht="109.2" customHeight="1" x14ac:dyDescent="0.3">
      <c r="A3983" s="368"/>
      <c r="B3983" s="361"/>
      <c r="C3983" s="368"/>
      <c r="D3983" s="368"/>
      <c r="E3983" s="368"/>
      <c r="F3983" s="368"/>
      <c r="G3983" s="369"/>
      <c r="H3983" s="369"/>
      <c r="I3983" s="443"/>
      <c r="J3983" s="368"/>
      <c r="O3983" s="457"/>
      <c r="P3983" s="398"/>
      <c r="Q3983" s="398"/>
    </row>
    <row r="3984" spans="1:17" s="364" customFormat="1" ht="109.2" customHeight="1" x14ac:dyDescent="0.3">
      <c r="A3984" s="368"/>
      <c r="B3984" s="361"/>
      <c r="C3984" s="368"/>
      <c r="D3984" s="368"/>
      <c r="E3984" s="368"/>
      <c r="F3984" s="368"/>
      <c r="G3984" s="369"/>
      <c r="H3984" s="369"/>
      <c r="I3984" s="443"/>
      <c r="J3984" s="368"/>
      <c r="O3984" s="457"/>
      <c r="P3984" s="398"/>
      <c r="Q3984" s="398"/>
    </row>
    <row r="3985" spans="1:17" s="364" customFormat="1" ht="109.2" customHeight="1" x14ac:dyDescent="0.3">
      <c r="A3985" s="368"/>
      <c r="B3985" s="361"/>
      <c r="C3985" s="368"/>
      <c r="D3985" s="368"/>
      <c r="E3985" s="368"/>
      <c r="F3985" s="368"/>
      <c r="G3985" s="369"/>
      <c r="H3985" s="369"/>
      <c r="I3985" s="443"/>
      <c r="J3985" s="368"/>
      <c r="O3985" s="457"/>
      <c r="P3985" s="398"/>
      <c r="Q3985" s="398"/>
    </row>
    <row r="3986" spans="1:17" s="364" customFormat="1" ht="109.2" customHeight="1" x14ac:dyDescent="0.3">
      <c r="A3986" s="368"/>
      <c r="B3986" s="361"/>
      <c r="C3986" s="368"/>
      <c r="D3986" s="368"/>
      <c r="E3986" s="368"/>
      <c r="F3986" s="368"/>
      <c r="G3986" s="369"/>
      <c r="H3986" s="369"/>
      <c r="I3986" s="443"/>
      <c r="J3986" s="368"/>
      <c r="O3986" s="457"/>
      <c r="P3986" s="398"/>
      <c r="Q3986" s="398"/>
    </row>
    <row r="3987" spans="1:17" s="364" customFormat="1" ht="109.2" customHeight="1" x14ac:dyDescent="0.3">
      <c r="A3987" s="368"/>
      <c r="B3987" s="361"/>
      <c r="C3987" s="368"/>
      <c r="D3987" s="368"/>
      <c r="E3987" s="368"/>
      <c r="F3987" s="368"/>
      <c r="G3987" s="369"/>
      <c r="H3987" s="369"/>
      <c r="I3987" s="443"/>
      <c r="J3987" s="368"/>
      <c r="O3987" s="457"/>
      <c r="P3987" s="398"/>
      <c r="Q3987" s="398"/>
    </row>
    <row r="3988" spans="1:17" s="364" customFormat="1" ht="109.2" customHeight="1" x14ac:dyDescent="0.3">
      <c r="A3988" s="368"/>
      <c r="B3988" s="361"/>
      <c r="C3988" s="368"/>
      <c r="D3988" s="368"/>
      <c r="E3988" s="368"/>
      <c r="F3988" s="368"/>
      <c r="G3988" s="369"/>
      <c r="H3988" s="369"/>
      <c r="I3988" s="443"/>
      <c r="J3988" s="368"/>
      <c r="O3988" s="457"/>
      <c r="P3988" s="398"/>
      <c r="Q3988" s="398"/>
    </row>
    <row r="3989" spans="1:17" s="364" customFormat="1" ht="109.2" customHeight="1" x14ac:dyDescent="0.3">
      <c r="A3989" s="368"/>
      <c r="B3989" s="361"/>
      <c r="C3989" s="368"/>
      <c r="D3989" s="368"/>
      <c r="E3989" s="368"/>
      <c r="F3989" s="368"/>
      <c r="G3989" s="369"/>
      <c r="H3989" s="369"/>
      <c r="I3989" s="443"/>
      <c r="J3989" s="368"/>
      <c r="O3989" s="457"/>
      <c r="P3989" s="398"/>
      <c r="Q3989" s="398"/>
    </row>
    <row r="3990" spans="1:17" s="364" customFormat="1" ht="109.2" customHeight="1" x14ac:dyDescent="0.3">
      <c r="A3990" s="368"/>
      <c r="B3990" s="361"/>
      <c r="C3990" s="368"/>
      <c r="D3990" s="368"/>
      <c r="E3990" s="368"/>
      <c r="F3990" s="368"/>
      <c r="G3990" s="369"/>
      <c r="H3990" s="369"/>
      <c r="I3990" s="443"/>
      <c r="J3990" s="368"/>
      <c r="O3990" s="457"/>
      <c r="P3990" s="398"/>
      <c r="Q3990" s="398"/>
    </row>
    <row r="3991" spans="1:17" s="364" customFormat="1" ht="109.2" customHeight="1" x14ac:dyDescent="0.3">
      <c r="A3991" s="368"/>
      <c r="B3991" s="361"/>
      <c r="C3991" s="368"/>
      <c r="D3991" s="368"/>
      <c r="E3991" s="368"/>
      <c r="F3991" s="368"/>
      <c r="G3991" s="369"/>
      <c r="H3991" s="369"/>
      <c r="I3991" s="443"/>
      <c r="J3991" s="368"/>
      <c r="O3991" s="457"/>
      <c r="P3991" s="398"/>
      <c r="Q3991" s="398"/>
    </row>
    <row r="3992" spans="1:17" s="364" customFormat="1" ht="109.2" customHeight="1" x14ac:dyDescent="0.3">
      <c r="A3992" s="368"/>
      <c r="B3992" s="361"/>
      <c r="C3992" s="368"/>
      <c r="D3992" s="368"/>
      <c r="E3992" s="368"/>
      <c r="F3992" s="368"/>
      <c r="G3992" s="369"/>
      <c r="H3992" s="369"/>
      <c r="I3992" s="443"/>
      <c r="J3992" s="368"/>
      <c r="O3992" s="457"/>
      <c r="P3992" s="398"/>
      <c r="Q3992" s="398"/>
    </row>
    <row r="3993" spans="1:17" s="364" customFormat="1" ht="109.2" customHeight="1" x14ac:dyDescent="0.3">
      <c r="A3993" s="368"/>
      <c r="B3993" s="361"/>
      <c r="C3993" s="368"/>
      <c r="D3993" s="368"/>
      <c r="E3993" s="368"/>
      <c r="F3993" s="368"/>
      <c r="G3993" s="369"/>
      <c r="H3993" s="369"/>
      <c r="I3993" s="443"/>
      <c r="J3993" s="368"/>
      <c r="O3993" s="457"/>
      <c r="P3993" s="398"/>
      <c r="Q3993" s="398"/>
    </row>
    <row r="3994" spans="1:17" s="364" customFormat="1" ht="109.2" customHeight="1" x14ac:dyDescent="0.3">
      <c r="A3994" s="368"/>
      <c r="B3994" s="361"/>
      <c r="C3994" s="368"/>
      <c r="D3994" s="368"/>
      <c r="E3994" s="368"/>
      <c r="F3994" s="368"/>
      <c r="G3994" s="369"/>
      <c r="H3994" s="369"/>
      <c r="I3994" s="443"/>
      <c r="J3994" s="368"/>
      <c r="O3994" s="457"/>
      <c r="P3994" s="398"/>
      <c r="Q3994" s="398"/>
    </row>
    <row r="3995" spans="1:17" s="364" customFormat="1" ht="109.2" customHeight="1" x14ac:dyDescent="0.3">
      <c r="A3995" s="368"/>
      <c r="B3995" s="361"/>
      <c r="C3995" s="368"/>
      <c r="D3995" s="368"/>
      <c r="E3995" s="368"/>
      <c r="F3995" s="368"/>
      <c r="G3995" s="369"/>
      <c r="H3995" s="369"/>
      <c r="I3995" s="443"/>
      <c r="J3995" s="368"/>
      <c r="O3995" s="457"/>
      <c r="P3995" s="398"/>
      <c r="Q3995" s="398"/>
    </row>
    <row r="3996" spans="1:17" s="364" customFormat="1" ht="109.2" customHeight="1" x14ac:dyDescent="0.3">
      <c r="A3996" s="368"/>
      <c r="B3996" s="361"/>
      <c r="C3996" s="368"/>
      <c r="D3996" s="368"/>
      <c r="E3996" s="368"/>
      <c r="F3996" s="368"/>
      <c r="G3996" s="369"/>
      <c r="H3996" s="369"/>
      <c r="I3996" s="443"/>
      <c r="J3996" s="368"/>
      <c r="O3996" s="457"/>
      <c r="P3996" s="398"/>
      <c r="Q3996" s="398"/>
    </row>
    <row r="3997" spans="1:17" s="364" customFormat="1" ht="109.2" customHeight="1" x14ac:dyDescent="0.3">
      <c r="A3997" s="368"/>
      <c r="B3997" s="361"/>
      <c r="C3997" s="368"/>
      <c r="D3997" s="368"/>
      <c r="E3997" s="368"/>
      <c r="F3997" s="368"/>
      <c r="G3997" s="369"/>
      <c r="H3997" s="369"/>
      <c r="I3997" s="443"/>
      <c r="J3997" s="368"/>
      <c r="O3997" s="457"/>
      <c r="P3997" s="398"/>
      <c r="Q3997" s="398"/>
    </row>
    <row r="3998" spans="1:17" s="364" customFormat="1" ht="109.2" customHeight="1" x14ac:dyDescent="0.3">
      <c r="A3998" s="368"/>
      <c r="B3998" s="361"/>
      <c r="C3998" s="368"/>
      <c r="D3998" s="368"/>
      <c r="E3998" s="368"/>
      <c r="F3998" s="368"/>
      <c r="G3998" s="369"/>
      <c r="H3998" s="369"/>
      <c r="I3998" s="443"/>
      <c r="J3998" s="368"/>
      <c r="O3998" s="457"/>
      <c r="P3998" s="398"/>
      <c r="Q3998" s="398"/>
    </row>
    <row r="3999" spans="1:17" s="364" customFormat="1" ht="109.2" customHeight="1" x14ac:dyDescent="0.3">
      <c r="A3999" s="368"/>
      <c r="B3999" s="361"/>
      <c r="C3999" s="368"/>
      <c r="D3999" s="368"/>
      <c r="E3999" s="368"/>
      <c r="F3999" s="368"/>
      <c r="G3999" s="369"/>
      <c r="H3999" s="369"/>
      <c r="I3999" s="443"/>
      <c r="J3999" s="368"/>
      <c r="O3999" s="457"/>
      <c r="P3999" s="398"/>
      <c r="Q3999" s="398"/>
    </row>
    <row r="4000" spans="1:17" s="364" customFormat="1" ht="109.2" customHeight="1" x14ac:dyDescent="0.3">
      <c r="A4000" s="368"/>
      <c r="B4000" s="361"/>
      <c r="C4000" s="368"/>
      <c r="D4000" s="368"/>
      <c r="E4000" s="368"/>
      <c r="F4000" s="368"/>
      <c r="G4000" s="369"/>
      <c r="H4000" s="369"/>
      <c r="I4000" s="443"/>
      <c r="J4000" s="368"/>
      <c r="O4000" s="457"/>
      <c r="P4000" s="398"/>
      <c r="Q4000" s="398"/>
    </row>
    <row r="4001" spans="1:17" s="364" customFormat="1" ht="109.2" customHeight="1" x14ac:dyDescent="0.3">
      <c r="A4001" s="368"/>
      <c r="B4001" s="361"/>
      <c r="C4001" s="368"/>
      <c r="D4001" s="368"/>
      <c r="E4001" s="368"/>
      <c r="F4001" s="368"/>
      <c r="G4001" s="369"/>
      <c r="H4001" s="369"/>
      <c r="I4001" s="443"/>
      <c r="J4001" s="368"/>
      <c r="O4001" s="457"/>
      <c r="P4001" s="398"/>
      <c r="Q4001" s="398"/>
    </row>
    <row r="4002" spans="1:17" s="364" customFormat="1" ht="109.2" customHeight="1" x14ac:dyDescent="0.3">
      <c r="A4002" s="368"/>
      <c r="B4002" s="361"/>
      <c r="C4002" s="368"/>
      <c r="D4002" s="368"/>
      <c r="E4002" s="368"/>
      <c r="F4002" s="368"/>
      <c r="G4002" s="369"/>
      <c r="H4002" s="369"/>
      <c r="I4002" s="443"/>
      <c r="J4002" s="368"/>
      <c r="O4002" s="457"/>
      <c r="P4002" s="398"/>
      <c r="Q4002" s="398"/>
    </row>
    <row r="4003" spans="1:17" s="364" customFormat="1" ht="109.2" customHeight="1" x14ac:dyDescent="0.3">
      <c r="A4003" s="368"/>
      <c r="B4003" s="361"/>
      <c r="C4003" s="368"/>
      <c r="D4003" s="368"/>
      <c r="E4003" s="368"/>
      <c r="F4003" s="368"/>
      <c r="G4003" s="369"/>
      <c r="H4003" s="369"/>
      <c r="I4003" s="443"/>
      <c r="J4003" s="368"/>
      <c r="O4003" s="457"/>
      <c r="P4003" s="398"/>
      <c r="Q4003" s="398"/>
    </row>
    <row r="4004" spans="1:17" s="364" customFormat="1" ht="109.2" customHeight="1" x14ac:dyDescent="0.3">
      <c r="A4004" s="368"/>
      <c r="B4004" s="361"/>
      <c r="C4004" s="368"/>
      <c r="D4004" s="368"/>
      <c r="E4004" s="368"/>
      <c r="F4004" s="368"/>
      <c r="G4004" s="369"/>
      <c r="H4004" s="369"/>
      <c r="I4004" s="443"/>
      <c r="J4004" s="368"/>
      <c r="O4004" s="457"/>
      <c r="P4004" s="398"/>
      <c r="Q4004" s="398"/>
    </row>
    <row r="4005" spans="1:17" s="364" customFormat="1" ht="109.2" customHeight="1" x14ac:dyDescent="0.3">
      <c r="A4005" s="368"/>
      <c r="B4005" s="361"/>
      <c r="C4005" s="368"/>
      <c r="D4005" s="368"/>
      <c r="E4005" s="368"/>
      <c r="F4005" s="368"/>
      <c r="G4005" s="369"/>
      <c r="H4005" s="369"/>
      <c r="I4005" s="443"/>
      <c r="J4005" s="368"/>
      <c r="O4005" s="457"/>
      <c r="P4005" s="398"/>
      <c r="Q4005" s="398"/>
    </row>
    <row r="4006" spans="1:17" s="364" customFormat="1" ht="109.2" customHeight="1" x14ac:dyDescent="0.3">
      <c r="A4006" s="368"/>
      <c r="B4006" s="361"/>
      <c r="C4006" s="368"/>
      <c r="D4006" s="368"/>
      <c r="E4006" s="368"/>
      <c r="F4006" s="368"/>
      <c r="G4006" s="369"/>
      <c r="H4006" s="369"/>
      <c r="I4006" s="443"/>
      <c r="J4006" s="368"/>
      <c r="O4006" s="457"/>
      <c r="P4006" s="398"/>
      <c r="Q4006" s="398"/>
    </row>
    <row r="4007" spans="1:17" s="364" customFormat="1" ht="109.2" customHeight="1" x14ac:dyDescent="0.3">
      <c r="A4007" s="368"/>
      <c r="B4007" s="361"/>
      <c r="C4007" s="368"/>
      <c r="D4007" s="368"/>
      <c r="E4007" s="368"/>
      <c r="F4007" s="368"/>
      <c r="G4007" s="369"/>
      <c r="H4007" s="369"/>
      <c r="I4007" s="443"/>
      <c r="J4007" s="368"/>
      <c r="O4007" s="457"/>
      <c r="P4007" s="398"/>
      <c r="Q4007" s="398"/>
    </row>
    <row r="4008" spans="1:17" s="364" customFormat="1" ht="109.2" customHeight="1" x14ac:dyDescent="0.3">
      <c r="A4008" s="368"/>
      <c r="B4008" s="361"/>
      <c r="C4008" s="368"/>
      <c r="D4008" s="368"/>
      <c r="E4008" s="368"/>
      <c r="F4008" s="368"/>
      <c r="G4008" s="369"/>
      <c r="H4008" s="369"/>
      <c r="I4008" s="443"/>
      <c r="J4008" s="368"/>
      <c r="O4008" s="457"/>
      <c r="P4008" s="398"/>
      <c r="Q4008" s="398"/>
    </row>
    <row r="4009" spans="1:17" s="364" customFormat="1" ht="109.2" customHeight="1" x14ac:dyDescent="0.3">
      <c r="A4009" s="368"/>
      <c r="B4009" s="361"/>
      <c r="C4009" s="368"/>
      <c r="D4009" s="368"/>
      <c r="E4009" s="368"/>
      <c r="F4009" s="368"/>
      <c r="G4009" s="369"/>
      <c r="H4009" s="369"/>
      <c r="I4009" s="443"/>
      <c r="J4009" s="368"/>
      <c r="O4009" s="457"/>
      <c r="P4009" s="398"/>
      <c r="Q4009" s="398"/>
    </row>
    <row r="4010" spans="1:17" s="364" customFormat="1" ht="109.2" customHeight="1" x14ac:dyDescent="0.3">
      <c r="A4010" s="368"/>
      <c r="B4010" s="361"/>
      <c r="C4010" s="368"/>
      <c r="D4010" s="368"/>
      <c r="E4010" s="368"/>
      <c r="F4010" s="368"/>
      <c r="G4010" s="369"/>
      <c r="H4010" s="369"/>
      <c r="I4010" s="443"/>
      <c r="J4010" s="368"/>
      <c r="O4010" s="457"/>
      <c r="P4010" s="398"/>
      <c r="Q4010" s="398"/>
    </row>
    <row r="4011" spans="1:17" s="364" customFormat="1" ht="109.2" customHeight="1" x14ac:dyDescent="0.3">
      <c r="A4011" s="368"/>
      <c r="B4011" s="361"/>
      <c r="C4011" s="368"/>
      <c r="D4011" s="368"/>
      <c r="E4011" s="368"/>
      <c r="F4011" s="368"/>
      <c r="G4011" s="369"/>
      <c r="H4011" s="369"/>
      <c r="I4011" s="443"/>
      <c r="J4011" s="368"/>
      <c r="O4011" s="457"/>
      <c r="P4011" s="398"/>
      <c r="Q4011" s="398"/>
    </row>
    <row r="4012" spans="1:17" s="364" customFormat="1" ht="109.2" customHeight="1" x14ac:dyDescent="0.3">
      <c r="A4012" s="368"/>
      <c r="B4012" s="361"/>
      <c r="C4012" s="368"/>
      <c r="D4012" s="368"/>
      <c r="E4012" s="368"/>
      <c r="F4012" s="368"/>
      <c r="G4012" s="369"/>
      <c r="H4012" s="369"/>
      <c r="I4012" s="443"/>
      <c r="J4012" s="368"/>
      <c r="O4012" s="457"/>
      <c r="P4012" s="398"/>
      <c r="Q4012" s="398"/>
    </row>
    <row r="4013" spans="1:17" s="364" customFormat="1" ht="109.2" customHeight="1" x14ac:dyDescent="0.3">
      <c r="A4013" s="368"/>
      <c r="B4013" s="361"/>
      <c r="C4013" s="368"/>
      <c r="D4013" s="368"/>
      <c r="E4013" s="368"/>
      <c r="F4013" s="368"/>
      <c r="G4013" s="369"/>
      <c r="H4013" s="369"/>
      <c r="I4013" s="443"/>
      <c r="J4013" s="368"/>
      <c r="O4013" s="457"/>
      <c r="P4013" s="398"/>
      <c r="Q4013" s="398"/>
    </row>
    <row r="4014" spans="1:17" s="364" customFormat="1" ht="109.2" customHeight="1" x14ac:dyDescent="0.3">
      <c r="A4014" s="368"/>
      <c r="B4014" s="361"/>
      <c r="C4014" s="368"/>
      <c r="D4014" s="368"/>
      <c r="E4014" s="368"/>
      <c r="F4014" s="368"/>
      <c r="G4014" s="369"/>
      <c r="H4014" s="369"/>
      <c r="I4014" s="443"/>
      <c r="J4014" s="368"/>
      <c r="O4014" s="457"/>
      <c r="P4014" s="398"/>
      <c r="Q4014" s="398"/>
    </row>
    <row r="4015" spans="1:17" s="364" customFormat="1" ht="109.2" customHeight="1" x14ac:dyDescent="0.3">
      <c r="A4015" s="368"/>
      <c r="B4015" s="361"/>
      <c r="C4015" s="368"/>
      <c r="D4015" s="368"/>
      <c r="E4015" s="368"/>
      <c r="F4015" s="368"/>
      <c r="G4015" s="369"/>
      <c r="H4015" s="369"/>
      <c r="I4015" s="443"/>
      <c r="J4015" s="368"/>
      <c r="O4015" s="457"/>
      <c r="P4015" s="398"/>
      <c r="Q4015" s="398"/>
    </row>
    <row r="4016" spans="1:17" s="364" customFormat="1" ht="109.2" customHeight="1" x14ac:dyDescent="0.3">
      <c r="A4016" s="368"/>
      <c r="B4016" s="361"/>
      <c r="C4016" s="368"/>
      <c r="D4016" s="368"/>
      <c r="E4016" s="368"/>
      <c r="F4016" s="368"/>
      <c r="G4016" s="369"/>
      <c r="H4016" s="369"/>
      <c r="I4016" s="443"/>
      <c r="J4016" s="368"/>
      <c r="O4016" s="457"/>
      <c r="P4016" s="398"/>
      <c r="Q4016" s="398"/>
    </row>
    <row r="4017" spans="1:17" s="364" customFormat="1" ht="109.2" customHeight="1" x14ac:dyDescent="0.3">
      <c r="A4017" s="368"/>
      <c r="B4017" s="361"/>
      <c r="C4017" s="368"/>
      <c r="D4017" s="368"/>
      <c r="E4017" s="368"/>
      <c r="F4017" s="368"/>
      <c r="G4017" s="369"/>
      <c r="H4017" s="369"/>
      <c r="I4017" s="443"/>
      <c r="J4017" s="368"/>
      <c r="O4017" s="457"/>
      <c r="P4017" s="398"/>
      <c r="Q4017" s="398"/>
    </row>
    <row r="4018" spans="1:17" s="364" customFormat="1" ht="109.2" customHeight="1" x14ac:dyDescent="0.3">
      <c r="A4018" s="368"/>
      <c r="B4018" s="361"/>
      <c r="C4018" s="368"/>
      <c r="D4018" s="368"/>
      <c r="E4018" s="368"/>
      <c r="F4018" s="368"/>
      <c r="G4018" s="369"/>
      <c r="H4018" s="369"/>
      <c r="I4018" s="443"/>
      <c r="J4018" s="368"/>
      <c r="O4018" s="457"/>
      <c r="P4018" s="398"/>
      <c r="Q4018" s="398"/>
    </row>
    <row r="4019" spans="1:17" s="364" customFormat="1" ht="109.2" customHeight="1" x14ac:dyDescent="0.3">
      <c r="A4019" s="368"/>
      <c r="B4019" s="361"/>
      <c r="C4019" s="368"/>
      <c r="D4019" s="368"/>
      <c r="E4019" s="368"/>
      <c r="F4019" s="368"/>
      <c r="G4019" s="369"/>
      <c r="H4019" s="369"/>
      <c r="I4019" s="443"/>
      <c r="J4019" s="368"/>
      <c r="O4019" s="457"/>
      <c r="P4019" s="398"/>
      <c r="Q4019" s="398"/>
    </row>
    <row r="4020" spans="1:17" s="364" customFormat="1" ht="109.2" customHeight="1" x14ac:dyDescent="0.3">
      <c r="A4020" s="368"/>
      <c r="B4020" s="361"/>
      <c r="C4020" s="368"/>
      <c r="D4020" s="368"/>
      <c r="E4020" s="368"/>
      <c r="F4020" s="368"/>
      <c r="G4020" s="369"/>
      <c r="H4020" s="369"/>
      <c r="I4020" s="443"/>
      <c r="J4020" s="368"/>
      <c r="O4020" s="457"/>
      <c r="P4020" s="398"/>
      <c r="Q4020" s="398"/>
    </row>
    <row r="4021" spans="1:17" s="364" customFormat="1" ht="109.2" customHeight="1" x14ac:dyDescent="0.3">
      <c r="A4021" s="368"/>
      <c r="B4021" s="361"/>
      <c r="C4021" s="368"/>
      <c r="D4021" s="368"/>
      <c r="E4021" s="368"/>
      <c r="F4021" s="368"/>
      <c r="G4021" s="369"/>
      <c r="H4021" s="369"/>
      <c r="I4021" s="443"/>
      <c r="J4021" s="368"/>
      <c r="O4021" s="457"/>
      <c r="P4021" s="398"/>
      <c r="Q4021" s="398"/>
    </row>
    <row r="4022" spans="1:17" s="364" customFormat="1" ht="109.2" customHeight="1" x14ac:dyDescent="0.3">
      <c r="A4022" s="368"/>
      <c r="B4022" s="361"/>
      <c r="C4022" s="368"/>
      <c r="D4022" s="368"/>
      <c r="E4022" s="368"/>
      <c r="F4022" s="368"/>
      <c r="G4022" s="369"/>
      <c r="H4022" s="369"/>
      <c r="I4022" s="443"/>
      <c r="J4022" s="368"/>
      <c r="O4022" s="457"/>
      <c r="P4022" s="398"/>
      <c r="Q4022" s="398"/>
    </row>
    <row r="4023" spans="1:17" s="364" customFormat="1" ht="109.2" customHeight="1" x14ac:dyDescent="0.3">
      <c r="A4023" s="368"/>
      <c r="B4023" s="361"/>
      <c r="C4023" s="368"/>
      <c r="D4023" s="368"/>
      <c r="E4023" s="368"/>
      <c r="F4023" s="368"/>
      <c r="G4023" s="369"/>
      <c r="H4023" s="369"/>
      <c r="I4023" s="443"/>
      <c r="J4023" s="368"/>
      <c r="O4023" s="457"/>
      <c r="P4023" s="398"/>
      <c r="Q4023" s="398"/>
    </row>
    <row r="4024" spans="1:17" s="364" customFormat="1" ht="109.2" customHeight="1" x14ac:dyDescent="0.3">
      <c r="A4024" s="368"/>
      <c r="B4024" s="361"/>
      <c r="C4024" s="368"/>
      <c r="D4024" s="368"/>
      <c r="E4024" s="368"/>
      <c r="F4024" s="368"/>
      <c r="G4024" s="369"/>
      <c r="H4024" s="369"/>
      <c r="I4024" s="443"/>
      <c r="J4024" s="368"/>
      <c r="O4024" s="457"/>
      <c r="P4024" s="398"/>
      <c r="Q4024" s="398"/>
    </row>
    <row r="4025" spans="1:17" s="364" customFormat="1" ht="109.2" customHeight="1" x14ac:dyDescent="0.3">
      <c r="A4025" s="368"/>
      <c r="B4025" s="361"/>
      <c r="C4025" s="368"/>
      <c r="D4025" s="368"/>
      <c r="E4025" s="368"/>
      <c r="F4025" s="368"/>
      <c r="G4025" s="369"/>
      <c r="H4025" s="369"/>
      <c r="I4025" s="443"/>
      <c r="J4025" s="368"/>
      <c r="O4025" s="457"/>
      <c r="P4025" s="398"/>
      <c r="Q4025" s="398"/>
    </row>
    <row r="4026" spans="1:17" s="364" customFormat="1" ht="109.2" customHeight="1" x14ac:dyDescent="0.3">
      <c r="A4026" s="368"/>
      <c r="B4026" s="361"/>
      <c r="C4026" s="368"/>
      <c r="D4026" s="368"/>
      <c r="E4026" s="368"/>
      <c r="F4026" s="368"/>
      <c r="G4026" s="369"/>
      <c r="H4026" s="369"/>
      <c r="I4026" s="443"/>
      <c r="J4026" s="368"/>
      <c r="O4026" s="457"/>
      <c r="P4026" s="398"/>
      <c r="Q4026" s="398"/>
    </row>
    <row r="4027" spans="1:17" s="364" customFormat="1" ht="109.2" customHeight="1" x14ac:dyDescent="0.3">
      <c r="A4027" s="368"/>
      <c r="B4027" s="361"/>
      <c r="C4027" s="368"/>
      <c r="D4027" s="368"/>
      <c r="E4027" s="368"/>
      <c r="F4027" s="368"/>
      <c r="G4027" s="369"/>
      <c r="H4027" s="369"/>
      <c r="I4027" s="443"/>
      <c r="J4027" s="368"/>
      <c r="O4027" s="457"/>
      <c r="P4027" s="398"/>
      <c r="Q4027" s="398"/>
    </row>
    <row r="4028" spans="1:17" s="364" customFormat="1" ht="109.2" customHeight="1" x14ac:dyDescent="0.3">
      <c r="A4028" s="368"/>
      <c r="B4028" s="361"/>
      <c r="C4028" s="368"/>
      <c r="D4028" s="368"/>
      <c r="E4028" s="368"/>
      <c r="F4028" s="368"/>
      <c r="G4028" s="369"/>
      <c r="H4028" s="369"/>
      <c r="I4028" s="443"/>
      <c r="J4028" s="368"/>
      <c r="O4028" s="457"/>
      <c r="P4028" s="398"/>
      <c r="Q4028" s="398"/>
    </row>
    <row r="4029" spans="1:17" s="364" customFormat="1" ht="109.2" customHeight="1" x14ac:dyDescent="0.3">
      <c r="A4029" s="368"/>
      <c r="B4029" s="361"/>
      <c r="C4029" s="368"/>
      <c r="D4029" s="368"/>
      <c r="E4029" s="368"/>
      <c r="F4029" s="368"/>
      <c r="G4029" s="369"/>
      <c r="H4029" s="369"/>
      <c r="I4029" s="443"/>
      <c r="J4029" s="368"/>
      <c r="O4029" s="457"/>
      <c r="P4029" s="398"/>
      <c r="Q4029" s="398"/>
    </row>
    <row r="4030" spans="1:17" s="364" customFormat="1" ht="109.2" customHeight="1" x14ac:dyDescent="0.3">
      <c r="A4030" s="368"/>
      <c r="B4030" s="361"/>
      <c r="C4030" s="368"/>
      <c r="D4030" s="368"/>
      <c r="E4030" s="368"/>
      <c r="F4030" s="368"/>
      <c r="G4030" s="369"/>
      <c r="H4030" s="369"/>
      <c r="I4030" s="443"/>
      <c r="J4030" s="368"/>
      <c r="O4030" s="457"/>
      <c r="P4030" s="398"/>
      <c r="Q4030" s="398"/>
    </row>
    <row r="4031" spans="1:17" s="364" customFormat="1" ht="109.2" customHeight="1" x14ac:dyDescent="0.3">
      <c r="A4031" s="368"/>
      <c r="B4031" s="361"/>
      <c r="C4031" s="368"/>
      <c r="D4031" s="368"/>
      <c r="E4031" s="368"/>
      <c r="F4031" s="368"/>
      <c r="G4031" s="369"/>
      <c r="H4031" s="369"/>
      <c r="I4031" s="443"/>
      <c r="J4031" s="368"/>
      <c r="O4031" s="457"/>
      <c r="P4031" s="398"/>
      <c r="Q4031" s="398"/>
    </row>
    <row r="4032" spans="1:17" s="364" customFormat="1" ht="109.2" customHeight="1" x14ac:dyDescent="0.3">
      <c r="A4032" s="368"/>
      <c r="B4032" s="361"/>
      <c r="C4032" s="368"/>
      <c r="D4032" s="368"/>
      <c r="E4032" s="368"/>
      <c r="F4032" s="368"/>
      <c r="G4032" s="369"/>
      <c r="H4032" s="369"/>
      <c r="I4032" s="443"/>
      <c r="J4032" s="368"/>
      <c r="O4032" s="457"/>
      <c r="P4032" s="398"/>
      <c r="Q4032" s="398"/>
    </row>
    <row r="4033" spans="1:17" s="364" customFormat="1" ht="109.2" customHeight="1" x14ac:dyDescent="0.3">
      <c r="A4033" s="368"/>
      <c r="B4033" s="361"/>
      <c r="C4033" s="368"/>
      <c r="D4033" s="368"/>
      <c r="E4033" s="368"/>
      <c r="F4033" s="368"/>
      <c r="G4033" s="369"/>
      <c r="H4033" s="369"/>
      <c r="I4033" s="443"/>
      <c r="J4033" s="368"/>
      <c r="O4033" s="457"/>
      <c r="P4033" s="398"/>
      <c r="Q4033" s="398"/>
    </row>
    <row r="4034" spans="1:17" s="364" customFormat="1" ht="109.2" customHeight="1" x14ac:dyDescent="0.3">
      <c r="A4034" s="368"/>
      <c r="B4034" s="361"/>
      <c r="C4034" s="368"/>
      <c r="D4034" s="368"/>
      <c r="E4034" s="368"/>
      <c r="F4034" s="368"/>
      <c r="G4034" s="369"/>
      <c r="H4034" s="369"/>
      <c r="I4034" s="443"/>
      <c r="J4034" s="368"/>
      <c r="O4034" s="457"/>
      <c r="P4034" s="398"/>
      <c r="Q4034" s="398"/>
    </row>
    <row r="4035" spans="1:17" s="364" customFormat="1" ht="109.2" customHeight="1" x14ac:dyDescent="0.3">
      <c r="A4035" s="368"/>
      <c r="B4035" s="361"/>
      <c r="C4035" s="368"/>
      <c r="D4035" s="368"/>
      <c r="E4035" s="368"/>
      <c r="F4035" s="368"/>
      <c r="G4035" s="369"/>
      <c r="H4035" s="369"/>
      <c r="I4035" s="443"/>
      <c r="J4035" s="368"/>
      <c r="O4035" s="457"/>
      <c r="P4035" s="398"/>
      <c r="Q4035" s="398"/>
    </row>
    <row r="4036" spans="1:17" s="364" customFormat="1" ht="109.2" customHeight="1" x14ac:dyDescent="0.3">
      <c r="A4036" s="368"/>
      <c r="B4036" s="361"/>
      <c r="C4036" s="368"/>
      <c r="D4036" s="368"/>
      <c r="E4036" s="368"/>
      <c r="F4036" s="368"/>
      <c r="G4036" s="369"/>
      <c r="H4036" s="369"/>
      <c r="I4036" s="443"/>
      <c r="J4036" s="368"/>
      <c r="O4036" s="457"/>
      <c r="P4036" s="398"/>
      <c r="Q4036" s="398"/>
    </row>
    <row r="4037" spans="1:17" s="364" customFormat="1" ht="109.2" customHeight="1" x14ac:dyDescent="0.3">
      <c r="A4037" s="368"/>
      <c r="B4037" s="361"/>
      <c r="C4037" s="368"/>
      <c r="D4037" s="368"/>
      <c r="E4037" s="368"/>
      <c r="F4037" s="368"/>
      <c r="G4037" s="369"/>
      <c r="H4037" s="369"/>
      <c r="I4037" s="443"/>
      <c r="J4037" s="368"/>
      <c r="O4037" s="457"/>
      <c r="P4037" s="398"/>
      <c r="Q4037" s="398"/>
    </row>
    <row r="4038" spans="1:17" s="364" customFormat="1" ht="109.2" customHeight="1" x14ac:dyDescent="0.3">
      <c r="A4038" s="368"/>
      <c r="B4038" s="361"/>
      <c r="C4038" s="368"/>
      <c r="D4038" s="368"/>
      <c r="E4038" s="368"/>
      <c r="F4038" s="368"/>
      <c r="G4038" s="369"/>
      <c r="H4038" s="369"/>
      <c r="I4038" s="443"/>
      <c r="J4038" s="368"/>
      <c r="O4038" s="457"/>
      <c r="P4038" s="398"/>
      <c r="Q4038" s="398"/>
    </row>
    <row r="4039" spans="1:17" s="364" customFormat="1" ht="109.2" customHeight="1" x14ac:dyDescent="0.3">
      <c r="A4039" s="368"/>
      <c r="B4039" s="361"/>
      <c r="C4039" s="368"/>
      <c r="D4039" s="368"/>
      <c r="E4039" s="368"/>
      <c r="F4039" s="368"/>
      <c r="G4039" s="369"/>
      <c r="H4039" s="369"/>
      <c r="I4039" s="443"/>
      <c r="J4039" s="368"/>
      <c r="O4039" s="457"/>
      <c r="P4039" s="398"/>
      <c r="Q4039" s="398"/>
    </row>
    <row r="4040" spans="1:17" s="364" customFormat="1" ht="109.2" customHeight="1" x14ac:dyDescent="0.3">
      <c r="A4040" s="368"/>
      <c r="B4040" s="361"/>
      <c r="C4040" s="368"/>
      <c r="D4040" s="368"/>
      <c r="E4040" s="368"/>
      <c r="F4040" s="368"/>
      <c r="G4040" s="369"/>
      <c r="H4040" s="369"/>
      <c r="I4040" s="443"/>
      <c r="J4040" s="368"/>
      <c r="O4040" s="457"/>
      <c r="P4040" s="398"/>
      <c r="Q4040" s="398"/>
    </row>
    <row r="4041" spans="1:17" s="364" customFormat="1" ht="109.2" customHeight="1" x14ac:dyDescent="0.3">
      <c r="A4041" s="368"/>
      <c r="B4041" s="361"/>
      <c r="C4041" s="368"/>
      <c r="D4041" s="368"/>
      <c r="E4041" s="368"/>
      <c r="F4041" s="368"/>
      <c r="G4041" s="369"/>
      <c r="H4041" s="369"/>
      <c r="I4041" s="443"/>
      <c r="J4041" s="368"/>
      <c r="O4041" s="457"/>
      <c r="P4041" s="398"/>
      <c r="Q4041" s="398"/>
    </row>
    <row r="4042" spans="1:17" s="364" customFormat="1" ht="109.2" customHeight="1" x14ac:dyDescent="0.3">
      <c r="A4042" s="368"/>
      <c r="B4042" s="361"/>
      <c r="C4042" s="368"/>
      <c r="D4042" s="368"/>
      <c r="E4042" s="368"/>
      <c r="F4042" s="368"/>
      <c r="G4042" s="369"/>
      <c r="H4042" s="369"/>
      <c r="I4042" s="443"/>
      <c r="J4042" s="368"/>
      <c r="O4042" s="457"/>
      <c r="P4042" s="398"/>
      <c r="Q4042" s="398"/>
    </row>
    <row r="4043" spans="1:17" s="364" customFormat="1" ht="109.2" customHeight="1" x14ac:dyDescent="0.3">
      <c r="A4043" s="368"/>
      <c r="B4043" s="361"/>
      <c r="C4043" s="368"/>
      <c r="D4043" s="368"/>
      <c r="E4043" s="368"/>
      <c r="F4043" s="368"/>
      <c r="G4043" s="369"/>
      <c r="H4043" s="369"/>
      <c r="I4043" s="443"/>
      <c r="J4043" s="368"/>
      <c r="O4043" s="457"/>
      <c r="P4043" s="398"/>
      <c r="Q4043" s="398"/>
    </row>
    <row r="4044" spans="1:17" s="364" customFormat="1" ht="109.2" customHeight="1" x14ac:dyDescent="0.3">
      <c r="A4044" s="368"/>
      <c r="B4044" s="361"/>
      <c r="C4044" s="368"/>
      <c r="D4044" s="368"/>
      <c r="E4044" s="368"/>
      <c r="F4044" s="368"/>
      <c r="G4044" s="369"/>
      <c r="H4044" s="369"/>
      <c r="I4044" s="443"/>
      <c r="J4044" s="368"/>
      <c r="O4044" s="457"/>
      <c r="P4044" s="398"/>
      <c r="Q4044" s="398"/>
    </row>
    <row r="4045" spans="1:17" s="364" customFormat="1" ht="109.2" customHeight="1" x14ac:dyDescent="0.3">
      <c r="A4045" s="368"/>
      <c r="B4045" s="361"/>
      <c r="C4045" s="368"/>
      <c r="D4045" s="368"/>
      <c r="E4045" s="368"/>
      <c r="F4045" s="368"/>
      <c r="G4045" s="369"/>
      <c r="H4045" s="369"/>
      <c r="I4045" s="443"/>
      <c r="J4045" s="368"/>
      <c r="O4045" s="457"/>
      <c r="P4045" s="398"/>
      <c r="Q4045" s="398"/>
    </row>
    <row r="4046" spans="1:17" s="364" customFormat="1" ht="109.2" customHeight="1" x14ac:dyDescent="0.3">
      <c r="A4046" s="368"/>
      <c r="B4046" s="361"/>
      <c r="C4046" s="368"/>
      <c r="D4046" s="368"/>
      <c r="E4046" s="368"/>
      <c r="F4046" s="368"/>
      <c r="G4046" s="369"/>
      <c r="H4046" s="369"/>
      <c r="I4046" s="443"/>
      <c r="J4046" s="368"/>
      <c r="O4046" s="457"/>
      <c r="P4046" s="398"/>
      <c r="Q4046" s="398"/>
    </row>
    <row r="4047" spans="1:17" s="364" customFormat="1" ht="109.2" customHeight="1" x14ac:dyDescent="0.3">
      <c r="A4047" s="368"/>
      <c r="B4047" s="361"/>
      <c r="C4047" s="368"/>
      <c r="D4047" s="368"/>
      <c r="E4047" s="368"/>
      <c r="F4047" s="368"/>
      <c r="G4047" s="369"/>
      <c r="H4047" s="369"/>
      <c r="I4047" s="443"/>
      <c r="J4047" s="368"/>
      <c r="O4047" s="457"/>
      <c r="P4047" s="398"/>
      <c r="Q4047" s="398"/>
    </row>
    <row r="4048" spans="1:17" s="364" customFormat="1" ht="109.2" customHeight="1" x14ac:dyDescent="0.3">
      <c r="A4048" s="368"/>
      <c r="B4048" s="361"/>
      <c r="C4048" s="368"/>
      <c r="D4048" s="368"/>
      <c r="E4048" s="368"/>
      <c r="F4048" s="368"/>
      <c r="G4048" s="369"/>
      <c r="H4048" s="369"/>
      <c r="I4048" s="443"/>
      <c r="J4048" s="368"/>
      <c r="O4048" s="457"/>
      <c r="P4048" s="398"/>
      <c r="Q4048" s="398"/>
    </row>
    <row r="4049" spans="1:17" s="364" customFormat="1" ht="109.2" customHeight="1" x14ac:dyDescent="0.3">
      <c r="A4049" s="368"/>
      <c r="B4049" s="361"/>
      <c r="C4049" s="368"/>
      <c r="D4049" s="368"/>
      <c r="E4049" s="368"/>
      <c r="F4049" s="368"/>
      <c r="G4049" s="369"/>
      <c r="H4049" s="369"/>
      <c r="I4049" s="443"/>
      <c r="J4049" s="368"/>
      <c r="O4049" s="457"/>
      <c r="P4049" s="398"/>
      <c r="Q4049" s="398"/>
    </row>
    <row r="4050" spans="1:17" s="364" customFormat="1" ht="109.2" customHeight="1" x14ac:dyDescent="0.3">
      <c r="A4050" s="368"/>
      <c r="B4050" s="361"/>
      <c r="C4050" s="368"/>
      <c r="D4050" s="368"/>
      <c r="E4050" s="368"/>
      <c r="F4050" s="368"/>
      <c r="G4050" s="369"/>
      <c r="H4050" s="369"/>
      <c r="I4050" s="443"/>
      <c r="J4050" s="368"/>
      <c r="O4050" s="457"/>
      <c r="P4050" s="398"/>
      <c r="Q4050" s="398"/>
    </row>
    <row r="4051" spans="1:17" s="364" customFormat="1" ht="109.2" customHeight="1" x14ac:dyDescent="0.3">
      <c r="A4051" s="368"/>
      <c r="B4051" s="361"/>
      <c r="C4051" s="368"/>
      <c r="D4051" s="368"/>
      <c r="E4051" s="368"/>
      <c r="F4051" s="368"/>
      <c r="G4051" s="369"/>
      <c r="H4051" s="369"/>
      <c r="I4051" s="443"/>
      <c r="J4051" s="368"/>
      <c r="O4051" s="457"/>
      <c r="P4051" s="398"/>
      <c r="Q4051" s="398"/>
    </row>
    <row r="4052" spans="1:17" s="364" customFormat="1" ht="109.2" customHeight="1" x14ac:dyDescent="0.3">
      <c r="A4052" s="368"/>
      <c r="B4052" s="361"/>
      <c r="C4052" s="368"/>
      <c r="D4052" s="368"/>
      <c r="E4052" s="368"/>
      <c r="F4052" s="368"/>
      <c r="G4052" s="369"/>
      <c r="H4052" s="369"/>
      <c r="I4052" s="443"/>
      <c r="J4052" s="368"/>
      <c r="O4052" s="457"/>
      <c r="P4052" s="398"/>
      <c r="Q4052" s="398"/>
    </row>
    <row r="4053" spans="1:17" s="364" customFormat="1" ht="109.2" customHeight="1" x14ac:dyDescent="0.3">
      <c r="A4053" s="368"/>
      <c r="B4053" s="361"/>
      <c r="C4053" s="368"/>
      <c r="D4053" s="368"/>
      <c r="E4053" s="368"/>
      <c r="F4053" s="368"/>
      <c r="G4053" s="369"/>
      <c r="H4053" s="369"/>
      <c r="I4053" s="443"/>
      <c r="J4053" s="368"/>
      <c r="O4053" s="457"/>
      <c r="P4053" s="398"/>
      <c r="Q4053" s="398"/>
    </row>
    <row r="4054" spans="1:17" s="364" customFormat="1" ht="109.2" customHeight="1" x14ac:dyDescent="0.3">
      <c r="A4054" s="368"/>
      <c r="B4054" s="361"/>
      <c r="C4054" s="368"/>
      <c r="D4054" s="368"/>
      <c r="E4054" s="368"/>
      <c r="F4054" s="368"/>
      <c r="G4054" s="369"/>
      <c r="H4054" s="369"/>
      <c r="I4054" s="443"/>
      <c r="J4054" s="368"/>
      <c r="O4054" s="457"/>
      <c r="P4054" s="398"/>
      <c r="Q4054" s="398"/>
    </row>
    <row r="4055" spans="1:17" s="364" customFormat="1" ht="109.2" customHeight="1" x14ac:dyDescent="0.3">
      <c r="A4055" s="368"/>
      <c r="B4055" s="361"/>
      <c r="C4055" s="368"/>
      <c r="D4055" s="368"/>
      <c r="E4055" s="368"/>
      <c r="F4055" s="368"/>
      <c r="G4055" s="369"/>
      <c r="H4055" s="369"/>
      <c r="I4055" s="443"/>
      <c r="J4055" s="368"/>
      <c r="O4055" s="457"/>
      <c r="P4055" s="398"/>
      <c r="Q4055" s="398"/>
    </row>
    <row r="4056" spans="1:17" s="364" customFormat="1" ht="109.2" customHeight="1" x14ac:dyDescent="0.3">
      <c r="A4056" s="368"/>
      <c r="B4056" s="361"/>
      <c r="C4056" s="368"/>
      <c r="D4056" s="368"/>
      <c r="E4056" s="368"/>
      <c r="F4056" s="368"/>
      <c r="G4056" s="369"/>
      <c r="H4056" s="369"/>
      <c r="I4056" s="443"/>
      <c r="J4056" s="368"/>
      <c r="O4056" s="457"/>
      <c r="P4056" s="398"/>
      <c r="Q4056" s="398"/>
    </row>
    <row r="4057" spans="1:17" s="364" customFormat="1" ht="109.2" customHeight="1" x14ac:dyDescent="0.3">
      <c r="A4057" s="368"/>
      <c r="B4057" s="361"/>
      <c r="C4057" s="368"/>
      <c r="D4057" s="368"/>
      <c r="E4057" s="368"/>
      <c r="F4057" s="368"/>
      <c r="G4057" s="369"/>
      <c r="H4057" s="369"/>
      <c r="I4057" s="443"/>
      <c r="J4057" s="368"/>
      <c r="O4057" s="457"/>
      <c r="P4057" s="398"/>
      <c r="Q4057" s="398"/>
    </row>
    <row r="4058" spans="1:17" s="364" customFormat="1" ht="109.2" customHeight="1" x14ac:dyDescent="0.3">
      <c r="A4058" s="368"/>
      <c r="B4058" s="361"/>
      <c r="C4058" s="368"/>
      <c r="D4058" s="368"/>
      <c r="E4058" s="368"/>
      <c r="F4058" s="368"/>
      <c r="G4058" s="369"/>
      <c r="H4058" s="369"/>
      <c r="I4058" s="443"/>
      <c r="J4058" s="368"/>
      <c r="O4058" s="457"/>
      <c r="P4058" s="398"/>
      <c r="Q4058" s="398"/>
    </row>
    <row r="4059" spans="1:17" s="364" customFormat="1" ht="109.2" customHeight="1" x14ac:dyDescent="0.3">
      <c r="A4059" s="368"/>
      <c r="B4059" s="361"/>
      <c r="C4059" s="368"/>
      <c r="D4059" s="368"/>
      <c r="E4059" s="368"/>
      <c r="F4059" s="368"/>
      <c r="G4059" s="369"/>
      <c r="H4059" s="369"/>
      <c r="I4059" s="443"/>
      <c r="J4059" s="368"/>
      <c r="O4059" s="457"/>
      <c r="P4059" s="398"/>
      <c r="Q4059" s="398"/>
    </row>
    <row r="4060" spans="1:17" s="364" customFormat="1" ht="109.2" customHeight="1" x14ac:dyDescent="0.3">
      <c r="A4060" s="368"/>
      <c r="B4060" s="361"/>
      <c r="C4060" s="368"/>
      <c r="D4060" s="368"/>
      <c r="E4060" s="368"/>
      <c r="F4060" s="368"/>
      <c r="G4060" s="369"/>
      <c r="H4060" s="369"/>
      <c r="I4060" s="443"/>
      <c r="J4060" s="368"/>
      <c r="O4060" s="457"/>
      <c r="P4060" s="398"/>
      <c r="Q4060" s="398"/>
    </row>
    <row r="4061" spans="1:17" s="364" customFormat="1" ht="109.2" customHeight="1" x14ac:dyDescent="0.3">
      <c r="A4061" s="368"/>
      <c r="B4061" s="361"/>
      <c r="C4061" s="368"/>
      <c r="D4061" s="368"/>
      <c r="E4061" s="368"/>
      <c r="F4061" s="368"/>
      <c r="G4061" s="369"/>
      <c r="H4061" s="369"/>
      <c r="I4061" s="443"/>
      <c r="J4061" s="368"/>
      <c r="O4061" s="457"/>
      <c r="P4061" s="398"/>
      <c r="Q4061" s="398"/>
    </row>
    <row r="4062" spans="1:17" s="364" customFormat="1" ht="109.2" customHeight="1" x14ac:dyDescent="0.3">
      <c r="A4062" s="368"/>
      <c r="B4062" s="361"/>
      <c r="C4062" s="368"/>
      <c r="D4062" s="368"/>
      <c r="E4062" s="368"/>
      <c r="F4062" s="368"/>
      <c r="G4062" s="369"/>
      <c r="H4062" s="369"/>
      <c r="I4062" s="443"/>
      <c r="J4062" s="368"/>
      <c r="O4062" s="457"/>
      <c r="P4062" s="398"/>
      <c r="Q4062" s="398"/>
    </row>
    <row r="4063" spans="1:17" s="364" customFormat="1" ht="109.2" customHeight="1" x14ac:dyDescent="0.3">
      <c r="A4063" s="368"/>
      <c r="B4063" s="361"/>
      <c r="C4063" s="368"/>
      <c r="D4063" s="368"/>
      <c r="E4063" s="368"/>
      <c r="F4063" s="368"/>
      <c r="G4063" s="369"/>
      <c r="H4063" s="369"/>
      <c r="I4063" s="443"/>
      <c r="J4063" s="368"/>
      <c r="O4063" s="457"/>
      <c r="P4063" s="398"/>
      <c r="Q4063" s="398"/>
    </row>
    <row r="4064" spans="1:17" s="364" customFormat="1" ht="109.2" customHeight="1" x14ac:dyDescent="0.3">
      <c r="A4064" s="368"/>
      <c r="B4064" s="361"/>
      <c r="C4064" s="368"/>
      <c r="D4064" s="368"/>
      <c r="E4064" s="368"/>
      <c r="F4064" s="368"/>
      <c r="G4064" s="369"/>
      <c r="H4064" s="369"/>
      <c r="I4064" s="443"/>
      <c r="J4064" s="368"/>
      <c r="O4064" s="457"/>
      <c r="P4064" s="398"/>
      <c r="Q4064" s="398"/>
    </row>
    <row r="4065" spans="1:17" s="364" customFormat="1" ht="109.2" customHeight="1" x14ac:dyDescent="0.3">
      <c r="A4065" s="368"/>
      <c r="B4065" s="361"/>
      <c r="C4065" s="368"/>
      <c r="D4065" s="368"/>
      <c r="E4065" s="368"/>
      <c r="F4065" s="368"/>
      <c r="G4065" s="369"/>
      <c r="H4065" s="369"/>
      <c r="I4065" s="443"/>
      <c r="J4065" s="368"/>
      <c r="O4065" s="457"/>
      <c r="P4065" s="398"/>
      <c r="Q4065" s="398"/>
    </row>
    <row r="4066" spans="1:17" s="364" customFormat="1" ht="109.2" customHeight="1" x14ac:dyDescent="0.3">
      <c r="A4066" s="368"/>
      <c r="B4066" s="361"/>
      <c r="C4066" s="368"/>
      <c r="D4066" s="368"/>
      <c r="E4066" s="368"/>
      <c r="F4066" s="368"/>
      <c r="G4066" s="369"/>
      <c r="H4066" s="369"/>
      <c r="I4066" s="443"/>
      <c r="J4066" s="368"/>
      <c r="O4066" s="457"/>
      <c r="P4066" s="398"/>
      <c r="Q4066" s="398"/>
    </row>
    <row r="4067" spans="1:17" s="364" customFormat="1" ht="109.2" customHeight="1" x14ac:dyDescent="0.3">
      <c r="A4067" s="368"/>
      <c r="B4067" s="361"/>
      <c r="C4067" s="368"/>
      <c r="D4067" s="368"/>
      <c r="E4067" s="368"/>
      <c r="F4067" s="368"/>
      <c r="G4067" s="369"/>
      <c r="H4067" s="369"/>
      <c r="I4067" s="443"/>
      <c r="J4067" s="368"/>
      <c r="O4067" s="457"/>
      <c r="P4067" s="398"/>
      <c r="Q4067" s="398"/>
    </row>
    <row r="4068" spans="1:17" s="364" customFormat="1" ht="109.2" customHeight="1" x14ac:dyDescent="0.3">
      <c r="A4068" s="368"/>
      <c r="B4068" s="361"/>
      <c r="C4068" s="368"/>
      <c r="D4068" s="368"/>
      <c r="E4068" s="368"/>
      <c r="F4068" s="368"/>
      <c r="G4068" s="369"/>
      <c r="H4068" s="369"/>
      <c r="I4068" s="443"/>
      <c r="J4068" s="368"/>
      <c r="O4068" s="457"/>
      <c r="P4068" s="398"/>
      <c r="Q4068" s="398"/>
    </row>
    <row r="4069" spans="1:17" s="364" customFormat="1" ht="109.2" customHeight="1" x14ac:dyDescent="0.3">
      <c r="A4069" s="368"/>
      <c r="B4069" s="361"/>
      <c r="C4069" s="368"/>
      <c r="D4069" s="368"/>
      <c r="E4069" s="368"/>
      <c r="F4069" s="368"/>
      <c r="G4069" s="369"/>
      <c r="H4069" s="369"/>
      <c r="I4069" s="443"/>
      <c r="J4069" s="368"/>
      <c r="O4069" s="457"/>
      <c r="P4069" s="398"/>
      <c r="Q4069" s="398"/>
    </row>
    <row r="4070" spans="1:17" s="364" customFormat="1" ht="109.2" customHeight="1" x14ac:dyDescent="0.3">
      <c r="A4070" s="368"/>
      <c r="B4070" s="361"/>
      <c r="C4070" s="368"/>
      <c r="D4070" s="368"/>
      <c r="E4070" s="368"/>
      <c r="F4070" s="368"/>
      <c r="G4070" s="369"/>
      <c r="H4070" s="369"/>
      <c r="I4070" s="443"/>
      <c r="J4070" s="368"/>
      <c r="O4070" s="457"/>
      <c r="P4070" s="398"/>
      <c r="Q4070" s="398"/>
    </row>
    <row r="4071" spans="1:17" s="364" customFormat="1" ht="109.2" customHeight="1" x14ac:dyDescent="0.3">
      <c r="A4071" s="368"/>
      <c r="B4071" s="361"/>
      <c r="C4071" s="368"/>
      <c r="D4071" s="368"/>
      <c r="E4071" s="368"/>
      <c r="F4071" s="368"/>
      <c r="G4071" s="369"/>
      <c r="H4071" s="369"/>
      <c r="I4071" s="443"/>
      <c r="J4071" s="368"/>
      <c r="O4071" s="457"/>
      <c r="P4071" s="398"/>
      <c r="Q4071" s="398"/>
    </row>
    <row r="4072" spans="1:17" s="364" customFormat="1" ht="109.2" customHeight="1" x14ac:dyDescent="0.3">
      <c r="A4072" s="368"/>
      <c r="B4072" s="361"/>
      <c r="C4072" s="368"/>
      <c r="D4072" s="368"/>
      <c r="E4072" s="368"/>
      <c r="F4072" s="368"/>
      <c r="G4072" s="369"/>
      <c r="H4072" s="369"/>
      <c r="I4072" s="443"/>
      <c r="J4072" s="368"/>
      <c r="O4072" s="457"/>
      <c r="P4072" s="398"/>
      <c r="Q4072" s="398"/>
    </row>
    <row r="4073" spans="1:17" s="364" customFormat="1" ht="109.2" customHeight="1" x14ac:dyDescent="0.3">
      <c r="A4073" s="368"/>
      <c r="B4073" s="361"/>
      <c r="C4073" s="368"/>
      <c r="D4073" s="368"/>
      <c r="E4073" s="368"/>
      <c r="F4073" s="368"/>
      <c r="G4073" s="369"/>
      <c r="H4073" s="369"/>
      <c r="I4073" s="443"/>
      <c r="J4073" s="368"/>
      <c r="O4073" s="457"/>
      <c r="P4073" s="398"/>
      <c r="Q4073" s="398"/>
    </row>
    <row r="4074" spans="1:17" s="364" customFormat="1" ht="109.2" customHeight="1" x14ac:dyDescent="0.3">
      <c r="A4074" s="368"/>
      <c r="B4074" s="361"/>
      <c r="C4074" s="368"/>
      <c r="D4074" s="368"/>
      <c r="E4074" s="368"/>
      <c r="F4074" s="368"/>
      <c r="G4074" s="369"/>
      <c r="H4074" s="369"/>
      <c r="I4074" s="443"/>
      <c r="J4074" s="368"/>
      <c r="O4074" s="457"/>
      <c r="P4074" s="398"/>
      <c r="Q4074" s="398"/>
    </row>
    <row r="4075" spans="1:17" s="364" customFormat="1" ht="109.2" customHeight="1" x14ac:dyDescent="0.3">
      <c r="A4075" s="368"/>
      <c r="B4075" s="361"/>
      <c r="C4075" s="368"/>
      <c r="D4075" s="368"/>
      <c r="E4075" s="368"/>
      <c r="F4075" s="368"/>
      <c r="G4075" s="369"/>
      <c r="H4075" s="369"/>
      <c r="I4075" s="443"/>
      <c r="J4075" s="368"/>
      <c r="O4075" s="457"/>
      <c r="P4075" s="398"/>
      <c r="Q4075" s="398"/>
    </row>
    <row r="4076" spans="1:17" s="364" customFormat="1" ht="109.2" customHeight="1" x14ac:dyDescent="0.3">
      <c r="A4076" s="368"/>
      <c r="B4076" s="361"/>
      <c r="C4076" s="368"/>
      <c r="D4076" s="368"/>
      <c r="E4076" s="368"/>
      <c r="F4076" s="368"/>
      <c r="G4076" s="369"/>
      <c r="H4076" s="369"/>
      <c r="I4076" s="443"/>
      <c r="J4076" s="368"/>
      <c r="O4076" s="457"/>
      <c r="P4076" s="398"/>
      <c r="Q4076" s="398"/>
    </row>
    <row r="4077" spans="1:17" s="364" customFormat="1" ht="109.2" customHeight="1" x14ac:dyDescent="0.3">
      <c r="A4077" s="368"/>
      <c r="B4077" s="361"/>
      <c r="C4077" s="368"/>
      <c r="D4077" s="368"/>
      <c r="E4077" s="368"/>
      <c r="F4077" s="368"/>
      <c r="G4077" s="369"/>
      <c r="H4077" s="369"/>
      <c r="I4077" s="443"/>
      <c r="J4077" s="368"/>
      <c r="O4077" s="457"/>
      <c r="P4077" s="398"/>
      <c r="Q4077" s="398"/>
    </row>
    <row r="4078" spans="1:17" s="364" customFormat="1" ht="109.2" customHeight="1" x14ac:dyDescent="0.3">
      <c r="A4078" s="368"/>
      <c r="B4078" s="361"/>
      <c r="C4078" s="368"/>
      <c r="D4078" s="368"/>
      <c r="E4078" s="368"/>
      <c r="F4078" s="368"/>
      <c r="G4078" s="369"/>
      <c r="H4078" s="369"/>
      <c r="I4078" s="443"/>
      <c r="J4078" s="368"/>
      <c r="O4078" s="457"/>
      <c r="P4078" s="398"/>
      <c r="Q4078" s="398"/>
    </row>
    <row r="4079" spans="1:17" s="364" customFormat="1" ht="109.2" customHeight="1" x14ac:dyDescent="0.3">
      <c r="A4079" s="368"/>
      <c r="B4079" s="361"/>
      <c r="C4079" s="368"/>
      <c r="D4079" s="368"/>
      <c r="E4079" s="368"/>
      <c r="F4079" s="368"/>
      <c r="G4079" s="369"/>
      <c r="H4079" s="369"/>
      <c r="I4079" s="443"/>
      <c r="J4079" s="368"/>
      <c r="O4079" s="457"/>
      <c r="P4079" s="398"/>
      <c r="Q4079" s="398"/>
    </row>
    <row r="4080" spans="1:17" s="364" customFormat="1" ht="109.2" customHeight="1" x14ac:dyDescent="0.3">
      <c r="A4080" s="368"/>
      <c r="B4080" s="361"/>
      <c r="C4080" s="368"/>
      <c r="D4080" s="368"/>
      <c r="E4080" s="368"/>
      <c r="F4080" s="368"/>
      <c r="G4080" s="369"/>
      <c r="H4080" s="369"/>
      <c r="I4080" s="443"/>
      <c r="J4080" s="368"/>
      <c r="O4080" s="457"/>
      <c r="P4080" s="398"/>
      <c r="Q4080" s="398"/>
    </row>
    <row r="4081" spans="1:17" s="364" customFormat="1" ht="109.2" customHeight="1" x14ac:dyDescent="0.3">
      <c r="A4081" s="368"/>
      <c r="B4081" s="361"/>
      <c r="C4081" s="368"/>
      <c r="D4081" s="368"/>
      <c r="E4081" s="368"/>
      <c r="F4081" s="368"/>
      <c r="G4081" s="369"/>
      <c r="H4081" s="369"/>
      <c r="I4081" s="443"/>
      <c r="J4081" s="368"/>
      <c r="O4081" s="457"/>
      <c r="P4081" s="398"/>
      <c r="Q4081" s="398"/>
    </row>
    <row r="4082" spans="1:17" s="364" customFormat="1" ht="109.2" customHeight="1" x14ac:dyDescent="0.3">
      <c r="A4082" s="368"/>
      <c r="B4082" s="361"/>
      <c r="C4082" s="368"/>
      <c r="D4082" s="368"/>
      <c r="E4082" s="368"/>
      <c r="F4082" s="368"/>
      <c r="G4082" s="369"/>
      <c r="H4082" s="369"/>
      <c r="I4082" s="443"/>
      <c r="J4082" s="368"/>
      <c r="O4082" s="457"/>
      <c r="P4082" s="398"/>
      <c r="Q4082" s="398"/>
    </row>
    <row r="4083" spans="1:17" s="364" customFormat="1" ht="109.2" customHeight="1" x14ac:dyDescent="0.3">
      <c r="A4083" s="368"/>
      <c r="B4083" s="361"/>
      <c r="C4083" s="368"/>
      <c r="D4083" s="368"/>
      <c r="E4083" s="368"/>
      <c r="F4083" s="368"/>
      <c r="G4083" s="369"/>
      <c r="H4083" s="369"/>
      <c r="I4083" s="443"/>
      <c r="J4083" s="368"/>
      <c r="O4083" s="457"/>
      <c r="P4083" s="398"/>
      <c r="Q4083" s="398"/>
    </row>
    <row r="4084" spans="1:17" s="364" customFormat="1" ht="109.2" customHeight="1" x14ac:dyDescent="0.3">
      <c r="A4084" s="368"/>
      <c r="B4084" s="361"/>
      <c r="C4084" s="368"/>
      <c r="D4084" s="368"/>
      <c r="E4084" s="368"/>
      <c r="F4084" s="368"/>
      <c r="G4084" s="369"/>
      <c r="H4084" s="369"/>
      <c r="I4084" s="443"/>
      <c r="J4084" s="368"/>
      <c r="O4084" s="457"/>
      <c r="P4084" s="398"/>
      <c r="Q4084" s="398"/>
    </row>
    <row r="4085" spans="1:17" s="364" customFormat="1" ht="109.2" customHeight="1" x14ac:dyDescent="0.3">
      <c r="A4085" s="368"/>
      <c r="B4085" s="361"/>
      <c r="C4085" s="368"/>
      <c r="D4085" s="368"/>
      <c r="E4085" s="368"/>
      <c r="F4085" s="368"/>
      <c r="G4085" s="369"/>
      <c r="H4085" s="369"/>
      <c r="I4085" s="443"/>
      <c r="J4085" s="368"/>
      <c r="O4085" s="457"/>
      <c r="P4085" s="398"/>
      <c r="Q4085" s="398"/>
    </row>
    <row r="4086" spans="1:17" s="364" customFormat="1" ht="109.2" customHeight="1" x14ac:dyDescent="0.3">
      <c r="A4086" s="368"/>
      <c r="B4086" s="361"/>
      <c r="C4086" s="368"/>
      <c r="D4086" s="368"/>
      <c r="E4086" s="368"/>
      <c r="F4086" s="368"/>
      <c r="G4086" s="369"/>
      <c r="H4086" s="369"/>
      <c r="I4086" s="443"/>
      <c r="J4086" s="368"/>
      <c r="O4086" s="457"/>
      <c r="P4086" s="398"/>
      <c r="Q4086" s="398"/>
    </row>
    <row r="4087" spans="1:17" s="364" customFormat="1" ht="109.2" customHeight="1" x14ac:dyDescent="0.3">
      <c r="A4087" s="368"/>
      <c r="B4087" s="361"/>
      <c r="C4087" s="368"/>
      <c r="D4087" s="368"/>
      <c r="E4087" s="368"/>
      <c r="F4087" s="368"/>
      <c r="G4087" s="369"/>
      <c r="H4087" s="369"/>
      <c r="I4087" s="443"/>
      <c r="J4087" s="368"/>
      <c r="O4087" s="457"/>
      <c r="P4087" s="398"/>
      <c r="Q4087" s="398"/>
    </row>
    <row r="4088" spans="1:17" s="364" customFormat="1" ht="109.2" customHeight="1" x14ac:dyDescent="0.3">
      <c r="A4088" s="368"/>
      <c r="B4088" s="361"/>
      <c r="C4088" s="368"/>
      <c r="D4088" s="368"/>
      <c r="E4088" s="368"/>
      <c r="F4088" s="368"/>
      <c r="G4088" s="369"/>
      <c r="H4088" s="369"/>
      <c r="I4088" s="443"/>
      <c r="J4088" s="368"/>
      <c r="O4088" s="457"/>
      <c r="P4088" s="398"/>
      <c r="Q4088" s="398"/>
    </row>
    <row r="4089" spans="1:17" s="364" customFormat="1" ht="109.2" customHeight="1" x14ac:dyDescent="0.3">
      <c r="A4089" s="368"/>
      <c r="B4089" s="361"/>
      <c r="C4089" s="368"/>
      <c r="D4089" s="368"/>
      <c r="E4089" s="368"/>
      <c r="F4089" s="368"/>
      <c r="G4089" s="369"/>
      <c r="H4089" s="369"/>
      <c r="I4089" s="443"/>
      <c r="J4089" s="368"/>
      <c r="O4089" s="457"/>
      <c r="P4089" s="398"/>
      <c r="Q4089" s="398"/>
    </row>
    <row r="4090" spans="1:17" s="364" customFormat="1" ht="109.2" customHeight="1" x14ac:dyDescent="0.3">
      <c r="A4090" s="368"/>
      <c r="B4090" s="361"/>
      <c r="C4090" s="368"/>
      <c r="D4090" s="368"/>
      <c r="E4090" s="368"/>
      <c r="F4090" s="368"/>
      <c r="G4090" s="369"/>
      <c r="H4090" s="369"/>
      <c r="I4090" s="443"/>
      <c r="J4090" s="368"/>
      <c r="O4090" s="457"/>
      <c r="P4090" s="398"/>
      <c r="Q4090" s="398"/>
    </row>
    <row r="4091" spans="1:17" s="364" customFormat="1" ht="109.2" customHeight="1" x14ac:dyDescent="0.3">
      <c r="A4091" s="368"/>
      <c r="B4091" s="361"/>
      <c r="C4091" s="368"/>
      <c r="D4091" s="368"/>
      <c r="E4091" s="368"/>
      <c r="F4091" s="368"/>
      <c r="G4091" s="369"/>
      <c r="H4091" s="369"/>
      <c r="I4091" s="443"/>
      <c r="J4091" s="368"/>
      <c r="O4091" s="457"/>
      <c r="P4091" s="398"/>
      <c r="Q4091" s="398"/>
    </row>
    <row r="4092" spans="1:17" s="364" customFormat="1" ht="109.2" customHeight="1" x14ac:dyDescent="0.3">
      <c r="A4092" s="368"/>
      <c r="B4092" s="361"/>
      <c r="C4092" s="368"/>
      <c r="D4092" s="368"/>
      <c r="E4092" s="368"/>
      <c r="F4092" s="368"/>
      <c r="G4092" s="369"/>
      <c r="H4092" s="369"/>
      <c r="I4092" s="443"/>
      <c r="J4092" s="368"/>
      <c r="O4092" s="457"/>
      <c r="P4092" s="398"/>
      <c r="Q4092" s="398"/>
    </row>
    <row r="4093" spans="1:17" s="364" customFormat="1" ht="109.2" customHeight="1" x14ac:dyDescent="0.3">
      <c r="A4093" s="368"/>
      <c r="B4093" s="361"/>
      <c r="C4093" s="368"/>
      <c r="D4093" s="368"/>
      <c r="E4093" s="368"/>
      <c r="F4093" s="368"/>
      <c r="G4093" s="369"/>
      <c r="H4093" s="369"/>
      <c r="I4093" s="443"/>
      <c r="J4093" s="368"/>
      <c r="O4093" s="457"/>
      <c r="P4093" s="398"/>
      <c r="Q4093" s="398"/>
    </row>
    <row r="4094" spans="1:17" s="364" customFormat="1" ht="109.2" customHeight="1" x14ac:dyDescent="0.3">
      <c r="A4094" s="368"/>
      <c r="B4094" s="361"/>
      <c r="C4094" s="368"/>
      <c r="D4094" s="368"/>
      <c r="E4094" s="368"/>
      <c r="F4094" s="368"/>
      <c r="G4094" s="369"/>
      <c r="H4094" s="369"/>
      <c r="I4094" s="443"/>
      <c r="J4094" s="368"/>
      <c r="O4094" s="457"/>
      <c r="P4094" s="398"/>
      <c r="Q4094" s="398"/>
    </row>
    <row r="4095" spans="1:17" s="364" customFormat="1" ht="109.2" customHeight="1" x14ac:dyDescent="0.3">
      <c r="A4095" s="368"/>
      <c r="B4095" s="361"/>
      <c r="C4095" s="368"/>
      <c r="D4095" s="368"/>
      <c r="E4095" s="368"/>
      <c r="F4095" s="368"/>
      <c r="G4095" s="369"/>
      <c r="H4095" s="369"/>
      <c r="I4095" s="443"/>
      <c r="J4095" s="368"/>
      <c r="O4095" s="457"/>
      <c r="P4095" s="398"/>
      <c r="Q4095" s="398"/>
    </row>
    <row r="4096" spans="1:17" s="364" customFormat="1" ht="109.2" customHeight="1" x14ac:dyDescent="0.3">
      <c r="A4096" s="368"/>
      <c r="B4096" s="361"/>
      <c r="C4096" s="368"/>
      <c r="D4096" s="368"/>
      <c r="E4096" s="368"/>
      <c r="F4096" s="368"/>
      <c r="G4096" s="369"/>
      <c r="H4096" s="369"/>
      <c r="I4096" s="443"/>
      <c r="J4096" s="368"/>
      <c r="O4096" s="457"/>
      <c r="P4096" s="398"/>
      <c r="Q4096" s="398"/>
    </row>
    <row r="4097" spans="1:17" s="364" customFormat="1" ht="109.2" customHeight="1" x14ac:dyDescent="0.3">
      <c r="A4097" s="368"/>
      <c r="B4097" s="361"/>
      <c r="C4097" s="368"/>
      <c r="D4097" s="368"/>
      <c r="E4097" s="368"/>
      <c r="F4097" s="368"/>
      <c r="G4097" s="369"/>
      <c r="H4097" s="369"/>
      <c r="I4097" s="443"/>
      <c r="J4097" s="368"/>
      <c r="O4097" s="457"/>
      <c r="P4097" s="398"/>
      <c r="Q4097" s="398"/>
    </row>
    <row r="4098" spans="1:17" s="364" customFormat="1" ht="109.2" customHeight="1" x14ac:dyDescent="0.3">
      <c r="A4098" s="368"/>
      <c r="B4098" s="361"/>
      <c r="C4098" s="368"/>
      <c r="D4098" s="368"/>
      <c r="E4098" s="368"/>
      <c r="F4098" s="368"/>
      <c r="G4098" s="369"/>
      <c r="H4098" s="369"/>
      <c r="I4098" s="443"/>
      <c r="J4098" s="368"/>
      <c r="O4098" s="457"/>
      <c r="P4098" s="398"/>
      <c r="Q4098" s="398"/>
    </row>
    <row r="4099" spans="1:17" s="364" customFormat="1" ht="109.2" customHeight="1" x14ac:dyDescent="0.3">
      <c r="A4099" s="368"/>
      <c r="B4099" s="361"/>
      <c r="C4099" s="368"/>
      <c r="D4099" s="368"/>
      <c r="E4099" s="368"/>
      <c r="F4099" s="368"/>
      <c r="G4099" s="369"/>
      <c r="H4099" s="369"/>
      <c r="I4099" s="443"/>
      <c r="J4099" s="368"/>
      <c r="O4099" s="457"/>
      <c r="P4099" s="398"/>
      <c r="Q4099" s="398"/>
    </row>
    <row r="4100" spans="1:17" s="364" customFormat="1" ht="109.2" customHeight="1" x14ac:dyDescent="0.3">
      <c r="A4100" s="368"/>
      <c r="B4100" s="361"/>
      <c r="C4100" s="368"/>
      <c r="D4100" s="368"/>
      <c r="E4100" s="368"/>
      <c r="F4100" s="368"/>
      <c r="G4100" s="369"/>
      <c r="H4100" s="369"/>
      <c r="I4100" s="443"/>
      <c r="J4100" s="368"/>
      <c r="O4100" s="457"/>
      <c r="P4100" s="398"/>
      <c r="Q4100" s="398"/>
    </row>
    <row r="4101" spans="1:17" s="364" customFormat="1" ht="109.2" customHeight="1" x14ac:dyDescent="0.3">
      <c r="A4101" s="368"/>
      <c r="B4101" s="361"/>
      <c r="C4101" s="368"/>
      <c r="D4101" s="368"/>
      <c r="E4101" s="368"/>
      <c r="F4101" s="368"/>
      <c r="G4101" s="369"/>
      <c r="H4101" s="369"/>
      <c r="I4101" s="443"/>
      <c r="J4101" s="368"/>
      <c r="O4101" s="457"/>
      <c r="P4101" s="398"/>
      <c r="Q4101" s="398"/>
    </row>
    <row r="4102" spans="1:17" s="364" customFormat="1" ht="109.2" customHeight="1" x14ac:dyDescent="0.3">
      <c r="A4102" s="368"/>
      <c r="B4102" s="361"/>
      <c r="C4102" s="368"/>
      <c r="D4102" s="368"/>
      <c r="E4102" s="368"/>
      <c r="F4102" s="368"/>
      <c r="G4102" s="369"/>
      <c r="H4102" s="369"/>
      <c r="I4102" s="443"/>
      <c r="J4102" s="368"/>
      <c r="O4102" s="457"/>
      <c r="P4102" s="398"/>
      <c r="Q4102" s="398"/>
    </row>
    <row r="4103" spans="1:17" s="364" customFormat="1" ht="109.2" customHeight="1" x14ac:dyDescent="0.3">
      <c r="A4103" s="368"/>
      <c r="B4103" s="361"/>
      <c r="C4103" s="368"/>
      <c r="D4103" s="368"/>
      <c r="E4103" s="368"/>
      <c r="F4103" s="368"/>
      <c r="G4103" s="369"/>
      <c r="H4103" s="369"/>
      <c r="I4103" s="443"/>
      <c r="J4103" s="368"/>
      <c r="O4103" s="457"/>
      <c r="P4103" s="398"/>
      <c r="Q4103" s="398"/>
    </row>
    <row r="4104" spans="1:17" s="364" customFormat="1" ht="109.2" customHeight="1" x14ac:dyDescent="0.3">
      <c r="A4104" s="368"/>
      <c r="B4104" s="361"/>
      <c r="C4104" s="368"/>
      <c r="D4104" s="368"/>
      <c r="E4104" s="368"/>
      <c r="F4104" s="368"/>
      <c r="G4104" s="369"/>
      <c r="H4104" s="369"/>
      <c r="I4104" s="443"/>
      <c r="J4104" s="368"/>
      <c r="O4104" s="457"/>
      <c r="P4104" s="398"/>
      <c r="Q4104" s="398"/>
    </row>
    <row r="4105" spans="1:17" s="364" customFormat="1" ht="109.2" customHeight="1" x14ac:dyDescent="0.3">
      <c r="A4105" s="368"/>
      <c r="B4105" s="361"/>
      <c r="C4105" s="368"/>
      <c r="D4105" s="368"/>
      <c r="E4105" s="368"/>
      <c r="F4105" s="368"/>
      <c r="G4105" s="369"/>
      <c r="H4105" s="369"/>
      <c r="I4105" s="443"/>
      <c r="J4105" s="368"/>
      <c r="O4105" s="457"/>
      <c r="P4105" s="398"/>
      <c r="Q4105" s="398"/>
    </row>
    <row r="4106" spans="1:17" s="364" customFormat="1" ht="109.2" customHeight="1" x14ac:dyDescent="0.3">
      <c r="A4106" s="368"/>
      <c r="B4106" s="361"/>
      <c r="C4106" s="368"/>
      <c r="D4106" s="368"/>
      <c r="E4106" s="368"/>
      <c r="F4106" s="368"/>
      <c r="G4106" s="369"/>
      <c r="H4106" s="369"/>
      <c r="I4106" s="443"/>
      <c r="J4106" s="368"/>
      <c r="O4106" s="457"/>
      <c r="P4106" s="398"/>
      <c r="Q4106" s="398"/>
    </row>
    <row r="4107" spans="1:17" s="364" customFormat="1" ht="109.2" customHeight="1" x14ac:dyDescent="0.3">
      <c r="A4107" s="368"/>
      <c r="B4107" s="361"/>
      <c r="C4107" s="368"/>
      <c r="D4107" s="368"/>
      <c r="E4107" s="368"/>
      <c r="F4107" s="368"/>
      <c r="G4107" s="369"/>
      <c r="H4107" s="369"/>
      <c r="I4107" s="443"/>
      <c r="J4107" s="368"/>
      <c r="O4107" s="457"/>
      <c r="P4107" s="398"/>
      <c r="Q4107" s="398"/>
    </row>
    <row r="4108" spans="1:17" s="364" customFormat="1" ht="109.2" customHeight="1" x14ac:dyDescent="0.3">
      <c r="A4108" s="368"/>
      <c r="B4108" s="361"/>
      <c r="C4108" s="368"/>
      <c r="D4108" s="368"/>
      <c r="E4108" s="368"/>
      <c r="F4108" s="368"/>
      <c r="G4108" s="369"/>
      <c r="H4108" s="369"/>
      <c r="I4108" s="443"/>
      <c r="J4108" s="368"/>
      <c r="O4108" s="457"/>
      <c r="P4108" s="398"/>
      <c r="Q4108" s="398"/>
    </row>
    <row r="4109" spans="1:17" s="364" customFormat="1" ht="109.2" customHeight="1" x14ac:dyDescent="0.3">
      <c r="A4109" s="368"/>
      <c r="B4109" s="361"/>
      <c r="C4109" s="368"/>
      <c r="D4109" s="368"/>
      <c r="E4109" s="368"/>
      <c r="F4109" s="368"/>
      <c r="G4109" s="369"/>
      <c r="H4109" s="369"/>
      <c r="I4109" s="443"/>
      <c r="J4109" s="368"/>
      <c r="O4109" s="457"/>
      <c r="P4109" s="398"/>
      <c r="Q4109" s="398"/>
    </row>
    <row r="4110" spans="1:17" s="364" customFormat="1" ht="109.2" customHeight="1" x14ac:dyDescent="0.3">
      <c r="A4110" s="368"/>
      <c r="B4110" s="361"/>
      <c r="C4110" s="368"/>
      <c r="D4110" s="368"/>
      <c r="E4110" s="368"/>
      <c r="F4110" s="368"/>
      <c r="G4110" s="369"/>
      <c r="H4110" s="369"/>
      <c r="I4110" s="443"/>
      <c r="J4110" s="368"/>
      <c r="O4110" s="457"/>
      <c r="P4110" s="398"/>
      <c r="Q4110" s="398"/>
    </row>
    <row r="4111" spans="1:17" s="364" customFormat="1" ht="109.2" customHeight="1" x14ac:dyDescent="0.3">
      <c r="A4111" s="368"/>
      <c r="B4111" s="361"/>
      <c r="C4111" s="368"/>
      <c r="D4111" s="368"/>
      <c r="E4111" s="368"/>
      <c r="F4111" s="368"/>
      <c r="G4111" s="369"/>
      <c r="H4111" s="369"/>
      <c r="I4111" s="443"/>
      <c r="J4111" s="368"/>
      <c r="O4111" s="457"/>
      <c r="P4111" s="398"/>
      <c r="Q4111" s="398"/>
    </row>
    <row r="4112" spans="1:17" s="364" customFormat="1" ht="109.2" customHeight="1" x14ac:dyDescent="0.3">
      <c r="A4112" s="368"/>
      <c r="B4112" s="361"/>
      <c r="C4112" s="368"/>
      <c r="D4112" s="368"/>
      <c r="E4112" s="368"/>
      <c r="F4112" s="368"/>
      <c r="G4112" s="369"/>
      <c r="H4112" s="369"/>
      <c r="I4112" s="443"/>
      <c r="J4112" s="368"/>
      <c r="O4112" s="457"/>
      <c r="P4112" s="398"/>
      <c r="Q4112" s="398"/>
    </row>
    <row r="4113" spans="1:17" s="364" customFormat="1" ht="109.2" customHeight="1" x14ac:dyDescent="0.3">
      <c r="A4113" s="368"/>
      <c r="B4113" s="361"/>
      <c r="C4113" s="368"/>
      <c r="D4113" s="368"/>
      <c r="E4113" s="368"/>
      <c r="F4113" s="368"/>
      <c r="G4113" s="369"/>
      <c r="H4113" s="369"/>
      <c r="I4113" s="443"/>
      <c r="J4113" s="368"/>
      <c r="O4113" s="457"/>
      <c r="P4113" s="398"/>
      <c r="Q4113" s="398"/>
    </row>
    <row r="4114" spans="1:17" s="364" customFormat="1" ht="109.2" customHeight="1" x14ac:dyDescent="0.3">
      <c r="A4114" s="368"/>
      <c r="B4114" s="361"/>
      <c r="C4114" s="368"/>
      <c r="D4114" s="368"/>
      <c r="E4114" s="368"/>
      <c r="F4114" s="368"/>
      <c r="G4114" s="369"/>
      <c r="H4114" s="369"/>
      <c r="I4114" s="443"/>
      <c r="J4114" s="368"/>
      <c r="O4114" s="457"/>
      <c r="P4114" s="398"/>
      <c r="Q4114" s="398"/>
    </row>
    <row r="4115" spans="1:17" s="364" customFormat="1" ht="109.2" customHeight="1" x14ac:dyDescent="0.3">
      <c r="A4115" s="368"/>
      <c r="B4115" s="361"/>
      <c r="C4115" s="368"/>
      <c r="D4115" s="368"/>
      <c r="E4115" s="368"/>
      <c r="F4115" s="368"/>
      <c r="G4115" s="369"/>
      <c r="H4115" s="369"/>
      <c r="I4115" s="443"/>
      <c r="J4115" s="368"/>
      <c r="O4115" s="457"/>
      <c r="P4115" s="398"/>
      <c r="Q4115" s="398"/>
    </row>
    <row r="4116" spans="1:17" s="364" customFormat="1" ht="109.2" customHeight="1" x14ac:dyDescent="0.3">
      <c r="A4116" s="368"/>
      <c r="B4116" s="361"/>
      <c r="C4116" s="368"/>
      <c r="D4116" s="368"/>
      <c r="E4116" s="368"/>
      <c r="F4116" s="368"/>
      <c r="G4116" s="369"/>
      <c r="H4116" s="369"/>
      <c r="I4116" s="443"/>
      <c r="J4116" s="368"/>
      <c r="O4116" s="457"/>
      <c r="P4116" s="398"/>
      <c r="Q4116" s="398"/>
    </row>
    <row r="4117" spans="1:17" s="364" customFormat="1" ht="109.2" customHeight="1" x14ac:dyDescent="0.3">
      <c r="A4117" s="368"/>
      <c r="B4117" s="361"/>
      <c r="C4117" s="368"/>
      <c r="D4117" s="368"/>
      <c r="E4117" s="368"/>
      <c r="F4117" s="368"/>
      <c r="G4117" s="369"/>
      <c r="H4117" s="369"/>
      <c r="I4117" s="443"/>
      <c r="J4117" s="368"/>
      <c r="O4117" s="457"/>
      <c r="P4117" s="398"/>
      <c r="Q4117" s="398"/>
    </row>
    <row r="4118" spans="1:17" s="364" customFormat="1" ht="109.2" customHeight="1" x14ac:dyDescent="0.3">
      <c r="A4118" s="368"/>
      <c r="B4118" s="361"/>
      <c r="C4118" s="368"/>
      <c r="D4118" s="368"/>
      <c r="E4118" s="368"/>
      <c r="F4118" s="368"/>
      <c r="G4118" s="369"/>
      <c r="H4118" s="369"/>
      <c r="I4118" s="443"/>
      <c r="J4118" s="368"/>
      <c r="O4118" s="457"/>
      <c r="P4118" s="398"/>
      <c r="Q4118" s="398"/>
    </row>
    <row r="4119" spans="1:17" s="364" customFormat="1" ht="109.2" customHeight="1" x14ac:dyDescent="0.3">
      <c r="A4119" s="368"/>
      <c r="B4119" s="361"/>
      <c r="C4119" s="368"/>
      <c r="D4119" s="368"/>
      <c r="E4119" s="368"/>
      <c r="F4119" s="368"/>
      <c r="G4119" s="369"/>
      <c r="H4119" s="369"/>
      <c r="I4119" s="443"/>
      <c r="J4119" s="368"/>
      <c r="O4119" s="457"/>
      <c r="P4119" s="398"/>
      <c r="Q4119" s="398"/>
    </row>
    <row r="4120" spans="1:17" s="364" customFormat="1" ht="109.2" customHeight="1" x14ac:dyDescent="0.3">
      <c r="A4120" s="368"/>
      <c r="B4120" s="361"/>
      <c r="C4120" s="368"/>
      <c r="D4120" s="368"/>
      <c r="E4120" s="368"/>
      <c r="F4120" s="368"/>
      <c r="G4120" s="369"/>
      <c r="H4120" s="369"/>
      <c r="I4120" s="443"/>
      <c r="J4120" s="368"/>
      <c r="O4120" s="457"/>
      <c r="P4120" s="398"/>
      <c r="Q4120" s="398"/>
    </row>
    <row r="4121" spans="1:17" s="364" customFormat="1" ht="109.2" customHeight="1" x14ac:dyDescent="0.3">
      <c r="A4121" s="368"/>
      <c r="B4121" s="361"/>
      <c r="C4121" s="368"/>
      <c r="D4121" s="368"/>
      <c r="E4121" s="368"/>
      <c r="F4121" s="368"/>
      <c r="G4121" s="369"/>
      <c r="H4121" s="369"/>
      <c r="I4121" s="443"/>
      <c r="J4121" s="368"/>
      <c r="O4121" s="457"/>
      <c r="P4121" s="398"/>
      <c r="Q4121" s="398"/>
    </row>
    <row r="4122" spans="1:17" s="364" customFormat="1" ht="109.2" customHeight="1" x14ac:dyDescent="0.3">
      <c r="A4122" s="368"/>
      <c r="B4122" s="361"/>
      <c r="C4122" s="368"/>
      <c r="D4122" s="368"/>
      <c r="E4122" s="368"/>
      <c r="F4122" s="368"/>
      <c r="G4122" s="369"/>
      <c r="H4122" s="369"/>
      <c r="I4122" s="443"/>
      <c r="J4122" s="368"/>
      <c r="O4122" s="457"/>
      <c r="P4122" s="398"/>
      <c r="Q4122" s="398"/>
    </row>
    <row r="4123" spans="1:17" s="364" customFormat="1" ht="109.2" customHeight="1" x14ac:dyDescent="0.3">
      <c r="A4123" s="368"/>
      <c r="B4123" s="361"/>
      <c r="C4123" s="368"/>
      <c r="D4123" s="368"/>
      <c r="E4123" s="368"/>
      <c r="F4123" s="368"/>
      <c r="G4123" s="369"/>
      <c r="H4123" s="369"/>
      <c r="I4123" s="443"/>
      <c r="J4123" s="368"/>
      <c r="O4123" s="457"/>
      <c r="P4123" s="398"/>
      <c r="Q4123" s="398"/>
    </row>
    <row r="4124" spans="1:17" s="364" customFormat="1" ht="109.2" customHeight="1" x14ac:dyDescent="0.3">
      <c r="A4124" s="368"/>
      <c r="B4124" s="361"/>
      <c r="C4124" s="368"/>
      <c r="D4124" s="368"/>
      <c r="E4124" s="368"/>
      <c r="F4124" s="368"/>
      <c r="G4124" s="369"/>
      <c r="H4124" s="369"/>
      <c r="I4124" s="443"/>
      <c r="J4124" s="368"/>
      <c r="O4124" s="457"/>
      <c r="P4124" s="398"/>
      <c r="Q4124" s="398"/>
    </row>
    <row r="4125" spans="1:17" s="364" customFormat="1" ht="109.2" customHeight="1" x14ac:dyDescent="0.3">
      <c r="A4125" s="368"/>
      <c r="B4125" s="361"/>
      <c r="C4125" s="368"/>
      <c r="D4125" s="368"/>
      <c r="E4125" s="368"/>
      <c r="F4125" s="368"/>
      <c r="G4125" s="369"/>
      <c r="H4125" s="369"/>
      <c r="I4125" s="443"/>
      <c r="J4125" s="368"/>
      <c r="O4125" s="457"/>
      <c r="P4125" s="398"/>
      <c r="Q4125" s="398"/>
    </row>
    <row r="4126" spans="1:17" s="364" customFormat="1" ht="109.2" customHeight="1" x14ac:dyDescent="0.3">
      <c r="A4126" s="368"/>
      <c r="B4126" s="361"/>
      <c r="C4126" s="368"/>
      <c r="D4126" s="368"/>
      <c r="E4126" s="368"/>
      <c r="F4126" s="368"/>
      <c r="G4126" s="369"/>
      <c r="H4126" s="369"/>
      <c r="I4126" s="443"/>
      <c r="J4126" s="368"/>
      <c r="O4126" s="457"/>
      <c r="P4126" s="398"/>
      <c r="Q4126" s="398"/>
    </row>
    <row r="4127" spans="1:17" s="364" customFormat="1" ht="109.2" customHeight="1" x14ac:dyDescent="0.3">
      <c r="A4127" s="368"/>
      <c r="B4127" s="361"/>
      <c r="C4127" s="368"/>
      <c r="D4127" s="368"/>
      <c r="E4127" s="368"/>
      <c r="F4127" s="368"/>
      <c r="G4127" s="369"/>
      <c r="H4127" s="369"/>
      <c r="I4127" s="443"/>
      <c r="J4127" s="368"/>
      <c r="O4127" s="457"/>
      <c r="P4127" s="398"/>
      <c r="Q4127" s="398"/>
    </row>
    <row r="4128" spans="1:17" s="364" customFormat="1" ht="109.2" customHeight="1" x14ac:dyDescent="0.3">
      <c r="A4128" s="368"/>
      <c r="B4128" s="361"/>
      <c r="C4128" s="368"/>
      <c r="D4128" s="368"/>
      <c r="E4128" s="368"/>
      <c r="F4128" s="368"/>
      <c r="G4128" s="369"/>
      <c r="H4128" s="369"/>
      <c r="I4128" s="443"/>
      <c r="J4128" s="368"/>
      <c r="O4128" s="457"/>
      <c r="P4128" s="398"/>
      <c r="Q4128" s="398"/>
    </row>
    <row r="4129" spans="1:17" s="364" customFormat="1" ht="109.2" customHeight="1" x14ac:dyDescent="0.3">
      <c r="A4129" s="368"/>
      <c r="B4129" s="361"/>
      <c r="C4129" s="368"/>
      <c r="D4129" s="368"/>
      <c r="E4129" s="368"/>
      <c r="F4129" s="368"/>
      <c r="G4129" s="369"/>
      <c r="H4129" s="369"/>
      <c r="I4129" s="443"/>
      <c r="J4129" s="368"/>
      <c r="O4129" s="457"/>
      <c r="P4129" s="398"/>
      <c r="Q4129" s="398"/>
    </row>
    <row r="4130" spans="1:17" s="364" customFormat="1" ht="109.2" customHeight="1" x14ac:dyDescent="0.3">
      <c r="A4130" s="368"/>
      <c r="B4130" s="361"/>
      <c r="C4130" s="368"/>
      <c r="D4130" s="368"/>
      <c r="E4130" s="368"/>
      <c r="F4130" s="368"/>
      <c r="G4130" s="369"/>
      <c r="H4130" s="369"/>
      <c r="I4130" s="443"/>
      <c r="J4130" s="368"/>
      <c r="O4130" s="457"/>
      <c r="P4130" s="398"/>
      <c r="Q4130" s="398"/>
    </row>
    <row r="4131" spans="1:17" s="364" customFormat="1" ht="109.2" customHeight="1" x14ac:dyDescent="0.3">
      <c r="A4131" s="368"/>
      <c r="B4131" s="361"/>
      <c r="C4131" s="368"/>
      <c r="D4131" s="368"/>
      <c r="E4131" s="368"/>
      <c r="F4131" s="368"/>
      <c r="G4131" s="369"/>
      <c r="H4131" s="369"/>
      <c r="I4131" s="443"/>
      <c r="J4131" s="368"/>
      <c r="O4131" s="457"/>
      <c r="P4131" s="398"/>
      <c r="Q4131" s="398"/>
    </row>
    <row r="4132" spans="1:17" s="364" customFormat="1" ht="109.2" customHeight="1" x14ac:dyDescent="0.3">
      <c r="A4132" s="368"/>
      <c r="B4132" s="361"/>
      <c r="C4132" s="368"/>
      <c r="D4132" s="368"/>
      <c r="E4132" s="368"/>
      <c r="F4132" s="368"/>
      <c r="G4132" s="369"/>
      <c r="H4132" s="369"/>
      <c r="I4132" s="443"/>
      <c r="J4132" s="368"/>
      <c r="O4132" s="457"/>
      <c r="P4132" s="398"/>
      <c r="Q4132" s="398"/>
    </row>
    <row r="4133" spans="1:17" s="364" customFormat="1" ht="109.2" customHeight="1" x14ac:dyDescent="0.3">
      <c r="A4133" s="368"/>
      <c r="B4133" s="361"/>
      <c r="C4133" s="368"/>
      <c r="D4133" s="368"/>
      <c r="E4133" s="368"/>
      <c r="F4133" s="368"/>
      <c r="G4133" s="369"/>
      <c r="H4133" s="369"/>
      <c r="I4133" s="443"/>
      <c r="J4133" s="368"/>
      <c r="O4133" s="457"/>
      <c r="P4133" s="398"/>
      <c r="Q4133" s="398"/>
    </row>
    <row r="4134" spans="1:17" s="364" customFormat="1" ht="109.2" customHeight="1" x14ac:dyDescent="0.3">
      <c r="A4134" s="368"/>
      <c r="B4134" s="361"/>
      <c r="C4134" s="368"/>
      <c r="D4134" s="368"/>
      <c r="E4134" s="368"/>
      <c r="F4134" s="368"/>
      <c r="G4134" s="369"/>
      <c r="H4134" s="369"/>
      <c r="I4134" s="443"/>
      <c r="J4134" s="368"/>
      <c r="O4134" s="457"/>
      <c r="P4134" s="398"/>
      <c r="Q4134" s="398"/>
    </row>
    <row r="4135" spans="1:17" s="364" customFormat="1" ht="109.2" customHeight="1" x14ac:dyDescent="0.3">
      <c r="A4135" s="368"/>
      <c r="B4135" s="361"/>
      <c r="C4135" s="368"/>
      <c r="D4135" s="368"/>
      <c r="E4135" s="368"/>
      <c r="F4135" s="368"/>
      <c r="G4135" s="369"/>
      <c r="H4135" s="369"/>
      <c r="I4135" s="443"/>
      <c r="J4135" s="368"/>
      <c r="O4135" s="457"/>
      <c r="P4135" s="398"/>
      <c r="Q4135" s="398"/>
    </row>
    <row r="4136" spans="1:17" s="364" customFormat="1" ht="109.2" customHeight="1" x14ac:dyDescent="0.3">
      <c r="A4136" s="368"/>
      <c r="B4136" s="361"/>
      <c r="C4136" s="368"/>
      <c r="D4136" s="368"/>
      <c r="E4136" s="368"/>
      <c r="F4136" s="368"/>
      <c r="G4136" s="369"/>
      <c r="H4136" s="369"/>
      <c r="I4136" s="443"/>
      <c r="J4136" s="368"/>
      <c r="O4136" s="457"/>
      <c r="P4136" s="398"/>
      <c r="Q4136" s="398"/>
    </row>
    <row r="4137" spans="1:17" s="364" customFormat="1" ht="109.2" customHeight="1" x14ac:dyDescent="0.3">
      <c r="A4137" s="368"/>
      <c r="B4137" s="361"/>
      <c r="C4137" s="368"/>
      <c r="D4137" s="368"/>
      <c r="E4137" s="368"/>
      <c r="F4137" s="368"/>
      <c r="G4137" s="369"/>
      <c r="H4137" s="369"/>
      <c r="I4137" s="443"/>
      <c r="J4137" s="368"/>
      <c r="O4137" s="457"/>
      <c r="P4137" s="398"/>
      <c r="Q4137" s="398"/>
    </row>
    <row r="4138" spans="1:17" s="364" customFormat="1" ht="109.2" customHeight="1" x14ac:dyDescent="0.3">
      <c r="A4138" s="368"/>
      <c r="B4138" s="361"/>
      <c r="C4138" s="368"/>
      <c r="D4138" s="368"/>
      <c r="E4138" s="368"/>
      <c r="F4138" s="368"/>
      <c r="G4138" s="369"/>
      <c r="H4138" s="369"/>
      <c r="I4138" s="443"/>
      <c r="J4138" s="368"/>
      <c r="O4138" s="457"/>
      <c r="P4138" s="398"/>
      <c r="Q4138" s="398"/>
    </row>
    <row r="4139" spans="1:17" s="364" customFormat="1" ht="109.2" customHeight="1" x14ac:dyDescent="0.3">
      <c r="A4139" s="368"/>
      <c r="B4139" s="361"/>
      <c r="C4139" s="368"/>
      <c r="D4139" s="368"/>
      <c r="E4139" s="368"/>
      <c r="F4139" s="368"/>
      <c r="G4139" s="369"/>
      <c r="H4139" s="369"/>
      <c r="I4139" s="443"/>
      <c r="J4139" s="368"/>
      <c r="O4139" s="457"/>
      <c r="P4139" s="398"/>
      <c r="Q4139" s="398"/>
    </row>
    <row r="4140" spans="1:17" s="364" customFormat="1" ht="109.2" customHeight="1" x14ac:dyDescent="0.3">
      <c r="A4140" s="368"/>
      <c r="B4140" s="361"/>
      <c r="C4140" s="368"/>
      <c r="D4140" s="368"/>
      <c r="E4140" s="368"/>
      <c r="F4140" s="368"/>
      <c r="G4140" s="369"/>
      <c r="H4140" s="369"/>
      <c r="I4140" s="443"/>
      <c r="J4140" s="368"/>
      <c r="O4140" s="457"/>
      <c r="P4140" s="398"/>
      <c r="Q4140" s="398"/>
    </row>
    <row r="4141" spans="1:17" s="364" customFormat="1" ht="109.2" customHeight="1" x14ac:dyDescent="0.3">
      <c r="A4141" s="368"/>
      <c r="B4141" s="361"/>
      <c r="C4141" s="368"/>
      <c r="D4141" s="368"/>
      <c r="E4141" s="368"/>
      <c r="F4141" s="368"/>
      <c r="G4141" s="369"/>
      <c r="H4141" s="369"/>
      <c r="I4141" s="443"/>
      <c r="J4141" s="368"/>
      <c r="O4141" s="457"/>
      <c r="P4141" s="398"/>
      <c r="Q4141" s="398"/>
    </row>
    <row r="4142" spans="1:17" s="364" customFormat="1" ht="109.2" customHeight="1" x14ac:dyDescent="0.3">
      <c r="A4142" s="368"/>
      <c r="B4142" s="361"/>
      <c r="C4142" s="368"/>
      <c r="D4142" s="368"/>
      <c r="E4142" s="368"/>
      <c r="F4142" s="368"/>
      <c r="G4142" s="369"/>
      <c r="H4142" s="369"/>
      <c r="I4142" s="443"/>
      <c r="J4142" s="368"/>
      <c r="O4142" s="457"/>
      <c r="P4142" s="398"/>
      <c r="Q4142" s="398"/>
    </row>
    <row r="4143" spans="1:17" s="364" customFormat="1" ht="109.2" customHeight="1" x14ac:dyDescent="0.3">
      <c r="A4143" s="368"/>
      <c r="B4143" s="361"/>
      <c r="C4143" s="368"/>
      <c r="D4143" s="368"/>
      <c r="E4143" s="368"/>
      <c r="F4143" s="368"/>
      <c r="G4143" s="369"/>
      <c r="H4143" s="369"/>
      <c r="I4143" s="443"/>
      <c r="J4143" s="368"/>
      <c r="O4143" s="457"/>
      <c r="P4143" s="398"/>
      <c r="Q4143" s="398"/>
    </row>
    <row r="4144" spans="1:17" s="364" customFormat="1" ht="109.2" customHeight="1" x14ac:dyDescent="0.3">
      <c r="A4144" s="368"/>
      <c r="B4144" s="361"/>
      <c r="C4144" s="368"/>
      <c r="D4144" s="368"/>
      <c r="E4144" s="368"/>
      <c r="F4144" s="368"/>
      <c r="G4144" s="369"/>
      <c r="H4144" s="369"/>
      <c r="I4144" s="443"/>
      <c r="J4144" s="368"/>
      <c r="O4144" s="457"/>
      <c r="P4144" s="398"/>
      <c r="Q4144" s="398"/>
    </row>
    <row r="4145" spans="1:17" s="364" customFormat="1" ht="109.2" customHeight="1" x14ac:dyDescent="0.3">
      <c r="A4145" s="368"/>
      <c r="B4145" s="361"/>
      <c r="C4145" s="368"/>
      <c r="D4145" s="368"/>
      <c r="E4145" s="368"/>
      <c r="F4145" s="368"/>
      <c r="G4145" s="369"/>
      <c r="H4145" s="369"/>
      <c r="I4145" s="443"/>
      <c r="J4145" s="368"/>
      <c r="O4145" s="457"/>
      <c r="P4145" s="398"/>
      <c r="Q4145" s="398"/>
    </row>
    <row r="4146" spans="1:17" s="364" customFormat="1" ht="109.2" customHeight="1" x14ac:dyDescent="0.3">
      <c r="A4146" s="368"/>
      <c r="B4146" s="361"/>
      <c r="C4146" s="368"/>
      <c r="D4146" s="368"/>
      <c r="E4146" s="368"/>
      <c r="F4146" s="368"/>
      <c r="G4146" s="369"/>
      <c r="H4146" s="369"/>
      <c r="I4146" s="443"/>
      <c r="J4146" s="368"/>
      <c r="O4146" s="457"/>
      <c r="P4146" s="398"/>
      <c r="Q4146" s="398"/>
    </row>
    <row r="4147" spans="1:17" s="364" customFormat="1" ht="109.2" customHeight="1" x14ac:dyDescent="0.3">
      <c r="A4147" s="368"/>
      <c r="B4147" s="361"/>
      <c r="C4147" s="368"/>
      <c r="D4147" s="368"/>
      <c r="E4147" s="368"/>
      <c r="F4147" s="368"/>
      <c r="G4147" s="369"/>
      <c r="H4147" s="369"/>
      <c r="I4147" s="443"/>
      <c r="J4147" s="368"/>
      <c r="O4147" s="457"/>
      <c r="P4147" s="398"/>
      <c r="Q4147" s="398"/>
    </row>
    <row r="4148" spans="1:17" s="364" customFormat="1" ht="109.2" customHeight="1" x14ac:dyDescent="0.3">
      <c r="A4148" s="368"/>
      <c r="B4148" s="361"/>
      <c r="C4148" s="368"/>
      <c r="D4148" s="368"/>
      <c r="E4148" s="368"/>
      <c r="F4148" s="368"/>
      <c r="G4148" s="369"/>
      <c r="H4148" s="369"/>
      <c r="I4148" s="443"/>
      <c r="J4148" s="368"/>
      <c r="O4148" s="457"/>
      <c r="P4148" s="398"/>
      <c r="Q4148" s="398"/>
    </row>
    <row r="4149" spans="1:17" s="364" customFormat="1" ht="109.2" customHeight="1" x14ac:dyDescent="0.3">
      <c r="A4149" s="368"/>
      <c r="B4149" s="361"/>
      <c r="C4149" s="368"/>
      <c r="D4149" s="368"/>
      <c r="E4149" s="368"/>
      <c r="F4149" s="368"/>
      <c r="G4149" s="369"/>
      <c r="H4149" s="369"/>
      <c r="I4149" s="443"/>
      <c r="J4149" s="368"/>
      <c r="O4149" s="457"/>
      <c r="P4149" s="398"/>
      <c r="Q4149" s="398"/>
    </row>
    <row r="4150" spans="1:17" s="364" customFormat="1" ht="109.2" customHeight="1" x14ac:dyDescent="0.3">
      <c r="A4150" s="368"/>
      <c r="B4150" s="361"/>
      <c r="C4150" s="368"/>
      <c r="D4150" s="368"/>
      <c r="E4150" s="368"/>
      <c r="F4150" s="368"/>
      <c r="G4150" s="369"/>
      <c r="H4150" s="369"/>
      <c r="I4150" s="443"/>
      <c r="J4150" s="368"/>
      <c r="O4150" s="457"/>
      <c r="P4150" s="398"/>
      <c r="Q4150" s="398"/>
    </row>
    <row r="4151" spans="1:17" s="364" customFormat="1" ht="109.2" customHeight="1" x14ac:dyDescent="0.3">
      <c r="A4151" s="368"/>
      <c r="B4151" s="361"/>
      <c r="C4151" s="368"/>
      <c r="D4151" s="368"/>
      <c r="E4151" s="368"/>
      <c r="F4151" s="368"/>
      <c r="G4151" s="369"/>
      <c r="H4151" s="369"/>
      <c r="I4151" s="443"/>
      <c r="J4151" s="368"/>
      <c r="O4151" s="457"/>
      <c r="P4151" s="398"/>
      <c r="Q4151" s="398"/>
    </row>
    <row r="4152" spans="1:17" s="364" customFormat="1" ht="109.2" customHeight="1" x14ac:dyDescent="0.3">
      <c r="A4152" s="368"/>
      <c r="B4152" s="361"/>
      <c r="C4152" s="368"/>
      <c r="D4152" s="368"/>
      <c r="E4152" s="368"/>
      <c r="F4152" s="368"/>
      <c r="G4152" s="369"/>
      <c r="H4152" s="369"/>
      <c r="I4152" s="443"/>
      <c r="J4152" s="368"/>
      <c r="O4152" s="457"/>
      <c r="P4152" s="398"/>
      <c r="Q4152" s="398"/>
    </row>
    <row r="4153" spans="1:17" s="364" customFormat="1" ht="109.2" customHeight="1" x14ac:dyDescent="0.3">
      <c r="A4153" s="368"/>
      <c r="B4153" s="361"/>
      <c r="C4153" s="368"/>
      <c r="D4153" s="368"/>
      <c r="E4153" s="368"/>
      <c r="F4153" s="368"/>
      <c r="G4153" s="369"/>
      <c r="H4153" s="369"/>
      <c r="I4153" s="443"/>
      <c r="J4153" s="368"/>
      <c r="O4153" s="457"/>
      <c r="P4153" s="398"/>
      <c r="Q4153" s="398"/>
    </row>
    <row r="4154" spans="1:17" s="364" customFormat="1" ht="109.2" customHeight="1" x14ac:dyDescent="0.3">
      <c r="A4154" s="368"/>
      <c r="B4154" s="361"/>
      <c r="C4154" s="368"/>
      <c r="D4154" s="368"/>
      <c r="E4154" s="368"/>
      <c r="F4154" s="368"/>
      <c r="G4154" s="369"/>
      <c r="H4154" s="369"/>
      <c r="I4154" s="443"/>
      <c r="J4154" s="368"/>
      <c r="O4154" s="457"/>
      <c r="P4154" s="398"/>
      <c r="Q4154" s="398"/>
    </row>
    <row r="4155" spans="1:17" s="364" customFormat="1" ht="109.2" customHeight="1" x14ac:dyDescent="0.3">
      <c r="A4155" s="368"/>
      <c r="B4155" s="361"/>
      <c r="C4155" s="368"/>
      <c r="D4155" s="368"/>
      <c r="E4155" s="368"/>
      <c r="F4155" s="368"/>
      <c r="G4155" s="369"/>
      <c r="H4155" s="369"/>
      <c r="I4155" s="443"/>
      <c r="J4155" s="368"/>
      <c r="O4155" s="457"/>
      <c r="P4155" s="398"/>
      <c r="Q4155" s="398"/>
    </row>
    <row r="4156" spans="1:17" s="364" customFormat="1" ht="109.2" customHeight="1" x14ac:dyDescent="0.3">
      <c r="A4156" s="368"/>
      <c r="B4156" s="361"/>
      <c r="C4156" s="368"/>
      <c r="D4156" s="368"/>
      <c r="E4156" s="368"/>
      <c r="F4156" s="368"/>
      <c r="G4156" s="369"/>
      <c r="H4156" s="369"/>
      <c r="I4156" s="443"/>
      <c r="J4156" s="368"/>
      <c r="O4156" s="457"/>
      <c r="P4156" s="398"/>
      <c r="Q4156" s="398"/>
    </row>
    <row r="4157" spans="1:17" s="364" customFormat="1" ht="109.2" customHeight="1" x14ac:dyDescent="0.3">
      <c r="A4157" s="368"/>
      <c r="B4157" s="361"/>
      <c r="C4157" s="368"/>
      <c r="D4157" s="368"/>
      <c r="E4157" s="368"/>
      <c r="F4157" s="368"/>
      <c r="G4157" s="369"/>
      <c r="H4157" s="369"/>
      <c r="I4157" s="443"/>
      <c r="J4157" s="368"/>
      <c r="O4157" s="457"/>
      <c r="P4157" s="398"/>
      <c r="Q4157" s="398"/>
    </row>
    <row r="4158" spans="1:17" s="364" customFormat="1" ht="109.2" customHeight="1" x14ac:dyDescent="0.3">
      <c r="A4158" s="368"/>
      <c r="B4158" s="361"/>
      <c r="C4158" s="368"/>
      <c r="D4158" s="368"/>
      <c r="E4158" s="368"/>
      <c r="F4158" s="368"/>
      <c r="G4158" s="369"/>
      <c r="H4158" s="369"/>
      <c r="I4158" s="443"/>
      <c r="J4158" s="368"/>
      <c r="O4158" s="457"/>
      <c r="P4158" s="398"/>
      <c r="Q4158" s="398"/>
    </row>
    <row r="4159" spans="1:17" s="364" customFormat="1" ht="109.2" customHeight="1" x14ac:dyDescent="0.3">
      <c r="A4159" s="368"/>
      <c r="B4159" s="361"/>
      <c r="C4159" s="368"/>
      <c r="D4159" s="368"/>
      <c r="E4159" s="368"/>
      <c r="F4159" s="368"/>
      <c r="G4159" s="369"/>
      <c r="H4159" s="369"/>
      <c r="I4159" s="443"/>
      <c r="J4159" s="368"/>
      <c r="O4159" s="457"/>
      <c r="P4159" s="398"/>
      <c r="Q4159" s="398"/>
    </row>
    <row r="4160" spans="1:17" s="364" customFormat="1" ht="109.2" customHeight="1" x14ac:dyDescent="0.3">
      <c r="A4160" s="368"/>
      <c r="B4160" s="361"/>
      <c r="C4160" s="368"/>
      <c r="D4160" s="368"/>
      <c r="E4160" s="368"/>
      <c r="F4160" s="368"/>
      <c r="G4160" s="369"/>
      <c r="H4160" s="369"/>
      <c r="I4160" s="443"/>
      <c r="J4160" s="368"/>
      <c r="O4160" s="457"/>
      <c r="P4160" s="398"/>
      <c r="Q4160" s="398"/>
    </row>
    <row r="4161" spans="1:17" s="364" customFormat="1" ht="109.2" customHeight="1" x14ac:dyDescent="0.3">
      <c r="A4161" s="368"/>
      <c r="B4161" s="361"/>
      <c r="C4161" s="368"/>
      <c r="D4161" s="368"/>
      <c r="E4161" s="368"/>
      <c r="F4161" s="368"/>
      <c r="G4161" s="369"/>
      <c r="H4161" s="369"/>
      <c r="I4161" s="443"/>
      <c r="J4161" s="368"/>
      <c r="O4161" s="457"/>
      <c r="P4161" s="398"/>
      <c r="Q4161" s="398"/>
    </row>
    <row r="4162" spans="1:17" s="364" customFormat="1" ht="109.2" customHeight="1" x14ac:dyDescent="0.3">
      <c r="A4162" s="368"/>
      <c r="B4162" s="361"/>
      <c r="C4162" s="368"/>
      <c r="D4162" s="368"/>
      <c r="E4162" s="368"/>
      <c r="F4162" s="368"/>
      <c r="G4162" s="369"/>
      <c r="H4162" s="369"/>
      <c r="I4162" s="443"/>
      <c r="J4162" s="368"/>
      <c r="O4162" s="457"/>
      <c r="P4162" s="398"/>
      <c r="Q4162" s="398"/>
    </row>
    <row r="4163" spans="1:17" s="364" customFormat="1" ht="109.2" customHeight="1" x14ac:dyDescent="0.3">
      <c r="A4163" s="368"/>
      <c r="B4163" s="361"/>
      <c r="C4163" s="368"/>
      <c r="D4163" s="368"/>
      <c r="E4163" s="368"/>
      <c r="F4163" s="368"/>
      <c r="G4163" s="369"/>
      <c r="H4163" s="369"/>
      <c r="I4163" s="443"/>
      <c r="J4163" s="368"/>
      <c r="O4163" s="457"/>
      <c r="P4163" s="398"/>
      <c r="Q4163" s="398"/>
    </row>
    <row r="4164" spans="1:17" s="364" customFormat="1" ht="109.2" customHeight="1" x14ac:dyDescent="0.3">
      <c r="A4164" s="368"/>
      <c r="B4164" s="361"/>
      <c r="C4164" s="368"/>
      <c r="D4164" s="368"/>
      <c r="E4164" s="368"/>
      <c r="F4164" s="368"/>
      <c r="G4164" s="369"/>
      <c r="H4164" s="369"/>
      <c r="I4164" s="443"/>
      <c r="J4164" s="368"/>
      <c r="O4164" s="457"/>
      <c r="P4164" s="398"/>
      <c r="Q4164" s="398"/>
    </row>
    <row r="4165" spans="1:17" s="364" customFormat="1" ht="109.2" customHeight="1" x14ac:dyDescent="0.3">
      <c r="A4165" s="368"/>
      <c r="B4165" s="361"/>
      <c r="C4165" s="368"/>
      <c r="D4165" s="368"/>
      <c r="E4165" s="368"/>
      <c r="F4165" s="368"/>
      <c r="G4165" s="369"/>
      <c r="H4165" s="369"/>
      <c r="I4165" s="443"/>
      <c r="J4165" s="368"/>
      <c r="O4165" s="457"/>
      <c r="P4165" s="398"/>
      <c r="Q4165" s="398"/>
    </row>
    <row r="4166" spans="1:17" s="364" customFormat="1" ht="109.2" customHeight="1" x14ac:dyDescent="0.3">
      <c r="A4166" s="368"/>
      <c r="B4166" s="361"/>
      <c r="C4166" s="368"/>
      <c r="D4166" s="368"/>
      <c r="E4166" s="368"/>
      <c r="F4166" s="368"/>
      <c r="G4166" s="369"/>
      <c r="H4166" s="369"/>
      <c r="I4166" s="443"/>
      <c r="J4166" s="368"/>
      <c r="O4166" s="457"/>
      <c r="P4166" s="398"/>
      <c r="Q4166" s="398"/>
    </row>
    <row r="4167" spans="1:17" s="364" customFormat="1" ht="109.2" customHeight="1" x14ac:dyDescent="0.3">
      <c r="A4167" s="368"/>
      <c r="B4167" s="361"/>
      <c r="C4167" s="368"/>
      <c r="D4167" s="368"/>
      <c r="E4167" s="368"/>
      <c r="F4167" s="368"/>
      <c r="G4167" s="369"/>
      <c r="H4167" s="369"/>
      <c r="I4167" s="443"/>
      <c r="J4167" s="368"/>
      <c r="O4167" s="457"/>
      <c r="P4167" s="398"/>
      <c r="Q4167" s="398"/>
    </row>
    <row r="4168" spans="1:17" s="364" customFormat="1" ht="109.2" customHeight="1" x14ac:dyDescent="0.3">
      <c r="A4168" s="368"/>
      <c r="B4168" s="361"/>
      <c r="C4168" s="368"/>
      <c r="D4168" s="368"/>
      <c r="E4168" s="368"/>
      <c r="F4168" s="368"/>
      <c r="G4168" s="369"/>
      <c r="H4168" s="369"/>
      <c r="I4168" s="443"/>
      <c r="J4168" s="368"/>
      <c r="O4168" s="457"/>
      <c r="P4168" s="398"/>
      <c r="Q4168" s="398"/>
    </row>
    <row r="4169" spans="1:17" s="364" customFormat="1" ht="109.2" customHeight="1" x14ac:dyDescent="0.3">
      <c r="A4169" s="368"/>
      <c r="B4169" s="361"/>
      <c r="C4169" s="368"/>
      <c r="D4169" s="368"/>
      <c r="E4169" s="368"/>
      <c r="F4169" s="368"/>
      <c r="G4169" s="369"/>
      <c r="H4169" s="369"/>
      <c r="I4169" s="443"/>
      <c r="J4169" s="368"/>
      <c r="O4169" s="457"/>
      <c r="P4169" s="398"/>
      <c r="Q4169" s="398"/>
    </row>
    <row r="4170" spans="1:17" s="364" customFormat="1" ht="109.2" customHeight="1" x14ac:dyDescent="0.3">
      <c r="A4170" s="368"/>
      <c r="B4170" s="361"/>
      <c r="C4170" s="368"/>
      <c r="D4170" s="368"/>
      <c r="E4170" s="368"/>
      <c r="F4170" s="368"/>
      <c r="G4170" s="369"/>
      <c r="H4170" s="369"/>
      <c r="I4170" s="443"/>
      <c r="J4170" s="368"/>
      <c r="O4170" s="457"/>
      <c r="P4170" s="398"/>
      <c r="Q4170" s="398"/>
    </row>
    <row r="4171" spans="1:17" s="364" customFormat="1" ht="109.2" customHeight="1" x14ac:dyDescent="0.3">
      <c r="A4171" s="368"/>
      <c r="B4171" s="361"/>
      <c r="C4171" s="368"/>
      <c r="D4171" s="368"/>
      <c r="E4171" s="368"/>
      <c r="F4171" s="368"/>
      <c r="G4171" s="369"/>
      <c r="H4171" s="369"/>
      <c r="I4171" s="443"/>
      <c r="J4171" s="368"/>
      <c r="O4171" s="457"/>
      <c r="P4171" s="398"/>
      <c r="Q4171" s="398"/>
    </row>
    <row r="4172" spans="1:17" s="364" customFormat="1" ht="109.2" customHeight="1" x14ac:dyDescent="0.3">
      <c r="A4172" s="368"/>
      <c r="B4172" s="361"/>
      <c r="C4172" s="368"/>
      <c r="D4172" s="368"/>
      <c r="E4172" s="368"/>
      <c r="F4172" s="368"/>
      <c r="G4172" s="369"/>
      <c r="H4172" s="369"/>
      <c r="I4172" s="443"/>
      <c r="J4172" s="368"/>
      <c r="O4172" s="457"/>
      <c r="P4172" s="398"/>
      <c r="Q4172" s="398"/>
    </row>
    <row r="4173" spans="1:17" s="364" customFormat="1" ht="109.2" customHeight="1" x14ac:dyDescent="0.3">
      <c r="A4173" s="368"/>
      <c r="B4173" s="361"/>
      <c r="C4173" s="368"/>
      <c r="D4173" s="368"/>
      <c r="E4173" s="368"/>
      <c r="F4173" s="368"/>
      <c r="G4173" s="369"/>
      <c r="H4173" s="369"/>
      <c r="I4173" s="443"/>
      <c r="J4173" s="368"/>
      <c r="O4173" s="457"/>
      <c r="P4173" s="398"/>
      <c r="Q4173" s="398"/>
    </row>
    <row r="4174" spans="1:17" s="364" customFormat="1" ht="109.2" customHeight="1" x14ac:dyDescent="0.3">
      <c r="A4174" s="368"/>
      <c r="B4174" s="361"/>
      <c r="C4174" s="368"/>
      <c r="D4174" s="368"/>
      <c r="E4174" s="368"/>
      <c r="F4174" s="368"/>
      <c r="G4174" s="369"/>
      <c r="H4174" s="369"/>
      <c r="I4174" s="443"/>
      <c r="J4174" s="368"/>
      <c r="O4174" s="457"/>
      <c r="P4174" s="398"/>
      <c r="Q4174" s="398"/>
    </row>
    <row r="4175" spans="1:17" s="364" customFormat="1" ht="109.2" customHeight="1" x14ac:dyDescent="0.3">
      <c r="A4175" s="368"/>
      <c r="B4175" s="361"/>
      <c r="C4175" s="368"/>
      <c r="D4175" s="368"/>
      <c r="E4175" s="368"/>
      <c r="F4175" s="368"/>
      <c r="G4175" s="369"/>
      <c r="H4175" s="369"/>
      <c r="I4175" s="443"/>
      <c r="J4175" s="368"/>
      <c r="O4175" s="457"/>
      <c r="P4175" s="398"/>
      <c r="Q4175" s="398"/>
    </row>
    <row r="4176" spans="1:17" s="364" customFormat="1" ht="109.2" customHeight="1" x14ac:dyDescent="0.3">
      <c r="A4176" s="368"/>
      <c r="B4176" s="361"/>
      <c r="C4176" s="368"/>
      <c r="D4176" s="368"/>
      <c r="E4176" s="368"/>
      <c r="F4176" s="368"/>
      <c r="G4176" s="369"/>
      <c r="H4176" s="369"/>
      <c r="I4176" s="443"/>
      <c r="J4176" s="368"/>
      <c r="O4176" s="457"/>
      <c r="P4176" s="398"/>
      <c r="Q4176" s="398"/>
    </row>
    <row r="4177" spans="1:17" s="364" customFormat="1" ht="109.2" customHeight="1" x14ac:dyDescent="0.3">
      <c r="A4177" s="368"/>
      <c r="B4177" s="361"/>
      <c r="C4177" s="368"/>
      <c r="D4177" s="368"/>
      <c r="E4177" s="368"/>
      <c r="F4177" s="368"/>
      <c r="G4177" s="369"/>
      <c r="H4177" s="369"/>
      <c r="I4177" s="443"/>
      <c r="J4177" s="368"/>
      <c r="O4177" s="457"/>
      <c r="P4177" s="398"/>
      <c r="Q4177" s="398"/>
    </row>
    <row r="4178" spans="1:17" s="364" customFormat="1" ht="109.2" customHeight="1" x14ac:dyDescent="0.3">
      <c r="A4178" s="368"/>
      <c r="B4178" s="361"/>
      <c r="C4178" s="368"/>
      <c r="D4178" s="368"/>
      <c r="E4178" s="368"/>
      <c r="F4178" s="368"/>
      <c r="G4178" s="369"/>
      <c r="H4178" s="369"/>
      <c r="I4178" s="443"/>
      <c r="J4178" s="368"/>
      <c r="O4178" s="457"/>
      <c r="P4178" s="398"/>
      <c r="Q4178" s="398"/>
    </row>
    <row r="4179" spans="1:17" s="364" customFormat="1" ht="109.2" customHeight="1" x14ac:dyDescent="0.3">
      <c r="A4179" s="368"/>
      <c r="B4179" s="361"/>
      <c r="C4179" s="368"/>
      <c r="D4179" s="368"/>
      <c r="E4179" s="368"/>
      <c r="F4179" s="368"/>
      <c r="G4179" s="369"/>
      <c r="H4179" s="369"/>
      <c r="I4179" s="443"/>
      <c r="J4179" s="368"/>
      <c r="O4179" s="457"/>
      <c r="P4179" s="398"/>
      <c r="Q4179" s="398"/>
    </row>
    <row r="4180" spans="1:17" s="364" customFormat="1" ht="109.2" customHeight="1" x14ac:dyDescent="0.3">
      <c r="A4180" s="368"/>
      <c r="B4180" s="361"/>
      <c r="C4180" s="368"/>
      <c r="D4180" s="368"/>
      <c r="E4180" s="368"/>
      <c r="F4180" s="368"/>
      <c r="G4180" s="369"/>
      <c r="H4180" s="369"/>
      <c r="I4180" s="443"/>
      <c r="J4180" s="368"/>
      <c r="O4180" s="457"/>
      <c r="P4180" s="398"/>
      <c r="Q4180" s="398"/>
    </row>
    <row r="4181" spans="1:17" s="364" customFormat="1" ht="109.2" customHeight="1" x14ac:dyDescent="0.3">
      <c r="A4181" s="368"/>
      <c r="B4181" s="361"/>
      <c r="C4181" s="368"/>
      <c r="D4181" s="368"/>
      <c r="E4181" s="368"/>
      <c r="F4181" s="368"/>
      <c r="G4181" s="369"/>
      <c r="H4181" s="369"/>
      <c r="I4181" s="443"/>
      <c r="J4181" s="368"/>
      <c r="O4181" s="457"/>
      <c r="P4181" s="398"/>
      <c r="Q4181" s="398"/>
    </row>
    <row r="4182" spans="1:17" s="364" customFormat="1" ht="109.2" customHeight="1" x14ac:dyDescent="0.3">
      <c r="A4182" s="368"/>
      <c r="B4182" s="361"/>
      <c r="C4182" s="368"/>
      <c r="D4182" s="368"/>
      <c r="E4182" s="368"/>
      <c r="F4182" s="368"/>
      <c r="G4182" s="369"/>
      <c r="H4182" s="369"/>
      <c r="I4182" s="443"/>
      <c r="J4182" s="368"/>
      <c r="O4182" s="457"/>
      <c r="P4182" s="398"/>
      <c r="Q4182" s="398"/>
    </row>
    <row r="4183" spans="1:17" s="364" customFormat="1" ht="109.2" customHeight="1" x14ac:dyDescent="0.3">
      <c r="A4183" s="368"/>
      <c r="B4183" s="361"/>
      <c r="C4183" s="368"/>
      <c r="D4183" s="368"/>
      <c r="E4183" s="368"/>
      <c r="F4183" s="368"/>
      <c r="G4183" s="369"/>
      <c r="H4183" s="369"/>
      <c r="I4183" s="443"/>
      <c r="J4183" s="368"/>
      <c r="O4183" s="457"/>
      <c r="P4183" s="398"/>
      <c r="Q4183" s="398"/>
    </row>
    <row r="4184" spans="1:17" s="364" customFormat="1" ht="109.2" customHeight="1" x14ac:dyDescent="0.3">
      <c r="A4184" s="368"/>
      <c r="B4184" s="361"/>
      <c r="C4184" s="368"/>
      <c r="D4184" s="368"/>
      <c r="E4184" s="368"/>
      <c r="F4184" s="368"/>
      <c r="G4184" s="369"/>
      <c r="H4184" s="369"/>
      <c r="I4184" s="443"/>
      <c r="J4184" s="368"/>
      <c r="O4184" s="457"/>
      <c r="P4184" s="398"/>
      <c r="Q4184" s="398"/>
    </row>
    <row r="4185" spans="1:17" s="364" customFormat="1" ht="109.2" customHeight="1" x14ac:dyDescent="0.3">
      <c r="A4185" s="368"/>
      <c r="B4185" s="361"/>
      <c r="C4185" s="368"/>
      <c r="D4185" s="368"/>
      <c r="E4185" s="368"/>
      <c r="F4185" s="368"/>
      <c r="G4185" s="369"/>
      <c r="H4185" s="369"/>
      <c r="I4185" s="443"/>
      <c r="J4185" s="368"/>
      <c r="O4185" s="457"/>
      <c r="P4185" s="398"/>
      <c r="Q4185" s="398"/>
    </row>
    <row r="4186" spans="1:17" s="364" customFormat="1" ht="109.2" customHeight="1" x14ac:dyDescent="0.3">
      <c r="A4186" s="368"/>
      <c r="B4186" s="361"/>
      <c r="C4186" s="368"/>
      <c r="D4186" s="368"/>
      <c r="E4186" s="368"/>
      <c r="F4186" s="368"/>
      <c r="G4186" s="369"/>
      <c r="H4186" s="369"/>
      <c r="I4186" s="443"/>
      <c r="J4186" s="368"/>
      <c r="O4186" s="457"/>
      <c r="P4186" s="398"/>
      <c r="Q4186" s="398"/>
    </row>
    <row r="4187" spans="1:17" s="364" customFormat="1" ht="109.2" customHeight="1" x14ac:dyDescent="0.3">
      <c r="A4187" s="368"/>
      <c r="B4187" s="361"/>
      <c r="C4187" s="368"/>
      <c r="D4187" s="368"/>
      <c r="E4187" s="368"/>
      <c r="F4187" s="368"/>
      <c r="G4187" s="369"/>
      <c r="H4187" s="369"/>
      <c r="I4187" s="443"/>
      <c r="J4187" s="368"/>
      <c r="O4187" s="457"/>
      <c r="P4187" s="398"/>
      <c r="Q4187" s="398"/>
    </row>
    <row r="4188" spans="1:17" s="364" customFormat="1" ht="109.2" customHeight="1" x14ac:dyDescent="0.3">
      <c r="A4188" s="368"/>
      <c r="B4188" s="361"/>
      <c r="C4188" s="368"/>
      <c r="D4188" s="368"/>
      <c r="E4188" s="368"/>
      <c r="F4188" s="368"/>
      <c r="G4188" s="369"/>
      <c r="H4188" s="369"/>
      <c r="I4188" s="443"/>
      <c r="J4188" s="368"/>
      <c r="O4188" s="457"/>
      <c r="P4188" s="398"/>
      <c r="Q4188" s="398"/>
    </row>
    <row r="4189" spans="1:17" s="364" customFormat="1" ht="109.2" customHeight="1" x14ac:dyDescent="0.3">
      <c r="A4189" s="368"/>
      <c r="B4189" s="361"/>
      <c r="C4189" s="368"/>
      <c r="D4189" s="368"/>
      <c r="E4189" s="368"/>
      <c r="F4189" s="368"/>
      <c r="G4189" s="369"/>
      <c r="H4189" s="369"/>
      <c r="I4189" s="443"/>
      <c r="J4189" s="368"/>
      <c r="O4189" s="457"/>
      <c r="P4189" s="398"/>
      <c r="Q4189" s="398"/>
    </row>
    <row r="4190" spans="1:17" s="364" customFormat="1" ht="109.2" customHeight="1" x14ac:dyDescent="0.3">
      <c r="A4190" s="368"/>
      <c r="B4190" s="361"/>
      <c r="C4190" s="368"/>
      <c r="D4190" s="368"/>
      <c r="E4190" s="368"/>
      <c r="F4190" s="368"/>
      <c r="G4190" s="369"/>
      <c r="H4190" s="369"/>
      <c r="I4190" s="443"/>
      <c r="J4190" s="368"/>
      <c r="O4190" s="457"/>
      <c r="P4190" s="398"/>
      <c r="Q4190" s="398"/>
    </row>
    <row r="4191" spans="1:17" s="364" customFormat="1" ht="109.2" customHeight="1" x14ac:dyDescent="0.3">
      <c r="A4191" s="368"/>
      <c r="B4191" s="361"/>
      <c r="C4191" s="368"/>
      <c r="D4191" s="368"/>
      <c r="E4191" s="368"/>
      <c r="F4191" s="368"/>
      <c r="G4191" s="369"/>
      <c r="H4191" s="369"/>
      <c r="I4191" s="443"/>
      <c r="J4191" s="368"/>
      <c r="O4191" s="457"/>
      <c r="P4191" s="398"/>
      <c r="Q4191" s="398"/>
    </row>
    <row r="4192" spans="1:17" s="364" customFormat="1" ht="109.2" customHeight="1" x14ac:dyDescent="0.3">
      <c r="A4192" s="368"/>
      <c r="B4192" s="361"/>
      <c r="C4192" s="368"/>
      <c r="D4192" s="368"/>
      <c r="E4192" s="368"/>
      <c r="F4192" s="368"/>
      <c r="G4192" s="369"/>
      <c r="H4192" s="369"/>
      <c r="I4192" s="443"/>
      <c r="J4192" s="368"/>
      <c r="O4192" s="457"/>
      <c r="P4192" s="398"/>
      <c r="Q4192" s="398"/>
    </row>
    <row r="4193" spans="1:17" s="364" customFormat="1" ht="109.2" customHeight="1" x14ac:dyDescent="0.3">
      <c r="A4193" s="368"/>
      <c r="B4193" s="361"/>
      <c r="C4193" s="368"/>
      <c r="D4193" s="368"/>
      <c r="E4193" s="368"/>
      <c r="F4193" s="368"/>
      <c r="G4193" s="369"/>
      <c r="H4193" s="369"/>
      <c r="I4193" s="443"/>
      <c r="J4193" s="368"/>
      <c r="O4193" s="457"/>
      <c r="P4193" s="398"/>
      <c r="Q4193" s="398"/>
    </row>
    <row r="4194" spans="1:17" s="364" customFormat="1" ht="109.2" customHeight="1" x14ac:dyDescent="0.3">
      <c r="A4194" s="368"/>
      <c r="B4194" s="361"/>
      <c r="C4194" s="368"/>
      <c r="D4194" s="368"/>
      <c r="E4194" s="368"/>
      <c r="F4194" s="368"/>
      <c r="G4194" s="369"/>
      <c r="H4194" s="369"/>
      <c r="I4194" s="443"/>
      <c r="J4194" s="368"/>
      <c r="O4194" s="457"/>
      <c r="P4194" s="398"/>
      <c r="Q4194" s="398"/>
    </row>
    <row r="4195" spans="1:17" s="364" customFormat="1" ht="109.2" customHeight="1" x14ac:dyDescent="0.3">
      <c r="A4195" s="368"/>
      <c r="B4195" s="361"/>
      <c r="C4195" s="368"/>
      <c r="D4195" s="368"/>
      <c r="E4195" s="368"/>
      <c r="F4195" s="368"/>
      <c r="G4195" s="369"/>
      <c r="H4195" s="369"/>
      <c r="I4195" s="443"/>
      <c r="J4195" s="368"/>
      <c r="O4195" s="457"/>
      <c r="P4195" s="398"/>
      <c r="Q4195" s="398"/>
    </row>
    <row r="4196" spans="1:17" s="364" customFormat="1" ht="109.2" customHeight="1" x14ac:dyDescent="0.3">
      <c r="A4196" s="368"/>
      <c r="B4196" s="361"/>
      <c r="C4196" s="368"/>
      <c r="D4196" s="368"/>
      <c r="E4196" s="368"/>
      <c r="F4196" s="368"/>
      <c r="G4196" s="369"/>
      <c r="H4196" s="369"/>
      <c r="I4196" s="443"/>
      <c r="J4196" s="368"/>
      <c r="O4196" s="457"/>
      <c r="P4196" s="398"/>
      <c r="Q4196" s="398"/>
    </row>
    <row r="4197" spans="1:17" s="364" customFormat="1" ht="109.2" customHeight="1" x14ac:dyDescent="0.3">
      <c r="A4197" s="368"/>
      <c r="B4197" s="361"/>
      <c r="C4197" s="368"/>
      <c r="D4197" s="368"/>
      <c r="E4197" s="368"/>
      <c r="F4197" s="368"/>
      <c r="G4197" s="369"/>
      <c r="H4197" s="369"/>
      <c r="I4197" s="443"/>
      <c r="J4197" s="368"/>
      <c r="O4197" s="457"/>
      <c r="P4197" s="398"/>
      <c r="Q4197" s="398"/>
    </row>
    <row r="4198" spans="1:17" s="364" customFormat="1" ht="109.2" customHeight="1" x14ac:dyDescent="0.3">
      <c r="A4198" s="368"/>
      <c r="B4198" s="361"/>
      <c r="C4198" s="368"/>
      <c r="D4198" s="368"/>
      <c r="E4198" s="368"/>
      <c r="F4198" s="368"/>
      <c r="G4198" s="369"/>
      <c r="H4198" s="369"/>
      <c r="I4198" s="443"/>
      <c r="J4198" s="368"/>
      <c r="O4198" s="457"/>
      <c r="P4198" s="398"/>
      <c r="Q4198" s="398"/>
    </row>
    <row r="4199" spans="1:17" s="364" customFormat="1" ht="109.2" customHeight="1" x14ac:dyDescent="0.3">
      <c r="A4199" s="368"/>
      <c r="B4199" s="361"/>
      <c r="C4199" s="368"/>
      <c r="D4199" s="368"/>
      <c r="E4199" s="368"/>
      <c r="F4199" s="368"/>
      <c r="G4199" s="369"/>
      <c r="H4199" s="369"/>
      <c r="I4199" s="443"/>
      <c r="J4199" s="368"/>
      <c r="O4199" s="457"/>
      <c r="P4199" s="398"/>
      <c r="Q4199" s="398"/>
    </row>
    <row r="4200" spans="1:17" s="364" customFormat="1" ht="109.2" customHeight="1" x14ac:dyDescent="0.3">
      <c r="A4200" s="368"/>
      <c r="B4200" s="361"/>
      <c r="C4200" s="368"/>
      <c r="D4200" s="368"/>
      <c r="E4200" s="368"/>
      <c r="F4200" s="368"/>
      <c r="G4200" s="369"/>
      <c r="H4200" s="369"/>
      <c r="I4200" s="443"/>
      <c r="J4200" s="368"/>
      <c r="O4200" s="457"/>
      <c r="P4200" s="398"/>
      <c r="Q4200" s="398"/>
    </row>
    <row r="4201" spans="1:17" s="364" customFormat="1" ht="109.2" customHeight="1" x14ac:dyDescent="0.3">
      <c r="A4201" s="368"/>
      <c r="B4201" s="361"/>
      <c r="C4201" s="368"/>
      <c r="D4201" s="368"/>
      <c r="E4201" s="368"/>
      <c r="F4201" s="368"/>
      <c r="G4201" s="369"/>
      <c r="H4201" s="369"/>
      <c r="I4201" s="443"/>
      <c r="J4201" s="368"/>
      <c r="O4201" s="457"/>
      <c r="P4201" s="398"/>
      <c r="Q4201" s="398"/>
    </row>
    <row r="4202" spans="1:17" s="364" customFormat="1" ht="109.2" customHeight="1" x14ac:dyDescent="0.3">
      <c r="A4202" s="368"/>
      <c r="B4202" s="361"/>
      <c r="C4202" s="368"/>
      <c r="D4202" s="368"/>
      <c r="E4202" s="368"/>
      <c r="F4202" s="368"/>
      <c r="G4202" s="369"/>
      <c r="H4202" s="369"/>
      <c r="I4202" s="443"/>
      <c r="J4202" s="368"/>
      <c r="O4202" s="457"/>
      <c r="P4202" s="398"/>
      <c r="Q4202" s="398"/>
    </row>
    <row r="4203" spans="1:17" s="364" customFormat="1" ht="109.2" customHeight="1" x14ac:dyDescent="0.3">
      <c r="A4203" s="368"/>
      <c r="B4203" s="361"/>
      <c r="C4203" s="368"/>
      <c r="D4203" s="368"/>
      <c r="E4203" s="368"/>
      <c r="F4203" s="368"/>
      <c r="G4203" s="369"/>
      <c r="H4203" s="369"/>
      <c r="I4203" s="443"/>
      <c r="J4203" s="368"/>
      <c r="O4203" s="457"/>
      <c r="P4203" s="398"/>
      <c r="Q4203" s="398"/>
    </row>
    <row r="4204" spans="1:17" s="364" customFormat="1" ht="109.2" customHeight="1" x14ac:dyDescent="0.3">
      <c r="A4204" s="368"/>
      <c r="B4204" s="361"/>
      <c r="C4204" s="368"/>
      <c r="D4204" s="368"/>
      <c r="E4204" s="368"/>
      <c r="F4204" s="368"/>
      <c r="G4204" s="369"/>
      <c r="H4204" s="369"/>
      <c r="I4204" s="443"/>
      <c r="J4204" s="368"/>
      <c r="O4204" s="457"/>
      <c r="P4204" s="398"/>
      <c r="Q4204" s="398"/>
    </row>
    <row r="4205" spans="1:17" s="364" customFormat="1" ht="109.2" customHeight="1" x14ac:dyDescent="0.3">
      <c r="A4205" s="368"/>
      <c r="B4205" s="361"/>
      <c r="C4205" s="368"/>
      <c r="D4205" s="368"/>
      <c r="E4205" s="368"/>
      <c r="F4205" s="368"/>
      <c r="G4205" s="369"/>
      <c r="H4205" s="369"/>
      <c r="I4205" s="443"/>
      <c r="J4205" s="368"/>
      <c r="O4205" s="457"/>
      <c r="P4205" s="398"/>
      <c r="Q4205" s="398"/>
    </row>
    <row r="4206" spans="1:17" s="364" customFormat="1" ht="109.2" customHeight="1" x14ac:dyDescent="0.3">
      <c r="A4206" s="368"/>
      <c r="B4206" s="361"/>
      <c r="C4206" s="368"/>
      <c r="D4206" s="368"/>
      <c r="E4206" s="368"/>
      <c r="F4206" s="368"/>
      <c r="G4206" s="369"/>
      <c r="H4206" s="369"/>
      <c r="I4206" s="443"/>
      <c r="J4206" s="368"/>
      <c r="O4206" s="457"/>
      <c r="P4206" s="398"/>
      <c r="Q4206" s="398"/>
    </row>
    <row r="4207" spans="1:17" s="364" customFormat="1" ht="109.2" customHeight="1" x14ac:dyDescent="0.3">
      <c r="A4207" s="368"/>
      <c r="B4207" s="361"/>
      <c r="C4207" s="368"/>
      <c r="D4207" s="368"/>
      <c r="E4207" s="368"/>
      <c r="F4207" s="368"/>
      <c r="G4207" s="369"/>
      <c r="H4207" s="369"/>
      <c r="I4207" s="443"/>
      <c r="J4207" s="368"/>
      <c r="O4207" s="457"/>
      <c r="P4207" s="398"/>
      <c r="Q4207" s="398"/>
    </row>
    <row r="4208" spans="1:17" s="364" customFormat="1" ht="109.2" customHeight="1" x14ac:dyDescent="0.3">
      <c r="A4208" s="368"/>
      <c r="B4208" s="361"/>
      <c r="C4208" s="368"/>
      <c r="D4208" s="368"/>
      <c r="E4208" s="368"/>
      <c r="F4208" s="368"/>
      <c r="G4208" s="369"/>
      <c r="H4208" s="369"/>
      <c r="I4208" s="443"/>
      <c r="J4208" s="368"/>
      <c r="O4208" s="457"/>
      <c r="P4208" s="398"/>
      <c r="Q4208" s="398"/>
    </row>
    <row r="4209" spans="1:17" s="364" customFormat="1" ht="109.2" customHeight="1" x14ac:dyDescent="0.3">
      <c r="A4209" s="368"/>
      <c r="B4209" s="361"/>
      <c r="C4209" s="368"/>
      <c r="D4209" s="368"/>
      <c r="E4209" s="368"/>
      <c r="F4209" s="368"/>
      <c r="G4209" s="369"/>
      <c r="H4209" s="369"/>
      <c r="I4209" s="443"/>
      <c r="J4209" s="368"/>
      <c r="O4209" s="457"/>
      <c r="P4209" s="398"/>
      <c r="Q4209" s="398"/>
    </row>
    <row r="4210" spans="1:17" s="364" customFormat="1" ht="109.2" customHeight="1" x14ac:dyDescent="0.3">
      <c r="A4210" s="368"/>
      <c r="B4210" s="361"/>
      <c r="C4210" s="368"/>
      <c r="D4210" s="368"/>
      <c r="E4210" s="368"/>
      <c r="F4210" s="368"/>
      <c r="G4210" s="369"/>
      <c r="H4210" s="369"/>
      <c r="I4210" s="443"/>
      <c r="J4210" s="368"/>
      <c r="O4210" s="457"/>
      <c r="P4210" s="398"/>
      <c r="Q4210" s="398"/>
    </row>
    <row r="4211" spans="1:17" s="364" customFormat="1" ht="109.2" customHeight="1" x14ac:dyDescent="0.3">
      <c r="A4211" s="368"/>
      <c r="B4211" s="361"/>
      <c r="C4211" s="368"/>
      <c r="D4211" s="368"/>
      <c r="E4211" s="368"/>
      <c r="F4211" s="368"/>
      <c r="G4211" s="369"/>
      <c r="H4211" s="369"/>
      <c r="I4211" s="443"/>
      <c r="J4211" s="368"/>
      <c r="O4211" s="457"/>
      <c r="P4211" s="398"/>
      <c r="Q4211" s="398"/>
    </row>
    <row r="4212" spans="1:17" s="364" customFormat="1" ht="109.2" customHeight="1" x14ac:dyDescent="0.3">
      <c r="A4212" s="368"/>
      <c r="B4212" s="361"/>
      <c r="C4212" s="368"/>
      <c r="D4212" s="368"/>
      <c r="E4212" s="368"/>
      <c r="F4212" s="368"/>
      <c r="G4212" s="369"/>
      <c r="H4212" s="369"/>
      <c r="I4212" s="443"/>
      <c r="J4212" s="368"/>
      <c r="O4212" s="457"/>
      <c r="P4212" s="398"/>
      <c r="Q4212" s="398"/>
    </row>
    <row r="4213" spans="1:17" s="364" customFormat="1" ht="109.2" customHeight="1" x14ac:dyDescent="0.3">
      <c r="A4213" s="368"/>
      <c r="B4213" s="361"/>
      <c r="C4213" s="368"/>
      <c r="D4213" s="368"/>
      <c r="E4213" s="368"/>
      <c r="F4213" s="368"/>
      <c r="G4213" s="369"/>
      <c r="H4213" s="369"/>
      <c r="I4213" s="443"/>
      <c r="J4213" s="368"/>
      <c r="O4213" s="457"/>
      <c r="P4213" s="398"/>
      <c r="Q4213" s="398"/>
    </row>
    <row r="4214" spans="1:17" s="364" customFormat="1" ht="109.2" customHeight="1" x14ac:dyDescent="0.3">
      <c r="A4214" s="368"/>
      <c r="B4214" s="361"/>
      <c r="C4214" s="368"/>
      <c r="D4214" s="368"/>
      <c r="E4214" s="368"/>
      <c r="F4214" s="368"/>
      <c r="G4214" s="369"/>
      <c r="H4214" s="369"/>
      <c r="I4214" s="443"/>
      <c r="J4214" s="368"/>
      <c r="O4214" s="457"/>
      <c r="P4214" s="398"/>
      <c r="Q4214" s="398"/>
    </row>
    <row r="4215" spans="1:17" s="364" customFormat="1" ht="109.2" customHeight="1" x14ac:dyDescent="0.3">
      <c r="A4215" s="368"/>
      <c r="B4215" s="361"/>
      <c r="C4215" s="368"/>
      <c r="D4215" s="368"/>
      <c r="E4215" s="368"/>
      <c r="F4215" s="368"/>
      <c r="G4215" s="369"/>
      <c r="H4215" s="369"/>
      <c r="I4215" s="443"/>
      <c r="J4215" s="368"/>
      <c r="O4215" s="457"/>
      <c r="P4215" s="398"/>
      <c r="Q4215" s="398"/>
    </row>
    <row r="4216" spans="1:17" s="364" customFormat="1" ht="109.2" customHeight="1" x14ac:dyDescent="0.3">
      <c r="A4216" s="368"/>
      <c r="B4216" s="361"/>
      <c r="C4216" s="368"/>
      <c r="D4216" s="368"/>
      <c r="E4216" s="368"/>
      <c r="F4216" s="368"/>
      <c r="G4216" s="369"/>
      <c r="H4216" s="369"/>
      <c r="I4216" s="443"/>
      <c r="J4216" s="368"/>
      <c r="O4216" s="457"/>
      <c r="P4216" s="398"/>
      <c r="Q4216" s="398"/>
    </row>
    <row r="4217" spans="1:17" s="364" customFormat="1" ht="109.2" customHeight="1" x14ac:dyDescent="0.3">
      <c r="A4217" s="368"/>
      <c r="B4217" s="361"/>
      <c r="C4217" s="368"/>
      <c r="D4217" s="368"/>
      <c r="E4217" s="368"/>
      <c r="F4217" s="368"/>
      <c r="G4217" s="369"/>
      <c r="H4217" s="369"/>
      <c r="I4217" s="443"/>
      <c r="J4217" s="368"/>
      <c r="O4217" s="457"/>
      <c r="P4217" s="398"/>
      <c r="Q4217" s="398"/>
    </row>
    <row r="4218" spans="1:17" s="364" customFormat="1" ht="109.2" customHeight="1" x14ac:dyDescent="0.3">
      <c r="A4218" s="368"/>
      <c r="B4218" s="361"/>
      <c r="C4218" s="368"/>
      <c r="D4218" s="368"/>
      <c r="E4218" s="368"/>
      <c r="F4218" s="368"/>
      <c r="G4218" s="369"/>
      <c r="H4218" s="369"/>
      <c r="I4218" s="443"/>
      <c r="J4218" s="368"/>
      <c r="O4218" s="457"/>
      <c r="P4218" s="398"/>
      <c r="Q4218" s="398"/>
    </row>
    <row r="4219" spans="1:17" s="364" customFormat="1" ht="109.2" customHeight="1" x14ac:dyDescent="0.3">
      <c r="A4219" s="368"/>
      <c r="B4219" s="361"/>
      <c r="C4219" s="368"/>
      <c r="D4219" s="368"/>
      <c r="E4219" s="368"/>
      <c r="F4219" s="368"/>
      <c r="G4219" s="369"/>
      <c r="H4219" s="369"/>
      <c r="I4219" s="443"/>
      <c r="J4219" s="368"/>
      <c r="O4219" s="457"/>
      <c r="P4219" s="398"/>
      <c r="Q4219" s="398"/>
    </row>
    <row r="4220" spans="1:17" s="364" customFormat="1" ht="109.2" customHeight="1" x14ac:dyDescent="0.3">
      <c r="A4220" s="368"/>
      <c r="B4220" s="361"/>
      <c r="C4220" s="368"/>
      <c r="D4220" s="368"/>
      <c r="E4220" s="368"/>
      <c r="F4220" s="368"/>
      <c r="G4220" s="369"/>
      <c r="H4220" s="369"/>
      <c r="I4220" s="443"/>
      <c r="J4220" s="368"/>
      <c r="O4220" s="457"/>
      <c r="P4220" s="398"/>
      <c r="Q4220" s="398"/>
    </row>
    <row r="4221" spans="1:17" s="364" customFormat="1" ht="109.2" customHeight="1" x14ac:dyDescent="0.3">
      <c r="A4221" s="368"/>
      <c r="B4221" s="361"/>
      <c r="C4221" s="368"/>
      <c r="D4221" s="368"/>
      <c r="E4221" s="368"/>
      <c r="F4221" s="368"/>
      <c r="G4221" s="369"/>
      <c r="H4221" s="369"/>
      <c r="I4221" s="443"/>
      <c r="J4221" s="368"/>
      <c r="O4221" s="457"/>
      <c r="P4221" s="398"/>
      <c r="Q4221" s="398"/>
    </row>
    <row r="4222" spans="1:17" s="364" customFormat="1" ht="109.2" customHeight="1" x14ac:dyDescent="0.3">
      <c r="A4222" s="368"/>
      <c r="B4222" s="361"/>
      <c r="C4222" s="368"/>
      <c r="D4222" s="368"/>
      <c r="E4222" s="368"/>
      <c r="F4222" s="368"/>
      <c r="G4222" s="369"/>
      <c r="H4222" s="369"/>
      <c r="I4222" s="443"/>
      <c r="J4222" s="368"/>
      <c r="O4222" s="457"/>
      <c r="P4222" s="398"/>
      <c r="Q4222" s="398"/>
    </row>
    <row r="4223" spans="1:17" s="364" customFormat="1" ht="109.2" customHeight="1" x14ac:dyDescent="0.3">
      <c r="A4223" s="368"/>
      <c r="B4223" s="361"/>
      <c r="C4223" s="368"/>
      <c r="D4223" s="368"/>
      <c r="E4223" s="368"/>
      <c r="F4223" s="368"/>
      <c r="G4223" s="369"/>
      <c r="H4223" s="369"/>
      <c r="I4223" s="443"/>
      <c r="J4223" s="368"/>
      <c r="O4223" s="457"/>
      <c r="P4223" s="398"/>
      <c r="Q4223" s="398"/>
    </row>
    <row r="4224" spans="1:17" s="364" customFormat="1" ht="109.2" customHeight="1" x14ac:dyDescent="0.3">
      <c r="A4224" s="368"/>
      <c r="B4224" s="361"/>
      <c r="C4224" s="368"/>
      <c r="D4224" s="368"/>
      <c r="E4224" s="368"/>
      <c r="F4224" s="368"/>
      <c r="G4224" s="369"/>
      <c r="H4224" s="369"/>
      <c r="I4224" s="443"/>
      <c r="J4224" s="368"/>
      <c r="O4224" s="457"/>
      <c r="P4224" s="398"/>
      <c r="Q4224" s="398"/>
    </row>
    <row r="4225" spans="1:17" s="364" customFormat="1" ht="109.2" customHeight="1" x14ac:dyDescent="0.3">
      <c r="A4225" s="368"/>
      <c r="B4225" s="361"/>
      <c r="C4225" s="368"/>
      <c r="D4225" s="368"/>
      <c r="E4225" s="368"/>
      <c r="F4225" s="368"/>
      <c r="G4225" s="369"/>
      <c r="H4225" s="369"/>
      <c r="I4225" s="443"/>
      <c r="J4225" s="368"/>
      <c r="O4225" s="457"/>
      <c r="P4225" s="398"/>
      <c r="Q4225" s="398"/>
    </row>
    <row r="4226" spans="1:17" s="364" customFormat="1" ht="109.2" customHeight="1" x14ac:dyDescent="0.3">
      <c r="A4226" s="368"/>
      <c r="B4226" s="361"/>
      <c r="C4226" s="368"/>
      <c r="D4226" s="368"/>
      <c r="E4226" s="368"/>
      <c r="F4226" s="368"/>
      <c r="G4226" s="369"/>
      <c r="H4226" s="369"/>
      <c r="I4226" s="443"/>
      <c r="J4226" s="368"/>
      <c r="O4226" s="457"/>
      <c r="P4226" s="398"/>
      <c r="Q4226" s="398"/>
    </row>
    <row r="4227" spans="1:17" s="364" customFormat="1" ht="109.2" customHeight="1" x14ac:dyDescent="0.3">
      <c r="A4227" s="368"/>
      <c r="B4227" s="361"/>
      <c r="C4227" s="368"/>
      <c r="D4227" s="368"/>
      <c r="E4227" s="368"/>
      <c r="F4227" s="368"/>
      <c r="G4227" s="369"/>
      <c r="H4227" s="369"/>
      <c r="I4227" s="443"/>
      <c r="J4227" s="368"/>
      <c r="O4227" s="457"/>
      <c r="P4227" s="398"/>
      <c r="Q4227" s="398"/>
    </row>
    <row r="4228" spans="1:17" s="364" customFormat="1" ht="109.2" customHeight="1" x14ac:dyDescent="0.3">
      <c r="A4228" s="368"/>
      <c r="B4228" s="361"/>
      <c r="C4228" s="368"/>
      <c r="D4228" s="368"/>
      <c r="E4228" s="368"/>
      <c r="F4228" s="368"/>
      <c r="G4228" s="369"/>
      <c r="H4228" s="369"/>
      <c r="I4228" s="443"/>
      <c r="J4228" s="368"/>
      <c r="O4228" s="457"/>
      <c r="P4228" s="398"/>
      <c r="Q4228" s="398"/>
    </row>
    <row r="4229" spans="1:17" s="364" customFormat="1" ht="109.2" customHeight="1" x14ac:dyDescent="0.3">
      <c r="A4229" s="368"/>
      <c r="B4229" s="361"/>
      <c r="C4229" s="368"/>
      <c r="D4229" s="368"/>
      <c r="E4229" s="368"/>
      <c r="F4229" s="368"/>
      <c r="G4229" s="369"/>
      <c r="H4229" s="369"/>
      <c r="I4229" s="443"/>
      <c r="J4229" s="368"/>
      <c r="O4229" s="457"/>
      <c r="P4229" s="398"/>
      <c r="Q4229" s="398"/>
    </row>
    <row r="4230" spans="1:17" s="364" customFormat="1" ht="109.2" customHeight="1" x14ac:dyDescent="0.3">
      <c r="A4230" s="368"/>
      <c r="B4230" s="361"/>
      <c r="C4230" s="368"/>
      <c r="D4230" s="368"/>
      <c r="E4230" s="368"/>
      <c r="F4230" s="368"/>
      <c r="G4230" s="369"/>
      <c r="H4230" s="369"/>
      <c r="I4230" s="443"/>
      <c r="J4230" s="368"/>
      <c r="O4230" s="457"/>
      <c r="P4230" s="398"/>
      <c r="Q4230" s="398"/>
    </row>
    <row r="4231" spans="1:17" s="364" customFormat="1" ht="109.2" customHeight="1" x14ac:dyDescent="0.3">
      <c r="A4231" s="368"/>
      <c r="B4231" s="361"/>
      <c r="C4231" s="368"/>
      <c r="D4231" s="368"/>
      <c r="E4231" s="368"/>
      <c r="F4231" s="368"/>
      <c r="G4231" s="369"/>
      <c r="H4231" s="369"/>
      <c r="I4231" s="443"/>
      <c r="J4231" s="368"/>
      <c r="O4231" s="457"/>
      <c r="P4231" s="398"/>
      <c r="Q4231" s="398"/>
    </row>
    <row r="4232" spans="1:17" s="364" customFormat="1" ht="109.2" customHeight="1" x14ac:dyDescent="0.3">
      <c r="A4232" s="368"/>
      <c r="B4232" s="361"/>
      <c r="C4232" s="368"/>
      <c r="D4232" s="368"/>
      <c r="E4232" s="368"/>
      <c r="F4232" s="368"/>
      <c r="G4232" s="369"/>
      <c r="H4232" s="369"/>
      <c r="I4232" s="443"/>
      <c r="J4232" s="368"/>
      <c r="O4232" s="457"/>
      <c r="P4232" s="398"/>
      <c r="Q4232" s="398"/>
    </row>
    <row r="4233" spans="1:17" s="364" customFormat="1" ht="109.2" customHeight="1" x14ac:dyDescent="0.3">
      <c r="A4233" s="368"/>
      <c r="B4233" s="361"/>
      <c r="C4233" s="368"/>
      <c r="D4233" s="368"/>
      <c r="E4233" s="368"/>
      <c r="F4233" s="368"/>
      <c r="G4233" s="369"/>
      <c r="H4233" s="369"/>
      <c r="I4233" s="443"/>
      <c r="J4233" s="368"/>
      <c r="O4233" s="457"/>
      <c r="P4233" s="398"/>
      <c r="Q4233" s="398"/>
    </row>
    <row r="4234" spans="1:17" s="364" customFormat="1" ht="109.2" customHeight="1" x14ac:dyDescent="0.3">
      <c r="A4234" s="368"/>
      <c r="B4234" s="361"/>
      <c r="C4234" s="368"/>
      <c r="D4234" s="368"/>
      <c r="E4234" s="368"/>
      <c r="F4234" s="368"/>
      <c r="G4234" s="369"/>
      <c r="H4234" s="369"/>
      <c r="I4234" s="443"/>
      <c r="J4234" s="368"/>
      <c r="O4234" s="457"/>
      <c r="P4234" s="398"/>
      <c r="Q4234" s="398"/>
    </row>
    <row r="4235" spans="1:17" s="364" customFormat="1" ht="109.2" customHeight="1" x14ac:dyDescent="0.3">
      <c r="A4235" s="368"/>
      <c r="B4235" s="361"/>
      <c r="C4235" s="368"/>
      <c r="D4235" s="368"/>
      <c r="E4235" s="368"/>
      <c r="F4235" s="368"/>
      <c r="G4235" s="369"/>
      <c r="H4235" s="369"/>
      <c r="I4235" s="443"/>
      <c r="J4235" s="368"/>
      <c r="O4235" s="457"/>
      <c r="P4235" s="398"/>
      <c r="Q4235" s="398"/>
    </row>
    <row r="4236" spans="1:17" s="364" customFormat="1" ht="109.2" customHeight="1" x14ac:dyDescent="0.3">
      <c r="A4236" s="368"/>
      <c r="B4236" s="361"/>
      <c r="C4236" s="368"/>
      <c r="D4236" s="368"/>
      <c r="E4236" s="368"/>
      <c r="F4236" s="368"/>
      <c r="G4236" s="369"/>
      <c r="H4236" s="369"/>
      <c r="I4236" s="443"/>
      <c r="J4236" s="368"/>
      <c r="O4236" s="457"/>
      <c r="P4236" s="398"/>
      <c r="Q4236" s="398"/>
    </row>
    <row r="4237" spans="1:17" s="364" customFormat="1" ht="109.2" customHeight="1" x14ac:dyDescent="0.3">
      <c r="A4237" s="368"/>
      <c r="B4237" s="361"/>
      <c r="C4237" s="368"/>
      <c r="D4237" s="368"/>
      <c r="E4237" s="368"/>
      <c r="F4237" s="368"/>
      <c r="G4237" s="369"/>
      <c r="H4237" s="369"/>
      <c r="I4237" s="443"/>
      <c r="J4237" s="368"/>
      <c r="O4237" s="457"/>
      <c r="P4237" s="398"/>
      <c r="Q4237" s="398"/>
    </row>
    <row r="4238" spans="1:17" s="364" customFormat="1" ht="109.2" customHeight="1" x14ac:dyDescent="0.3">
      <c r="A4238" s="368"/>
      <c r="B4238" s="361"/>
      <c r="C4238" s="368"/>
      <c r="D4238" s="368"/>
      <c r="E4238" s="368"/>
      <c r="F4238" s="368"/>
      <c r="G4238" s="369"/>
      <c r="H4238" s="369"/>
      <c r="I4238" s="443"/>
      <c r="J4238" s="368"/>
      <c r="O4238" s="457"/>
      <c r="P4238" s="398"/>
      <c r="Q4238" s="398"/>
    </row>
    <row r="4239" spans="1:17" s="364" customFormat="1" ht="109.2" customHeight="1" x14ac:dyDescent="0.3">
      <c r="A4239" s="368"/>
      <c r="B4239" s="361"/>
      <c r="C4239" s="368"/>
      <c r="D4239" s="368"/>
      <c r="E4239" s="368"/>
      <c r="F4239" s="368"/>
      <c r="G4239" s="369"/>
      <c r="H4239" s="369"/>
      <c r="I4239" s="443"/>
      <c r="J4239" s="368"/>
      <c r="O4239" s="457"/>
      <c r="P4239" s="398"/>
      <c r="Q4239" s="398"/>
    </row>
    <row r="4240" spans="1:17" s="364" customFormat="1" ht="109.2" customHeight="1" x14ac:dyDescent="0.3">
      <c r="A4240" s="368"/>
      <c r="B4240" s="361"/>
      <c r="C4240" s="368"/>
      <c r="D4240" s="368"/>
      <c r="E4240" s="368"/>
      <c r="F4240" s="368"/>
      <c r="G4240" s="369"/>
      <c r="H4240" s="369"/>
      <c r="I4240" s="443"/>
      <c r="J4240" s="368"/>
      <c r="O4240" s="457"/>
      <c r="P4240" s="398"/>
      <c r="Q4240" s="398"/>
    </row>
    <row r="4241" spans="1:17" s="364" customFormat="1" ht="109.2" customHeight="1" x14ac:dyDescent="0.3">
      <c r="A4241" s="368"/>
      <c r="B4241" s="361"/>
      <c r="C4241" s="368"/>
      <c r="D4241" s="368"/>
      <c r="E4241" s="368"/>
      <c r="F4241" s="368"/>
      <c r="G4241" s="369"/>
      <c r="H4241" s="369"/>
      <c r="I4241" s="443"/>
      <c r="J4241" s="368"/>
      <c r="O4241" s="457"/>
      <c r="P4241" s="398"/>
      <c r="Q4241" s="398"/>
    </row>
    <row r="4242" spans="1:17" s="364" customFormat="1" ht="109.2" customHeight="1" x14ac:dyDescent="0.3">
      <c r="A4242" s="368"/>
      <c r="B4242" s="361"/>
      <c r="C4242" s="368"/>
      <c r="D4242" s="368"/>
      <c r="E4242" s="368"/>
      <c r="F4242" s="368"/>
      <c r="G4242" s="369"/>
      <c r="H4242" s="369"/>
      <c r="I4242" s="443"/>
      <c r="J4242" s="368"/>
      <c r="O4242" s="457"/>
      <c r="P4242" s="398"/>
      <c r="Q4242" s="398"/>
    </row>
    <row r="4243" spans="1:17" s="364" customFormat="1" ht="109.2" customHeight="1" x14ac:dyDescent="0.3">
      <c r="A4243" s="368"/>
      <c r="B4243" s="361"/>
      <c r="C4243" s="368"/>
      <c r="D4243" s="368"/>
      <c r="E4243" s="368"/>
      <c r="F4243" s="368"/>
      <c r="G4243" s="369"/>
      <c r="H4243" s="369"/>
      <c r="I4243" s="443"/>
      <c r="J4243" s="368"/>
      <c r="O4243" s="457"/>
      <c r="P4243" s="398"/>
      <c r="Q4243" s="398"/>
    </row>
    <row r="4244" spans="1:17" s="364" customFormat="1" ht="109.2" customHeight="1" x14ac:dyDescent="0.3">
      <c r="A4244" s="368"/>
      <c r="B4244" s="361"/>
      <c r="C4244" s="368"/>
      <c r="D4244" s="368"/>
      <c r="E4244" s="368"/>
      <c r="F4244" s="368"/>
      <c r="G4244" s="369"/>
      <c r="H4244" s="369"/>
      <c r="I4244" s="443"/>
      <c r="J4244" s="368"/>
      <c r="O4244" s="457"/>
      <c r="P4244" s="398"/>
      <c r="Q4244" s="398"/>
    </row>
    <row r="4245" spans="1:17" s="364" customFormat="1" ht="109.2" customHeight="1" x14ac:dyDescent="0.3">
      <c r="A4245" s="368"/>
      <c r="B4245" s="361"/>
      <c r="C4245" s="368"/>
      <c r="D4245" s="368"/>
      <c r="E4245" s="368"/>
      <c r="F4245" s="368"/>
      <c r="G4245" s="369"/>
      <c r="H4245" s="369"/>
      <c r="I4245" s="443"/>
      <c r="J4245" s="368"/>
      <c r="O4245" s="457"/>
      <c r="P4245" s="398"/>
      <c r="Q4245" s="398"/>
    </row>
    <row r="4246" spans="1:17" s="364" customFormat="1" ht="109.2" customHeight="1" x14ac:dyDescent="0.3">
      <c r="A4246" s="368"/>
      <c r="B4246" s="361"/>
      <c r="C4246" s="368"/>
      <c r="D4246" s="368"/>
      <c r="E4246" s="368"/>
      <c r="F4246" s="368"/>
      <c r="G4246" s="369"/>
      <c r="H4246" s="369"/>
      <c r="I4246" s="443"/>
      <c r="J4246" s="368"/>
      <c r="O4246" s="457"/>
      <c r="P4246" s="398"/>
      <c r="Q4246" s="398"/>
    </row>
    <row r="4247" spans="1:17" s="364" customFormat="1" ht="109.2" customHeight="1" x14ac:dyDescent="0.3">
      <c r="A4247" s="368"/>
      <c r="B4247" s="361"/>
      <c r="C4247" s="368"/>
      <c r="D4247" s="368"/>
      <c r="E4247" s="368"/>
      <c r="F4247" s="368"/>
      <c r="G4247" s="369"/>
      <c r="H4247" s="369"/>
      <c r="I4247" s="443"/>
      <c r="J4247" s="368"/>
      <c r="O4247" s="457"/>
      <c r="P4247" s="398"/>
      <c r="Q4247" s="398"/>
    </row>
    <row r="4248" spans="1:17" s="364" customFormat="1" ht="109.2" customHeight="1" x14ac:dyDescent="0.3">
      <c r="A4248" s="368"/>
      <c r="B4248" s="361"/>
      <c r="C4248" s="368"/>
      <c r="D4248" s="368"/>
      <c r="E4248" s="368"/>
      <c r="F4248" s="368"/>
      <c r="G4248" s="369"/>
      <c r="H4248" s="369"/>
      <c r="I4248" s="443"/>
      <c r="J4248" s="368"/>
      <c r="O4248" s="457"/>
      <c r="P4248" s="398"/>
      <c r="Q4248" s="398"/>
    </row>
    <row r="4249" spans="1:17" s="364" customFormat="1" ht="109.2" customHeight="1" x14ac:dyDescent="0.3">
      <c r="A4249" s="368"/>
      <c r="B4249" s="361"/>
      <c r="C4249" s="368"/>
      <c r="D4249" s="368"/>
      <c r="E4249" s="368"/>
      <c r="F4249" s="368"/>
      <c r="G4249" s="369"/>
      <c r="H4249" s="369"/>
      <c r="I4249" s="443"/>
      <c r="J4249" s="368"/>
      <c r="O4249" s="457"/>
      <c r="P4249" s="398"/>
      <c r="Q4249" s="398"/>
    </row>
    <row r="4250" spans="1:17" s="364" customFormat="1" ht="109.2" customHeight="1" x14ac:dyDescent="0.3">
      <c r="A4250" s="368"/>
      <c r="B4250" s="361"/>
      <c r="C4250" s="368"/>
      <c r="D4250" s="368"/>
      <c r="E4250" s="368"/>
      <c r="F4250" s="368"/>
      <c r="G4250" s="369"/>
      <c r="H4250" s="369"/>
      <c r="I4250" s="443"/>
      <c r="J4250" s="368"/>
      <c r="O4250" s="457"/>
      <c r="P4250" s="398"/>
      <c r="Q4250" s="398"/>
    </row>
    <row r="4251" spans="1:17" s="364" customFormat="1" ht="109.2" customHeight="1" x14ac:dyDescent="0.3">
      <c r="A4251" s="368"/>
      <c r="B4251" s="361"/>
      <c r="C4251" s="368"/>
      <c r="D4251" s="368"/>
      <c r="E4251" s="368"/>
      <c r="F4251" s="368"/>
      <c r="G4251" s="369"/>
      <c r="H4251" s="369"/>
      <c r="I4251" s="443"/>
      <c r="J4251" s="368"/>
      <c r="O4251" s="457"/>
      <c r="P4251" s="398"/>
      <c r="Q4251" s="398"/>
    </row>
    <row r="4252" spans="1:17" s="364" customFormat="1" ht="109.2" customHeight="1" x14ac:dyDescent="0.3">
      <c r="A4252" s="368"/>
      <c r="B4252" s="361"/>
      <c r="C4252" s="368"/>
      <c r="D4252" s="368"/>
      <c r="E4252" s="368"/>
      <c r="F4252" s="368"/>
      <c r="G4252" s="369"/>
      <c r="H4252" s="369"/>
      <c r="I4252" s="443"/>
      <c r="J4252" s="368"/>
      <c r="O4252" s="457"/>
      <c r="P4252" s="398"/>
      <c r="Q4252" s="398"/>
    </row>
    <row r="4253" spans="1:17" s="364" customFormat="1" ht="109.2" customHeight="1" x14ac:dyDescent="0.3">
      <c r="A4253" s="368"/>
      <c r="B4253" s="361"/>
      <c r="C4253" s="368"/>
      <c r="D4253" s="368"/>
      <c r="E4253" s="368"/>
      <c r="F4253" s="368"/>
      <c r="G4253" s="369"/>
      <c r="H4253" s="369"/>
      <c r="I4253" s="443"/>
      <c r="J4253" s="368"/>
      <c r="O4253" s="457"/>
      <c r="P4253" s="398"/>
      <c r="Q4253" s="398"/>
    </row>
    <row r="4254" spans="1:17" s="364" customFormat="1" ht="109.2" customHeight="1" x14ac:dyDescent="0.3">
      <c r="A4254" s="368"/>
      <c r="B4254" s="361"/>
      <c r="C4254" s="368"/>
      <c r="D4254" s="368"/>
      <c r="E4254" s="368"/>
      <c r="F4254" s="368"/>
      <c r="G4254" s="369"/>
      <c r="H4254" s="369"/>
      <c r="I4254" s="443"/>
      <c r="J4254" s="368"/>
      <c r="O4254" s="457"/>
      <c r="P4254" s="398"/>
      <c r="Q4254" s="398"/>
    </row>
    <row r="4255" spans="1:17" s="364" customFormat="1" ht="109.2" customHeight="1" x14ac:dyDescent="0.3">
      <c r="A4255" s="368"/>
      <c r="B4255" s="361"/>
      <c r="C4255" s="368"/>
      <c r="D4255" s="368"/>
      <c r="E4255" s="368"/>
      <c r="F4255" s="368"/>
      <c r="G4255" s="369"/>
      <c r="H4255" s="369"/>
      <c r="I4255" s="443"/>
      <c r="J4255" s="368"/>
      <c r="O4255" s="457"/>
      <c r="P4255" s="398"/>
      <c r="Q4255" s="398"/>
    </row>
    <row r="4256" spans="1:17" s="364" customFormat="1" ht="109.2" customHeight="1" x14ac:dyDescent="0.3">
      <c r="A4256" s="368"/>
      <c r="B4256" s="361"/>
      <c r="C4256" s="368"/>
      <c r="D4256" s="368"/>
      <c r="E4256" s="368"/>
      <c r="F4256" s="368"/>
      <c r="G4256" s="369"/>
      <c r="H4256" s="369"/>
      <c r="I4256" s="443"/>
      <c r="J4256" s="368"/>
      <c r="O4256" s="457"/>
      <c r="P4256" s="398"/>
      <c r="Q4256" s="398"/>
    </row>
    <row r="4257" spans="1:17" s="364" customFormat="1" ht="109.2" customHeight="1" x14ac:dyDescent="0.3">
      <c r="A4257" s="368"/>
      <c r="B4257" s="361"/>
      <c r="C4257" s="368"/>
      <c r="D4257" s="368"/>
      <c r="E4257" s="368"/>
      <c r="F4257" s="368"/>
      <c r="G4257" s="369"/>
      <c r="H4257" s="369"/>
      <c r="I4257" s="443"/>
      <c r="J4257" s="368"/>
      <c r="O4257" s="457"/>
      <c r="P4257" s="398"/>
      <c r="Q4257" s="398"/>
    </row>
    <row r="4258" spans="1:17" s="364" customFormat="1" ht="109.2" customHeight="1" x14ac:dyDescent="0.3">
      <c r="A4258" s="368"/>
      <c r="B4258" s="361"/>
      <c r="C4258" s="368"/>
      <c r="D4258" s="368"/>
      <c r="E4258" s="368"/>
      <c r="F4258" s="368"/>
      <c r="G4258" s="369"/>
      <c r="H4258" s="369"/>
      <c r="I4258" s="443"/>
      <c r="J4258" s="368"/>
      <c r="O4258" s="457"/>
      <c r="P4258" s="398"/>
      <c r="Q4258" s="398"/>
    </row>
    <row r="4259" spans="1:17" s="364" customFormat="1" ht="109.2" customHeight="1" x14ac:dyDescent="0.3">
      <c r="A4259" s="368"/>
      <c r="B4259" s="361"/>
      <c r="C4259" s="368"/>
      <c r="D4259" s="368"/>
      <c r="E4259" s="368"/>
      <c r="F4259" s="368"/>
      <c r="G4259" s="369"/>
      <c r="H4259" s="369"/>
      <c r="I4259" s="443"/>
      <c r="J4259" s="368"/>
      <c r="O4259" s="457"/>
      <c r="P4259" s="398"/>
      <c r="Q4259" s="398"/>
    </row>
    <row r="4260" spans="1:17" s="364" customFormat="1" ht="109.2" customHeight="1" x14ac:dyDescent="0.3">
      <c r="A4260" s="368"/>
      <c r="B4260" s="361"/>
      <c r="C4260" s="368"/>
      <c r="D4260" s="368"/>
      <c r="E4260" s="368"/>
      <c r="F4260" s="368"/>
      <c r="G4260" s="369"/>
      <c r="H4260" s="369"/>
      <c r="I4260" s="443"/>
      <c r="J4260" s="368"/>
      <c r="O4260" s="457"/>
      <c r="P4260" s="398"/>
      <c r="Q4260" s="398"/>
    </row>
    <row r="4261" spans="1:17" s="364" customFormat="1" ht="109.2" customHeight="1" x14ac:dyDescent="0.3">
      <c r="A4261" s="368"/>
      <c r="B4261" s="361"/>
      <c r="C4261" s="368"/>
      <c r="D4261" s="368"/>
      <c r="E4261" s="368"/>
      <c r="F4261" s="368"/>
      <c r="G4261" s="369"/>
      <c r="H4261" s="369"/>
      <c r="I4261" s="443"/>
      <c r="J4261" s="368"/>
      <c r="O4261" s="457"/>
      <c r="P4261" s="398"/>
      <c r="Q4261" s="398"/>
    </row>
    <row r="4262" spans="1:17" s="364" customFormat="1" ht="109.2" customHeight="1" x14ac:dyDescent="0.3">
      <c r="A4262" s="368"/>
      <c r="B4262" s="361"/>
      <c r="C4262" s="368"/>
      <c r="D4262" s="368"/>
      <c r="E4262" s="368"/>
      <c r="F4262" s="368"/>
      <c r="G4262" s="369"/>
      <c r="H4262" s="369"/>
      <c r="I4262" s="443"/>
      <c r="J4262" s="368"/>
      <c r="O4262" s="457"/>
      <c r="P4262" s="398"/>
      <c r="Q4262" s="398"/>
    </row>
    <row r="4263" spans="1:17" s="364" customFormat="1" ht="109.2" customHeight="1" x14ac:dyDescent="0.3">
      <c r="A4263" s="368"/>
      <c r="B4263" s="361"/>
      <c r="C4263" s="368"/>
      <c r="D4263" s="368"/>
      <c r="E4263" s="368"/>
      <c r="F4263" s="368"/>
      <c r="G4263" s="369"/>
      <c r="H4263" s="369"/>
      <c r="I4263" s="443"/>
      <c r="J4263" s="368"/>
      <c r="O4263" s="457"/>
      <c r="P4263" s="398"/>
      <c r="Q4263" s="398"/>
    </row>
    <row r="4264" spans="1:17" s="364" customFormat="1" ht="109.2" customHeight="1" x14ac:dyDescent="0.3">
      <c r="A4264" s="368"/>
      <c r="B4264" s="361"/>
      <c r="C4264" s="368"/>
      <c r="D4264" s="368"/>
      <c r="E4264" s="368"/>
      <c r="F4264" s="368"/>
      <c r="G4264" s="369"/>
      <c r="H4264" s="369"/>
      <c r="I4264" s="443"/>
      <c r="J4264" s="368"/>
      <c r="O4264" s="457"/>
      <c r="P4264" s="398"/>
      <c r="Q4264" s="398"/>
    </row>
    <row r="4265" spans="1:17" s="364" customFormat="1" ht="109.2" customHeight="1" x14ac:dyDescent="0.3">
      <c r="A4265" s="368"/>
      <c r="B4265" s="361"/>
      <c r="C4265" s="368"/>
      <c r="D4265" s="368"/>
      <c r="E4265" s="368"/>
      <c r="F4265" s="368"/>
      <c r="G4265" s="369"/>
      <c r="H4265" s="369"/>
      <c r="I4265" s="443"/>
      <c r="J4265" s="368"/>
      <c r="O4265" s="457"/>
      <c r="P4265" s="398"/>
      <c r="Q4265" s="398"/>
    </row>
    <row r="4266" spans="1:17" s="364" customFormat="1" ht="109.2" customHeight="1" x14ac:dyDescent="0.3">
      <c r="A4266" s="368"/>
      <c r="B4266" s="361"/>
      <c r="C4266" s="368"/>
      <c r="D4266" s="368"/>
      <c r="E4266" s="368"/>
      <c r="F4266" s="368"/>
      <c r="G4266" s="369"/>
      <c r="H4266" s="369"/>
      <c r="I4266" s="443"/>
      <c r="J4266" s="368"/>
      <c r="O4266" s="457"/>
      <c r="P4266" s="398"/>
      <c r="Q4266" s="398"/>
    </row>
    <row r="4267" spans="1:17" s="364" customFormat="1" ht="109.2" customHeight="1" x14ac:dyDescent="0.3">
      <c r="A4267" s="368"/>
      <c r="B4267" s="361"/>
      <c r="C4267" s="368"/>
      <c r="D4267" s="368"/>
      <c r="E4267" s="368"/>
      <c r="F4267" s="368"/>
      <c r="G4267" s="369"/>
      <c r="H4267" s="369"/>
      <c r="I4267" s="443"/>
      <c r="J4267" s="368"/>
      <c r="O4267" s="457"/>
      <c r="P4267" s="398"/>
      <c r="Q4267" s="398"/>
    </row>
    <row r="4268" spans="1:17" s="364" customFormat="1" ht="109.2" customHeight="1" x14ac:dyDescent="0.3">
      <c r="A4268" s="368"/>
      <c r="B4268" s="361"/>
      <c r="C4268" s="368"/>
      <c r="D4268" s="368"/>
      <c r="E4268" s="368"/>
      <c r="F4268" s="368"/>
      <c r="G4268" s="369"/>
      <c r="H4268" s="369"/>
      <c r="I4268" s="443"/>
      <c r="J4268" s="368"/>
      <c r="O4268" s="457"/>
      <c r="P4268" s="398"/>
      <c r="Q4268" s="398"/>
    </row>
    <row r="4269" spans="1:17" s="364" customFormat="1" ht="109.2" customHeight="1" x14ac:dyDescent="0.3">
      <c r="A4269" s="368"/>
      <c r="B4269" s="361"/>
      <c r="C4269" s="368"/>
      <c r="D4269" s="368"/>
      <c r="E4269" s="368"/>
      <c r="F4269" s="368"/>
      <c r="G4269" s="369"/>
      <c r="H4269" s="369"/>
      <c r="I4269" s="443"/>
      <c r="J4269" s="368"/>
      <c r="O4269" s="457"/>
      <c r="P4269" s="398"/>
      <c r="Q4269" s="398"/>
    </row>
    <row r="4270" spans="1:17" s="364" customFormat="1" ht="109.2" customHeight="1" x14ac:dyDescent="0.3">
      <c r="A4270" s="368"/>
      <c r="B4270" s="361"/>
      <c r="C4270" s="368"/>
      <c r="D4270" s="368"/>
      <c r="E4270" s="368"/>
      <c r="F4270" s="368"/>
      <c r="G4270" s="369"/>
      <c r="H4270" s="369"/>
      <c r="I4270" s="443"/>
      <c r="J4270" s="368"/>
      <c r="O4270" s="457"/>
      <c r="P4270" s="398"/>
      <c r="Q4270" s="398"/>
    </row>
    <row r="4271" spans="1:17" s="364" customFormat="1" ht="109.2" customHeight="1" x14ac:dyDescent="0.3">
      <c r="A4271" s="368"/>
      <c r="B4271" s="361"/>
      <c r="C4271" s="368"/>
      <c r="D4271" s="368"/>
      <c r="E4271" s="368"/>
      <c r="F4271" s="368"/>
      <c r="G4271" s="369"/>
      <c r="H4271" s="369"/>
      <c r="I4271" s="443"/>
      <c r="J4271" s="368"/>
      <c r="O4271" s="457"/>
      <c r="P4271" s="398"/>
      <c r="Q4271" s="398"/>
    </row>
    <row r="4272" spans="1:17" s="364" customFormat="1" ht="109.2" customHeight="1" x14ac:dyDescent="0.3">
      <c r="A4272" s="368"/>
      <c r="B4272" s="361"/>
      <c r="C4272" s="368"/>
      <c r="D4272" s="368"/>
      <c r="E4272" s="368"/>
      <c r="F4272" s="368"/>
      <c r="G4272" s="369"/>
      <c r="H4272" s="369"/>
      <c r="I4272" s="443"/>
      <c r="J4272" s="368"/>
      <c r="O4272" s="457"/>
      <c r="P4272" s="398"/>
      <c r="Q4272" s="398"/>
    </row>
    <row r="4273" spans="1:17" s="364" customFormat="1" ht="109.2" customHeight="1" x14ac:dyDescent="0.3">
      <c r="A4273" s="368"/>
      <c r="B4273" s="361"/>
      <c r="C4273" s="368"/>
      <c r="D4273" s="368"/>
      <c r="E4273" s="368"/>
      <c r="F4273" s="368"/>
      <c r="G4273" s="369"/>
      <c r="H4273" s="369"/>
      <c r="I4273" s="443"/>
      <c r="J4273" s="368"/>
      <c r="O4273" s="457"/>
      <c r="P4273" s="398"/>
      <c r="Q4273" s="398"/>
    </row>
    <row r="4274" spans="1:17" s="364" customFormat="1" ht="109.2" customHeight="1" x14ac:dyDescent="0.3">
      <c r="A4274" s="368"/>
      <c r="B4274" s="361"/>
      <c r="C4274" s="368"/>
      <c r="D4274" s="368"/>
      <c r="E4274" s="368"/>
      <c r="F4274" s="368"/>
      <c r="G4274" s="369"/>
      <c r="H4274" s="369"/>
      <c r="I4274" s="443"/>
      <c r="J4274" s="368"/>
      <c r="O4274" s="457"/>
      <c r="P4274" s="398"/>
      <c r="Q4274" s="398"/>
    </row>
    <row r="4275" spans="1:17" s="364" customFormat="1" ht="109.2" customHeight="1" x14ac:dyDescent="0.3">
      <c r="A4275" s="368"/>
      <c r="B4275" s="361"/>
      <c r="C4275" s="368"/>
      <c r="D4275" s="368"/>
      <c r="E4275" s="368"/>
      <c r="F4275" s="368"/>
      <c r="G4275" s="369"/>
      <c r="H4275" s="369"/>
      <c r="I4275" s="443"/>
      <c r="J4275" s="368"/>
      <c r="O4275" s="457"/>
      <c r="P4275" s="398"/>
      <c r="Q4275" s="398"/>
    </row>
    <row r="4276" spans="1:17" s="364" customFormat="1" ht="109.2" customHeight="1" x14ac:dyDescent="0.3">
      <c r="A4276" s="368"/>
      <c r="B4276" s="361"/>
      <c r="C4276" s="368"/>
      <c r="D4276" s="368"/>
      <c r="E4276" s="368"/>
      <c r="F4276" s="368"/>
      <c r="G4276" s="369"/>
      <c r="H4276" s="369"/>
      <c r="I4276" s="443"/>
      <c r="J4276" s="368"/>
      <c r="O4276" s="457"/>
      <c r="P4276" s="398"/>
      <c r="Q4276" s="398"/>
    </row>
    <row r="4277" spans="1:17" s="364" customFormat="1" ht="109.2" customHeight="1" x14ac:dyDescent="0.3">
      <c r="A4277" s="368"/>
      <c r="B4277" s="361"/>
      <c r="C4277" s="368"/>
      <c r="D4277" s="368"/>
      <c r="E4277" s="368"/>
      <c r="F4277" s="368"/>
      <c r="G4277" s="369"/>
      <c r="H4277" s="369"/>
      <c r="I4277" s="443"/>
      <c r="J4277" s="368"/>
      <c r="O4277" s="457"/>
      <c r="P4277" s="398"/>
      <c r="Q4277" s="398"/>
    </row>
    <row r="4278" spans="1:17" s="364" customFormat="1" ht="109.2" customHeight="1" x14ac:dyDescent="0.3">
      <c r="A4278" s="368"/>
      <c r="B4278" s="361"/>
      <c r="C4278" s="368"/>
      <c r="D4278" s="368"/>
      <c r="E4278" s="368"/>
      <c r="F4278" s="368"/>
      <c r="G4278" s="369"/>
      <c r="H4278" s="369"/>
      <c r="I4278" s="443"/>
      <c r="J4278" s="368"/>
      <c r="O4278" s="457"/>
      <c r="P4278" s="398"/>
      <c r="Q4278" s="398"/>
    </row>
    <row r="4279" spans="1:17" s="364" customFormat="1" ht="109.2" customHeight="1" x14ac:dyDescent="0.3">
      <c r="A4279" s="368"/>
      <c r="B4279" s="361"/>
      <c r="C4279" s="368"/>
      <c r="D4279" s="368"/>
      <c r="E4279" s="368"/>
      <c r="F4279" s="368"/>
      <c r="G4279" s="369"/>
      <c r="H4279" s="369"/>
      <c r="I4279" s="443"/>
      <c r="J4279" s="368"/>
      <c r="O4279" s="457"/>
      <c r="P4279" s="398"/>
      <c r="Q4279" s="398"/>
    </row>
    <row r="4280" spans="1:17" s="364" customFormat="1" ht="109.2" customHeight="1" x14ac:dyDescent="0.3">
      <c r="A4280" s="368"/>
      <c r="B4280" s="361"/>
      <c r="C4280" s="368"/>
      <c r="D4280" s="368"/>
      <c r="E4280" s="368"/>
      <c r="F4280" s="368"/>
      <c r="G4280" s="369"/>
      <c r="H4280" s="369"/>
      <c r="I4280" s="443"/>
      <c r="J4280" s="368"/>
      <c r="O4280" s="457"/>
      <c r="P4280" s="398"/>
      <c r="Q4280" s="398"/>
    </row>
    <row r="4281" spans="1:17" s="364" customFormat="1" ht="109.2" customHeight="1" x14ac:dyDescent="0.3">
      <c r="A4281" s="368"/>
      <c r="B4281" s="361"/>
      <c r="C4281" s="368"/>
      <c r="D4281" s="368"/>
      <c r="E4281" s="368"/>
      <c r="F4281" s="368"/>
      <c r="G4281" s="369"/>
      <c r="H4281" s="369"/>
      <c r="I4281" s="443"/>
      <c r="J4281" s="368"/>
      <c r="O4281" s="457"/>
      <c r="P4281" s="398"/>
      <c r="Q4281" s="398"/>
    </row>
    <row r="4282" spans="1:17" s="364" customFormat="1" ht="109.2" customHeight="1" x14ac:dyDescent="0.3">
      <c r="A4282" s="368"/>
      <c r="B4282" s="361"/>
      <c r="C4282" s="368"/>
      <c r="D4282" s="368"/>
      <c r="E4282" s="368"/>
      <c r="F4282" s="368"/>
      <c r="G4282" s="369"/>
      <c r="H4282" s="369"/>
      <c r="I4282" s="443"/>
      <c r="J4282" s="368"/>
      <c r="O4282" s="457"/>
      <c r="P4282" s="398"/>
      <c r="Q4282" s="398"/>
    </row>
    <row r="4283" spans="1:17" s="364" customFormat="1" ht="109.2" customHeight="1" x14ac:dyDescent="0.3">
      <c r="A4283" s="368"/>
      <c r="B4283" s="361"/>
      <c r="C4283" s="368"/>
      <c r="D4283" s="368"/>
      <c r="E4283" s="368"/>
      <c r="F4283" s="368"/>
      <c r="G4283" s="369"/>
      <c r="H4283" s="369"/>
      <c r="I4283" s="443"/>
      <c r="J4283" s="368"/>
      <c r="O4283" s="457"/>
      <c r="P4283" s="398"/>
      <c r="Q4283" s="398"/>
    </row>
    <row r="4284" spans="1:17" s="364" customFormat="1" ht="109.2" customHeight="1" x14ac:dyDescent="0.3">
      <c r="A4284" s="368"/>
      <c r="B4284" s="361"/>
      <c r="C4284" s="368"/>
      <c r="D4284" s="368"/>
      <c r="E4284" s="368"/>
      <c r="F4284" s="368"/>
      <c r="G4284" s="369"/>
      <c r="H4284" s="369"/>
      <c r="I4284" s="443"/>
      <c r="J4284" s="368"/>
      <c r="O4284" s="457"/>
      <c r="P4284" s="398"/>
      <c r="Q4284" s="398"/>
    </row>
    <row r="4285" spans="1:17" s="364" customFormat="1" ht="109.2" customHeight="1" x14ac:dyDescent="0.3">
      <c r="A4285" s="368"/>
      <c r="B4285" s="361"/>
      <c r="C4285" s="368"/>
      <c r="D4285" s="368"/>
      <c r="E4285" s="368"/>
      <c r="F4285" s="368"/>
      <c r="G4285" s="369"/>
      <c r="H4285" s="369"/>
      <c r="I4285" s="443"/>
      <c r="J4285" s="368"/>
      <c r="O4285" s="457"/>
      <c r="P4285" s="398"/>
      <c r="Q4285" s="398"/>
    </row>
    <row r="4286" spans="1:17" s="364" customFormat="1" ht="109.2" customHeight="1" x14ac:dyDescent="0.3">
      <c r="A4286" s="368"/>
      <c r="B4286" s="361"/>
      <c r="C4286" s="368"/>
      <c r="D4286" s="368"/>
      <c r="E4286" s="368"/>
      <c r="F4286" s="368"/>
      <c r="G4286" s="369"/>
      <c r="H4286" s="369"/>
      <c r="I4286" s="443"/>
      <c r="J4286" s="368"/>
      <c r="O4286" s="457"/>
      <c r="P4286" s="398"/>
      <c r="Q4286" s="398"/>
    </row>
    <row r="4287" spans="1:17" s="364" customFormat="1" ht="109.2" customHeight="1" x14ac:dyDescent="0.3">
      <c r="A4287" s="368"/>
      <c r="B4287" s="361"/>
      <c r="C4287" s="368"/>
      <c r="D4287" s="368"/>
      <c r="E4287" s="368"/>
      <c r="F4287" s="368"/>
      <c r="G4287" s="369"/>
      <c r="H4287" s="369"/>
      <c r="I4287" s="443"/>
      <c r="J4287" s="368"/>
      <c r="O4287" s="457"/>
      <c r="P4287" s="398"/>
      <c r="Q4287" s="398"/>
    </row>
    <row r="4288" spans="1:17" s="364" customFormat="1" ht="109.2" customHeight="1" x14ac:dyDescent="0.3">
      <c r="A4288" s="368"/>
      <c r="B4288" s="361"/>
      <c r="C4288" s="368"/>
      <c r="D4288" s="368"/>
      <c r="E4288" s="368"/>
      <c r="F4288" s="368"/>
      <c r="G4288" s="369"/>
      <c r="H4288" s="369"/>
      <c r="I4288" s="443"/>
      <c r="J4288" s="368"/>
      <c r="O4288" s="457"/>
      <c r="P4288" s="398"/>
      <c r="Q4288" s="398"/>
    </row>
    <row r="4289" spans="1:17" s="364" customFormat="1" ht="109.2" customHeight="1" x14ac:dyDescent="0.3">
      <c r="A4289" s="368"/>
      <c r="B4289" s="361"/>
      <c r="C4289" s="368"/>
      <c r="D4289" s="368"/>
      <c r="E4289" s="368"/>
      <c r="F4289" s="368"/>
      <c r="G4289" s="369"/>
      <c r="H4289" s="369"/>
      <c r="I4289" s="443"/>
      <c r="J4289" s="368"/>
      <c r="O4289" s="457"/>
      <c r="P4289" s="398"/>
      <c r="Q4289" s="398"/>
    </row>
    <row r="4290" spans="1:17" s="364" customFormat="1" ht="109.2" customHeight="1" x14ac:dyDescent="0.3">
      <c r="A4290" s="368"/>
      <c r="B4290" s="361"/>
      <c r="C4290" s="368"/>
      <c r="D4290" s="368"/>
      <c r="E4290" s="368"/>
      <c r="F4290" s="368"/>
      <c r="G4290" s="369"/>
      <c r="H4290" s="369"/>
      <c r="I4290" s="443"/>
      <c r="J4290" s="368"/>
      <c r="O4290" s="457"/>
      <c r="P4290" s="398"/>
      <c r="Q4290" s="398"/>
    </row>
    <row r="4291" spans="1:17" s="364" customFormat="1" ht="109.2" customHeight="1" x14ac:dyDescent="0.3">
      <c r="A4291" s="368"/>
      <c r="B4291" s="361"/>
      <c r="C4291" s="368"/>
      <c r="D4291" s="368"/>
      <c r="E4291" s="368"/>
      <c r="F4291" s="368"/>
      <c r="G4291" s="369"/>
      <c r="H4291" s="369"/>
      <c r="I4291" s="443"/>
      <c r="J4291" s="368"/>
      <c r="O4291" s="457"/>
      <c r="P4291" s="398"/>
      <c r="Q4291" s="398"/>
    </row>
    <row r="4292" spans="1:17" s="364" customFormat="1" ht="109.2" customHeight="1" x14ac:dyDescent="0.3">
      <c r="A4292" s="368"/>
      <c r="B4292" s="361"/>
      <c r="C4292" s="368"/>
      <c r="D4292" s="368"/>
      <c r="E4292" s="368"/>
      <c r="F4292" s="368"/>
      <c r="G4292" s="369"/>
      <c r="H4292" s="369"/>
      <c r="I4292" s="443"/>
      <c r="J4292" s="368"/>
      <c r="O4292" s="457"/>
      <c r="P4292" s="398"/>
      <c r="Q4292" s="398"/>
    </row>
    <row r="4293" spans="1:17" s="364" customFormat="1" ht="109.2" customHeight="1" x14ac:dyDescent="0.3">
      <c r="A4293" s="368"/>
      <c r="B4293" s="361"/>
      <c r="C4293" s="368"/>
      <c r="D4293" s="368"/>
      <c r="E4293" s="368"/>
      <c r="F4293" s="368"/>
      <c r="G4293" s="369"/>
      <c r="H4293" s="369"/>
      <c r="I4293" s="443"/>
      <c r="J4293" s="368"/>
      <c r="O4293" s="457"/>
      <c r="P4293" s="398"/>
      <c r="Q4293" s="398"/>
    </row>
    <row r="4294" spans="1:17" s="364" customFormat="1" ht="109.2" customHeight="1" x14ac:dyDescent="0.3">
      <c r="A4294" s="368"/>
      <c r="B4294" s="361"/>
      <c r="C4294" s="368"/>
      <c r="D4294" s="368"/>
      <c r="E4294" s="368"/>
      <c r="F4294" s="368"/>
      <c r="G4294" s="369"/>
      <c r="H4294" s="369"/>
      <c r="I4294" s="443"/>
      <c r="J4294" s="368"/>
      <c r="O4294" s="457"/>
      <c r="P4294" s="398"/>
      <c r="Q4294" s="398"/>
    </row>
    <row r="4295" spans="1:17" s="364" customFormat="1" ht="109.2" customHeight="1" x14ac:dyDescent="0.3">
      <c r="A4295" s="368"/>
      <c r="B4295" s="361"/>
      <c r="C4295" s="368"/>
      <c r="D4295" s="368"/>
      <c r="E4295" s="368"/>
      <c r="F4295" s="368"/>
      <c r="G4295" s="369"/>
      <c r="H4295" s="369"/>
      <c r="I4295" s="443"/>
      <c r="J4295" s="368"/>
      <c r="O4295" s="457"/>
      <c r="P4295" s="398"/>
      <c r="Q4295" s="398"/>
    </row>
    <row r="4296" spans="1:17" s="364" customFormat="1" ht="109.2" customHeight="1" x14ac:dyDescent="0.3">
      <c r="A4296" s="368"/>
      <c r="B4296" s="361"/>
      <c r="C4296" s="368"/>
      <c r="D4296" s="368"/>
      <c r="E4296" s="368"/>
      <c r="F4296" s="368"/>
      <c r="G4296" s="369"/>
      <c r="H4296" s="369"/>
      <c r="I4296" s="443"/>
      <c r="J4296" s="368"/>
      <c r="O4296" s="457"/>
      <c r="P4296" s="398"/>
      <c r="Q4296" s="398"/>
    </row>
    <row r="4297" spans="1:17" s="364" customFormat="1" ht="109.2" customHeight="1" x14ac:dyDescent="0.3">
      <c r="A4297" s="368"/>
      <c r="B4297" s="361"/>
      <c r="C4297" s="368"/>
      <c r="D4297" s="368"/>
      <c r="E4297" s="368"/>
      <c r="F4297" s="368"/>
      <c r="G4297" s="369"/>
      <c r="H4297" s="369"/>
      <c r="I4297" s="443"/>
      <c r="J4297" s="368"/>
      <c r="O4297" s="457"/>
      <c r="P4297" s="398"/>
      <c r="Q4297" s="398"/>
    </row>
    <row r="4298" spans="1:17" s="364" customFormat="1" ht="109.2" customHeight="1" x14ac:dyDescent="0.3">
      <c r="A4298" s="368"/>
      <c r="B4298" s="361"/>
      <c r="C4298" s="368"/>
      <c r="D4298" s="368"/>
      <c r="E4298" s="368"/>
      <c r="F4298" s="368"/>
      <c r="G4298" s="369"/>
      <c r="H4298" s="369"/>
      <c r="I4298" s="443"/>
      <c r="J4298" s="368"/>
      <c r="O4298" s="457"/>
      <c r="P4298" s="398"/>
      <c r="Q4298" s="398"/>
    </row>
    <row r="4299" spans="1:17" s="364" customFormat="1" ht="109.2" customHeight="1" x14ac:dyDescent="0.3">
      <c r="A4299" s="368"/>
      <c r="B4299" s="361"/>
      <c r="C4299" s="368"/>
      <c r="D4299" s="368"/>
      <c r="E4299" s="368"/>
      <c r="F4299" s="368"/>
      <c r="G4299" s="369"/>
      <c r="H4299" s="369"/>
      <c r="I4299" s="443"/>
      <c r="J4299" s="368"/>
      <c r="O4299" s="457"/>
      <c r="P4299" s="398"/>
      <c r="Q4299" s="398"/>
    </row>
    <row r="4300" spans="1:17" s="364" customFormat="1" ht="109.2" customHeight="1" x14ac:dyDescent="0.3">
      <c r="A4300" s="368"/>
      <c r="B4300" s="361"/>
      <c r="C4300" s="368"/>
      <c r="D4300" s="368"/>
      <c r="E4300" s="368"/>
      <c r="F4300" s="368"/>
      <c r="G4300" s="369"/>
      <c r="H4300" s="369"/>
      <c r="I4300" s="443"/>
      <c r="J4300" s="368"/>
      <c r="O4300" s="457"/>
      <c r="P4300" s="398"/>
      <c r="Q4300" s="398"/>
    </row>
    <row r="4301" spans="1:17" s="364" customFormat="1" ht="109.2" customHeight="1" x14ac:dyDescent="0.3">
      <c r="A4301" s="368"/>
      <c r="B4301" s="361"/>
      <c r="C4301" s="368"/>
      <c r="D4301" s="368"/>
      <c r="E4301" s="368"/>
      <c r="F4301" s="368"/>
      <c r="G4301" s="369"/>
      <c r="H4301" s="369"/>
      <c r="I4301" s="443"/>
      <c r="J4301" s="368"/>
      <c r="O4301" s="457"/>
      <c r="P4301" s="398"/>
      <c r="Q4301" s="398"/>
    </row>
    <row r="4302" spans="1:17" s="364" customFormat="1" ht="109.2" customHeight="1" x14ac:dyDescent="0.3">
      <c r="A4302" s="368"/>
      <c r="B4302" s="361"/>
      <c r="C4302" s="368"/>
      <c r="D4302" s="368"/>
      <c r="E4302" s="368"/>
      <c r="F4302" s="368"/>
      <c r="G4302" s="369"/>
      <c r="H4302" s="369"/>
      <c r="I4302" s="443"/>
      <c r="J4302" s="368"/>
      <c r="O4302" s="457"/>
      <c r="P4302" s="398"/>
      <c r="Q4302" s="398"/>
    </row>
    <row r="4303" spans="1:17" s="364" customFormat="1" ht="109.2" customHeight="1" x14ac:dyDescent="0.3">
      <c r="A4303" s="368"/>
      <c r="B4303" s="361"/>
      <c r="C4303" s="368"/>
      <c r="D4303" s="368"/>
      <c r="E4303" s="368"/>
      <c r="F4303" s="368"/>
      <c r="G4303" s="369"/>
      <c r="H4303" s="369"/>
      <c r="I4303" s="443"/>
      <c r="J4303" s="368"/>
      <c r="O4303" s="457"/>
      <c r="P4303" s="398"/>
      <c r="Q4303" s="398"/>
    </row>
    <row r="4304" spans="1:17" s="364" customFormat="1" ht="109.2" customHeight="1" x14ac:dyDescent="0.3">
      <c r="A4304" s="368"/>
      <c r="B4304" s="361"/>
      <c r="C4304" s="368"/>
      <c r="D4304" s="368"/>
      <c r="E4304" s="368"/>
      <c r="F4304" s="368"/>
      <c r="G4304" s="369"/>
      <c r="H4304" s="369"/>
      <c r="I4304" s="443"/>
      <c r="J4304" s="368"/>
      <c r="O4304" s="457"/>
      <c r="P4304" s="398"/>
      <c r="Q4304" s="398"/>
    </row>
    <row r="4305" spans="1:17" s="364" customFormat="1" ht="109.2" customHeight="1" x14ac:dyDescent="0.3">
      <c r="A4305" s="368"/>
      <c r="B4305" s="361"/>
      <c r="C4305" s="368"/>
      <c r="D4305" s="368"/>
      <c r="E4305" s="368"/>
      <c r="F4305" s="368"/>
      <c r="G4305" s="369"/>
      <c r="H4305" s="369"/>
      <c r="I4305" s="443"/>
      <c r="J4305" s="368"/>
      <c r="O4305" s="457"/>
      <c r="P4305" s="398"/>
      <c r="Q4305" s="398"/>
    </row>
    <row r="4306" spans="1:17" s="364" customFormat="1" ht="109.2" customHeight="1" x14ac:dyDescent="0.3">
      <c r="A4306" s="368"/>
      <c r="B4306" s="361"/>
      <c r="C4306" s="368"/>
      <c r="D4306" s="368"/>
      <c r="E4306" s="368"/>
      <c r="F4306" s="368"/>
      <c r="G4306" s="369"/>
      <c r="H4306" s="369"/>
      <c r="I4306" s="443"/>
      <c r="J4306" s="368"/>
      <c r="O4306" s="457"/>
      <c r="P4306" s="398"/>
      <c r="Q4306" s="398"/>
    </row>
    <row r="4307" spans="1:17" s="364" customFormat="1" ht="109.2" customHeight="1" x14ac:dyDescent="0.3">
      <c r="A4307" s="368"/>
      <c r="B4307" s="361"/>
      <c r="C4307" s="368"/>
      <c r="D4307" s="368"/>
      <c r="E4307" s="368"/>
      <c r="F4307" s="368"/>
      <c r="G4307" s="369"/>
      <c r="H4307" s="369"/>
      <c r="I4307" s="443"/>
      <c r="J4307" s="368"/>
      <c r="O4307" s="457"/>
      <c r="P4307" s="398"/>
      <c r="Q4307" s="398"/>
    </row>
    <row r="4308" spans="1:17" s="364" customFormat="1" ht="109.2" customHeight="1" x14ac:dyDescent="0.3">
      <c r="A4308" s="368"/>
      <c r="B4308" s="361"/>
      <c r="C4308" s="368"/>
      <c r="D4308" s="368"/>
      <c r="E4308" s="368"/>
      <c r="F4308" s="368"/>
      <c r="G4308" s="369"/>
      <c r="H4308" s="369"/>
      <c r="I4308" s="443"/>
      <c r="J4308" s="368"/>
      <c r="O4308" s="457"/>
      <c r="P4308" s="398"/>
      <c r="Q4308" s="398"/>
    </row>
    <row r="4309" spans="1:17" s="364" customFormat="1" ht="109.2" customHeight="1" x14ac:dyDescent="0.3">
      <c r="A4309" s="368"/>
      <c r="B4309" s="361"/>
      <c r="C4309" s="368"/>
      <c r="D4309" s="368"/>
      <c r="E4309" s="368"/>
      <c r="F4309" s="368"/>
      <c r="G4309" s="369"/>
      <c r="H4309" s="369"/>
      <c r="I4309" s="443"/>
      <c r="J4309" s="368"/>
      <c r="O4309" s="457"/>
      <c r="P4309" s="398"/>
      <c r="Q4309" s="398"/>
    </row>
    <row r="4310" spans="1:17" s="364" customFormat="1" ht="109.2" customHeight="1" x14ac:dyDescent="0.3">
      <c r="A4310" s="368"/>
      <c r="B4310" s="361"/>
      <c r="C4310" s="368"/>
      <c r="D4310" s="368"/>
      <c r="E4310" s="368"/>
      <c r="F4310" s="368"/>
      <c r="G4310" s="369"/>
      <c r="H4310" s="369"/>
      <c r="I4310" s="443"/>
      <c r="J4310" s="368"/>
      <c r="O4310" s="457"/>
      <c r="P4310" s="398"/>
      <c r="Q4310" s="398"/>
    </row>
    <row r="4311" spans="1:17" s="364" customFormat="1" ht="109.2" customHeight="1" x14ac:dyDescent="0.3">
      <c r="A4311" s="368"/>
      <c r="B4311" s="361"/>
      <c r="C4311" s="368"/>
      <c r="D4311" s="368"/>
      <c r="E4311" s="368"/>
      <c r="F4311" s="368"/>
      <c r="G4311" s="369"/>
      <c r="H4311" s="369"/>
      <c r="I4311" s="443"/>
      <c r="J4311" s="368"/>
      <c r="O4311" s="457"/>
      <c r="P4311" s="398"/>
      <c r="Q4311" s="398"/>
    </row>
    <row r="4312" spans="1:17" s="364" customFormat="1" ht="109.2" customHeight="1" x14ac:dyDescent="0.3">
      <c r="A4312" s="368"/>
      <c r="B4312" s="361"/>
      <c r="C4312" s="368"/>
      <c r="D4312" s="368"/>
      <c r="E4312" s="368"/>
      <c r="F4312" s="368"/>
      <c r="G4312" s="369"/>
      <c r="H4312" s="369"/>
      <c r="I4312" s="443"/>
      <c r="J4312" s="368"/>
      <c r="O4312" s="457"/>
      <c r="P4312" s="398"/>
      <c r="Q4312" s="398"/>
    </row>
    <row r="4313" spans="1:17" s="364" customFormat="1" ht="109.2" customHeight="1" x14ac:dyDescent="0.3">
      <c r="A4313" s="368"/>
      <c r="B4313" s="361"/>
      <c r="C4313" s="368"/>
      <c r="D4313" s="368"/>
      <c r="E4313" s="368"/>
      <c r="F4313" s="368"/>
      <c r="G4313" s="369"/>
      <c r="H4313" s="369"/>
      <c r="I4313" s="443"/>
      <c r="J4313" s="368"/>
      <c r="O4313" s="457"/>
      <c r="P4313" s="398"/>
      <c r="Q4313" s="398"/>
    </row>
    <row r="4314" spans="1:17" s="364" customFormat="1" ht="109.2" customHeight="1" x14ac:dyDescent="0.3">
      <c r="A4314" s="368"/>
      <c r="B4314" s="361"/>
      <c r="C4314" s="368"/>
      <c r="D4314" s="368"/>
      <c r="E4314" s="368"/>
      <c r="F4314" s="368"/>
      <c r="G4314" s="369"/>
      <c r="H4314" s="369"/>
      <c r="I4314" s="443"/>
      <c r="J4314" s="368"/>
      <c r="O4314" s="457"/>
      <c r="P4314" s="398"/>
      <c r="Q4314" s="398"/>
    </row>
    <row r="4315" spans="1:17" s="364" customFormat="1" ht="109.2" customHeight="1" x14ac:dyDescent="0.3">
      <c r="A4315" s="368"/>
      <c r="B4315" s="361"/>
      <c r="C4315" s="368"/>
      <c r="D4315" s="368"/>
      <c r="E4315" s="368"/>
      <c r="F4315" s="368"/>
      <c r="G4315" s="369"/>
      <c r="H4315" s="369"/>
      <c r="I4315" s="443"/>
      <c r="J4315" s="368"/>
      <c r="O4315" s="457"/>
      <c r="P4315" s="398"/>
      <c r="Q4315" s="398"/>
    </row>
    <row r="4316" spans="1:17" s="364" customFormat="1" ht="109.2" customHeight="1" x14ac:dyDescent="0.3">
      <c r="A4316" s="368"/>
      <c r="B4316" s="361"/>
      <c r="C4316" s="368"/>
      <c r="D4316" s="368"/>
      <c r="E4316" s="368"/>
      <c r="F4316" s="368"/>
      <c r="G4316" s="369"/>
      <c r="H4316" s="369"/>
      <c r="I4316" s="443"/>
      <c r="J4316" s="368"/>
      <c r="O4316" s="457"/>
      <c r="P4316" s="398"/>
      <c r="Q4316" s="398"/>
    </row>
    <row r="4317" spans="1:17" s="364" customFormat="1" ht="109.2" customHeight="1" x14ac:dyDescent="0.3">
      <c r="A4317" s="368"/>
      <c r="B4317" s="361"/>
      <c r="C4317" s="368"/>
      <c r="D4317" s="368"/>
      <c r="E4317" s="368"/>
      <c r="F4317" s="368"/>
      <c r="G4317" s="369"/>
      <c r="H4317" s="369"/>
      <c r="I4317" s="443"/>
      <c r="J4317" s="368"/>
      <c r="O4317" s="457"/>
      <c r="P4317" s="398"/>
      <c r="Q4317" s="398"/>
    </row>
    <row r="4318" spans="1:17" s="364" customFormat="1" ht="109.2" customHeight="1" x14ac:dyDescent="0.3">
      <c r="A4318" s="368"/>
      <c r="B4318" s="361"/>
      <c r="C4318" s="368"/>
      <c r="D4318" s="368"/>
      <c r="E4318" s="368"/>
      <c r="F4318" s="368"/>
      <c r="G4318" s="369"/>
      <c r="H4318" s="369"/>
      <c r="I4318" s="443"/>
      <c r="J4318" s="368"/>
      <c r="O4318" s="457"/>
      <c r="P4318" s="398"/>
      <c r="Q4318" s="398"/>
    </row>
    <row r="4319" spans="1:17" s="364" customFormat="1" ht="109.2" customHeight="1" x14ac:dyDescent="0.3">
      <c r="A4319" s="368"/>
      <c r="B4319" s="361"/>
      <c r="C4319" s="368"/>
      <c r="D4319" s="368"/>
      <c r="E4319" s="368"/>
      <c r="F4319" s="368"/>
      <c r="G4319" s="369"/>
      <c r="H4319" s="369"/>
      <c r="I4319" s="443"/>
      <c r="J4319" s="368"/>
      <c r="O4319" s="457"/>
      <c r="P4319" s="398"/>
      <c r="Q4319" s="398"/>
    </row>
    <row r="4320" spans="1:17" s="364" customFormat="1" ht="109.2" customHeight="1" x14ac:dyDescent="0.3">
      <c r="A4320" s="368"/>
      <c r="B4320" s="361"/>
      <c r="C4320" s="368"/>
      <c r="D4320" s="368"/>
      <c r="E4320" s="368"/>
      <c r="F4320" s="368"/>
      <c r="G4320" s="369"/>
      <c r="H4320" s="369"/>
      <c r="I4320" s="443"/>
      <c r="J4320" s="368"/>
      <c r="O4320" s="457"/>
      <c r="P4320" s="398"/>
      <c r="Q4320" s="398"/>
    </row>
    <row r="4321" spans="1:17" s="364" customFormat="1" ht="109.2" customHeight="1" x14ac:dyDescent="0.3">
      <c r="A4321" s="368"/>
      <c r="B4321" s="361"/>
      <c r="C4321" s="368"/>
      <c r="D4321" s="368"/>
      <c r="E4321" s="368"/>
      <c r="F4321" s="368"/>
      <c r="G4321" s="369"/>
      <c r="H4321" s="369"/>
      <c r="I4321" s="443"/>
      <c r="J4321" s="368"/>
      <c r="O4321" s="457"/>
      <c r="P4321" s="398"/>
      <c r="Q4321" s="398"/>
    </row>
    <row r="4322" spans="1:17" s="364" customFormat="1" ht="109.2" customHeight="1" x14ac:dyDescent="0.3">
      <c r="A4322" s="368"/>
      <c r="B4322" s="361"/>
      <c r="C4322" s="368"/>
      <c r="D4322" s="368"/>
      <c r="E4322" s="368"/>
      <c r="F4322" s="368"/>
      <c r="G4322" s="369"/>
      <c r="H4322" s="369"/>
      <c r="I4322" s="443"/>
      <c r="J4322" s="368"/>
      <c r="O4322" s="457"/>
      <c r="P4322" s="398"/>
      <c r="Q4322" s="398"/>
    </row>
    <row r="4323" spans="1:17" s="364" customFormat="1" ht="109.2" customHeight="1" x14ac:dyDescent="0.3">
      <c r="A4323" s="368"/>
      <c r="B4323" s="361"/>
      <c r="C4323" s="368"/>
      <c r="D4323" s="368"/>
      <c r="E4323" s="368"/>
      <c r="F4323" s="368"/>
      <c r="G4323" s="369"/>
      <c r="H4323" s="369"/>
      <c r="I4323" s="443"/>
      <c r="J4323" s="368"/>
      <c r="O4323" s="457"/>
      <c r="P4323" s="398"/>
      <c r="Q4323" s="398"/>
    </row>
    <row r="4324" spans="1:17" s="364" customFormat="1" ht="109.2" customHeight="1" x14ac:dyDescent="0.3">
      <c r="A4324" s="368"/>
      <c r="B4324" s="361"/>
      <c r="C4324" s="368"/>
      <c r="D4324" s="368"/>
      <c r="E4324" s="368"/>
      <c r="F4324" s="368"/>
      <c r="G4324" s="369"/>
      <c r="H4324" s="369"/>
      <c r="I4324" s="443"/>
      <c r="J4324" s="368"/>
      <c r="O4324" s="457"/>
      <c r="P4324" s="398"/>
      <c r="Q4324" s="398"/>
    </row>
    <row r="4325" spans="1:17" s="364" customFormat="1" ht="109.2" customHeight="1" x14ac:dyDescent="0.3">
      <c r="A4325" s="368"/>
      <c r="B4325" s="361"/>
      <c r="C4325" s="368"/>
      <c r="D4325" s="368"/>
      <c r="E4325" s="368"/>
      <c r="F4325" s="368"/>
      <c r="G4325" s="369"/>
      <c r="H4325" s="369"/>
      <c r="I4325" s="443"/>
      <c r="J4325" s="368"/>
      <c r="O4325" s="457"/>
      <c r="P4325" s="398"/>
      <c r="Q4325" s="398"/>
    </row>
    <row r="4326" spans="1:17" s="364" customFormat="1" ht="109.2" customHeight="1" x14ac:dyDescent="0.3">
      <c r="A4326" s="368"/>
      <c r="B4326" s="361"/>
      <c r="C4326" s="368"/>
      <c r="D4326" s="368"/>
      <c r="E4326" s="368"/>
      <c r="F4326" s="368"/>
      <c r="G4326" s="369"/>
      <c r="H4326" s="369"/>
      <c r="I4326" s="443"/>
      <c r="J4326" s="368"/>
      <c r="O4326" s="457"/>
      <c r="P4326" s="398"/>
      <c r="Q4326" s="398"/>
    </row>
    <row r="4327" spans="1:17" s="364" customFormat="1" ht="109.2" customHeight="1" x14ac:dyDescent="0.3">
      <c r="A4327" s="368"/>
      <c r="B4327" s="361"/>
      <c r="C4327" s="368"/>
      <c r="D4327" s="368"/>
      <c r="E4327" s="368"/>
      <c r="F4327" s="368"/>
      <c r="G4327" s="369"/>
      <c r="H4327" s="369"/>
      <c r="I4327" s="443"/>
      <c r="J4327" s="368"/>
      <c r="O4327" s="457"/>
      <c r="P4327" s="398"/>
      <c r="Q4327" s="398"/>
    </row>
    <row r="4328" spans="1:17" s="364" customFormat="1" ht="109.2" customHeight="1" x14ac:dyDescent="0.3">
      <c r="A4328" s="368"/>
      <c r="B4328" s="361"/>
      <c r="C4328" s="368"/>
      <c r="D4328" s="368"/>
      <c r="E4328" s="368"/>
      <c r="F4328" s="368"/>
      <c r="G4328" s="369"/>
      <c r="H4328" s="369"/>
      <c r="I4328" s="443"/>
      <c r="J4328" s="368"/>
      <c r="O4328" s="457"/>
      <c r="P4328" s="398"/>
      <c r="Q4328" s="398"/>
    </row>
    <row r="4329" spans="1:17" s="364" customFormat="1" ht="109.2" customHeight="1" x14ac:dyDescent="0.3">
      <c r="A4329" s="368"/>
      <c r="B4329" s="361"/>
      <c r="C4329" s="368"/>
      <c r="D4329" s="368"/>
      <c r="E4329" s="368"/>
      <c r="F4329" s="368"/>
      <c r="G4329" s="369"/>
      <c r="H4329" s="369"/>
      <c r="I4329" s="443"/>
      <c r="J4329" s="368"/>
      <c r="O4329" s="457"/>
      <c r="P4329" s="398"/>
      <c r="Q4329" s="398"/>
    </row>
    <row r="4330" spans="1:17" s="364" customFormat="1" ht="109.2" customHeight="1" x14ac:dyDescent="0.3">
      <c r="A4330" s="368"/>
      <c r="B4330" s="361"/>
      <c r="C4330" s="368"/>
      <c r="D4330" s="368"/>
      <c r="E4330" s="368"/>
      <c r="F4330" s="368"/>
      <c r="G4330" s="369"/>
      <c r="H4330" s="369"/>
      <c r="I4330" s="443"/>
      <c r="J4330" s="368"/>
      <c r="O4330" s="457"/>
      <c r="P4330" s="398"/>
      <c r="Q4330" s="398"/>
    </row>
    <row r="4331" spans="1:17" s="364" customFormat="1" ht="109.2" customHeight="1" x14ac:dyDescent="0.3">
      <c r="A4331" s="368"/>
      <c r="B4331" s="361"/>
      <c r="C4331" s="368"/>
      <c r="D4331" s="368"/>
      <c r="E4331" s="368"/>
      <c r="F4331" s="368"/>
      <c r="G4331" s="369"/>
      <c r="H4331" s="369"/>
      <c r="I4331" s="443"/>
      <c r="J4331" s="368"/>
      <c r="O4331" s="457"/>
      <c r="P4331" s="398"/>
      <c r="Q4331" s="398"/>
    </row>
    <row r="4332" spans="1:17" s="364" customFormat="1" ht="109.2" customHeight="1" x14ac:dyDescent="0.3">
      <c r="A4332" s="368"/>
      <c r="B4332" s="361"/>
      <c r="C4332" s="368"/>
      <c r="D4332" s="368"/>
      <c r="E4332" s="368"/>
      <c r="F4332" s="368"/>
      <c r="G4332" s="369"/>
      <c r="H4332" s="369"/>
      <c r="I4332" s="443"/>
      <c r="J4332" s="368"/>
      <c r="O4332" s="457"/>
      <c r="P4332" s="398"/>
      <c r="Q4332" s="398"/>
    </row>
    <row r="4333" spans="1:17" s="364" customFormat="1" ht="109.2" customHeight="1" x14ac:dyDescent="0.3">
      <c r="A4333" s="368"/>
      <c r="B4333" s="361"/>
      <c r="C4333" s="368"/>
      <c r="D4333" s="368"/>
      <c r="E4333" s="368"/>
      <c r="F4333" s="368"/>
      <c r="G4333" s="369"/>
      <c r="H4333" s="369"/>
      <c r="I4333" s="443"/>
      <c r="J4333" s="368"/>
      <c r="O4333" s="457"/>
      <c r="P4333" s="398"/>
      <c r="Q4333" s="398"/>
    </row>
    <row r="4334" spans="1:17" s="364" customFormat="1" ht="109.2" customHeight="1" x14ac:dyDescent="0.3">
      <c r="A4334" s="368"/>
      <c r="B4334" s="361"/>
      <c r="C4334" s="368"/>
      <c r="D4334" s="368"/>
      <c r="E4334" s="368"/>
      <c r="F4334" s="368"/>
      <c r="G4334" s="369"/>
      <c r="H4334" s="369"/>
      <c r="I4334" s="443"/>
      <c r="J4334" s="368"/>
      <c r="O4334" s="457"/>
      <c r="P4334" s="398"/>
      <c r="Q4334" s="398"/>
    </row>
    <row r="4335" spans="1:17" s="364" customFormat="1" ht="109.2" customHeight="1" x14ac:dyDescent="0.3">
      <c r="A4335" s="368"/>
      <c r="B4335" s="361"/>
      <c r="C4335" s="368"/>
      <c r="D4335" s="368"/>
      <c r="E4335" s="368"/>
      <c r="F4335" s="368"/>
      <c r="G4335" s="369"/>
      <c r="H4335" s="369"/>
      <c r="I4335" s="443"/>
      <c r="J4335" s="368"/>
      <c r="O4335" s="457"/>
      <c r="P4335" s="398"/>
      <c r="Q4335" s="398"/>
    </row>
    <row r="4336" spans="1:17" s="364" customFormat="1" ht="109.2" customHeight="1" x14ac:dyDescent="0.3">
      <c r="A4336" s="368"/>
      <c r="B4336" s="361"/>
      <c r="C4336" s="368"/>
      <c r="D4336" s="368"/>
      <c r="E4336" s="368"/>
      <c r="F4336" s="368"/>
      <c r="G4336" s="369"/>
      <c r="H4336" s="369"/>
      <c r="I4336" s="443"/>
      <c r="J4336" s="368"/>
      <c r="O4336" s="457"/>
      <c r="P4336" s="398"/>
      <c r="Q4336" s="398"/>
    </row>
    <row r="4337" spans="1:17" s="364" customFormat="1" ht="109.2" customHeight="1" x14ac:dyDescent="0.3">
      <c r="A4337" s="368"/>
      <c r="B4337" s="361"/>
      <c r="C4337" s="368"/>
      <c r="D4337" s="368"/>
      <c r="E4337" s="368"/>
      <c r="F4337" s="368"/>
      <c r="G4337" s="369"/>
      <c r="H4337" s="369"/>
      <c r="I4337" s="443"/>
      <c r="J4337" s="368"/>
      <c r="O4337" s="457"/>
      <c r="P4337" s="398"/>
      <c r="Q4337" s="398"/>
    </row>
    <row r="4338" spans="1:17" s="364" customFormat="1" ht="109.2" customHeight="1" x14ac:dyDescent="0.3">
      <c r="A4338" s="368"/>
      <c r="B4338" s="361"/>
      <c r="C4338" s="368"/>
      <c r="D4338" s="368"/>
      <c r="E4338" s="368"/>
      <c r="F4338" s="368"/>
      <c r="G4338" s="369"/>
      <c r="H4338" s="369"/>
      <c r="I4338" s="443"/>
      <c r="J4338" s="368"/>
      <c r="O4338" s="457"/>
      <c r="P4338" s="398"/>
      <c r="Q4338" s="398"/>
    </row>
    <row r="4339" spans="1:17" s="364" customFormat="1" ht="109.2" customHeight="1" x14ac:dyDescent="0.3">
      <c r="A4339" s="368"/>
      <c r="B4339" s="361"/>
      <c r="C4339" s="368"/>
      <c r="D4339" s="368"/>
      <c r="E4339" s="368"/>
      <c r="F4339" s="368"/>
      <c r="G4339" s="369"/>
      <c r="H4339" s="369"/>
      <c r="I4339" s="443"/>
      <c r="J4339" s="368"/>
      <c r="O4339" s="457"/>
      <c r="P4339" s="398"/>
      <c r="Q4339" s="398"/>
    </row>
    <row r="4340" spans="1:17" s="364" customFormat="1" ht="109.2" customHeight="1" x14ac:dyDescent="0.3">
      <c r="A4340" s="368"/>
      <c r="B4340" s="361"/>
      <c r="C4340" s="368"/>
      <c r="D4340" s="368"/>
      <c r="E4340" s="368"/>
      <c r="F4340" s="368"/>
      <c r="G4340" s="369"/>
      <c r="H4340" s="369"/>
      <c r="I4340" s="443"/>
      <c r="J4340" s="368"/>
      <c r="O4340" s="457"/>
      <c r="P4340" s="398"/>
      <c r="Q4340" s="398"/>
    </row>
    <row r="4341" spans="1:17" s="364" customFormat="1" ht="109.2" customHeight="1" x14ac:dyDescent="0.3">
      <c r="A4341" s="368"/>
      <c r="B4341" s="361"/>
      <c r="C4341" s="368"/>
      <c r="D4341" s="368"/>
      <c r="E4341" s="368"/>
      <c r="F4341" s="368"/>
      <c r="G4341" s="369"/>
      <c r="H4341" s="369"/>
      <c r="I4341" s="443"/>
      <c r="J4341" s="368"/>
      <c r="O4341" s="457"/>
      <c r="P4341" s="398"/>
      <c r="Q4341" s="398"/>
    </row>
    <row r="4342" spans="1:17" s="364" customFormat="1" ht="109.2" customHeight="1" x14ac:dyDescent="0.3">
      <c r="A4342" s="368"/>
      <c r="B4342" s="361"/>
      <c r="C4342" s="368"/>
      <c r="D4342" s="368"/>
      <c r="E4342" s="368"/>
      <c r="F4342" s="368"/>
      <c r="G4342" s="369"/>
      <c r="H4342" s="369"/>
      <c r="I4342" s="443"/>
      <c r="J4342" s="368"/>
      <c r="O4342" s="457"/>
      <c r="P4342" s="398"/>
      <c r="Q4342" s="398"/>
    </row>
    <row r="4343" spans="1:17" s="364" customFormat="1" ht="109.2" customHeight="1" x14ac:dyDescent="0.3">
      <c r="A4343" s="368"/>
      <c r="B4343" s="361"/>
      <c r="C4343" s="368"/>
      <c r="D4343" s="368"/>
      <c r="E4343" s="368"/>
      <c r="F4343" s="368"/>
      <c r="G4343" s="369"/>
      <c r="H4343" s="369"/>
      <c r="I4343" s="443"/>
      <c r="J4343" s="368"/>
      <c r="O4343" s="457"/>
      <c r="P4343" s="398"/>
      <c r="Q4343" s="398"/>
    </row>
    <row r="4344" spans="1:17" s="364" customFormat="1" ht="109.2" customHeight="1" x14ac:dyDescent="0.3">
      <c r="A4344" s="368"/>
      <c r="B4344" s="361"/>
      <c r="C4344" s="368"/>
      <c r="D4344" s="368"/>
      <c r="E4344" s="368"/>
      <c r="F4344" s="368"/>
      <c r="G4344" s="369"/>
      <c r="H4344" s="369"/>
      <c r="I4344" s="443"/>
      <c r="J4344" s="368"/>
      <c r="O4344" s="457"/>
      <c r="P4344" s="398"/>
      <c r="Q4344" s="398"/>
    </row>
    <row r="4345" spans="1:17" s="364" customFormat="1" ht="109.2" customHeight="1" x14ac:dyDescent="0.3">
      <c r="A4345" s="368"/>
      <c r="B4345" s="361"/>
      <c r="C4345" s="368"/>
      <c r="D4345" s="368"/>
      <c r="E4345" s="368"/>
      <c r="F4345" s="368"/>
      <c r="G4345" s="369"/>
      <c r="H4345" s="369"/>
      <c r="I4345" s="443"/>
      <c r="J4345" s="368"/>
      <c r="O4345" s="457"/>
      <c r="P4345" s="398"/>
      <c r="Q4345" s="398"/>
    </row>
    <row r="4346" spans="1:17" s="364" customFormat="1" ht="109.2" customHeight="1" x14ac:dyDescent="0.3">
      <c r="A4346" s="368"/>
      <c r="B4346" s="361"/>
      <c r="C4346" s="368"/>
      <c r="D4346" s="368"/>
      <c r="E4346" s="368"/>
      <c r="F4346" s="368"/>
      <c r="G4346" s="369"/>
      <c r="H4346" s="369"/>
      <c r="I4346" s="443"/>
      <c r="J4346" s="368"/>
      <c r="O4346" s="457"/>
      <c r="P4346" s="398"/>
      <c r="Q4346" s="398"/>
    </row>
    <row r="4347" spans="1:17" s="364" customFormat="1" ht="109.2" customHeight="1" x14ac:dyDescent="0.3">
      <c r="A4347" s="368"/>
      <c r="B4347" s="361"/>
      <c r="C4347" s="368"/>
      <c r="D4347" s="368"/>
      <c r="E4347" s="368"/>
      <c r="F4347" s="368"/>
      <c r="G4347" s="369"/>
      <c r="H4347" s="369"/>
      <c r="I4347" s="443"/>
      <c r="J4347" s="368"/>
      <c r="O4347" s="457"/>
      <c r="P4347" s="398"/>
      <c r="Q4347" s="398"/>
    </row>
    <row r="4348" spans="1:17" s="364" customFormat="1" ht="109.2" customHeight="1" x14ac:dyDescent="0.3">
      <c r="A4348" s="368"/>
      <c r="B4348" s="361"/>
      <c r="C4348" s="368"/>
      <c r="D4348" s="368"/>
      <c r="E4348" s="368"/>
      <c r="F4348" s="368"/>
      <c r="G4348" s="369"/>
      <c r="H4348" s="369"/>
      <c r="I4348" s="443"/>
      <c r="J4348" s="368"/>
      <c r="O4348" s="457"/>
      <c r="P4348" s="398"/>
      <c r="Q4348" s="398"/>
    </row>
    <row r="4349" spans="1:17" s="364" customFormat="1" ht="109.2" customHeight="1" x14ac:dyDescent="0.3">
      <c r="A4349" s="368"/>
      <c r="B4349" s="361"/>
      <c r="C4349" s="368"/>
      <c r="D4349" s="368"/>
      <c r="E4349" s="368"/>
      <c r="F4349" s="368"/>
      <c r="G4349" s="369"/>
      <c r="H4349" s="369"/>
      <c r="I4349" s="443"/>
      <c r="J4349" s="368"/>
      <c r="O4349" s="457"/>
      <c r="P4349" s="398"/>
      <c r="Q4349" s="398"/>
    </row>
    <row r="4350" spans="1:17" s="364" customFormat="1" ht="109.2" customHeight="1" x14ac:dyDescent="0.3">
      <c r="A4350" s="368"/>
      <c r="B4350" s="361"/>
      <c r="C4350" s="368"/>
      <c r="D4350" s="368"/>
      <c r="E4350" s="368"/>
      <c r="F4350" s="368"/>
      <c r="G4350" s="369"/>
      <c r="H4350" s="369"/>
      <c r="I4350" s="443"/>
      <c r="J4350" s="368"/>
      <c r="O4350" s="457"/>
      <c r="P4350" s="398"/>
      <c r="Q4350" s="398"/>
    </row>
    <row r="4351" spans="1:17" s="364" customFormat="1" ht="109.2" customHeight="1" x14ac:dyDescent="0.3">
      <c r="A4351" s="368"/>
      <c r="B4351" s="361"/>
      <c r="C4351" s="368"/>
      <c r="D4351" s="368"/>
      <c r="E4351" s="368"/>
      <c r="F4351" s="368"/>
      <c r="G4351" s="369"/>
      <c r="H4351" s="369"/>
      <c r="I4351" s="443"/>
      <c r="J4351" s="368"/>
      <c r="O4351" s="457"/>
      <c r="P4351" s="398"/>
      <c r="Q4351" s="398"/>
    </row>
    <row r="4352" spans="1:17" s="364" customFormat="1" ht="109.2" customHeight="1" x14ac:dyDescent="0.3">
      <c r="A4352" s="368"/>
      <c r="B4352" s="361"/>
      <c r="C4352" s="368"/>
      <c r="D4352" s="368"/>
      <c r="E4352" s="368"/>
      <c r="F4352" s="368"/>
      <c r="G4352" s="369"/>
      <c r="H4352" s="369"/>
      <c r="I4352" s="443"/>
      <c r="J4352" s="368"/>
      <c r="O4352" s="457"/>
      <c r="P4352" s="398"/>
      <c r="Q4352" s="398"/>
    </row>
    <row r="4353" spans="1:17" s="364" customFormat="1" ht="109.2" customHeight="1" x14ac:dyDescent="0.3">
      <c r="A4353" s="368"/>
      <c r="B4353" s="361"/>
      <c r="C4353" s="368"/>
      <c r="D4353" s="368"/>
      <c r="E4353" s="368"/>
      <c r="F4353" s="368"/>
      <c r="G4353" s="369"/>
      <c r="H4353" s="369"/>
      <c r="I4353" s="443"/>
      <c r="J4353" s="368"/>
      <c r="O4353" s="457"/>
      <c r="P4353" s="398"/>
      <c r="Q4353" s="398"/>
    </row>
    <row r="4354" spans="1:17" s="364" customFormat="1" ht="109.2" customHeight="1" x14ac:dyDescent="0.3">
      <c r="A4354" s="368"/>
      <c r="B4354" s="361"/>
      <c r="C4354" s="368"/>
      <c r="D4354" s="368"/>
      <c r="E4354" s="368"/>
      <c r="F4354" s="368"/>
      <c r="G4354" s="369"/>
      <c r="H4354" s="369"/>
      <c r="I4354" s="443"/>
      <c r="J4354" s="368"/>
      <c r="O4354" s="457"/>
      <c r="P4354" s="398"/>
      <c r="Q4354" s="398"/>
    </row>
    <row r="4355" spans="1:17" s="364" customFormat="1" ht="109.2" customHeight="1" x14ac:dyDescent="0.3">
      <c r="A4355" s="368"/>
      <c r="B4355" s="361"/>
      <c r="C4355" s="368"/>
      <c r="D4355" s="368"/>
      <c r="E4355" s="368"/>
      <c r="F4355" s="368"/>
      <c r="G4355" s="369"/>
      <c r="H4355" s="369"/>
      <c r="I4355" s="443"/>
      <c r="J4355" s="368"/>
      <c r="O4355" s="457"/>
      <c r="P4355" s="398"/>
      <c r="Q4355" s="398"/>
    </row>
    <row r="4356" spans="1:17" s="364" customFormat="1" ht="109.2" customHeight="1" x14ac:dyDescent="0.3">
      <c r="A4356" s="368"/>
      <c r="B4356" s="361"/>
      <c r="C4356" s="368"/>
      <c r="D4356" s="368"/>
      <c r="E4356" s="368"/>
      <c r="F4356" s="368"/>
      <c r="G4356" s="369"/>
      <c r="H4356" s="369"/>
      <c r="I4356" s="443"/>
      <c r="J4356" s="368"/>
      <c r="O4356" s="457"/>
      <c r="P4356" s="398"/>
      <c r="Q4356" s="398"/>
    </row>
    <row r="4357" spans="1:17" s="364" customFormat="1" ht="109.2" customHeight="1" x14ac:dyDescent="0.3">
      <c r="A4357" s="368"/>
      <c r="B4357" s="361"/>
      <c r="C4357" s="368"/>
      <c r="D4357" s="368"/>
      <c r="E4357" s="368"/>
      <c r="F4357" s="368"/>
      <c r="G4357" s="369"/>
      <c r="H4357" s="369"/>
      <c r="I4357" s="443"/>
      <c r="J4357" s="368"/>
      <c r="O4357" s="457"/>
      <c r="P4357" s="398"/>
      <c r="Q4357" s="398"/>
    </row>
    <row r="4358" spans="1:17" s="364" customFormat="1" ht="109.2" customHeight="1" x14ac:dyDescent="0.3">
      <c r="A4358" s="368"/>
      <c r="B4358" s="361"/>
      <c r="C4358" s="368"/>
      <c r="D4358" s="368"/>
      <c r="E4358" s="368"/>
      <c r="F4358" s="368"/>
      <c r="G4358" s="369"/>
      <c r="H4358" s="369"/>
      <c r="I4358" s="443"/>
      <c r="J4358" s="368"/>
      <c r="O4358" s="457"/>
      <c r="P4358" s="398"/>
      <c r="Q4358" s="398"/>
    </row>
    <row r="4359" spans="1:17" s="364" customFormat="1" ht="109.2" customHeight="1" x14ac:dyDescent="0.3">
      <c r="A4359" s="368"/>
      <c r="B4359" s="361"/>
      <c r="C4359" s="368"/>
      <c r="D4359" s="368"/>
      <c r="E4359" s="368"/>
      <c r="F4359" s="368"/>
      <c r="G4359" s="369"/>
      <c r="H4359" s="369"/>
      <c r="I4359" s="443"/>
      <c r="J4359" s="368"/>
      <c r="O4359" s="457"/>
      <c r="P4359" s="398"/>
      <c r="Q4359" s="398"/>
    </row>
    <row r="4360" spans="1:17" s="364" customFormat="1" ht="109.2" customHeight="1" x14ac:dyDescent="0.3">
      <c r="A4360" s="368"/>
      <c r="B4360" s="361"/>
      <c r="C4360" s="368"/>
      <c r="D4360" s="368"/>
      <c r="E4360" s="368"/>
      <c r="F4360" s="368"/>
      <c r="G4360" s="369"/>
      <c r="H4360" s="369"/>
      <c r="I4360" s="443"/>
      <c r="J4360" s="368"/>
      <c r="O4360" s="457"/>
      <c r="P4360" s="398"/>
      <c r="Q4360" s="398"/>
    </row>
    <row r="4361" spans="1:17" s="364" customFormat="1" ht="109.2" customHeight="1" x14ac:dyDescent="0.3">
      <c r="A4361" s="368"/>
      <c r="B4361" s="361"/>
      <c r="C4361" s="368"/>
      <c r="D4361" s="368"/>
      <c r="E4361" s="368"/>
      <c r="F4361" s="368"/>
      <c r="G4361" s="369"/>
      <c r="H4361" s="369"/>
      <c r="I4361" s="443"/>
      <c r="J4361" s="368"/>
      <c r="O4361" s="457"/>
      <c r="P4361" s="398"/>
      <c r="Q4361" s="398"/>
    </row>
    <row r="4362" spans="1:17" s="364" customFormat="1" ht="109.2" customHeight="1" x14ac:dyDescent="0.3">
      <c r="A4362" s="368"/>
      <c r="B4362" s="361"/>
      <c r="C4362" s="368"/>
      <c r="D4362" s="368"/>
      <c r="E4362" s="368"/>
      <c r="F4362" s="368"/>
      <c r="G4362" s="369"/>
      <c r="H4362" s="369"/>
      <c r="I4362" s="443"/>
      <c r="J4362" s="368"/>
      <c r="O4362" s="457"/>
      <c r="P4362" s="398"/>
      <c r="Q4362" s="398"/>
    </row>
    <row r="4363" spans="1:17" s="364" customFormat="1" ht="109.2" customHeight="1" x14ac:dyDescent="0.3">
      <c r="A4363" s="368"/>
      <c r="B4363" s="361"/>
      <c r="C4363" s="368"/>
      <c r="D4363" s="368"/>
      <c r="E4363" s="368"/>
      <c r="F4363" s="368"/>
      <c r="G4363" s="369"/>
      <c r="H4363" s="369"/>
      <c r="I4363" s="443"/>
      <c r="J4363" s="368"/>
      <c r="O4363" s="457"/>
      <c r="P4363" s="398"/>
      <c r="Q4363" s="398"/>
    </row>
    <row r="4364" spans="1:17" s="364" customFormat="1" ht="109.2" customHeight="1" x14ac:dyDescent="0.3">
      <c r="A4364" s="368"/>
      <c r="B4364" s="361"/>
      <c r="C4364" s="368"/>
      <c r="D4364" s="368"/>
      <c r="E4364" s="368"/>
      <c r="F4364" s="368"/>
      <c r="G4364" s="369"/>
      <c r="H4364" s="369"/>
      <c r="I4364" s="443"/>
      <c r="J4364" s="368"/>
      <c r="O4364" s="457"/>
      <c r="P4364" s="398"/>
      <c r="Q4364" s="398"/>
    </row>
    <row r="4365" spans="1:17" s="364" customFormat="1" ht="109.2" customHeight="1" x14ac:dyDescent="0.3">
      <c r="A4365" s="368"/>
      <c r="B4365" s="361"/>
      <c r="C4365" s="368"/>
      <c r="D4365" s="368"/>
      <c r="E4365" s="368"/>
      <c r="F4365" s="368"/>
      <c r="G4365" s="369"/>
      <c r="H4365" s="369"/>
      <c r="I4365" s="443"/>
      <c r="J4365" s="368"/>
      <c r="O4365" s="457"/>
      <c r="P4365" s="398"/>
      <c r="Q4365" s="398"/>
    </row>
    <row r="4366" spans="1:17" s="364" customFormat="1" ht="109.2" customHeight="1" x14ac:dyDescent="0.3">
      <c r="A4366" s="368"/>
      <c r="B4366" s="361"/>
      <c r="C4366" s="368"/>
      <c r="D4366" s="368"/>
      <c r="E4366" s="368"/>
      <c r="F4366" s="368"/>
      <c r="G4366" s="369"/>
      <c r="H4366" s="369"/>
      <c r="I4366" s="443"/>
      <c r="J4366" s="368"/>
      <c r="O4366" s="457"/>
      <c r="P4366" s="398"/>
      <c r="Q4366" s="398"/>
    </row>
    <row r="4367" spans="1:17" s="364" customFormat="1" ht="109.2" customHeight="1" x14ac:dyDescent="0.3">
      <c r="A4367" s="368"/>
      <c r="B4367" s="361"/>
      <c r="C4367" s="368"/>
      <c r="D4367" s="368"/>
      <c r="E4367" s="368"/>
      <c r="F4367" s="368"/>
      <c r="G4367" s="369"/>
      <c r="H4367" s="369"/>
      <c r="I4367" s="443"/>
      <c r="J4367" s="368"/>
      <c r="O4367" s="457"/>
      <c r="P4367" s="398"/>
      <c r="Q4367" s="398"/>
    </row>
    <row r="4368" spans="1:17" s="364" customFormat="1" ht="109.2" customHeight="1" x14ac:dyDescent="0.3">
      <c r="A4368" s="368"/>
      <c r="B4368" s="361"/>
      <c r="C4368" s="368"/>
      <c r="D4368" s="368"/>
      <c r="E4368" s="368"/>
      <c r="F4368" s="368"/>
      <c r="G4368" s="369"/>
      <c r="H4368" s="369"/>
      <c r="I4368" s="443"/>
      <c r="J4368" s="368"/>
      <c r="O4368" s="457"/>
      <c r="P4368" s="398"/>
      <c r="Q4368" s="398"/>
    </row>
    <row r="4369" spans="1:17" s="364" customFormat="1" ht="109.2" customHeight="1" x14ac:dyDescent="0.3">
      <c r="A4369" s="368"/>
      <c r="B4369" s="361"/>
      <c r="C4369" s="368"/>
      <c r="D4369" s="368"/>
      <c r="E4369" s="368"/>
      <c r="F4369" s="368"/>
      <c r="G4369" s="369"/>
      <c r="H4369" s="369"/>
      <c r="I4369" s="443"/>
      <c r="J4369" s="368"/>
      <c r="O4369" s="457"/>
      <c r="P4369" s="398"/>
      <c r="Q4369" s="398"/>
    </row>
    <row r="4370" spans="1:17" s="364" customFormat="1" ht="109.2" customHeight="1" x14ac:dyDescent="0.3">
      <c r="A4370" s="368"/>
      <c r="B4370" s="361"/>
      <c r="C4370" s="368"/>
      <c r="D4370" s="368"/>
      <c r="E4370" s="368"/>
      <c r="F4370" s="368"/>
      <c r="G4370" s="369"/>
      <c r="H4370" s="369"/>
      <c r="I4370" s="443"/>
      <c r="J4370" s="368"/>
      <c r="O4370" s="457"/>
      <c r="P4370" s="398"/>
      <c r="Q4370" s="398"/>
    </row>
    <row r="4371" spans="1:17" s="364" customFormat="1" ht="109.2" customHeight="1" x14ac:dyDescent="0.3">
      <c r="A4371" s="368"/>
      <c r="B4371" s="361"/>
      <c r="C4371" s="368"/>
      <c r="D4371" s="368"/>
      <c r="E4371" s="368"/>
      <c r="F4371" s="368"/>
      <c r="G4371" s="369"/>
      <c r="H4371" s="369"/>
      <c r="I4371" s="443"/>
      <c r="J4371" s="368"/>
      <c r="O4371" s="457"/>
      <c r="P4371" s="398"/>
      <c r="Q4371" s="398"/>
    </row>
    <row r="4372" spans="1:17" s="364" customFormat="1" ht="109.2" customHeight="1" x14ac:dyDescent="0.3">
      <c r="A4372" s="368"/>
      <c r="B4372" s="361"/>
      <c r="C4372" s="368"/>
      <c r="D4372" s="368"/>
      <c r="E4372" s="368"/>
      <c r="F4372" s="368"/>
      <c r="G4372" s="369"/>
      <c r="H4372" s="369"/>
      <c r="I4372" s="443"/>
      <c r="J4372" s="368"/>
      <c r="O4372" s="457"/>
      <c r="P4372" s="398"/>
      <c r="Q4372" s="398"/>
    </row>
    <row r="4373" spans="1:17" s="364" customFormat="1" ht="109.2" customHeight="1" x14ac:dyDescent="0.3">
      <c r="A4373" s="368"/>
      <c r="B4373" s="361"/>
      <c r="C4373" s="368"/>
      <c r="D4373" s="368"/>
      <c r="E4373" s="368"/>
      <c r="F4373" s="368"/>
      <c r="G4373" s="369"/>
      <c r="H4373" s="369"/>
      <c r="I4373" s="443"/>
      <c r="J4373" s="368"/>
      <c r="O4373" s="457"/>
      <c r="P4373" s="398"/>
      <c r="Q4373" s="398"/>
    </row>
    <row r="4374" spans="1:17" s="364" customFormat="1" ht="109.2" customHeight="1" x14ac:dyDescent="0.3">
      <c r="A4374" s="368"/>
      <c r="B4374" s="361"/>
      <c r="C4374" s="368"/>
      <c r="D4374" s="368"/>
      <c r="E4374" s="368"/>
      <c r="F4374" s="368"/>
      <c r="G4374" s="369"/>
      <c r="H4374" s="369"/>
      <c r="I4374" s="443"/>
      <c r="J4374" s="368"/>
      <c r="O4374" s="457"/>
      <c r="P4374" s="398"/>
      <c r="Q4374" s="398"/>
    </row>
    <row r="4375" spans="1:17" s="364" customFormat="1" ht="109.2" customHeight="1" x14ac:dyDescent="0.3">
      <c r="A4375" s="368"/>
      <c r="B4375" s="361"/>
      <c r="C4375" s="368"/>
      <c r="D4375" s="368"/>
      <c r="E4375" s="368"/>
      <c r="F4375" s="368"/>
      <c r="G4375" s="369"/>
      <c r="H4375" s="369"/>
      <c r="I4375" s="443"/>
      <c r="J4375" s="368"/>
      <c r="O4375" s="457"/>
      <c r="P4375" s="398"/>
      <c r="Q4375" s="398"/>
    </row>
    <row r="4376" spans="1:17" s="364" customFormat="1" ht="109.2" customHeight="1" x14ac:dyDescent="0.3">
      <c r="A4376" s="368"/>
      <c r="B4376" s="361"/>
      <c r="C4376" s="368"/>
      <c r="D4376" s="368"/>
      <c r="E4376" s="368"/>
      <c r="F4376" s="368"/>
      <c r="G4376" s="369"/>
      <c r="H4376" s="369"/>
      <c r="I4376" s="443"/>
      <c r="J4376" s="368"/>
      <c r="O4376" s="457"/>
      <c r="P4376" s="398"/>
      <c r="Q4376" s="398"/>
    </row>
    <row r="4377" spans="1:17" s="364" customFormat="1" ht="109.2" customHeight="1" x14ac:dyDescent="0.3">
      <c r="A4377" s="368"/>
      <c r="B4377" s="361"/>
      <c r="C4377" s="368"/>
      <c r="D4377" s="368"/>
      <c r="E4377" s="368"/>
      <c r="F4377" s="368"/>
      <c r="G4377" s="369"/>
      <c r="H4377" s="369"/>
      <c r="I4377" s="443"/>
      <c r="J4377" s="368"/>
      <c r="O4377" s="457"/>
      <c r="P4377" s="398"/>
      <c r="Q4377" s="398"/>
    </row>
    <row r="4378" spans="1:17" s="364" customFormat="1" ht="109.2" customHeight="1" x14ac:dyDescent="0.3">
      <c r="A4378" s="368"/>
      <c r="B4378" s="361"/>
      <c r="C4378" s="368"/>
      <c r="D4378" s="368"/>
      <c r="E4378" s="368"/>
      <c r="F4378" s="368"/>
      <c r="G4378" s="369"/>
      <c r="H4378" s="369"/>
      <c r="I4378" s="443"/>
      <c r="J4378" s="368"/>
      <c r="O4378" s="457"/>
      <c r="P4378" s="398"/>
      <c r="Q4378" s="398"/>
    </row>
    <row r="4379" spans="1:17" s="364" customFormat="1" ht="109.2" customHeight="1" x14ac:dyDescent="0.3">
      <c r="A4379" s="368"/>
      <c r="B4379" s="361"/>
      <c r="C4379" s="368"/>
      <c r="D4379" s="368"/>
      <c r="E4379" s="368"/>
      <c r="F4379" s="368"/>
      <c r="G4379" s="369"/>
      <c r="H4379" s="369"/>
      <c r="I4379" s="443"/>
      <c r="J4379" s="368"/>
      <c r="O4379" s="457"/>
      <c r="P4379" s="398"/>
      <c r="Q4379" s="398"/>
    </row>
    <row r="4380" spans="1:17" s="364" customFormat="1" ht="109.2" customHeight="1" x14ac:dyDescent="0.3">
      <c r="A4380" s="368"/>
      <c r="B4380" s="361"/>
      <c r="C4380" s="368"/>
      <c r="D4380" s="368"/>
      <c r="E4380" s="368"/>
      <c r="F4380" s="368"/>
      <c r="G4380" s="369"/>
      <c r="H4380" s="369"/>
      <c r="I4380" s="443"/>
      <c r="J4380" s="368"/>
      <c r="O4380" s="457"/>
      <c r="P4380" s="398"/>
      <c r="Q4380" s="398"/>
    </row>
    <row r="4381" spans="1:17" s="364" customFormat="1" ht="109.2" customHeight="1" x14ac:dyDescent="0.3">
      <c r="A4381" s="368"/>
      <c r="B4381" s="361"/>
      <c r="C4381" s="368"/>
      <c r="D4381" s="368"/>
      <c r="E4381" s="368"/>
      <c r="F4381" s="368"/>
      <c r="G4381" s="369"/>
      <c r="H4381" s="369"/>
      <c r="I4381" s="443"/>
      <c r="J4381" s="368"/>
      <c r="O4381" s="457"/>
      <c r="P4381" s="398"/>
      <c r="Q4381" s="398"/>
    </row>
    <row r="4382" spans="1:17" s="364" customFormat="1" ht="109.2" customHeight="1" x14ac:dyDescent="0.3">
      <c r="A4382" s="368"/>
      <c r="B4382" s="361"/>
      <c r="C4382" s="368"/>
      <c r="D4382" s="368"/>
      <c r="E4382" s="368"/>
      <c r="F4382" s="368"/>
      <c r="G4382" s="369"/>
      <c r="H4382" s="369"/>
      <c r="I4382" s="443"/>
      <c r="J4382" s="368"/>
      <c r="O4382" s="457"/>
      <c r="P4382" s="398"/>
      <c r="Q4382" s="398"/>
    </row>
    <row r="4383" spans="1:17" s="364" customFormat="1" ht="109.2" customHeight="1" x14ac:dyDescent="0.3">
      <c r="A4383" s="368"/>
      <c r="B4383" s="361"/>
      <c r="C4383" s="368"/>
      <c r="D4383" s="368"/>
      <c r="E4383" s="368"/>
      <c r="F4383" s="368"/>
      <c r="G4383" s="369"/>
      <c r="H4383" s="369"/>
      <c r="I4383" s="443"/>
      <c r="J4383" s="368"/>
      <c r="O4383" s="457"/>
      <c r="P4383" s="398"/>
      <c r="Q4383" s="398"/>
    </row>
    <row r="4384" spans="1:17" s="364" customFormat="1" ht="109.2" customHeight="1" x14ac:dyDescent="0.3">
      <c r="A4384" s="368"/>
      <c r="B4384" s="361"/>
      <c r="C4384" s="368"/>
      <c r="D4384" s="368"/>
      <c r="E4384" s="368"/>
      <c r="F4384" s="368"/>
      <c r="G4384" s="369"/>
      <c r="H4384" s="369"/>
      <c r="I4384" s="443"/>
      <c r="J4384" s="368"/>
      <c r="O4384" s="457"/>
      <c r="P4384" s="398"/>
      <c r="Q4384" s="398"/>
    </row>
    <row r="4385" spans="1:17" s="364" customFormat="1" ht="109.2" customHeight="1" x14ac:dyDescent="0.3">
      <c r="A4385" s="368"/>
      <c r="B4385" s="361"/>
      <c r="C4385" s="368"/>
      <c r="D4385" s="368"/>
      <c r="E4385" s="368"/>
      <c r="F4385" s="368"/>
      <c r="G4385" s="369"/>
      <c r="H4385" s="369"/>
      <c r="I4385" s="443"/>
      <c r="J4385" s="368"/>
      <c r="O4385" s="457"/>
      <c r="P4385" s="398"/>
      <c r="Q4385" s="398"/>
    </row>
    <row r="4386" spans="1:17" s="364" customFormat="1" ht="109.2" customHeight="1" x14ac:dyDescent="0.3">
      <c r="A4386" s="368"/>
      <c r="B4386" s="361"/>
      <c r="C4386" s="368"/>
      <c r="D4386" s="368"/>
      <c r="E4386" s="368"/>
      <c r="F4386" s="368"/>
      <c r="G4386" s="369"/>
      <c r="H4386" s="369"/>
      <c r="I4386" s="443"/>
      <c r="J4386" s="368"/>
      <c r="O4386" s="457"/>
      <c r="P4386" s="398"/>
      <c r="Q4386" s="398"/>
    </row>
    <row r="4387" spans="1:17" s="364" customFormat="1" ht="109.2" customHeight="1" x14ac:dyDescent="0.3">
      <c r="A4387" s="368"/>
      <c r="B4387" s="361"/>
      <c r="C4387" s="368"/>
      <c r="D4387" s="368"/>
      <c r="E4387" s="368"/>
      <c r="F4387" s="368"/>
      <c r="G4387" s="369"/>
      <c r="H4387" s="369"/>
      <c r="I4387" s="443"/>
      <c r="J4387" s="368"/>
      <c r="O4387" s="457"/>
      <c r="P4387" s="398"/>
      <c r="Q4387" s="398"/>
    </row>
    <row r="4388" spans="1:17" s="364" customFormat="1" ht="109.2" customHeight="1" x14ac:dyDescent="0.3">
      <c r="A4388" s="368"/>
      <c r="B4388" s="361"/>
      <c r="C4388" s="368"/>
      <c r="D4388" s="368"/>
      <c r="E4388" s="368"/>
      <c r="F4388" s="368"/>
      <c r="G4388" s="369"/>
      <c r="H4388" s="369"/>
      <c r="I4388" s="443"/>
      <c r="J4388" s="368"/>
      <c r="O4388" s="457"/>
      <c r="P4388" s="398"/>
      <c r="Q4388" s="398"/>
    </row>
    <row r="4389" spans="1:17" s="364" customFormat="1" ht="109.2" customHeight="1" x14ac:dyDescent="0.3">
      <c r="A4389" s="368"/>
      <c r="B4389" s="361"/>
      <c r="C4389" s="368"/>
      <c r="D4389" s="368"/>
      <c r="E4389" s="368"/>
      <c r="F4389" s="368"/>
      <c r="G4389" s="369"/>
      <c r="H4389" s="369"/>
      <c r="I4389" s="443"/>
      <c r="J4389" s="368"/>
      <c r="O4389" s="457"/>
      <c r="P4389" s="398"/>
      <c r="Q4389" s="398"/>
    </row>
    <row r="4390" spans="1:17" s="364" customFormat="1" ht="109.2" customHeight="1" x14ac:dyDescent="0.3">
      <c r="A4390" s="368"/>
      <c r="B4390" s="361"/>
      <c r="C4390" s="368"/>
      <c r="D4390" s="368"/>
      <c r="E4390" s="368"/>
      <c r="F4390" s="368"/>
      <c r="G4390" s="369"/>
      <c r="H4390" s="369"/>
      <c r="I4390" s="443"/>
      <c r="J4390" s="368"/>
      <c r="O4390" s="457"/>
      <c r="P4390" s="398"/>
      <c r="Q4390" s="398"/>
    </row>
    <row r="4391" spans="1:17" s="364" customFormat="1" ht="109.2" customHeight="1" x14ac:dyDescent="0.3">
      <c r="A4391" s="368"/>
      <c r="B4391" s="361"/>
      <c r="C4391" s="368"/>
      <c r="D4391" s="368"/>
      <c r="E4391" s="368"/>
      <c r="F4391" s="368"/>
      <c r="G4391" s="369"/>
      <c r="H4391" s="369"/>
      <c r="I4391" s="443"/>
      <c r="J4391" s="368"/>
      <c r="O4391" s="457"/>
      <c r="P4391" s="398"/>
      <c r="Q4391" s="398"/>
    </row>
    <row r="4392" spans="1:17" s="364" customFormat="1" ht="109.2" customHeight="1" x14ac:dyDescent="0.3">
      <c r="A4392" s="368"/>
      <c r="B4392" s="361"/>
      <c r="C4392" s="368"/>
      <c r="D4392" s="368"/>
      <c r="E4392" s="368"/>
      <c r="F4392" s="368"/>
      <c r="G4392" s="369"/>
      <c r="H4392" s="369"/>
      <c r="I4392" s="443"/>
      <c r="J4392" s="368"/>
      <c r="O4392" s="457"/>
      <c r="P4392" s="398"/>
      <c r="Q4392" s="398"/>
    </row>
    <row r="4393" spans="1:17" s="364" customFormat="1" ht="109.2" customHeight="1" x14ac:dyDescent="0.3">
      <c r="A4393" s="368"/>
      <c r="B4393" s="361"/>
      <c r="C4393" s="368"/>
      <c r="D4393" s="368"/>
      <c r="E4393" s="368"/>
      <c r="F4393" s="368"/>
      <c r="G4393" s="369"/>
      <c r="H4393" s="369"/>
      <c r="I4393" s="443"/>
      <c r="J4393" s="368"/>
      <c r="O4393" s="457"/>
      <c r="P4393" s="398"/>
      <c r="Q4393" s="398"/>
    </row>
    <row r="4394" spans="1:17" s="364" customFormat="1" ht="109.2" customHeight="1" x14ac:dyDescent="0.3">
      <c r="A4394" s="368"/>
      <c r="B4394" s="361"/>
      <c r="C4394" s="368"/>
      <c r="D4394" s="368"/>
      <c r="E4394" s="368"/>
      <c r="F4394" s="368"/>
      <c r="G4394" s="369"/>
      <c r="H4394" s="369"/>
      <c r="I4394" s="443"/>
      <c r="J4394" s="368"/>
      <c r="O4394" s="457"/>
      <c r="P4394" s="398"/>
      <c r="Q4394" s="398"/>
    </row>
    <row r="4395" spans="1:17" s="364" customFormat="1" ht="109.2" customHeight="1" x14ac:dyDescent="0.3">
      <c r="A4395" s="368"/>
      <c r="B4395" s="361"/>
      <c r="C4395" s="368"/>
      <c r="D4395" s="368"/>
      <c r="E4395" s="368"/>
      <c r="F4395" s="368"/>
      <c r="G4395" s="369"/>
      <c r="H4395" s="369"/>
      <c r="I4395" s="443"/>
      <c r="J4395" s="368"/>
      <c r="O4395" s="457"/>
      <c r="P4395" s="398"/>
      <c r="Q4395" s="398"/>
    </row>
    <row r="4396" spans="1:17" s="364" customFormat="1" ht="109.2" customHeight="1" x14ac:dyDescent="0.3">
      <c r="A4396" s="368"/>
      <c r="B4396" s="361"/>
      <c r="C4396" s="368"/>
      <c r="D4396" s="368"/>
      <c r="E4396" s="368"/>
      <c r="F4396" s="368"/>
      <c r="G4396" s="369"/>
      <c r="H4396" s="369"/>
      <c r="I4396" s="443"/>
      <c r="J4396" s="368"/>
      <c r="O4396" s="457"/>
      <c r="P4396" s="398"/>
      <c r="Q4396" s="398"/>
    </row>
    <row r="4397" spans="1:17" s="364" customFormat="1" ht="109.2" customHeight="1" x14ac:dyDescent="0.3">
      <c r="A4397" s="368"/>
      <c r="B4397" s="361"/>
      <c r="C4397" s="368"/>
      <c r="D4397" s="368"/>
      <c r="E4397" s="368"/>
      <c r="F4397" s="368"/>
      <c r="G4397" s="369"/>
      <c r="H4397" s="369"/>
      <c r="I4397" s="443"/>
      <c r="J4397" s="368"/>
      <c r="O4397" s="457"/>
      <c r="P4397" s="398"/>
      <c r="Q4397" s="398"/>
    </row>
    <row r="4398" spans="1:17" s="364" customFormat="1" ht="109.2" customHeight="1" x14ac:dyDescent="0.3">
      <c r="A4398" s="368"/>
      <c r="B4398" s="361"/>
      <c r="C4398" s="368"/>
      <c r="D4398" s="368"/>
      <c r="E4398" s="368"/>
      <c r="F4398" s="368"/>
      <c r="G4398" s="369"/>
      <c r="H4398" s="369"/>
      <c r="I4398" s="443"/>
      <c r="J4398" s="368"/>
      <c r="O4398" s="457"/>
      <c r="P4398" s="398"/>
      <c r="Q4398" s="398"/>
    </row>
    <row r="4399" spans="1:17" s="364" customFormat="1" ht="109.2" customHeight="1" x14ac:dyDescent="0.3">
      <c r="A4399" s="368"/>
      <c r="B4399" s="361"/>
      <c r="C4399" s="368"/>
      <c r="D4399" s="368"/>
      <c r="E4399" s="368"/>
      <c r="F4399" s="368"/>
      <c r="G4399" s="369"/>
      <c r="H4399" s="369"/>
      <c r="I4399" s="443"/>
      <c r="J4399" s="368"/>
      <c r="O4399" s="457"/>
      <c r="P4399" s="398"/>
      <c r="Q4399" s="398"/>
    </row>
    <row r="4400" spans="1:17" s="364" customFormat="1" ht="109.2" customHeight="1" x14ac:dyDescent="0.3">
      <c r="A4400" s="368"/>
      <c r="B4400" s="361"/>
      <c r="C4400" s="368"/>
      <c r="D4400" s="368"/>
      <c r="E4400" s="368"/>
      <c r="F4400" s="368"/>
      <c r="G4400" s="369"/>
      <c r="H4400" s="369"/>
      <c r="I4400" s="443"/>
      <c r="J4400" s="368"/>
      <c r="O4400" s="457"/>
      <c r="P4400" s="398"/>
      <c r="Q4400" s="398"/>
    </row>
    <row r="4401" spans="1:17" s="364" customFormat="1" ht="109.2" customHeight="1" x14ac:dyDescent="0.3">
      <c r="A4401" s="368"/>
      <c r="B4401" s="361"/>
      <c r="C4401" s="368"/>
      <c r="D4401" s="368"/>
      <c r="E4401" s="368"/>
      <c r="F4401" s="368"/>
      <c r="G4401" s="369"/>
      <c r="H4401" s="369"/>
      <c r="I4401" s="443"/>
      <c r="J4401" s="368"/>
      <c r="O4401" s="457"/>
      <c r="P4401" s="398"/>
      <c r="Q4401" s="398"/>
    </row>
    <row r="4402" spans="1:17" s="364" customFormat="1" ht="109.2" customHeight="1" x14ac:dyDescent="0.3">
      <c r="A4402" s="368"/>
      <c r="B4402" s="361"/>
      <c r="C4402" s="368"/>
      <c r="D4402" s="368"/>
      <c r="E4402" s="368"/>
      <c r="F4402" s="368"/>
      <c r="G4402" s="369"/>
      <c r="H4402" s="369"/>
      <c r="I4402" s="443"/>
      <c r="J4402" s="368"/>
      <c r="O4402" s="457"/>
      <c r="P4402" s="398"/>
      <c r="Q4402" s="398"/>
    </row>
    <row r="4403" spans="1:17" s="364" customFormat="1" ht="109.2" customHeight="1" x14ac:dyDescent="0.3">
      <c r="A4403" s="368"/>
      <c r="B4403" s="361"/>
      <c r="C4403" s="368"/>
      <c r="D4403" s="368"/>
      <c r="E4403" s="368"/>
      <c r="F4403" s="368"/>
      <c r="G4403" s="369"/>
      <c r="H4403" s="369"/>
      <c r="I4403" s="443"/>
      <c r="J4403" s="368"/>
      <c r="O4403" s="457"/>
      <c r="P4403" s="398"/>
      <c r="Q4403" s="398"/>
    </row>
    <row r="4404" spans="1:17" s="364" customFormat="1" ht="109.2" customHeight="1" x14ac:dyDescent="0.3">
      <c r="A4404" s="368"/>
      <c r="B4404" s="361"/>
      <c r="C4404" s="368"/>
      <c r="D4404" s="368"/>
      <c r="E4404" s="368"/>
      <c r="F4404" s="368"/>
      <c r="G4404" s="369"/>
      <c r="H4404" s="369"/>
      <c r="I4404" s="443"/>
      <c r="J4404" s="368"/>
      <c r="O4404" s="457"/>
      <c r="P4404" s="398"/>
      <c r="Q4404" s="398"/>
    </row>
    <row r="4405" spans="1:17" s="364" customFormat="1" ht="109.2" customHeight="1" x14ac:dyDescent="0.3">
      <c r="A4405" s="368"/>
      <c r="B4405" s="361"/>
      <c r="C4405" s="368"/>
      <c r="D4405" s="368"/>
      <c r="E4405" s="368"/>
      <c r="F4405" s="368"/>
      <c r="G4405" s="369"/>
      <c r="H4405" s="369"/>
      <c r="I4405" s="443"/>
      <c r="J4405" s="368"/>
      <c r="O4405" s="457"/>
      <c r="P4405" s="398"/>
      <c r="Q4405" s="398"/>
    </row>
    <row r="4406" spans="1:17" s="364" customFormat="1" ht="109.2" customHeight="1" x14ac:dyDescent="0.3">
      <c r="A4406" s="368"/>
      <c r="B4406" s="361"/>
      <c r="C4406" s="368"/>
      <c r="D4406" s="368"/>
      <c r="E4406" s="368"/>
      <c r="F4406" s="368"/>
      <c r="G4406" s="369"/>
      <c r="H4406" s="369"/>
      <c r="I4406" s="443"/>
      <c r="J4406" s="368"/>
      <c r="O4406" s="457"/>
      <c r="P4406" s="398"/>
      <c r="Q4406" s="398"/>
    </row>
    <row r="4407" spans="1:17" s="364" customFormat="1" ht="109.2" customHeight="1" x14ac:dyDescent="0.3">
      <c r="A4407" s="368"/>
      <c r="B4407" s="361"/>
      <c r="C4407" s="368"/>
      <c r="D4407" s="368"/>
      <c r="E4407" s="368"/>
      <c r="F4407" s="368"/>
      <c r="G4407" s="369"/>
      <c r="H4407" s="369"/>
      <c r="I4407" s="443"/>
      <c r="J4407" s="368"/>
      <c r="O4407" s="457"/>
      <c r="P4407" s="398"/>
      <c r="Q4407" s="398"/>
    </row>
    <row r="4408" spans="1:17" s="364" customFormat="1" ht="109.2" customHeight="1" x14ac:dyDescent="0.3">
      <c r="A4408" s="368"/>
      <c r="B4408" s="361"/>
      <c r="C4408" s="368"/>
      <c r="D4408" s="368"/>
      <c r="E4408" s="368"/>
      <c r="F4408" s="368"/>
      <c r="G4408" s="369"/>
      <c r="H4408" s="369"/>
      <c r="I4408" s="443"/>
      <c r="J4408" s="368"/>
      <c r="O4408" s="457"/>
      <c r="P4408" s="398"/>
      <c r="Q4408" s="398"/>
    </row>
    <row r="4409" spans="1:17" s="364" customFormat="1" ht="109.2" customHeight="1" x14ac:dyDescent="0.3">
      <c r="A4409" s="368"/>
      <c r="B4409" s="361"/>
      <c r="C4409" s="368"/>
      <c r="D4409" s="368"/>
      <c r="E4409" s="368"/>
      <c r="F4409" s="368"/>
      <c r="G4409" s="369"/>
      <c r="H4409" s="369"/>
      <c r="I4409" s="443"/>
      <c r="J4409" s="368"/>
      <c r="O4409" s="457"/>
      <c r="P4409" s="398"/>
      <c r="Q4409" s="398"/>
    </row>
    <row r="4410" spans="1:17" s="364" customFormat="1" ht="109.2" customHeight="1" x14ac:dyDescent="0.3">
      <c r="A4410" s="368"/>
      <c r="B4410" s="361"/>
      <c r="C4410" s="368"/>
      <c r="D4410" s="368"/>
      <c r="E4410" s="368"/>
      <c r="F4410" s="368"/>
      <c r="G4410" s="369"/>
      <c r="H4410" s="369"/>
      <c r="I4410" s="443"/>
      <c r="J4410" s="368"/>
      <c r="O4410" s="457"/>
      <c r="P4410" s="398"/>
      <c r="Q4410" s="398"/>
    </row>
    <row r="4411" spans="1:17" s="364" customFormat="1" ht="109.2" customHeight="1" x14ac:dyDescent="0.3">
      <c r="A4411" s="368"/>
      <c r="B4411" s="361"/>
      <c r="C4411" s="368"/>
      <c r="D4411" s="368"/>
      <c r="E4411" s="368"/>
      <c r="F4411" s="368"/>
      <c r="G4411" s="369"/>
      <c r="H4411" s="369"/>
      <c r="I4411" s="443"/>
      <c r="J4411" s="368"/>
      <c r="O4411" s="457"/>
      <c r="P4411" s="398"/>
      <c r="Q4411" s="398"/>
    </row>
    <row r="4412" spans="1:17" s="364" customFormat="1" ht="109.2" customHeight="1" x14ac:dyDescent="0.3">
      <c r="A4412" s="368"/>
      <c r="B4412" s="361"/>
      <c r="C4412" s="368"/>
      <c r="D4412" s="368"/>
      <c r="E4412" s="368"/>
      <c r="F4412" s="368"/>
      <c r="G4412" s="369"/>
      <c r="H4412" s="369"/>
      <c r="I4412" s="443"/>
      <c r="J4412" s="368"/>
      <c r="O4412" s="457"/>
      <c r="P4412" s="398"/>
      <c r="Q4412" s="398"/>
    </row>
    <row r="4413" spans="1:17" s="364" customFormat="1" ht="109.2" customHeight="1" x14ac:dyDescent="0.3">
      <c r="A4413" s="368"/>
      <c r="B4413" s="361"/>
      <c r="C4413" s="368"/>
      <c r="D4413" s="368"/>
      <c r="E4413" s="368"/>
      <c r="F4413" s="368"/>
      <c r="G4413" s="369"/>
      <c r="H4413" s="369"/>
      <c r="I4413" s="443"/>
      <c r="J4413" s="368"/>
      <c r="O4413" s="457"/>
      <c r="P4413" s="398"/>
      <c r="Q4413" s="398"/>
    </row>
    <row r="4414" spans="1:17" s="364" customFormat="1" ht="109.2" customHeight="1" x14ac:dyDescent="0.3">
      <c r="A4414" s="368"/>
      <c r="B4414" s="361"/>
      <c r="C4414" s="368"/>
      <c r="D4414" s="368"/>
      <c r="E4414" s="368"/>
      <c r="F4414" s="368"/>
      <c r="G4414" s="369"/>
      <c r="H4414" s="369"/>
      <c r="I4414" s="443"/>
      <c r="J4414" s="368"/>
      <c r="O4414" s="457"/>
      <c r="P4414" s="398"/>
      <c r="Q4414" s="398"/>
    </row>
    <row r="4415" spans="1:17" s="364" customFormat="1" ht="109.2" customHeight="1" x14ac:dyDescent="0.3">
      <c r="A4415" s="368"/>
      <c r="B4415" s="361"/>
      <c r="C4415" s="368"/>
      <c r="D4415" s="368"/>
      <c r="E4415" s="368"/>
      <c r="F4415" s="368"/>
      <c r="G4415" s="369"/>
      <c r="H4415" s="369"/>
      <c r="I4415" s="443"/>
      <c r="J4415" s="368"/>
      <c r="O4415" s="457"/>
      <c r="P4415" s="398"/>
      <c r="Q4415" s="398"/>
    </row>
    <row r="4416" spans="1:17" s="364" customFormat="1" ht="109.2" customHeight="1" x14ac:dyDescent="0.3">
      <c r="A4416" s="368"/>
      <c r="B4416" s="361"/>
      <c r="C4416" s="368"/>
      <c r="D4416" s="368"/>
      <c r="E4416" s="368"/>
      <c r="F4416" s="368"/>
      <c r="G4416" s="369"/>
      <c r="H4416" s="369"/>
      <c r="I4416" s="443"/>
      <c r="J4416" s="368"/>
      <c r="O4416" s="457"/>
      <c r="P4416" s="398"/>
      <c r="Q4416" s="398"/>
    </row>
    <row r="4417" spans="1:17" s="364" customFormat="1" ht="109.2" customHeight="1" x14ac:dyDescent="0.3">
      <c r="A4417" s="368"/>
      <c r="B4417" s="361"/>
      <c r="C4417" s="368"/>
      <c r="D4417" s="368"/>
      <c r="E4417" s="368"/>
      <c r="F4417" s="368"/>
      <c r="G4417" s="369"/>
      <c r="H4417" s="369"/>
      <c r="I4417" s="443"/>
      <c r="J4417" s="368"/>
      <c r="O4417" s="457"/>
      <c r="P4417" s="398"/>
      <c r="Q4417" s="398"/>
    </row>
    <row r="4418" spans="1:17" s="364" customFormat="1" ht="109.2" customHeight="1" x14ac:dyDescent="0.3">
      <c r="A4418" s="368"/>
      <c r="B4418" s="361"/>
      <c r="C4418" s="368"/>
      <c r="D4418" s="368"/>
      <c r="E4418" s="368"/>
      <c r="F4418" s="368"/>
      <c r="G4418" s="369"/>
      <c r="H4418" s="369"/>
      <c r="I4418" s="443"/>
      <c r="J4418" s="368"/>
      <c r="O4418" s="457"/>
      <c r="P4418" s="398"/>
      <c r="Q4418" s="398"/>
    </row>
    <row r="4419" spans="1:17" s="364" customFormat="1" ht="109.2" customHeight="1" x14ac:dyDescent="0.3">
      <c r="A4419" s="368"/>
      <c r="B4419" s="361"/>
      <c r="C4419" s="368"/>
      <c r="D4419" s="368"/>
      <c r="E4419" s="368"/>
      <c r="F4419" s="368"/>
      <c r="G4419" s="369"/>
      <c r="H4419" s="369"/>
      <c r="I4419" s="443"/>
      <c r="J4419" s="368"/>
      <c r="O4419" s="457"/>
      <c r="P4419" s="398"/>
      <c r="Q4419" s="398"/>
    </row>
    <row r="4420" spans="1:17" s="364" customFormat="1" ht="109.2" customHeight="1" x14ac:dyDescent="0.3">
      <c r="A4420" s="368"/>
      <c r="B4420" s="361"/>
      <c r="C4420" s="368"/>
      <c r="D4420" s="368"/>
      <c r="E4420" s="368"/>
      <c r="F4420" s="368"/>
      <c r="G4420" s="369"/>
      <c r="H4420" s="369"/>
      <c r="I4420" s="443"/>
      <c r="J4420" s="368"/>
      <c r="O4420" s="457"/>
      <c r="P4420" s="398"/>
      <c r="Q4420" s="398"/>
    </row>
    <row r="4421" spans="1:17" s="364" customFormat="1" ht="109.2" customHeight="1" x14ac:dyDescent="0.3">
      <c r="A4421" s="368"/>
      <c r="B4421" s="361"/>
      <c r="C4421" s="368"/>
      <c r="D4421" s="368"/>
      <c r="E4421" s="368"/>
      <c r="F4421" s="368"/>
      <c r="G4421" s="369"/>
      <c r="H4421" s="369"/>
      <c r="I4421" s="443"/>
      <c r="J4421" s="368"/>
      <c r="O4421" s="457"/>
      <c r="P4421" s="398"/>
      <c r="Q4421" s="398"/>
    </row>
    <row r="4422" spans="1:17" s="364" customFormat="1" ht="109.2" customHeight="1" x14ac:dyDescent="0.3">
      <c r="A4422" s="368"/>
      <c r="B4422" s="361"/>
      <c r="C4422" s="368"/>
      <c r="D4422" s="368"/>
      <c r="E4422" s="368"/>
      <c r="F4422" s="368"/>
      <c r="G4422" s="369"/>
      <c r="H4422" s="369"/>
      <c r="I4422" s="443"/>
      <c r="J4422" s="368"/>
      <c r="O4422" s="457"/>
      <c r="P4422" s="398"/>
      <c r="Q4422" s="398"/>
    </row>
    <row r="4423" spans="1:17" s="364" customFormat="1" ht="109.2" customHeight="1" x14ac:dyDescent="0.3">
      <c r="A4423" s="368"/>
      <c r="B4423" s="361"/>
      <c r="C4423" s="368"/>
      <c r="D4423" s="368"/>
      <c r="E4423" s="368"/>
      <c r="F4423" s="368"/>
      <c r="G4423" s="369"/>
      <c r="H4423" s="369"/>
      <c r="I4423" s="443"/>
      <c r="J4423" s="368"/>
      <c r="O4423" s="457"/>
      <c r="P4423" s="398"/>
      <c r="Q4423" s="398"/>
    </row>
    <row r="4424" spans="1:17" s="364" customFormat="1" ht="109.2" customHeight="1" x14ac:dyDescent="0.3">
      <c r="A4424" s="368"/>
      <c r="B4424" s="361"/>
      <c r="C4424" s="368"/>
      <c r="D4424" s="368"/>
      <c r="E4424" s="368"/>
      <c r="F4424" s="368"/>
      <c r="G4424" s="369"/>
      <c r="H4424" s="369"/>
      <c r="I4424" s="443"/>
      <c r="J4424" s="368"/>
      <c r="O4424" s="457"/>
      <c r="P4424" s="398"/>
      <c r="Q4424" s="398"/>
    </row>
    <row r="4425" spans="1:17" s="364" customFormat="1" ht="109.2" customHeight="1" x14ac:dyDescent="0.3">
      <c r="A4425" s="368"/>
      <c r="B4425" s="361"/>
      <c r="C4425" s="368"/>
      <c r="D4425" s="368"/>
      <c r="E4425" s="368"/>
      <c r="F4425" s="368"/>
      <c r="G4425" s="369"/>
      <c r="H4425" s="369"/>
      <c r="I4425" s="443"/>
      <c r="J4425" s="368"/>
      <c r="O4425" s="457"/>
      <c r="P4425" s="398"/>
      <c r="Q4425" s="398"/>
    </row>
    <row r="4426" spans="1:17" s="364" customFormat="1" ht="109.2" customHeight="1" x14ac:dyDescent="0.3">
      <c r="A4426" s="368"/>
      <c r="B4426" s="361"/>
      <c r="C4426" s="368"/>
      <c r="D4426" s="368"/>
      <c r="E4426" s="368"/>
      <c r="F4426" s="368"/>
      <c r="G4426" s="369"/>
      <c r="H4426" s="369"/>
      <c r="I4426" s="443"/>
      <c r="J4426" s="368"/>
      <c r="O4426" s="457"/>
      <c r="P4426" s="398"/>
      <c r="Q4426" s="398"/>
    </row>
    <row r="4427" spans="1:17" s="364" customFormat="1" ht="109.2" customHeight="1" x14ac:dyDescent="0.3">
      <c r="A4427" s="368"/>
      <c r="B4427" s="361"/>
      <c r="C4427" s="368"/>
      <c r="D4427" s="368"/>
      <c r="E4427" s="368"/>
      <c r="F4427" s="368"/>
      <c r="G4427" s="369"/>
      <c r="H4427" s="369"/>
      <c r="I4427" s="443"/>
      <c r="J4427" s="368"/>
      <c r="O4427" s="457"/>
      <c r="P4427" s="398"/>
      <c r="Q4427" s="398"/>
    </row>
    <row r="4428" spans="1:17" s="364" customFormat="1" ht="109.2" customHeight="1" x14ac:dyDescent="0.3">
      <c r="A4428" s="368"/>
      <c r="B4428" s="361"/>
      <c r="C4428" s="368"/>
      <c r="D4428" s="368"/>
      <c r="E4428" s="368"/>
      <c r="F4428" s="368"/>
      <c r="G4428" s="369"/>
      <c r="H4428" s="369"/>
      <c r="I4428" s="443"/>
      <c r="J4428" s="368"/>
      <c r="O4428" s="457"/>
      <c r="P4428" s="398"/>
      <c r="Q4428" s="398"/>
    </row>
    <row r="4429" spans="1:17" s="364" customFormat="1" ht="109.2" customHeight="1" x14ac:dyDescent="0.3">
      <c r="A4429" s="368"/>
      <c r="B4429" s="361"/>
      <c r="C4429" s="368"/>
      <c r="D4429" s="368"/>
      <c r="E4429" s="368"/>
      <c r="F4429" s="368"/>
      <c r="G4429" s="369"/>
      <c r="H4429" s="369"/>
      <c r="I4429" s="443"/>
      <c r="J4429" s="368"/>
      <c r="O4429" s="457"/>
      <c r="P4429" s="398"/>
      <c r="Q4429" s="398"/>
    </row>
    <row r="4430" spans="1:17" s="364" customFormat="1" ht="109.2" customHeight="1" x14ac:dyDescent="0.3">
      <c r="A4430" s="368"/>
      <c r="B4430" s="361"/>
      <c r="C4430" s="368"/>
      <c r="D4430" s="368"/>
      <c r="E4430" s="368"/>
      <c r="F4430" s="368"/>
      <c r="G4430" s="369"/>
      <c r="H4430" s="369"/>
      <c r="I4430" s="443"/>
      <c r="J4430" s="368"/>
      <c r="O4430" s="457"/>
      <c r="P4430" s="398"/>
      <c r="Q4430" s="398"/>
    </row>
    <row r="4431" spans="1:17" s="364" customFormat="1" ht="109.2" customHeight="1" x14ac:dyDescent="0.3">
      <c r="A4431" s="368"/>
      <c r="B4431" s="361"/>
      <c r="C4431" s="368"/>
      <c r="D4431" s="368"/>
      <c r="E4431" s="368"/>
      <c r="F4431" s="368"/>
      <c r="G4431" s="369"/>
      <c r="H4431" s="369"/>
      <c r="I4431" s="443"/>
      <c r="J4431" s="368"/>
      <c r="O4431" s="457"/>
      <c r="P4431" s="398"/>
      <c r="Q4431" s="398"/>
    </row>
    <row r="4432" spans="1:17" s="364" customFormat="1" ht="109.2" customHeight="1" x14ac:dyDescent="0.3">
      <c r="A4432" s="368"/>
      <c r="B4432" s="361"/>
      <c r="C4432" s="368"/>
      <c r="D4432" s="368"/>
      <c r="E4432" s="368"/>
      <c r="F4432" s="368"/>
      <c r="G4432" s="369"/>
      <c r="H4432" s="369"/>
      <c r="I4432" s="443"/>
      <c r="J4432" s="368"/>
      <c r="O4432" s="457"/>
      <c r="P4432" s="398"/>
      <c r="Q4432" s="398"/>
    </row>
    <row r="4433" spans="1:17" s="364" customFormat="1" ht="109.2" customHeight="1" x14ac:dyDescent="0.3">
      <c r="A4433" s="368"/>
      <c r="B4433" s="361"/>
      <c r="C4433" s="368"/>
      <c r="D4433" s="368"/>
      <c r="E4433" s="368"/>
      <c r="F4433" s="368"/>
      <c r="G4433" s="369"/>
      <c r="H4433" s="369"/>
      <c r="I4433" s="443"/>
      <c r="J4433" s="368"/>
      <c r="O4433" s="457"/>
      <c r="P4433" s="398"/>
      <c r="Q4433" s="398"/>
    </row>
    <row r="4434" spans="1:17" s="364" customFormat="1" ht="109.2" customHeight="1" x14ac:dyDescent="0.3">
      <c r="A4434" s="368"/>
      <c r="B4434" s="361"/>
      <c r="C4434" s="368"/>
      <c r="D4434" s="368"/>
      <c r="E4434" s="368"/>
      <c r="F4434" s="368"/>
      <c r="G4434" s="369"/>
      <c r="H4434" s="369"/>
      <c r="I4434" s="443"/>
      <c r="J4434" s="368"/>
      <c r="O4434" s="457"/>
      <c r="P4434" s="398"/>
      <c r="Q4434" s="398"/>
    </row>
    <row r="4435" spans="1:17" s="364" customFormat="1" ht="109.2" customHeight="1" x14ac:dyDescent="0.3">
      <c r="A4435" s="368"/>
      <c r="B4435" s="361"/>
      <c r="C4435" s="368"/>
      <c r="D4435" s="368"/>
      <c r="E4435" s="368"/>
      <c r="F4435" s="368"/>
      <c r="G4435" s="369"/>
      <c r="H4435" s="369"/>
      <c r="I4435" s="443"/>
      <c r="J4435" s="368"/>
      <c r="O4435" s="457"/>
      <c r="P4435" s="398"/>
      <c r="Q4435" s="398"/>
    </row>
    <row r="4436" spans="1:17" s="364" customFormat="1" ht="109.2" customHeight="1" x14ac:dyDescent="0.3">
      <c r="A4436" s="368"/>
      <c r="B4436" s="361"/>
      <c r="C4436" s="368"/>
      <c r="D4436" s="368"/>
      <c r="E4436" s="368"/>
      <c r="F4436" s="368"/>
      <c r="G4436" s="369"/>
      <c r="H4436" s="369"/>
      <c r="I4436" s="443"/>
      <c r="J4436" s="368"/>
      <c r="O4436" s="457"/>
      <c r="P4436" s="398"/>
      <c r="Q4436" s="398"/>
    </row>
    <row r="4437" spans="1:17" s="364" customFormat="1" ht="109.2" customHeight="1" x14ac:dyDescent="0.3">
      <c r="A4437" s="368"/>
      <c r="B4437" s="361"/>
      <c r="C4437" s="368"/>
      <c r="D4437" s="368"/>
      <c r="E4437" s="368"/>
      <c r="F4437" s="368"/>
      <c r="G4437" s="369"/>
      <c r="H4437" s="369"/>
      <c r="I4437" s="443"/>
      <c r="J4437" s="368"/>
      <c r="O4437" s="457"/>
      <c r="P4437" s="398"/>
      <c r="Q4437" s="398"/>
    </row>
    <row r="4438" spans="1:17" s="364" customFormat="1" ht="109.2" customHeight="1" x14ac:dyDescent="0.3">
      <c r="A4438" s="368"/>
      <c r="B4438" s="361"/>
      <c r="C4438" s="368"/>
      <c r="D4438" s="368"/>
      <c r="E4438" s="368"/>
      <c r="F4438" s="368"/>
      <c r="G4438" s="369"/>
      <c r="H4438" s="369"/>
      <c r="I4438" s="443"/>
      <c r="J4438" s="368"/>
      <c r="O4438" s="457"/>
      <c r="P4438" s="398"/>
      <c r="Q4438" s="398"/>
    </row>
    <row r="4439" spans="1:17" s="364" customFormat="1" ht="109.2" customHeight="1" x14ac:dyDescent="0.3">
      <c r="A4439" s="368"/>
      <c r="B4439" s="361"/>
      <c r="C4439" s="368"/>
      <c r="D4439" s="368"/>
      <c r="E4439" s="368"/>
      <c r="F4439" s="368"/>
      <c r="G4439" s="369"/>
      <c r="H4439" s="369"/>
      <c r="I4439" s="443"/>
      <c r="J4439" s="368"/>
      <c r="O4439" s="457"/>
      <c r="P4439" s="398"/>
      <c r="Q4439" s="398"/>
    </row>
    <row r="4440" spans="1:17" s="364" customFormat="1" ht="109.2" customHeight="1" x14ac:dyDescent="0.3">
      <c r="A4440" s="368"/>
      <c r="B4440" s="361"/>
      <c r="C4440" s="368"/>
      <c r="D4440" s="368"/>
      <c r="E4440" s="368"/>
      <c r="F4440" s="368"/>
      <c r="G4440" s="369"/>
      <c r="H4440" s="369"/>
      <c r="I4440" s="443"/>
      <c r="J4440" s="368"/>
      <c r="O4440" s="457"/>
      <c r="P4440" s="398"/>
      <c r="Q4440" s="398"/>
    </row>
    <row r="4441" spans="1:17" s="364" customFormat="1" ht="109.2" customHeight="1" x14ac:dyDescent="0.3">
      <c r="A4441" s="368"/>
      <c r="B4441" s="361"/>
      <c r="C4441" s="368"/>
      <c r="D4441" s="368"/>
      <c r="E4441" s="368"/>
      <c r="F4441" s="368"/>
      <c r="G4441" s="369"/>
      <c r="H4441" s="369"/>
      <c r="I4441" s="443"/>
      <c r="J4441" s="368"/>
      <c r="O4441" s="457"/>
      <c r="P4441" s="398"/>
      <c r="Q4441" s="398"/>
    </row>
    <row r="4442" spans="1:17" s="364" customFormat="1" ht="109.2" customHeight="1" x14ac:dyDescent="0.3">
      <c r="A4442" s="368"/>
      <c r="B4442" s="361"/>
      <c r="C4442" s="368"/>
      <c r="D4442" s="368"/>
      <c r="E4442" s="368"/>
      <c r="F4442" s="368"/>
      <c r="G4442" s="369"/>
      <c r="H4442" s="369"/>
      <c r="I4442" s="443"/>
      <c r="J4442" s="368"/>
      <c r="O4442" s="457"/>
      <c r="P4442" s="398"/>
      <c r="Q4442" s="398"/>
    </row>
    <row r="4443" spans="1:17" s="364" customFormat="1" ht="109.2" customHeight="1" x14ac:dyDescent="0.3">
      <c r="A4443" s="368"/>
      <c r="B4443" s="361"/>
      <c r="C4443" s="368"/>
      <c r="D4443" s="368"/>
      <c r="E4443" s="368"/>
      <c r="F4443" s="368"/>
      <c r="G4443" s="369"/>
      <c r="H4443" s="369"/>
      <c r="I4443" s="443"/>
      <c r="J4443" s="368"/>
      <c r="O4443" s="457"/>
      <c r="P4443" s="398"/>
      <c r="Q4443" s="398"/>
    </row>
    <row r="4444" spans="1:17" s="364" customFormat="1" ht="109.2" customHeight="1" x14ac:dyDescent="0.3">
      <c r="A4444" s="368"/>
      <c r="B4444" s="361"/>
      <c r="C4444" s="368"/>
      <c r="D4444" s="368"/>
      <c r="E4444" s="368"/>
      <c r="F4444" s="368"/>
      <c r="G4444" s="369"/>
      <c r="H4444" s="369"/>
      <c r="I4444" s="443"/>
      <c r="J4444" s="368"/>
      <c r="O4444" s="457"/>
      <c r="P4444" s="398"/>
      <c r="Q4444" s="398"/>
    </row>
    <row r="4445" spans="1:17" s="364" customFormat="1" ht="109.2" customHeight="1" x14ac:dyDescent="0.3">
      <c r="A4445" s="368"/>
      <c r="B4445" s="361"/>
      <c r="C4445" s="368"/>
      <c r="D4445" s="368"/>
      <c r="E4445" s="368"/>
      <c r="F4445" s="368"/>
      <c r="G4445" s="369"/>
      <c r="H4445" s="369"/>
      <c r="I4445" s="443"/>
      <c r="J4445" s="368"/>
      <c r="O4445" s="457"/>
      <c r="P4445" s="398"/>
      <c r="Q4445" s="398"/>
    </row>
    <row r="4446" spans="1:17" s="364" customFormat="1" ht="109.2" customHeight="1" x14ac:dyDescent="0.3">
      <c r="A4446" s="368"/>
      <c r="B4446" s="361"/>
      <c r="C4446" s="368"/>
      <c r="D4446" s="368"/>
      <c r="E4446" s="368"/>
      <c r="F4446" s="368"/>
      <c r="G4446" s="369"/>
      <c r="H4446" s="369"/>
      <c r="I4446" s="443"/>
      <c r="J4446" s="368"/>
      <c r="O4446" s="457"/>
      <c r="P4446" s="398"/>
      <c r="Q4446" s="398"/>
    </row>
    <row r="4447" spans="1:17" s="364" customFormat="1" ht="109.2" customHeight="1" x14ac:dyDescent="0.3">
      <c r="A4447" s="368"/>
      <c r="B4447" s="361"/>
      <c r="C4447" s="368"/>
      <c r="D4447" s="368"/>
      <c r="E4447" s="368"/>
      <c r="F4447" s="368"/>
      <c r="G4447" s="369"/>
      <c r="H4447" s="369"/>
      <c r="I4447" s="443"/>
      <c r="J4447" s="368"/>
      <c r="O4447" s="457"/>
      <c r="P4447" s="398"/>
      <c r="Q4447" s="398"/>
    </row>
    <row r="4448" spans="1:17" s="364" customFormat="1" ht="109.2" customHeight="1" x14ac:dyDescent="0.3">
      <c r="A4448" s="368"/>
      <c r="B4448" s="361"/>
      <c r="C4448" s="368"/>
      <c r="D4448" s="368"/>
      <c r="E4448" s="368"/>
      <c r="F4448" s="368"/>
      <c r="G4448" s="369"/>
      <c r="H4448" s="369"/>
      <c r="I4448" s="443"/>
      <c r="J4448" s="368"/>
      <c r="O4448" s="457"/>
      <c r="P4448" s="398"/>
      <c r="Q4448" s="398"/>
    </row>
    <row r="4449" spans="1:17" s="364" customFormat="1" ht="109.2" customHeight="1" x14ac:dyDescent="0.3">
      <c r="A4449" s="368"/>
      <c r="B4449" s="361"/>
      <c r="C4449" s="368"/>
      <c r="D4449" s="368"/>
      <c r="E4449" s="368"/>
      <c r="F4449" s="368"/>
      <c r="G4449" s="369"/>
      <c r="H4449" s="369"/>
      <c r="I4449" s="443"/>
      <c r="J4449" s="368"/>
      <c r="O4449" s="457"/>
      <c r="P4449" s="398"/>
      <c r="Q4449" s="398"/>
    </row>
    <row r="4450" spans="1:17" s="364" customFormat="1" ht="109.2" customHeight="1" x14ac:dyDescent="0.3">
      <c r="A4450" s="368"/>
      <c r="B4450" s="361"/>
      <c r="C4450" s="368"/>
      <c r="D4450" s="368"/>
      <c r="E4450" s="368"/>
      <c r="F4450" s="368"/>
      <c r="G4450" s="369"/>
      <c r="H4450" s="369"/>
      <c r="I4450" s="443"/>
      <c r="J4450" s="368"/>
      <c r="O4450" s="457"/>
      <c r="P4450" s="398"/>
      <c r="Q4450" s="398"/>
    </row>
    <row r="4451" spans="1:17" s="364" customFormat="1" ht="109.2" customHeight="1" x14ac:dyDescent="0.3">
      <c r="A4451" s="368"/>
      <c r="B4451" s="361"/>
      <c r="C4451" s="368"/>
      <c r="D4451" s="368"/>
      <c r="E4451" s="368"/>
      <c r="F4451" s="368"/>
      <c r="G4451" s="369"/>
      <c r="H4451" s="369"/>
      <c r="I4451" s="443"/>
      <c r="J4451" s="368"/>
      <c r="O4451" s="457"/>
      <c r="P4451" s="398"/>
      <c r="Q4451" s="398"/>
    </row>
    <row r="4452" spans="1:17" s="364" customFormat="1" ht="109.2" customHeight="1" x14ac:dyDescent="0.3">
      <c r="A4452" s="368"/>
      <c r="B4452" s="361"/>
      <c r="C4452" s="368"/>
      <c r="D4452" s="368"/>
      <c r="E4452" s="368"/>
      <c r="F4452" s="368"/>
      <c r="G4452" s="369"/>
      <c r="H4452" s="369"/>
      <c r="I4452" s="443"/>
      <c r="J4452" s="368"/>
      <c r="O4452" s="457"/>
      <c r="P4452" s="398"/>
      <c r="Q4452" s="398"/>
    </row>
    <row r="4453" spans="1:17" s="364" customFormat="1" ht="109.2" customHeight="1" x14ac:dyDescent="0.3">
      <c r="A4453" s="368"/>
      <c r="B4453" s="361"/>
      <c r="C4453" s="368"/>
      <c r="D4453" s="368"/>
      <c r="E4453" s="368"/>
      <c r="F4453" s="368"/>
      <c r="G4453" s="369"/>
      <c r="H4453" s="369"/>
      <c r="I4453" s="443"/>
      <c r="J4453" s="368"/>
      <c r="O4453" s="457"/>
      <c r="P4453" s="398"/>
      <c r="Q4453" s="398"/>
    </row>
    <row r="4454" spans="1:17" s="364" customFormat="1" ht="109.2" customHeight="1" x14ac:dyDescent="0.3">
      <c r="A4454" s="368"/>
      <c r="B4454" s="361"/>
      <c r="C4454" s="368"/>
      <c r="D4454" s="368"/>
      <c r="E4454" s="368"/>
      <c r="F4454" s="368"/>
      <c r="G4454" s="369"/>
      <c r="H4454" s="369"/>
      <c r="I4454" s="443"/>
      <c r="J4454" s="368"/>
      <c r="O4454" s="457"/>
      <c r="P4454" s="398"/>
      <c r="Q4454" s="398"/>
    </row>
    <row r="4455" spans="1:17" s="364" customFormat="1" ht="109.2" customHeight="1" x14ac:dyDescent="0.3">
      <c r="A4455" s="368"/>
      <c r="B4455" s="361"/>
      <c r="C4455" s="368"/>
      <c r="D4455" s="368"/>
      <c r="E4455" s="368"/>
      <c r="F4455" s="368"/>
      <c r="G4455" s="369"/>
      <c r="H4455" s="369"/>
      <c r="I4455" s="443"/>
      <c r="J4455" s="368"/>
      <c r="O4455" s="457"/>
      <c r="P4455" s="398"/>
      <c r="Q4455" s="398"/>
    </row>
    <row r="4456" spans="1:17" s="364" customFormat="1" ht="109.2" customHeight="1" x14ac:dyDescent="0.3">
      <c r="A4456" s="368"/>
      <c r="B4456" s="361"/>
      <c r="C4456" s="368"/>
      <c r="D4456" s="368"/>
      <c r="E4456" s="368"/>
      <c r="F4456" s="368"/>
      <c r="G4456" s="369"/>
      <c r="H4456" s="369"/>
      <c r="I4456" s="443"/>
      <c r="J4456" s="368"/>
      <c r="O4456" s="457"/>
      <c r="P4456" s="398"/>
      <c r="Q4456" s="398"/>
    </row>
    <row r="4457" spans="1:17" s="364" customFormat="1" ht="109.2" customHeight="1" x14ac:dyDescent="0.3">
      <c r="A4457" s="368"/>
      <c r="B4457" s="361"/>
      <c r="C4457" s="368"/>
      <c r="D4457" s="368"/>
      <c r="E4457" s="368"/>
      <c r="F4457" s="368"/>
      <c r="G4457" s="369"/>
      <c r="H4457" s="369"/>
      <c r="I4457" s="443"/>
      <c r="J4457" s="368"/>
      <c r="O4457" s="457"/>
      <c r="P4457" s="398"/>
      <c r="Q4457" s="398"/>
    </row>
    <row r="4458" spans="1:17" s="364" customFormat="1" ht="109.2" customHeight="1" x14ac:dyDescent="0.3">
      <c r="A4458" s="368"/>
      <c r="B4458" s="361"/>
      <c r="C4458" s="368"/>
      <c r="D4458" s="368"/>
      <c r="E4458" s="368"/>
      <c r="F4458" s="368"/>
      <c r="G4458" s="369"/>
      <c r="H4458" s="369"/>
      <c r="I4458" s="443"/>
      <c r="J4458" s="368"/>
      <c r="O4458" s="457"/>
      <c r="P4458" s="398"/>
      <c r="Q4458" s="398"/>
    </row>
    <row r="4459" spans="1:17" s="364" customFormat="1" ht="109.2" customHeight="1" x14ac:dyDescent="0.3">
      <c r="A4459" s="368"/>
      <c r="B4459" s="361"/>
      <c r="C4459" s="368"/>
      <c r="D4459" s="368"/>
      <c r="E4459" s="368"/>
      <c r="F4459" s="368"/>
      <c r="G4459" s="369"/>
      <c r="H4459" s="369"/>
      <c r="I4459" s="443"/>
      <c r="J4459" s="368"/>
      <c r="O4459" s="457"/>
      <c r="P4459" s="398"/>
      <c r="Q4459" s="398"/>
    </row>
    <row r="4460" spans="1:17" s="364" customFormat="1" ht="109.2" customHeight="1" x14ac:dyDescent="0.3">
      <c r="A4460" s="368"/>
      <c r="B4460" s="361"/>
      <c r="C4460" s="368"/>
      <c r="D4460" s="368"/>
      <c r="E4460" s="368"/>
      <c r="F4460" s="368"/>
      <c r="G4460" s="369"/>
      <c r="H4460" s="369"/>
      <c r="I4460" s="443"/>
      <c r="J4460" s="368"/>
      <c r="O4460" s="457"/>
      <c r="P4460" s="398"/>
      <c r="Q4460" s="398"/>
    </row>
    <row r="4461" spans="1:17" s="364" customFormat="1" ht="109.2" customHeight="1" x14ac:dyDescent="0.3">
      <c r="A4461" s="368"/>
      <c r="B4461" s="361"/>
      <c r="C4461" s="368"/>
      <c r="D4461" s="368"/>
      <c r="E4461" s="368"/>
      <c r="F4461" s="368"/>
      <c r="G4461" s="369"/>
      <c r="H4461" s="369"/>
      <c r="I4461" s="443"/>
      <c r="J4461" s="368"/>
      <c r="O4461" s="457"/>
      <c r="P4461" s="398"/>
      <c r="Q4461" s="398"/>
    </row>
    <row r="4462" spans="1:17" s="364" customFormat="1" ht="109.2" customHeight="1" x14ac:dyDescent="0.3">
      <c r="A4462" s="368"/>
      <c r="B4462" s="361"/>
      <c r="C4462" s="368"/>
      <c r="D4462" s="368"/>
      <c r="E4462" s="368"/>
      <c r="F4462" s="368"/>
      <c r="G4462" s="369"/>
      <c r="H4462" s="369"/>
      <c r="I4462" s="443"/>
      <c r="J4462" s="368"/>
      <c r="O4462" s="457"/>
      <c r="P4462" s="398"/>
      <c r="Q4462" s="398"/>
    </row>
    <row r="4463" spans="1:17" s="364" customFormat="1" ht="109.2" customHeight="1" x14ac:dyDescent="0.3">
      <c r="A4463" s="368"/>
      <c r="B4463" s="361"/>
      <c r="C4463" s="368"/>
      <c r="D4463" s="368"/>
      <c r="E4463" s="368"/>
      <c r="F4463" s="368"/>
      <c r="G4463" s="369"/>
      <c r="H4463" s="369"/>
      <c r="I4463" s="443"/>
      <c r="J4463" s="368"/>
      <c r="O4463" s="457"/>
      <c r="P4463" s="398"/>
      <c r="Q4463" s="398"/>
    </row>
    <row r="4464" spans="1:17" s="364" customFormat="1" ht="109.2" customHeight="1" x14ac:dyDescent="0.3">
      <c r="A4464" s="368"/>
      <c r="B4464" s="361"/>
      <c r="C4464" s="368"/>
      <c r="D4464" s="368"/>
      <c r="E4464" s="368"/>
      <c r="F4464" s="368"/>
      <c r="G4464" s="369"/>
      <c r="H4464" s="369"/>
      <c r="I4464" s="443"/>
      <c r="J4464" s="368"/>
      <c r="O4464" s="457"/>
      <c r="P4464" s="398"/>
      <c r="Q4464" s="398"/>
    </row>
    <row r="4465" spans="1:17" s="364" customFormat="1" ht="109.2" customHeight="1" x14ac:dyDescent="0.3">
      <c r="A4465" s="368"/>
      <c r="B4465" s="361"/>
      <c r="C4465" s="368"/>
      <c r="D4465" s="368"/>
      <c r="E4465" s="368"/>
      <c r="F4465" s="368"/>
      <c r="G4465" s="369"/>
      <c r="H4465" s="369"/>
      <c r="I4465" s="443"/>
      <c r="J4465" s="368"/>
      <c r="O4465" s="457"/>
      <c r="P4465" s="398"/>
      <c r="Q4465" s="398"/>
    </row>
    <row r="4466" spans="1:17" s="364" customFormat="1" ht="109.2" customHeight="1" x14ac:dyDescent="0.3">
      <c r="A4466" s="368"/>
      <c r="B4466" s="361"/>
      <c r="C4466" s="368"/>
      <c r="D4466" s="368"/>
      <c r="E4466" s="368"/>
      <c r="F4466" s="368"/>
      <c r="G4466" s="369"/>
      <c r="H4466" s="369"/>
      <c r="I4466" s="443"/>
      <c r="J4466" s="368"/>
      <c r="O4466" s="457"/>
      <c r="P4466" s="398"/>
      <c r="Q4466" s="398"/>
    </row>
    <row r="4467" spans="1:17" s="364" customFormat="1" ht="109.2" customHeight="1" x14ac:dyDescent="0.3">
      <c r="A4467" s="368"/>
      <c r="B4467" s="361"/>
      <c r="C4467" s="368"/>
      <c r="D4467" s="368"/>
      <c r="E4467" s="368"/>
      <c r="F4467" s="368"/>
      <c r="G4467" s="369"/>
      <c r="H4467" s="369"/>
      <c r="I4467" s="443"/>
      <c r="J4467" s="368"/>
      <c r="O4467" s="457"/>
      <c r="P4467" s="398"/>
      <c r="Q4467" s="398"/>
    </row>
    <row r="4468" spans="1:17" s="364" customFormat="1" ht="109.2" customHeight="1" x14ac:dyDescent="0.3">
      <c r="A4468" s="368"/>
      <c r="B4468" s="361"/>
      <c r="C4468" s="368"/>
      <c r="D4468" s="368"/>
      <c r="E4468" s="368"/>
      <c r="F4468" s="368"/>
      <c r="G4468" s="369"/>
      <c r="H4468" s="369"/>
      <c r="I4468" s="443"/>
      <c r="J4468" s="368"/>
      <c r="O4468" s="457"/>
      <c r="P4468" s="398"/>
      <c r="Q4468" s="398"/>
    </row>
    <row r="4469" spans="1:17" s="364" customFormat="1" ht="109.2" customHeight="1" x14ac:dyDescent="0.3">
      <c r="A4469" s="368"/>
      <c r="B4469" s="361"/>
      <c r="C4469" s="368"/>
      <c r="D4469" s="368"/>
      <c r="E4469" s="368"/>
      <c r="F4469" s="368"/>
      <c r="G4469" s="369"/>
      <c r="H4469" s="369"/>
      <c r="I4469" s="443"/>
      <c r="J4469" s="368"/>
      <c r="O4469" s="457"/>
      <c r="P4469" s="398"/>
      <c r="Q4469" s="398"/>
    </row>
    <row r="4470" spans="1:17" s="364" customFormat="1" ht="109.2" customHeight="1" x14ac:dyDescent="0.3">
      <c r="A4470" s="368"/>
      <c r="B4470" s="361"/>
      <c r="C4470" s="368"/>
      <c r="D4470" s="368"/>
      <c r="E4470" s="368"/>
      <c r="F4470" s="368"/>
      <c r="G4470" s="369"/>
      <c r="H4470" s="369"/>
      <c r="I4470" s="443"/>
      <c r="J4470" s="368"/>
      <c r="O4470" s="457"/>
      <c r="P4470" s="398"/>
      <c r="Q4470" s="398"/>
    </row>
    <row r="4471" spans="1:17" s="364" customFormat="1" ht="109.2" customHeight="1" x14ac:dyDescent="0.3">
      <c r="A4471" s="368"/>
      <c r="B4471" s="361"/>
      <c r="C4471" s="368"/>
      <c r="D4471" s="368"/>
      <c r="E4471" s="368"/>
      <c r="F4471" s="368"/>
      <c r="G4471" s="369"/>
      <c r="H4471" s="369"/>
      <c r="I4471" s="443"/>
      <c r="J4471" s="368"/>
      <c r="O4471" s="457"/>
      <c r="P4471" s="398"/>
      <c r="Q4471" s="398"/>
    </row>
    <row r="4472" spans="1:17" s="364" customFormat="1" ht="109.2" customHeight="1" x14ac:dyDescent="0.3">
      <c r="A4472" s="368"/>
      <c r="B4472" s="361"/>
      <c r="C4472" s="368"/>
      <c r="D4472" s="368"/>
      <c r="E4472" s="368"/>
      <c r="F4472" s="368"/>
      <c r="G4472" s="369"/>
      <c r="H4472" s="369"/>
      <c r="I4472" s="443"/>
      <c r="J4472" s="368"/>
      <c r="O4472" s="457"/>
      <c r="P4472" s="398"/>
      <c r="Q4472" s="398"/>
    </row>
    <row r="4473" spans="1:17" s="364" customFormat="1" ht="109.2" customHeight="1" x14ac:dyDescent="0.3">
      <c r="A4473" s="368"/>
      <c r="B4473" s="361"/>
      <c r="C4473" s="368"/>
      <c r="D4473" s="368"/>
      <c r="E4473" s="368"/>
      <c r="F4473" s="368"/>
      <c r="G4473" s="369"/>
      <c r="H4473" s="369"/>
      <c r="I4473" s="443"/>
      <c r="J4473" s="368"/>
      <c r="O4473" s="457"/>
      <c r="P4473" s="398"/>
      <c r="Q4473" s="398"/>
    </row>
    <row r="4474" spans="1:17" s="364" customFormat="1" ht="109.2" customHeight="1" x14ac:dyDescent="0.3">
      <c r="A4474" s="368"/>
      <c r="B4474" s="361"/>
      <c r="C4474" s="368"/>
      <c r="D4474" s="368"/>
      <c r="E4474" s="368"/>
      <c r="F4474" s="368"/>
      <c r="G4474" s="369"/>
      <c r="H4474" s="369"/>
      <c r="I4474" s="443"/>
      <c r="J4474" s="368"/>
      <c r="O4474" s="457"/>
      <c r="P4474" s="398"/>
      <c r="Q4474" s="398"/>
    </row>
    <row r="4475" spans="1:17" s="364" customFormat="1" ht="109.2" customHeight="1" x14ac:dyDescent="0.3">
      <c r="A4475" s="368"/>
      <c r="B4475" s="361"/>
      <c r="C4475" s="368"/>
      <c r="D4475" s="368"/>
      <c r="E4475" s="368"/>
      <c r="F4475" s="368"/>
      <c r="G4475" s="369"/>
      <c r="H4475" s="369"/>
      <c r="I4475" s="443"/>
      <c r="J4475" s="368"/>
      <c r="O4475" s="457"/>
      <c r="P4475" s="398"/>
      <c r="Q4475" s="398"/>
    </row>
    <row r="4476" spans="1:17" s="364" customFormat="1" ht="109.2" customHeight="1" x14ac:dyDescent="0.3">
      <c r="A4476" s="368"/>
      <c r="B4476" s="361"/>
      <c r="C4476" s="368"/>
      <c r="D4476" s="368"/>
      <c r="E4476" s="368"/>
      <c r="F4476" s="368"/>
      <c r="G4476" s="369"/>
      <c r="H4476" s="369"/>
      <c r="I4476" s="443"/>
      <c r="J4476" s="368"/>
      <c r="O4476" s="457"/>
      <c r="P4476" s="398"/>
      <c r="Q4476" s="398"/>
    </row>
    <row r="4477" spans="1:17" s="364" customFormat="1" ht="109.2" customHeight="1" x14ac:dyDescent="0.3">
      <c r="A4477" s="368"/>
      <c r="B4477" s="361"/>
      <c r="C4477" s="368"/>
      <c r="D4477" s="368"/>
      <c r="E4477" s="368"/>
      <c r="F4477" s="368"/>
      <c r="G4477" s="369"/>
      <c r="H4477" s="369"/>
      <c r="I4477" s="443"/>
      <c r="J4477" s="368"/>
      <c r="O4477" s="457"/>
      <c r="P4477" s="398"/>
      <c r="Q4477" s="398"/>
    </row>
    <row r="4478" spans="1:17" s="364" customFormat="1" ht="109.2" customHeight="1" x14ac:dyDescent="0.3">
      <c r="A4478" s="368"/>
      <c r="B4478" s="361"/>
      <c r="C4478" s="368"/>
      <c r="D4478" s="368"/>
      <c r="E4478" s="368"/>
      <c r="F4478" s="368"/>
      <c r="G4478" s="369"/>
      <c r="H4478" s="369"/>
      <c r="I4478" s="443"/>
      <c r="J4478" s="368"/>
      <c r="O4478" s="457"/>
      <c r="P4478" s="398"/>
      <c r="Q4478" s="398"/>
    </row>
    <row r="4479" spans="1:17" s="364" customFormat="1" ht="109.2" customHeight="1" x14ac:dyDescent="0.3">
      <c r="A4479" s="368"/>
      <c r="B4479" s="361"/>
      <c r="C4479" s="368"/>
      <c r="D4479" s="368"/>
      <c r="E4479" s="368"/>
      <c r="F4479" s="368"/>
      <c r="G4479" s="369"/>
      <c r="H4479" s="369"/>
      <c r="I4479" s="443"/>
      <c r="J4479" s="368"/>
      <c r="O4479" s="457"/>
      <c r="P4479" s="398"/>
      <c r="Q4479" s="398"/>
    </row>
    <row r="4480" spans="1:17" s="364" customFormat="1" ht="109.2" customHeight="1" x14ac:dyDescent="0.3">
      <c r="A4480" s="368"/>
      <c r="B4480" s="361"/>
      <c r="C4480" s="368"/>
      <c r="D4480" s="368"/>
      <c r="E4480" s="368"/>
      <c r="F4480" s="368"/>
      <c r="G4480" s="369"/>
      <c r="H4480" s="369"/>
      <c r="I4480" s="443"/>
      <c r="J4480" s="368"/>
      <c r="O4480" s="457"/>
      <c r="P4480" s="398"/>
      <c r="Q4480" s="398"/>
    </row>
    <row r="4481" spans="1:17" s="364" customFormat="1" ht="109.2" customHeight="1" x14ac:dyDescent="0.3">
      <c r="A4481" s="368"/>
      <c r="B4481" s="361"/>
      <c r="C4481" s="368"/>
      <c r="D4481" s="368"/>
      <c r="E4481" s="368"/>
      <c r="F4481" s="368"/>
      <c r="G4481" s="369"/>
      <c r="H4481" s="369"/>
      <c r="I4481" s="443"/>
      <c r="J4481" s="368"/>
      <c r="O4481" s="457"/>
      <c r="P4481" s="398"/>
      <c r="Q4481" s="398"/>
    </row>
    <row r="4482" spans="1:17" s="364" customFormat="1" ht="109.2" customHeight="1" x14ac:dyDescent="0.3">
      <c r="A4482" s="368"/>
      <c r="B4482" s="361"/>
      <c r="C4482" s="368"/>
      <c r="D4482" s="368"/>
      <c r="E4482" s="368"/>
      <c r="F4482" s="368"/>
      <c r="G4482" s="369"/>
      <c r="H4482" s="369"/>
      <c r="I4482" s="443"/>
      <c r="J4482" s="368"/>
      <c r="O4482" s="457"/>
      <c r="P4482" s="398"/>
      <c r="Q4482" s="398"/>
    </row>
    <row r="4483" spans="1:17" s="364" customFormat="1" ht="109.2" customHeight="1" x14ac:dyDescent="0.3">
      <c r="A4483" s="368"/>
      <c r="B4483" s="361"/>
      <c r="C4483" s="368"/>
      <c r="D4483" s="368"/>
      <c r="E4483" s="368"/>
      <c r="F4483" s="368"/>
      <c r="G4483" s="369"/>
      <c r="H4483" s="369"/>
      <c r="I4483" s="443"/>
      <c r="J4483" s="368"/>
      <c r="O4483" s="457"/>
      <c r="P4483" s="398"/>
      <c r="Q4483" s="398"/>
    </row>
    <row r="4484" spans="1:17" s="364" customFormat="1" ht="109.2" customHeight="1" x14ac:dyDescent="0.3">
      <c r="A4484" s="368"/>
      <c r="B4484" s="361"/>
      <c r="C4484" s="368"/>
      <c r="D4484" s="368"/>
      <c r="E4484" s="368"/>
      <c r="F4484" s="368"/>
      <c r="G4484" s="369"/>
      <c r="H4484" s="369"/>
      <c r="I4484" s="443"/>
      <c r="J4484" s="368"/>
      <c r="O4484" s="457"/>
      <c r="P4484" s="398"/>
      <c r="Q4484" s="398"/>
    </row>
    <row r="4485" spans="1:17" s="364" customFormat="1" ht="109.2" customHeight="1" x14ac:dyDescent="0.3">
      <c r="A4485" s="368"/>
      <c r="B4485" s="361"/>
      <c r="C4485" s="368"/>
      <c r="D4485" s="368"/>
      <c r="E4485" s="368"/>
      <c r="F4485" s="368"/>
      <c r="G4485" s="369"/>
      <c r="H4485" s="369"/>
      <c r="I4485" s="443"/>
      <c r="J4485" s="368"/>
      <c r="O4485" s="457"/>
      <c r="P4485" s="398"/>
      <c r="Q4485" s="398"/>
    </row>
    <row r="4486" spans="1:17" s="364" customFormat="1" ht="109.2" customHeight="1" x14ac:dyDescent="0.3">
      <c r="A4486" s="368"/>
      <c r="B4486" s="361"/>
      <c r="C4486" s="368"/>
      <c r="D4486" s="368"/>
      <c r="E4486" s="368"/>
      <c r="F4486" s="368"/>
      <c r="G4486" s="369"/>
      <c r="H4486" s="369"/>
      <c r="I4486" s="443"/>
      <c r="J4486" s="368"/>
      <c r="O4486" s="457"/>
      <c r="P4486" s="398"/>
      <c r="Q4486" s="398"/>
    </row>
    <row r="4487" spans="1:17" s="364" customFormat="1" ht="109.2" customHeight="1" x14ac:dyDescent="0.3">
      <c r="A4487" s="368"/>
      <c r="B4487" s="361"/>
      <c r="C4487" s="368"/>
      <c r="D4487" s="368"/>
      <c r="E4487" s="368"/>
      <c r="F4487" s="368"/>
      <c r="G4487" s="369"/>
      <c r="H4487" s="369"/>
      <c r="I4487" s="443"/>
      <c r="J4487" s="368"/>
      <c r="O4487" s="457"/>
      <c r="P4487" s="398"/>
      <c r="Q4487" s="398"/>
    </row>
    <row r="4488" spans="1:17" s="364" customFormat="1" ht="109.2" customHeight="1" x14ac:dyDescent="0.3">
      <c r="A4488" s="368"/>
      <c r="B4488" s="361"/>
      <c r="C4488" s="368"/>
      <c r="D4488" s="368"/>
      <c r="E4488" s="368"/>
      <c r="F4488" s="368"/>
      <c r="G4488" s="369"/>
      <c r="H4488" s="369"/>
      <c r="I4488" s="443"/>
      <c r="J4488" s="368"/>
      <c r="O4488" s="457"/>
      <c r="P4488" s="398"/>
      <c r="Q4488" s="398"/>
    </row>
    <row r="4489" spans="1:17" s="364" customFormat="1" ht="109.2" customHeight="1" x14ac:dyDescent="0.3">
      <c r="A4489" s="368"/>
      <c r="B4489" s="361"/>
      <c r="C4489" s="368"/>
      <c r="D4489" s="368"/>
      <c r="E4489" s="368"/>
      <c r="F4489" s="368"/>
      <c r="G4489" s="369"/>
      <c r="H4489" s="369"/>
      <c r="I4489" s="443"/>
      <c r="J4489" s="368"/>
      <c r="O4489" s="457"/>
      <c r="P4489" s="398"/>
      <c r="Q4489" s="398"/>
    </row>
    <row r="4490" spans="1:17" s="364" customFormat="1" ht="109.2" customHeight="1" x14ac:dyDescent="0.3">
      <c r="A4490" s="368"/>
      <c r="B4490" s="361"/>
      <c r="C4490" s="368"/>
      <c r="D4490" s="368"/>
      <c r="E4490" s="368"/>
      <c r="F4490" s="368"/>
      <c r="G4490" s="369"/>
      <c r="H4490" s="369"/>
      <c r="I4490" s="443"/>
      <c r="J4490" s="368"/>
      <c r="O4490" s="457"/>
      <c r="P4490" s="398"/>
      <c r="Q4490" s="398"/>
    </row>
    <row r="4491" spans="1:17" s="364" customFormat="1" ht="109.2" customHeight="1" x14ac:dyDescent="0.3">
      <c r="A4491" s="368"/>
      <c r="B4491" s="361"/>
      <c r="C4491" s="368"/>
      <c r="D4491" s="368"/>
      <c r="E4491" s="368"/>
      <c r="F4491" s="368"/>
      <c r="G4491" s="369"/>
      <c r="H4491" s="369"/>
      <c r="I4491" s="443"/>
      <c r="J4491" s="368"/>
      <c r="O4491" s="457"/>
      <c r="P4491" s="398"/>
      <c r="Q4491" s="398"/>
    </row>
    <row r="4492" spans="1:17" s="364" customFormat="1" ht="109.2" customHeight="1" x14ac:dyDescent="0.3">
      <c r="A4492" s="368"/>
      <c r="B4492" s="361"/>
      <c r="C4492" s="368"/>
      <c r="D4492" s="368"/>
      <c r="E4492" s="368"/>
      <c r="F4492" s="368"/>
      <c r="G4492" s="369"/>
      <c r="H4492" s="369"/>
      <c r="I4492" s="443"/>
      <c r="J4492" s="368"/>
      <c r="O4492" s="457"/>
      <c r="P4492" s="398"/>
      <c r="Q4492" s="398"/>
    </row>
    <row r="4493" spans="1:17" s="364" customFormat="1" ht="109.2" customHeight="1" x14ac:dyDescent="0.3">
      <c r="A4493" s="368"/>
      <c r="B4493" s="361"/>
      <c r="C4493" s="368"/>
      <c r="D4493" s="368"/>
      <c r="E4493" s="368"/>
      <c r="F4493" s="368"/>
      <c r="G4493" s="369"/>
      <c r="H4493" s="369"/>
      <c r="I4493" s="443"/>
      <c r="J4493" s="368"/>
      <c r="O4493" s="457"/>
      <c r="P4493" s="398"/>
      <c r="Q4493" s="398"/>
    </row>
    <row r="4494" spans="1:17" s="364" customFormat="1" ht="109.2" customHeight="1" x14ac:dyDescent="0.3">
      <c r="A4494" s="368"/>
      <c r="B4494" s="361"/>
      <c r="C4494" s="368"/>
      <c r="D4494" s="368"/>
      <c r="E4494" s="368"/>
      <c r="F4494" s="368"/>
      <c r="G4494" s="369"/>
      <c r="H4494" s="369"/>
      <c r="I4494" s="443"/>
      <c r="J4494" s="368"/>
      <c r="O4494" s="457"/>
      <c r="P4494" s="398"/>
      <c r="Q4494" s="398"/>
    </row>
    <row r="4495" spans="1:17" s="364" customFormat="1" ht="109.2" customHeight="1" x14ac:dyDescent="0.3">
      <c r="A4495" s="368"/>
      <c r="B4495" s="361"/>
      <c r="C4495" s="368"/>
      <c r="D4495" s="368"/>
      <c r="E4495" s="368"/>
      <c r="F4495" s="368"/>
      <c r="G4495" s="369"/>
      <c r="H4495" s="369"/>
      <c r="I4495" s="443"/>
      <c r="J4495" s="368"/>
      <c r="O4495" s="457"/>
      <c r="P4495" s="398"/>
      <c r="Q4495" s="398"/>
    </row>
    <row r="4496" spans="1:17" s="364" customFormat="1" ht="109.2" customHeight="1" x14ac:dyDescent="0.3">
      <c r="A4496" s="368"/>
      <c r="B4496" s="361"/>
      <c r="C4496" s="368"/>
      <c r="D4496" s="368"/>
      <c r="E4496" s="368"/>
      <c r="F4496" s="368"/>
      <c r="G4496" s="369"/>
      <c r="H4496" s="369"/>
      <c r="I4496" s="443"/>
      <c r="J4496" s="368"/>
      <c r="O4496" s="457"/>
      <c r="P4496" s="398"/>
      <c r="Q4496" s="398"/>
    </row>
    <row r="4497" spans="1:17" s="364" customFormat="1" ht="109.2" customHeight="1" x14ac:dyDescent="0.3">
      <c r="A4497" s="368"/>
      <c r="B4497" s="361"/>
      <c r="C4497" s="368"/>
      <c r="D4497" s="368"/>
      <c r="E4497" s="368"/>
      <c r="F4497" s="368"/>
      <c r="G4497" s="369"/>
      <c r="H4497" s="369"/>
      <c r="I4497" s="443"/>
      <c r="J4497" s="368"/>
      <c r="O4497" s="457"/>
      <c r="P4497" s="398"/>
      <c r="Q4497" s="398"/>
    </row>
    <row r="4498" spans="1:17" s="364" customFormat="1" ht="109.2" customHeight="1" x14ac:dyDescent="0.3">
      <c r="A4498" s="368"/>
      <c r="B4498" s="361"/>
      <c r="C4498" s="368"/>
      <c r="D4498" s="368"/>
      <c r="E4498" s="368"/>
      <c r="F4498" s="368"/>
      <c r="G4498" s="369"/>
      <c r="H4498" s="369"/>
      <c r="I4498" s="443"/>
      <c r="J4498" s="368"/>
      <c r="O4498" s="457"/>
      <c r="P4498" s="398"/>
      <c r="Q4498" s="398"/>
    </row>
    <row r="4499" spans="1:17" s="364" customFormat="1" ht="109.2" customHeight="1" x14ac:dyDescent="0.3">
      <c r="A4499" s="368"/>
      <c r="B4499" s="361"/>
      <c r="C4499" s="368"/>
      <c r="D4499" s="368"/>
      <c r="E4499" s="368"/>
      <c r="F4499" s="368"/>
      <c r="G4499" s="369"/>
      <c r="H4499" s="369"/>
      <c r="I4499" s="443"/>
      <c r="J4499" s="368"/>
      <c r="O4499" s="457"/>
      <c r="P4499" s="398"/>
      <c r="Q4499" s="398"/>
    </row>
    <row r="4500" spans="1:17" s="364" customFormat="1" ht="109.2" customHeight="1" x14ac:dyDescent="0.3">
      <c r="A4500" s="368"/>
      <c r="B4500" s="361"/>
      <c r="C4500" s="368"/>
      <c r="D4500" s="368"/>
      <c r="E4500" s="368"/>
      <c r="F4500" s="368"/>
      <c r="G4500" s="369"/>
      <c r="H4500" s="369"/>
      <c r="I4500" s="443"/>
      <c r="J4500" s="368"/>
      <c r="O4500" s="457"/>
      <c r="P4500" s="398"/>
      <c r="Q4500" s="398"/>
    </row>
    <row r="4501" spans="1:17" s="364" customFormat="1" ht="109.2" customHeight="1" x14ac:dyDescent="0.3">
      <c r="A4501" s="368"/>
      <c r="B4501" s="361"/>
      <c r="C4501" s="368"/>
      <c r="D4501" s="368"/>
      <c r="E4501" s="368"/>
      <c r="F4501" s="368"/>
      <c r="G4501" s="369"/>
      <c r="H4501" s="369"/>
      <c r="I4501" s="443"/>
      <c r="J4501" s="368"/>
      <c r="O4501" s="457"/>
      <c r="P4501" s="398"/>
      <c r="Q4501" s="398"/>
    </row>
    <row r="4502" spans="1:17" s="364" customFormat="1" ht="109.2" customHeight="1" x14ac:dyDescent="0.3">
      <c r="A4502" s="368"/>
      <c r="B4502" s="361"/>
      <c r="C4502" s="368"/>
      <c r="D4502" s="368"/>
      <c r="E4502" s="368"/>
      <c r="F4502" s="368"/>
      <c r="G4502" s="369"/>
      <c r="H4502" s="369"/>
      <c r="I4502" s="443"/>
      <c r="J4502" s="368"/>
      <c r="O4502" s="457"/>
      <c r="P4502" s="398"/>
      <c r="Q4502" s="398"/>
    </row>
    <row r="4503" spans="1:17" s="364" customFormat="1" ht="109.2" customHeight="1" x14ac:dyDescent="0.3">
      <c r="A4503" s="368"/>
      <c r="B4503" s="361"/>
      <c r="C4503" s="368"/>
      <c r="D4503" s="368"/>
      <c r="E4503" s="368"/>
      <c r="F4503" s="368"/>
      <c r="G4503" s="369"/>
      <c r="H4503" s="369"/>
      <c r="I4503" s="443"/>
      <c r="J4503" s="368"/>
      <c r="O4503" s="457"/>
      <c r="P4503" s="398"/>
      <c r="Q4503" s="398"/>
    </row>
    <row r="4504" spans="1:17" s="364" customFormat="1" ht="109.2" customHeight="1" x14ac:dyDescent="0.3">
      <c r="A4504" s="368"/>
      <c r="B4504" s="361"/>
      <c r="C4504" s="368"/>
      <c r="D4504" s="368"/>
      <c r="E4504" s="368"/>
      <c r="F4504" s="368"/>
      <c r="G4504" s="369"/>
      <c r="H4504" s="369"/>
      <c r="I4504" s="443"/>
      <c r="J4504" s="368"/>
      <c r="O4504" s="457"/>
      <c r="P4504" s="398"/>
      <c r="Q4504" s="398"/>
    </row>
    <row r="4505" spans="1:17" s="364" customFormat="1" ht="109.2" customHeight="1" x14ac:dyDescent="0.3">
      <c r="A4505" s="368"/>
      <c r="B4505" s="361"/>
      <c r="C4505" s="368"/>
      <c r="D4505" s="368"/>
      <c r="E4505" s="368"/>
      <c r="F4505" s="368"/>
      <c r="G4505" s="369"/>
      <c r="H4505" s="369"/>
      <c r="I4505" s="443"/>
      <c r="J4505" s="368"/>
      <c r="O4505" s="457"/>
      <c r="P4505" s="398"/>
      <c r="Q4505" s="398"/>
    </row>
    <row r="4506" spans="1:17" s="364" customFormat="1" ht="109.2" customHeight="1" x14ac:dyDescent="0.3">
      <c r="A4506" s="368"/>
      <c r="B4506" s="361"/>
      <c r="C4506" s="368"/>
      <c r="D4506" s="368"/>
      <c r="E4506" s="368"/>
      <c r="F4506" s="368"/>
      <c r="G4506" s="369"/>
      <c r="H4506" s="369"/>
      <c r="I4506" s="443"/>
      <c r="J4506" s="368"/>
      <c r="O4506" s="457"/>
      <c r="P4506" s="398"/>
      <c r="Q4506" s="398"/>
    </row>
    <row r="4507" spans="1:17" s="364" customFormat="1" ht="109.2" customHeight="1" x14ac:dyDescent="0.3">
      <c r="A4507" s="368"/>
      <c r="B4507" s="361"/>
      <c r="C4507" s="368"/>
      <c r="D4507" s="368"/>
      <c r="E4507" s="368"/>
      <c r="F4507" s="368"/>
      <c r="G4507" s="369"/>
      <c r="H4507" s="369"/>
      <c r="I4507" s="443"/>
      <c r="J4507" s="368"/>
      <c r="O4507" s="457"/>
      <c r="P4507" s="398"/>
      <c r="Q4507" s="398"/>
    </row>
    <row r="4508" spans="1:17" s="364" customFormat="1" ht="109.2" customHeight="1" x14ac:dyDescent="0.3">
      <c r="A4508" s="368"/>
      <c r="B4508" s="361"/>
      <c r="C4508" s="368"/>
      <c r="D4508" s="368"/>
      <c r="E4508" s="368"/>
      <c r="F4508" s="368"/>
      <c r="G4508" s="369"/>
      <c r="H4508" s="369"/>
      <c r="I4508" s="443"/>
      <c r="J4508" s="368"/>
      <c r="O4508" s="457"/>
      <c r="P4508" s="398"/>
      <c r="Q4508" s="398"/>
    </row>
    <row r="4509" spans="1:17" s="364" customFormat="1" ht="109.2" customHeight="1" x14ac:dyDescent="0.3">
      <c r="A4509" s="368"/>
      <c r="B4509" s="361"/>
      <c r="C4509" s="368"/>
      <c r="D4509" s="368"/>
      <c r="E4509" s="368"/>
      <c r="F4509" s="368"/>
      <c r="G4509" s="369"/>
      <c r="H4509" s="369"/>
      <c r="I4509" s="443"/>
      <c r="J4509" s="368"/>
      <c r="O4509" s="457"/>
      <c r="P4509" s="398"/>
      <c r="Q4509" s="398"/>
    </row>
    <row r="4510" spans="1:17" s="364" customFormat="1" ht="109.2" customHeight="1" x14ac:dyDescent="0.3">
      <c r="A4510" s="368"/>
      <c r="B4510" s="361"/>
      <c r="C4510" s="368"/>
      <c r="D4510" s="368"/>
      <c r="E4510" s="368"/>
      <c r="F4510" s="368"/>
      <c r="G4510" s="369"/>
      <c r="H4510" s="369"/>
      <c r="I4510" s="443"/>
      <c r="J4510" s="368"/>
      <c r="O4510" s="457"/>
      <c r="P4510" s="398"/>
      <c r="Q4510" s="398"/>
    </row>
    <row r="4511" spans="1:17" s="364" customFormat="1" ht="109.2" customHeight="1" x14ac:dyDescent="0.3">
      <c r="A4511" s="368"/>
      <c r="B4511" s="361"/>
      <c r="C4511" s="368"/>
      <c r="D4511" s="368"/>
      <c r="E4511" s="368"/>
      <c r="F4511" s="368"/>
      <c r="G4511" s="369"/>
      <c r="H4511" s="369"/>
      <c r="I4511" s="443"/>
      <c r="J4511" s="368"/>
      <c r="O4511" s="457"/>
      <c r="P4511" s="398"/>
      <c r="Q4511" s="398"/>
    </row>
    <row r="4512" spans="1:17" s="364" customFormat="1" ht="109.2" customHeight="1" x14ac:dyDescent="0.3">
      <c r="A4512" s="368"/>
      <c r="B4512" s="361"/>
      <c r="C4512" s="368"/>
      <c r="D4512" s="368"/>
      <c r="E4512" s="368"/>
      <c r="F4512" s="368"/>
      <c r="G4512" s="369"/>
      <c r="H4512" s="369"/>
      <c r="I4512" s="443"/>
      <c r="J4512" s="368"/>
      <c r="O4512" s="457"/>
      <c r="P4512" s="398"/>
      <c r="Q4512" s="398"/>
    </row>
    <row r="4513" spans="1:17" s="364" customFormat="1" ht="109.2" customHeight="1" x14ac:dyDescent="0.3">
      <c r="A4513" s="368"/>
      <c r="B4513" s="361"/>
      <c r="C4513" s="368"/>
      <c r="D4513" s="368"/>
      <c r="E4513" s="368"/>
      <c r="F4513" s="368"/>
      <c r="G4513" s="369"/>
      <c r="H4513" s="369"/>
      <c r="I4513" s="443"/>
      <c r="J4513" s="368"/>
      <c r="O4513" s="457"/>
      <c r="P4513" s="398"/>
      <c r="Q4513" s="398"/>
    </row>
    <row r="4514" spans="1:17" s="364" customFormat="1" ht="109.2" customHeight="1" x14ac:dyDescent="0.3">
      <c r="A4514" s="368"/>
      <c r="B4514" s="361"/>
      <c r="C4514" s="368"/>
      <c r="D4514" s="368"/>
      <c r="E4514" s="368"/>
      <c r="F4514" s="368"/>
      <c r="G4514" s="369"/>
      <c r="H4514" s="369"/>
      <c r="I4514" s="443"/>
      <c r="J4514" s="368"/>
      <c r="O4514" s="457"/>
      <c r="P4514" s="398"/>
      <c r="Q4514" s="398"/>
    </row>
    <row r="4515" spans="1:17" s="364" customFormat="1" ht="109.2" customHeight="1" x14ac:dyDescent="0.3">
      <c r="A4515" s="368"/>
      <c r="B4515" s="361"/>
      <c r="C4515" s="368"/>
      <c r="D4515" s="368"/>
      <c r="E4515" s="368"/>
      <c r="F4515" s="368"/>
      <c r="G4515" s="369"/>
      <c r="H4515" s="369"/>
      <c r="I4515" s="443"/>
      <c r="J4515" s="368"/>
      <c r="O4515" s="457"/>
      <c r="P4515" s="398"/>
      <c r="Q4515" s="398"/>
    </row>
    <row r="4516" spans="1:17" s="364" customFormat="1" ht="109.2" customHeight="1" x14ac:dyDescent="0.3">
      <c r="A4516" s="368"/>
      <c r="B4516" s="361"/>
      <c r="C4516" s="368"/>
      <c r="D4516" s="368"/>
      <c r="E4516" s="368"/>
      <c r="F4516" s="368"/>
      <c r="G4516" s="369"/>
      <c r="H4516" s="369"/>
      <c r="I4516" s="443"/>
      <c r="J4516" s="368"/>
      <c r="O4516" s="457"/>
      <c r="P4516" s="398"/>
      <c r="Q4516" s="398"/>
    </row>
    <row r="4517" spans="1:17" s="364" customFormat="1" ht="109.2" customHeight="1" x14ac:dyDescent="0.3">
      <c r="A4517" s="368"/>
      <c r="B4517" s="361"/>
      <c r="C4517" s="368"/>
      <c r="D4517" s="368"/>
      <c r="E4517" s="368"/>
      <c r="F4517" s="368"/>
      <c r="G4517" s="369"/>
      <c r="H4517" s="369"/>
      <c r="I4517" s="443"/>
      <c r="J4517" s="368"/>
      <c r="O4517" s="457"/>
      <c r="P4517" s="398"/>
      <c r="Q4517" s="398"/>
    </row>
    <row r="4518" spans="1:17" s="364" customFormat="1" ht="109.2" customHeight="1" x14ac:dyDescent="0.3">
      <c r="A4518" s="368"/>
      <c r="B4518" s="361"/>
      <c r="C4518" s="368"/>
      <c r="D4518" s="368"/>
      <c r="E4518" s="368"/>
      <c r="F4518" s="368"/>
      <c r="G4518" s="369"/>
      <c r="H4518" s="369"/>
      <c r="I4518" s="443"/>
      <c r="J4518" s="368"/>
      <c r="O4518" s="457"/>
      <c r="P4518" s="398"/>
      <c r="Q4518" s="398"/>
    </row>
    <row r="4519" spans="1:17" s="364" customFormat="1" ht="109.2" customHeight="1" x14ac:dyDescent="0.3">
      <c r="A4519" s="368"/>
      <c r="B4519" s="361"/>
      <c r="C4519" s="368"/>
      <c r="D4519" s="368"/>
      <c r="E4519" s="368"/>
      <c r="F4519" s="368"/>
      <c r="G4519" s="369"/>
      <c r="H4519" s="369"/>
      <c r="I4519" s="443"/>
      <c r="J4519" s="368"/>
      <c r="O4519" s="457"/>
      <c r="P4519" s="398"/>
      <c r="Q4519" s="398"/>
    </row>
    <row r="4520" spans="1:17" s="364" customFormat="1" ht="109.2" customHeight="1" x14ac:dyDescent="0.3">
      <c r="A4520" s="368"/>
      <c r="B4520" s="361"/>
      <c r="C4520" s="368"/>
      <c r="D4520" s="368"/>
      <c r="E4520" s="368"/>
      <c r="F4520" s="368"/>
      <c r="G4520" s="369"/>
      <c r="H4520" s="369"/>
      <c r="I4520" s="443"/>
      <c r="J4520" s="368"/>
      <c r="O4520" s="457"/>
      <c r="P4520" s="398"/>
      <c r="Q4520" s="398"/>
    </row>
    <row r="4521" spans="1:17" s="364" customFormat="1" ht="109.2" customHeight="1" x14ac:dyDescent="0.3">
      <c r="A4521" s="368"/>
      <c r="B4521" s="361"/>
      <c r="C4521" s="368"/>
      <c r="D4521" s="368"/>
      <c r="E4521" s="368"/>
      <c r="F4521" s="368"/>
      <c r="G4521" s="369"/>
      <c r="H4521" s="369"/>
      <c r="I4521" s="443"/>
      <c r="J4521" s="368"/>
      <c r="O4521" s="457"/>
      <c r="P4521" s="398"/>
      <c r="Q4521" s="398"/>
    </row>
    <row r="4522" spans="1:17" s="364" customFormat="1" ht="109.2" customHeight="1" x14ac:dyDescent="0.3">
      <c r="A4522" s="368"/>
      <c r="B4522" s="361"/>
      <c r="C4522" s="368"/>
      <c r="D4522" s="368"/>
      <c r="E4522" s="368"/>
      <c r="F4522" s="368"/>
      <c r="G4522" s="369"/>
      <c r="H4522" s="369"/>
      <c r="I4522" s="443"/>
      <c r="J4522" s="368"/>
      <c r="O4522" s="457"/>
      <c r="P4522" s="398"/>
      <c r="Q4522" s="398"/>
    </row>
    <row r="4523" spans="1:17" s="364" customFormat="1" ht="109.2" customHeight="1" x14ac:dyDescent="0.3">
      <c r="A4523" s="368"/>
      <c r="B4523" s="361"/>
      <c r="C4523" s="368"/>
      <c r="D4523" s="368"/>
      <c r="E4523" s="368"/>
      <c r="F4523" s="368"/>
      <c r="G4523" s="369"/>
      <c r="H4523" s="369"/>
      <c r="I4523" s="443"/>
      <c r="J4523" s="368"/>
      <c r="O4523" s="457"/>
      <c r="P4523" s="398"/>
      <c r="Q4523" s="398"/>
    </row>
    <row r="4524" spans="1:17" s="364" customFormat="1" ht="109.2" customHeight="1" x14ac:dyDescent="0.3">
      <c r="A4524" s="368"/>
      <c r="B4524" s="361"/>
      <c r="C4524" s="368"/>
      <c r="D4524" s="368"/>
      <c r="E4524" s="368"/>
      <c r="F4524" s="368"/>
      <c r="G4524" s="369"/>
      <c r="H4524" s="369"/>
      <c r="I4524" s="443"/>
      <c r="J4524" s="368"/>
      <c r="O4524" s="457"/>
      <c r="P4524" s="398"/>
      <c r="Q4524" s="398"/>
    </row>
    <row r="4525" spans="1:17" s="364" customFormat="1" ht="109.2" customHeight="1" x14ac:dyDescent="0.3">
      <c r="A4525" s="368"/>
      <c r="B4525" s="361"/>
      <c r="C4525" s="368"/>
      <c r="D4525" s="368"/>
      <c r="E4525" s="368"/>
      <c r="F4525" s="368"/>
      <c r="G4525" s="369"/>
      <c r="H4525" s="369"/>
      <c r="I4525" s="443"/>
      <c r="J4525" s="368"/>
      <c r="O4525" s="457"/>
      <c r="P4525" s="398"/>
      <c r="Q4525" s="398"/>
    </row>
    <row r="4526" spans="1:17" s="364" customFormat="1" ht="109.2" customHeight="1" x14ac:dyDescent="0.3">
      <c r="A4526" s="368"/>
      <c r="B4526" s="361"/>
      <c r="C4526" s="368"/>
      <c r="D4526" s="368"/>
      <c r="E4526" s="368"/>
      <c r="F4526" s="368"/>
      <c r="G4526" s="369"/>
      <c r="H4526" s="369"/>
      <c r="I4526" s="443"/>
      <c r="J4526" s="368"/>
      <c r="O4526" s="457"/>
      <c r="P4526" s="398"/>
      <c r="Q4526" s="398"/>
    </row>
    <row r="4527" spans="1:17" s="364" customFormat="1" ht="109.2" customHeight="1" x14ac:dyDescent="0.3">
      <c r="A4527" s="368"/>
      <c r="B4527" s="361"/>
      <c r="C4527" s="368"/>
      <c r="D4527" s="368"/>
      <c r="E4527" s="368"/>
      <c r="F4527" s="368"/>
      <c r="G4527" s="369"/>
      <c r="H4527" s="369"/>
      <c r="I4527" s="443"/>
      <c r="J4527" s="368"/>
      <c r="O4527" s="457"/>
      <c r="P4527" s="398"/>
      <c r="Q4527" s="398"/>
    </row>
    <row r="4528" spans="1:17" s="364" customFormat="1" ht="109.2" customHeight="1" x14ac:dyDescent="0.3">
      <c r="A4528" s="368"/>
      <c r="B4528" s="361"/>
      <c r="C4528" s="368"/>
      <c r="D4528" s="368"/>
      <c r="E4528" s="368"/>
      <c r="F4528" s="368"/>
      <c r="G4528" s="369"/>
      <c r="H4528" s="369"/>
      <c r="I4528" s="443"/>
      <c r="J4528" s="368"/>
      <c r="O4528" s="457"/>
      <c r="P4528" s="398"/>
      <c r="Q4528" s="398"/>
    </row>
    <row r="4529" spans="1:17" s="364" customFormat="1" ht="109.2" customHeight="1" x14ac:dyDescent="0.3">
      <c r="A4529" s="368"/>
      <c r="B4529" s="361"/>
      <c r="C4529" s="368"/>
      <c r="D4529" s="368"/>
      <c r="E4529" s="368"/>
      <c r="F4529" s="368"/>
      <c r="G4529" s="369"/>
      <c r="H4529" s="369"/>
      <c r="I4529" s="443"/>
      <c r="J4529" s="368"/>
      <c r="O4529" s="457"/>
      <c r="P4529" s="398"/>
      <c r="Q4529" s="398"/>
    </row>
    <row r="4530" spans="1:17" s="364" customFormat="1" ht="109.2" customHeight="1" x14ac:dyDescent="0.3">
      <c r="A4530" s="368"/>
      <c r="B4530" s="361"/>
      <c r="C4530" s="368"/>
      <c r="D4530" s="368"/>
      <c r="E4530" s="368"/>
      <c r="F4530" s="368"/>
      <c r="G4530" s="369"/>
      <c r="H4530" s="369"/>
      <c r="I4530" s="443"/>
      <c r="J4530" s="368"/>
      <c r="O4530" s="457"/>
      <c r="P4530" s="398"/>
      <c r="Q4530" s="398"/>
    </row>
    <row r="4531" spans="1:17" s="364" customFormat="1" ht="109.2" customHeight="1" x14ac:dyDescent="0.3">
      <c r="A4531" s="368"/>
      <c r="B4531" s="361"/>
      <c r="C4531" s="368"/>
      <c r="D4531" s="368"/>
      <c r="E4531" s="368"/>
      <c r="F4531" s="368"/>
      <c r="G4531" s="369"/>
      <c r="H4531" s="369"/>
      <c r="I4531" s="443"/>
      <c r="J4531" s="368"/>
      <c r="O4531" s="457"/>
      <c r="P4531" s="398"/>
      <c r="Q4531" s="398"/>
    </row>
    <row r="4532" spans="1:17" s="364" customFormat="1" ht="109.2" customHeight="1" x14ac:dyDescent="0.3">
      <c r="A4532" s="368"/>
      <c r="B4532" s="361"/>
      <c r="C4532" s="368"/>
      <c r="D4532" s="368"/>
      <c r="E4532" s="368"/>
      <c r="F4532" s="368"/>
      <c r="G4532" s="369"/>
      <c r="H4532" s="369"/>
      <c r="I4532" s="443"/>
      <c r="J4532" s="368"/>
      <c r="O4532" s="457"/>
      <c r="P4532" s="398"/>
      <c r="Q4532" s="398"/>
    </row>
    <row r="4533" spans="1:17" s="364" customFormat="1" ht="109.2" customHeight="1" x14ac:dyDescent="0.3">
      <c r="A4533" s="368"/>
      <c r="B4533" s="361"/>
      <c r="C4533" s="368"/>
      <c r="D4533" s="368"/>
      <c r="E4533" s="368"/>
      <c r="F4533" s="368"/>
      <c r="G4533" s="369"/>
      <c r="H4533" s="369"/>
      <c r="I4533" s="443"/>
      <c r="J4533" s="368"/>
      <c r="O4533" s="457"/>
      <c r="P4533" s="398"/>
      <c r="Q4533" s="398"/>
    </row>
    <row r="4534" spans="1:17" s="364" customFormat="1" ht="109.2" customHeight="1" x14ac:dyDescent="0.3">
      <c r="A4534" s="368"/>
      <c r="B4534" s="361"/>
      <c r="C4534" s="368"/>
      <c r="D4534" s="368"/>
      <c r="E4534" s="368"/>
      <c r="F4534" s="368"/>
      <c r="G4534" s="369"/>
      <c r="H4534" s="369"/>
      <c r="I4534" s="443"/>
      <c r="J4534" s="368"/>
      <c r="O4534" s="457"/>
      <c r="P4534" s="398"/>
      <c r="Q4534" s="398"/>
    </row>
    <row r="4535" spans="1:17" s="364" customFormat="1" ht="109.2" customHeight="1" x14ac:dyDescent="0.3">
      <c r="A4535" s="368"/>
      <c r="B4535" s="361"/>
      <c r="C4535" s="368"/>
      <c r="D4535" s="368"/>
      <c r="E4535" s="368"/>
      <c r="F4535" s="368"/>
      <c r="G4535" s="369"/>
      <c r="H4535" s="369"/>
      <c r="I4535" s="443"/>
      <c r="J4535" s="368"/>
      <c r="O4535" s="457"/>
      <c r="P4535" s="398"/>
      <c r="Q4535" s="398"/>
    </row>
    <row r="4536" spans="1:17" s="364" customFormat="1" ht="109.2" customHeight="1" x14ac:dyDescent="0.3">
      <c r="A4536" s="368"/>
      <c r="B4536" s="361"/>
      <c r="C4536" s="368"/>
      <c r="D4536" s="368"/>
      <c r="E4536" s="368"/>
      <c r="F4536" s="368"/>
      <c r="G4536" s="369"/>
      <c r="H4536" s="369"/>
      <c r="I4536" s="443"/>
      <c r="J4536" s="368"/>
      <c r="O4536" s="457"/>
      <c r="P4536" s="398"/>
      <c r="Q4536" s="398"/>
    </row>
    <row r="4537" spans="1:17" s="364" customFormat="1" ht="109.2" customHeight="1" x14ac:dyDescent="0.3">
      <c r="A4537" s="368"/>
      <c r="B4537" s="361"/>
      <c r="C4537" s="368"/>
      <c r="D4537" s="368"/>
      <c r="E4537" s="368"/>
      <c r="F4537" s="368"/>
      <c r="G4537" s="369"/>
      <c r="H4537" s="369"/>
      <c r="I4537" s="443"/>
      <c r="J4537" s="368"/>
      <c r="O4537" s="457"/>
      <c r="P4537" s="398"/>
      <c r="Q4537" s="398"/>
    </row>
    <row r="4538" spans="1:17" s="364" customFormat="1" ht="109.2" customHeight="1" x14ac:dyDescent="0.3">
      <c r="A4538" s="368"/>
      <c r="B4538" s="361"/>
      <c r="C4538" s="368"/>
      <c r="D4538" s="368"/>
      <c r="E4538" s="368"/>
      <c r="F4538" s="368"/>
      <c r="G4538" s="369"/>
      <c r="H4538" s="369"/>
      <c r="I4538" s="443"/>
      <c r="J4538" s="368"/>
      <c r="O4538" s="457"/>
      <c r="P4538" s="398"/>
      <c r="Q4538" s="398"/>
    </row>
    <row r="4539" spans="1:17" s="364" customFormat="1" ht="109.2" customHeight="1" x14ac:dyDescent="0.3">
      <c r="A4539" s="368"/>
      <c r="B4539" s="361"/>
      <c r="C4539" s="368"/>
      <c r="D4539" s="368"/>
      <c r="E4539" s="368"/>
      <c r="F4539" s="368"/>
      <c r="G4539" s="369"/>
      <c r="H4539" s="369"/>
      <c r="I4539" s="443"/>
      <c r="J4539" s="368"/>
      <c r="O4539" s="457"/>
      <c r="P4539" s="398"/>
      <c r="Q4539" s="398"/>
    </row>
    <row r="4540" spans="1:17" s="364" customFormat="1" ht="109.2" customHeight="1" x14ac:dyDescent="0.3">
      <c r="A4540" s="368"/>
      <c r="B4540" s="361"/>
      <c r="C4540" s="368"/>
      <c r="D4540" s="368"/>
      <c r="E4540" s="368"/>
      <c r="F4540" s="368"/>
      <c r="G4540" s="369"/>
      <c r="H4540" s="369"/>
      <c r="I4540" s="443"/>
      <c r="J4540" s="368"/>
      <c r="O4540" s="457"/>
      <c r="P4540" s="398"/>
      <c r="Q4540" s="398"/>
    </row>
    <row r="4541" spans="1:17" s="364" customFormat="1" ht="109.2" customHeight="1" x14ac:dyDescent="0.3">
      <c r="A4541" s="368"/>
      <c r="B4541" s="361"/>
      <c r="C4541" s="368"/>
      <c r="D4541" s="368"/>
      <c r="E4541" s="368"/>
      <c r="F4541" s="368"/>
      <c r="G4541" s="369"/>
      <c r="H4541" s="369"/>
      <c r="I4541" s="443"/>
      <c r="J4541" s="368"/>
      <c r="O4541" s="457"/>
      <c r="P4541" s="398"/>
      <c r="Q4541" s="398"/>
    </row>
    <row r="4542" spans="1:17" s="364" customFormat="1" ht="109.2" customHeight="1" x14ac:dyDescent="0.3">
      <c r="A4542" s="368"/>
      <c r="B4542" s="361"/>
      <c r="C4542" s="368"/>
      <c r="D4542" s="368"/>
      <c r="E4542" s="368"/>
      <c r="F4542" s="368"/>
      <c r="G4542" s="369"/>
      <c r="H4542" s="369"/>
      <c r="I4542" s="443"/>
      <c r="J4542" s="368"/>
      <c r="O4542" s="457"/>
      <c r="P4542" s="398"/>
      <c r="Q4542" s="398"/>
    </row>
    <row r="4543" spans="1:17" s="364" customFormat="1" ht="109.2" customHeight="1" x14ac:dyDescent="0.3">
      <c r="A4543" s="368"/>
      <c r="B4543" s="361"/>
      <c r="C4543" s="368"/>
      <c r="D4543" s="368"/>
      <c r="E4543" s="368"/>
      <c r="F4543" s="368"/>
      <c r="G4543" s="369"/>
      <c r="H4543" s="369"/>
      <c r="I4543" s="443"/>
      <c r="J4543" s="368"/>
      <c r="O4543" s="457"/>
      <c r="P4543" s="398"/>
      <c r="Q4543" s="398"/>
    </row>
    <row r="4544" spans="1:17" s="364" customFormat="1" ht="109.2" customHeight="1" x14ac:dyDescent="0.3">
      <c r="A4544" s="368"/>
      <c r="B4544" s="361"/>
      <c r="C4544" s="368"/>
      <c r="D4544" s="368"/>
      <c r="E4544" s="368"/>
      <c r="F4544" s="368"/>
      <c r="G4544" s="369"/>
      <c r="H4544" s="369"/>
      <c r="I4544" s="443"/>
      <c r="J4544" s="368"/>
      <c r="O4544" s="457"/>
      <c r="P4544" s="398"/>
      <c r="Q4544" s="398"/>
    </row>
    <row r="4545" spans="1:17" s="364" customFormat="1" ht="109.2" customHeight="1" x14ac:dyDescent="0.3">
      <c r="A4545" s="368"/>
      <c r="B4545" s="361"/>
      <c r="C4545" s="368"/>
      <c r="D4545" s="368"/>
      <c r="E4545" s="368"/>
      <c r="F4545" s="368"/>
      <c r="G4545" s="369"/>
      <c r="H4545" s="369"/>
      <c r="I4545" s="443"/>
      <c r="J4545" s="368"/>
      <c r="O4545" s="457"/>
      <c r="P4545" s="398"/>
      <c r="Q4545" s="398"/>
    </row>
    <row r="4546" spans="1:17" s="364" customFormat="1" ht="109.2" customHeight="1" x14ac:dyDescent="0.3">
      <c r="A4546" s="368"/>
      <c r="B4546" s="361"/>
      <c r="C4546" s="368"/>
      <c r="D4546" s="368"/>
      <c r="E4546" s="368"/>
      <c r="F4546" s="368"/>
      <c r="G4546" s="369"/>
      <c r="H4546" s="369"/>
      <c r="I4546" s="443"/>
      <c r="J4546" s="368"/>
      <c r="O4546" s="457"/>
      <c r="P4546" s="398"/>
      <c r="Q4546" s="398"/>
    </row>
    <row r="4547" spans="1:17" s="364" customFormat="1" ht="109.2" customHeight="1" x14ac:dyDescent="0.3">
      <c r="A4547" s="368"/>
      <c r="B4547" s="361"/>
      <c r="C4547" s="368"/>
      <c r="D4547" s="368"/>
      <c r="E4547" s="368"/>
      <c r="F4547" s="368"/>
      <c r="G4547" s="369"/>
      <c r="H4547" s="369"/>
      <c r="I4547" s="443"/>
      <c r="J4547" s="368"/>
      <c r="O4547" s="457"/>
      <c r="P4547" s="398"/>
      <c r="Q4547" s="398"/>
    </row>
    <row r="4548" spans="1:17" s="364" customFormat="1" ht="109.2" customHeight="1" x14ac:dyDescent="0.3">
      <c r="A4548" s="368"/>
      <c r="B4548" s="361"/>
      <c r="C4548" s="368"/>
      <c r="D4548" s="368"/>
      <c r="E4548" s="368"/>
      <c r="F4548" s="368"/>
      <c r="G4548" s="369"/>
      <c r="H4548" s="369"/>
      <c r="I4548" s="443"/>
      <c r="J4548" s="368"/>
      <c r="O4548" s="457"/>
      <c r="P4548" s="398"/>
      <c r="Q4548" s="398"/>
    </row>
    <row r="4549" spans="1:17" s="364" customFormat="1" ht="109.2" customHeight="1" x14ac:dyDescent="0.3">
      <c r="A4549" s="368"/>
      <c r="B4549" s="361"/>
      <c r="C4549" s="368"/>
      <c r="D4549" s="368"/>
      <c r="E4549" s="368"/>
      <c r="F4549" s="368"/>
      <c r="G4549" s="369"/>
      <c r="H4549" s="369"/>
      <c r="I4549" s="443"/>
      <c r="J4549" s="368"/>
      <c r="O4549" s="457"/>
      <c r="P4549" s="398"/>
      <c r="Q4549" s="398"/>
    </row>
    <row r="4550" spans="1:17" s="364" customFormat="1" ht="109.2" customHeight="1" x14ac:dyDescent="0.3">
      <c r="A4550" s="368"/>
      <c r="B4550" s="361"/>
      <c r="C4550" s="368"/>
      <c r="D4550" s="368"/>
      <c r="E4550" s="368"/>
      <c r="F4550" s="368"/>
      <c r="G4550" s="369"/>
      <c r="H4550" s="369"/>
      <c r="I4550" s="443"/>
      <c r="J4550" s="368"/>
      <c r="O4550" s="457"/>
      <c r="P4550" s="398"/>
      <c r="Q4550" s="398"/>
    </row>
    <row r="4551" spans="1:17" s="364" customFormat="1" ht="109.2" customHeight="1" x14ac:dyDescent="0.3">
      <c r="A4551" s="368"/>
      <c r="B4551" s="361"/>
      <c r="C4551" s="368"/>
      <c r="D4551" s="368"/>
      <c r="E4551" s="368"/>
      <c r="F4551" s="368"/>
      <c r="G4551" s="369"/>
      <c r="H4551" s="369"/>
      <c r="I4551" s="443"/>
      <c r="J4551" s="368"/>
      <c r="O4551" s="457"/>
      <c r="P4551" s="398"/>
      <c r="Q4551" s="398"/>
    </row>
    <row r="4552" spans="1:17" s="364" customFormat="1" ht="109.2" customHeight="1" x14ac:dyDescent="0.3">
      <c r="A4552" s="368"/>
      <c r="B4552" s="361"/>
      <c r="C4552" s="368"/>
      <c r="D4552" s="368"/>
      <c r="E4552" s="368"/>
      <c r="F4552" s="368"/>
      <c r="G4552" s="369"/>
      <c r="H4552" s="369"/>
      <c r="I4552" s="443"/>
      <c r="J4552" s="368"/>
      <c r="O4552" s="457"/>
      <c r="P4552" s="398"/>
      <c r="Q4552" s="398"/>
    </row>
    <row r="4553" spans="1:17" s="364" customFormat="1" ht="109.2" customHeight="1" x14ac:dyDescent="0.3">
      <c r="A4553" s="368"/>
      <c r="B4553" s="361"/>
      <c r="C4553" s="368"/>
      <c r="D4553" s="368"/>
      <c r="E4553" s="368"/>
      <c r="F4553" s="368"/>
      <c r="G4553" s="369"/>
      <c r="H4553" s="369"/>
      <c r="I4553" s="443"/>
      <c r="J4553" s="368"/>
      <c r="O4553" s="457"/>
      <c r="P4553" s="398"/>
      <c r="Q4553" s="398"/>
    </row>
    <row r="4554" spans="1:17" s="364" customFormat="1" ht="109.2" customHeight="1" x14ac:dyDescent="0.3">
      <c r="A4554" s="368"/>
      <c r="B4554" s="361"/>
      <c r="C4554" s="368"/>
      <c r="D4554" s="368"/>
      <c r="E4554" s="368"/>
      <c r="F4554" s="368"/>
      <c r="G4554" s="369"/>
      <c r="H4554" s="369"/>
      <c r="I4554" s="443"/>
      <c r="J4554" s="368"/>
      <c r="O4554" s="457"/>
      <c r="P4554" s="398"/>
      <c r="Q4554" s="398"/>
    </row>
    <row r="4555" spans="1:17" s="364" customFormat="1" ht="109.2" customHeight="1" x14ac:dyDescent="0.3">
      <c r="A4555" s="368"/>
      <c r="B4555" s="361"/>
      <c r="C4555" s="368"/>
      <c r="D4555" s="368"/>
      <c r="E4555" s="368"/>
      <c r="F4555" s="368"/>
      <c r="G4555" s="369"/>
      <c r="H4555" s="369"/>
      <c r="I4555" s="443"/>
      <c r="J4555" s="368"/>
      <c r="O4555" s="457"/>
      <c r="P4555" s="398"/>
      <c r="Q4555" s="398"/>
    </row>
    <row r="4556" spans="1:17" s="364" customFormat="1" ht="109.2" customHeight="1" x14ac:dyDescent="0.3">
      <c r="A4556" s="368"/>
      <c r="B4556" s="361"/>
      <c r="C4556" s="368"/>
      <c r="D4556" s="368"/>
      <c r="E4556" s="368"/>
      <c r="F4556" s="368"/>
      <c r="G4556" s="369"/>
      <c r="H4556" s="369"/>
      <c r="I4556" s="443"/>
      <c r="J4556" s="368"/>
      <c r="O4556" s="457"/>
      <c r="P4556" s="398"/>
      <c r="Q4556" s="398"/>
    </row>
    <row r="4557" spans="1:17" s="364" customFormat="1" ht="109.2" customHeight="1" x14ac:dyDescent="0.3">
      <c r="A4557" s="368"/>
      <c r="B4557" s="361"/>
      <c r="C4557" s="368"/>
      <c r="D4557" s="368"/>
      <c r="E4557" s="368"/>
      <c r="F4557" s="368"/>
      <c r="G4557" s="369"/>
      <c r="H4557" s="369"/>
      <c r="I4557" s="443"/>
      <c r="J4557" s="368"/>
      <c r="O4557" s="457"/>
      <c r="P4557" s="398"/>
      <c r="Q4557" s="398"/>
    </row>
    <row r="4558" spans="1:17" s="364" customFormat="1" ht="109.2" customHeight="1" x14ac:dyDescent="0.3">
      <c r="A4558" s="368"/>
      <c r="B4558" s="361"/>
      <c r="C4558" s="368"/>
      <c r="D4558" s="368"/>
      <c r="E4558" s="368"/>
      <c r="F4558" s="368"/>
      <c r="G4558" s="369"/>
      <c r="H4558" s="369"/>
      <c r="I4558" s="443"/>
      <c r="J4558" s="368"/>
      <c r="O4558" s="457"/>
      <c r="P4558" s="398"/>
      <c r="Q4558" s="398"/>
    </row>
    <row r="4559" spans="1:17" s="364" customFormat="1" ht="109.2" customHeight="1" x14ac:dyDescent="0.3">
      <c r="A4559" s="368"/>
      <c r="B4559" s="361"/>
      <c r="C4559" s="368"/>
      <c r="D4559" s="368"/>
      <c r="E4559" s="368"/>
      <c r="F4559" s="368"/>
      <c r="G4559" s="369"/>
      <c r="H4559" s="369"/>
      <c r="I4559" s="443"/>
      <c r="J4559" s="368"/>
      <c r="O4559" s="457"/>
      <c r="P4559" s="398"/>
      <c r="Q4559" s="398"/>
    </row>
    <row r="4560" spans="1:17" s="364" customFormat="1" ht="109.2" customHeight="1" x14ac:dyDescent="0.3">
      <c r="A4560" s="368"/>
      <c r="B4560" s="361"/>
      <c r="C4560" s="368"/>
      <c r="D4560" s="368"/>
      <c r="E4560" s="368"/>
      <c r="F4560" s="368"/>
      <c r="G4560" s="369"/>
      <c r="H4560" s="369"/>
      <c r="I4560" s="443"/>
      <c r="J4560" s="368"/>
      <c r="O4560" s="457"/>
      <c r="P4560" s="398"/>
      <c r="Q4560" s="398"/>
    </row>
    <row r="4561" spans="1:17" s="364" customFormat="1" ht="109.2" customHeight="1" x14ac:dyDescent="0.3">
      <c r="A4561" s="368"/>
      <c r="B4561" s="361"/>
      <c r="C4561" s="368"/>
      <c r="D4561" s="368"/>
      <c r="E4561" s="368"/>
      <c r="F4561" s="368"/>
      <c r="G4561" s="369"/>
      <c r="H4561" s="369"/>
      <c r="I4561" s="443"/>
      <c r="J4561" s="368"/>
      <c r="O4561" s="457"/>
      <c r="P4561" s="398"/>
      <c r="Q4561" s="398"/>
    </row>
    <row r="4562" spans="1:17" s="364" customFormat="1" ht="109.2" customHeight="1" x14ac:dyDescent="0.3">
      <c r="A4562" s="368"/>
      <c r="B4562" s="361"/>
      <c r="C4562" s="368"/>
      <c r="D4562" s="368"/>
      <c r="E4562" s="368"/>
      <c r="F4562" s="368"/>
      <c r="G4562" s="369"/>
      <c r="H4562" s="369"/>
      <c r="I4562" s="443"/>
      <c r="J4562" s="368"/>
      <c r="O4562" s="457"/>
      <c r="P4562" s="398"/>
      <c r="Q4562" s="398"/>
    </row>
    <row r="4563" spans="1:17" s="364" customFormat="1" ht="109.2" customHeight="1" x14ac:dyDescent="0.3">
      <c r="A4563" s="368"/>
      <c r="B4563" s="361"/>
      <c r="C4563" s="368"/>
      <c r="D4563" s="368"/>
      <c r="E4563" s="368"/>
      <c r="F4563" s="368"/>
      <c r="G4563" s="369"/>
      <c r="H4563" s="369"/>
      <c r="I4563" s="443"/>
      <c r="J4563" s="368"/>
      <c r="O4563" s="457"/>
      <c r="P4563" s="398"/>
      <c r="Q4563" s="398"/>
    </row>
    <row r="4564" spans="1:17" s="364" customFormat="1" ht="109.2" customHeight="1" x14ac:dyDescent="0.3">
      <c r="A4564" s="368"/>
      <c r="B4564" s="361"/>
      <c r="C4564" s="368"/>
      <c r="D4564" s="368"/>
      <c r="E4564" s="368"/>
      <c r="F4564" s="368"/>
      <c r="G4564" s="369"/>
      <c r="H4564" s="369"/>
      <c r="I4564" s="443"/>
      <c r="J4564" s="368"/>
      <c r="O4564" s="457"/>
      <c r="P4564" s="398"/>
      <c r="Q4564" s="398"/>
    </row>
    <row r="4565" spans="1:17" s="364" customFormat="1" ht="109.2" customHeight="1" x14ac:dyDescent="0.3">
      <c r="A4565" s="368"/>
      <c r="B4565" s="361"/>
      <c r="C4565" s="368"/>
      <c r="D4565" s="368"/>
      <c r="E4565" s="368"/>
      <c r="F4565" s="368"/>
      <c r="G4565" s="369"/>
      <c r="H4565" s="369"/>
      <c r="I4565" s="443"/>
      <c r="J4565" s="368"/>
      <c r="O4565" s="457"/>
      <c r="P4565" s="398"/>
      <c r="Q4565" s="398"/>
    </row>
    <row r="4566" spans="1:17" s="364" customFormat="1" ht="109.2" customHeight="1" x14ac:dyDescent="0.3">
      <c r="A4566" s="368"/>
      <c r="B4566" s="361"/>
      <c r="C4566" s="368"/>
      <c r="D4566" s="368"/>
      <c r="E4566" s="368"/>
      <c r="F4566" s="368"/>
      <c r="G4566" s="369"/>
      <c r="H4566" s="369"/>
      <c r="I4566" s="443"/>
      <c r="J4566" s="368"/>
      <c r="O4566" s="457"/>
      <c r="P4566" s="398"/>
      <c r="Q4566" s="398"/>
    </row>
    <row r="4567" spans="1:17" s="364" customFormat="1" ht="109.2" customHeight="1" x14ac:dyDescent="0.3">
      <c r="A4567" s="368"/>
      <c r="B4567" s="361"/>
      <c r="C4567" s="368"/>
      <c r="D4567" s="368"/>
      <c r="E4567" s="368"/>
      <c r="F4567" s="368"/>
      <c r="G4567" s="369"/>
      <c r="H4567" s="369"/>
      <c r="I4567" s="443"/>
      <c r="J4567" s="368"/>
      <c r="O4567" s="457"/>
      <c r="P4567" s="398"/>
      <c r="Q4567" s="398"/>
    </row>
    <row r="4568" spans="1:17" s="364" customFormat="1" ht="109.2" customHeight="1" x14ac:dyDescent="0.3">
      <c r="A4568" s="368"/>
      <c r="B4568" s="361"/>
      <c r="C4568" s="368"/>
      <c r="D4568" s="368"/>
      <c r="E4568" s="368"/>
      <c r="F4568" s="368"/>
      <c r="G4568" s="369"/>
      <c r="H4568" s="369"/>
      <c r="I4568" s="443"/>
      <c r="J4568" s="368"/>
      <c r="O4568" s="457"/>
      <c r="P4568" s="398"/>
      <c r="Q4568" s="398"/>
    </row>
    <row r="4569" spans="1:17" s="364" customFormat="1" ht="109.2" customHeight="1" x14ac:dyDescent="0.3">
      <c r="A4569" s="368"/>
      <c r="B4569" s="361"/>
      <c r="C4569" s="368"/>
      <c r="D4569" s="368"/>
      <c r="E4569" s="368"/>
      <c r="F4569" s="368"/>
      <c r="G4569" s="369"/>
      <c r="H4569" s="369"/>
      <c r="I4569" s="443"/>
      <c r="J4569" s="368"/>
      <c r="O4569" s="457"/>
      <c r="P4569" s="398"/>
      <c r="Q4569" s="398"/>
    </row>
    <row r="4570" spans="1:17" s="364" customFormat="1" ht="109.2" customHeight="1" x14ac:dyDescent="0.3">
      <c r="A4570" s="368"/>
      <c r="B4570" s="361"/>
      <c r="C4570" s="368"/>
      <c r="D4570" s="368"/>
      <c r="E4570" s="368"/>
      <c r="F4570" s="368"/>
      <c r="G4570" s="369"/>
      <c r="H4570" s="369"/>
      <c r="I4570" s="443"/>
      <c r="J4570" s="368"/>
      <c r="O4570" s="457"/>
      <c r="P4570" s="398"/>
      <c r="Q4570" s="398"/>
    </row>
    <row r="4571" spans="1:17" s="364" customFormat="1" ht="109.2" customHeight="1" x14ac:dyDescent="0.3">
      <c r="A4571" s="368"/>
      <c r="B4571" s="361"/>
      <c r="C4571" s="368"/>
      <c r="D4571" s="368"/>
      <c r="E4571" s="368"/>
      <c r="F4571" s="368"/>
      <c r="G4571" s="369"/>
      <c r="H4571" s="369"/>
      <c r="I4571" s="443"/>
      <c r="J4571" s="368"/>
      <c r="O4571" s="457"/>
      <c r="P4571" s="398"/>
      <c r="Q4571" s="398"/>
    </row>
    <row r="4572" spans="1:17" s="364" customFormat="1" ht="109.2" customHeight="1" x14ac:dyDescent="0.3">
      <c r="A4572" s="368"/>
      <c r="B4572" s="361"/>
      <c r="C4572" s="368"/>
      <c r="D4572" s="368"/>
      <c r="E4572" s="368"/>
      <c r="F4572" s="368"/>
      <c r="G4572" s="369"/>
      <c r="H4572" s="369"/>
      <c r="I4572" s="443"/>
      <c r="J4572" s="368"/>
      <c r="O4572" s="457"/>
      <c r="P4572" s="398"/>
      <c r="Q4572" s="398"/>
    </row>
    <row r="4573" spans="1:17" s="364" customFormat="1" ht="109.2" customHeight="1" x14ac:dyDescent="0.3">
      <c r="A4573" s="368"/>
      <c r="B4573" s="361"/>
      <c r="C4573" s="368"/>
      <c r="D4573" s="368"/>
      <c r="E4573" s="368"/>
      <c r="F4573" s="368"/>
      <c r="G4573" s="369"/>
      <c r="H4573" s="369"/>
      <c r="I4573" s="443"/>
      <c r="J4573" s="368"/>
      <c r="O4573" s="457"/>
      <c r="P4573" s="398"/>
      <c r="Q4573" s="398"/>
    </row>
    <row r="4574" spans="1:17" s="364" customFormat="1" ht="109.2" customHeight="1" x14ac:dyDescent="0.3">
      <c r="A4574" s="368"/>
      <c r="B4574" s="361"/>
      <c r="C4574" s="368"/>
      <c r="D4574" s="368"/>
      <c r="E4574" s="368"/>
      <c r="F4574" s="368"/>
      <c r="G4574" s="369"/>
      <c r="H4574" s="369"/>
      <c r="I4574" s="443"/>
      <c r="J4574" s="368"/>
      <c r="O4574" s="457"/>
      <c r="P4574" s="398"/>
      <c r="Q4574" s="398"/>
    </row>
    <row r="4575" spans="1:17" s="364" customFormat="1" ht="109.2" customHeight="1" x14ac:dyDescent="0.3">
      <c r="A4575" s="368"/>
      <c r="B4575" s="361"/>
      <c r="C4575" s="368"/>
      <c r="D4575" s="368"/>
      <c r="E4575" s="368"/>
      <c r="F4575" s="368"/>
      <c r="G4575" s="369"/>
      <c r="H4575" s="369"/>
      <c r="I4575" s="443"/>
      <c r="J4575" s="368"/>
      <c r="O4575" s="457"/>
      <c r="P4575" s="398"/>
      <c r="Q4575" s="398"/>
    </row>
    <row r="4576" spans="1:17" s="364" customFormat="1" ht="109.2" customHeight="1" x14ac:dyDescent="0.3">
      <c r="A4576" s="368"/>
      <c r="B4576" s="361"/>
      <c r="C4576" s="368"/>
      <c r="D4576" s="368"/>
      <c r="E4576" s="368"/>
      <c r="F4576" s="368"/>
      <c r="G4576" s="369"/>
      <c r="H4576" s="369"/>
      <c r="I4576" s="443"/>
      <c r="J4576" s="368"/>
      <c r="O4576" s="457"/>
      <c r="P4576" s="398"/>
      <c r="Q4576" s="398"/>
    </row>
    <row r="4577" spans="1:17" s="364" customFormat="1" ht="109.2" customHeight="1" x14ac:dyDescent="0.3">
      <c r="A4577" s="368"/>
      <c r="B4577" s="361"/>
      <c r="C4577" s="368"/>
      <c r="D4577" s="368"/>
      <c r="E4577" s="368"/>
      <c r="F4577" s="368"/>
      <c r="G4577" s="369"/>
      <c r="H4577" s="369"/>
      <c r="I4577" s="443"/>
      <c r="J4577" s="368"/>
      <c r="O4577" s="457"/>
      <c r="P4577" s="398"/>
      <c r="Q4577" s="398"/>
    </row>
    <row r="4578" spans="1:17" s="364" customFormat="1" ht="109.2" customHeight="1" x14ac:dyDescent="0.3">
      <c r="A4578" s="368"/>
      <c r="B4578" s="361"/>
      <c r="C4578" s="368"/>
      <c r="D4578" s="368"/>
      <c r="E4578" s="368"/>
      <c r="F4578" s="368"/>
      <c r="G4578" s="369"/>
      <c r="H4578" s="369"/>
      <c r="I4578" s="443"/>
      <c r="J4578" s="368"/>
      <c r="O4578" s="457"/>
      <c r="P4578" s="398"/>
      <c r="Q4578" s="398"/>
    </row>
    <row r="4579" spans="1:17" s="364" customFormat="1" ht="109.2" customHeight="1" x14ac:dyDescent="0.3">
      <c r="A4579" s="368"/>
      <c r="B4579" s="361"/>
      <c r="C4579" s="368"/>
      <c r="D4579" s="368"/>
      <c r="E4579" s="368"/>
      <c r="F4579" s="368"/>
      <c r="G4579" s="369"/>
      <c r="H4579" s="369"/>
      <c r="I4579" s="443"/>
      <c r="J4579" s="368"/>
      <c r="O4579" s="457"/>
      <c r="P4579" s="398"/>
      <c r="Q4579" s="398"/>
    </row>
    <row r="4580" spans="1:17" s="364" customFormat="1" ht="109.2" customHeight="1" x14ac:dyDescent="0.3">
      <c r="A4580" s="368"/>
      <c r="B4580" s="361"/>
      <c r="C4580" s="368"/>
      <c r="D4580" s="368"/>
      <c r="E4580" s="368"/>
      <c r="F4580" s="368"/>
      <c r="G4580" s="369"/>
      <c r="H4580" s="369"/>
      <c r="I4580" s="443"/>
      <c r="J4580" s="368"/>
      <c r="O4580" s="457"/>
      <c r="P4580" s="398"/>
      <c r="Q4580" s="398"/>
    </row>
    <row r="4581" spans="1:17" s="364" customFormat="1" ht="109.2" customHeight="1" x14ac:dyDescent="0.3">
      <c r="A4581" s="368"/>
      <c r="B4581" s="361"/>
      <c r="C4581" s="368"/>
      <c r="D4581" s="368"/>
      <c r="E4581" s="368"/>
      <c r="F4581" s="368"/>
      <c r="G4581" s="369"/>
      <c r="H4581" s="369"/>
      <c r="I4581" s="443"/>
      <c r="J4581" s="368"/>
      <c r="O4581" s="457"/>
      <c r="P4581" s="398"/>
      <c r="Q4581" s="398"/>
    </row>
    <row r="4582" spans="1:17" s="364" customFormat="1" ht="109.2" customHeight="1" x14ac:dyDescent="0.3">
      <c r="A4582" s="368"/>
      <c r="B4582" s="361"/>
      <c r="C4582" s="368"/>
      <c r="D4582" s="368"/>
      <c r="E4582" s="368"/>
      <c r="F4582" s="368"/>
      <c r="G4582" s="369"/>
      <c r="H4582" s="369"/>
      <c r="I4582" s="443"/>
      <c r="J4582" s="368"/>
      <c r="O4582" s="457"/>
      <c r="P4582" s="398"/>
      <c r="Q4582" s="398"/>
    </row>
    <row r="4583" spans="1:17" s="364" customFormat="1" ht="109.2" customHeight="1" x14ac:dyDescent="0.3">
      <c r="A4583" s="368"/>
      <c r="B4583" s="361"/>
      <c r="C4583" s="368"/>
      <c r="D4583" s="368"/>
      <c r="E4583" s="368"/>
      <c r="F4583" s="368"/>
      <c r="G4583" s="369"/>
      <c r="H4583" s="369"/>
      <c r="I4583" s="443"/>
      <c r="J4583" s="368"/>
      <c r="O4583" s="457"/>
      <c r="P4583" s="398"/>
      <c r="Q4583" s="398"/>
    </row>
    <row r="4584" spans="1:17" s="364" customFormat="1" ht="109.2" customHeight="1" x14ac:dyDescent="0.3">
      <c r="A4584" s="368"/>
      <c r="B4584" s="361"/>
      <c r="C4584" s="368"/>
      <c r="D4584" s="368"/>
      <c r="E4584" s="368"/>
      <c r="F4584" s="368"/>
      <c r="G4584" s="369"/>
      <c r="H4584" s="369"/>
      <c r="I4584" s="443"/>
      <c r="J4584" s="368"/>
      <c r="O4584" s="457"/>
      <c r="P4584" s="398"/>
      <c r="Q4584" s="398"/>
    </row>
    <row r="4585" spans="1:17" s="364" customFormat="1" ht="109.2" customHeight="1" x14ac:dyDescent="0.3">
      <c r="A4585" s="368"/>
      <c r="B4585" s="361"/>
      <c r="C4585" s="368"/>
      <c r="D4585" s="368"/>
      <c r="E4585" s="368"/>
      <c r="F4585" s="368"/>
      <c r="G4585" s="369"/>
      <c r="H4585" s="369"/>
      <c r="I4585" s="443"/>
      <c r="J4585" s="368"/>
      <c r="O4585" s="457"/>
      <c r="P4585" s="398"/>
      <c r="Q4585" s="398"/>
    </row>
    <row r="4586" spans="1:17" s="364" customFormat="1" ht="109.2" customHeight="1" x14ac:dyDescent="0.3">
      <c r="A4586" s="368"/>
      <c r="B4586" s="361"/>
      <c r="C4586" s="368"/>
      <c r="D4586" s="368"/>
      <c r="E4586" s="368"/>
      <c r="F4586" s="368"/>
      <c r="G4586" s="369"/>
      <c r="H4586" s="369"/>
      <c r="I4586" s="443"/>
      <c r="J4586" s="368"/>
      <c r="O4586" s="457"/>
      <c r="P4586" s="398"/>
      <c r="Q4586" s="398"/>
    </row>
    <row r="4587" spans="1:17" s="364" customFormat="1" ht="109.2" customHeight="1" x14ac:dyDescent="0.3">
      <c r="A4587" s="368"/>
      <c r="B4587" s="361"/>
      <c r="C4587" s="368"/>
      <c r="D4587" s="368"/>
      <c r="E4587" s="368"/>
      <c r="F4587" s="368"/>
      <c r="G4587" s="369"/>
      <c r="H4587" s="369"/>
      <c r="I4587" s="443"/>
      <c r="J4587" s="368"/>
      <c r="O4587" s="457"/>
      <c r="P4587" s="398"/>
      <c r="Q4587" s="398"/>
    </row>
    <row r="4588" spans="1:17" s="364" customFormat="1" ht="109.2" customHeight="1" x14ac:dyDescent="0.3">
      <c r="A4588" s="368"/>
      <c r="B4588" s="361"/>
      <c r="C4588" s="368"/>
      <c r="D4588" s="368"/>
      <c r="E4588" s="368"/>
      <c r="F4588" s="368"/>
      <c r="G4588" s="369"/>
      <c r="H4588" s="369"/>
      <c r="I4588" s="443"/>
      <c r="J4588" s="368"/>
      <c r="O4588" s="457"/>
      <c r="P4588" s="398"/>
      <c r="Q4588" s="398"/>
    </row>
    <row r="4589" spans="1:17" s="364" customFormat="1" ht="109.2" customHeight="1" x14ac:dyDescent="0.3">
      <c r="A4589" s="368"/>
      <c r="B4589" s="361"/>
      <c r="C4589" s="368"/>
      <c r="D4589" s="368"/>
      <c r="E4589" s="368"/>
      <c r="F4589" s="368"/>
      <c r="G4589" s="369"/>
      <c r="H4589" s="369"/>
      <c r="I4589" s="443"/>
      <c r="J4589" s="368"/>
      <c r="O4589" s="457"/>
      <c r="P4589" s="398"/>
      <c r="Q4589" s="398"/>
    </row>
    <row r="4590" spans="1:17" s="364" customFormat="1" ht="109.2" customHeight="1" x14ac:dyDescent="0.3">
      <c r="A4590" s="368"/>
      <c r="B4590" s="361"/>
      <c r="C4590" s="368"/>
      <c r="D4590" s="368"/>
      <c r="E4590" s="368"/>
      <c r="F4590" s="368"/>
      <c r="G4590" s="369"/>
      <c r="H4590" s="369"/>
      <c r="I4590" s="443"/>
      <c r="J4590" s="368"/>
      <c r="O4590" s="457"/>
      <c r="P4590" s="398"/>
      <c r="Q4590" s="398"/>
    </row>
    <row r="4591" spans="1:17" s="364" customFormat="1" ht="109.2" customHeight="1" x14ac:dyDescent="0.3">
      <c r="A4591" s="368"/>
      <c r="B4591" s="361"/>
      <c r="C4591" s="368"/>
      <c r="D4591" s="368"/>
      <c r="E4591" s="368"/>
      <c r="F4591" s="368"/>
      <c r="G4591" s="369"/>
      <c r="H4591" s="369"/>
      <c r="I4591" s="443"/>
      <c r="J4591" s="368"/>
      <c r="O4591" s="457"/>
      <c r="P4591" s="398"/>
      <c r="Q4591" s="398"/>
    </row>
    <row r="4592" spans="1:17" s="364" customFormat="1" ht="109.2" customHeight="1" x14ac:dyDescent="0.3">
      <c r="A4592" s="368"/>
      <c r="B4592" s="361"/>
      <c r="C4592" s="368"/>
      <c r="D4592" s="368"/>
      <c r="E4592" s="368"/>
      <c r="F4592" s="368"/>
      <c r="G4592" s="369"/>
      <c r="H4592" s="369"/>
      <c r="I4592" s="443"/>
      <c r="J4592" s="368"/>
      <c r="O4592" s="457"/>
      <c r="P4592" s="398"/>
      <c r="Q4592" s="398"/>
    </row>
    <row r="4593" spans="1:17" s="364" customFormat="1" ht="109.2" customHeight="1" x14ac:dyDescent="0.3">
      <c r="A4593" s="368"/>
      <c r="B4593" s="361"/>
      <c r="C4593" s="368"/>
      <c r="D4593" s="368"/>
      <c r="E4593" s="368"/>
      <c r="F4593" s="368"/>
      <c r="G4593" s="369"/>
      <c r="H4593" s="369"/>
      <c r="I4593" s="443"/>
      <c r="J4593" s="368"/>
      <c r="O4593" s="457"/>
      <c r="P4593" s="398"/>
      <c r="Q4593" s="398"/>
    </row>
    <row r="4594" spans="1:17" s="364" customFormat="1" ht="109.2" customHeight="1" x14ac:dyDescent="0.3">
      <c r="A4594" s="368"/>
      <c r="B4594" s="361"/>
      <c r="C4594" s="368"/>
      <c r="D4594" s="368"/>
      <c r="E4594" s="368"/>
      <c r="F4594" s="368"/>
      <c r="G4594" s="369"/>
      <c r="H4594" s="369"/>
      <c r="I4594" s="443"/>
      <c r="J4594" s="368"/>
      <c r="O4594" s="457"/>
      <c r="P4594" s="398"/>
      <c r="Q4594" s="398"/>
    </row>
    <row r="4595" spans="1:17" s="364" customFormat="1" ht="109.2" customHeight="1" x14ac:dyDescent="0.3">
      <c r="A4595" s="368"/>
      <c r="B4595" s="361"/>
      <c r="C4595" s="368"/>
      <c r="D4595" s="368"/>
      <c r="E4595" s="368"/>
      <c r="F4595" s="368"/>
      <c r="G4595" s="369"/>
      <c r="H4595" s="369"/>
      <c r="I4595" s="443"/>
      <c r="J4595" s="368"/>
      <c r="O4595" s="457"/>
      <c r="P4595" s="398"/>
      <c r="Q4595" s="398"/>
    </row>
    <row r="4596" spans="1:17" s="364" customFormat="1" ht="109.2" customHeight="1" x14ac:dyDescent="0.3">
      <c r="A4596" s="368"/>
      <c r="B4596" s="361"/>
      <c r="C4596" s="368"/>
      <c r="D4596" s="368"/>
      <c r="E4596" s="368"/>
      <c r="F4596" s="368"/>
      <c r="G4596" s="369"/>
      <c r="H4596" s="369"/>
      <c r="I4596" s="443"/>
      <c r="J4596" s="368"/>
      <c r="O4596" s="457"/>
      <c r="P4596" s="398"/>
      <c r="Q4596" s="398"/>
    </row>
    <row r="4597" spans="1:17" s="364" customFormat="1" ht="109.2" customHeight="1" x14ac:dyDescent="0.3">
      <c r="A4597" s="368"/>
      <c r="B4597" s="361"/>
      <c r="C4597" s="368"/>
      <c r="D4597" s="368"/>
      <c r="E4597" s="368"/>
      <c r="F4597" s="368"/>
      <c r="G4597" s="369"/>
      <c r="H4597" s="369"/>
      <c r="I4597" s="443"/>
      <c r="J4597" s="368"/>
      <c r="O4597" s="457"/>
      <c r="P4597" s="398"/>
      <c r="Q4597" s="398"/>
    </row>
    <row r="4598" spans="1:17" s="364" customFormat="1" ht="109.2" customHeight="1" x14ac:dyDescent="0.3">
      <c r="A4598" s="368"/>
      <c r="B4598" s="361"/>
      <c r="C4598" s="368"/>
      <c r="D4598" s="368"/>
      <c r="E4598" s="368"/>
      <c r="F4598" s="368"/>
      <c r="G4598" s="369"/>
      <c r="H4598" s="369"/>
      <c r="I4598" s="443"/>
      <c r="J4598" s="368"/>
      <c r="O4598" s="457"/>
      <c r="P4598" s="398"/>
      <c r="Q4598" s="398"/>
    </row>
    <row r="4599" spans="1:17" s="364" customFormat="1" ht="109.2" customHeight="1" x14ac:dyDescent="0.3">
      <c r="A4599" s="368"/>
      <c r="B4599" s="361"/>
      <c r="C4599" s="368"/>
      <c r="D4599" s="368"/>
      <c r="E4599" s="368"/>
      <c r="F4599" s="368"/>
      <c r="G4599" s="369"/>
      <c r="H4599" s="369"/>
      <c r="I4599" s="443"/>
      <c r="J4599" s="368"/>
      <c r="O4599" s="457"/>
      <c r="P4599" s="398"/>
      <c r="Q4599" s="398"/>
    </row>
    <row r="4600" spans="1:17" s="364" customFormat="1" ht="109.2" customHeight="1" x14ac:dyDescent="0.3">
      <c r="A4600" s="368"/>
      <c r="B4600" s="361"/>
      <c r="C4600" s="368"/>
      <c r="D4600" s="368"/>
      <c r="E4600" s="368"/>
      <c r="F4600" s="368"/>
      <c r="G4600" s="369"/>
      <c r="H4600" s="369"/>
      <c r="I4600" s="443"/>
      <c r="J4600" s="368"/>
      <c r="O4600" s="457"/>
      <c r="P4600" s="398"/>
      <c r="Q4600" s="398"/>
    </row>
    <row r="4601" spans="1:17" s="364" customFormat="1" ht="109.2" customHeight="1" x14ac:dyDescent="0.3">
      <c r="A4601" s="368"/>
      <c r="B4601" s="361"/>
      <c r="C4601" s="368"/>
      <c r="D4601" s="368"/>
      <c r="E4601" s="368"/>
      <c r="F4601" s="368"/>
      <c r="G4601" s="369"/>
      <c r="H4601" s="369"/>
      <c r="I4601" s="443"/>
      <c r="J4601" s="368"/>
      <c r="O4601" s="457"/>
      <c r="P4601" s="398"/>
      <c r="Q4601" s="398"/>
    </row>
    <row r="4602" spans="1:17" s="364" customFormat="1" ht="109.2" customHeight="1" x14ac:dyDescent="0.3">
      <c r="A4602" s="368"/>
      <c r="B4602" s="361"/>
      <c r="C4602" s="368"/>
      <c r="D4602" s="368"/>
      <c r="E4602" s="368"/>
      <c r="F4602" s="368"/>
      <c r="G4602" s="369"/>
      <c r="H4602" s="369"/>
      <c r="I4602" s="443"/>
      <c r="J4602" s="368"/>
      <c r="O4602" s="457"/>
      <c r="P4602" s="398"/>
      <c r="Q4602" s="398"/>
    </row>
    <row r="4603" spans="1:17" s="364" customFormat="1" ht="109.2" customHeight="1" x14ac:dyDescent="0.3">
      <c r="A4603" s="368"/>
      <c r="B4603" s="361"/>
      <c r="C4603" s="368"/>
      <c r="D4603" s="368"/>
      <c r="E4603" s="368"/>
      <c r="F4603" s="368"/>
      <c r="G4603" s="369"/>
      <c r="H4603" s="369"/>
      <c r="I4603" s="443"/>
      <c r="J4603" s="368"/>
      <c r="O4603" s="457"/>
      <c r="P4603" s="398"/>
      <c r="Q4603" s="398"/>
    </row>
    <row r="4604" spans="1:17" s="364" customFormat="1" ht="109.2" customHeight="1" x14ac:dyDescent="0.3">
      <c r="A4604" s="368"/>
      <c r="B4604" s="361"/>
      <c r="C4604" s="368"/>
      <c r="D4604" s="368"/>
      <c r="E4604" s="368"/>
      <c r="F4604" s="368"/>
      <c r="G4604" s="369"/>
      <c r="H4604" s="369"/>
      <c r="I4604" s="443"/>
      <c r="J4604" s="368"/>
      <c r="O4604" s="457"/>
      <c r="P4604" s="398"/>
      <c r="Q4604" s="398"/>
    </row>
    <row r="4605" spans="1:17" s="364" customFormat="1" ht="109.2" customHeight="1" x14ac:dyDescent="0.3">
      <c r="A4605" s="368"/>
      <c r="B4605" s="361"/>
      <c r="C4605" s="368"/>
      <c r="D4605" s="368"/>
      <c r="E4605" s="368"/>
      <c r="F4605" s="368"/>
      <c r="G4605" s="369"/>
      <c r="H4605" s="369"/>
      <c r="I4605" s="443"/>
      <c r="J4605" s="368"/>
      <c r="O4605" s="457"/>
      <c r="P4605" s="398"/>
      <c r="Q4605" s="398"/>
    </row>
    <row r="4606" spans="1:17" s="364" customFormat="1" ht="109.2" customHeight="1" x14ac:dyDescent="0.3">
      <c r="A4606" s="368"/>
      <c r="B4606" s="361"/>
      <c r="C4606" s="368"/>
      <c r="D4606" s="368"/>
      <c r="E4606" s="368"/>
      <c r="F4606" s="368"/>
      <c r="G4606" s="369"/>
      <c r="H4606" s="369"/>
      <c r="I4606" s="443"/>
      <c r="J4606" s="368"/>
      <c r="O4606" s="457"/>
      <c r="P4606" s="398"/>
      <c r="Q4606" s="398"/>
    </row>
    <row r="4607" spans="1:17" s="364" customFormat="1" ht="109.2" customHeight="1" x14ac:dyDescent="0.3">
      <c r="A4607" s="368"/>
      <c r="B4607" s="361"/>
      <c r="C4607" s="368"/>
      <c r="D4607" s="368"/>
      <c r="E4607" s="368"/>
      <c r="F4607" s="368"/>
      <c r="G4607" s="369"/>
      <c r="H4607" s="369"/>
      <c r="I4607" s="443"/>
      <c r="J4607" s="368"/>
      <c r="O4607" s="457"/>
      <c r="P4607" s="398"/>
      <c r="Q4607" s="398"/>
    </row>
    <row r="4608" spans="1:17" s="364" customFormat="1" ht="109.2" customHeight="1" x14ac:dyDescent="0.3">
      <c r="A4608" s="368"/>
      <c r="B4608" s="361"/>
      <c r="C4608" s="368"/>
      <c r="D4608" s="368"/>
      <c r="E4608" s="368"/>
      <c r="F4608" s="368"/>
      <c r="G4608" s="369"/>
      <c r="H4608" s="369"/>
      <c r="I4608" s="443"/>
      <c r="J4608" s="368"/>
      <c r="O4608" s="457"/>
      <c r="P4608" s="398"/>
      <c r="Q4608" s="398"/>
    </row>
    <row r="4609" spans="1:17" s="364" customFormat="1" ht="109.2" customHeight="1" x14ac:dyDescent="0.3">
      <c r="A4609" s="368"/>
      <c r="B4609" s="361"/>
      <c r="C4609" s="368"/>
      <c r="D4609" s="368"/>
      <c r="E4609" s="368"/>
      <c r="F4609" s="368"/>
      <c r="G4609" s="369"/>
      <c r="H4609" s="369"/>
      <c r="I4609" s="443"/>
      <c r="J4609" s="368"/>
      <c r="O4609" s="457"/>
      <c r="P4609" s="398"/>
      <c r="Q4609" s="398"/>
    </row>
    <row r="4610" spans="1:17" s="364" customFormat="1" ht="109.2" customHeight="1" x14ac:dyDescent="0.3">
      <c r="A4610" s="368"/>
      <c r="B4610" s="361"/>
      <c r="C4610" s="368"/>
      <c r="D4610" s="368"/>
      <c r="E4610" s="368"/>
      <c r="F4610" s="368"/>
      <c r="G4610" s="369"/>
      <c r="H4610" s="369"/>
      <c r="I4610" s="443"/>
      <c r="J4610" s="368"/>
      <c r="O4610" s="457"/>
      <c r="P4610" s="398"/>
      <c r="Q4610" s="398"/>
    </row>
    <row r="4611" spans="1:17" s="364" customFormat="1" ht="109.2" customHeight="1" x14ac:dyDescent="0.3">
      <c r="A4611" s="368"/>
      <c r="B4611" s="361"/>
      <c r="C4611" s="368"/>
      <c r="D4611" s="368"/>
      <c r="E4611" s="368"/>
      <c r="F4611" s="368"/>
      <c r="G4611" s="369"/>
      <c r="H4611" s="369"/>
      <c r="I4611" s="443"/>
      <c r="J4611" s="368"/>
      <c r="O4611" s="457"/>
      <c r="P4611" s="398"/>
      <c r="Q4611" s="398"/>
    </row>
    <row r="4612" spans="1:17" s="364" customFormat="1" ht="109.2" customHeight="1" x14ac:dyDescent="0.3">
      <c r="A4612" s="368"/>
      <c r="B4612" s="361"/>
      <c r="C4612" s="368"/>
      <c r="D4612" s="368"/>
      <c r="E4612" s="368"/>
      <c r="F4612" s="368"/>
      <c r="G4612" s="369"/>
      <c r="H4612" s="369"/>
      <c r="I4612" s="443"/>
      <c r="J4612" s="368"/>
      <c r="O4612" s="457"/>
      <c r="P4612" s="398"/>
      <c r="Q4612" s="398"/>
    </row>
    <row r="4613" spans="1:17" s="364" customFormat="1" ht="109.2" customHeight="1" x14ac:dyDescent="0.3">
      <c r="A4613" s="368"/>
      <c r="B4613" s="361"/>
      <c r="C4613" s="368"/>
      <c r="D4613" s="368"/>
      <c r="E4613" s="368"/>
      <c r="F4613" s="368"/>
      <c r="G4613" s="369"/>
      <c r="H4613" s="369"/>
      <c r="I4613" s="443"/>
      <c r="J4613" s="368"/>
      <c r="O4613" s="457"/>
      <c r="P4613" s="398"/>
      <c r="Q4613" s="398"/>
    </row>
    <row r="4614" spans="1:17" s="364" customFormat="1" ht="109.2" customHeight="1" x14ac:dyDescent="0.3">
      <c r="A4614" s="368"/>
      <c r="B4614" s="361"/>
      <c r="C4614" s="368"/>
      <c r="D4614" s="368"/>
      <c r="E4614" s="368"/>
      <c r="F4614" s="368"/>
      <c r="G4614" s="369"/>
      <c r="H4614" s="369"/>
      <c r="I4614" s="443"/>
      <c r="J4614" s="368"/>
      <c r="O4614" s="457"/>
      <c r="P4614" s="398"/>
      <c r="Q4614" s="398"/>
    </row>
    <row r="4615" spans="1:17" s="364" customFormat="1" ht="109.2" customHeight="1" x14ac:dyDescent="0.3">
      <c r="A4615" s="368"/>
      <c r="B4615" s="361"/>
      <c r="C4615" s="368"/>
      <c r="D4615" s="368"/>
      <c r="E4615" s="368"/>
      <c r="F4615" s="368"/>
      <c r="G4615" s="369"/>
      <c r="H4615" s="369"/>
      <c r="I4615" s="443"/>
      <c r="J4615" s="368"/>
      <c r="O4615" s="457"/>
      <c r="P4615" s="398"/>
      <c r="Q4615" s="398"/>
    </row>
    <row r="4616" spans="1:17" s="364" customFormat="1" ht="109.2" customHeight="1" x14ac:dyDescent="0.3">
      <c r="A4616" s="368"/>
      <c r="B4616" s="361"/>
      <c r="C4616" s="368"/>
      <c r="D4616" s="368"/>
      <c r="E4616" s="368"/>
      <c r="F4616" s="368"/>
      <c r="G4616" s="369"/>
      <c r="H4616" s="369"/>
      <c r="I4616" s="443"/>
      <c r="J4616" s="368"/>
      <c r="O4616" s="457"/>
      <c r="P4616" s="398"/>
      <c r="Q4616" s="398"/>
    </row>
    <row r="4617" spans="1:17" s="364" customFormat="1" ht="109.2" customHeight="1" x14ac:dyDescent="0.3">
      <c r="A4617" s="368"/>
      <c r="B4617" s="361"/>
      <c r="C4617" s="368"/>
      <c r="D4617" s="368"/>
      <c r="E4617" s="368"/>
      <c r="F4617" s="368"/>
      <c r="G4617" s="369"/>
      <c r="H4617" s="369"/>
      <c r="I4617" s="443"/>
      <c r="J4617" s="368"/>
      <c r="O4617" s="457"/>
      <c r="P4617" s="398"/>
      <c r="Q4617" s="398"/>
    </row>
    <row r="4618" spans="1:17" s="364" customFormat="1" ht="109.2" customHeight="1" x14ac:dyDescent="0.3">
      <c r="A4618" s="368"/>
      <c r="B4618" s="361"/>
      <c r="C4618" s="368"/>
      <c r="D4618" s="368"/>
      <c r="E4618" s="368"/>
      <c r="F4618" s="368"/>
      <c r="G4618" s="369"/>
      <c r="H4618" s="369"/>
      <c r="I4618" s="443"/>
      <c r="J4618" s="368"/>
      <c r="O4618" s="457"/>
      <c r="P4618" s="398"/>
      <c r="Q4618" s="398"/>
    </row>
    <row r="4619" spans="1:17" s="364" customFormat="1" ht="109.2" customHeight="1" x14ac:dyDescent="0.3">
      <c r="A4619" s="368"/>
      <c r="B4619" s="361"/>
      <c r="C4619" s="368"/>
      <c r="D4619" s="368"/>
      <c r="E4619" s="368"/>
      <c r="F4619" s="368"/>
      <c r="G4619" s="369"/>
      <c r="H4619" s="369"/>
      <c r="I4619" s="443"/>
      <c r="J4619" s="368"/>
      <c r="O4619" s="457"/>
      <c r="P4619" s="398"/>
      <c r="Q4619" s="398"/>
    </row>
    <row r="4620" spans="1:17" s="364" customFormat="1" ht="109.2" customHeight="1" x14ac:dyDescent="0.3">
      <c r="A4620" s="368"/>
      <c r="B4620" s="361"/>
      <c r="C4620" s="368"/>
      <c r="D4620" s="368"/>
      <c r="E4620" s="368"/>
      <c r="F4620" s="368"/>
      <c r="G4620" s="369"/>
      <c r="H4620" s="369"/>
      <c r="I4620" s="443"/>
      <c r="J4620" s="368"/>
      <c r="O4620" s="457"/>
      <c r="P4620" s="398"/>
      <c r="Q4620" s="398"/>
    </row>
    <row r="4621" spans="1:17" s="364" customFormat="1" ht="109.2" customHeight="1" x14ac:dyDescent="0.3">
      <c r="A4621" s="368"/>
      <c r="B4621" s="361"/>
      <c r="C4621" s="368"/>
      <c r="D4621" s="368"/>
      <c r="E4621" s="368"/>
      <c r="F4621" s="368"/>
      <c r="G4621" s="369"/>
      <c r="H4621" s="369"/>
      <c r="I4621" s="443"/>
      <c r="J4621" s="368"/>
      <c r="O4621" s="457"/>
      <c r="P4621" s="398"/>
      <c r="Q4621" s="398"/>
    </row>
    <row r="4622" spans="1:17" s="364" customFormat="1" ht="109.2" customHeight="1" x14ac:dyDescent="0.3">
      <c r="A4622" s="368"/>
      <c r="B4622" s="361"/>
      <c r="C4622" s="368"/>
      <c r="D4622" s="368"/>
      <c r="E4622" s="368"/>
      <c r="F4622" s="368"/>
      <c r="G4622" s="369"/>
      <c r="H4622" s="369"/>
      <c r="I4622" s="443"/>
      <c r="J4622" s="368"/>
      <c r="O4622" s="457"/>
      <c r="P4622" s="398"/>
      <c r="Q4622" s="398"/>
    </row>
    <row r="4623" spans="1:17" s="364" customFormat="1" ht="109.2" customHeight="1" x14ac:dyDescent="0.3">
      <c r="A4623" s="368"/>
      <c r="B4623" s="361"/>
      <c r="C4623" s="368"/>
      <c r="D4623" s="368"/>
      <c r="E4623" s="368"/>
      <c r="F4623" s="368"/>
      <c r="G4623" s="369"/>
      <c r="H4623" s="369"/>
      <c r="I4623" s="443"/>
      <c r="J4623" s="368"/>
      <c r="O4623" s="457"/>
      <c r="P4623" s="398"/>
      <c r="Q4623" s="398"/>
    </row>
    <row r="4624" spans="1:17" s="364" customFormat="1" ht="109.2" customHeight="1" x14ac:dyDescent="0.3">
      <c r="A4624" s="368"/>
      <c r="B4624" s="361"/>
      <c r="C4624" s="368"/>
      <c r="D4624" s="368"/>
      <c r="E4624" s="368"/>
      <c r="F4624" s="368"/>
      <c r="G4624" s="369"/>
      <c r="H4624" s="369"/>
      <c r="I4624" s="443"/>
      <c r="J4624" s="368"/>
      <c r="O4624" s="457"/>
      <c r="P4624" s="398"/>
      <c r="Q4624" s="398"/>
    </row>
    <row r="4625" spans="1:17" s="364" customFormat="1" ht="109.2" customHeight="1" x14ac:dyDescent="0.3">
      <c r="A4625" s="368"/>
      <c r="B4625" s="361"/>
      <c r="C4625" s="368"/>
      <c r="D4625" s="368"/>
      <c r="E4625" s="368"/>
      <c r="F4625" s="368"/>
      <c r="G4625" s="369"/>
      <c r="H4625" s="369"/>
      <c r="I4625" s="443"/>
      <c r="J4625" s="368"/>
      <c r="O4625" s="457"/>
      <c r="P4625" s="398"/>
      <c r="Q4625" s="398"/>
    </row>
    <row r="4626" spans="1:17" s="364" customFormat="1" ht="109.2" customHeight="1" x14ac:dyDescent="0.3">
      <c r="A4626" s="368"/>
      <c r="B4626" s="361"/>
      <c r="C4626" s="368"/>
      <c r="D4626" s="368"/>
      <c r="E4626" s="368"/>
      <c r="F4626" s="368"/>
      <c r="G4626" s="369"/>
      <c r="H4626" s="369"/>
      <c r="I4626" s="443"/>
      <c r="J4626" s="368"/>
      <c r="O4626" s="457"/>
      <c r="P4626" s="398"/>
      <c r="Q4626" s="398"/>
    </row>
    <row r="4627" spans="1:17" s="364" customFormat="1" ht="109.2" customHeight="1" x14ac:dyDescent="0.3">
      <c r="A4627" s="368"/>
      <c r="B4627" s="361"/>
      <c r="C4627" s="368"/>
      <c r="D4627" s="368"/>
      <c r="E4627" s="368"/>
      <c r="F4627" s="368"/>
      <c r="G4627" s="369"/>
      <c r="H4627" s="369"/>
      <c r="I4627" s="443"/>
      <c r="J4627" s="368"/>
      <c r="O4627" s="457"/>
      <c r="P4627" s="398"/>
      <c r="Q4627" s="398"/>
    </row>
    <row r="4628" spans="1:17" s="364" customFormat="1" ht="109.2" customHeight="1" x14ac:dyDescent="0.3">
      <c r="A4628" s="368"/>
      <c r="B4628" s="361"/>
      <c r="C4628" s="368"/>
      <c r="D4628" s="368"/>
      <c r="E4628" s="368"/>
      <c r="F4628" s="368"/>
      <c r="G4628" s="369"/>
      <c r="H4628" s="369"/>
      <c r="I4628" s="443"/>
      <c r="J4628" s="368"/>
      <c r="O4628" s="457"/>
      <c r="P4628" s="398"/>
      <c r="Q4628" s="398"/>
    </row>
    <row r="4629" spans="1:17" s="364" customFormat="1" ht="109.2" customHeight="1" x14ac:dyDescent="0.3">
      <c r="A4629" s="368"/>
      <c r="B4629" s="361"/>
      <c r="C4629" s="368"/>
      <c r="D4629" s="368"/>
      <c r="E4629" s="368"/>
      <c r="F4629" s="368"/>
      <c r="G4629" s="369"/>
      <c r="H4629" s="369"/>
      <c r="I4629" s="443"/>
      <c r="J4629" s="368"/>
      <c r="O4629" s="457"/>
      <c r="P4629" s="398"/>
      <c r="Q4629" s="398"/>
    </row>
    <row r="4630" spans="1:17" s="364" customFormat="1" ht="109.2" customHeight="1" x14ac:dyDescent="0.3">
      <c r="A4630" s="368"/>
      <c r="B4630" s="361"/>
      <c r="C4630" s="368"/>
      <c r="D4630" s="368"/>
      <c r="E4630" s="368"/>
      <c r="F4630" s="368"/>
      <c r="G4630" s="369"/>
      <c r="H4630" s="369"/>
      <c r="I4630" s="443"/>
      <c r="J4630" s="368"/>
      <c r="O4630" s="457"/>
      <c r="P4630" s="398"/>
      <c r="Q4630" s="398"/>
    </row>
    <row r="4631" spans="1:17" s="364" customFormat="1" ht="109.2" customHeight="1" x14ac:dyDescent="0.3">
      <c r="A4631" s="368"/>
      <c r="B4631" s="361"/>
      <c r="C4631" s="368"/>
      <c r="D4631" s="368"/>
      <c r="E4631" s="368"/>
      <c r="F4631" s="368"/>
      <c r="G4631" s="369"/>
      <c r="H4631" s="369"/>
      <c r="I4631" s="443"/>
      <c r="J4631" s="368"/>
      <c r="O4631" s="457"/>
      <c r="P4631" s="398"/>
      <c r="Q4631" s="398"/>
    </row>
    <row r="4632" spans="1:17" s="364" customFormat="1" ht="109.2" customHeight="1" x14ac:dyDescent="0.3">
      <c r="A4632" s="368"/>
      <c r="B4632" s="361"/>
      <c r="C4632" s="368"/>
      <c r="D4632" s="368"/>
      <c r="E4632" s="368"/>
      <c r="F4632" s="368"/>
      <c r="G4632" s="369"/>
      <c r="H4632" s="369"/>
      <c r="I4632" s="443"/>
      <c r="J4632" s="368"/>
      <c r="O4632" s="457"/>
      <c r="P4632" s="398"/>
      <c r="Q4632" s="398"/>
    </row>
    <row r="4633" spans="1:17" s="364" customFormat="1" ht="109.2" customHeight="1" x14ac:dyDescent="0.3">
      <c r="A4633" s="368"/>
      <c r="B4633" s="361"/>
      <c r="C4633" s="368"/>
      <c r="D4633" s="368"/>
      <c r="E4633" s="368"/>
      <c r="F4633" s="368"/>
      <c r="G4633" s="369"/>
      <c r="H4633" s="369"/>
      <c r="I4633" s="443"/>
      <c r="J4633" s="368"/>
      <c r="O4633" s="457"/>
      <c r="P4633" s="398"/>
      <c r="Q4633" s="398"/>
    </row>
    <row r="4634" spans="1:17" s="364" customFormat="1" ht="109.2" customHeight="1" x14ac:dyDescent="0.3">
      <c r="A4634" s="368"/>
      <c r="B4634" s="361"/>
      <c r="C4634" s="368"/>
      <c r="D4634" s="368"/>
      <c r="E4634" s="368"/>
      <c r="F4634" s="368"/>
      <c r="G4634" s="369"/>
      <c r="H4634" s="369"/>
      <c r="I4634" s="443"/>
      <c r="J4634" s="368"/>
      <c r="O4634" s="457"/>
      <c r="P4634" s="398"/>
      <c r="Q4634" s="398"/>
    </row>
    <row r="4635" spans="1:17" s="364" customFormat="1" ht="109.2" customHeight="1" x14ac:dyDescent="0.3">
      <c r="A4635" s="368"/>
      <c r="B4635" s="361"/>
      <c r="C4635" s="368"/>
      <c r="D4635" s="368"/>
      <c r="E4635" s="368"/>
      <c r="F4635" s="368"/>
      <c r="G4635" s="369"/>
      <c r="H4635" s="369"/>
      <c r="I4635" s="443"/>
      <c r="J4635" s="368"/>
      <c r="O4635" s="457"/>
      <c r="P4635" s="398"/>
      <c r="Q4635" s="398"/>
    </row>
    <row r="4636" spans="1:17" s="364" customFormat="1" ht="109.2" customHeight="1" x14ac:dyDescent="0.3">
      <c r="A4636" s="368"/>
      <c r="B4636" s="361"/>
      <c r="C4636" s="368"/>
      <c r="D4636" s="368"/>
      <c r="E4636" s="368"/>
      <c r="F4636" s="368"/>
      <c r="G4636" s="369"/>
      <c r="H4636" s="369"/>
      <c r="I4636" s="443"/>
      <c r="J4636" s="368"/>
      <c r="O4636" s="457"/>
      <c r="P4636" s="398"/>
      <c r="Q4636" s="398"/>
    </row>
    <row r="4637" spans="1:17" s="364" customFormat="1" ht="109.2" customHeight="1" x14ac:dyDescent="0.3">
      <c r="A4637" s="368"/>
      <c r="B4637" s="361"/>
      <c r="C4637" s="368"/>
      <c r="D4637" s="368"/>
      <c r="E4637" s="368"/>
      <c r="F4637" s="368"/>
      <c r="G4637" s="369"/>
      <c r="H4637" s="369"/>
      <c r="I4637" s="443"/>
      <c r="J4637" s="368"/>
      <c r="O4637" s="457"/>
      <c r="P4637" s="398"/>
      <c r="Q4637" s="398"/>
    </row>
    <row r="4638" spans="1:17" s="364" customFormat="1" ht="109.2" customHeight="1" x14ac:dyDescent="0.3">
      <c r="A4638" s="368"/>
      <c r="B4638" s="361"/>
      <c r="C4638" s="368"/>
      <c r="D4638" s="368"/>
      <c r="E4638" s="368"/>
      <c r="F4638" s="368"/>
      <c r="G4638" s="369"/>
      <c r="H4638" s="369"/>
      <c r="I4638" s="443"/>
      <c r="J4638" s="368"/>
      <c r="O4638" s="457"/>
      <c r="P4638" s="398"/>
      <c r="Q4638" s="398"/>
    </row>
    <row r="4639" spans="1:17" s="364" customFormat="1" ht="109.2" customHeight="1" x14ac:dyDescent="0.3">
      <c r="A4639" s="368"/>
      <c r="B4639" s="361"/>
      <c r="C4639" s="368"/>
      <c r="D4639" s="368"/>
      <c r="E4639" s="368"/>
      <c r="F4639" s="368"/>
      <c r="G4639" s="369"/>
      <c r="H4639" s="369"/>
      <c r="I4639" s="443"/>
      <c r="J4639" s="368"/>
      <c r="O4639" s="457"/>
      <c r="P4639" s="398"/>
      <c r="Q4639" s="398"/>
    </row>
    <row r="4640" spans="1:17" s="364" customFormat="1" ht="109.2" customHeight="1" x14ac:dyDescent="0.3">
      <c r="A4640" s="368"/>
      <c r="B4640" s="361"/>
      <c r="C4640" s="368"/>
      <c r="D4640" s="368"/>
      <c r="E4640" s="368"/>
      <c r="F4640" s="368"/>
      <c r="G4640" s="369"/>
      <c r="H4640" s="369"/>
      <c r="I4640" s="443"/>
      <c r="J4640" s="368"/>
      <c r="O4640" s="457"/>
      <c r="P4640" s="398"/>
      <c r="Q4640" s="398"/>
    </row>
    <row r="4641" spans="1:17" s="364" customFormat="1" ht="109.2" customHeight="1" x14ac:dyDescent="0.3">
      <c r="A4641" s="368"/>
      <c r="B4641" s="361"/>
      <c r="C4641" s="368"/>
      <c r="D4641" s="368"/>
      <c r="E4641" s="368"/>
      <c r="F4641" s="368"/>
      <c r="G4641" s="369"/>
      <c r="H4641" s="369"/>
      <c r="I4641" s="443"/>
      <c r="J4641" s="368"/>
      <c r="O4641" s="457"/>
      <c r="P4641" s="398"/>
      <c r="Q4641" s="398"/>
    </row>
    <row r="4642" spans="1:17" s="364" customFormat="1" ht="109.2" customHeight="1" x14ac:dyDescent="0.3">
      <c r="A4642" s="368"/>
      <c r="B4642" s="361"/>
      <c r="C4642" s="368"/>
      <c r="D4642" s="368"/>
      <c r="E4642" s="368"/>
      <c r="F4642" s="368"/>
      <c r="G4642" s="369"/>
      <c r="H4642" s="369"/>
      <c r="I4642" s="443"/>
      <c r="J4642" s="368"/>
      <c r="O4642" s="457"/>
      <c r="P4642" s="398"/>
      <c r="Q4642" s="398"/>
    </row>
    <row r="4643" spans="1:17" s="364" customFormat="1" ht="109.2" customHeight="1" x14ac:dyDescent="0.3">
      <c r="A4643" s="368"/>
      <c r="B4643" s="361"/>
      <c r="C4643" s="368"/>
      <c r="D4643" s="368"/>
      <c r="E4643" s="368"/>
      <c r="F4643" s="368"/>
      <c r="G4643" s="369"/>
      <c r="H4643" s="369"/>
      <c r="I4643" s="443"/>
      <c r="J4643" s="368"/>
      <c r="O4643" s="457"/>
      <c r="P4643" s="398"/>
      <c r="Q4643" s="398"/>
    </row>
    <row r="4644" spans="1:17" s="364" customFormat="1" ht="109.2" customHeight="1" x14ac:dyDescent="0.3">
      <c r="A4644" s="368"/>
      <c r="B4644" s="361"/>
      <c r="C4644" s="368"/>
      <c r="D4644" s="368"/>
      <c r="E4644" s="368"/>
      <c r="F4644" s="368"/>
      <c r="G4644" s="369"/>
      <c r="H4644" s="369"/>
      <c r="I4644" s="443"/>
      <c r="J4644" s="368"/>
      <c r="O4644" s="457"/>
      <c r="P4644" s="398"/>
      <c r="Q4644" s="398"/>
    </row>
    <row r="4645" spans="1:17" s="364" customFormat="1" ht="109.2" customHeight="1" x14ac:dyDescent="0.3">
      <c r="A4645" s="368"/>
      <c r="B4645" s="361"/>
      <c r="C4645" s="368"/>
      <c r="D4645" s="368"/>
      <c r="E4645" s="368"/>
      <c r="F4645" s="368"/>
      <c r="G4645" s="369"/>
      <c r="H4645" s="369"/>
      <c r="I4645" s="443"/>
      <c r="J4645" s="368"/>
      <c r="O4645" s="457"/>
      <c r="P4645" s="398"/>
      <c r="Q4645" s="398"/>
    </row>
    <row r="4646" spans="1:17" s="364" customFormat="1" ht="109.2" customHeight="1" x14ac:dyDescent="0.3">
      <c r="A4646" s="368"/>
      <c r="B4646" s="361"/>
      <c r="C4646" s="368"/>
      <c r="D4646" s="368"/>
      <c r="E4646" s="368"/>
      <c r="F4646" s="368"/>
      <c r="G4646" s="369"/>
      <c r="H4646" s="369"/>
      <c r="I4646" s="443"/>
      <c r="J4646" s="368"/>
      <c r="O4646" s="457"/>
      <c r="P4646" s="398"/>
      <c r="Q4646" s="398"/>
    </row>
    <row r="4647" spans="1:17" s="364" customFormat="1" ht="109.2" customHeight="1" x14ac:dyDescent="0.3">
      <c r="A4647" s="368"/>
      <c r="B4647" s="361"/>
      <c r="C4647" s="368"/>
      <c r="D4647" s="368"/>
      <c r="E4647" s="368"/>
      <c r="F4647" s="368"/>
      <c r="G4647" s="369"/>
      <c r="H4647" s="369"/>
      <c r="I4647" s="443"/>
      <c r="J4647" s="368"/>
      <c r="O4647" s="457"/>
      <c r="P4647" s="398"/>
      <c r="Q4647" s="398"/>
    </row>
    <row r="4648" spans="1:17" s="364" customFormat="1" ht="109.2" customHeight="1" x14ac:dyDescent="0.3">
      <c r="A4648" s="368"/>
      <c r="B4648" s="361"/>
      <c r="C4648" s="368"/>
      <c r="D4648" s="368"/>
      <c r="E4648" s="368"/>
      <c r="F4648" s="368"/>
      <c r="G4648" s="369"/>
      <c r="H4648" s="369"/>
      <c r="I4648" s="443"/>
      <c r="J4648" s="368"/>
      <c r="O4648" s="457"/>
      <c r="P4648" s="398"/>
      <c r="Q4648" s="398"/>
    </row>
    <row r="4649" spans="1:17" s="364" customFormat="1" ht="109.2" customHeight="1" x14ac:dyDescent="0.3">
      <c r="A4649" s="368"/>
      <c r="B4649" s="361"/>
      <c r="C4649" s="368"/>
      <c r="D4649" s="368"/>
      <c r="E4649" s="368"/>
      <c r="F4649" s="368"/>
      <c r="G4649" s="369"/>
      <c r="H4649" s="369"/>
      <c r="I4649" s="443"/>
      <c r="J4649" s="368"/>
      <c r="O4649" s="457"/>
      <c r="P4649" s="398"/>
      <c r="Q4649" s="398"/>
    </row>
    <row r="4650" spans="1:17" s="364" customFormat="1" ht="109.2" customHeight="1" x14ac:dyDescent="0.3">
      <c r="A4650" s="368"/>
      <c r="B4650" s="361"/>
      <c r="C4650" s="368"/>
      <c r="D4650" s="368"/>
      <c r="E4650" s="368"/>
      <c r="F4650" s="368"/>
      <c r="G4650" s="369"/>
      <c r="H4650" s="369"/>
      <c r="I4650" s="443"/>
      <c r="J4650" s="368"/>
      <c r="O4650" s="457"/>
      <c r="P4650" s="398"/>
      <c r="Q4650" s="398"/>
    </row>
    <row r="4651" spans="1:17" s="364" customFormat="1" ht="109.2" customHeight="1" x14ac:dyDescent="0.3">
      <c r="A4651" s="368"/>
      <c r="B4651" s="361"/>
      <c r="C4651" s="368"/>
      <c r="D4651" s="368"/>
      <c r="E4651" s="368"/>
      <c r="F4651" s="368"/>
      <c r="G4651" s="369"/>
      <c r="H4651" s="369"/>
      <c r="I4651" s="443"/>
      <c r="J4651" s="368"/>
      <c r="O4651" s="457"/>
      <c r="P4651" s="398"/>
      <c r="Q4651" s="398"/>
    </row>
    <row r="4652" spans="1:17" s="364" customFormat="1" ht="109.2" customHeight="1" x14ac:dyDescent="0.3">
      <c r="A4652" s="368"/>
      <c r="B4652" s="361"/>
      <c r="C4652" s="368"/>
      <c r="D4652" s="368"/>
      <c r="E4652" s="368"/>
      <c r="F4652" s="368"/>
      <c r="G4652" s="369"/>
      <c r="H4652" s="369"/>
      <c r="I4652" s="443"/>
      <c r="J4652" s="368"/>
      <c r="O4652" s="457"/>
      <c r="P4652" s="398"/>
      <c r="Q4652" s="398"/>
    </row>
    <row r="4653" spans="1:17" s="364" customFormat="1" ht="109.2" customHeight="1" x14ac:dyDescent="0.3">
      <c r="A4653" s="368"/>
      <c r="B4653" s="361"/>
      <c r="C4653" s="368"/>
      <c r="D4653" s="368"/>
      <c r="E4653" s="368"/>
      <c r="F4653" s="368"/>
      <c r="G4653" s="369"/>
      <c r="H4653" s="369"/>
      <c r="I4653" s="443"/>
      <c r="J4653" s="368"/>
      <c r="O4653" s="457"/>
      <c r="P4653" s="398"/>
      <c r="Q4653" s="398"/>
    </row>
    <row r="4654" spans="1:17" s="364" customFormat="1" ht="109.2" customHeight="1" x14ac:dyDescent="0.3">
      <c r="A4654" s="368"/>
      <c r="B4654" s="361"/>
      <c r="C4654" s="368"/>
      <c r="D4654" s="368"/>
      <c r="E4654" s="368"/>
      <c r="F4654" s="368"/>
      <c r="G4654" s="369"/>
      <c r="H4654" s="369"/>
      <c r="I4654" s="443"/>
      <c r="J4654" s="368"/>
      <c r="O4654" s="457"/>
      <c r="P4654" s="398"/>
      <c r="Q4654" s="398"/>
    </row>
    <row r="4655" spans="1:17" s="364" customFormat="1" ht="109.2" customHeight="1" x14ac:dyDescent="0.3">
      <c r="A4655" s="368"/>
      <c r="B4655" s="361"/>
      <c r="C4655" s="368"/>
      <c r="D4655" s="368"/>
      <c r="E4655" s="368"/>
      <c r="F4655" s="368"/>
      <c r="G4655" s="369"/>
      <c r="H4655" s="369"/>
      <c r="I4655" s="443"/>
      <c r="J4655" s="368"/>
      <c r="O4655" s="457"/>
      <c r="P4655" s="398"/>
      <c r="Q4655" s="398"/>
    </row>
    <row r="4656" spans="1:17" s="364" customFormat="1" ht="109.2" customHeight="1" x14ac:dyDescent="0.3">
      <c r="A4656" s="368"/>
      <c r="B4656" s="361"/>
      <c r="C4656" s="368"/>
      <c r="D4656" s="368"/>
      <c r="E4656" s="368"/>
      <c r="F4656" s="368"/>
      <c r="G4656" s="369"/>
      <c r="H4656" s="369"/>
      <c r="I4656" s="443"/>
      <c r="J4656" s="368"/>
      <c r="O4656" s="457"/>
      <c r="P4656" s="398"/>
      <c r="Q4656" s="398"/>
    </row>
    <row r="4657" spans="1:17" s="364" customFormat="1" ht="109.2" customHeight="1" x14ac:dyDescent="0.3">
      <c r="A4657" s="368"/>
      <c r="B4657" s="361"/>
      <c r="C4657" s="368"/>
      <c r="D4657" s="368"/>
      <c r="E4657" s="368"/>
      <c r="F4657" s="368"/>
      <c r="G4657" s="369"/>
      <c r="H4657" s="369"/>
      <c r="I4657" s="443"/>
      <c r="J4657" s="368"/>
      <c r="O4657" s="457"/>
      <c r="P4657" s="398"/>
      <c r="Q4657" s="398"/>
    </row>
    <row r="4658" spans="1:17" s="364" customFormat="1" ht="109.2" customHeight="1" x14ac:dyDescent="0.3">
      <c r="A4658" s="368"/>
      <c r="B4658" s="361"/>
      <c r="C4658" s="368"/>
      <c r="D4658" s="368"/>
      <c r="E4658" s="368"/>
      <c r="F4658" s="368"/>
      <c r="G4658" s="369"/>
      <c r="H4658" s="369"/>
      <c r="I4658" s="443"/>
      <c r="J4658" s="368"/>
      <c r="O4658" s="457"/>
      <c r="P4658" s="398"/>
      <c r="Q4658" s="398"/>
    </row>
    <row r="4659" spans="1:17" s="364" customFormat="1" ht="109.2" customHeight="1" x14ac:dyDescent="0.3">
      <c r="A4659" s="368"/>
      <c r="B4659" s="361"/>
      <c r="C4659" s="368"/>
      <c r="D4659" s="368"/>
      <c r="E4659" s="368"/>
      <c r="F4659" s="368"/>
      <c r="G4659" s="369"/>
      <c r="H4659" s="369"/>
      <c r="I4659" s="443"/>
      <c r="J4659" s="368"/>
      <c r="O4659" s="457"/>
      <c r="P4659" s="398"/>
      <c r="Q4659" s="398"/>
    </row>
    <row r="4660" spans="1:17" s="364" customFormat="1" ht="109.2" customHeight="1" x14ac:dyDescent="0.3">
      <c r="A4660" s="368"/>
      <c r="B4660" s="361"/>
      <c r="C4660" s="368"/>
      <c r="D4660" s="368"/>
      <c r="E4660" s="368"/>
      <c r="F4660" s="368"/>
      <c r="G4660" s="369"/>
      <c r="H4660" s="369"/>
      <c r="I4660" s="443"/>
      <c r="J4660" s="368"/>
      <c r="O4660" s="457"/>
      <c r="P4660" s="398"/>
      <c r="Q4660" s="398"/>
    </row>
    <row r="4661" spans="1:17" s="364" customFormat="1" ht="109.2" customHeight="1" x14ac:dyDescent="0.3">
      <c r="A4661" s="368"/>
      <c r="B4661" s="361"/>
      <c r="C4661" s="368"/>
      <c r="D4661" s="368"/>
      <c r="E4661" s="368"/>
      <c r="F4661" s="368"/>
      <c r="G4661" s="369"/>
      <c r="H4661" s="369"/>
      <c r="I4661" s="443"/>
      <c r="J4661" s="368"/>
      <c r="O4661" s="457"/>
      <c r="P4661" s="398"/>
      <c r="Q4661" s="398"/>
    </row>
    <row r="4662" spans="1:17" s="364" customFormat="1" ht="109.2" customHeight="1" x14ac:dyDescent="0.3">
      <c r="A4662" s="368"/>
      <c r="B4662" s="361"/>
      <c r="C4662" s="368"/>
      <c r="D4662" s="368"/>
      <c r="E4662" s="368"/>
      <c r="F4662" s="368"/>
      <c r="G4662" s="369"/>
      <c r="H4662" s="369"/>
      <c r="I4662" s="443"/>
      <c r="J4662" s="368"/>
      <c r="O4662" s="457"/>
      <c r="P4662" s="398"/>
      <c r="Q4662" s="398"/>
    </row>
    <row r="4663" spans="1:17" s="364" customFormat="1" ht="109.2" customHeight="1" x14ac:dyDescent="0.3">
      <c r="A4663" s="368"/>
      <c r="B4663" s="361"/>
      <c r="C4663" s="368"/>
      <c r="D4663" s="368"/>
      <c r="E4663" s="368"/>
      <c r="F4663" s="368"/>
      <c r="G4663" s="369"/>
      <c r="H4663" s="369"/>
      <c r="I4663" s="443"/>
      <c r="J4663" s="368"/>
      <c r="O4663" s="457"/>
      <c r="P4663" s="398"/>
      <c r="Q4663" s="398"/>
    </row>
    <row r="4664" spans="1:17" s="364" customFormat="1" ht="109.2" customHeight="1" x14ac:dyDescent="0.3">
      <c r="A4664" s="368"/>
      <c r="B4664" s="361"/>
      <c r="C4664" s="368"/>
      <c r="D4664" s="368"/>
      <c r="E4664" s="368"/>
      <c r="F4664" s="368"/>
      <c r="G4664" s="369"/>
      <c r="H4664" s="369"/>
      <c r="I4664" s="443"/>
      <c r="J4664" s="368"/>
      <c r="O4664" s="457"/>
      <c r="P4664" s="398"/>
      <c r="Q4664" s="398"/>
    </row>
    <row r="4665" spans="1:17" s="364" customFormat="1" ht="109.2" customHeight="1" x14ac:dyDescent="0.3">
      <c r="A4665" s="368"/>
      <c r="B4665" s="361"/>
      <c r="C4665" s="368"/>
      <c r="D4665" s="368"/>
      <c r="E4665" s="368"/>
      <c r="F4665" s="368"/>
      <c r="G4665" s="369"/>
      <c r="H4665" s="369"/>
      <c r="I4665" s="443"/>
      <c r="J4665" s="368"/>
      <c r="O4665" s="457"/>
      <c r="P4665" s="398"/>
      <c r="Q4665" s="398"/>
    </row>
    <row r="4666" spans="1:17" s="364" customFormat="1" ht="109.2" customHeight="1" x14ac:dyDescent="0.3">
      <c r="A4666" s="368"/>
      <c r="B4666" s="361"/>
      <c r="C4666" s="368"/>
      <c r="D4666" s="368"/>
      <c r="E4666" s="368"/>
      <c r="F4666" s="368"/>
      <c r="G4666" s="369"/>
      <c r="H4666" s="369"/>
      <c r="I4666" s="443"/>
      <c r="J4666" s="368"/>
      <c r="O4666" s="457"/>
      <c r="P4666" s="398"/>
      <c r="Q4666" s="398"/>
    </row>
    <row r="4667" spans="1:17" s="364" customFormat="1" ht="109.2" customHeight="1" x14ac:dyDescent="0.3">
      <c r="A4667" s="368"/>
      <c r="B4667" s="361"/>
      <c r="C4667" s="368"/>
      <c r="D4667" s="368"/>
      <c r="E4667" s="368"/>
      <c r="F4667" s="368"/>
      <c r="G4667" s="369"/>
      <c r="H4667" s="369"/>
      <c r="I4667" s="443"/>
      <c r="J4667" s="368"/>
      <c r="O4667" s="457"/>
      <c r="P4667" s="398"/>
      <c r="Q4667" s="398"/>
    </row>
    <row r="4668" spans="1:17" s="364" customFormat="1" ht="109.2" customHeight="1" x14ac:dyDescent="0.3">
      <c r="A4668" s="368"/>
      <c r="B4668" s="361"/>
      <c r="C4668" s="368"/>
      <c r="D4668" s="368"/>
      <c r="E4668" s="368"/>
      <c r="F4668" s="368"/>
      <c r="G4668" s="369"/>
      <c r="H4668" s="369"/>
      <c r="I4668" s="443"/>
      <c r="J4668" s="368"/>
      <c r="O4668" s="457"/>
      <c r="P4668" s="398"/>
      <c r="Q4668" s="398"/>
    </row>
    <row r="4669" spans="1:17" s="364" customFormat="1" ht="109.2" customHeight="1" x14ac:dyDescent="0.3">
      <c r="A4669" s="368"/>
      <c r="B4669" s="361"/>
      <c r="C4669" s="368"/>
      <c r="D4669" s="368"/>
      <c r="E4669" s="368"/>
      <c r="F4669" s="368"/>
      <c r="G4669" s="369"/>
      <c r="H4669" s="369"/>
      <c r="I4669" s="443"/>
      <c r="J4669" s="368"/>
      <c r="O4669" s="457"/>
      <c r="P4669" s="398"/>
      <c r="Q4669" s="398"/>
    </row>
    <row r="4670" spans="1:17" s="364" customFormat="1" ht="109.2" customHeight="1" x14ac:dyDescent="0.3">
      <c r="A4670" s="368"/>
      <c r="B4670" s="361"/>
      <c r="C4670" s="368"/>
      <c r="D4670" s="368"/>
      <c r="E4670" s="368"/>
      <c r="F4670" s="368"/>
      <c r="G4670" s="369"/>
      <c r="H4670" s="369"/>
      <c r="I4670" s="443"/>
      <c r="J4670" s="368"/>
      <c r="O4670" s="457"/>
      <c r="P4670" s="398"/>
      <c r="Q4670" s="398"/>
    </row>
    <row r="4671" spans="1:17" s="364" customFormat="1" ht="109.2" customHeight="1" x14ac:dyDescent="0.3">
      <c r="A4671" s="368"/>
      <c r="B4671" s="361"/>
      <c r="C4671" s="368"/>
      <c r="D4671" s="368"/>
      <c r="E4671" s="368"/>
      <c r="F4671" s="368"/>
      <c r="G4671" s="369"/>
      <c r="H4671" s="369"/>
      <c r="I4671" s="443"/>
      <c r="J4671" s="368"/>
      <c r="O4671" s="457"/>
      <c r="P4671" s="398"/>
      <c r="Q4671" s="398"/>
    </row>
    <row r="4672" spans="1:17" s="364" customFormat="1" ht="109.2" customHeight="1" x14ac:dyDescent="0.3">
      <c r="A4672" s="368"/>
      <c r="B4672" s="361"/>
      <c r="C4672" s="368"/>
      <c r="D4672" s="368"/>
      <c r="E4672" s="368"/>
      <c r="F4672" s="368"/>
      <c r="G4672" s="369"/>
      <c r="H4672" s="369"/>
      <c r="I4672" s="443"/>
      <c r="J4672" s="368"/>
      <c r="O4672" s="457"/>
      <c r="P4672" s="398"/>
      <c r="Q4672" s="398"/>
    </row>
    <row r="4673" spans="1:17" s="364" customFormat="1" ht="109.2" customHeight="1" x14ac:dyDescent="0.3">
      <c r="A4673" s="368"/>
      <c r="B4673" s="361"/>
      <c r="C4673" s="368"/>
      <c r="D4673" s="368"/>
      <c r="E4673" s="368"/>
      <c r="F4673" s="368"/>
      <c r="G4673" s="369"/>
      <c r="H4673" s="369"/>
      <c r="I4673" s="443"/>
      <c r="J4673" s="368"/>
      <c r="O4673" s="457"/>
      <c r="P4673" s="398"/>
      <c r="Q4673" s="398"/>
    </row>
    <row r="4674" spans="1:17" s="364" customFormat="1" ht="109.2" customHeight="1" x14ac:dyDescent="0.3">
      <c r="A4674" s="368"/>
      <c r="B4674" s="361"/>
      <c r="C4674" s="368"/>
      <c r="D4674" s="368"/>
      <c r="E4674" s="368"/>
      <c r="F4674" s="368"/>
      <c r="G4674" s="369"/>
      <c r="H4674" s="369"/>
      <c r="I4674" s="443"/>
      <c r="J4674" s="368"/>
      <c r="O4674" s="457"/>
      <c r="P4674" s="398"/>
      <c r="Q4674" s="398"/>
    </row>
    <row r="4675" spans="1:17" s="364" customFormat="1" ht="109.2" customHeight="1" x14ac:dyDescent="0.3">
      <c r="A4675" s="368"/>
      <c r="B4675" s="361"/>
      <c r="C4675" s="368"/>
      <c r="D4675" s="368"/>
      <c r="E4675" s="368"/>
      <c r="F4675" s="368"/>
      <c r="G4675" s="369"/>
      <c r="H4675" s="369"/>
      <c r="I4675" s="443"/>
      <c r="J4675" s="368"/>
      <c r="O4675" s="457"/>
      <c r="P4675" s="398"/>
      <c r="Q4675" s="398"/>
    </row>
    <row r="4676" spans="1:17" s="364" customFormat="1" ht="109.2" customHeight="1" x14ac:dyDescent="0.3">
      <c r="A4676" s="368"/>
      <c r="B4676" s="361"/>
      <c r="C4676" s="368"/>
      <c r="D4676" s="368"/>
      <c r="E4676" s="368"/>
      <c r="F4676" s="368"/>
      <c r="G4676" s="369"/>
      <c r="H4676" s="369"/>
      <c r="I4676" s="443"/>
      <c r="J4676" s="368"/>
      <c r="O4676" s="457"/>
      <c r="P4676" s="398"/>
      <c r="Q4676" s="398"/>
    </row>
    <row r="4677" spans="1:17" s="364" customFormat="1" ht="109.2" customHeight="1" x14ac:dyDescent="0.3">
      <c r="A4677" s="368"/>
      <c r="B4677" s="361"/>
      <c r="C4677" s="368"/>
      <c r="D4677" s="368"/>
      <c r="E4677" s="368"/>
      <c r="F4677" s="368"/>
      <c r="G4677" s="369"/>
      <c r="H4677" s="369"/>
      <c r="I4677" s="443"/>
      <c r="J4677" s="368"/>
      <c r="O4677" s="457"/>
      <c r="P4677" s="398"/>
      <c r="Q4677" s="398"/>
    </row>
    <row r="4678" spans="1:17" s="364" customFormat="1" ht="109.2" customHeight="1" x14ac:dyDescent="0.3">
      <c r="A4678" s="368"/>
      <c r="B4678" s="361"/>
      <c r="C4678" s="368"/>
      <c r="D4678" s="368"/>
      <c r="E4678" s="368"/>
      <c r="F4678" s="368"/>
      <c r="G4678" s="369"/>
      <c r="H4678" s="369"/>
      <c r="I4678" s="443"/>
      <c r="J4678" s="368"/>
      <c r="O4678" s="457"/>
      <c r="P4678" s="398"/>
      <c r="Q4678" s="398"/>
    </row>
    <row r="4679" spans="1:17" s="364" customFormat="1" ht="109.2" customHeight="1" x14ac:dyDescent="0.3">
      <c r="A4679" s="368"/>
      <c r="B4679" s="361"/>
      <c r="C4679" s="368"/>
      <c r="D4679" s="368"/>
      <c r="E4679" s="368"/>
      <c r="F4679" s="368"/>
      <c r="G4679" s="369"/>
      <c r="H4679" s="369"/>
      <c r="I4679" s="443"/>
      <c r="J4679" s="368"/>
      <c r="O4679" s="457"/>
      <c r="P4679" s="398"/>
      <c r="Q4679" s="398"/>
    </row>
    <row r="4680" spans="1:17" s="364" customFormat="1" ht="109.2" customHeight="1" x14ac:dyDescent="0.3">
      <c r="A4680" s="368"/>
      <c r="B4680" s="361"/>
      <c r="C4680" s="368"/>
      <c r="D4680" s="368"/>
      <c r="E4680" s="368"/>
      <c r="F4680" s="368"/>
      <c r="G4680" s="369"/>
      <c r="H4680" s="369"/>
      <c r="I4680" s="443"/>
      <c r="J4680" s="368"/>
      <c r="O4680" s="457"/>
      <c r="P4680" s="398"/>
      <c r="Q4680" s="398"/>
    </row>
    <row r="4681" spans="1:17" s="364" customFormat="1" ht="109.2" customHeight="1" x14ac:dyDescent="0.3">
      <c r="A4681" s="368"/>
      <c r="B4681" s="361"/>
      <c r="C4681" s="368"/>
      <c r="D4681" s="368"/>
      <c r="E4681" s="368"/>
      <c r="F4681" s="368"/>
      <c r="G4681" s="369"/>
      <c r="H4681" s="369"/>
      <c r="I4681" s="443"/>
      <c r="J4681" s="368"/>
      <c r="O4681" s="457"/>
      <c r="P4681" s="398"/>
      <c r="Q4681" s="398"/>
    </row>
    <row r="4682" spans="1:17" s="364" customFormat="1" ht="109.2" customHeight="1" x14ac:dyDescent="0.3">
      <c r="A4682" s="368"/>
      <c r="B4682" s="361"/>
      <c r="C4682" s="368"/>
      <c r="D4682" s="368"/>
      <c r="E4682" s="368"/>
      <c r="F4682" s="368"/>
      <c r="G4682" s="369"/>
      <c r="H4682" s="369"/>
      <c r="I4682" s="443"/>
      <c r="J4682" s="368"/>
      <c r="O4682" s="457"/>
      <c r="P4682" s="398"/>
      <c r="Q4682" s="398"/>
    </row>
    <row r="4683" spans="1:17" s="364" customFormat="1" ht="109.2" customHeight="1" x14ac:dyDescent="0.3">
      <c r="A4683" s="368"/>
      <c r="B4683" s="361"/>
      <c r="C4683" s="368"/>
      <c r="D4683" s="368"/>
      <c r="E4683" s="368"/>
      <c r="F4683" s="368"/>
      <c r="G4683" s="369"/>
      <c r="H4683" s="369"/>
      <c r="I4683" s="443"/>
      <c r="J4683" s="368"/>
      <c r="O4683" s="457"/>
      <c r="P4683" s="398"/>
      <c r="Q4683" s="398"/>
    </row>
    <row r="4684" spans="1:17" s="364" customFormat="1" ht="109.2" customHeight="1" x14ac:dyDescent="0.3">
      <c r="A4684" s="368"/>
      <c r="B4684" s="361"/>
      <c r="C4684" s="368"/>
      <c r="D4684" s="368"/>
      <c r="E4684" s="368"/>
      <c r="F4684" s="368"/>
      <c r="G4684" s="369"/>
      <c r="H4684" s="369"/>
      <c r="I4684" s="443"/>
      <c r="J4684" s="368"/>
      <c r="O4684" s="457"/>
      <c r="P4684" s="398"/>
      <c r="Q4684" s="398"/>
    </row>
    <row r="4685" spans="1:17" s="364" customFormat="1" ht="109.2" customHeight="1" x14ac:dyDescent="0.3">
      <c r="A4685" s="368"/>
      <c r="B4685" s="361"/>
      <c r="C4685" s="368"/>
      <c r="D4685" s="368"/>
      <c r="E4685" s="368"/>
      <c r="F4685" s="368"/>
      <c r="G4685" s="369"/>
      <c r="H4685" s="369"/>
      <c r="I4685" s="443"/>
      <c r="J4685" s="368"/>
      <c r="O4685" s="457"/>
      <c r="P4685" s="398"/>
      <c r="Q4685" s="398"/>
    </row>
    <row r="4686" spans="1:17" s="364" customFormat="1" ht="109.2" customHeight="1" x14ac:dyDescent="0.3">
      <c r="A4686" s="368"/>
      <c r="B4686" s="361"/>
      <c r="C4686" s="368"/>
      <c r="D4686" s="368"/>
      <c r="E4686" s="368"/>
      <c r="F4686" s="368"/>
      <c r="G4686" s="369"/>
      <c r="H4686" s="369"/>
      <c r="I4686" s="443"/>
      <c r="J4686" s="368"/>
      <c r="O4686" s="457"/>
      <c r="P4686" s="398"/>
      <c r="Q4686" s="398"/>
    </row>
    <row r="4687" spans="1:17" s="364" customFormat="1" ht="109.2" customHeight="1" x14ac:dyDescent="0.3">
      <c r="A4687" s="368"/>
      <c r="B4687" s="361"/>
      <c r="C4687" s="368"/>
      <c r="D4687" s="368"/>
      <c r="E4687" s="368"/>
      <c r="F4687" s="368"/>
      <c r="G4687" s="369"/>
      <c r="H4687" s="369"/>
      <c r="I4687" s="443"/>
      <c r="J4687" s="368"/>
      <c r="O4687" s="457"/>
      <c r="P4687" s="398"/>
      <c r="Q4687" s="398"/>
    </row>
    <row r="4688" spans="1:17" s="364" customFormat="1" ht="109.2" customHeight="1" x14ac:dyDescent="0.3">
      <c r="A4688" s="368"/>
      <c r="B4688" s="361"/>
      <c r="C4688" s="368"/>
      <c r="D4688" s="368"/>
      <c r="E4688" s="368"/>
      <c r="F4688" s="368"/>
      <c r="G4688" s="369"/>
      <c r="H4688" s="369"/>
      <c r="I4688" s="443"/>
      <c r="J4688" s="368"/>
      <c r="O4688" s="457"/>
      <c r="P4688" s="398"/>
      <c r="Q4688" s="398"/>
    </row>
    <row r="4689" spans="1:17" s="364" customFormat="1" ht="109.2" customHeight="1" x14ac:dyDescent="0.3">
      <c r="A4689" s="368"/>
      <c r="B4689" s="361"/>
      <c r="C4689" s="368"/>
      <c r="D4689" s="368"/>
      <c r="E4689" s="368"/>
      <c r="F4689" s="368"/>
      <c r="G4689" s="369"/>
      <c r="H4689" s="369"/>
      <c r="I4689" s="443"/>
      <c r="J4689" s="368"/>
      <c r="O4689" s="457"/>
      <c r="P4689" s="398"/>
      <c r="Q4689" s="398"/>
    </row>
    <row r="4690" spans="1:17" s="364" customFormat="1" ht="109.2" customHeight="1" x14ac:dyDescent="0.3">
      <c r="A4690" s="368"/>
      <c r="B4690" s="361"/>
      <c r="C4690" s="368"/>
      <c r="D4690" s="368"/>
      <c r="E4690" s="368"/>
      <c r="F4690" s="368"/>
      <c r="G4690" s="369"/>
      <c r="H4690" s="369"/>
      <c r="I4690" s="443"/>
      <c r="J4690" s="368"/>
      <c r="O4690" s="457"/>
      <c r="P4690" s="398"/>
      <c r="Q4690" s="398"/>
    </row>
    <row r="4691" spans="1:17" s="364" customFormat="1" ht="109.2" customHeight="1" x14ac:dyDescent="0.3">
      <c r="A4691" s="368"/>
      <c r="B4691" s="361"/>
      <c r="C4691" s="368"/>
      <c r="D4691" s="368"/>
      <c r="E4691" s="368"/>
      <c r="F4691" s="368"/>
      <c r="G4691" s="369"/>
      <c r="H4691" s="369"/>
      <c r="I4691" s="443"/>
      <c r="J4691" s="368"/>
      <c r="O4691" s="457"/>
      <c r="P4691" s="398"/>
      <c r="Q4691" s="398"/>
    </row>
    <row r="4692" spans="1:17" s="364" customFormat="1" ht="109.2" customHeight="1" x14ac:dyDescent="0.3">
      <c r="A4692" s="368"/>
      <c r="B4692" s="361"/>
      <c r="C4692" s="368"/>
      <c r="D4692" s="368"/>
      <c r="E4692" s="368"/>
      <c r="F4692" s="368"/>
      <c r="G4692" s="369"/>
      <c r="H4692" s="369"/>
      <c r="I4692" s="443"/>
      <c r="J4692" s="368"/>
      <c r="O4692" s="457"/>
      <c r="P4692" s="398"/>
      <c r="Q4692" s="398"/>
    </row>
    <row r="4693" spans="1:17" s="364" customFormat="1" ht="109.2" customHeight="1" x14ac:dyDescent="0.3">
      <c r="A4693" s="368"/>
      <c r="B4693" s="361"/>
      <c r="C4693" s="368"/>
      <c r="D4693" s="368"/>
      <c r="E4693" s="368"/>
      <c r="F4693" s="368"/>
      <c r="G4693" s="369"/>
      <c r="H4693" s="369"/>
      <c r="I4693" s="443"/>
      <c r="J4693" s="368"/>
      <c r="O4693" s="457"/>
      <c r="P4693" s="398"/>
      <c r="Q4693" s="398"/>
    </row>
    <row r="4694" spans="1:17" s="364" customFormat="1" ht="109.2" customHeight="1" x14ac:dyDescent="0.3">
      <c r="A4694" s="368"/>
      <c r="B4694" s="361"/>
      <c r="C4694" s="368"/>
      <c r="D4694" s="368"/>
      <c r="E4694" s="368"/>
      <c r="F4694" s="368"/>
      <c r="G4694" s="369"/>
      <c r="H4694" s="369"/>
      <c r="I4694" s="443"/>
      <c r="J4694" s="368"/>
      <c r="O4694" s="457"/>
      <c r="P4694" s="398"/>
      <c r="Q4694" s="398"/>
    </row>
    <row r="4695" spans="1:17" s="364" customFormat="1" ht="109.2" customHeight="1" x14ac:dyDescent="0.3">
      <c r="A4695" s="368"/>
      <c r="B4695" s="361"/>
      <c r="C4695" s="368"/>
      <c r="D4695" s="368"/>
      <c r="E4695" s="368"/>
      <c r="F4695" s="368"/>
      <c r="G4695" s="369"/>
      <c r="H4695" s="369"/>
      <c r="I4695" s="443"/>
      <c r="J4695" s="368"/>
      <c r="O4695" s="457"/>
      <c r="P4695" s="398"/>
      <c r="Q4695" s="398"/>
    </row>
    <row r="4696" spans="1:17" s="364" customFormat="1" ht="109.2" customHeight="1" x14ac:dyDescent="0.3">
      <c r="A4696" s="368"/>
      <c r="B4696" s="361"/>
      <c r="C4696" s="368"/>
      <c r="D4696" s="368"/>
      <c r="E4696" s="368"/>
      <c r="F4696" s="368"/>
      <c r="G4696" s="369"/>
      <c r="H4696" s="369"/>
      <c r="I4696" s="443"/>
      <c r="J4696" s="368"/>
      <c r="O4696" s="457"/>
      <c r="P4696" s="398"/>
      <c r="Q4696" s="398"/>
    </row>
    <row r="4697" spans="1:17" s="364" customFormat="1" ht="109.2" customHeight="1" x14ac:dyDescent="0.3">
      <c r="A4697" s="368"/>
      <c r="B4697" s="361"/>
      <c r="C4697" s="368"/>
      <c r="D4697" s="368"/>
      <c r="E4697" s="368"/>
      <c r="F4697" s="368"/>
      <c r="G4697" s="369"/>
      <c r="H4697" s="369"/>
      <c r="I4697" s="443"/>
      <c r="J4697" s="368"/>
      <c r="O4697" s="457"/>
      <c r="P4697" s="398"/>
      <c r="Q4697" s="398"/>
    </row>
    <row r="4698" spans="1:17" s="364" customFormat="1" ht="109.2" customHeight="1" x14ac:dyDescent="0.3">
      <c r="A4698" s="368"/>
      <c r="B4698" s="361"/>
      <c r="C4698" s="368"/>
      <c r="D4698" s="368"/>
      <c r="E4698" s="368"/>
      <c r="F4698" s="368"/>
      <c r="G4698" s="369"/>
      <c r="H4698" s="369"/>
      <c r="I4698" s="443"/>
      <c r="J4698" s="368"/>
      <c r="O4698" s="457"/>
      <c r="P4698" s="398"/>
      <c r="Q4698" s="398"/>
    </row>
    <row r="4699" spans="1:17" s="364" customFormat="1" ht="109.2" customHeight="1" x14ac:dyDescent="0.3">
      <c r="A4699" s="368"/>
      <c r="B4699" s="361"/>
      <c r="C4699" s="368"/>
      <c r="D4699" s="368"/>
      <c r="E4699" s="368"/>
      <c r="F4699" s="368"/>
      <c r="G4699" s="369"/>
      <c r="H4699" s="369"/>
      <c r="I4699" s="443"/>
      <c r="J4699" s="368"/>
      <c r="O4699" s="457"/>
      <c r="P4699" s="398"/>
      <c r="Q4699" s="398"/>
    </row>
    <row r="4700" spans="1:17" s="364" customFormat="1" ht="109.2" customHeight="1" x14ac:dyDescent="0.3">
      <c r="A4700" s="368"/>
      <c r="B4700" s="361"/>
      <c r="C4700" s="368"/>
      <c r="D4700" s="368"/>
      <c r="E4700" s="368"/>
      <c r="F4700" s="368"/>
      <c r="G4700" s="369"/>
      <c r="H4700" s="369"/>
      <c r="I4700" s="443"/>
      <c r="J4700" s="368"/>
      <c r="O4700" s="457"/>
      <c r="P4700" s="398"/>
      <c r="Q4700" s="398"/>
    </row>
    <row r="4701" spans="1:17" s="364" customFormat="1" ht="109.2" customHeight="1" x14ac:dyDescent="0.3">
      <c r="A4701" s="368"/>
      <c r="B4701" s="361"/>
      <c r="C4701" s="368"/>
      <c r="D4701" s="368"/>
      <c r="E4701" s="368"/>
      <c r="F4701" s="368"/>
      <c r="G4701" s="369"/>
      <c r="H4701" s="369"/>
      <c r="I4701" s="443"/>
      <c r="J4701" s="368"/>
      <c r="O4701" s="457"/>
      <c r="P4701" s="398"/>
      <c r="Q4701" s="398"/>
    </row>
    <row r="4702" spans="1:17" s="364" customFormat="1" ht="109.2" customHeight="1" x14ac:dyDescent="0.3">
      <c r="A4702" s="368"/>
      <c r="B4702" s="361"/>
      <c r="C4702" s="368"/>
      <c r="D4702" s="368"/>
      <c r="E4702" s="368"/>
      <c r="F4702" s="368"/>
      <c r="G4702" s="369"/>
      <c r="H4702" s="369"/>
      <c r="I4702" s="443"/>
      <c r="J4702" s="368"/>
      <c r="O4702" s="457"/>
      <c r="P4702" s="398"/>
      <c r="Q4702" s="398"/>
    </row>
    <row r="4703" spans="1:17" s="364" customFormat="1" ht="109.2" customHeight="1" x14ac:dyDescent="0.3">
      <c r="A4703" s="368"/>
      <c r="B4703" s="361"/>
      <c r="C4703" s="368"/>
      <c r="D4703" s="368"/>
      <c r="E4703" s="368"/>
      <c r="F4703" s="368"/>
      <c r="G4703" s="369"/>
      <c r="H4703" s="369"/>
      <c r="I4703" s="443"/>
      <c r="J4703" s="368"/>
      <c r="O4703" s="457"/>
      <c r="P4703" s="398"/>
      <c r="Q4703" s="398"/>
    </row>
    <row r="4704" spans="1:17" s="364" customFormat="1" ht="109.2" customHeight="1" x14ac:dyDescent="0.3">
      <c r="A4704" s="368"/>
      <c r="B4704" s="361"/>
      <c r="C4704" s="368"/>
      <c r="D4704" s="368"/>
      <c r="E4704" s="368"/>
      <c r="F4704" s="368"/>
      <c r="G4704" s="369"/>
      <c r="H4704" s="369"/>
      <c r="I4704" s="443"/>
      <c r="J4704" s="368"/>
      <c r="O4704" s="457"/>
      <c r="P4704" s="398"/>
      <c r="Q4704" s="398"/>
    </row>
    <row r="4705" spans="1:17" s="364" customFormat="1" ht="109.2" customHeight="1" x14ac:dyDescent="0.3">
      <c r="A4705" s="368"/>
      <c r="B4705" s="361"/>
      <c r="C4705" s="368"/>
      <c r="D4705" s="368"/>
      <c r="E4705" s="368"/>
      <c r="F4705" s="368"/>
      <c r="G4705" s="369"/>
      <c r="H4705" s="369"/>
      <c r="I4705" s="443"/>
      <c r="J4705" s="368"/>
      <c r="O4705" s="457"/>
      <c r="P4705" s="398"/>
      <c r="Q4705" s="398"/>
    </row>
    <row r="4706" spans="1:17" s="364" customFormat="1" ht="109.2" customHeight="1" x14ac:dyDescent="0.3">
      <c r="A4706" s="368"/>
      <c r="B4706" s="361"/>
      <c r="C4706" s="368"/>
      <c r="D4706" s="368"/>
      <c r="E4706" s="368"/>
      <c r="F4706" s="368"/>
      <c r="G4706" s="369"/>
      <c r="H4706" s="369"/>
      <c r="I4706" s="443"/>
      <c r="J4706" s="368"/>
      <c r="O4706" s="457"/>
      <c r="P4706" s="398"/>
      <c r="Q4706" s="398"/>
    </row>
    <row r="4707" spans="1:17" s="364" customFormat="1" ht="109.2" customHeight="1" x14ac:dyDescent="0.3">
      <c r="A4707" s="368"/>
      <c r="B4707" s="361"/>
      <c r="C4707" s="368"/>
      <c r="D4707" s="368"/>
      <c r="E4707" s="368"/>
      <c r="F4707" s="368"/>
      <c r="G4707" s="369"/>
      <c r="H4707" s="369"/>
      <c r="I4707" s="443"/>
      <c r="J4707" s="368"/>
      <c r="O4707" s="457"/>
      <c r="P4707" s="398"/>
      <c r="Q4707" s="398"/>
    </row>
    <row r="4708" spans="1:17" s="364" customFormat="1" ht="109.2" customHeight="1" x14ac:dyDescent="0.3">
      <c r="A4708" s="368"/>
      <c r="B4708" s="361"/>
      <c r="C4708" s="368"/>
      <c r="D4708" s="368"/>
      <c r="E4708" s="368"/>
      <c r="F4708" s="368"/>
      <c r="G4708" s="369"/>
      <c r="H4708" s="369"/>
      <c r="I4708" s="443"/>
      <c r="J4708" s="368"/>
      <c r="O4708" s="457"/>
      <c r="P4708" s="398"/>
      <c r="Q4708" s="398"/>
    </row>
    <row r="4709" spans="1:17" s="364" customFormat="1" ht="109.2" customHeight="1" x14ac:dyDescent="0.3">
      <c r="A4709" s="368"/>
      <c r="B4709" s="361"/>
      <c r="C4709" s="368"/>
      <c r="D4709" s="368"/>
      <c r="E4709" s="368"/>
      <c r="F4709" s="368"/>
      <c r="G4709" s="369"/>
      <c r="H4709" s="369"/>
      <c r="I4709" s="443"/>
      <c r="J4709" s="368"/>
      <c r="O4709" s="457"/>
      <c r="P4709" s="398"/>
      <c r="Q4709" s="398"/>
    </row>
    <row r="4710" spans="1:17" s="364" customFormat="1" ht="109.2" customHeight="1" x14ac:dyDescent="0.3">
      <c r="A4710" s="368"/>
      <c r="B4710" s="361"/>
      <c r="C4710" s="368"/>
      <c r="D4710" s="368"/>
      <c r="E4710" s="368"/>
      <c r="F4710" s="368"/>
      <c r="G4710" s="369"/>
      <c r="H4710" s="369"/>
      <c r="I4710" s="443"/>
      <c r="J4710" s="368"/>
      <c r="O4710" s="457"/>
      <c r="P4710" s="398"/>
      <c r="Q4710" s="398"/>
    </row>
    <row r="4711" spans="1:17" s="364" customFormat="1" ht="109.2" customHeight="1" x14ac:dyDescent="0.3">
      <c r="A4711" s="368"/>
      <c r="B4711" s="361"/>
      <c r="C4711" s="368"/>
      <c r="D4711" s="368"/>
      <c r="E4711" s="368"/>
      <c r="F4711" s="368"/>
      <c r="G4711" s="369"/>
      <c r="H4711" s="369"/>
      <c r="I4711" s="443"/>
      <c r="J4711" s="368"/>
      <c r="O4711" s="457"/>
      <c r="P4711" s="398"/>
      <c r="Q4711" s="398"/>
    </row>
    <row r="4712" spans="1:17" s="364" customFormat="1" ht="109.2" customHeight="1" x14ac:dyDescent="0.3">
      <c r="A4712" s="368"/>
      <c r="B4712" s="361"/>
      <c r="C4712" s="368"/>
      <c r="D4712" s="368"/>
      <c r="E4712" s="368"/>
      <c r="F4712" s="368"/>
      <c r="G4712" s="369"/>
      <c r="H4712" s="369"/>
      <c r="I4712" s="443"/>
      <c r="J4712" s="368"/>
      <c r="O4712" s="457"/>
      <c r="P4712" s="398"/>
      <c r="Q4712" s="398"/>
    </row>
    <row r="4713" spans="1:17" s="364" customFormat="1" ht="109.2" customHeight="1" x14ac:dyDescent="0.3">
      <c r="A4713" s="368"/>
      <c r="B4713" s="361"/>
      <c r="C4713" s="368"/>
      <c r="D4713" s="368"/>
      <c r="E4713" s="368"/>
      <c r="F4713" s="368"/>
      <c r="G4713" s="369"/>
      <c r="H4713" s="369"/>
      <c r="I4713" s="443"/>
      <c r="J4713" s="368"/>
      <c r="O4713" s="457"/>
      <c r="P4713" s="398"/>
      <c r="Q4713" s="398"/>
    </row>
    <row r="4714" spans="1:17" s="364" customFormat="1" ht="109.2" customHeight="1" x14ac:dyDescent="0.3">
      <c r="A4714" s="368"/>
      <c r="B4714" s="361"/>
      <c r="C4714" s="368"/>
      <c r="D4714" s="368"/>
      <c r="E4714" s="368"/>
      <c r="F4714" s="368"/>
      <c r="G4714" s="369"/>
      <c r="H4714" s="369"/>
      <c r="I4714" s="443"/>
      <c r="J4714" s="368"/>
      <c r="O4714" s="457"/>
      <c r="P4714" s="398"/>
      <c r="Q4714" s="398"/>
    </row>
    <row r="4715" spans="1:17" s="364" customFormat="1" ht="109.2" customHeight="1" x14ac:dyDescent="0.3">
      <c r="A4715" s="368"/>
      <c r="B4715" s="361"/>
      <c r="C4715" s="368"/>
      <c r="D4715" s="368"/>
      <c r="E4715" s="368"/>
      <c r="F4715" s="368"/>
      <c r="G4715" s="369"/>
      <c r="H4715" s="369"/>
      <c r="I4715" s="443"/>
      <c r="J4715" s="368"/>
      <c r="O4715" s="457"/>
      <c r="P4715" s="398"/>
      <c r="Q4715" s="398"/>
    </row>
    <row r="4716" spans="1:17" s="364" customFormat="1" ht="109.2" customHeight="1" x14ac:dyDescent="0.3">
      <c r="A4716" s="368"/>
      <c r="B4716" s="361"/>
      <c r="C4716" s="368"/>
      <c r="D4716" s="368"/>
      <c r="E4716" s="368"/>
      <c r="F4716" s="368"/>
      <c r="G4716" s="369"/>
      <c r="H4716" s="369"/>
      <c r="I4716" s="443"/>
      <c r="J4716" s="368"/>
      <c r="O4716" s="457"/>
      <c r="P4716" s="398"/>
      <c r="Q4716" s="398"/>
    </row>
    <row r="4717" spans="1:17" s="364" customFormat="1" ht="109.2" customHeight="1" x14ac:dyDescent="0.3">
      <c r="A4717" s="368"/>
      <c r="B4717" s="361"/>
      <c r="C4717" s="368"/>
      <c r="D4717" s="368"/>
      <c r="E4717" s="368"/>
      <c r="F4717" s="368"/>
      <c r="G4717" s="369"/>
      <c r="H4717" s="369"/>
      <c r="I4717" s="443"/>
      <c r="J4717" s="368"/>
      <c r="O4717" s="457"/>
      <c r="P4717" s="398"/>
      <c r="Q4717" s="398"/>
    </row>
    <row r="4718" spans="1:17" s="364" customFormat="1" ht="109.2" customHeight="1" x14ac:dyDescent="0.3">
      <c r="A4718" s="368"/>
      <c r="B4718" s="361"/>
      <c r="C4718" s="368"/>
      <c r="D4718" s="368"/>
      <c r="E4718" s="368"/>
      <c r="F4718" s="368"/>
      <c r="G4718" s="369"/>
      <c r="H4718" s="369"/>
      <c r="I4718" s="443"/>
      <c r="J4718" s="368"/>
      <c r="O4718" s="457"/>
      <c r="P4718" s="398"/>
      <c r="Q4718" s="398"/>
    </row>
    <row r="4719" spans="1:17" s="364" customFormat="1" ht="109.2" customHeight="1" x14ac:dyDescent="0.3">
      <c r="A4719" s="368"/>
      <c r="B4719" s="361"/>
      <c r="C4719" s="368"/>
      <c r="D4719" s="368"/>
      <c r="E4719" s="368"/>
      <c r="F4719" s="368"/>
      <c r="G4719" s="369"/>
      <c r="H4719" s="369"/>
      <c r="I4719" s="443"/>
      <c r="J4719" s="368"/>
      <c r="O4719" s="457"/>
      <c r="P4719" s="398"/>
      <c r="Q4719" s="398"/>
    </row>
    <row r="4720" spans="1:17" s="364" customFormat="1" ht="109.2" customHeight="1" x14ac:dyDescent="0.3">
      <c r="A4720" s="368"/>
      <c r="B4720" s="361"/>
      <c r="C4720" s="368"/>
      <c r="D4720" s="368"/>
      <c r="E4720" s="368"/>
      <c r="F4720" s="368"/>
      <c r="G4720" s="369"/>
      <c r="H4720" s="369"/>
      <c r="I4720" s="443"/>
      <c r="J4720" s="368"/>
      <c r="O4720" s="457"/>
      <c r="P4720" s="398"/>
      <c r="Q4720" s="398"/>
    </row>
    <row r="4721" spans="1:17" s="364" customFormat="1" ht="109.2" customHeight="1" x14ac:dyDescent="0.3">
      <c r="A4721" s="368"/>
      <c r="B4721" s="361"/>
      <c r="C4721" s="368"/>
      <c r="D4721" s="368"/>
      <c r="E4721" s="368"/>
      <c r="F4721" s="368"/>
      <c r="G4721" s="369"/>
      <c r="H4721" s="369"/>
      <c r="I4721" s="443"/>
      <c r="J4721" s="368"/>
      <c r="O4721" s="457"/>
      <c r="P4721" s="398"/>
      <c r="Q4721" s="398"/>
    </row>
    <row r="4722" spans="1:17" s="364" customFormat="1" ht="109.2" customHeight="1" x14ac:dyDescent="0.3">
      <c r="A4722" s="368"/>
      <c r="B4722" s="361"/>
      <c r="C4722" s="368"/>
      <c r="D4722" s="368"/>
      <c r="E4722" s="368"/>
      <c r="F4722" s="368"/>
      <c r="G4722" s="369"/>
      <c r="H4722" s="369"/>
      <c r="I4722" s="443"/>
      <c r="J4722" s="368"/>
      <c r="O4722" s="457"/>
      <c r="P4722" s="398"/>
      <c r="Q4722" s="398"/>
    </row>
    <row r="4723" spans="1:17" s="364" customFormat="1" ht="109.2" customHeight="1" x14ac:dyDescent="0.3">
      <c r="A4723" s="368"/>
      <c r="B4723" s="361"/>
      <c r="C4723" s="368"/>
      <c r="D4723" s="368"/>
      <c r="E4723" s="368"/>
      <c r="F4723" s="368"/>
      <c r="G4723" s="369"/>
      <c r="H4723" s="369"/>
      <c r="I4723" s="443"/>
      <c r="J4723" s="368"/>
      <c r="O4723" s="457"/>
      <c r="P4723" s="398"/>
      <c r="Q4723" s="398"/>
    </row>
    <row r="4724" spans="1:17" s="364" customFormat="1" ht="109.2" customHeight="1" x14ac:dyDescent="0.3">
      <c r="A4724" s="368"/>
      <c r="B4724" s="361"/>
      <c r="C4724" s="368"/>
      <c r="D4724" s="368"/>
      <c r="E4724" s="368"/>
      <c r="F4724" s="368"/>
      <c r="G4724" s="369"/>
      <c r="H4724" s="369"/>
      <c r="I4724" s="443"/>
      <c r="J4724" s="368"/>
      <c r="O4724" s="457"/>
      <c r="P4724" s="398"/>
      <c r="Q4724" s="398"/>
    </row>
    <row r="4725" spans="1:17" s="364" customFormat="1" ht="109.2" customHeight="1" x14ac:dyDescent="0.3">
      <c r="A4725" s="368"/>
      <c r="B4725" s="361"/>
      <c r="C4725" s="368"/>
      <c r="D4725" s="368"/>
      <c r="E4725" s="368"/>
      <c r="F4725" s="368"/>
      <c r="G4725" s="369"/>
      <c r="H4725" s="369"/>
      <c r="I4725" s="443"/>
      <c r="J4725" s="368"/>
      <c r="O4725" s="457"/>
      <c r="P4725" s="398"/>
      <c r="Q4725" s="398"/>
    </row>
    <row r="4726" spans="1:17" s="364" customFormat="1" ht="109.2" customHeight="1" x14ac:dyDescent="0.3">
      <c r="A4726" s="368"/>
      <c r="B4726" s="361"/>
      <c r="C4726" s="368"/>
      <c r="D4726" s="368"/>
      <c r="E4726" s="368"/>
      <c r="F4726" s="368"/>
      <c r="G4726" s="369"/>
      <c r="H4726" s="369"/>
      <c r="I4726" s="443"/>
      <c r="J4726" s="368"/>
      <c r="O4726" s="457"/>
      <c r="P4726" s="398"/>
      <c r="Q4726" s="398"/>
    </row>
    <row r="4727" spans="1:17" s="364" customFormat="1" ht="109.2" customHeight="1" x14ac:dyDescent="0.3">
      <c r="A4727" s="368"/>
      <c r="B4727" s="361"/>
      <c r="C4727" s="368"/>
      <c r="D4727" s="368"/>
      <c r="E4727" s="368"/>
      <c r="F4727" s="368"/>
      <c r="G4727" s="369"/>
      <c r="H4727" s="369"/>
      <c r="I4727" s="443"/>
      <c r="J4727" s="368"/>
      <c r="O4727" s="457"/>
      <c r="P4727" s="398"/>
      <c r="Q4727" s="398"/>
    </row>
    <row r="4728" spans="1:17" s="364" customFormat="1" ht="109.2" customHeight="1" x14ac:dyDescent="0.3">
      <c r="A4728" s="368"/>
      <c r="B4728" s="361"/>
      <c r="C4728" s="368"/>
      <c r="D4728" s="368"/>
      <c r="E4728" s="368"/>
      <c r="F4728" s="368"/>
      <c r="G4728" s="369"/>
      <c r="H4728" s="369"/>
      <c r="I4728" s="443"/>
      <c r="J4728" s="368"/>
      <c r="O4728" s="457"/>
      <c r="P4728" s="398"/>
      <c r="Q4728" s="398"/>
    </row>
    <row r="4729" spans="1:17" s="364" customFormat="1" ht="109.2" customHeight="1" x14ac:dyDescent="0.3">
      <c r="A4729" s="368"/>
      <c r="B4729" s="361"/>
      <c r="C4729" s="368"/>
      <c r="D4729" s="368"/>
      <c r="E4729" s="368"/>
      <c r="F4729" s="368"/>
      <c r="G4729" s="369"/>
      <c r="H4729" s="369"/>
      <c r="I4729" s="443"/>
      <c r="J4729" s="368"/>
      <c r="O4729" s="457"/>
      <c r="P4729" s="398"/>
      <c r="Q4729" s="398"/>
    </row>
    <row r="4730" spans="1:17" s="364" customFormat="1" ht="109.2" customHeight="1" x14ac:dyDescent="0.3">
      <c r="A4730" s="368"/>
      <c r="B4730" s="361"/>
      <c r="C4730" s="368"/>
      <c r="D4730" s="368"/>
      <c r="E4730" s="368"/>
      <c r="F4730" s="368"/>
      <c r="G4730" s="369"/>
      <c r="H4730" s="369"/>
      <c r="I4730" s="443"/>
      <c r="J4730" s="368"/>
      <c r="O4730" s="457"/>
      <c r="P4730" s="398"/>
      <c r="Q4730" s="398"/>
    </row>
    <row r="4731" spans="1:17" s="364" customFormat="1" ht="109.2" customHeight="1" x14ac:dyDescent="0.3">
      <c r="A4731" s="368"/>
      <c r="B4731" s="361"/>
      <c r="C4731" s="368"/>
      <c r="D4731" s="368"/>
      <c r="E4731" s="368"/>
      <c r="F4731" s="368"/>
      <c r="G4731" s="369"/>
      <c r="H4731" s="369"/>
      <c r="I4731" s="443"/>
      <c r="J4731" s="368"/>
      <c r="O4731" s="457"/>
      <c r="P4731" s="398"/>
      <c r="Q4731" s="398"/>
    </row>
    <row r="4732" spans="1:17" s="364" customFormat="1" ht="109.2" customHeight="1" x14ac:dyDescent="0.3">
      <c r="A4732" s="368"/>
      <c r="B4732" s="361"/>
      <c r="C4732" s="368"/>
      <c r="D4732" s="368"/>
      <c r="E4732" s="368"/>
      <c r="F4732" s="368"/>
      <c r="G4732" s="369"/>
      <c r="H4732" s="369"/>
      <c r="I4732" s="443"/>
      <c r="J4732" s="368"/>
      <c r="O4732" s="457"/>
      <c r="P4732" s="398"/>
      <c r="Q4732" s="398"/>
    </row>
    <row r="4733" spans="1:17" s="364" customFormat="1" ht="109.2" customHeight="1" x14ac:dyDescent="0.3">
      <c r="A4733" s="368"/>
      <c r="B4733" s="361"/>
      <c r="C4733" s="368"/>
      <c r="D4733" s="368"/>
      <c r="E4733" s="368"/>
      <c r="F4733" s="368"/>
      <c r="G4733" s="369"/>
      <c r="H4733" s="369"/>
      <c r="I4733" s="443"/>
      <c r="J4733" s="368"/>
      <c r="O4733" s="457"/>
      <c r="P4733" s="398"/>
      <c r="Q4733" s="398"/>
    </row>
    <row r="4734" spans="1:17" s="364" customFormat="1" ht="109.2" customHeight="1" x14ac:dyDescent="0.3">
      <c r="A4734" s="368"/>
      <c r="B4734" s="361"/>
      <c r="C4734" s="368"/>
      <c r="D4734" s="368"/>
      <c r="E4734" s="368"/>
      <c r="F4734" s="368"/>
      <c r="G4734" s="369"/>
      <c r="H4734" s="369"/>
      <c r="I4734" s="443"/>
      <c r="J4734" s="368"/>
      <c r="O4734" s="457"/>
      <c r="P4734" s="398"/>
      <c r="Q4734" s="398"/>
    </row>
    <row r="4735" spans="1:17" s="364" customFormat="1" ht="109.2" customHeight="1" x14ac:dyDescent="0.3">
      <c r="A4735" s="368"/>
      <c r="B4735" s="361"/>
      <c r="C4735" s="368"/>
      <c r="D4735" s="368"/>
      <c r="E4735" s="368"/>
      <c r="F4735" s="368"/>
      <c r="G4735" s="369"/>
      <c r="H4735" s="369"/>
      <c r="I4735" s="443"/>
      <c r="J4735" s="368"/>
      <c r="O4735" s="457"/>
      <c r="P4735" s="398"/>
      <c r="Q4735" s="398"/>
    </row>
    <row r="4736" spans="1:17" s="364" customFormat="1" ht="109.2" customHeight="1" x14ac:dyDescent="0.3">
      <c r="A4736" s="368"/>
      <c r="B4736" s="361"/>
      <c r="C4736" s="368"/>
      <c r="D4736" s="368"/>
      <c r="E4736" s="368"/>
      <c r="F4736" s="368"/>
      <c r="G4736" s="369"/>
      <c r="H4736" s="369"/>
      <c r="I4736" s="443"/>
      <c r="J4736" s="368"/>
      <c r="O4736" s="457"/>
      <c r="P4736" s="398"/>
      <c r="Q4736" s="398"/>
    </row>
    <row r="4737" spans="1:17" s="364" customFormat="1" ht="109.2" customHeight="1" x14ac:dyDescent="0.3">
      <c r="A4737" s="368"/>
      <c r="B4737" s="361"/>
      <c r="C4737" s="368"/>
      <c r="D4737" s="368"/>
      <c r="E4737" s="368"/>
      <c r="F4737" s="368"/>
      <c r="G4737" s="369"/>
      <c r="H4737" s="369"/>
      <c r="I4737" s="443"/>
      <c r="J4737" s="368"/>
      <c r="O4737" s="457"/>
      <c r="P4737" s="398"/>
      <c r="Q4737" s="398"/>
    </row>
    <row r="4738" spans="1:17" s="364" customFormat="1" ht="109.2" customHeight="1" x14ac:dyDescent="0.3">
      <c r="A4738" s="368"/>
      <c r="B4738" s="361"/>
      <c r="C4738" s="368"/>
      <c r="D4738" s="368"/>
      <c r="E4738" s="368"/>
      <c r="F4738" s="368"/>
      <c r="G4738" s="369"/>
      <c r="H4738" s="369"/>
      <c r="I4738" s="443"/>
      <c r="J4738" s="368"/>
      <c r="O4738" s="457"/>
      <c r="P4738" s="398"/>
      <c r="Q4738" s="398"/>
    </row>
    <row r="4739" spans="1:17" s="364" customFormat="1" ht="109.2" customHeight="1" x14ac:dyDescent="0.3">
      <c r="A4739" s="368"/>
      <c r="B4739" s="361"/>
      <c r="C4739" s="368"/>
      <c r="D4739" s="368"/>
      <c r="E4739" s="368"/>
      <c r="F4739" s="368"/>
      <c r="G4739" s="369"/>
      <c r="H4739" s="369"/>
      <c r="I4739" s="443"/>
      <c r="J4739" s="368"/>
      <c r="O4739" s="457"/>
      <c r="P4739" s="398"/>
      <c r="Q4739" s="398"/>
    </row>
    <row r="4740" spans="1:17" s="364" customFormat="1" ht="109.2" customHeight="1" x14ac:dyDescent="0.3">
      <c r="A4740" s="368"/>
      <c r="B4740" s="361"/>
      <c r="C4740" s="368"/>
      <c r="D4740" s="368"/>
      <c r="E4740" s="368"/>
      <c r="F4740" s="368"/>
      <c r="G4740" s="369"/>
      <c r="H4740" s="369"/>
      <c r="I4740" s="443"/>
      <c r="J4740" s="368"/>
      <c r="O4740" s="457"/>
      <c r="P4740" s="398"/>
      <c r="Q4740" s="398"/>
    </row>
    <row r="4741" spans="1:17" s="364" customFormat="1" ht="109.2" customHeight="1" x14ac:dyDescent="0.3">
      <c r="A4741" s="368"/>
      <c r="B4741" s="361"/>
      <c r="C4741" s="368"/>
      <c r="D4741" s="368"/>
      <c r="E4741" s="368"/>
      <c r="F4741" s="368"/>
      <c r="G4741" s="369"/>
      <c r="H4741" s="369"/>
      <c r="I4741" s="443"/>
      <c r="J4741" s="368"/>
      <c r="O4741" s="457"/>
      <c r="P4741" s="398"/>
      <c r="Q4741" s="398"/>
    </row>
    <row r="4742" spans="1:17" s="364" customFormat="1" ht="109.2" customHeight="1" x14ac:dyDescent="0.3">
      <c r="A4742" s="368"/>
      <c r="B4742" s="361"/>
      <c r="C4742" s="368"/>
      <c r="D4742" s="368"/>
      <c r="E4742" s="368"/>
      <c r="F4742" s="368"/>
      <c r="G4742" s="369"/>
      <c r="H4742" s="369"/>
      <c r="I4742" s="443"/>
      <c r="J4742" s="368"/>
      <c r="O4742" s="457"/>
      <c r="P4742" s="398"/>
      <c r="Q4742" s="398"/>
    </row>
    <row r="4743" spans="1:17" s="364" customFormat="1" ht="109.2" customHeight="1" x14ac:dyDescent="0.3">
      <c r="A4743" s="368"/>
      <c r="B4743" s="361"/>
      <c r="C4743" s="368"/>
      <c r="D4743" s="368"/>
      <c r="E4743" s="368"/>
      <c r="F4743" s="368"/>
      <c r="G4743" s="369"/>
      <c r="H4743" s="369"/>
      <c r="I4743" s="443"/>
      <c r="J4743" s="368"/>
      <c r="O4743" s="457"/>
      <c r="P4743" s="398"/>
      <c r="Q4743" s="398"/>
    </row>
    <row r="4744" spans="1:17" s="364" customFormat="1" ht="109.2" customHeight="1" x14ac:dyDescent="0.3">
      <c r="A4744" s="368"/>
      <c r="B4744" s="361"/>
      <c r="C4744" s="368"/>
      <c r="D4744" s="368"/>
      <c r="E4744" s="368"/>
      <c r="F4744" s="368"/>
      <c r="G4744" s="369"/>
      <c r="H4744" s="369"/>
      <c r="I4744" s="443"/>
      <c r="J4744" s="368"/>
      <c r="O4744" s="457"/>
      <c r="P4744" s="398"/>
      <c r="Q4744" s="398"/>
    </row>
    <row r="4745" spans="1:17" s="364" customFormat="1" ht="109.2" customHeight="1" x14ac:dyDescent="0.3">
      <c r="A4745" s="368"/>
      <c r="B4745" s="361"/>
      <c r="C4745" s="368"/>
      <c r="D4745" s="368"/>
      <c r="E4745" s="368"/>
      <c r="F4745" s="368"/>
      <c r="G4745" s="369"/>
      <c r="H4745" s="369"/>
      <c r="I4745" s="443"/>
      <c r="J4745" s="368"/>
      <c r="O4745" s="457"/>
      <c r="P4745" s="398"/>
      <c r="Q4745" s="398"/>
    </row>
    <row r="4746" spans="1:17" s="364" customFormat="1" ht="109.2" customHeight="1" x14ac:dyDescent="0.3">
      <c r="A4746" s="368"/>
      <c r="B4746" s="361"/>
      <c r="C4746" s="368"/>
      <c r="D4746" s="368"/>
      <c r="E4746" s="368"/>
      <c r="F4746" s="368"/>
      <c r="G4746" s="369"/>
      <c r="H4746" s="369"/>
      <c r="I4746" s="443"/>
      <c r="J4746" s="368"/>
      <c r="O4746" s="457"/>
      <c r="P4746" s="398"/>
      <c r="Q4746" s="398"/>
    </row>
    <row r="4747" spans="1:17" s="364" customFormat="1" ht="109.2" customHeight="1" x14ac:dyDescent="0.3">
      <c r="A4747" s="368"/>
      <c r="B4747" s="361"/>
      <c r="C4747" s="368"/>
      <c r="D4747" s="368"/>
      <c r="E4747" s="368"/>
      <c r="F4747" s="368"/>
      <c r="G4747" s="369"/>
      <c r="H4747" s="369"/>
      <c r="I4747" s="443"/>
      <c r="J4747" s="368"/>
      <c r="O4747" s="457"/>
      <c r="P4747" s="398"/>
      <c r="Q4747" s="398"/>
    </row>
    <row r="4748" spans="1:17" s="364" customFormat="1" ht="109.2" customHeight="1" x14ac:dyDescent="0.3">
      <c r="A4748" s="368"/>
      <c r="B4748" s="361"/>
      <c r="C4748" s="368"/>
      <c r="D4748" s="368"/>
      <c r="E4748" s="368"/>
      <c r="F4748" s="368"/>
      <c r="G4748" s="369"/>
      <c r="H4748" s="369"/>
      <c r="I4748" s="443"/>
      <c r="J4748" s="368"/>
      <c r="O4748" s="457"/>
      <c r="P4748" s="398"/>
      <c r="Q4748" s="398"/>
    </row>
    <row r="4749" spans="1:17" s="364" customFormat="1" ht="109.2" customHeight="1" x14ac:dyDescent="0.3">
      <c r="A4749" s="368"/>
      <c r="B4749" s="361"/>
      <c r="C4749" s="368"/>
      <c r="D4749" s="368"/>
      <c r="E4749" s="368"/>
      <c r="F4749" s="368"/>
      <c r="G4749" s="369"/>
      <c r="H4749" s="369"/>
      <c r="I4749" s="443"/>
      <c r="J4749" s="368"/>
      <c r="O4749" s="457"/>
      <c r="P4749" s="398"/>
      <c r="Q4749" s="398"/>
    </row>
    <row r="4750" spans="1:17" s="364" customFormat="1" ht="109.2" customHeight="1" x14ac:dyDescent="0.3">
      <c r="A4750" s="368"/>
      <c r="B4750" s="361"/>
      <c r="C4750" s="368"/>
      <c r="D4750" s="368"/>
      <c r="E4750" s="368"/>
      <c r="F4750" s="368"/>
      <c r="G4750" s="369"/>
      <c r="H4750" s="369"/>
      <c r="I4750" s="443"/>
      <c r="J4750" s="368"/>
      <c r="O4750" s="457"/>
      <c r="P4750" s="398"/>
      <c r="Q4750" s="398"/>
    </row>
    <row r="4751" spans="1:17" s="364" customFormat="1" ht="109.2" customHeight="1" x14ac:dyDescent="0.3">
      <c r="A4751" s="368"/>
      <c r="B4751" s="361"/>
      <c r="C4751" s="368"/>
      <c r="D4751" s="368"/>
      <c r="E4751" s="368"/>
      <c r="F4751" s="368"/>
      <c r="G4751" s="369"/>
      <c r="H4751" s="369"/>
      <c r="I4751" s="443"/>
      <c r="J4751" s="368"/>
      <c r="O4751" s="457"/>
      <c r="P4751" s="398"/>
      <c r="Q4751" s="398"/>
    </row>
    <row r="4752" spans="1:17" s="364" customFormat="1" ht="109.2" customHeight="1" x14ac:dyDescent="0.3">
      <c r="A4752" s="368"/>
      <c r="B4752" s="361"/>
      <c r="C4752" s="368"/>
      <c r="D4752" s="368"/>
      <c r="E4752" s="368"/>
      <c r="F4752" s="368"/>
      <c r="G4752" s="369"/>
      <c r="H4752" s="369"/>
      <c r="I4752" s="443"/>
      <c r="J4752" s="368"/>
      <c r="O4752" s="457"/>
      <c r="P4752" s="398"/>
      <c r="Q4752" s="398"/>
    </row>
    <row r="4753" spans="1:17" s="364" customFormat="1" ht="109.2" customHeight="1" x14ac:dyDescent="0.3">
      <c r="A4753" s="368"/>
      <c r="B4753" s="361"/>
      <c r="C4753" s="368"/>
      <c r="D4753" s="368"/>
      <c r="E4753" s="368"/>
      <c r="F4753" s="368"/>
      <c r="G4753" s="369"/>
      <c r="H4753" s="369"/>
      <c r="I4753" s="443"/>
      <c r="J4753" s="368"/>
      <c r="O4753" s="457"/>
      <c r="P4753" s="398"/>
      <c r="Q4753" s="398"/>
    </row>
    <row r="4754" spans="1:17" s="364" customFormat="1" ht="109.2" customHeight="1" x14ac:dyDescent="0.3">
      <c r="A4754" s="368"/>
      <c r="B4754" s="361"/>
      <c r="C4754" s="368"/>
      <c r="D4754" s="368"/>
      <c r="E4754" s="368"/>
      <c r="F4754" s="368"/>
      <c r="G4754" s="369"/>
      <c r="H4754" s="369"/>
      <c r="I4754" s="443"/>
      <c r="J4754" s="368"/>
      <c r="O4754" s="457"/>
      <c r="P4754" s="398"/>
      <c r="Q4754" s="398"/>
    </row>
    <row r="4755" spans="1:17" s="364" customFormat="1" ht="109.2" customHeight="1" x14ac:dyDescent="0.3">
      <c r="A4755" s="368"/>
      <c r="B4755" s="361"/>
      <c r="C4755" s="368"/>
      <c r="D4755" s="368"/>
      <c r="E4755" s="368"/>
      <c r="F4755" s="368"/>
      <c r="G4755" s="369"/>
      <c r="H4755" s="369"/>
      <c r="I4755" s="443"/>
      <c r="J4755" s="368"/>
      <c r="O4755" s="457"/>
      <c r="P4755" s="398"/>
      <c r="Q4755" s="398"/>
    </row>
    <row r="4756" spans="1:17" s="364" customFormat="1" ht="109.2" customHeight="1" x14ac:dyDescent="0.3">
      <c r="A4756" s="368"/>
      <c r="B4756" s="361"/>
      <c r="C4756" s="368"/>
      <c r="D4756" s="368"/>
      <c r="E4756" s="368"/>
      <c r="F4756" s="368"/>
      <c r="G4756" s="369"/>
      <c r="H4756" s="369"/>
      <c r="I4756" s="443"/>
      <c r="J4756" s="368"/>
      <c r="O4756" s="457"/>
      <c r="P4756" s="398"/>
      <c r="Q4756" s="398"/>
    </row>
    <row r="4757" spans="1:17" s="364" customFormat="1" ht="109.2" customHeight="1" x14ac:dyDescent="0.3">
      <c r="A4757" s="368"/>
      <c r="B4757" s="361"/>
      <c r="C4757" s="368"/>
      <c r="D4757" s="368"/>
      <c r="E4757" s="368"/>
      <c r="F4757" s="368"/>
      <c r="G4757" s="369"/>
      <c r="H4757" s="369"/>
      <c r="I4757" s="443"/>
      <c r="J4757" s="368"/>
      <c r="O4757" s="457"/>
      <c r="P4757" s="398"/>
      <c r="Q4757" s="398"/>
    </row>
    <row r="4758" spans="1:17" s="364" customFormat="1" ht="109.2" customHeight="1" x14ac:dyDescent="0.3">
      <c r="A4758" s="368"/>
      <c r="B4758" s="361"/>
      <c r="C4758" s="368"/>
      <c r="D4758" s="368"/>
      <c r="E4758" s="368"/>
      <c r="F4758" s="368"/>
      <c r="G4758" s="369"/>
      <c r="H4758" s="369"/>
      <c r="I4758" s="443"/>
      <c r="J4758" s="368"/>
      <c r="O4758" s="457"/>
      <c r="P4758" s="398"/>
      <c r="Q4758" s="398"/>
    </row>
    <row r="4759" spans="1:17" s="364" customFormat="1" ht="109.2" customHeight="1" x14ac:dyDescent="0.3">
      <c r="A4759" s="368"/>
      <c r="B4759" s="361"/>
      <c r="C4759" s="368"/>
      <c r="D4759" s="368"/>
      <c r="E4759" s="368"/>
      <c r="F4759" s="368"/>
      <c r="G4759" s="369"/>
      <c r="H4759" s="369"/>
      <c r="I4759" s="443"/>
      <c r="J4759" s="368"/>
      <c r="O4759" s="457"/>
      <c r="P4759" s="398"/>
      <c r="Q4759" s="398"/>
    </row>
    <row r="4760" spans="1:17" s="364" customFormat="1" ht="109.2" customHeight="1" x14ac:dyDescent="0.3">
      <c r="A4760" s="368"/>
      <c r="B4760" s="361"/>
      <c r="C4760" s="368"/>
      <c r="D4760" s="368"/>
      <c r="E4760" s="368"/>
      <c r="F4760" s="368"/>
      <c r="G4760" s="369"/>
      <c r="H4760" s="369"/>
      <c r="I4760" s="443"/>
      <c r="J4760" s="368"/>
      <c r="O4760" s="457"/>
      <c r="P4760" s="398"/>
      <c r="Q4760" s="398"/>
    </row>
    <row r="4761" spans="1:17" s="364" customFormat="1" ht="109.2" customHeight="1" x14ac:dyDescent="0.3">
      <c r="A4761" s="368"/>
      <c r="B4761" s="361"/>
      <c r="C4761" s="368"/>
      <c r="D4761" s="368"/>
      <c r="E4761" s="368"/>
      <c r="F4761" s="368"/>
      <c r="G4761" s="369"/>
      <c r="H4761" s="369"/>
      <c r="I4761" s="443"/>
      <c r="J4761" s="368"/>
      <c r="O4761" s="457"/>
      <c r="P4761" s="398"/>
      <c r="Q4761" s="398"/>
    </row>
    <row r="4762" spans="1:17" s="364" customFormat="1" ht="109.2" customHeight="1" x14ac:dyDescent="0.3">
      <c r="A4762" s="368"/>
      <c r="B4762" s="361"/>
      <c r="C4762" s="368"/>
      <c r="D4762" s="368"/>
      <c r="E4762" s="368"/>
      <c r="F4762" s="368"/>
      <c r="G4762" s="369"/>
      <c r="H4762" s="369"/>
      <c r="I4762" s="443"/>
      <c r="J4762" s="368"/>
      <c r="O4762" s="457"/>
      <c r="P4762" s="398"/>
      <c r="Q4762" s="398"/>
    </row>
    <row r="4763" spans="1:17" s="364" customFormat="1" ht="109.2" customHeight="1" x14ac:dyDescent="0.3">
      <c r="A4763" s="368"/>
      <c r="B4763" s="361"/>
      <c r="C4763" s="368"/>
      <c r="D4763" s="368"/>
      <c r="E4763" s="368"/>
      <c r="F4763" s="368"/>
      <c r="G4763" s="369"/>
      <c r="H4763" s="369"/>
      <c r="I4763" s="443"/>
      <c r="J4763" s="368"/>
      <c r="O4763" s="457"/>
      <c r="P4763" s="398"/>
      <c r="Q4763" s="398"/>
    </row>
    <row r="4764" spans="1:17" s="364" customFormat="1" ht="109.2" customHeight="1" x14ac:dyDescent="0.3">
      <c r="A4764" s="368"/>
      <c r="B4764" s="361"/>
      <c r="C4764" s="368"/>
      <c r="D4764" s="368"/>
      <c r="E4764" s="368"/>
      <c r="F4764" s="368"/>
      <c r="G4764" s="369"/>
      <c r="H4764" s="369"/>
      <c r="I4764" s="443"/>
      <c r="J4764" s="368"/>
      <c r="O4764" s="457"/>
      <c r="P4764" s="398"/>
      <c r="Q4764" s="398"/>
    </row>
    <row r="4765" spans="1:17" s="364" customFormat="1" ht="109.2" customHeight="1" x14ac:dyDescent="0.3">
      <c r="A4765" s="368"/>
      <c r="B4765" s="361"/>
      <c r="C4765" s="368"/>
      <c r="D4765" s="368"/>
      <c r="E4765" s="368"/>
      <c r="F4765" s="368"/>
      <c r="G4765" s="369"/>
      <c r="H4765" s="369"/>
      <c r="I4765" s="443"/>
      <c r="J4765" s="368"/>
      <c r="O4765" s="457"/>
      <c r="P4765" s="398"/>
      <c r="Q4765" s="398"/>
    </row>
    <row r="4766" spans="1:17" s="364" customFormat="1" ht="109.2" customHeight="1" x14ac:dyDescent="0.3">
      <c r="A4766" s="368"/>
      <c r="B4766" s="361"/>
      <c r="C4766" s="368"/>
      <c r="D4766" s="368"/>
      <c r="E4766" s="368"/>
      <c r="F4766" s="368"/>
      <c r="G4766" s="369"/>
      <c r="H4766" s="369"/>
      <c r="I4766" s="443"/>
      <c r="J4766" s="368"/>
      <c r="O4766" s="457"/>
      <c r="P4766" s="398"/>
      <c r="Q4766" s="398"/>
    </row>
    <row r="4767" spans="1:17" s="364" customFormat="1" ht="109.2" customHeight="1" x14ac:dyDescent="0.3">
      <c r="A4767" s="368"/>
      <c r="B4767" s="361"/>
      <c r="C4767" s="368"/>
      <c r="D4767" s="368"/>
      <c r="E4767" s="368"/>
      <c r="F4767" s="368"/>
      <c r="G4767" s="369"/>
      <c r="H4767" s="369"/>
      <c r="I4767" s="443"/>
      <c r="J4767" s="368"/>
      <c r="O4767" s="457"/>
      <c r="P4767" s="398"/>
      <c r="Q4767" s="398"/>
    </row>
    <row r="4768" spans="1:17" s="364" customFormat="1" ht="109.2" customHeight="1" x14ac:dyDescent="0.3">
      <c r="A4768" s="368"/>
      <c r="B4768" s="361"/>
      <c r="C4768" s="368"/>
      <c r="D4768" s="368"/>
      <c r="E4768" s="368"/>
      <c r="F4768" s="368"/>
      <c r="G4768" s="369"/>
      <c r="H4768" s="369"/>
      <c r="I4768" s="443"/>
      <c r="J4768" s="368"/>
      <c r="O4768" s="457"/>
      <c r="P4768" s="398"/>
      <c r="Q4768" s="398"/>
    </row>
    <row r="4769" spans="1:17" s="364" customFormat="1" ht="109.2" customHeight="1" x14ac:dyDescent="0.3">
      <c r="A4769" s="368"/>
      <c r="B4769" s="361"/>
      <c r="C4769" s="368"/>
      <c r="D4769" s="368"/>
      <c r="E4769" s="368"/>
      <c r="F4769" s="368"/>
      <c r="G4769" s="369"/>
      <c r="H4769" s="369"/>
      <c r="I4769" s="443"/>
      <c r="J4769" s="368"/>
      <c r="O4769" s="457"/>
      <c r="P4769" s="398"/>
      <c r="Q4769" s="398"/>
    </row>
    <row r="4770" spans="1:17" s="364" customFormat="1" ht="109.2" customHeight="1" x14ac:dyDescent="0.3">
      <c r="A4770" s="368"/>
      <c r="B4770" s="361"/>
      <c r="C4770" s="368"/>
      <c r="D4770" s="368"/>
      <c r="E4770" s="368"/>
      <c r="F4770" s="368"/>
      <c r="G4770" s="369"/>
      <c r="H4770" s="369"/>
      <c r="I4770" s="443"/>
      <c r="J4770" s="368"/>
      <c r="O4770" s="457"/>
      <c r="P4770" s="398"/>
      <c r="Q4770" s="398"/>
    </row>
    <row r="4771" spans="1:17" s="364" customFormat="1" ht="109.2" customHeight="1" x14ac:dyDescent="0.3">
      <c r="A4771" s="368"/>
      <c r="B4771" s="361"/>
      <c r="C4771" s="368"/>
      <c r="D4771" s="368"/>
      <c r="E4771" s="368"/>
      <c r="F4771" s="368"/>
      <c r="G4771" s="369"/>
      <c r="H4771" s="369"/>
      <c r="I4771" s="443"/>
      <c r="J4771" s="368"/>
      <c r="O4771" s="457"/>
      <c r="P4771" s="398"/>
      <c r="Q4771" s="398"/>
    </row>
    <row r="4772" spans="1:17" s="364" customFormat="1" ht="109.2" customHeight="1" x14ac:dyDescent="0.3">
      <c r="A4772" s="368"/>
      <c r="B4772" s="361"/>
      <c r="C4772" s="368"/>
      <c r="D4772" s="368"/>
      <c r="E4772" s="368"/>
      <c r="F4772" s="368"/>
      <c r="G4772" s="369"/>
      <c r="H4772" s="369"/>
      <c r="I4772" s="443"/>
      <c r="J4772" s="368"/>
      <c r="O4772" s="457"/>
      <c r="P4772" s="398"/>
      <c r="Q4772" s="398"/>
    </row>
    <row r="4773" spans="1:17" s="364" customFormat="1" ht="109.2" customHeight="1" x14ac:dyDescent="0.3">
      <c r="A4773" s="368"/>
      <c r="B4773" s="361"/>
      <c r="C4773" s="368"/>
      <c r="D4773" s="368"/>
      <c r="E4773" s="368"/>
      <c r="F4773" s="368"/>
      <c r="G4773" s="369"/>
      <c r="H4773" s="369"/>
      <c r="I4773" s="443"/>
      <c r="J4773" s="368"/>
      <c r="O4773" s="457"/>
      <c r="P4773" s="398"/>
      <c r="Q4773" s="398"/>
    </row>
    <row r="4774" spans="1:17" s="364" customFormat="1" ht="109.2" customHeight="1" x14ac:dyDescent="0.3">
      <c r="A4774" s="368"/>
      <c r="B4774" s="361"/>
      <c r="C4774" s="368"/>
      <c r="D4774" s="368"/>
      <c r="E4774" s="368"/>
      <c r="F4774" s="368"/>
      <c r="G4774" s="369"/>
      <c r="H4774" s="369"/>
      <c r="I4774" s="443"/>
      <c r="J4774" s="368"/>
      <c r="O4774" s="457"/>
      <c r="P4774" s="398"/>
      <c r="Q4774" s="398"/>
    </row>
    <row r="4775" spans="1:17" s="364" customFormat="1" ht="109.2" customHeight="1" x14ac:dyDescent="0.3">
      <c r="A4775" s="368"/>
      <c r="B4775" s="361"/>
      <c r="C4775" s="368"/>
      <c r="D4775" s="368"/>
      <c r="E4775" s="368"/>
      <c r="F4775" s="368"/>
      <c r="G4775" s="369"/>
      <c r="H4775" s="369"/>
      <c r="I4775" s="443"/>
      <c r="J4775" s="368"/>
      <c r="O4775" s="457"/>
      <c r="P4775" s="398"/>
      <c r="Q4775" s="398"/>
    </row>
    <row r="4776" spans="1:17" s="364" customFormat="1" ht="109.2" customHeight="1" x14ac:dyDescent="0.3">
      <c r="A4776" s="368"/>
      <c r="B4776" s="361"/>
      <c r="C4776" s="368"/>
      <c r="D4776" s="368"/>
      <c r="E4776" s="368"/>
      <c r="F4776" s="368"/>
      <c r="G4776" s="369"/>
      <c r="H4776" s="369"/>
      <c r="I4776" s="443"/>
      <c r="J4776" s="368"/>
      <c r="O4776" s="457"/>
      <c r="P4776" s="398"/>
      <c r="Q4776" s="398"/>
    </row>
    <row r="4777" spans="1:17" s="364" customFormat="1" ht="109.2" customHeight="1" x14ac:dyDescent="0.3">
      <c r="A4777" s="368"/>
      <c r="B4777" s="361"/>
      <c r="C4777" s="368"/>
      <c r="D4777" s="368"/>
      <c r="E4777" s="368"/>
      <c r="F4777" s="368"/>
      <c r="G4777" s="369"/>
      <c r="H4777" s="369"/>
      <c r="I4777" s="443"/>
      <c r="J4777" s="368"/>
      <c r="O4777" s="457"/>
      <c r="P4777" s="398"/>
      <c r="Q4777" s="398"/>
    </row>
    <row r="4778" spans="1:17" s="364" customFormat="1" ht="109.2" customHeight="1" x14ac:dyDescent="0.3">
      <c r="A4778" s="368"/>
      <c r="B4778" s="361"/>
      <c r="C4778" s="368"/>
      <c r="D4778" s="368"/>
      <c r="E4778" s="368"/>
      <c r="F4778" s="368"/>
      <c r="G4778" s="369"/>
      <c r="H4778" s="369"/>
      <c r="I4778" s="443"/>
      <c r="J4778" s="368"/>
      <c r="O4778" s="457"/>
      <c r="P4778" s="398"/>
      <c r="Q4778" s="398"/>
    </row>
    <row r="4779" spans="1:17" s="364" customFormat="1" ht="109.2" customHeight="1" x14ac:dyDescent="0.3">
      <c r="A4779" s="368"/>
      <c r="B4779" s="361"/>
      <c r="C4779" s="368"/>
      <c r="D4779" s="368"/>
      <c r="E4779" s="368"/>
      <c r="F4779" s="368"/>
      <c r="G4779" s="369"/>
      <c r="H4779" s="369"/>
      <c r="I4779" s="443"/>
      <c r="J4779" s="368"/>
      <c r="O4779" s="457"/>
      <c r="P4779" s="398"/>
      <c r="Q4779" s="398"/>
    </row>
    <row r="4780" spans="1:17" s="364" customFormat="1" ht="109.2" customHeight="1" x14ac:dyDescent="0.3">
      <c r="A4780" s="368"/>
      <c r="B4780" s="361"/>
      <c r="C4780" s="368"/>
      <c r="D4780" s="368"/>
      <c r="E4780" s="368"/>
      <c r="F4780" s="368"/>
      <c r="G4780" s="369"/>
      <c r="H4780" s="369"/>
      <c r="I4780" s="443"/>
      <c r="J4780" s="368"/>
      <c r="O4780" s="457"/>
      <c r="P4780" s="398"/>
      <c r="Q4780" s="398"/>
    </row>
    <row r="4781" spans="1:17" s="364" customFormat="1" ht="109.2" customHeight="1" x14ac:dyDescent="0.3">
      <c r="A4781" s="368"/>
      <c r="B4781" s="361"/>
      <c r="C4781" s="368"/>
      <c r="D4781" s="368"/>
      <c r="E4781" s="368"/>
      <c r="F4781" s="368"/>
      <c r="G4781" s="369"/>
      <c r="H4781" s="369"/>
      <c r="I4781" s="443"/>
      <c r="J4781" s="368"/>
      <c r="O4781" s="457"/>
      <c r="P4781" s="398"/>
      <c r="Q4781" s="398"/>
    </row>
    <row r="4782" spans="1:17" s="364" customFormat="1" ht="109.2" customHeight="1" x14ac:dyDescent="0.3">
      <c r="A4782" s="368"/>
      <c r="B4782" s="361"/>
      <c r="C4782" s="368"/>
      <c r="D4782" s="368"/>
      <c r="E4782" s="368"/>
      <c r="F4782" s="368"/>
      <c r="G4782" s="369"/>
      <c r="H4782" s="369"/>
      <c r="I4782" s="443"/>
      <c r="J4782" s="368"/>
      <c r="O4782" s="457"/>
      <c r="P4782" s="398"/>
      <c r="Q4782" s="398"/>
    </row>
    <row r="4783" spans="1:17" s="364" customFormat="1" ht="109.2" customHeight="1" x14ac:dyDescent="0.3">
      <c r="A4783" s="368"/>
      <c r="B4783" s="361"/>
      <c r="C4783" s="368"/>
      <c r="D4783" s="368"/>
      <c r="E4783" s="368"/>
      <c r="F4783" s="368"/>
      <c r="G4783" s="369"/>
      <c r="H4783" s="369"/>
      <c r="I4783" s="443"/>
      <c r="J4783" s="368"/>
      <c r="O4783" s="457"/>
      <c r="P4783" s="398"/>
      <c r="Q4783" s="398"/>
    </row>
    <row r="4784" spans="1:17" s="364" customFormat="1" ht="109.2" customHeight="1" x14ac:dyDescent="0.3">
      <c r="A4784" s="368"/>
      <c r="B4784" s="361"/>
      <c r="C4784" s="368"/>
      <c r="D4784" s="368"/>
      <c r="E4784" s="368"/>
      <c r="F4784" s="368"/>
      <c r="G4784" s="369"/>
      <c r="H4784" s="369"/>
      <c r="I4784" s="443"/>
      <c r="J4784" s="368"/>
      <c r="O4784" s="457"/>
      <c r="P4784" s="398"/>
      <c r="Q4784" s="398"/>
    </row>
    <row r="4785" spans="1:17" s="364" customFormat="1" ht="109.2" customHeight="1" x14ac:dyDescent="0.3">
      <c r="A4785" s="368"/>
      <c r="B4785" s="361"/>
      <c r="C4785" s="368"/>
      <c r="D4785" s="368"/>
      <c r="E4785" s="368"/>
      <c r="F4785" s="368"/>
      <c r="G4785" s="369"/>
      <c r="H4785" s="369"/>
      <c r="I4785" s="443"/>
      <c r="J4785" s="368"/>
      <c r="O4785" s="457"/>
      <c r="P4785" s="398"/>
      <c r="Q4785" s="398"/>
    </row>
    <row r="4786" spans="1:17" s="364" customFormat="1" ht="109.2" customHeight="1" x14ac:dyDescent="0.3">
      <c r="A4786" s="368"/>
      <c r="B4786" s="361"/>
      <c r="C4786" s="368"/>
      <c r="D4786" s="368"/>
      <c r="E4786" s="368"/>
      <c r="F4786" s="368"/>
      <c r="G4786" s="369"/>
      <c r="H4786" s="369"/>
      <c r="I4786" s="443"/>
      <c r="J4786" s="368"/>
      <c r="O4786" s="457"/>
      <c r="P4786" s="398"/>
      <c r="Q4786" s="398"/>
    </row>
    <row r="4787" spans="1:17" s="364" customFormat="1" ht="109.2" customHeight="1" x14ac:dyDescent="0.3">
      <c r="A4787" s="368"/>
      <c r="B4787" s="361"/>
      <c r="C4787" s="368"/>
      <c r="D4787" s="368"/>
      <c r="E4787" s="368"/>
      <c r="F4787" s="368"/>
      <c r="G4787" s="369"/>
      <c r="H4787" s="369"/>
      <c r="I4787" s="443"/>
      <c r="J4787" s="368"/>
      <c r="O4787" s="457"/>
      <c r="P4787" s="398"/>
      <c r="Q4787" s="398"/>
    </row>
    <row r="4788" spans="1:17" s="364" customFormat="1" ht="109.2" customHeight="1" x14ac:dyDescent="0.3">
      <c r="A4788" s="368"/>
      <c r="B4788" s="361"/>
      <c r="C4788" s="368"/>
      <c r="D4788" s="368"/>
      <c r="E4788" s="368"/>
      <c r="F4788" s="368"/>
      <c r="G4788" s="369"/>
      <c r="H4788" s="369"/>
      <c r="I4788" s="443"/>
      <c r="J4788" s="368"/>
      <c r="O4788" s="457"/>
      <c r="P4788" s="398"/>
      <c r="Q4788" s="398"/>
    </row>
    <row r="4789" spans="1:17" s="364" customFormat="1" ht="109.2" customHeight="1" x14ac:dyDescent="0.3">
      <c r="A4789" s="368"/>
      <c r="B4789" s="361"/>
      <c r="C4789" s="368"/>
      <c r="D4789" s="368"/>
      <c r="E4789" s="368"/>
      <c r="F4789" s="368"/>
      <c r="G4789" s="369"/>
      <c r="H4789" s="369"/>
      <c r="I4789" s="443"/>
      <c r="J4789" s="368"/>
      <c r="O4789" s="457"/>
      <c r="P4789" s="398"/>
      <c r="Q4789" s="398"/>
    </row>
    <row r="4790" spans="1:17" s="364" customFormat="1" ht="109.2" customHeight="1" x14ac:dyDescent="0.3">
      <c r="A4790" s="368"/>
      <c r="B4790" s="361"/>
      <c r="C4790" s="368"/>
      <c r="D4790" s="368"/>
      <c r="E4790" s="368"/>
      <c r="F4790" s="368"/>
      <c r="G4790" s="369"/>
      <c r="H4790" s="369"/>
      <c r="I4790" s="443"/>
      <c r="J4790" s="368"/>
      <c r="O4790" s="457"/>
      <c r="P4790" s="398"/>
      <c r="Q4790" s="398"/>
    </row>
    <row r="4791" spans="1:17" s="364" customFormat="1" ht="109.2" customHeight="1" x14ac:dyDescent="0.3">
      <c r="A4791" s="368"/>
      <c r="B4791" s="361"/>
      <c r="C4791" s="368"/>
      <c r="D4791" s="368"/>
      <c r="E4791" s="368"/>
      <c r="F4791" s="368"/>
      <c r="G4791" s="369"/>
      <c r="H4791" s="369"/>
      <c r="I4791" s="443"/>
      <c r="J4791" s="368"/>
      <c r="O4791" s="457"/>
      <c r="P4791" s="398"/>
      <c r="Q4791" s="398"/>
    </row>
    <row r="4792" spans="1:17" s="364" customFormat="1" ht="109.2" customHeight="1" x14ac:dyDescent="0.3">
      <c r="A4792" s="368"/>
      <c r="B4792" s="361"/>
      <c r="C4792" s="368"/>
      <c r="D4792" s="368"/>
      <c r="E4792" s="368"/>
      <c r="F4792" s="368"/>
      <c r="G4792" s="369"/>
      <c r="H4792" s="369"/>
      <c r="I4792" s="443"/>
      <c r="J4792" s="368"/>
      <c r="O4792" s="457"/>
      <c r="P4792" s="398"/>
      <c r="Q4792" s="398"/>
    </row>
    <row r="4793" spans="1:17" s="364" customFormat="1" ht="109.2" customHeight="1" x14ac:dyDescent="0.3">
      <c r="A4793" s="368"/>
      <c r="B4793" s="361"/>
      <c r="C4793" s="368"/>
      <c r="D4793" s="368"/>
      <c r="E4793" s="368"/>
      <c r="F4793" s="368"/>
      <c r="G4793" s="369"/>
      <c r="H4793" s="369"/>
      <c r="I4793" s="443"/>
      <c r="J4793" s="368"/>
      <c r="O4793" s="457"/>
      <c r="P4793" s="398"/>
      <c r="Q4793" s="398"/>
    </row>
    <row r="4794" spans="1:17" s="364" customFormat="1" ht="109.2" customHeight="1" x14ac:dyDescent="0.3">
      <c r="A4794" s="368"/>
      <c r="B4794" s="361"/>
      <c r="C4794" s="368"/>
      <c r="D4794" s="368"/>
      <c r="E4794" s="368"/>
      <c r="F4794" s="368"/>
      <c r="G4794" s="369"/>
      <c r="H4794" s="369"/>
      <c r="I4794" s="443"/>
      <c r="J4794" s="368"/>
      <c r="O4794" s="457"/>
      <c r="P4794" s="398"/>
      <c r="Q4794" s="398"/>
    </row>
    <row r="4795" spans="1:17" s="364" customFormat="1" ht="109.2" customHeight="1" x14ac:dyDescent="0.3">
      <c r="A4795" s="368"/>
      <c r="B4795" s="361"/>
      <c r="C4795" s="368"/>
      <c r="D4795" s="368"/>
      <c r="E4795" s="368"/>
      <c r="F4795" s="368"/>
      <c r="G4795" s="369"/>
      <c r="H4795" s="369"/>
      <c r="I4795" s="443"/>
      <c r="J4795" s="368"/>
      <c r="O4795" s="457"/>
      <c r="P4795" s="398"/>
      <c r="Q4795" s="398"/>
    </row>
    <row r="4796" spans="1:17" s="364" customFormat="1" ht="109.2" customHeight="1" x14ac:dyDescent="0.3">
      <c r="A4796" s="368"/>
      <c r="B4796" s="361"/>
      <c r="C4796" s="368"/>
      <c r="D4796" s="368"/>
      <c r="E4796" s="368"/>
      <c r="F4796" s="368"/>
      <c r="G4796" s="369"/>
      <c r="H4796" s="369"/>
      <c r="I4796" s="443"/>
      <c r="J4796" s="368"/>
      <c r="O4796" s="457"/>
      <c r="P4796" s="398"/>
      <c r="Q4796" s="398"/>
    </row>
    <row r="4797" spans="1:17" s="364" customFormat="1" ht="109.2" customHeight="1" x14ac:dyDescent="0.3">
      <c r="A4797" s="368"/>
      <c r="B4797" s="361"/>
      <c r="C4797" s="368"/>
      <c r="D4797" s="368"/>
      <c r="E4797" s="368"/>
      <c r="F4797" s="368"/>
      <c r="G4797" s="369"/>
      <c r="H4797" s="369"/>
      <c r="I4797" s="443"/>
      <c r="J4797" s="368"/>
      <c r="O4797" s="457"/>
      <c r="P4797" s="398"/>
      <c r="Q4797" s="398"/>
    </row>
    <row r="4798" spans="1:17" s="364" customFormat="1" ht="109.2" customHeight="1" x14ac:dyDescent="0.3">
      <c r="A4798" s="368"/>
      <c r="B4798" s="361"/>
      <c r="C4798" s="368"/>
      <c r="D4798" s="368"/>
      <c r="E4798" s="368"/>
      <c r="F4798" s="368"/>
      <c r="G4798" s="369"/>
      <c r="H4798" s="369"/>
      <c r="I4798" s="443"/>
      <c r="J4798" s="368"/>
      <c r="O4798" s="457"/>
      <c r="P4798" s="398"/>
      <c r="Q4798" s="398"/>
    </row>
    <row r="4799" spans="1:17" s="364" customFormat="1" ht="109.2" customHeight="1" x14ac:dyDescent="0.3">
      <c r="A4799" s="368"/>
      <c r="B4799" s="361"/>
      <c r="C4799" s="368"/>
      <c r="D4799" s="368"/>
      <c r="E4799" s="368"/>
      <c r="F4799" s="368"/>
      <c r="G4799" s="369"/>
      <c r="H4799" s="369"/>
      <c r="I4799" s="443"/>
      <c r="J4799" s="368"/>
      <c r="O4799" s="457"/>
      <c r="P4799" s="398"/>
      <c r="Q4799" s="398"/>
    </row>
    <row r="4800" spans="1:17" s="364" customFormat="1" ht="109.2" customHeight="1" x14ac:dyDescent="0.3">
      <c r="A4800" s="368"/>
      <c r="B4800" s="361"/>
      <c r="C4800" s="368"/>
      <c r="D4800" s="368"/>
      <c r="E4800" s="368"/>
      <c r="F4800" s="368"/>
      <c r="G4800" s="369"/>
      <c r="H4800" s="369"/>
      <c r="I4800" s="443"/>
      <c r="J4800" s="368"/>
      <c r="O4800" s="457"/>
      <c r="P4800" s="398"/>
      <c r="Q4800" s="398"/>
    </row>
    <row r="4801" spans="1:17" s="364" customFormat="1" ht="109.2" customHeight="1" x14ac:dyDescent="0.3">
      <c r="A4801" s="368"/>
      <c r="B4801" s="361"/>
      <c r="C4801" s="368"/>
      <c r="D4801" s="368"/>
      <c r="E4801" s="368"/>
      <c r="F4801" s="368"/>
      <c r="G4801" s="369"/>
      <c r="H4801" s="369"/>
      <c r="I4801" s="443"/>
      <c r="J4801" s="368"/>
      <c r="O4801" s="457"/>
      <c r="P4801" s="398"/>
      <c r="Q4801" s="398"/>
    </row>
    <row r="4802" spans="1:17" s="364" customFormat="1" ht="109.2" customHeight="1" x14ac:dyDescent="0.3">
      <c r="A4802" s="368"/>
      <c r="B4802" s="361"/>
      <c r="C4802" s="368"/>
      <c r="D4802" s="368"/>
      <c r="E4802" s="368"/>
      <c r="F4802" s="368"/>
      <c r="G4802" s="369"/>
      <c r="H4802" s="369"/>
      <c r="I4802" s="443"/>
      <c r="J4802" s="368"/>
      <c r="O4802" s="457"/>
      <c r="P4802" s="398"/>
      <c r="Q4802" s="398"/>
    </row>
    <row r="4803" spans="1:17" s="364" customFormat="1" ht="109.2" customHeight="1" x14ac:dyDescent="0.3">
      <c r="A4803" s="368"/>
      <c r="B4803" s="361"/>
      <c r="C4803" s="368"/>
      <c r="D4803" s="368"/>
      <c r="E4803" s="368"/>
      <c r="F4803" s="368"/>
      <c r="G4803" s="369"/>
      <c r="H4803" s="369"/>
      <c r="I4803" s="443"/>
      <c r="J4803" s="368"/>
      <c r="O4803" s="457"/>
      <c r="P4803" s="398"/>
      <c r="Q4803" s="398"/>
    </row>
    <row r="4804" spans="1:17" s="364" customFormat="1" ht="109.2" customHeight="1" x14ac:dyDescent="0.3">
      <c r="A4804" s="368"/>
      <c r="B4804" s="361"/>
      <c r="C4804" s="368"/>
      <c r="D4804" s="368"/>
      <c r="E4804" s="368"/>
      <c r="F4804" s="368"/>
      <c r="G4804" s="369"/>
      <c r="H4804" s="369"/>
      <c r="I4804" s="443"/>
      <c r="J4804" s="368"/>
      <c r="O4804" s="457"/>
      <c r="P4804" s="398"/>
      <c r="Q4804" s="398"/>
    </row>
    <row r="4805" spans="1:17" s="364" customFormat="1" ht="109.2" customHeight="1" x14ac:dyDescent="0.3">
      <c r="A4805" s="368"/>
      <c r="B4805" s="361"/>
      <c r="C4805" s="368"/>
      <c r="D4805" s="368"/>
      <c r="E4805" s="368"/>
      <c r="F4805" s="368"/>
      <c r="G4805" s="369"/>
      <c r="H4805" s="369"/>
      <c r="I4805" s="443"/>
      <c r="J4805" s="368"/>
      <c r="O4805" s="457"/>
      <c r="P4805" s="398"/>
      <c r="Q4805" s="398"/>
    </row>
    <row r="4806" spans="1:17" s="364" customFormat="1" ht="109.2" customHeight="1" x14ac:dyDescent="0.3">
      <c r="A4806" s="368"/>
      <c r="B4806" s="361"/>
      <c r="C4806" s="368"/>
      <c r="D4806" s="368"/>
      <c r="E4806" s="368"/>
      <c r="F4806" s="368"/>
      <c r="G4806" s="369"/>
      <c r="H4806" s="369"/>
      <c r="I4806" s="443"/>
      <c r="J4806" s="368"/>
      <c r="O4806" s="457"/>
      <c r="P4806" s="398"/>
      <c r="Q4806" s="398"/>
    </row>
    <row r="4807" spans="1:17" s="364" customFormat="1" ht="109.2" customHeight="1" x14ac:dyDescent="0.3">
      <c r="A4807" s="368"/>
      <c r="B4807" s="361"/>
      <c r="C4807" s="368"/>
      <c r="D4807" s="368"/>
      <c r="E4807" s="368"/>
      <c r="F4807" s="368"/>
      <c r="G4807" s="369"/>
      <c r="H4807" s="369"/>
      <c r="I4807" s="443"/>
      <c r="J4807" s="368"/>
      <c r="O4807" s="457"/>
      <c r="P4807" s="398"/>
      <c r="Q4807" s="398"/>
    </row>
    <row r="4808" spans="1:17" s="364" customFormat="1" ht="109.2" customHeight="1" x14ac:dyDescent="0.3">
      <c r="A4808" s="368"/>
      <c r="B4808" s="361"/>
      <c r="C4808" s="368"/>
      <c r="D4808" s="368"/>
      <c r="E4808" s="368"/>
      <c r="F4808" s="368"/>
      <c r="G4808" s="369"/>
      <c r="H4808" s="369"/>
      <c r="I4808" s="443"/>
      <c r="J4808" s="368"/>
      <c r="O4808" s="457"/>
      <c r="P4808" s="398"/>
      <c r="Q4808" s="398"/>
    </row>
    <row r="4809" spans="1:17" s="364" customFormat="1" ht="109.2" customHeight="1" x14ac:dyDescent="0.3">
      <c r="A4809" s="368"/>
      <c r="B4809" s="361"/>
      <c r="C4809" s="368"/>
      <c r="D4809" s="368"/>
      <c r="E4809" s="368"/>
      <c r="F4809" s="368"/>
      <c r="G4809" s="369"/>
      <c r="H4809" s="369"/>
      <c r="I4809" s="443"/>
      <c r="J4809" s="368"/>
      <c r="O4809" s="457"/>
      <c r="P4809" s="398"/>
      <c r="Q4809" s="398"/>
    </row>
    <row r="4810" spans="1:17" s="364" customFormat="1" ht="109.2" customHeight="1" x14ac:dyDescent="0.3">
      <c r="A4810" s="368"/>
      <c r="B4810" s="361"/>
      <c r="C4810" s="368"/>
      <c r="D4810" s="368"/>
      <c r="E4810" s="368"/>
      <c r="F4810" s="368"/>
      <c r="G4810" s="369"/>
      <c r="H4810" s="369"/>
      <c r="I4810" s="443"/>
      <c r="J4810" s="368"/>
      <c r="O4810" s="457"/>
      <c r="P4810" s="398"/>
      <c r="Q4810" s="398"/>
    </row>
    <row r="4811" spans="1:17" s="364" customFormat="1" ht="109.2" customHeight="1" x14ac:dyDescent="0.3">
      <c r="A4811" s="368"/>
      <c r="B4811" s="361"/>
      <c r="C4811" s="368"/>
      <c r="D4811" s="368"/>
      <c r="E4811" s="368"/>
      <c r="F4811" s="368"/>
      <c r="G4811" s="369"/>
      <c r="H4811" s="369"/>
      <c r="I4811" s="443"/>
      <c r="J4811" s="368"/>
      <c r="O4811" s="457"/>
      <c r="P4811" s="398"/>
      <c r="Q4811" s="398"/>
    </row>
    <row r="4812" spans="1:17" s="364" customFormat="1" ht="109.2" customHeight="1" x14ac:dyDescent="0.3">
      <c r="A4812" s="368"/>
      <c r="B4812" s="361"/>
      <c r="C4812" s="368"/>
      <c r="D4812" s="368"/>
      <c r="E4812" s="368"/>
      <c r="F4812" s="368"/>
      <c r="G4812" s="369"/>
      <c r="H4812" s="369"/>
      <c r="I4812" s="443"/>
      <c r="J4812" s="368"/>
      <c r="O4812" s="457"/>
      <c r="P4812" s="398"/>
      <c r="Q4812" s="398"/>
    </row>
    <row r="4813" spans="1:17" s="364" customFormat="1" ht="109.2" customHeight="1" x14ac:dyDescent="0.3">
      <c r="A4813" s="368"/>
      <c r="B4813" s="361"/>
      <c r="C4813" s="368"/>
      <c r="D4813" s="368"/>
      <c r="E4813" s="368"/>
      <c r="F4813" s="368"/>
      <c r="G4813" s="369"/>
      <c r="H4813" s="369"/>
      <c r="I4813" s="443"/>
      <c r="J4813" s="368"/>
      <c r="O4813" s="457"/>
      <c r="P4813" s="398"/>
      <c r="Q4813" s="398"/>
    </row>
    <row r="4814" spans="1:17" s="364" customFormat="1" ht="109.2" customHeight="1" x14ac:dyDescent="0.3">
      <c r="A4814" s="368"/>
      <c r="B4814" s="361"/>
      <c r="C4814" s="368"/>
      <c r="D4814" s="368"/>
      <c r="E4814" s="368"/>
      <c r="F4814" s="368"/>
      <c r="G4814" s="369"/>
      <c r="H4814" s="369"/>
      <c r="I4814" s="443"/>
      <c r="J4814" s="368"/>
      <c r="O4814" s="457"/>
      <c r="P4814" s="398"/>
      <c r="Q4814" s="398"/>
    </row>
    <row r="4815" spans="1:17" s="364" customFormat="1" ht="109.2" customHeight="1" x14ac:dyDescent="0.3">
      <c r="A4815" s="368"/>
      <c r="B4815" s="361"/>
      <c r="C4815" s="368"/>
      <c r="D4815" s="368"/>
      <c r="E4815" s="368"/>
      <c r="F4815" s="368"/>
      <c r="G4815" s="369"/>
      <c r="H4815" s="369"/>
      <c r="I4815" s="443"/>
      <c r="J4815" s="368"/>
      <c r="O4815" s="457"/>
      <c r="P4815" s="398"/>
      <c r="Q4815" s="398"/>
    </row>
    <row r="4816" spans="1:17" s="364" customFormat="1" ht="109.2" customHeight="1" x14ac:dyDescent="0.3">
      <c r="A4816" s="368"/>
      <c r="B4816" s="361"/>
      <c r="C4816" s="368"/>
      <c r="D4816" s="368"/>
      <c r="E4816" s="368"/>
      <c r="F4816" s="368"/>
      <c r="G4816" s="369"/>
      <c r="H4816" s="369"/>
      <c r="I4816" s="443"/>
      <c r="J4816" s="368"/>
      <c r="O4816" s="457"/>
      <c r="P4816" s="398"/>
      <c r="Q4816" s="398"/>
    </row>
    <row r="4817" spans="1:17" s="364" customFormat="1" ht="109.2" customHeight="1" x14ac:dyDescent="0.3">
      <c r="A4817" s="368"/>
      <c r="B4817" s="361"/>
      <c r="C4817" s="368"/>
      <c r="D4817" s="368"/>
      <c r="E4817" s="368"/>
      <c r="F4817" s="368"/>
      <c r="G4817" s="369"/>
      <c r="H4817" s="369"/>
      <c r="I4817" s="443"/>
      <c r="J4817" s="368"/>
      <c r="O4817" s="457"/>
      <c r="P4817" s="398"/>
      <c r="Q4817" s="398"/>
    </row>
    <row r="4818" spans="1:17" s="364" customFormat="1" ht="109.2" customHeight="1" x14ac:dyDescent="0.3">
      <c r="A4818" s="368"/>
      <c r="B4818" s="361"/>
      <c r="C4818" s="368"/>
      <c r="D4818" s="368"/>
      <c r="E4818" s="368"/>
      <c r="F4818" s="368"/>
      <c r="G4818" s="369"/>
      <c r="H4818" s="369"/>
      <c r="I4818" s="443"/>
      <c r="J4818" s="368"/>
      <c r="O4818" s="457"/>
      <c r="P4818" s="398"/>
      <c r="Q4818" s="398"/>
    </row>
    <row r="4819" spans="1:17" s="364" customFormat="1" ht="109.2" customHeight="1" x14ac:dyDescent="0.3">
      <c r="A4819" s="368"/>
      <c r="B4819" s="361"/>
      <c r="C4819" s="368"/>
      <c r="D4819" s="368"/>
      <c r="E4819" s="368"/>
      <c r="F4819" s="368"/>
      <c r="G4819" s="369"/>
      <c r="H4819" s="369"/>
      <c r="I4819" s="443"/>
      <c r="J4819" s="368"/>
      <c r="O4819" s="457"/>
      <c r="P4819" s="398"/>
      <c r="Q4819" s="398"/>
    </row>
    <row r="4820" spans="1:17" s="364" customFormat="1" ht="109.2" customHeight="1" x14ac:dyDescent="0.3">
      <c r="A4820" s="368"/>
      <c r="B4820" s="361"/>
      <c r="C4820" s="368"/>
      <c r="D4820" s="368"/>
      <c r="E4820" s="368"/>
      <c r="F4820" s="368"/>
      <c r="G4820" s="369"/>
      <c r="H4820" s="369"/>
      <c r="I4820" s="443"/>
      <c r="J4820" s="368"/>
      <c r="O4820" s="457"/>
      <c r="P4820" s="398"/>
      <c r="Q4820" s="398"/>
    </row>
    <row r="4821" spans="1:17" s="364" customFormat="1" ht="109.2" customHeight="1" x14ac:dyDescent="0.3">
      <c r="A4821" s="368"/>
      <c r="B4821" s="361"/>
      <c r="C4821" s="368"/>
      <c r="D4821" s="368"/>
      <c r="E4821" s="368"/>
      <c r="F4821" s="368"/>
      <c r="G4821" s="369"/>
      <c r="H4821" s="369"/>
      <c r="I4821" s="443"/>
      <c r="J4821" s="368"/>
      <c r="O4821" s="457"/>
      <c r="P4821" s="398"/>
      <c r="Q4821" s="398"/>
    </row>
    <row r="4822" spans="1:17" s="364" customFormat="1" ht="109.2" customHeight="1" x14ac:dyDescent="0.3">
      <c r="A4822" s="368"/>
      <c r="B4822" s="361"/>
      <c r="C4822" s="368"/>
      <c r="D4822" s="368"/>
      <c r="E4822" s="368"/>
      <c r="F4822" s="368"/>
      <c r="G4822" s="369"/>
      <c r="H4822" s="369"/>
      <c r="I4822" s="443"/>
      <c r="J4822" s="368"/>
      <c r="O4822" s="457"/>
      <c r="P4822" s="398"/>
      <c r="Q4822" s="398"/>
    </row>
    <row r="4823" spans="1:17" s="364" customFormat="1" ht="109.2" customHeight="1" x14ac:dyDescent="0.3">
      <c r="A4823" s="368"/>
      <c r="B4823" s="361"/>
      <c r="C4823" s="368"/>
      <c r="D4823" s="368"/>
      <c r="E4823" s="368"/>
      <c r="F4823" s="368"/>
      <c r="G4823" s="369"/>
      <c r="H4823" s="369"/>
      <c r="I4823" s="443"/>
      <c r="J4823" s="368"/>
      <c r="O4823" s="457"/>
      <c r="P4823" s="398"/>
      <c r="Q4823" s="398"/>
    </row>
    <row r="4824" spans="1:17" s="364" customFormat="1" ht="109.2" customHeight="1" x14ac:dyDescent="0.3">
      <c r="A4824" s="368"/>
      <c r="B4824" s="361"/>
      <c r="C4824" s="368"/>
      <c r="D4824" s="368"/>
      <c r="E4824" s="368"/>
      <c r="F4824" s="368"/>
      <c r="G4824" s="369"/>
      <c r="H4824" s="369"/>
      <c r="I4824" s="443"/>
      <c r="J4824" s="368"/>
      <c r="O4824" s="457"/>
      <c r="P4824" s="398"/>
      <c r="Q4824" s="398"/>
    </row>
    <row r="4825" spans="1:17" s="364" customFormat="1" ht="109.2" customHeight="1" x14ac:dyDescent="0.3">
      <c r="A4825" s="368"/>
      <c r="B4825" s="361"/>
      <c r="C4825" s="368"/>
      <c r="D4825" s="368"/>
      <c r="E4825" s="368"/>
      <c r="F4825" s="368"/>
      <c r="G4825" s="369"/>
      <c r="H4825" s="369"/>
      <c r="I4825" s="443"/>
      <c r="J4825" s="368"/>
      <c r="O4825" s="457"/>
      <c r="P4825" s="398"/>
      <c r="Q4825" s="398"/>
    </row>
    <row r="4826" spans="1:17" s="364" customFormat="1" ht="109.2" customHeight="1" x14ac:dyDescent="0.3">
      <c r="A4826" s="368"/>
      <c r="B4826" s="361"/>
      <c r="C4826" s="368"/>
      <c r="D4826" s="368"/>
      <c r="E4826" s="368"/>
      <c r="F4826" s="368"/>
      <c r="G4826" s="369"/>
      <c r="H4826" s="369"/>
      <c r="I4826" s="443"/>
      <c r="J4826" s="368"/>
      <c r="O4826" s="457"/>
      <c r="P4826" s="398"/>
      <c r="Q4826" s="398"/>
    </row>
    <row r="4827" spans="1:17" s="364" customFormat="1" ht="109.2" customHeight="1" x14ac:dyDescent="0.3">
      <c r="A4827" s="368"/>
      <c r="B4827" s="361"/>
      <c r="C4827" s="368"/>
      <c r="D4827" s="368"/>
      <c r="E4827" s="368"/>
      <c r="F4827" s="368"/>
      <c r="G4827" s="369"/>
      <c r="H4827" s="369"/>
      <c r="I4827" s="443"/>
      <c r="J4827" s="368"/>
      <c r="O4827" s="457"/>
      <c r="P4827" s="398"/>
      <c r="Q4827" s="398"/>
    </row>
    <row r="4828" spans="1:17" s="364" customFormat="1" ht="109.2" customHeight="1" x14ac:dyDescent="0.3">
      <c r="A4828" s="368"/>
      <c r="B4828" s="361"/>
      <c r="C4828" s="368"/>
      <c r="D4828" s="368"/>
      <c r="E4828" s="368"/>
      <c r="F4828" s="368"/>
      <c r="G4828" s="369"/>
      <c r="H4828" s="369"/>
      <c r="I4828" s="443"/>
      <c r="J4828" s="368"/>
      <c r="O4828" s="457"/>
      <c r="P4828" s="398"/>
      <c r="Q4828" s="398"/>
    </row>
    <row r="4829" spans="1:17" s="364" customFormat="1" ht="109.2" customHeight="1" x14ac:dyDescent="0.3">
      <c r="A4829" s="368"/>
      <c r="B4829" s="361"/>
      <c r="C4829" s="368"/>
      <c r="D4829" s="368"/>
      <c r="E4829" s="368"/>
      <c r="F4829" s="368"/>
      <c r="G4829" s="369"/>
      <c r="H4829" s="369"/>
      <c r="I4829" s="443"/>
      <c r="J4829" s="368"/>
      <c r="O4829" s="457"/>
      <c r="P4829" s="398"/>
      <c r="Q4829" s="398"/>
    </row>
    <row r="4830" spans="1:17" s="364" customFormat="1" ht="109.2" customHeight="1" x14ac:dyDescent="0.3">
      <c r="A4830" s="368"/>
      <c r="B4830" s="361"/>
      <c r="C4830" s="368"/>
      <c r="D4830" s="368"/>
      <c r="E4830" s="368"/>
      <c r="F4830" s="368"/>
      <c r="G4830" s="369"/>
      <c r="H4830" s="369"/>
      <c r="I4830" s="443"/>
      <c r="J4830" s="368"/>
      <c r="O4830" s="457"/>
      <c r="P4830" s="398"/>
      <c r="Q4830" s="398"/>
    </row>
    <row r="4831" spans="1:17" s="364" customFormat="1" ht="109.2" customHeight="1" x14ac:dyDescent="0.3">
      <c r="A4831" s="368"/>
      <c r="B4831" s="361"/>
      <c r="C4831" s="368"/>
      <c r="D4831" s="368"/>
      <c r="E4831" s="368"/>
      <c r="F4831" s="368"/>
      <c r="G4831" s="369"/>
      <c r="H4831" s="369"/>
      <c r="I4831" s="443"/>
      <c r="J4831" s="368"/>
      <c r="O4831" s="457"/>
      <c r="P4831" s="398"/>
      <c r="Q4831" s="398"/>
    </row>
    <row r="4832" spans="1:17" s="364" customFormat="1" ht="109.2" customHeight="1" x14ac:dyDescent="0.3">
      <c r="A4832" s="368"/>
      <c r="B4832" s="361"/>
      <c r="C4832" s="368"/>
      <c r="D4832" s="368"/>
      <c r="E4832" s="368"/>
      <c r="F4832" s="368"/>
      <c r="G4832" s="369"/>
      <c r="H4832" s="369"/>
      <c r="I4832" s="443"/>
      <c r="J4832" s="368"/>
      <c r="O4832" s="457"/>
      <c r="P4832" s="398"/>
      <c r="Q4832" s="398"/>
    </row>
    <row r="4833" spans="1:17" s="364" customFormat="1" ht="109.2" customHeight="1" x14ac:dyDescent="0.3">
      <c r="A4833" s="368"/>
      <c r="B4833" s="361"/>
      <c r="C4833" s="368"/>
      <c r="D4833" s="368"/>
      <c r="E4833" s="368"/>
      <c r="F4833" s="368"/>
      <c r="G4833" s="369"/>
      <c r="H4833" s="369"/>
      <c r="I4833" s="443"/>
      <c r="J4833" s="368"/>
      <c r="O4833" s="457"/>
      <c r="P4833" s="398"/>
      <c r="Q4833" s="398"/>
    </row>
    <row r="4834" spans="1:17" s="364" customFormat="1" ht="109.2" customHeight="1" x14ac:dyDescent="0.3">
      <c r="A4834" s="368"/>
      <c r="B4834" s="361"/>
      <c r="C4834" s="368"/>
      <c r="D4834" s="368"/>
      <c r="E4834" s="368"/>
      <c r="F4834" s="368"/>
      <c r="G4834" s="369"/>
      <c r="H4834" s="369"/>
      <c r="I4834" s="443"/>
      <c r="J4834" s="368"/>
      <c r="O4834" s="457"/>
      <c r="P4834" s="398"/>
      <c r="Q4834" s="398"/>
    </row>
    <row r="4835" spans="1:17" s="364" customFormat="1" ht="109.2" customHeight="1" x14ac:dyDescent="0.3">
      <c r="A4835" s="368"/>
      <c r="B4835" s="361"/>
      <c r="C4835" s="368"/>
      <c r="D4835" s="368"/>
      <c r="E4835" s="368"/>
      <c r="F4835" s="368"/>
      <c r="G4835" s="369"/>
      <c r="H4835" s="369"/>
      <c r="I4835" s="443"/>
      <c r="J4835" s="368"/>
      <c r="O4835" s="457"/>
      <c r="P4835" s="398"/>
      <c r="Q4835" s="398"/>
    </row>
    <row r="4836" spans="1:17" s="364" customFormat="1" ht="109.2" customHeight="1" x14ac:dyDescent="0.3">
      <c r="A4836" s="368"/>
      <c r="B4836" s="361"/>
      <c r="C4836" s="368"/>
      <c r="D4836" s="368"/>
      <c r="E4836" s="368"/>
      <c r="F4836" s="368"/>
      <c r="G4836" s="369"/>
      <c r="H4836" s="369"/>
      <c r="I4836" s="443"/>
      <c r="J4836" s="368"/>
      <c r="O4836" s="457"/>
      <c r="P4836" s="398"/>
      <c r="Q4836" s="398"/>
    </row>
    <row r="4837" spans="1:17" s="364" customFormat="1" ht="109.2" customHeight="1" x14ac:dyDescent="0.3">
      <c r="A4837" s="368"/>
      <c r="B4837" s="361"/>
      <c r="C4837" s="368"/>
      <c r="D4837" s="368"/>
      <c r="E4837" s="368"/>
      <c r="F4837" s="368"/>
      <c r="G4837" s="369"/>
      <c r="H4837" s="369"/>
      <c r="I4837" s="443"/>
      <c r="J4837" s="368"/>
      <c r="O4837" s="457"/>
      <c r="P4837" s="398"/>
      <c r="Q4837" s="398"/>
    </row>
    <row r="4838" spans="1:17" s="364" customFormat="1" ht="109.2" customHeight="1" x14ac:dyDescent="0.3">
      <c r="A4838" s="368"/>
      <c r="B4838" s="361"/>
      <c r="C4838" s="368"/>
      <c r="D4838" s="368"/>
      <c r="E4838" s="368"/>
      <c r="F4838" s="368"/>
      <c r="G4838" s="369"/>
      <c r="H4838" s="369"/>
      <c r="I4838" s="443"/>
      <c r="J4838" s="368"/>
      <c r="O4838" s="457"/>
      <c r="P4838" s="398"/>
      <c r="Q4838" s="398"/>
    </row>
    <row r="4839" spans="1:17" s="364" customFormat="1" ht="109.2" customHeight="1" x14ac:dyDescent="0.3">
      <c r="A4839" s="368"/>
      <c r="B4839" s="361"/>
      <c r="C4839" s="368"/>
      <c r="D4839" s="368"/>
      <c r="E4839" s="368"/>
      <c r="F4839" s="368"/>
      <c r="G4839" s="369"/>
      <c r="H4839" s="369"/>
      <c r="I4839" s="443"/>
      <c r="J4839" s="368"/>
      <c r="O4839" s="457"/>
      <c r="P4839" s="398"/>
      <c r="Q4839" s="398"/>
    </row>
    <row r="4840" spans="1:17" s="364" customFormat="1" ht="109.2" customHeight="1" x14ac:dyDescent="0.3">
      <c r="A4840" s="368"/>
      <c r="B4840" s="361"/>
      <c r="C4840" s="368"/>
      <c r="D4840" s="368"/>
      <c r="E4840" s="368"/>
      <c r="F4840" s="368"/>
      <c r="G4840" s="369"/>
      <c r="H4840" s="369"/>
      <c r="I4840" s="443"/>
      <c r="J4840" s="368"/>
      <c r="O4840" s="457"/>
      <c r="P4840" s="398"/>
      <c r="Q4840" s="398"/>
    </row>
    <row r="4841" spans="1:17" s="364" customFormat="1" ht="109.2" customHeight="1" x14ac:dyDescent="0.3">
      <c r="A4841" s="368"/>
      <c r="B4841" s="361"/>
      <c r="C4841" s="368"/>
      <c r="D4841" s="368"/>
      <c r="E4841" s="368"/>
      <c r="F4841" s="368"/>
      <c r="G4841" s="369"/>
      <c r="H4841" s="369"/>
      <c r="I4841" s="443"/>
      <c r="J4841" s="368"/>
      <c r="O4841" s="457"/>
      <c r="P4841" s="398"/>
      <c r="Q4841" s="398"/>
    </row>
    <row r="4842" spans="1:17" s="364" customFormat="1" ht="109.2" customHeight="1" x14ac:dyDescent="0.3">
      <c r="A4842" s="368"/>
      <c r="B4842" s="361"/>
      <c r="C4842" s="368"/>
      <c r="D4842" s="368"/>
      <c r="E4842" s="368"/>
      <c r="F4842" s="368"/>
      <c r="G4842" s="369"/>
      <c r="H4842" s="369"/>
      <c r="I4842" s="443"/>
      <c r="J4842" s="368"/>
      <c r="O4842" s="457"/>
      <c r="P4842" s="398"/>
      <c r="Q4842" s="398"/>
    </row>
    <row r="4843" spans="1:17" s="364" customFormat="1" ht="109.2" customHeight="1" x14ac:dyDescent="0.3">
      <c r="A4843" s="368"/>
      <c r="B4843" s="361"/>
      <c r="C4843" s="368"/>
      <c r="D4843" s="368"/>
      <c r="E4843" s="368"/>
      <c r="F4843" s="368"/>
      <c r="G4843" s="369"/>
      <c r="H4843" s="369"/>
      <c r="I4843" s="443"/>
      <c r="J4843" s="368"/>
      <c r="O4843" s="457"/>
      <c r="P4843" s="398"/>
      <c r="Q4843" s="398"/>
    </row>
    <row r="4844" spans="1:17" s="364" customFormat="1" ht="109.2" customHeight="1" x14ac:dyDescent="0.3">
      <c r="A4844" s="368"/>
      <c r="B4844" s="361"/>
      <c r="C4844" s="368"/>
      <c r="D4844" s="368"/>
      <c r="E4844" s="368"/>
      <c r="F4844" s="368"/>
      <c r="G4844" s="369"/>
      <c r="H4844" s="369"/>
      <c r="I4844" s="443"/>
      <c r="J4844" s="368"/>
      <c r="O4844" s="457"/>
      <c r="P4844" s="398"/>
      <c r="Q4844" s="398"/>
    </row>
    <row r="4845" spans="1:17" s="364" customFormat="1" ht="109.2" customHeight="1" x14ac:dyDescent="0.3">
      <c r="A4845" s="368"/>
      <c r="B4845" s="361"/>
      <c r="C4845" s="368"/>
      <c r="D4845" s="368"/>
      <c r="E4845" s="368"/>
      <c r="F4845" s="368"/>
      <c r="G4845" s="369"/>
      <c r="H4845" s="369"/>
      <c r="I4845" s="443"/>
      <c r="J4845" s="368"/>
      <c r="O4845" s="457"/>
      <c r="P4845" s="398"/>
      <c r="Q4845" s="398"/>
    </row>
    <row r="4846" spans="1:17" s="364" customFormat="1" ht="109.2" customHeight="1" x14ac:dyDescent="0.3">
      <c r="A4846" s="368"/>
      <c r="B4846" s="361"/>
      <c r="C4846" s="368"/>
      <c r="D4846" s="368"/>
      <c r="E4846" s="368"/>
      <c r="F4846" s="368"/>
      <c r="G4846" s="369"/>
      <c r="H4846" s="369"/>
      <c r="I4846" s="443"/>
      <c r="J4846" s="368"/>
      <c r="O4846" s="457"/>
      <c r="P4846" s="398"/>
      <c r="Q4846" s="398"/>
    </row>
    <row r="4847" spans="1:17" s="364" customFormat="1" ht="109.2" customHeight="1" x14ac:dyDescent="0.3">
      <c r="A4847" s="368"/>
      <c r="B4847" s="361"/>
      <c r="C4847" s="368"/>
      <c r="D4847" s="368"/>
      <c r="E4847" s="368"/>
      <c r="F4847" s="368"/>
      <c r="G4847" s="369"/>
      <c r="H4847" s="369"/>
      <c r="I4847" s="443"/>
      <c r="J4847" s="368"/>
      <c r="O4847" s="457"/>
      <c r="P4847" s="398"/>
      <c r="Q4847" s="398"/>
    </row>
    <row r="4848" spans="1:17" s="364" customFormat="1" ht="109.2" customHeight="1" x14ac:dyDescent="0.3">
      <c r="A4848" s="368"/>
      <c r="B4848" s="361"/>
      <c r="C4848" s="368"/>
      <c r="D4848" s="368"/>
      <c r="E4848" s="368"/>
      <c r="F4848" s="368"/>
      <c r="G4848" s="369"/>
      <c r="H4848" s="369"/>
      <c r="I4848" s="443"/>
      <c r="J4848" s="368"/>
      <c r="O4848" s="457"/>
      <c r="P4848" s="398"/>
      <c r="Q4848" s="398"/>
    </row>
    <row r="4849" spans="1:17" s="364" customFormat="1" ht="109.2" customHeight="1" x14ac:dyDescent="0.3">
      <c r="A4849" s="368"/>
      <c r="B4849" s="361"/>
      <c r="C4849" s="368"/>
      <c r="D4849" s="368"/>
      <c r="E4849" s="368"/>
      <c r="F4849" s="368"/>
      <c r="G4849" s="369"/>
      <c r="H4849" s="369"/>
      <c r="I4849" s="443"/>
      <c r="J4849" s="368"/>
      <c r="O4849" s="457"/>
      <c r="P4849" s="398"/>
      <c r="Q4849" s="398"/>
    </row>
    <row r="4850" spans="1:17" s="364" customFormat="1" ht="109.2" customHeight="1" x14ac:dyDescent="0.3">
      <c r="A4850" s="368"/>
      <c r="B4850" s="361"/>
      <c r="C4850" s="368"/>
      <c r="D4850" s="368"/>
      <c r="E4850" s="368"/>
      <c r="F4850" s="368"/>
      <c r="G4850" s="369"/>
      <c r="H4850" s="369"/>
      <c r="I4850" s="443"/>
      <c r="J4850" s="368"/>
      <c r="O4850" s="457"/>
      <c r="P4850" s="398"/>
      <c r="Q4850" s="398"/>
    </row>
    <row r="4851" spans="1:17" s="364" customFormat="1" ht="109.2" customHeight="1" x14ac:dyDescent="0.3">
      <c r="A4851" s="368"/>
      <c r="B4851" s="361"/>
      <c r="C4851" s="368"/>
      <c r="D4851" s="368"/>
      <c r="E4851" s="368"/>
      <c r="F4851" s="368"/>
      <c r="G4851" s="369"/>
      <c r="H4851" s="369"/>
      <c r="I4851" s="443"/>
      <c r="J4851" s="368"/>
      <c r="O4851" s="457"/>
      <c r="P4851" s="398"/>
      <c r="Q4851" s="398"/>
    </row>
    <row r="4852" spans="1:17" s="364" customFormat="1" ht="109.2" customHeight="1" x14ac:dyDescent="0.3">
      <c r="A4852" s="368"/>
      <c r="B4852" s="361"/>
      <c r="C4852" s="368"/>
      <c r="D4852" s="368"/>
      <c r="E4852" s="368"/>
      <c r="F4852" s="368"/>
      <c r="G4852" s="369"/>
      <c r="H4852" s="369"/>
      <c r="I4852" s="443"/>
      <c r="J4852" s="368"/>
      <c r="O4852" s="457"/>
      <c r="P4852" s="398"/>
      <c r="Q4852" s="398"/>
    </row>
    <row r="4853" spans="1:17" s="364" customFormat="1" ht="109.2" customHeight="1" x14ac:dyDescent="0.3">
      <c r="A4853" s="368"/>
      <c r="B4853" s="361"/>
      <c r="C4853" s="368"/>
      <c r="D4853" s="368"/>
      <c r="E4853" s="368"/>
      <c r="F4853" s="368"/>
      <c r="G4853" s="369"/>
      <c r="H4853" s="369"/>
      <c r="I4853" s="443"/>
      <c r="J4853" s="368"/>
      <c r="O4853" s="457"/>
      <c r="P4853" s="398"/>
      <c r="Q4853" s="398"/>
    </row>
    <row r="4854" spans="1:17" s="364" customFormat="1" ht="109.2" customHeight="1" x14ac:dyDescent="0.3">
      <c r="A4854" s="368"/>
      <c r="B4854" s="361"/>
      <c r="C4854" s="368"/>
      <c r="D4854" s="368"/>
      <c r="E4854" s="368"/>
      <c r="F4854" s="368"/>
      <c r="G4854" s="369"/>
      <c r="H4854" s="369"/>
      <c r="I4854" s="443"/>
      <c r="J4854" s="368"/>
      <c r="O4854" s="457"/>
      <c r="P4854" s="398"/>
      <c r="Q4854" s="398"/>
    </row>
    <row r="4855" spans="1:17" s="364" customFormat="1" ht="109.2" customHeight="1" x14ac:dyDescent="0.3">
      <c r="A4855" s="368"/>
      <c r="B4855" s="361"/>
      <c r="C4855" s="368"/>
      <c r="D4855" s="368"/>
      <c r="E4855" s="368"/>
      <c r="F4855" s="368"/>
      <c r="G4855" s="369"/>
      <c r="H4855" s="369"/>
      <c r="I4855" s="443"/>
      <c r="J4855" s="368"/>
      <c r="O4855" s="457"/>
      <c r="P4855" s="398"/>
      <c r="Q4855" s="398"/>
    </row>
    <row r="4856" spans="1:17" s="364" customFormat="1" ht="109.2" customHeight="1" x14ac:dyDescent="0.3">
      <c r="A4856" s="368"/>
      <c r="B4856" s="361"/>
      <c r="C4856" s="368"/>
      <c r="D4856" s="368"/>
      <c r="E4856" s="368"/>
      <c r="F4856" s="368"/>
      <c r="G4856" s="369"/>
      <c r="H4856" s="369"/>
      <c r="I4856" s="443"/>
      <c r="J4856" s="368"/>
      <c r="O4856" s="457"/>
      <c r="P4856" s="398"/>
      <c r="Q4856" s="398"/>
    </row>
    <row r="4857" spans="1:17" s="364" customFormat="1" ht="109.2" customHeight="1" x14ac:dyDescent="0.3">
      <c r="A4857" s="368"/>
      <c r="B4857" s="361"/>
      <c r="C4857" s="368"/>
      <c r="D4857" s="368"/>
      <c r="E4857" s="368"/>
      <c r="F4857" s="368"/>
      <c r="G4857" s="369"/>
      <c r="H4857" s="369"/>
      <c r="I4857" s="443"/>
      <c r="J4857" s="368"/>
      <c r="O4857" s="457"/>
      <c r="P4857" s="398"/>
      <c r="Q4857" s="398"/>
    </row>
    <row r="4858" spans="1:17" s="364" customFormat="1" ht="109.2" customHeight="1" x14ac:dyDescent="0.3">
      <c r="A4858" s="368"/>
      <c r="B4858" s="361"/>
      <c r="C4858" s="368"/>
      <c r="D4858" s="368"/>
      <c r="E4858" s="368"/>
      <c r="F4858" s="368"/>
      <c r="G4858" s="369"/>
      <c r="H4858" s="369"/>
      <c r="I4858" s="443"/>
      <c r="J4858" s="368"/>
      <c r="O4858" s="457"/>
      <c r="P4858" s="398"/>
      <c r="Q4858" s="398"/>
    </row>
    <row r="4859" spans="1:17" s="364" customFormat="1" ht="109.2" customHeight="1" x14ac:dyDescent="0.3">
      <c r="A4859" s="368"/>
      <c r="B4859" s="361"/>
      <c r="C4859" s="368"/>
      <c r="D4859" s="368"/>
      <c r="E4859" s="368"/>
      <c r="F4859" s="368"/>
      <c r="G4859" s="369"/>
      <c r="H4859" s="369"/>
      <c r="I4859" s="443"/>
      <c r="J4859" s="368"/>
      <c r="O4859" s="457"/>
      <c r="P4859" s="398"/>
      <c r="Q4859" s="398"/>
    </row>
    <row r="4860" spans="1:17" s="364" customFormat="1" ht="109.2" customHeight="1" x14ac:dyDescent="0.3">
      <c r="A4860" s="368"/>
      <c r="B4860" s="361"/>
      <c r="C4860" s="368"/>
      <c r="D4860" s="368"/>
      <c r="E4860" s="368"/>
      <c r="F4860" s="368"/>
      <c r="G4860" s="369"/>
      <c r="H4860" s="369"/>
      <c r="I4860" s="443"/>
      <c r="J4860" s="368"/>
      <c r="O4860" s="457"/>
      <c r="P4860" s="398"/>
      <c r="Q4860" s="398"/>
    </row>
    <row r="4861" spans="1:17" s="364" customFormat="1" ht="109.2" customHeight="1" x14ac:dyDescent="0.3">
      <c r="A4861" s="368"/>
      <c r="B4861" s="361"/>
      <c r="C4861" s="368"/>
      <c r="D4861" s="368"/>
      <c r="E4861" s="368"/>
      <c r="F4861" s="368"/>
      <c r="G4861" s="369"/>
      <c r="H4861" s="369"/>
      <c r="I4861" s="443"/>
      <c r="J4861" s="368"/>
      <c r="O4861" s="457"/>
      <c r="P4861" s="398"/>
      <c r="Q4861" s="398"/>
    </row>
    <row r="4862" spans="1:17" s="364" customFormat="1" ht="109.2" customHeight="1" x14ac:dyDescent="0.3">
      <c r="A4862" s="368"/>
      <c r="B4862" s="361"/>
      <c r="C4862" s="368"/>
      <c r="D4862" s="368"/>
      <c r="E4862" s="368"/>
      <c r="F4862" s="368"/>
      <c r="G4862" s="369"/>
      <c r="H4862" s="369"/>
      <c r="I4862" s="443"/>
      <c r="J4862" s="368"/>
      <c r="O4862" s="457"/>
      <c r="P4862" s="398"/>
      <c r="Q4862" s="398"/>
    </row>
    <row r="4863" spans="1:17" s="364" customFormat="1" ht="109.2" customHeight="1" x14ac:dyDescent="0.3">
      <c r="A4863" s="368"/>
      <c r="B4863" s="361"/>
      <c r="C4863" s="368"/>
      <c r="D4863" s="368"/>
      <c r="E4863" s="368"/>
      <c r="F4863" s="368"/>
      <c r="G4863" s="369"/>
      <c r="H4863" s="369"/>
      <c r="I4863" s="443"/>
      <c r="J4863" s="368"/>
      <c r="O4863" s="457"/>
      <c r="P4863" s="398"/>
      <c r="Q4863" s="398"/>
    </row>
    <row r="4864" spans="1:17" s="364" customFormat="1" ht="109.2" customHeight="1" x14ac:dyDescent="0.3">
      <c r="A4864" s="368"/>
      <c r="B4864" s="361"/>
      <c r="C4864" s="368"/>
      <c r="D4864" s="368"/>
      <c r="E4864" s="368"/>
      <c r="F4864" s="368"/>
      <c r="G4864" s="369"/>
      <c r="H4864" s="369"/>
      <c r="I4864" s="443"/>
      <c r="J4864" s="368"/>
      <c r="O4864" s="457"/>
      <c r="P4864" s="398"/>
      <c r="Q4864" s="398"/>
    </row>
    <row r="4865" spans="1:17" s="364" customFormat="1" ht="109.2" customHeight="1" x14ac:dyDescent="0.3">
      <c r="A4865" s="368"/>
      <c r="B4865" s="361"/>
      <c r="C4865" s="368"/>
      <c r="D4865" s="368"/>
      <c r="E4865" s="368"/>
      <c r="F4865" s="368"/>
      <c r="G4865" s="369"/>
      <c r="H4865" s="369"/>
      <c r="I4865" s="443"/>
      <c r="J4865" s="368"/>
      <c r="O4865" s="457"/>
      <c r="P4865" s="398"/>
      <c r="Q4865" s="398"/>
    </row>
    <row r="4866" spans="1:17" s="364" customFormat="1" ht="109.2" customHeight="1" x14ac:dyDescent="0.3">
      <c r="A4866" s="368"/>
      <c r="B4866" s="361"/>
      <c r="C4866" s="368"/>
      <c r="D4866" s="368"/>
      <c r="E4866" s="368"/>
      <c r="F4866" s="368"/>
      <c r="G4866" s="369"/>
      <c r="H4866" s="369"/>
      <c r="I4866" s="443"/>
      <c r="J4866" s="368"/>
      <c r="O4866" s="457"/>
      <c r="P4866" s="398"/>
      <c r="Q4866" s="398"/>
    </row>
    <row r="4867" spans="1:17" s="364" customFormat="1" ht="109.2" customHeight="1" x14ac:dyDescent="0.3">
      <c r="A4867" s="368"/>
      <c r="B4867" s="361"/>
      <c r="C4867" s="368"/>
      <c r="D4867" s="368"/>
      <c r="E4867" s="368"/>
      <c r="F4867" s="368"/>
      <c r="G4867" s="369"/>
      <c r="H4867" s="369"/>
      <c r="I4867" s="443"/>
      <c r="J4867" s="368"/>
      <c r="O4867" s="457"/>
      <c r="P4867" s="398"/>
      <c r="Q4867" s="398"/>
    </row>
    <row r="4868" spans="1:17" s="364" customFormat="1" ht="109.2" customHeight="1" x14ac:dyDescent="0.3">
      <c r="A4868" s="368"/>
      <c r="B4868" s="361"/>
      <c r="C4868" s="368"/>
      <c r="D4868" s="368"/>
      <c r="E4868" s="368"/>
      <c r="F4868" s="368"/>
      <c r="G4868" s="369"/>
      <c r="H4868" s="369"/>
      <c r="I4868" s="443"/>
      <c r="J4868" s="368"/>
      <c r="O4868" s="457"/>
      <c r="P4868" s="398"/>
      <c r="Q4868" s="398"/>
    </row>
    <row r="4869" spans="1:17" s="364" customFormat="1" ht="109.2" customHeight="1" x14ac:dyDescent="0.3">
      <c r="A4869" s="368"/>
      <c r="B4869" s="361"/>
      <c r="C4869" s="368"/>
      <c r="D4869" s="368"/>
      <c r="E4869" s="368"/>
      <c r="F4869" s="368"/>
      <c r="G4869" s="369"/>
      <c r="H4869" s="369"/>
      <c r="I4869" s="443"/>
      <c r="J4869" s="368"/>
      <c r="O4869" s="457"/>
      <c r="P4869" s="398"/>
      <c r="Q4869" s="398"/>
    </row>
    <row r="4870" spans="1:17" s="364" customFormat="1" ht="109.2" customHeight="1" x14ac:dyDescent="0.3">
      <c r="A4870" s="368"/>
      <c r="B4870" s="361"/>
      <c r="C4870" s="368"/>
      <c r="D4870" s="368"/>
      <c r="E4870" s="368"/>
      <c r="F4870" s="368"/>
      <c r="G4870" s="369"/>
      <c r="H4870" s="369"/>
      <c r="I4870" s="443"/>
      <c r="J4870" s="368"/>
      <c r="O4870" s="457"/>
      <c r="P4870" s="398"/>
      <c r="Q4870" s="398"/>
    </row>
    <row r="4871" spans="1:17" s="364" customFormat="1" ht="109.2" customHeight="1" x14ac:dyDescent="0.3">
      <c r="A4871" s="368"/>
      <c r="B4871" s="361"/>
      <c r="C4871" s="368"/>
      <c r="D4871" s="368"/>
      <c r="E4871" s="368"/>
      <c r="F4871" s="368"/>
      <c r="G4871" s="369"/>
      <c r="H4871" s="369"/>
      <c r="I4871" s="443"/>
      <c r="J4871" s="368"/>
      <c r="O4871" s="457"/>
      <c r="P4871" s="398"/>
      <c r="Q4871" s="398"/>
    </row>
    <row r="4872" spans="1:17" s="364" customFormat="1" ht="109.2" customHeight="1" x14ac:dyDescent="0.3">
      <c r="A4872" s="368"/>
      <c r="B4872" s="361"/>
      <c r="C4872" s="368"/>
      <c r="D4872" s="368"/>
      <c r="E4872" s="368"/>
      <c r="F4872" s="368"/>
      <c r="G4872" s="369"/>
      <c r="H4872" s="369"/>
      <c r="I4872" s="443"/>
      <c r="J4872" s="368"/>
      <c r="O4872" s="457"/>
      <c r="P4872" s="398"/>
      <c r="Q4872" s="398"/>
    </row>
    <row r="4873" spans="1:17" s="364" customFormat="1" ht="109.2" customHeight="1" x14ac:dyDescent="0.3">
      <c r="A4873" s="368"/>
      <c r="B4873" s="361"/>
      <c r="C4873" s="368"/>
      <c r="D4873" s="368"/>
      <c r="E4873" s="368"/>
      <c r="F4873" s="368"/>
      <c r="G4873" s="369"/>
      <c r="H4873" s="369"/>
      <c r="I4873" s="443"/>
      <c r="J4873" s="368"/>
      <c r="O4873" s="457"/>
      <c r="P4873" s="398"/>
      <c r="Q4873" s="398"/>
    </row>
    <row r="4874" spans="1:17" s="364" customFormat="1" ht="109.2" customHeight="1" x14ac:dyDescent="0.3">
      <c r="A4874" s="368"/>
      <c r="B4874" s="361"/>
      <c r="C4874" s="368"/>
      <c r="D4874" s="368"/>
      <c r="E4874" s="368"/>
      <c r="F4874" s="368"/>
      <c r="G4874" s="369"/>
      <c r="H4874" s="369"/>
      <c r="I4874" s="443"/>
      <c r="J4874" s="368"/>
      <c r="O4874" s="457"/>
      <c r="P4874" s="398"/>
      <c r="Q4874" s="398"/>
    </row>
    <row r="4875" spans="1:17" s="364" customFormat="1" ht="109.2" customHeight="1" x14ac:dyDescent="0.3">
      <c r="A4875" s="368"/>
      <c r="B4875" s="361"/>
      <c r="C4875" s="368"/>
      <c r="D4875" s="368"/>
      <c r="E4875" s="368"/>
      <c r="F4875" s="368"/>
      <c r="G4875" s="369"/>
      <c r="H4875" s="369"/>
      <c r="I4875" s="443"/>
      <c r="J4875" s="368"/>
      <c r="O4875" s="457"/>
      <c r="P4875" s="398"/>
      <c r="Q4875" s="398"/>
    </row>
    <row r="4876" spans="1:17" s="364" customFormat="1" ht="109.2" customHeight="1" x14ac:dyDescent="0.3">
      <c r="A4876" s="368"/>
      <c r="B4876" s="361"/>
      <c r="C4876" s="368"/>
      <c r="D4876" s="368"/>
      <c r="E4876" s="368"/>
      <c r="F4876" s="368"/>
      <c r="G4876" s="369"/>
      <c r="H4876" s="369"/>
      <c r="I4876" s="443"/>
      <c r="J4876" s="368"/>
      <c r="O4876" s="457"/>
      <c r="P4876" s="398"/>
      <c r="Q4876" s="398"/>
    </row>
    <row r="4877" spans="1:17" s="364" customFormat="1" ht="109.2" customHeight="1" x14ac:dyDescent="0.3">
      <c r="A4877" s="368"/>
      <c r="B4877" s="361"/>
      <c r="C4877" s="368"/>
      <c r="D4877" s="368"/>
      <c r="E4877" s="368"/>
      <c r="F4877" s="368"/>
      <c r="G4877" s="369"/>
      <c r="H4877" s="369"/>
      <c r="I4877" s="443"/>
      <c r="J4877" s="368"/>
      <c r="O4877" s="457"/>
      <c r="P4877" s="398"/>
      <c r="Q4877" s="398"/>
    </row>
    <row r="4878" spans="1:17" s="364" customFormat="1" ht="109.2" customHeight="1" x14ac:dyDescent="0.3">
      <c r="A4878" s="368"/>
      <c r="B4878" s="361"/>
      <c r="C4878" s="368"/>
      <c r="D4878" s="368"/>
      <c r="E4878" s="368"/>
      <c r="F4878" s="368"/>
      <c r="G4878" s="369"/>
      <c r="H4878" s="369"/>
      <c r="I4878" s="443"/>
      <c r="J4878" s="368"/>
      <c r="O4878" s="457"/>
      <c r="P4878" s="398"/>
      <c r="Q4878" s="398"/>
    </row>
    <row r="4879" spans="1:17" s="364" customFormat="1" ht="109.2" customHeight="1" x14ac:dyDescent="0.3">
      <c r="A4879" s="368"/>
      <c r="B4879" s="361"/>
      <c r="C4879" s="368"/>
      <c r="D4879" s="368"/>
      <c r="E4879" s="368"/>
      <c r="F4879" s="368"/>
      <c r="G4879" s="369"/>
      <c r="H4879" s="369"/>
      <c r="I4879" s="443"/>
      <c r="J4879" s="368"/>
      <c r="O4879" s="457"/>
      <c r="P4879" s="398"/>
      <c r="Q4879" s="398"/>
    </row>
    <row r="4880" spans="1:17" s="364" customFormat="1" ht="109.2" customHeight="1" x14ac:dyDescent="0.3">
      <c r="A4880" s="368"/>
      <c r="B4880" s="361"/>
      <c r="C4880" s="368"/>
      <c r="D4880" s="368"/>
      <c r="E4880" s="368"/>
      <c r="F4880" s="368"/>
      <c r="G4880" s="369"/>
      <c r="H4880" s="369"/>
      <c r="I4880" s="443"/>
      <c r="J4880" s="368"/>
      <c r="O4880" s="457"/>
      <c r="P4880" s="398"/>
      <c r="Q4880" s="398"/>
    </row>
    <row r="4881" spans="1:17" s="364" customFormat="1" ht="109.2" customHeight="1" x14ac:dyDescent="0.3">
      <c r="A4881" s="368"/>
      <c r="B4881" s="361"/>
      <c r="C4881" s="368"/>
      <c r="D4881" s="368"/>
      <c r="E4881" s="368"/>
      <c r="F4881" s="368"/>
      <c r="G4881" s="369"/>
      <c r="H4881" s="369"/>
      <c r="I4881" s="443"/>
      <c r="J4881" s="368"/>
      <c r="O4881" s="457"/>
      <c r="P4881" s="398"/>
      <c r="Q4881" s="398"/>
    </row>
    <row r="4882" spans="1:17" s="364" customFormat="1" ht="109.2" customHeight="1" x14ac:dyDescent="0.3">
      <c r="A4882" s="368"/>
      <c r="B4882" s="361"/>
      <c r="C4882" s="368"/>
      <c r="D4882" s="368"/>
      <c r="E4882" s="368"/>
      <c r="F4882" s="368"/>
      <c r="G4882" s="369"/>
      <c r="H4882" s="369"/>
      <c r="I4882" s="443"/>
      <c r="J4882" s="368"/>
      <c r="O4882" s="457"/>
      <c r="P4882" s="398"/>
      <c r="Q4882" s="398"/>
    </row>
    <row r="4883" spans="1:17" s="364" customFormat="1" ht="109.2" customHeight="1" x14ac:dyDescent="0.3">
      <c r="A4883" s="368"/>
      <c r="B4883" s="361"/>
      <c r="C4883" s="368"/>
      <c r="D4883" s="368"/>
      <c r="E4883" s="368"/>
      <c r="F4883" s="368"/>
      <c r="G4883" s="369"/>
      <c r="H4883" s="369"/>
      <c r="I4883" s="443"/>
      <c r="J4883" s="368"/>
      <c r="O4883" s="457"/>
      <c r="P4883" s="398"/>
      <c r="Q4883" s="398"/>
    </row>
    <row r="4884" spans="1:17" s="364" customFormat="1" ht="109.2" customHeight="1" x14ac:dyDescent="0.3">
      <c r="A4884" s="368"/>
      <c r="B4884" s="361"/>
      <c r="C4884" s="368"/>
      <c r="D4884" s="368"/>
      <c r="E4884" s="368"/>
      <c r="F4884" s="368"/>
      <c r="G4884" s="369"/>
      <c r="H4884" s="369"/>
      <c r="I4884" s="443"/>
      <c r="J4884" s="368"/>
      <c r="O4884" s="457"/>
      <c r="P4884" s="398"/>
      <c r="Q4884" s="398"/>
    </row>
    <row r="4885" spans="1:17" s="364" customFormat="1" ht="109.2" customHeight="1" x14ac:dyDescent="0.3">
      <c r="A4885" s="368"/>
      <c r="B4885" s="361"/>
      <c r="C4885" s="368"/>
      <c r="D4885" s="368"/>
      <c r="E4885" s="368"/>
      <c r="F4885" s="368"/>
      <c r="G4885" s="369"/>
      <c r="H4885" s="369"/>
      <c r="I4885" s="443"/>
      <c r="J4885" s="368"/>
      <c r="O4885" s="457"/>
      <c r="P4885" s="398"/>
      <c r="Q4885" s="398"/>
    </row>
    <row r="4886" spans="1:17" s="364" customFormat="1" ht="109.2" customHeight="1" x14ac:dyDescent="0.3">
      <c r="A4886" s="368"/>
      <c r="B4886" s="361"/>
      <c r="C4886" s="368"/>
      <c r="D4886" s="368"/>
      <c r="E4886" s="368"/>
      <c r="F4886" s="368"/>
      <c r="G4886" s="369"/>
      <c r="H4886" s="369"/>
      <c r="I4886" s="443"/>
      <c r="J4886" s="368"/>
      <c r="O4886" s="457"/>
      <c r="P4886" s="398"/>
      <c r="Q4886" s="398"/>
    </row>
    <row r="4887" spans="1:17" s="364" customFormat="1" ht="109.2" customHeight="1" x14ac:dyDescent="0.3">
      <c r="A4887" s="368"/>
      <c r="B4887" s="361"/>
      <c r="C4887" s="368"/>
      <c r="D4887" s="368"/>
      <c r="E4887" s="368"/>
      <c r="F4887" s="368"/>
      <c r="G4887" s="369"/>
      <c r="H4887" s="369"/>
      <c r="I4887" s="443"/>
      <c r="J4887" s="368"/>
      <c r="O4887" s="457"/>
      <c r="P4887" s="398"/>
      <c r="Q4887" s="398"/>
    </row>
    <row r="4888" spans="1:17" s="364" customFormat="1" ht="109.2" customHeight="1" x14ac:dyDescent="0.3">
      <c r="A4888" s="368"/>
      <c r="B4888" s="361"/>
      <c r="C4888" s="368"/>
      <c r="D4888" s="368"/>
      <c r="E4888" s="368"/>
      <c r="F4888" s="368"/>
      <c r="G4888" s="369"/>
      <c r="H4888" s="369"/>
      <c r="I4888" s="443"/>
      <c r="J4888" s="368"/>
      <c r="O4888" s="457"/>
      <c r="P4888" s="398"/>
      <c r="Q4888" s="398"/>
    </row>
    <row r="4889" spans="1:17" s="364" customFormat="1" ht="109.2" customHeight="1" x14ac:dyDescent="0.3">
      <c r="A4889" s="368"/>
      <c r="B4889" s="361"/>
      <c r="C4889" s="368"/>
      <c r="D4889" s="368"/>
      <c r="E4889" s="368"/>
      <c r="F4889" s="368"/>
      <c r="G4889" s="369"/>
      <c r="H4889" s="369"/>
      <c r="I4889" s="443"/>
      <c r="J4889" s="368"/>
      <c r="O4889" s="457"/>
      <c r="P4889" s="398"/>
      <c r="Q4889" s="398"/>
    </row>
    <row r="4890" spans="1:17" s="364" customFormat="1" ht="109.2" customHeight="1" x14ac:dyDescent="0.3">
      <c r="A4890" s="368"/>
      <c r="B4890" s="361"/>
      <c r="C4890" s="368"/>
      <c r="D4890" s="368"/>
      <c r="E4890" s="368"/>
      <c r="F4890" s="368"/>
      <c r="G4890" s="369"/>
      <c r="H4890" s="369"/>
      <c r="I4890" s="443"/>
      <c r="J4890" s="368"/>
      <c r="O4890" s="457"/>
      <c r="P4890" s="398"/>
      <c r="Q4890" s="398"/>
    </row>
    <row r="4891" spans="1:17" s="364" customFormat="1" ht="109.2" customHeight="1" x14ac:dyDescent="0.3">
      <c r="A4891" s="368"/>
      <c r="B4891" s="361"/>
      <c r="C4891" s="368"/>
      <c r="D4891" s="368"/>
      <c r="E4891" s="368"/>
      <c r="F4891" s="368"/>
      <c r="G4891" s="369"/>
      <c r="H4891" s="369"/>
      <c r="I4891" s="443"/>
      <c r="J4891" s="368"/>
      <c r="O4891" s="457"/>
      <c r="P4891" s="398"/>
      <c r="Q4891" s="398"/>
    </row>
    <row r="4892" spans="1:17" s="364" customFormat="1" ht="109.2" customHeight="1" x14ac:dyDescent="0.3">
      <c r="A4892" s="368"/>
      <c r="B4892" s="361"/>
      <c r="C4892" s="368"/>
      <c r="D4892" s="368"/>
      <c r="E4892" s="368"/>
      <c r="F4892" s="368"/>
      <c r="G4892" s="369"/>
      <c r="H4892" s="369"/>
      <c r="I4892" s="443"/>
      <c r="J4892" s="368"/>
      <c r="O4892" s="457"/>
      <c r="P4892" s="398"/>
      <c r="Q4892" s="398"/>
    </row>
    <row r="4893" spans="1:17" s="364" customFormat="1" ht="109.2" customHeight="1" x14ac:dyDescent="0.3">
      <c r="A4893" s="368"/>
      <c r="B4893" s="361"/>
      <c r="C4893" s="368"/>
      <c r="D4893" s="368"/>
      <c r="E4893" s="368"/>
      <c r="F4893" s="368"/>
      <c r="G4893" s="369"/>
      <c r="H4893" s="369"/>
      <c r="I4893" s="443"/>
      <c r="J4893" s="368"/>
      <c r="O4893" s="457"/>
      <c r="P4893" s="398"/>
      <c r="Q4893" s="398"/>
    </row>
    <row r="4894" spans="1:17" s="364" customFormat="1" ht="109.2" customHeight="1" x14ac:dyDescent="0.3">
      <c r="A4894" s="368"/>
      <c r="B4894" s="361"/>
      <c r="C4894" s="368"/>
      <c r="D4894" s="368"/>
      <c r="E4894" s="368"/>
      <c r="F4894" s="368"/>
      <c r="G4894" s="369"/>
      <c r="H4894" s="369"/>
      <c r="I4894" s="443"/>
      <c r="J4894" s="368"/>
      <c r="O4894" s="457"/>
      <c r="P4894" s="398"/>
      <c r="Q4894" s="398"/>
    </row>
    <row r="4895" spans="1:17" s="364" customFormat="1" ht="109.2" customHeight="1" x14ac:dyDescent="0.3">
      <c r="A4895" s="368"/>
      <c r="B4895" s="361"/>
      <c r="C4895" s="368"/>
      <c r="D4895" s="368"/>
      <c r="E4895" s="368"/>
      <c r="F4895" s="368"/>
      <c r="G4895" s="369"/>
      <c r="H4895" s="369"/>
      <c r="I4895" s="443"/>
      <c r="J4895" s="368"/>
      <c r="O4895" s="457"/>
      <c r="P4895" s="398"/>
      <c r="Q4895" s="398"/>
    </row>
    <row r="4896" spans="1:17" s="364" customFormat="1" ht="109.2" customHeight="1" x14ac:dyDescent="0.3">
      <c r="A4896" s="368"/>
      <c r="B4896" s="361"/>
      <c r="C4896" s="368"/>
      <c r="D4896" s="368"/>
      <c r="E4896" s="368"/>
      <c r="F4896" s="368"/>
      <c r="G4896" s="369"/>
      <c r="H4896" s="369"/>
      <c r="I4896" s="443"/>
      <c r="J4896" s="368"/>
      <c r="O4896" s="457"/>
      <c r="P4896" s="398"/>
      <c r="Q4896" s="398"/>
    </row>
    <row r="4897" spans="1:17" s="364" customFormat="1" ht="109.2" customHeight="1" x14ac:dyDescent="0.3">
      <c r="A4897" s="368"/>
      <c r="B4897" s="361"/>
      <c r="C4897" s="368"/>
      <c r="D4897" s="368"/>
      <c r="E4897" s="368"/>
      <c r="F4897" s="368"/>
      <c r="G4897" s="369"/>
      <c r="H4897" s="369"/>
      <c r="I4897" s="443"/>
      <c r="J4897" s="368"/>
      <c r="O4897" s="457"/>
      <c r="P4897" s="398"/>
      <c r="Q4897" s="398"/>
    </row>
    <row r="4898" spans="1:17" s="364" customFormat="1" ht="109.2" customHeight="1" x14ac:dyDescent="0.3">
      <c r="A4898" s="368"/>
      <c r="B4898" s="361"/>
      <c r="C4898" s="368"/>
      <c r="D4898" s="368"/>
      <c r="E4898" s="368"/>
      <c r="F4898" s="368"/>
      <c r="G4898" s="369"/>
      <c r="H4898" s="369"/>
      <c r="I4898" s="443"/>
      <c r="J4898" s="368"/>
      <c r="O4898" s="457"/>
      <c r="P4898" s="398"/>
      <c r="Q4898" s="398"/>
    </row>
    <row r="4899" spans="1:17" s="364" customFormat="1" ht="109.2" customHeight="1" x14ac:dyDescent="0.3">
      <c r="A4899" s="368"/>
      <c r="B4899" s="361"/>
      <c r="C4899" s="368"/>
      <c r="D4899" s="368"/>
      <c r="E4899" s="368"/>
      <c r="F4899" s="368"/>
      <c r="G4899" s="369"/>
      <c r="H4899" s="369"/>
      <c r="I4899" s="443"/>
      <c r="J4899" s="368"/>
      <c r="O4899" s="457"/>
      <c r="P4899" s="398"/>
      <c r="Q4899" s="398"/>
    </row>
    <row r="4900" spans="1:17" s="364" customFormat="1" ht="109.2" customHeight="1" x14ac:dyDescent="0.3">
      <c r="A4900" s="368"/>
      <c r="B4900" s="361"/>
      <c r="C4900" s="368"/>
      <c r="D4900" s="368"/>
      <c r="E4900" s="368"/>
      <c r="F4900" s="368"/>
      <c r="G4900" s="369"/>
      <c r="H4900" s="369"/>
      <c r="I4900" s="443"/>
      <c r="J4900" s="368"/>
      <c r="O4900" s="457"/>
      <c r="P4900" s="398"/>
      <c r="Q4900" s="398"/>
    </row>
    <row r="4901" spans="1:17" s="364" customFormat="1" ht="109.2" customHeight="1" x14ac:dyDescent="0.3">
      <c r="A4901" s="368"/>
      <c r="B4901" s="361"/>
      <c r="C4901" s="368"/>
      <c r="D4901" s="368"/>
      <c r="E4901" s="368"/>
      <c r="F4901" s="368"/>
      <c r="G4901" s="369"/>
      <c r="H4901" s="369"/>
      <c r="I4901" s="443"/>
      <c r="J4901" s="368"/>
      <c r="O4901" s="457"/>
      <c r="P4901" s="398"/>
      <c r="Q4901" s="398"/>
    </row>
    <row r="4902" spans="1:17" s="364" customFormat="1" ht="109.2" customHeight="1" x14ac:dyDescent="0.3">
      <c r="A4902" s="368"/>
      <c r="B4902" s="361"/>
      <c r="C4902" s="368"/>
      <c r="D4902" s="368"/>
      <c r="E4902" s="368"/>
      <c r="F4902" s="368"/>
      <c r="G4902" s="369"/>
      <c r="H4902" s="369"/>
      <c r="I4902" s="443"/>
      <c r="J4902" s="368"/>
      <c r="O4902" s="457"/>
      <c r="P4902" s="398"/>
      <c r="Q4902" s="398"/>
    </row>
    <row r="4903" spans="1:17" s="364" customFormat="1" ht="109.2" customHeight="1" x14ac:dyDescent="0.3">
      <c r="A4903" s="368"/>
      <c r="B4903" s="361"/>
      <c r="C4903" s="368"/>
      <c r="D4903" s="368"/>
      <c r="E4903" s="368"/>
      <c r="F4903" s="368"/>
      <c r="G4903" s="369"/>
      <c r="H4903" s="369"/>
      <c r="I4903" s="443"/>
      <c r="J4903" s="368"/>
      <c r="O4903" s="457"/>
      <c r="P4903" s="398"/>
      <c r="Q4903" s="398"/>
    </row>
    <row r="4904" spans="1:17" s="364" customFormat="1" ht="109.2" customHeight="1" x14ac:dyDescent="0.3">
      <c r="A4904" s="368"/>
      <c r="B4904" s="361"/>
      <c r="C4904" s="368"/>
      <c r="D4904" s="368"/>
      <c r="E4904" s="368"/>
      <c r="F4904" s="368"/>
      <c r="G4904" s="369"/>
      <c r="H4904" s="369"/>
      <c r="I4904" s="443"/>
      <c r="J4904" s="368"/>
      <c r="O4904" s="457"/>
      <c r="P4904" s="398"/>
      <c r="Q4904" s="398"/>
    </row>
    <row r="4905" spans="1:17" s="364" customFormat="1" ht="109.2" customHeight="1" x14ac:dyDescent="0.3">
      <c r="A4905" s="368"/>
      <c r="B4905" s="361"/>
      <c r="C4905" s="368"/>
      <c r="D4905" s="368"/>
      <c r="E4905" s="368"/>
      <c r="F4905" s="368"/>
      <c r="G4905" s="369"/>
      <c r="H4905" s="369"/>
      <c r="I4905" s="443"/>
      <c r="J4905" s="368"/>
      <c r="O4905" s="457"/>
      <c r="P4905" s="398"/>
      <c r="Q4905" s="398"/>
    </row>
    <row r="4906" spans="1:17" s="364" customFormat="1" ht="109.2" customHeight="1" x14ac:dyDescent="0.3">
      <c r="A4906" s="368"/>
      <c r="B4906" s="361"/>
      <c r="C4906" s="368"/>
      <c r="D4906" s="368"/>
      <c r="E4906" s="368"/>
      <c r="F4906" s="368"/>
      <c r="G4906" s="369"/>
      <c r="H4906" s="369"/>
      <c r="I4906" s="443"/>
      <c r="J4906" s="368"/>
      <c r="O4906" s="457"/>
      <c r="P4906" s="398"/>
      <c r="Q4906" s="398"/>
    </row>
    <row r="4907" spans="1:17" s="364" customFormat="1" ht="109.2" customHeight="1" x14ac:dyDescent="0.3">
      <c r="A4907" s="368"/>
      <c r="B4907" s="361"/>
      <c r="C4907" s="368"/>
      <c r="D4907" s="368"/>
      <c r="E4907" s="368"/>
      <c r="F4907" s="368"/>
      <c r="G4907" s="369"/>
      <c r="H4907" s="369"/>
      <c r="I4907" s="443"/>
      <c r="J4907" s="368"/>
      <c r="O4907" s="457"/>
      <c r="P4907" s="398"/>
      <c r="Q4907" s="398"/>
    </row>
    <row r="4908" spans="1:17" s="364" customFormat="1" ht="109.2" customHeight="1" x14ac:dyDescent="0.3">
      <c r="A4908" s="368"/>
      <c r="B4908" s="361"/>
      <c r="C4908" s="368"/>
      <c r="D4908" s="368"/>
      <c r="E4908" s="368"/>
      <c r="F4908" s="368"/>
      <c r="G4908" s="369"/>
      <c r="H4908" s="369"/>
      <c r="I4908" s="443"/>
      <c r="J4908" s="368"/>
      <c r="O4908" s="457"/>
      <c r="P4908" s="398"/>
      <c r="Q4908" s="398"/>
    </row>
    <row r="4909" spans="1:17" s="364" customFormat="1" ht="109.2" customHeight="1" x14ac:dyDescent="0.3">
      <c r="A4909" s="368"/>
      <c r="B4909" s="361"/>
      <c r="C4909" s="368"/>
      <c r="D4909" s="368"/>
      <c r="E4909" s="368"/>
      <c r="F4909" s="368"/>
      <c r="G4909" s="369"/>
      <c r="H4909" s="369"/>
      <c r="I4909" s="443"/>
      <c r="J4909" s="368"/>
      <c r="O4909" s="457"/>
      <c r="P4909" s="398"/>
      <c r="Q4909" s="398"/>
    </row>
    <row r="4910" spans="1:17" s="364" customFormat="1" ht="109.2" customHeight="1" x14ac:dyDescent="0.3">
      <c r="A4910" s="368"/>
      <c r="B4910" s="361"/>
      <c r="C4910" s="368"/>
      <c r="D4910" s="368"/>
      <c r="E4910" s="368"/>
      <c r="F4910" s="368"/>
      <c r="G4910" s="369"/>
      <c r="H4910" s="369"/>
      <c r="I4910" s="443"/>
      <c r="J4910" s="368"/>
      <c r="O4910" s="457"/>
      <c r="P4910" s="398"/>
      <c r="Q4910" s="398"/>
    </row>
    <row r="4911" spans="1:17" s="364" customFormat="1" ht="109.2" customHeight="1" x14ac:dyDescent="0.3">
      <c r="A4911" s="368"/>
      <c r="B4911" s="361"/>
      <c r="C4911" s="368"/>
      <c r="D4911" s="368"/>
      <c r="E4911" s="368"/>
      <c r="F4911" s="368"/>
      <c r="G4911" s="369"/>
      <c r="H4911" s="369"/>
      <c r="I4911" s="443"/>
      <c r="J4911" s="368"/>
      <c r="O4911" s="457"/>
      <c r="P4911" s="398"/>
      <c r="Q4911" s="398"/>
    </row>
    <row r="4912" spans="1:17" s="364" customFormat="1" ht="109.2" customHeight="1" x14ac:dyDescent="0.3">
      <c r="A4912" s="368"/>
      <c r="B4912" s="361"/>
      <c r="C4912" s="368"/>
      <c r="D4912" s="368"/>
      <c r="E4912" s="368"/>
      <c r="F4912" s="368"/>
      <c r="G4912" s="369"/>
      <c r="H4912" s="369"/>
      <c r="I4912" s="443"/>
      <c r="J4912" s="368"/>
      <c r="O4912" s="457"/>
      <c r="P4912" s="398"/>
      <c r="Q4912" s="398"/>
    </row>
    <row r="4913" spans="1:17" s="364" customFormat="1" ht="109.2" customHeight="1" x14ac:dyDescent="0.3">
      <c r="A4913" s="368"/>
      <c r="B4913" s="361"/>
      <c r="C4913" s="368"/>
      <c r="D4913" s="368"/>
      <c r="E4913" s="368"/>
      <c r="F4913" s="368"/>
      <c r="G4913" s="369"/>
      <c r="H4913" s="369"/>
      <c r="I4913" s="443"/>
      <c r="J4913" s="368"/>
      <c r="O4913" s="457"/>
      <c r="P4913" s="398"/>
      <c r="Q4913" s="398"/>
    </row>
    <row r="4914" spans="1:17" s="364" customFormat="1" ht="109.2" customHeight="1" x14ac:dyDescent="0.3">
      <c r="A4914" s="368"/>
      <c r="B4914" s="361"/>
      <c r="C4914" s="368"/>
      <c r="D4914" s="368"/>
      <c r="E4914" s="368"/>
      <c r="F4914" s="368"/>
      <c r="G4914" s="369"/>
      <c r="H4914" s="369"/>
      <c r="I4914" s="443"/>
      <c r="J4914" s="368"/>
      <c r="O4914" s="457"/>
      <c r="P4914" s="398"/>
      <c r="Q4914" s="398"/>
    </row>
    <row r="4915" spans="1:17" s="364" customFormat="1" ht="109.2" customHeight="1" x14ac:dyDescent="0.3">
      <c r="A4915" s="368"/>
      <c r="B4915" s="361"/>
      <c r="C4915" s="368"/>
      <c r="D4915" s="368"/>
      <c r="E4915" s="368"/>
      <c r="F4915" s="368"/>
      <c r="G4915" s="369"/>
      <c r="H4915" s="369"/>
      <c r="I4915" s="443"/>
      <c r="J4915" s="368"/>
      <c r="O4915" s="457"/>
      <c r="P4915" s="398"/>
      <c r="Q4915" s="398"/>
    </row>
    <row r="4916" spans="1:17" s="364" customFormat="1" ht="109.2" customHeight="1" x14ac:dyDescent="0.3">
      <c r="A4916" s="368"/>
      <c r="B4916" s="361"/>
      <c r="C4916" s="368"/>
      <c r="D4916" s="368"/>
      <c r="E4916" s="368"/>
      <c r="F4916" s="368"/>
      <c r="G4916" s="369"/>
      <c r="H4916" s="369"/>
      <c r="I4916" s="443"/>
      <c r="J4916" s="368"/>
      <c r="O4916" s="457"/>
      <c r="P4916" s="398"/>
      <c r="Q4916" s="398"/>
    </row>
    <row r="4917" spans="1:17" s="364" customFormat="1" ht="109.2" customHeight="1" x14ac:dyDescent="0.3">
      <c r="A4917" s="368"/>
      <c r="B4917" s="361"/>
      <c r="C4917" s="368"/>
      <c r="D4917" s="368"/>
      <c r="E4917" s="368"/>
      <c r="F4917" s="368"/>
      <c r="G4917" s="369"/>
      <c r="H4917" s="369"/>
      <c r="I4917" s="443"/>
      <c r="J4917" s="368"/>
      <c r="O4917" s="457"/>
      <c r="P4917" s="398"/>
      <c r="Q4917" s="398"/>
    </row>
    <row r="4918" spans="1:17" s="364" customFormat="1" ht="109.2" customHeight="1" x14ac:dyDescent="0.3">
      <c r="A4918" s="368"/>
      <c r="B4918" s="361"/>
      <c r="C4918" s="368"/>
      <c r="D4918" s="368"/>
      <c r="E4918" s="368"/>
      <c r="F4918" s="368"/>
      <c r="G4918" s="369"/>
      <c r="H4918" s="369"/>
      <c r="I4918" s="443"/>
      <c r="J4918" s="368"/>
      <c r="O4918" s="457"/>
      <c r="P4918" s="398"/>
      <c r="Q4918" s="398"/>
    </row>
    <row r="4919" spans="1:17" s="364" customFormat="1" ht="109.2" customHeight="1" x14ac:dyDescent="0.3">
      <c r="A4919" s="368"/>
      <c r="B4919" s="361"/>
      <c r="C4919" s="368"/>
      <c r="D4919" s="368"/>
      <c r="E4919" s="368"/>
      <c r="F4919" s="368"/>
      <c r="G4919" s="369"/>
      <c r="H4919" s="369"/>
      <c r="I4919" s="443"/>
      <c r="J4919" s="368"/>
      <c r="O4919" s="457"/>
      <c r="P4919" s="398"/>
      <c r="Q4919" s="398"/>
    </row>
    <row r="4920" spans="1:17" s="364" customFormat="1" ht="109.2" customHeight="1" x14ac:dyDescent="0.3">
      <c r="A4920" s="368"/>
      <c r="B4920" s="361"/>
      <c r="C4920" s="368"/>
      <c r="D4920" s="368"/>
      <c r="E4920" s="368"/>
      <c r="F4920" s="368"/>
      <c r="G4920" s="369"/>
      <c r="H4920" s="369"/>
      <c r="I4920" s="443"/>
      <c r="J4920" s="368"/>
      <c r="O4920" s="457"/>
      <c r="P4920" s="398"/>
      <c r="Q4920" s="398"/>
    </row>
    <row r="4921" spans="1:17" s="364" customFormat="1" ht="109.2" customHeight="1" x14ac:dyDescent="0.3">
      <c r="A4921" s="368"/>
      <c r="B4921" s="361"/>
      <c r="C4921" s="368"/>
      <c r="D4921" s="368"/>
      <c r="E4921" s="368"/>
      <c r="F4921" s="368"/>
      <c r="G4921" s="369"/>
      <c r="H4921" s="369"/>
      <c r="I4921" s="443"/>
      <c r="J4921" s="368"/>
      <c r="O4921" s="457"/>
      <c r="P4921" s="398"/>
      <c r="Q4921" s="398"/>
    </row>
    <row r="4922" spans="1:17" s="364" customFormat="1" ht="109.2" customHeight="1" x14ac:dyDescent="0.3">
      <c r="A4922" s="368"/>
      <c r="B4922" s="361"/>
      <c r="C4922" s="368"/>
      <c r="D4922" s="368"/>
      <c r="E4922" s="368"/>
      <c r="F4922" s="368"/>
      <c r="G4922" s="369"/>
      <c r="H4922" s="369"/>
      <c r="I4922" s="443"/>
      <c r="J4922" s="368"/>
      <c r="O4922" s="457"/>
      <c r="P4922" s="398"/>
      <c r="Q4922" s="398"/>
    </row>
    <row r="4923" spans="1:17" s="364" customFormat="1" ht="109.2" customHeight="1" x14ac:dyDescent="0.3">
      <c r="A4923" s="368"/>
      <c r="B4923" s="361"/>
      <c r="C4923" s="368"/>
      <c r="D4923" s="368"/>
      <c r="E4923" s="368"/>
      <c r="F4923" s="368"/>
      <c r="G4923" s="369"/>
      <c r="H4923" s="369"/>
      <c r="I4923" s="443"/>
      <c r="J4923" s="368"/>
      <c r="O4923" s="457"/>
      <c r="P4923" s="398"/>
      <c r="Q4923" s="398"/>
    </row>
    <row r="4924" spans="1:17" s="364" customFormat="1" ht="109.2" customHeight="1" x14ac:dyDescent="0.3">
      <c r="A4924" s="368"/>
      <c r="B4924" s="361"/>
      <c r="C4924" s="368"/>
      <c r="D4924" s="368"/>
      <c r="E4924" s="368"/>
      <c r="F4924" s="368"/>
      <c r="G4924" s="369"/>
      <c r="H4924" s="369"/>
      <c r="I4924" s="443"/>
      <c r="J4924" s="368"/>
      <c r="O4924" s="457"/>
      <c r="P4924" s="398"/>
      <c r="Q4924" s="398"/>
    </row>
    <row r="4925" spans="1:17" s="364" customFormat="1" ht="109.2" customHeight="1" x14ac:dyDescent="0.3">
      <c r="A4925" s="368"/>
      <c r="B4925" s="361"/>
      <c r="C4925" s="368"/>
      <c r="D4925" s="368"/>
      <c r="E4925" s="368"/>
      <c r="F4925" s="368"/>
      <c r="G4925" s="369"/>
      <c r="H4925" s="369"/>
      <c r="I4925" s="443"/>
      <c r="J4925" s="368"/>
      <c r="O4925" s="457"/>
      <c r="P4925" s="398"/>
      <c r="Q4925" s="398"/>
    </row>
    <row r="4926" spans="1:17" s="364" customFormat="1" ht="109.2" customHeight="1" x14ac:dyDescent="0.3">
      <c r="A4926" s="368"/>
      <c r="B4926" s="361"/>
      <c r="C4926" s="368"/>
      <c r="D4926" s="368"/>
      <c r="E4926" s="368"/>
      <c r="F4926" s="368"/>
      <c r="G4926" s="369"/>
      <c r="H4926" s="369"/>
      <c r="I4926" s="443"/>
      <c r="J4926" s="368"/>
      <c r="O4926" s="457"/>
      <c r="P4926" s="398"/>
      <c r="Q4926" s="398"/>
    </row>
    <row r="4927" spans="1:17" s="364" customFormat="1" ht="109.2" customHeight="1" x14ac:dyDescent="0.3">
      <c r="A4927" s="368"/>
      <c r="B4927" s="361"/>
      <c r="C4927" s="368"/>
      <c r="D4927" s="368"/>
      <c r="E4927" s="368"/>
      <c r="F4927" s="368"/>
      <c r="G4927" s="369"/>
      <c r="H4927" s="369"/>
      <c r="I4927" s="443"/>
      <c r="J4927" s="368"/>
      <c r="O4927" s="457"/>
      <c r="P4927" s="398"/>
      <c r="Q4927" s="398"/>
    </row>
    <row r="4928" spans="1:17" s="364" customFormat="1" ht="109.2" customHeight="1" x14ac:dyDescent="0.3">
      <c r="A4928" s="368"/>
      <c r="B4928" s="361"/>
      <c r="C4928" s="368"/>
      <c r="D4928" s="368"/>
      <c r="E4928" s="368"/>
      <c r="F4928" s="368"/>
      <c r="G4928" s="369"/>
      <c r="H4928" s="369"/>
      <c r="I4928" s="443"/>
      <c r="J4928" s="368"/>
      <c r="O4928" s="457"/>
      <c r="P4928" s="398"/>
      <c r="Q4928" s="398"/>
    </row>
    <row r="4929" spans="1:17" s="364" customFormat="1" ht="109.2" customHeight="1" x14ac:dyDescent="0.3">
      <c r="A4929" s="368"/>
      <c r="B4929" s="361"/>
      <c r="C4929" s="368"/>
      <c r="D4929" s="368"/>
      <c r="E4929" s="368"/>
      <c r="F4929" s="368"/>
      <c r="G4929" s="369"/>
      <c r="H4929" s="369"/>
      <c r="I4929" s="443"/>
      <c r="J4929" s="368"/>
      <c r="O4929" s="457"/>
      <c r="P4929" s="398"/>
      <c r="Q4929" s="398"/>
    </row>
    <row r="4930" spans="1:17" s="364" customFormat="1" ht="109.2" customHeight="1" x14ac:dyDescent="0.3">
      <c r="A4930" s="368"/>
      <c r="B4930" s="361"/>
      <c r="C4930" s="368"/>
      <c r="D4930" s="368"/>
      <c r="E4930" s="368"/>
      <c r="F4930" s="368"/>
      <c r="G4930" s="369"/>
      <c r="H4930" s="369"/>
      <c r="I4930" s="443"/>
      <c r="J4930" s="368"/>
      <c r="O4930" s="457"/>
      <c r="P4930" s="398"/>
      <c r="Q4930" s="398"/>
    </row>
    <row r="4931" spans="1:17" s="364" customFormat="1" ht="109.2" customHeight="1" x14ac:dyDescent="0.3">
      <c r="A4931" s="368"/>
      <c r="B4931" s="361"/>
      <c r="C4931" s="368"/>
      <c r="D4931" s="368"/>
      <c r="E4931" s="368"/>
      <c r="F4931" s="368"/>
      <c r="G4931" s="369"/>
      <c r="H4931" s="369"/>
      <c r="I4931" s="443"/>
      <c r="J4931" s="368"/>
      <c r="O4931" s="457"/>
      <c r="P4931" s="398"/>
      <c r="Q4931" s="398"/>
    </row>
    <row r="4932" spans="1:17" s="364" customFormat="1" ht="109.2" customHeight="1" x14ac:dyDescent="0.3">
      <c r="A4932" s="368"/>
      <c r="B4932" s="361"/>
      <c r="C4932" s="368"/>
      <c r="D4932" s="368"/>
      <c r="E4932" s="368"/>
      <c r="F4932" s="368"/>
      <c r="G4932" s="369"/>
      <c r="H4932" s="369"/>
      <c r="I4932" s="443"/>
      <c r="J4932" s="368"/>
      <c r="O4932" s="457"/>
      <c r="P4932" s="398"/>
      <c r="Q4932" s="398"/>
    </row>
    <row r="4933" spans="1:17" s="364" customFormat="1" ht="109.2" customHeight="1" x14ac:dyDescent="0.3">
      <c r="A4933" s="368"/>
      <c r="B4933" s="361"/>
      <c r="C4933" s="368"/>
      <c r="D4933" s="368"/>
      <c r="E4933" s="368"/>
      <c r="F4933" s="368"/>
      <c r="G4933" s="369"/>
      <c r="H4933" s="369"/>
      <c r="I4933" s="443"/>
      <c r="J4933" s="368"/>
      <c r="O4933" s="457"/>
      <c r="P4933" s="398"/>
      <c r="Q4933" s="398"/>
    </row>
    <row r="4934" spans="1:17" s="364" customFormat="1" ht="109.2" customHeight="1" x14ac:dyDescent="0.3">
      <c r="A4934" s="368"/>
      <c r="B4934" s="361"/>
      <c r="C4934" s="368"/>
      <c r="D4934" s="368"/>
      <c r="E4934" s="368"/>
      <c r="F4934" s="368"/>
      <c r="G4934" s="369"/>
      <c r="H4934" s="369"/>
      <c r="I4934" s="443"/>
      <c r="J4934" s="368"/>
      <c r="O4934" s="457"/>
      <c r="P4934" s="398"/>
      <c r="Q4934" s="398"/>
    </row>
    <row r="4935" spans="1:17" s="364" customFormat="1" ht="109.2" customHeight="1" x14ac:dyDescent="0.3">
      <c r="A4935" s="368"/>
      <c r="B4935" s="361"/>
      <c r="C4935" s="368"/>
      <c r="D4935" s="368"/>
      <c r="E4935" s="368"/>
      <c r="F4935" s="368"/>
      <c r="G4935" s="369"/>
      <c r="H4935" s="369"/>
      <c r="I4935" s="443"/>
      <c r="J4935" s="368"/>
      <c r="O4935" s="457"/>
      <c r="P4935" s="398"/>
      <c r="Q4935" s="398"/>
    </row>
    <row r="4936" spans="1:17" s="364" customFormat="1" ht="109.2" customHeight="1" x14ac:dyDescent="0.3">
      <c r="A4936" s="368"/>
      <c r="B4936" s="361"/>
      <c r="C4936" s="368"/>
      <c r="D4936" s="368"/>
      <c r="E4936" s="368"/>
      <c r="F4936" s="368"/>
      <c r="G4936" s="369"/>
      <c r="H4936" s="369"/>
      <c r="I4936" s="443"/>
      <c r="J4936" s="368"/>
      <c r="O4936" s="457"/>
      <c r="P4936" s="398"/>
      <c r="Q4936" s="398"/>
    </row>
    <row r="4937" spans="1:17" s="364" customFormat="1" ht="109.2" customHeight="1" x14ac:dyDescent="0.3">
      <c r="A4937" s="368"/>
      <c r="B4937" s="361"/>
      <c r="C4937" s="368"/>
      <c r="D4937" s="368"/>
      <c r="E4937" s="368"/>
      <c r="F4937" s="368"/>
      <c r="G4937" s="369"/>
      <c r="H4937" s="369"/>
      <c r="I4937" s="443"/>
      <c r="J4937" s="368"/>
      <c r="O4937" s="457"/>
      <c r="P4937" s="398"/>
      <c r="Q4937" s="398"/>
    </row>
    <row r="4938" spans="1:17" s="364" customFormat="1" ht="109.2" customHeight="1" x14ac:dyDescent="0.3">
      <c r="A4938" s="368"/>
      <c r="B4938" s="361"/>
      <c r="C4938" s="368"/>
      <c r="D4938" s="368"/>
      <c r="E4938" s="368"/>
      <c r="F4938" s="368"/>
      <c r="G4938" s="369"/>
      <c r="H4938" s="369"/>
      <c r="I4938" s="443"/>
      <c r="J4938" s="368"/>
      <c r="O4938" s="457"/>
      <c r="P4938" s="398"/>
      <c r="Q4938" s="398"/>
    </row>
    <row r="4939" spans="1:17" s="364" customFormat="1" ht="109.2" customHeight="1" x14ac:dyDescent="0.3">
      <c r="A4939" s="368"/>
      <c r="B4939" s="361"/>
      <c r="C4939" s="368"/>
      <c r="D4939" s="368"/>
      <c r="E4939" s="368"/>
      <c r="F4939" s="368"/>
      <c r="G4939" s="369"/>
      <c r="H4939" s="369"/>
      <c r="I4939" s="443"/>
      <c r="J4939" s="368"/>
      <c r="O4939" s="457"/>
      <c r="P4939" s="398"/>
      <c r="Q4939" s="398"/>
    </row>
    <row r="4940" spans="1:17" s="364" customFormat="1" ht="109.2" customHeight="1" x14ac:dyDescent="0.3">
      <c r="A4940" s="368"/>
      <c r="B4940" s="361"/>
      <c r="C4940" s="368"/>
      <c r="D4940" s="368"/>
      <c r="E4940" s="368"/>
      <c r="F4940" s="368"/>
      <c r="G4940" s="369"/>
      <c r="H4940" s="369"/>
      <c r="I4940" s="443"/>
      <c r="J4940" s="368"/>
      <c r="O4940" s="457"/>
      <c r="P4940" s="398"/>
      <c r="Q4940" s="398"/>
    </row>
    <row r="4941" spans="1:17" s="364" customFormat="1" ht="109.2" customHeight="1" x14ac:dyDescent="0.3">
      <c r="A4941" s="368"/>
      <c r="B4941" s="361"/>
      <c r="C4941" s="368"/>
      <c r="D4941" s="368"/>
      <c r="E4941" s="368"/>
      <c r="F4941" s="368"/>
      <c r="G4941" s="369"/>
      <c r="H4941" s="369"/>
      <c r="I4941" s="443"/>
      <c r="J4941" s="368"/>
      <c r="O4941" s="457"/>
      <c r="P4941" s="398"/>
      <c r="Q4941" s="398"/>
    </row>
    <row r="4942" spans="1:17" s="364" customFormat="1" ht="109.2" customHeight="1" x14ac:dyDescent="0.3">
      <c r="A4942" s="368"/>
      <c r="B4942" s="361"/>
      <c r="C4942" s="368"/>
      <c r="D4942" s="368"/>
      <c r="E4942" s="368"/>
      <c r="F4942" s="368"/>
      <c r="G4942" s="369"/>
      <c r="H4942" s="369"/>
      <c r="I4942" s="443"/>
      <c r="J4942" s="368"/>
      <c r="O4942" s="457"/>
      <c r="P4942" s="398"/>
      <c r="Q4942" s="398"/>
    </row>
    <row r="4943" spans="1:17" s="364" customFormat="1" ht="109.2" customHeight="1" x14ac:dyDescent="0.3">
      <c r="A4943" s="368"/>
      <c r="B4943" s="361"/>
      <c r="C4943" s="368"/>
      <c r="D4943" s="368"/>
      <c r="E4943" s="368"/>
      <c r="F4943" s="368"/>
      <c r="G4943" s="369"/>
      <c r="H4943" s="369"/>
      <c r="I4943" s="443"/>
      <c r="J4943" s="368"/>
      <c r="O4943" s="457"/>
      <c r="P4943" s="398"/>
      <c r="Q4943" s="398"/>
    </row>
    <row r="4944" spans="1:17" s="364" customFormat="1" ht="109.2" customHeight="1" x14ac:dyDescent="0.3">
      <c r="A4944" s="368"/>
      <c r="B4944" s="361"/>
      <c r="C4944" s="368"/>
      <c r="D4944" s="368"/>
      <c r="E4944" s="368"/>
      <c r="F4944" s="368"/>
      <c r="G4944" s="369"/>
      <c r="H4944" s="369"/>
      <c r="I4944" s="443"/>
      <c r="J4944" s="368"/>
      <c r="O4944" s="457"/>
      <c r="P4944" s="398"/>
      <c r="Q4944" s="398"/>
    </row>
    <row r="4945" spans="1:17" s="364" customFormat="1" ht="109.2" customHeight="1" x14ac:dyDescent="0.3">
      <c r="A4945" s="368"/>
      <c r="B4945" s="361"/>
      <c r="C4945" s="368"/>
      <c r="D4945" s="368"/>
      <c r="E4945" s="368"/>
      <c r="F4945" s="368"/>
      <c r="G4945" s="369"/>
      <c r="H4945" s="369"/>
      <c r="I4945" s="443"/>
      <c r="J4945" s="368"/>
      <c r="O4945" s="457"/>
      <c r="P4945" s="398"/>
      <c r="Q4945" s="398"/>
    </row>
    <row r="4946" spans="1:17" s="364" customFormat="1" ht="109.2" customHeight="1" x14ac:dyDescent="0.3">
      <c r="A4946" s="368"/>
      <c r="B4946" s="361"/>
      <c r="C4946" s="368"/>
      <c r="D4946" s="368"/>
      <c r="E4946" s="368"/>
      <c r="F4946" s="368"/>
      <c r="G4946" s="369"/>
      <c r="H4946" s="369"/>
      <c r="I4946" s="443"/>
      <c r="J4946" s="368"/>
      <c r="O4946" s="457"/>
      <c r="P4946" s="398"/>
      <c r="Q4946" s="398"/>
    </row>
    <row r="4947" spans="1:17" s="364" customFormat="1" ht="109.2" customHeight="1" x14ac:dyDescent="0.3">
      <c r="A4947" s="368"/>
      <c r="B4947" s="361"/>
      <c r="C4947" s="368"/>
      <c r="D4947" s="368"/>
      <c r="E4947" s="368"/>
      <c r="F4947" s="368"/>
      <c r="G4947" s="369"/>
      <c r="H4947" s="369"/>
      <c r="I4947" s="443"/>
      <c r="J4947" s="368"/>
      <c r="O4947" s="457"/>
      <c r="P4947" s="398"/>
      <c r="Q4947" s="398"/>
    </row>
    <row r="4948" spans="1:17" s="364" customFormat="1" ht="109.2" customHeight="1" x14ac:dyDescent="0.3">
      <c r="A4948" s="368"/>
      <c r="B4948" s="361"/>
      <c r="C4948" s="368"/>
      <c r="D4948" s="368"/>
      <c r="E4948" s="368"/>
      <c r="F4948" s="368"/>
      <c r="G4948" s="369"/>
      <c r="H4948" s="369"/>
      <c r="I4948" s="443"/>
      <c r="J4948" s="368"/>
      <c r="O4948" s="457"/>
      <c r="P4948" s="398"/>
      <c r="Q4948" s="398"/>
    </row>
    <row r="4949" spans="1:17" s="364" customFormat="1" ht="109.2" customHeight="1" x14ac:dyDescent="0.3">
      <c r="A4949" s="368"/>
      <c r="B4949" s="361"/>
      <c r="C4949" s="368"/>
      <c r="D4949" s="368"/>
      <c r="E4949" s="368"/>
      <c r="F4949" s="368"/>
      <c r="G4949" s="369"/>
      <c r="H4949" s="369"/>
      <c r="I4949" s="443"/>
      <c r="J4949" s="368"/>
      <c r="O4949" s="457"/>
      <c r="P4949" s="398"/>
      <c r="Q4949" s="398"/>
    </row>
    <row r="4950" spans="1:17" s="364" customFormat="1" ht="109.2" customHeight="1" x14ac:dyDescent="0.3">
      <c r="A4950" s="368"/>
      <c r="B4950" s="361"/>
      <c r="C4950" s="368"/>
      <c r="D4950" s="368"/>
      <c r="E4950" s="368"/>
      <c r="F4950" s="368"/>
      <c r="G4950" s="369"/>
      <c r="H4950" s="369"/>
      <c r="I4950" s="443"/>
      <c r="J4950" s="368"/>
      <c r="O4950" s="457"/>
      <c r="P4950" s="398"/>
      <c r="Q4950" s="398"/>
    </row>
    <row r="4951" spans="1:17" s="364" customFormat="1" ht="109.2" customHeight="1" x14ac:dyDescent="0.3">
      <c r="A4951" s="368"/>
      <c r="B4951" s="361"/>
      <c r="C4951" s="368"/>
      <c r="D4951" s="368"/>
      <c r="E4951" s="368"/>
      <c r="F4951" s="368"/>
      <c r="G4951" s="369"/>
      <c r="H4951" s="369"/>
      <c r="I4951" s="443"/>
      <c r="J4951" s="368"/>
      <c r="O4951" s="457"/>
      <c r="P4951" s="398"/>
      <c r="Q4951" s="398"/>
    </row>
    <row r="4952" spans="1:17" s="364" customFormat="1" ht="109.2" customHeight="1" x14ac:dyDescent="0.3">
      <c r="A4952" s="368"/>
      <c r="B4952" s="361"/>
      <c r="C4952" s="368"/>
      <c r="D4952" s="368"/>
      <c r="E4952" s="368"/>
      <c r="F4952" s="368"/>
      <c r="G4952" s="369"/>
      <c r="H4952" s="369"/>
      <c r="I4952" s="443"/>
      <c r="J4952" s="368"/>
      <c r="O4952" s="457"/>
      <c r="P4952" s="398"/>
      <c r="Q4952" s="398"/>
    </row>
    <row r="4953" spans="1:17" s="364" customFormat="1" ht="109.2" customHeight="1" x14ac:dyDescent="0.3">
      <c r="A4953" s="368"/>
      <c r="B4953" s="361"/>
      <c r="C4953" s="368"/>
      <c r="D4953" s="368"/>
      <c r="E4953" s="368"/>
      <c r="F4953" s="368"/>
      <c r="G4953" s="369"/>
      <c r="H4953" s="369"/>
      <c r="I4953" s="443"/>
      <c r="J4953" s="368"/>
      <c r="O4953" s="457"/>
      <c r="P4953" s="398"/>
      <c r="Q4953" s="398"/>
    </row>
    <row r="4954" spans="1:17" s="364" customFormat="1" ht="109.2" customHeight="1" x14ac:dyDescent="0.3">
      <c r="A4954" s="368"/>
      <c r="B4954" s="361"/>
      <c r="C4954" s="368"/>
      <c r="D4954" s="368"/>
      <c r="E4954" s="368"/>
      <c r="F4954" s="368"/>
      <c r="G4954" s="369"/>
      <c r="H4954" s="369"/>
      <c r="I4954" s="443"/>
      <c r="J4954" s="368"/>
      <c r="O4954" s="457"/>
      <c r="P4954" s="398"/>
      <c r="Q4954" s="398"/>
    </row>
    <row r="4955" spans="1:17" s="364" customFormat="1" ht="109.2" customHeight="1" x14ac:dyDescent="0.3">
      <c r="A4955" s="368"/>
      <c r="B4955" s="361"/>
      <c r="C4955" s="368"/>
      <c r="D4955" s="368"/>
      <c r="E4955" s="368"/>
      <c r="F4955" s="368"/>
      <c r="G4955" s="369"/>
      <c r="H4955" s="369"/>
      <c r="I4955" s="443"/>
      <c r="J4955" s="368"/>
      <c r="O4955" s="457"/>
      <c r="P4955" s="398"/>
      <c r="Q4955" s="398"/>
    </row>
    <row r="4956" spans="1:17" s="364" customFormat="1" ht="109.2" customHeight="1" x14ac:dyDescent="0.3">
      <c r="A4956" s="368"/>
      <c r="B4956" s="361"/>
      <c r="C4956" s="368"/>
      <c r="D4956" s="368"/>
      <c r="E4956" s="368"/>
      <c r="F4956" s="368"/>
      <c r="G4956" s="369"/>
      <c r="H4956" s="369"/>
      <c r="I4956" s="443"/>
      <c r="J4956" s="368"/>
      <c r="O4956" s="457"/>
      <c r="P4956" s="398"/>
      <c r="Q4956" s="398"/>
    </row>
    <row r="4957" spans="1:17" s="364" customFormat="1" ht="109.2" customHeight="1" x14ac:dyDescent="0.3">
      <c r="A4957" s="368"/>
      <c r="B4957" s="361"/>
      <c r="C4957" s="368"/>
      <c r="D4957" s="368"/>
      <c r="E4957" s="368"/>
      <c r="F4957" s="368"/>
      <c r="G4957" s="369"/>
      <c r="H4957" s="369"/>
      <c r="I4957" s="443"/>
      <c r="J4957" s="368"/>
      <c r="O4957" s="457"/>
      <c r="P4957" s="398"/>
      <c r="Q4957" s="398"/>
    </row>
    <row r="4958" spans="1:17" s="364" customFormat="1" ht="109.2" customHeight="1" x14ac:dyDescent="0.3">
      <c r="A4958" s="368"/>
      <c r="B4958" s="361"/>
      <c r="C4958" s="368"/>
      <c r="D4958" s="368"/>
      <c r="E4958" s="368"/>
      <c r="F4958" s="368"/>
      <c r="G4958" s="369"/>
      <c r="H4958" s="369"/>
      <c r="I4958" s="443"/>
      <c r="J4958" s="368"/>
      <c r="O4958" s="457"/>
      <c r="P4958" s="398"/>
      <c r="Q4958" s="398"/>
    </row>
    <row r="4959" spans="1:17" s="364" customFormat="1" ht="109.2" customHeight="1" x14ac:dyDescent="0.3">
      <c r="A4959" s="368"/>
      <c r="B4959" s="361"/>
      <c r="C4959" s="368"/>
      <c r="D4959" s="368"/>
      <c r="E4959" s="368"/>
      <c r="F4959" s="368"/>
      <c r="G4959" s="369"/>
      <c r="H4959" s="369"/>
      <c r="I4959" s="443"/>
      <c r="J4959" s="368"/>
      <c r="O4959" s="457"/>
      <c r="P4959" s="398"/>
      <c r="Q4959" s="398"/>
    </row>
    <row r="4960" spans="1:17" s="364" customFormat="1" ht="109.2" customHeight="1" x14ac:dyDescent="0.3">
      <c r="A4960" s="368"/>
      <c r="B4960" s="361"/>
      <c r="C4960" s="368"/>
      <c r="D4960" s="368"/>
      <c r="E4960" s="368"/>
      <c r="F4960" s="368"/>
      <c r="G4960" s="369"/>
      <c r="H4960" s="369"/>
      <c r="I4960" s="443"/>
      <c r="J4960" s="368"/>
      <c r="O4960" s="457"/>
      <c r="P4960" s="398"/>
      <c r="Q4960" s="398"/>
    </row>
    <row r="4961" spans="1:17" s="364" customFormat="1" ht="109.2" customHeight="1" x14ac:dyDescent="0.3">
      <c r="A4961" s="368"/>
      <c r="B4961" s="361"/>
      <c r="C4961" s="368"/>
      <c r="D4961" s="368"/>
      <c r="E4961" s="368"/>
      <c r="F4961" s="368"/>
      <c r="G4961" s="369"/>
      <c r="H4961" s="369"/>
      <c r="I4961" s="443"/>
      <c r="J4961" s="368"/>
      <c r="O4961" s="457"/>
      <c r="P4961" s="398"/>
      <c r="Q4961" s="398"/>
    </row>
    <row r="4962" spans="1:17" s="364" customFormat="1" ht="109.2" customHeight="1" x14ac:dyDescent="0.3">
      <c r="A4962" s="368"/>
      <c r="B4962" s="361"/>
      <c r="C4962" s="368"/>
      <c r="D4962" s="368"/>
      <c r="E4962" s="368"/>
      <c r="F4962" s="368"/>
      <c r="G4962" s="369"/>
      <c r="H4962" s="369"/>
      <c r="I4962" s="443"/>
      <c r="J4962" s="368"/>
      <c r="O4962" s="457"/>
      <c r="P4962" s="398"/>
      <c r="Q4962" s="398"/>
    </row>
    <row r="4963" spans="1:17" s="364" customFormat="1" ht="109.2" customHeight="1" x14ac:dyDescent="0.3">
      <c r="A4963" s="368"/>
      <c r="B4963" s="361"/>
      <c r="C4963" s="368"/>
      <c r="D4963" s="368"/>
      <c r="E4963" s="368"/>
      <c r="F4963" s="368"/>
      <c r="G4963" s="369"/>
      <c r="H4963" s="369"/>
      <c r="I4963" s="443"/>
      <c r="J4963" s="368"/>
      <c r="O4963" s="457"/>
      <c r="P4963" s="398"/>
      <c r="Q4963" s="398"/>
    </row>
    <row r="4964" spans="1:17" s="364" customFormat="1" ht="109.2" customHeight="1" x14ac:dyDescent="0.3">
      <c r="A4964" s="368"/>
      <c r="B4964" s="361"/>
      <c r="C4964" s="368"/>
      <c r="D4964" s="368"/>
      <c r="E4964" s="368"/>
      <c r="F4964" s="368"/>
      <c r="G4964" s="369"/>
      <c r="H4964" s="369"/>
      <c r="I4964" s="443"/>
      <c r="J4964" s="368"/>
      <c r="O4964" s="457"/>
      <c r="P4964" s="398"/>
      <c r="Q4964" s="398"/>
    </row>
    <row r="4965" spans="1:17" s="364" customFormat="1" ht="109.2" customHeight="1" x14ac:dyDescent="0.3">
      <c r="A4965" s="368"/>
      <c r="B4965" s="361"/>
      <c r="C4965" s="368"/>
      <c r="D4965" s="368"/>
      <c r="E4965" s="368"/>
      <c r="F4965" s="368"/>
      <c r="G4965" s="369"/>
      <c r="H4965" s="369"/>
      <c r="I4965" s="443"/>
      <c r="J4965" s="368"/>
      <c r="O4965" s="457"/>
      <c r="P4965" s="398"/>
      <c r="Q4965" s="398"/>
    </row>
    <row r="4966" spans="1:17" s="364" customFormat="1" ht="109.2" customHeight="1" x14ac:dyDescent="0.3">
      <c r="A4966" s="368"/>
      <c r="B4966" s="361"/>
      <c r="C4966" s="368"/>
      <c r="D4966" s="368"/>
      <c r="E4966" s="368"/>
      <c r="F4966" s="368"/>
      <c r="G4966" s="369"/>
      <c r="H4966" s="369"/>
      <c r="I4966" s="443"/>
      <c r="J4966" s="368"/>
      <c r="O4966" s="457"/>
      <c r="P4966" s="398"/>
      <c r="Q4966" s="398"/>
    </row>
    <row r="4967" spans="1:17" s="364" customFormat="1" ht="109.2" customHeight="1" x14ac:dyDescent="0.3">
      <c r="A4967" s="368"/>
      <c r="B4967" s="361"/>
      <c r="C4967" s="368"/>
      <c r="D4967" s="368"/>
      <c r="E4967" s="368"/>
      <c r="F4967" s="368"/>
      <c r="G4967" s="369"/>
      <c r="H4967" s="369"/>
      <c r="I4967" s="443"/>
      <c r="J4967" s="368"/>
      <c r="O4967" s="457"/>
      <c r="P4967" s="398"/>
      <c r="Q4967" s="398"/>
    </row>
    <row r="4968" spans="1:17" s="364" customFormat="1" ht="109.2" customHeight="1" x14ac:dyDescent="0.3">
      <c r="A4968" s="368"/>
      <c r="B4968" s="361"/>
      <c r="C4968" s="368"/>
      <c r="D4968" s="368"/>
      <c r="E4968" s="368"/>
      <c r="F4968" s="368"/>
      <c r="G4968" s="369"/>
      <c r="H4968" s="369"/>
      <c r="I4968" s="443"/>
      <c r="J4968" s="368"/>
      <c r="O4968" s="457"/>
      <c r="P4968" s="398"/>
      <c r="Q4968" s="398"/>
    </row>
    <row r="4969" spans="1:17" s="364" customFormat="1" ht="109.2" customHeight="1" x14ac:dyDescent="0.3">
      <c r="A4969" s="368"/>
      <c r="B4969" s="361"/>
      <c r="C4969" s="368"/>
      <c r="D4969" s="368"/>
      <c r="E4969" s="368"/>
      <c r="F4969" s="368"/>
      <c r="G4969" s="369"/>
      <c r="H4969" s="369"/>
      <c r="I4969" s="443"/>
      <c r="J4969" s="368"/>
      <c r="O4969" s="457"/>
      <c r="P4969" s="398"/>
      <c r="Q4969" s="398"/>
    </row>
    <row r="4970" spans="1:17" s="364" customFormat="1" ht="109.2" customHeight="1" x14ac:dyDescent="0.3">
      <c r="A4970" s="368"/>
      <c r="B4970" s="361"/>
      <c r="C4970" s="368"/>
      <c r="D4970" s="368"/>
      <c r="E4970" s="368"/>
      <c r="F4970" s="368"/>
      <c r="G4970" s="369"/>
      <c r="H4970" s="369"/>
      <c r="I4970" s="443"/>
      <c r="J4970" s="368"/>
      <c r="O4970" s="457"/>
      <c r="P4970" s="398"/>
      <c r="Q4970" s="398"/>
    </row>
    <row r="4971" spans="1:17" s="364" customFormat="1" ht="109.2" customHeight="1" x14ac:dyDescent="0.3">
      <c r="A4971" s="368"/>
      <c r="B4971" s="361"/>
      <c r="C4971" s="368"/>
      <c r="D4971" s="368"/>
      <c r="E4971" s="368"/>
      <c r="F4971" s="368"/>
      <c r="G4971" s="369"/>
      <c r="H4971" s="369"/>
      <c r="I4971" s="443"/>
      <c r="J4971" s="368"/>
      <c r="O4971" s="457"/>
      <c r="P4971" s="398"/>
      <c r="Q4971" s="398"/>
    </row>
    <row r="4972" spans="1:17" s="364" customFormat="1" ht="109.2" customHeight="1" x14ac:dyDescent="0.3">
      <c r="A4972" s="368"/>
      <c r="B4972" s="361"/>
      <c r="C4972" s="368"/>
      <c r="D4972" s="368"/>
      <c r="E4972" s="368"/>
      <c r="F4972" s="368"/>
      <c r="G4972" s="369"/>
      <c r="H4972" s="369"/>
      <c r="I4972" s="443"/>
      <c r="J4972" s="368"/>
      <c r="O4972" s="457"/>
      <c r="P4972" s="398"/>
      <c r="Q4972" s="398"/>
    </row>
    <row r="4973" spans="1:17" s="364" customFormat="1" ht="109.2" customHeight="1" x14ac:dyDescent="0.3">
      <c r="A4973" s="368"/>
      <c r="B4973" s="361"/>
      <c r="C4973" s="368"/>
      <c r="D4973" s="368"/>
      <c r="E4973" s="368"/>
      <c r="F4973" s="368"/>
      <c r="G4973" s="369"/>
      <c r="H4973" s="369"/>
      <c r="I4973" s="443"/>
      <c r="J4973" s="368"/>
      <c r="O4973" s="457"/>
      <c r="P4973" s="398"/>
      <c r="Q4973" s="398"/>
    </row>
    <row r="4974" spans="1:17" s="364" customFormat="1" ht="109.2" customHeight="1" x14ac:dyDescent="0.3">
      <c r="A4974" s="368"/>
      <c r="B4974" s="361"/>
      <c r="C4974" s="368"/>
      <c r="D4974" s="368"/>
      <c r="E4974" s="368"/>
      <c r="F4974" s="368"/>
      <c r="G4974" s="369"/>
      <c r="H4974" s="369"/>
      <c r="I4974" s="443"/>
      <c r="J4974" s="368"/>
      <c r="O4974" s="457"/>
      <c r="P4974" s="398"/>
      <c r="Q4974" s="398"/>
    </row>
    <row r="4975" spans="1:17" s="364" customFormat="1" ht="109.2" customHeight="1" x14ac:dyDescent="0.3">
      <c r="A4975" s="368"/>
      <c r="B4975" s="361"/>
      <c r="C4975" s="368"/>
      <c r="D4975" s="368"/>
      <c r="E4975" s="368"/>
      <c r="F4975" s="368"/>
      <c r="G4975" s="369"/>
      <c r="H4975" s="369"/>
      <c r="I4975" s="443"/>
      <c r="J4975" s="368"/>
      <c r="O4975" s="457"/>
      <c r="P4975" s="398"/>
      <c r="Q4975" s="398"/>
    </row>
    <row r="4976" spans="1:17" s="364" customFormat="1" ht="109.2" customHeight="1" x14ac:dyDescent="0.3">
      <c r="A4976" s="368"/>
      <c r="B4976" s="361"/>
      <c r="C4976" s="368"/>
      <c r="D4976" s="368"/>
      <c r="E4976" s="368"/>
      <c r="F4976" s="368"/>
      <c r="G4976" s="369"/>
      <c r="H4976" s="369"/>
      <c r="I4976" s="443"/>
      <c r="J4976" s="368"/>
      <c r="O4976" s="457"/>
      <c r="P4976" s="398"/>
      <c r="Q4976" s="398"/>
    </row>
    <row r="4977" spans="1:17" s="364" customFormat="1" ht="109.2" customHeight="1" x14ac:dyDescent="0.3">
      <c r="A4977" s="368"/>
      <c r="B4977" s="361"/>
      <c r="C4977" s="368"/>
      <c r="D4977" s="368"/>
      <c r="E4977" s="368"/>
      <c r="F4977" s="368"/>
      <c r="G4977" s="369"/>
      <c r="H4977" s="369"/>
      <c r="I4977" s="443"/>
      <c r="J4977" s="368"/>
      <c r="O4977" s="457"/>
      <c r="P4977" s="398"/>
      <c r="Q4977" s="398"/>
    </row>
    <row r="4978" spans="1:17" s="364" customFormat="1" ht="109.2" customHeight="1" x14ac:dyDescent="0.3">
      <c r="A4978" s="368"/>
      <c r="B4978" s="361"/>
      <c r="C4978" s="368"/>
      <c r="D4978" s="368"/>
      <c r="E4978" s="368"/>
      <c r="F4978" s="368"/>
      <c r="G4978" s="369"/>
      <c r="H4978" s="369"/>
      <c r="I4978" s="443"/>
      <c r="J4978" s="368"/>
      <c r="O4978" s="457"/>
      <c r="P4978" s="398"/>
      <c r="Q4978" s="398"/>
    </row>
    <row r="4979" spans="1:17" s="364" customFormat="1" ht="109.2" customHeight="1" x14ac:dyDescent="0.3">
      <c r="A4979" s="368"/>
      <c r="B4979" s="361"/>
      <c r="C4979" s="368"/>
      <c r="D4979" s="368"/>
      <c r="E4979" s="368"/>
      <c r="F4979" s="368"/>
      <c r="G4979" s="369"/>
      <c r="H4979" s="369"/>
      <c r="I4979" s="443"/>
      <c r="J4979" s="368"/>
      <c r="O4979" s="457"/>
      <c r="P4979" s="398"/>
      <c r="Q4979" s="398"/>
    </row>
    <row r="4980" spans="1:17" s="364" customFormat="1" ht="109.2" customHeight="1" x14ac:dyDescent="0.3">
      <c r="A4980" s="368"/>
      <c r="B4980" s="361"/>
      <c r="C4980" s="368"/>
      <c r="D4980" s="368"/>
      <c r="E4980" s="368"/>
      <c r="F4980" s="368"/>
      <c r="G4980" s="369"/>
      <c r="H4980" s="369"/>
      <c r="I4980" s="443"/>
      <c r="J4980" s="368"/>
      <c r="O4980" s="457"/>
      <c r="P4980" s="398"/>
      <c r="Q4980" s="398"/>
    </row>
    <row r="4981" spans="1:17" s="364" customFormat="1" ht="109.2" customHeight="1" x14ac:dyDescent="0.3">
      <c r="A4981" s="368"/>
      <c r="B4981" s="361"/>
      <c r="C4981" s="368"/>
      <c r="D4981" s="368"/>
      <c r="E4981" s="368"/>
      <c r="F4981" s="368"/>
      <c r="G4981" s="369"/>
      <c r="H4981" s="369"/>
      <c r="I4981" s="443"/>
      <c r="J4981" s="368"/>
      <c r="O4981" s="457"/>
      <c r="P4981" s="398"/>
      <c r="Q4981" s="398"/>
    </row>
    <row r="4982" spans="1:17" s="364" customFormat="1" ht="109.2" customHeight="1" x14ac:dyDescent="0.3">
      <c r="A4982" s="368"/>
      <c r="B4982" s="361"/>
      <c r="C4982" s="368"/>
      <c r="D4982" s="368"/>
      <c r="E4982" s="368"/>
      <c r="F4982" s="368"/>
      <c r="G4982" s="369"/>
      <c r="H4982" s="369"/>
      <c r="I4982" s="443"/>
      <c r="J4982" s="368"/>
      <c r="O4982" s="457"/>
      <c r="P4982" s="398"/>
      <c r="Q4982" s="398"/>
    </row>
    <row r="4983" spans="1:17" s="364" customFormat="1" ht="109.2" customHeight="1" x14ac:dyDescent="0.3">
      <c r="A4983" s="368"/>
      <c r="B4983" s="361"/>
      <c r="C4983" s="368"/>
      <c r="D4983" s="368"/>
      <c r="E4983" s="368"/>
      <c r="F4983" s="368"/>
      <c r="G4983" s="369"/>
      <c r="H4983" s="369"/>
      <c r="I4983" s="443"/>
      <c r="J4983" s="368"/>
      <c r="O4983" s="457"/>
      <c r="P4983" s="398"/>
      <c r="Q4983" s="398"/>
    </row>
    <row r="4984" spans="1:17" s="364" customFormat="1" ht="109.2" customHeight="1" x14ac:dyDescent="0.3">
      <c r="A4984" s="368"/>
      <c r="B4984" s="361"/>
      <c r="C4984" s="368"/>
      <c r="D4984" s="368"/>
      <c r="E4984" s="368"/>
      <c r="F4984" s="368"/>
      <c r="G4984" s="369"/>
      <c r="H4984" s="369"/>
      <c r="I4984" s="443"/>
      <c r="J4984" s="368"/>
      <c r="O4984" s="457"/>
      <c r="P4984" s="398"/>
      <c r="Q4984" s="398"/>
    </row>
    <row r="4985" spans="1:17" s="364" customFormat="1" ht="109.2" customHeight="1" x14ac:dyDescent="0.3">
      <c r="A4985" s="368"/>
      <c r="B4985" s="361"/>
      <c r="C4985" s="368"/>
      <c r="D4985" s="368"/>
      <c r="E4985" s="368"/>
      <c r="F4985" s="368"/>
      <c r="G4985" s="369"/>
      <c r="H4985" s="369"/>
      <c r="I4985" s="443"/>
      <c r="J4985" s="368"/>
      <c r="O4985" s="457"/>
      <c r="P4985" s="398"/>
      <c r="Q4985" s="398"/>
    </row>
    <row r="4986" spans="1:17" s="364" customFormat="1" ht="109.2" customHeight="1" x14ac:dyDescent="0.3">
      <c r="A4986" s="368"/>
      <c r="B4986" s="361"/>
      <c r="C4986" s="368"/>
      <c r="D4986" s="368"/>
      <c r="E4986" s="368"/>
      <c r="F4986" s="368"/>
      <c r="G4986" s="369"/>
      <c r="H4986" s="369"/>
      <c r="I4986" s="443"/>
      <c r="J4986" s="368"/>
      <c r="O4986" s="457"/>
      <c r="P4986" s="398"/>
      <c r="Q4986" s="398"/>
    </row>
    <row r="4987" spans="1:17" s="364" customFormat="1" ht="109.2" customHeight="1" x14ac:dyDescent="0.3">
      <c r="A4987" s="368"/>
      <c r="B4987" s="361"/>
      <c r="C4987" s="368"/>
      <c r="D4987" s="368"/>
      <c r="E4987" s="368"/>
      <c r="F4987" s="368"/>
      <c r="G4987" s="369"/>
      <c r="H4987" s="369"/>
      <c r="I4987" s="443"/>
      <c r="J4987" s="368"/>
      <c r="O4987" s="457"/>
      <c r="P4987" s="398"/>
      <c r="Q4987" s="398"/>
    </row>
    <row r="4988" spans="1:17" s="364" customFormat="1" ht="109.2" customHeight="1" x14ac:dyDescent="0.3">
      <c r="A4988" s="368"/>
      <c r="B4988" s="361"/>
      <c r="C4988" s="368"/>
      <c r="D4988" s="368"/>
      <c r="E4988" s="368"/>
      <c r="F4988" s="368"/>
      <c r="G4988" s="369"/>
      <c r="H4988" s="369"/>
      <c r="I4988" s="443"/>
      <c r="J4988" s="368"/>
      <c r="O4988" s="457"/>
      <c r="P4988" s="398"/>
      <c r="Q4988" s="398"/>
    </row>
    <row r="4989" spans="1:17" s="364" customFormat="1" ht="109.2" customHeight="1" x14ac:dyDescent="0.3">
      <c r="A4989" s="368"/>
      <c r="B4989" s="361"/>
      <c r="C4989" s="368"/>
      <c r="D4989" s="368"/>
      <c r="E4989" s="368"/>
      <c r="F4989" s="368"/>
      <c r="G4989" s="369"/>
      <c r="H4989" s="369"/>
      <c r="I4989" s="443"/>
      <c r="J4989" s="368"/>
      <c r="O4989" s="457"/>
      <c r="P4989" s="398"/>
      <c r="Q4989" s="398"/>
    </row>
    <row r="4990" spans="1:17" s="364" customFormat="1" ht="109.2" customHeight="1" x14ac:dyDescent="0.3">
      <c r="A4990" s="368"/>
      <c r="B4990" s="361"/>
      <c r="C4990" s="368"/>
      <c r="D4990" s="368"/>
      <c r="E4990" s="368"/>
      <c r="F4990" s="368"/>
      <c r="G4990" s="369"/>
      <c r="H4990" s="369"/>
      <c r="I4990" s="443"/>
      <c r="J4990" s="368"/>
      <c r="O4990" s="457"/>
      <c r="P4990" s="398"/>
      <c r="Q4990" s="398"/>
    </row>
    <row r="4991" spans="1:17" s="364" customFormat="1" ht="109.2" customHeight="1" x14ac:dyDescent="0.3">
      <c r="A4991" s="368"/>
      <c r="B4991" s="361"/>
      <c r="C4991" s="368"/>
      <c r="D4991" s="368"/>
      <c r="E4991" s="368"/>
      <c r="F4991" s="368"/>
      <c r="G4991" s="369"/>
      <c r="H4991" s="369"/>
      <c r="I4991" s="443"/>
      <c r="J4991" s="368"/>
      <c r="O4991" s="457"/>
      <c r="P4991" s="398"/>
      <c r="Q4991" s="398"/>
    </row>
    <row r="4992" spans="1:17" s="364" customFormat="1" ht="109.2" customHeight="1" x14ac:dyDescent="0.3">
      <c r="A4992" s="368"/>
      <c r="B4992" s="361"/>
      <c r="C4992" s="368"/>
      <c r="D4992" s="368"/>
      <c r="E4992" s="368"/>
      <c r="F4992" s="368"/>
      <c r="G4992" s="369"/>
      <c r="H4992" s="369"/>
      <c r="I4992" s="443"/>
      <c r="J4992" s="368"/>
      <c r="O4992" s="457"/>
      <c r="P4992" s="398"/>
      <c r="Q4992" s="398"/>
    </row>
    <row r="4993" spans="1:17" s="364" customFormat="1" ht="109.2" customHeight="1" x14ac:dyDescent="0.3">
      <c r="A4993" s="368"/>
      <c r="B4993" s="361"/>
      <c r="C4993" s="368"/>
      <c r="D4993" s="368"/>
      <c r="E4993" s="368"/>
      <c r="F4993" s="368"/>
      <c r="G4993" s="369"/>
      <c r="H4993" s="369"/>
      <c r="I4993" s="443"/>
      <c r="J4993" s="368"/>
      <c r="O4993" s="457"/>
      <c r="P4993" s="398"/>
      <c r="Q4993" s="398"/>
    </row>
    <row r="4994" spans="1:17" s="364" customFormat="1" ht="109.2" customHeight="1" x14ac:dyDescent="0.3">
      <c r="A4994" s="368"/>
      <c r="B4994" s="361"/>
      <c r="C4994" s="368"/>
      <c r="D4994" s="368"/>
      <c r="E4994" s="368"/>
      <c r="F4994" s="368"/>
      <c r="G4994" s="369"/>
      <c r="H4994" s="369"/>
      <c r="I4994" s="443"/>
      <c r="J4994" s="368"/>
      <c r="O4994" s="457"/>
      <c r="P4994" s="398"/>
      <c r="Q4994" s="398"/>
    </row>
    <row r="4995" spans="1:17" s="364" customFormat="1" ht="109.2" customHeight="1" x14ac:dyDescent="0.3">
      <c r="A4995" s="368"/>
      <c r="B4995" s="361"/>
      <c r="C4995" s="368"/>
      <c r="D4995" s="368"/>
      <c r="E4995" s="368"/>
      <c r="F4995" s="368"/>
      <c r="G4995" s="369"/>
      <c r="H4995" s="369"/>
      <c r="I4995" s="443"/>
      <c r="J4995" s="368"/>
      <c r="O4995" s="457"/>
      <c r="P4995" s="398"/>
      <c r="Q4995" s="398"/>
    </row>
    <row r="4996" spans="1:17" s="364" customFormat="1" ht="109.2" customHeight="1" x14ac:dyDescent="0.3">
      <c r="A4996" s="368"/>
      <c r="B4996" s="361"/>
      <c r="C4996" s="368"/>
      <c r="D4996" s="368"/>
      <c r="E4996" s="368"/>
      <c r="F4996" s="368"/>
      <c r="G4996" s="369"/>
      <c r="H4996" s="369"/>
      <c r="I4996" s="443"/>
      <c r="J4996" s="368"/>
      <c r="O4996" s="457"/>
      <c r="P4996" s="398"/>
      <c r="Q4996" s="398"/>
    </row>
    <row r="4997" spans="1:17" s="364" customFormat="1" ht="109.2" customHeight="1" x14ac:dyDescent="0.3">
      <c r="A4997" s="368"/>
      <c r="B4997" s="361"/>
      <c r="C4997" s="368"/>
      <c r="D4997" s="368"/>
      <c r="E4997" s="368"/>
      <c r="F4997" s="368"/>
      <c r="G4997" s="369"/>
      <c r="H4997" s="369"/>
      <c r="I4997" s="443"/>
      <c r="J4997" s="368"/>
      <c r="O4997" s="457"/>
      <c r="P4997" s="398"/>
      <c r="Q4997" s="398"/>
    </row>
    <row r="4998" spans="1:17" s="364" customFormat="1" ht="109.2" customHeight="1" x14ac:dyDescent="0.3">
      <c r="A4998" s="368"/>
      <c r="B4998" s="361"/>
      <c r="C4998" s="368"/>
      <c r="D4998" s="368"/>
      <c r="E4998" s="368"/>
      <c r="F4998" s="368"/>
      <c r="G4998" s="369"/>
      <c r="H4998" s="369"/>
      <c r="I4998" s="443"/>
      <c r="J4998" s="368"/>
      <c r="O4998" s="457"/>
      <c r="P4998" s="398"/>
      <c r="Q4998" s="398"/>
    </row>
    <row r="4999" spans="1:17" s="364" customFormat="1" ht="109.2" customHeight="1" x14ac:dyDescent="0.3">
      <c r="A4999" s="368"/>
      <c r="B4999" s="361"/>
      <c r="C4999" s="368"/>
      <c r="D4999" s="368"/>
      <c r="E4999" s="368"/>
      <c r="F4999" s="368"/>
      <c r="G4999" s="369"/>
      <c r="H4999" s="369"/>
      <c r="I4999" s="443"/>
      <c r="J4999" s="368"/>
      <c r="O4999" s="457"/>
      <c r="P4999" s="398"/>
      <c r="Q4999" s="398"/>
    </row>
    <row r="5000" spans="1:17" s="364" customFormat="1" ht="109.2" customHeight="1" x14ac:dyDescent="0.3">
      <c r="A5000" s="368"/>
      <c r="B5000" s="361"/>
      <c r="C5000" s="368"/>
      <c r="D5000" s="368"/>
      <c r="E5000" s="368"/>
      <c r="F5000" s="368"/>
      <c r="G5000" s="369"/>
      <c r="H5000" s="369"/>
      <c r="I5000" s="443"/>
      <c r="J5000" s="368"/>
      <c r="O5000" s="457"/>
      <c r="P5000" s="398"/>
      <c r="Q5000" s="398"/>
    </row>
    <row r="5001" spans="1:17" s="364" customFormat="1" ht="109.2" customHeight="1" x14ac:dyDescent="0.3">
      <c r="A5001" s="368"/>
      <c r="B5001" s="361"/>
      <c r="C5001" s="368"/>
      <c r="D5001" s="368"/>
      <c r="E5001" s="368"/>
      <c r="F5001" s="368"/>
      <c r="G5001" s="369"/>
      <c r="H5001" s="369"/>
      <c r="I5001" s="443"/>
      <c r="J5001" s="368"/>
      <c r="O5001" s="457"/>
      <c r="P5001" s="398"/>
      <c r="Q5001" s="398"/>
    </row>
    <row r="5002" spans="1:17" s="364" customFormat="1" ht="109.2" customHeight="1" x14ac:dyDescent="0.3">
      <c r="A5002" s="368"/>
      <c r="B5002" s="361"/>
      <c r="C5002" s="368"/>
      <c r="D5002" s="368"/>
      <c r="E5002" s="368"/>
      <c r="F5002" s="368"/>
      <c r="G5002" s="369"/>
      <c r="H5002" s="369"/>
      <c r="I5002" s="443"/>
      <c r="J5002" s="368"/>
      <c r="O5002" s="457"/>
      <c r="P5002" s="398"/>
      <c r="Q5002" s="398"/>
    </row>
    <row r="5003" spans="1:17" s="364" customFormat="1" ht="109.2" customHeight="1" x14ac:dyDescent="0.3">
      <c r="A5003" s="368"/>
      <c r="B5003" s="361"/>
      <c r="C5003" s="368"/>
      <c r="D5003" s="368"/>
      <c r="E5003" s="368"/>
      <c r="F5003" s="368"/>
      <c r="G5003" s="369"/>
      <c r="H5003" s="369"/>
      <c r="I5003" s="443"/>
      <c r="J5003" s="368"/>
      <c r="O5003" s="457"/>
      <c r="P5003" s="398"/>
      <c r="Q5003" s="398"/>
    </row>
    <row r="5004" spans="1:17" s="364" customFormat="1" ht="109.2" customHeight="1" x14ac:dyDescent="0.3">
      <c r="A5004" s="368"/>
      <c r="B5004" s="361"/>
      <c r="C5004" s="368"/>
      <c r="D5004" s="368"/>
      <c r="E5004" s="368"/>
      <c r="F5004" s="368"/>
      <c r="G5004" s="369"/>
      <c r="H5004" s="369"/>
      <c r="I5004" s="443"/>
      <c r="J5004" s="368"/>
      <c r="O5004" s="457"/>
      <c r="P5004" s="398"/>
      <c r="Q5004" s="398"/>
    </row>
    <row r="5005" spans="1:17" s="364" customFormat="1" ht="109.2" customHeight="1" x14ac:dyDescent="0.3">
      <c r="A5005" s="368"/>
      <c r="B5005" s="361"/>
      <c r="C5005" s="368"/>
      <c r="D5005" s="368"/>
      <c r="E5005" s="368"/>
      <c r="F5005" s="368"/>
      <c r="G5005" s="369"/>
      <c r="H5005" s="369"/>
      <c r="I5005" s="443"/>
      <c r="J5005" s="368"/>
      <c r="O5005" s="457"/>
      <c r="P5005" s="398"/>
      <c r="Q5005" s="398"/>
    </row>
    <row r="5006" spans="1:17" s="364" customFormat="1" ht="109.2" customHeight="1" x14ac:dyDescent="0.3">
      <c r="A5006" s="368"/>
      <c r="B5006" s="361"/>
      <c r="C5006" s="368"/>
      <c r="D5006" s="368"/>
      <c r="E5006" s="368"/>
      <c r="F5006" s="368"/>
      <c r="G5006" s="369"/>
      <c r="H5006" s="369"/>
      <c r="I5006" s="443"/>
      <c r="J5006" s="368"/>
      <c r="O5006" s="457"/>
      <c r="P5006" s="398"/>
      <c r="Q5006" s="398"/>
    </row>
    <row r="5007" spans="1:17" s="364" customFormat="1" ht="109.2" customHeight="1" x14ac:dyDescent="0.3">
      <c r="A5007" s="368"/>
      <c r="B5007" s="361"/>
      <c r="C5007" s="368"/>
      <c r="D5007" s="368"/>
      <c r="E5007" s="368"/>
      <c r="F5007" s="368"/>
      <c r="G5007" s="369"/>
      <c r="H5007" s="369"/>
      <c r="I5007" s="443"/>
      <c r="J5007" s="368"/>
      <c r="O5007" s="457"/>
      <c r="P5007" s="398"/>
      <c r="Q5007" s="398"/>
    </row>
    <row r="5008" spans="1:17" s="364" customFormat="1" ht="109.2" customHeight="1" x14ac:dyDescent="0.3">
      <c r="A5008" s="368"/>
      <c r="B5008" s="361"/>
      <c r="C5008" s="368"/>
      <c r="D5008" s="368"/>
      <c r="E5008" s="368"/>
      <c r="F5008" s="368"/>
      <c r="G5008" s="369"/>
      <c r="H5008" s="369"/>
      <c r="I5008" s="443"/>
      <c r="J5008" s="368"/>
      <c r="O5008" s="457"/>
      <c r="P5008" s="398"/>
      <c r="Q5008" s="398"/>
    </row>
    <row r="5009" spans="1:17" s="364" customFormat="1" ht="109.2" customHeight="1" x14ac:dyDescent="0.3">
      <c r="A5009" s="368"/>
      <c r="B5009" s="361"/>
      <c r="C5009" s="368"/>
      <c r="D5009" s="368"/>
      <c r="E5009" s="368"/>
      <c r="F5009" s="368"/>
      <c r="G5009" s="369"/>
      <c r="H5009" s="369"/>
      <c r="I5009" s="443"/>
      <c r="J5009" s="368"/>
      <c r="O5009" s="457"/>
      <c r="P5009" s="398"/>
      <c r="Q5009" s="398"/>
    </row>
    <row r="5010" spans="1:17" s="364" customFormat="1" ht="109.2" customHeight="1" x14ac:dyDescent="0.3">
      <c r="A5010" s="368"/>
      <c r="B5010" s="361"/>
      <c r="C5010" s="368"/>
      <c r="D5010" s="368"/>
      <c r="E5010" s="368"/>
      <c r="F5010" s="368"/>
      <c r="G5010" s="369"/>
      <c r="H5010" s="369"/>
      <c r="I5010" s="443"/>
      <c r="J5010" s="368"/>
      <c r="O5010" s="457"/>
      <c r="P5010" s="398"/>
      <c r="Q5010" s="398"/>
    </row>
    <row r="5011" spans="1:17" s="364" customFormat="1" ht="109.2" customHeight="1" x14ac:dyDescent="0.3">
      <c r="A5011" s="368"/>
      <c r="B5011" s="361"/>
      <c r="C5011" s="368"/>
      <c r="D5011" s="368"/>
      <c r="E5011" s="368"/>
      <c r="F5011" s="368"/>
      <c r="G5011" s="369"/>
      <c r="H5011" s="369"/>
      <c r="I5011" s="443"/>
      <c r="J5011" s="368"/>
      <c r="O5011" s="457"/>
      <c r="P5011" s="398"/>
      <c r="Q5011" s="398"/>
    </row>
    <row r="5012" spans="1:17" s="364" customFormat="1" ht="109.2" customHeight="1" x14ac:dyDescent="0.3">
      <c r="A5012" s="368"/>
      <c r="B5012" s="361"/>
      <c r="C5012" s="368"/>
      <c r="D5012" s="368"/>
      <c r="E5012" s="368"/>
      <c r="F5012" s="368"/>
      <c r="G5012" s="369"/>
      <c r="H5012" s="369"/>
      <c r="I5012" s="443"/>
      <c r="J5012" s="368"/>
      <c r="O5012" s="457"/>
      <c r="P5012" s="398"/>
      <c r="Q5012" s="398"/>
    </row>
    <row r="5013" spans="1:17" s="364" customFormat="1" ht="109.2" customHeight="1" x14ac:dyDescent="0.3">
      <c r="A5013" s="368"/>
      <c r="B5013" s="361"/>
      <c r="C5013" s="368"/>
      <c r="D5013" s="368"/>
      <c r="E5013" s="368"/>
      <c r="F5013" s="368"/>
      <c r="G5013" s="369"/>
      <c r="H5013" s="369"/>
      <c r="I5013" s="443"/>
      <c r="J5013" s="368"/>
      <c r="O5013" s="457"/>
      <c r="P5013" s="398"/>
      <c r="Q5013" s="398"/>
    </row>
    <row r="5014" spans="1:17" s="364" customFormat="1" ht="109.2" customHeight="1" x14ac:dyDescent="0.3">
      <c r="A5014" s="368"/>
      <c r="B5014" s="361"/>
      <c r="C5014" s="368"/>
      <c r="D5014" s="368"/>
      <c r="E5014" s="368"/>
      <c r="F5014" s="368"/>
      <c r="G5014" s="369"/>
      <c r="H5014" s="369"/>
      <c r="I5014" s="443"/>
      <c r="J5014" s="368"/>
      <c r="O5014" s="457"/>
      <c r="P5014" s="398"/>
      <c r="Q5014" s="398"/>
    </row>
    <row r="5015" spans="1:17" s="364" customFormat="1" ht="109.2" customHeight="1" x14ac:dyDescent="0.3">
      <c r="A5015" s="368"/>
      <c r="B5015" s="361"/>
      <c r="C5015" s="368"/>
      <c r="D5015" s="368"/>
      <c r="E5015" s="368"/>
      <c r="F5015" s="368"/>
      <c r="G5015" s="369"/>
      <c r="H5015" s="369"/>
      <c r="I5015" s="443"/>
      <c r="J5015" s="368"/>
      <c r="O5015" s="457"/>
      <c r="P5015" s="398"/>
      <c r="Q5015" s="398"/>
    </row>
    <row r="5016" spans="1:17" s="364" customFormat="1" ht="109.2" customHeight="1" x14ac:dyDescent="0.3">
      <c r="A5016" s="368"/>
      <c r="B5016" s="361"/>
      <c r="C5016" s="368"/>
      <c r="D5016" s="368"/>
      <c r="E5016" s="368"/>
      <c r="F5016" s="368"/>
      <c r="G5016" s="369"/>
      <c r="H5016" s="369"/>
      <c r="I5016" s="443"/>
      <c r="J5016" s="368"/>
      <c r="O5016" s="457"/>
      <c r="P5016" s="398"/>
      <c r="Q5016" s="398"/>
    </row>
    <row r="5017" spans="1:17" s="364" customFormat="1" ht="109.2" customHeight="1" x14ac:dyDescent="0.3">
      <c r="A5017" s="368"/>
      <c r="B5017" s="361"/>
      <c r="C5017" s="368"/>
      <c r="D5017" s="368"/>
      <c r="E5017" s="368"/>
      <c r="F5017" s="368"/>
      <c r="G5017" s="369"/>
      <c r="H5017" s="369"/>
      <c r="I5017" s="443"/>
      <c r="J5017" s="368"/>
      <c r="O5017" s="457"/>
      <c r="P5017" s="398"/>
      <c r="Q5017" s="398"/>
    </row>
    <row r="5018" spans="1:17" s="364" customFormat="1" ht="109.2" customHeight="1" x14ac:dyDescent="0.3">
      <c r="A5018" s="368"/>
      <c r="B5018" s="361"/>
      <c r="C5018" s="368"/>
      <c r="D5018" s="368"/>
      <c r="E5018" s="368"/>
      <c r="F5018" s="368"/>
      <c r="G5018" s="369"/>
      <c r="H5018" s="369"/>
      <c r="I5018" s="443"/>
      <c r="J5018" s="368"/>
      <c r="O5018" s="457"/>
      <c r="P5018" s="398"/>
      <c r="Q5018" s="398"/>
    </row>
    <row r="5019" spans="1:17" s="364" customFormat="1" ht="109.2" customHeight="1" x14ac:dyDescent="0.3">
      <c r="A5019" s="368"/>
      <c r="B5019" s="361"/>
      <c r="C5019" s="368"/>
      <c r="D5019" s="368"/>
      <c r="E5019" s="368"/>
      <c r="F5019" s="368"/>
      <c r="G5019" s="369"/>
      <c r="H5019" s="369"/>
      <c r="I5019" s="443"/>
      <c r="J5019" s="368"/>
      <c r="O5019" s="457"/>
      <c r="P5019" s="398"/>
      <c r="Q5019" s="398"/>
    </row>
    <row r="5020" spans="1:17" s="364" customFormat="1" ht="109.2" customHeight="1" x14ac:dyDescent="0.3">
      <c r="A5020" s="368"/>
      <c r="B5020" s="361"/>
      <c r="C5020" s="368"/>
      <c r="D5020" s="368"/>
      <c r="E5020" s="368"/>
      <c r="F5020" s="368"/>
      <c r="G5020" s="369"/>
      <c r="H5020" s="369"/>
      <c r="I5020" s="443"/>
      <c r="J5020" s="368"/>
      <c r="O5020" s="457"/>
      <c r="P5020" s="398"/>
      <c r="Q5020" s="398"/>
    </row>
    <row r="5021" spans="1:17" s="364" customFormat="1" ht="109.2" customHeight="1" x14ac:dyDescent="0.3">
      <c r="A5021" s="368"/>
      <c r="B5021" s="361"/>
      <c r="C5021" s="368"/>
      <c r="D5021" s="368"/>
      <c r="E5021" s="368"/>
      <c r="F5021" s="368"/>
      <c r="G5021" s="369"/>
      <c r="H5021" s="369"/>
      <c r="I5021" s="443"/>
      <c r="J5021" s="368"/>
      <c r="O5021" s="457"/>
      <c r="P5021" s="398"/>
      <c r="Q5021" s="398"/>
    </row>
    <row r="5022" spans="1:17" s="364" customFormat="1" ht="109.2" customHeight="1" x14ac:dyDescent="0.3">
      <c r="A5022" s="368"/>
      <c r="B5022" s="361"/>
      <c r="C5022" s="368"/>
      <c r="D5022" s="368"/>
      <c r="E5022" s="368"/>
      <c r="F5022" s="368"/>
      <c r="G5022" s="369"/>
      <c r="H5022" s="369"/>
      <c r="I5022" s="443"/>
      <c r="J5022" s="368"/>
      <c r="O5022" s="457"/>
      <c r="P5022" s="398"/>
      <c r="Q5022" s="398"/>
    </row>
    <row r="5023" spans="1:17" s="364" customFormat="1" ht="109.2" customHeight="1" x14ac:dyDescent="0.3">
      <c r="A5023" s="368"/>
      <c r="B5023" s="361"/>
      <c r="C5023" s="368"/>
      <c r="D5023" s="368"/>
      <c r="E5023" s="368"/>
      <c r="F5023" s="368"/>
      <c r="G5023" s="369"/>
      <c r="H5023" s="369"/>
      <c r="I5023" s="443"/>
      <c r="J5023" s="368"/>
      <c r="O5023" s="457"/>
      <c r="P5023" s="398"/>
      <c r="Q5023" s="398"/>
    </row>
    <row r="5024" spans="1:17" s="364" customFormat="1" ht="109.2" customHeight="1" x14ac:dyDescent="0.3">
      <c r="A5024" s="368"/>
      <c r="B5024" s="361"/>
      <c r="C5024" s="368"/>
      <c r="D5024" s="368"/>
      <c r="E5024" s="368"/>
      <c r="F5024" s="368"/>
      <c r="G5024" s="369"/>
      <c r="H5024" s="369"/>
      <c r="I5024" s="443"/>
      <c r="J5024" s="368"/>
      <c r="O5024" s="457"/>
      <c r="P5024" s="398"/>
      <c r="Q5024" s="398"/>
    </row>
    <row r="5025" spans="1:17" s="364" customFormat="1" ht="109.2" customHeight="1" x14ac:dyDescent="0.3">
      <c r="A5025" s="368"/>
      <c r="B5025" s="361"/>
      <c r="C5025" s="368"/>
      <c r="D5025" s="368"/>
      <c r="E5025" s="368"/>
      <c r="F5025" s="368"/>
      <c r="G5025" s="369"/>
      <c r="H5025" s="369"/>
      <c r="I5025" s="443"/>
      <c r="J5025" s="368"/>
      <c r="O5025" s="457"/>
      <c r="P5025" s="398"/>
      <c r="Q5025" s="398"/>
    </row>
    <row r="5026" spans="1:17" s="364" customFormat="1" ht="109.2" customHeight="1" x14ac:dyDescent="0.3">
      <c r="A5026" s="368"/>
      <c r="B5026" s="361"/>
      <c r="C5026" s="368"/>
      <c r="D5026" s="368"/>
      <c r="E5026" s="368"/>
      <c r="F5026" s="368"/>
      <c r="G5026" s="369"/>
      <c r="H5026" s="369"/>
      <c r="I5026" s="443"/>
      <c r="J5026" s="368"/>
      <c r="O5026" s="457"/>
      <c r="P5026" s="398"/>
      <c r="Q5026" s="398"/>
    </row>
    <row r="5027" spans="1:17" s="364" customFormat="1" ht="109.2" customHeight="1" x14ac:dyDescent="0.3">
      <c r="A5027" s="368"/>
      <c r="B5027" s="361"/>
      <c r="C5027" s="368"/>
      <c r="D5027" s="368"/>
      <c r="E5027" s="368"/>
      <c r="F5027" s="368"/>
      <c r="G5027" s="369"/>
      <c r="H5027" s="369"/>
      <c r="I5027" s="443"/>
      <c r="J5027" s="368"/>
      <c r="O5027" s="457"/>
      <c r="P5027" s="398"/>
      <c r="Q5027" s="398"/>
    </row>
    <row r="5028" spans="1:17" s="364" customFormat="1" ht="109.2" customHeight="1" x14ac:dyDescent="0.3">
      <c r="A5028" s="368"/>
      <c r="B5028" s="361"/>
      <c r="C5028" s="368"/>
      <c r="D5028" s="368"/>
      <c r="E5028" s="368"/>
      <c r="F5028" s="368"/>
      <c r="G5028" s="369"/>
      <c r="H5028" s="369"/>
      <c r="I5028" s="443"/>
      <c r="J5028" s="368"/>
      <c r="O5028" s="457"/>
      <c r="P5028" s="398"/>
      <c r="Q5028" s="398"/>
    </row>
    <row r="5029" spans="1:17" s="364" customFormat="1" ht="109.2" customHeight="1" x14ac:dyDescent="0.3">
      <c r="A5029" s="368"/>
      <c r="B5029" s="361"/>
      <c r="C5029" s="368"/>
      <c r="D5029" s="368"/>
      <c r="E5029" s="368"/>
      <c r="F5029" s="368"/>
      <c r="G5029" s="369"/>
      <c r="H5029" s="369"/>
      <c r="I5029" s="443"/>
      <c r="J5029" s="368"/>
      <c r="O5029" s="457"/>
      <c r="P5029" s="398"/>
      <c r="Q5029" s="398"/>
    </row>
    <row r="5030" spans="1:17" s="364" customFormat="1" ht="109.2" customHeight="1" x14ac:dyDescent="0.3">
      <c r="A5030" s="368"/>
      <c r="B5030" s="361"/>
      <c r="C5030" s="368"/>
      <c r="D5030" s="368"/>
      <c r="E5030" s="368"/>
      <c r="F5030" s="368"/>
      <c r="G5030" s="369"/>
      <c r="H5030" s="369"/>
      <c r="I5030" s="443"/>
      <c r="J5030" s="368"/>
      <c r="O5030" s="457"/>
      <c r="P5030" s="398"/>
      <c r="Q5030" s="398"/>
    </row>
    <row r="5031" spans="1:17" s="364" customFormat="1" ht="109.2" customHeight="1" x14ac:dyDescent="0.3">
      <c r="A5031" s="368"/>
      <c r="B5031" s="361"/>
      <c r="C5031" s="368"/>
      <c r="D5031" s="368"/>
      <c r="E5031" s="368"/>
      <c r="F5031" s="368"/>
      <c r="G5031" s="369"/>
      <c r="H5031" s="369"/>
      <c r="I5031" s="443"/>
      <c r="J5031" s="368"/>
      <c r="O5031" s="457"/>
      <c r="P5031" s="398"/>
      <c r="Q5031" s="398"/>
    </row>
    <row r="5032" spans="1:17" s="364" customFormat="1" ht="109.2" customHeight="1" x14ac:dyDescent="0.3">
      <c r="A5032" s="368"/>
      <c r="B5032" s="361"/>
      <c r="C5032" s="368"/>
      <c r="D5032" s="368"/>
      <c r="E5032" s="368"/>
      <c r="F5032" s="368"/>
      <c r="G5032" s="369"/>
      <c r="H5032" s="369"/>
      <c r="I5032" s="443"/>
      <c r="J5032" s="368"/>
      <c r="O5032" s="457"/>
      <c r="P5032" s="398"/>
      <c r="Q5032" s="398"/>
    </row>
    <row r="5033" spans="1:17" s="364" customFormat="1" ht="109.2" customHeight="1" x14ac:dyDescent="0.3">
      <c r="A5033" s="368"/>
      <c r="B5033" s="361"/>
      <c r="C5033" s="368"/>
      <c r="D5033" s="368"/>
      <c r="E5033" s="368"/>
      <c r="F5033" s="368"/>
      <c r="G5033" s="369"/>
      <c r="H5033" s="369"/>
      <c r="I5033" s="443"/>
      <c r="J5033" s="368"/>
      <c r="O5033" s="457"/>
      <c r="P5033" s="398"/>
      <c r="Q5033" s="398"/>
    </row>
    <row r="5034" spans="1:17" s="364" customFormat="1" ht="109.2" customHeight="1" x14ac:dyDescent="0.3">
      <c r="A5034" s="368"/>
      <c r="B5034" s="361"/>
      <c r="C5034" s="368"/>
      <c r="D5034" s="368"/>
      <c r="E5034" s="368"/>
      <c r="F5034" s="368"/>
      <c r="G5034" s="369"/>
      <c r="H5034" s="369"/>
      <c r="I5034" s="443"/>
      <c r="J5034" s="368"/>
      <c r="O5034" s="457"/>
      <c r="P5034" s="398"/>
      <c r="Q5034" s="398"/>
    </row>
    <row r="5035" spans="1:17" s="364" customFormat="1" ht="109.2" customHeight="1" x14ac:dyDescent="0.3">
      <c r="A5035" s="368"/>
      <c r="B5035" s="361"/>
      <c r="C5035" s="368"/>
      <c r="D5035" s="368"/>
      <c r="E5035" s="368"/>
      <c r="F5035" s="368"/>
      <c r="G5035" s="369"/>
      <c r="H5035" s="369"/>
      <c r="I5035" s="443"/>
      <c r="J5035" s="368"/>
      <c r="O5035" s="457"/>
      <c r="P5035" s="398"/>
      <c r="Q5035" s="398"/>
    </row>
    <row r="5036" spans="1:17" s="364" customFormat="1" ht="109.2" customHeight="1" x14ac:dyDescent="0.3">
      <c r="A5036" s="368"/>
      <c r="B5036" s="361"/>
      <c r="C5036" s="368"/>
      <c r="D5036" s="368"/>
      <c r="E5036" s="368"/>
      <c r="F5036" s="368"/>
      <c r="G5036" s="369"/>
      <c r="H5036" s="369"/>
      <c r="I5036" s="443"/>
      <c r="J5036" s="368"/>
      <c r="O5036" s="457"/>
      <c r="P5036" s="398"/>
      <c r="Q5036" s="398"/>
    </row>
    <row r="5037" spans="1:17" s="364" customFormat="1" ht="109.2" customHeight="1" x14ac:dyDescent="0.3">
      <c r="A5037" s="368"/>
      <c r="B5037" s="361"/>
      <c r="C5037" s="368"/>
      <c r="D5037" s="368"/>
      <c r="E5037" s="368"/>
      <c r="F5037" s="368"/>
      <c r="G5037" s="369"/>
      <c r="H5037" s="369"/>
      <c r="I5037" s="443"/>
      <c r="J5037" s="368"/>
      <c r="O5037" s="457"/>
      <c r="P5037" s="398"/>
      <c r="Q5037" s="398"/>
    </row>
    <row r="5038" spans="1:17" s="364" customFormat="1" ht="109.2" customHeight="1" x14ac:dyDescent="0.3">
      <c r="A5038" s="368"/>
      <c r="B5038" s="361"/>
      <c r="C5038" s="368"/>
      <c r="D5038" s="368"/>
      <c r="E5038" s="368"/>
      <c r="F5038" s="368"/>
      <c r="G5038" s="369"/>
      <c r="H5038" s="369"/>
      <c r="I5038" s="443"/>
      <c r="J5038" s="368"/>
      <c r="O5038" s="457"/>
      <c r="P5038" s="398"/>
      <c r="Q5038" s="398"/>
    </row>
    <row r="5039" spans="1:17" s="364" customFormat="1" ht="109.2" customHeight="1" x14ac:dyDescent="0.3">
      <c r="A5039" s="368"/>
      <c r="B5039" s="361"/>
      <c r="C5039" s="368"/>
      <c r="D5039" s="368"/>
      <c r="E5039" s="368"/>
      <c r="F5039" s="368"/>
      <c r="G5039" s="369"/>
      <c r="H5039" s="369"/>
      <c r="I5039" s="443"/>
      <c r="J5039" s="368"/>
      <c r="O5039" s="457"/>
      <c r="P5039" s="398"/>
      <c r="Q5039" s="398"/>
    </row>
    <row r="5040" spans="1:17" s="364" customFormat="1" ht="109.2" customHeight="1" x14ac:dyDescent="0.3">
      <c r="A5040" s="368"/>
      <c r="B5040" s="361"/>
      <c r="C5040" s="368"/>
      <c r="D5040" s="368"/>
      <c r="E5040" s="368"/>
      <c r="F5040" s="368"/>
      <c r="G5040" s="369"/>
      <c r="H5040" s="369"/>
      <c r="I5040" s="443"/>
      <c r="J5040" s="368"/>
      <c r="O5040" s="457"/>
      <c r="P5040" s="398"/>
      <c r="Q5040" s="398"/>
    </row>
    <row r="5041" spans="1:17" s="364" customFormat="1" ht="109.2" customHeight="1" x14ac:dyDescent="0.3">
      <c r="A5041" s="368"/>
      <c r="B5041" s="361"/>
      <c r="C5041" s="368"/>
      <c r="D5041" s="368"/>
      <c r="E5041" s="368"/>
      <c r="F5041" s="368"/>
      <c r="G5041" s="369"/>
      <c r="H5041" s="369"/>
      <c r="I5041" s="443"/>
      <c r="J5041" s="368"/>
      <c r="O5041" s="457"/>
      <c r="P5041" s="398"/>
      <c r="Q5041" s="398"/>
    </row>
    <row r="5042" spans="1:17" s="364" customFormat="1" ht="109.2" customHeight="1" x14ac:dyDescent="0.3">
      <c r="A5042" s="368"/>
      <c r="B5042" s="361"/>
      <c r="C5042" s="368"/>
      <c r="D5042" s="368"/>
      <c r="E5042" s="368"/>
      <c r="F5042" s="368"/>
      <c r="G5042" s="369"/>
      <c r="H5042" s="369"/>
      <c r="I5042" s="443"/>
      <c r="J5042" s="368"/>
      <c r="O5042" s="457"/>
      <c r="P5042" s="398"/>
      <c r="Q5042" s="398"/>
    </row>
    <row r="5043" spans="1:17" s="364" customFormat="1" ht="109.2" customHeight="1" x14ac:dyDescent="0.3">
      <c r="A5043" s="368"/>
      <c r="B5043" s="361"/>
      <c r="C5043" s="368"/>
      <c r="D5043" s="368"/>
      <c r="E5043" s="368"/>
      <c r="F5043" s="368"/>
      <c r="G5043" s="369"/>
      <c r="H5043" s="369"/>
      <c r="I5043" s="443"/>
      <c r="J5043" s="368"/>
      <c r="O5043" s="457"/>
      <c r="P5043" s="398"/>
      <c r="Q5043" s="398"/>
    </row>
    <row r="5044" spans="1:17" s="364" customFormat="1" ht="109.2" customHeight="1" x14ac:dyDescent="0.3">
      <c r="A5044" s="368"/>
      <c r="B5044" s="361"/>
      <c r="C5044" s="368"/>
      <c r="D5044" s="368"/>
      <c r="E5044" s="368"/>
      <c r="F5044" s="368"/>
      <c r="G5044" s="369"/>
      <c r="H5044" s="369"/>
      <c r="I5044" s="443"/>
      <c r="J5044" s="368"/>
      <c r="O5044" s="457"/>
      <c r="P5044" s="398"/>
      <c r="Q5044" s="398"/>
    </row>
    <row r="5045" spans="1:17" s="364" customFormat="1" ht="109.2" customHeight="1" x14ac:dyDescent="0.3">
      <c r="A5045" s="368"/>
      <c r="B5045" s="361"/>
      <c r="C5045" s="368"/>
      <c r="D5045" s="368"/>
      <c r="E5045" s="368"/>
      <c r="F5045" s="368"/>
      <c r="G5045" s="369"/>
      <c r="H5045" s="369"/>
      <c r="I5045" s="443"/>
      <c r="J5045" s="368"/>
      <c r="O5045" s="457"/>
      <c r="P5045" s="398"/>
      <c r="Q5045" s="398"/>
    </row>
    <row r="5046" spans="1:17" s="364" customFormat="1" ht="109.2" customHeight="1" x14ac:dyDescent="0.3">
      <c r="A5046" s="368"/>
      <c r="B5046" s="361"/>
      <c r="C5046" s="368"/>
      <c r="D5046" s="368"/>
      <c r="E5046" s="368"/>
      <c r="F5046" s="368"/>
      <c r="G5046" s="369"/>
      <c r="H5046" s="369"/>
      <c r="I5046" s="443"/>
      <c r="J5046" s="368"/>
      <c r="O5046" s="457"/>
      <c r="P5046" s="398"/>
      <c r="Q5046" s="398"/>
    </row>
    <row r="5047" spans="1:17" s="364" customFormat="1" ht="109.2" customHeight="1" x14ac:dyDescent="0.3">
      <c r="A5047" s="368"/>
      <c r="B5047" s="361"/>
      <c r="C5047" s="368"/>
      <c r="D5047" s="368"/>
      <c r="E5047" s="368"/>
      <c r="F5047" s="368"/>
      <c r="G5047" s="369"/>
      <c r="H5047" s="369"/>
      <c r="I5047" s="443"/>
      <c r="J5047" s="368"/>
      <c r="O5047" s="457"/>
      <c r="P5047" s="398"/>
      <c r="Q5047" s="398"/>
    </row>
    <row r="5048" spans="1:17" s="364" customFormat="1" ht="109.2" customHeight="1" x14ac:dyDescent="0.3">
      <c r="A5048" s="368"/>
      <c r="B5048" s="361"/>
      <c r="C5048" s="368"/>
      <c r="D5048" s="368"/>
      <c r="E5048" s="368"/>
      <c r="F5048" s="368"/>
      <c r="G5048" s="369"/>
      <c r="H5048" s="369"/>
      <c r="I5048" s="443"/>
      <c r="J5048" s="368"/>
      <c r="O5048" s="457"/>
      <c r="P5048" s="398"/>
      <c r="Q5048" s="398"/>
    </row>
    <row r="5049" spans="1:17" s="364" customFormat="1" ht="109.2" customHeight="1" x14ac:dyDescent="0.3">
      <c r="A5049" s="368"/>
      <c r="B5049" s="361"/>
      <c r="C5049" s="368"/>
      <c r="D5049" s="368"/>
      <c r="E5049" s="368"/>
      <c r="F5049" s="368"/>
      <c r="G5049" s="369"/>
      <c r="H5049" s="369"/>
      <c r="I5049" s="443"/>
      <c r="J5049" s="368"/>
      <c r="O5049" s="457"/>
      <c r="P5049" s="398"/>
      <c r="Q5049" s="398"/>
    </row>
    <row r="5050" spans="1:17" s="364" customFormat="1" ht="109.2" customHeight="1" x14ac:dyDescent="0.3">
      <c r="A5050" s="368"/>
      <c r="B5050" s="361"/>
      <c r="C5050" s="368"/>
      <c r="D5050" s="368"/>
      <c r="E5050" s="368"/>
      <c r="F5050" s="368"/>
      <c r="G5050" s="369"/>
      <c r="H5050" s="369"/>
      <c r="I5050" s="443"/>
      <c r="J5050" s="368"/>
      <c r="O5050" s="457"/>
      <c r="P5050" s="398"/>
      <c r="Q5050" s="398"/>
    </row>
    <row r="5051" spans="1:17" s="364" customFormat="1" ht="109.2" customHeight="1" x14ac:dyDescent="0.3">
      <c r="A5051" s="368"/>
      <c r="B5051" s="361"/>
      <c r="C5051" s="368"/>
      <c r="D5051" s="368"/>
      <c r="E5051" s="368"/>
      <c r="F5051" s="368"/>
      <c r="G5051" s="369"/>
      <c r="H5051" s="369"/>
      <c r="I5051" s="443"/>
      <c r="J5051" s="368"/>
      <c r="O5051" s="457"/>
      <c r="P5051" s="398"/>
      <c r="Q5051" s="398"/>
    </row>
    <row r="5052" spans="1:17" s="364" customFormat="1" ht="109.2" customHeight="1" x14ac:dyDescent="0.3">
      <c r="A5052" s="368"/>
      <c r="B5052" s="361"/>
      <c r="C5052" s="368"/>
      <c r="D5052" s="368"/>
      <c r="E5052" s="368"/>
      <c r="F5052" s="368"/>
      <c r="G5052" s="369"/>
      <c r="H5052" s="369"/>
      <c r="I5052" s="443"/>
      <c r="J5052" s="368"/>
      <c r="O5052" s="457"/>
      <c r="P5052" s="398"/>
      <c r="Q5052" s="398"/>
    </row>
    <row r="5053" spans="1:17" s="364" customFormat="1" ht="109.2" customHeight="1" x14ac:dyDescent="0.3">
      <c r="A5053" s="368"/>
      <c r="B5053" s="361"/>
      <c r="C5053" s="368"/>
      <c r="D5053" s="368"/>
      <c r="E5053" s="368"/>
      <c r="F5053" s="368"/>
      <c r="G5053" s="369"/>
      <c r="H5053" s="369"/>
      <c r="I5053" s="443"/>
      <c r="J5053" s="368"/>
      <c r="O5053" s="457"/>
      <c r="P5053" s="398"/>
      <c r="Q5053" s="398"/>
    </row>
    <row r="5054" spans="1:17" s="364" customFormat="1" ht="109.2" customHeight="1" x14ac:dyDescent="0.3">
      <c r="A5054" s="368"/>
      <c r="B5054" s="361"/>
      <c r="C5054" s="368"/>
      <c r="D5054" s="368"/>
      <c r="E5054" s="368"/>
      <c r="F5054" s="368"/>
      <c r="G5054" s="369"/>
      <c r="H5054" s="369"/>
      <c r="I5054" s="443"/>
      <c r="J5054" s="368"/>
      <c r="O5054" s="457"/>
      <c r="P5054" s="398"/>
      <c r="Q5054" s="398"/>
    </row>
    <row r="5055" spans="1:17" s="364" customFormat="1" ht="109.2" customHeight="1" x14ac:dyDescent="0.3">
      <c r="A5055" s="368"/>
      <c r="B5055" s="361"/>
      <c r="C5055" s="368"/>
      <c r="D5055" s="368"/>
      <c r="E5055" s="368"/>
      <c r="F5055" s="368"/>
      <c r="G5055" s="369"/>
      <c r="H5055" s="369"/>
      <c r="I5055" s="443"/>
      <c r="J5055" s="368"/>
      <c r="O5055" s="457"/>
      <c r="P5055" s="398"/>
      <c r="Q5055" s="398"/>
    </row>
    <row r="5056" spans="1:17" s="364" customFormat="1" ht="109.2" customHeight="1" x14ac:dyDescent="0.3">
      <c r="A5056" s="368"/>
      <c r="B5056" s="361"/>
      <c r="C5056" s="368"/>
      <c r="D5056" s="368"/>
      <c r="E5056" s="368"/>
      <c r="F5056" s="368"/>
      <c r="G5056" s="369"/>
      <c r="H5056" s="369"/>
      <c r="I5056" s="443"/>
      <c r="J5056" s="368"/>
      <c r="O5056" s="457"/>
      <c r="P5056" s="398"/>
      <c r="Q5056" s="398"/>
    </row>
    <row r="5057" spans="1:17" s="364" customFormat="1" ht="109.2" customHeight="1" x14ac:dyDescent="0.3">
      <c r="A5057" s="368"/>
      <c r="B5057" s="361"/>
      <c r="C5057" s="368"/>
      <c r="D5057" s="368"/>
      <c r="E5057" s="368"/>
      <c r="F5057" s="368"/>
      <c r="G5057" s="369"/>
      <c r="H5057" s="369"/>
      <c r="I5057" s="443"/>
      <c r="J5057" s="368"/>
      <c r="O5057" s="457"/>
      <c r="P5057" s="398"/>
      <c r="Q5057" s="398"/>
    </row>
    <row r="5058" spans="1:17" s="364" customFormat="1" ht="109.2" customHeight="1" x14ac:dyDescent="0.3">
      <c r="A5058" s="368"/>
      <c r="B5058" s="361"/>
      <c r="C5058" s="368"/>
      <c r="D5058" s="368"/>
      <c r="E5058" s="368"/>
      <c r="F5058" s="368"/>
      <c r="G5058" s="369"/>
      <c r="H5058" s="369"/>
      <c r="I5058" s="443"/>
      <c r="J5058" s="368"/>
      <c r="O5058" s="457"/>
      <c r="P5058" s="398"/>
      <c r="Q5058" s="398"/>
    </row>
    <row r="5059" spans="1:17" s="364" customFormat="1" ht="109.2" customHeight="1" x14ac:dyDescent="0.3">
      <c r="A5059" s="368"/>
      <c r="B5059" s="361"/>
      <c r="C5059" s="368"/>
      <c r="D5059" s="368"/>
      <c r="E5059" s="368"/>
      <c r="F5059" s="368"/>
      <c r="G5059" s="369"/>
      <c r="H5059" s="369"/>
      <c r="I5059" s="443"/>
      <c r="J5059" s="368"/>
      <c r="O5059" s="457"/>
      <c r="P5059" s="398"/>
      <c r="Q5059" s="398"/>
    </row>
    <row r="5060" spans="1:17" s="364" customFormat="1" ht="109.2" customHeight="1" x14ac:dyDescent="0.3">
      <c r="A5060" s="368"/>
      <c r="B5060" s="361"/>
      <c r="C5060" s="368"/>
      <c r="D5060" s="368"/>
      <c r="E5060" s="368"/>
      <c r="F5060" s="368"/>
      <c r="G5060" s="369"/>
      <c r="H5060" s="369"/>
      <c r="I5060" s="443"/>
      <c r="J5060" s="368"/>
      <c r="O5060" s="457"/>
      <c r="P5060" s="398"/>
      <c r="Q5060" s="398"/>
    </row>
    <row r="5061" spans="1:17" s="364" customFormat="1" ht="109.2" customHeight="1" x14ac:dyDescent="0.3">
      <c r="A5061" s="368"/>
      <c r="B5061" s="361"/>
      <c r="C5061" s="368"/>
      <c r="D5061" s="368"/>
      <c r="E5061" s="368"/>
      <c r="F5061" s="368"/>
      <c r="G5061" s="369"/>
      <c r="H5061" s="369"/>
      <c r="I5061" s="443"/>
      <c r="J5061" s="368"/>
      <c r="O5061" s="457"/>
      <c r="P5061" s="398"/>
      <c r="Q5061" s="398"/>
    </row>
    <row r="5062" spans="1:17" s="364" customFormat="1" ht="109.2" customHeight="1" x14ac:dyDescent="0.3">
      <c r="A5062" s="368"/>
      <c r="B5062" s="361"/>
      <c r="C5062" s="368"/>
      <c r="D5062" s="368"/>
      <c r="E5062" s="368"/>
      <c r="F5062" s="368"/>
      <c r="G5062" s="369"/>
      <c r="H5062" s="369"/>
      <c r="I5062" s="443"/>
      <c r="J5062" s="368"/>
      <c r="O5062" s="457"/>
      <c r="P5062" s="398"/>
      <c r="Q5062" s="398"/>
    </row>
    <row r="5063" spans="1:17" s="364" customFormat="1" ht="109.2" customHeight="1" x14ac:dyDescent="0.3">
      <c r="A5063" s="368"/>
      <c r="B5063" s="361"/>
      <c r="C5063" s="368"/>
      <c r="D5063" s="368"/>
      <c r="E5063" s="368"/>
      <c r="F5063" s="368"/>
      <c r="G5063" s="369"/>
      <c r="H5063" s="369"/>
      <c r="I5063" s="443"/>
      <c r="J5063" s="368"/>
      <c r="O5063" s="457"/>
      <c r="P5063" s="398"/>
      <c r="Q5063" s="398"/>
    </row>
    <row r="5064" spans="1:17" s="364" customFormat="1" ht="109.2" customHeight="1" x14ac:dyDescent="0.3">
      <c r="A5064" s="368"/>
      <c r="B5064" s="361"/>
      <c r="C5064" s="368"/>
      <c r="D5064" s="368"/>
      <c r="E5064" s="368"/>
      <c r="F5064" s="368"/>
      <c r="G5064" s="369"/>
      <c r="H5064" s="369"/>
      <c r="I5064" s="443"/>
      <c r="J5064" s="368"/>
      <c r="O5064" s="457"/>
      <c r="P5064" s="398"/>
      <c r="Q5064" s="398"/>
    </row>
    <row r="5065" spans="1:17" s="364" customFormat="1" ht="109.2" customHeight="1" x14ac:dyDescent="0.3">
      <c r="A5065" s="368"/>
      <c r="B5065" s="361"/>
      <c r="C5065" s="368"/>
      <c r="D5065" s="368"/>
      <c r="E5065" s="368"/>
      <c r="F5065" s="368"/>
      <c r="G5065" s="369"/>
      <c r="H5065" s="369"/>
      <c r="I5065" s="443"/>
      <c r="J5065" s="368"/>
      <c r="O5065" s="457"/>
      <c r="P5065" s="398"/>
      <c r="Q5065" s="398"/>
    </row>
    <row r="5066" spans="1:17" s="364" customFormat="1" ht="109.2" customHeight="1" x14ac:dyDescent="0.3">
      <c r="A5066" s="368"/>
      <c r="B5066" s="361"/>
      <c r="C5066" s="368"/>
      <c r="D5066" s="368"/>
      <c r="E5066" s="368"/>
      <c r="F5066" s="368"/>
      <c r="G5066" s="369"/>
      <c r="H5066" s="369"/>
      <c r="I5066" s="443"/>
      <c r="J5066" s="368"/>
      <c r="O5066" s="457"/>
      <c r="P5066" s="398"/>
      <c r="Q5066" s="398"/>
    </row>
    <row r="5067" spans="1:17" s="364" customFormat="1" ht="109.2" customHeight="1" x14ac:dyDescent="0.3">
      <c r="A5067" s="368"/>
      <c r="B5067" s="361"/>
      <c r="C5067" s="368"/>
      <c r="D5067" s="368"/>
      <c r="E5067" s="368"/>
      <c r="F5067" s="368"/>
      <c r="G5067" s="369"/>
      <c r="H5067" s="369"/>
      <c r="I5067" s="443"/>
      <c r="J5067" s="368"/>
      <c r="O5067" s="457"/>
      <c r="P5067" s="398"/>
      <c r="Q5067" s="398"/>
    </row>
    <row r="5068" spans="1:17" s="364" customFormat="1" ht="109.2" customHeight="1" x14ac:dyDescent="0.3">
      <c r="A5068" s="368"/>
      <c r="B5068" s="361"/>
      <c r="C5068" s="368"/>
      <c r="D5068" s="368"/>
      <c r="E5068" s="368"/>
      <c r="F5068" s="368"/>
      <c r="G5068" s="369"/>
      <c r="H5068" s="369"/>
      <c r="I5068" s="443"/>
      <c r="J5068" s="368"/>
      <c r="O5068" s="457"/>
      <c r="P5068" s="398"/>
      <c r="Q5068" s="398"/>
    </row>
    <row r="5069" spans="1:17" s="364" customFormat="1" ht="109.2" customHeight="1" x14ac:dyDescent="0.3">
      <c r="A5069" s="368"/>
      <c r="B5069" s="361"/>
      <c r="C5069" s="368"/>
      <c r="D5069" s="368"/>
      <c r="E5069" s="368"/>
      <c r="F5069" s="368"/>
      <c r="G5069" s="369"/>
      <c r="H5069" s="369"/>
      <c r="I5069" s="443"/>
      <c r="J5069" s="368"/>
      <c r="O5069" s="457"/>
      <c r="P5069" s="398"/>
      <c r="Q5069" s="398"/>
    </row>
    <row r="5070" spans="1:17" s="364" customFormat="1" ht="109.2" customHeight="1" x14ac:dyDescent="0.3">
      <c r="A5070" s="368"/>
      <c r="B5070" s="361"/>
      <c r="C5070" s="368"/>
      <c r="D5070" s="368"/>
      <c r="E5070" s="368"/>
      <c r="F5070" s="368"/>
      <c r="G5070" s="369"/>
      <c r="H5070" s="369"/>
      <c r="I5070" s="443"/>
      <c r="J5070" s="368"/>
      <c r="O5070" s="457"/>
      <c r="P5070" s="398"/>
      <c r="Q5070" s="398"/>
    </row>
    <row r="5071" spans="1:17" s="364" customFormat="1" ht="109.2" customHeight="1" x14ac:dyDescent="0.3">
      <c r="A5071" s="368"/>
      <c r="B5071" s="361"/>
      <c r="C5071" s="368"/>
      <c r="D5071" s="368"/>
      <c r="E5071" s="368"/>
      <c r="F5071" s="368"/>
      <c r="G5071" s="369"/>
      <c r="H5071" s="369"/>
      <c r="I5071" s="443"/>
      <c r="J5071" s="368"/>
      <c r="O5071" s="457"/>
      <c r="P5071" s="398"/>
      <c r="Q5071" s="398"/>
    </row>
    <row r="5072" spans="1:17" s="364" customFormat="1" ht="109.2" customHeight="1" x14ac:dyDescent="0.3">
      <c r="A5072" s="368"/>
      <c r="B5072" s="361"/>
      <c r="C5072" s="368"/>
      <c r="D5072" s="368"/>
      <c r="E5072" s="368"/>
      <c r="F5072" s="368"/>
      <c r="G5072" s="369"/>
      <c r="H5072" s="369"/>
      <c r="I5072" s="443"/>
      <c r="J5072" s="368"/>
      <c r="O5072" s="457"/>
      <c r="P5072" s="398"/>
      <c r="Q5072" s="398"/>
    </row>
    <row r="5073" spans="1:17" s="364" customFormat="1" ht="109.2" customHeight="1" x14ac:dyDescent="0.3">
      <c r="A5073" s="368"/>
      <c r="B5073" s="361"/>
      <c r="C5073" s="368"/>
      <c r="D5073" s="368"/>
      <c r="E5073" s="368"/>
      <c r="F5073" s="368"/>
      <c r="G5073" s="369"/>
      <c r="H5073" s="369"/>
      <c r="I5073" s="443"/>
      <c r="J5073" s="368"/>
      <c r="O5073" s="457"/>
      <c r="P5073" s="398"/>
      <c r="Q5073" s="398"/>
    </row>
    <row r="5074" spans="1:17" s="364" customFormat="1" ht="109.2" customHeight="1" x14ac:dyDescent="0.3">
      <c r="A5074" s="368"/>
      <c r="B5074" s="361"/>
      <c r="C5074" s="368"/>
      <c r="D5074" s="368"/>
      <c r="E5074" s="368"/>
      <c r="F5074" s="368"/>
      <c r="G5074" s="369"/>
      <c r="H5074" s="369"/>
      <c r="I5074" s="443"/>
      <c r="J5074" s="368"/>
      <c r="O5074" s="457"/>
      <c r="P5074" s="398"/>
      <c r="Q5074" s="398"/>
    </row>
    <row r="5075" spans="1:17" s="364" customFormat="1" ht="109.2" customHeight="1" x14ac:dyDescent="0.3">
      <c r="A5075" s="368"/>
      <c r="B5075" s="361"/>
      <c r="C5075" s="368"/>
      <c r="D5075" s="368"/>
      <c r="E5075" s="368"/>
      <c r="F5075" s="368"/>
      <c r="G5075" s="369"/>
      <c r="H5075" s="369"/>
      <c r="I5075" s="443"/>
      <c r="J5075" s="368"/>
      <c r="O5075" s="457"/>
      <c r="P5075" s="398"/>
      <c r="Q5075" s="398"/>
    </row>
    <row r="5076" spans="1:17" s="364" customFormat="1" ht="109.2" customHeight="1" x14ac:dyDescent="0.3">
      <c r="A5076" s="368"/>
      <c r="B5076" s="361"/>
      <c r="C5076" s="368"/>
      <c r="D5076" s="368"/>
      <c r="E5076" s="368"/>
      <c r="F5076" s="368"/>
      <c r="G5076" s="369"/>
      <c r="H5076" s="369"/>
      <c r="I5076" s="443"/>
      <c r="J5076" s="368"/>
      <c r="O5076" s="457"/>
      <c r="P5076" s="398"/>
      <c r="Q5076" s="398"/>
    </row>
    <row r="5077" spans="1:17" s="364" customFormat="1" ht="109.2" customHeight="1" x14ac:dyDescent="0.3">
      <c r="A5077" s="368"/>
      <c r="B5077" s="361"/>
      <c r="C5077" s="368"/>
      <c r="D5077" s="368"/>
      <c r="E5077" s="368"/>
      <c r="F5077" s="368"/>
      <c r="G5077" s="369"/>
      <c r="H5077" s="369"/>
      <c r="I5077" s="443"/>
      <c r="J5077" s="368"/>
      <c r="O5077" s="457"/>
      <c r="P5077" s="398"/>
      <c r="Q5077" s="398"/>
    </row>
    <row r="5078" spans="1:17" s="364" customFormat="1" ht="109.2" customHeight="1" x14ac:dyDescent="0.3">
      <c r="A5078" s="368"/>
      <c r="B5078" s="361"/>
      <c r="C5078" s="368"/>
      <c r="D5078" s="368"/>
      <c r="E5078" s="368"/>
      <c r="F5078" s="368"/>
      <c r="G5078" s="369"/>
      <c r="H5078" s="369"/>
      <c r="I5078" s="443"/>
      <c r="J5078" s="368"/>
      <c r="O5078" s="457"/>
      <c r="P5078" s="398"/>
      <c r="Q5078" s="398"/>
    </row>
    <row r="5079" spans="1:17" s="364" customFormat="1" ht="109.2" customHeight="1" x14ac:dyDescent="0.3">
      <c r="A5079" s="368"/>
      <c r="B5079" s="361"/>
      <c r="C5079" s="368"/>
      <c r="D5079" s="368"/>
      <c r="E5079" s="368"/>
      <c r="F5079" s="368"/>
      <c r="G5079" s="369"/>
      <c r="H5079" s="369"/>
      <c r="I5079" s="443"/>
      <c r="J5079" s="368"/>
      <c r="O5079" s="457"/>
      <c r="P5079" s="398"/>
      <c r="Q5079" s="398"/>
    </row>
    <row r="5080" spans="1:17" s="364" customFormat="1" ht="109.2" customHeight="1" x14ac:dyDescent="0.3">
      <c r="A5080" s="368"/>
      <c r="B5080" s="361"/>
      <c r="C5080" s="368"/>
      <c r="D5080" s="368"/>
      <c r="E5080" s="368"/>
      <c r="F5080" s="368"/>
      <c r="G5080" s="369"/>
      <c r="H5080" s="369"/>
      <c r="I5080" s="443"/>
      <c r="J5080" s="368"/>
      <c r="O5080" s="457"/>
      <c r="P5080" s="398"/>
      <c r="Q5080" s="398"/>
    </row>
    <row r="5081" spans="1:17" s="364" customFormat="1" ht="109.2" customHeight="1" x14ac:dyDescent="0.3">
      <c r="A5081" s="368"/>
      <c r="B5081" s="361"/>
      <c r="C5081" s="368"/>
      <c r="D5081" s="368"/>
      <c r="E5081" s="368"/>
      <c r="F5081" s="368"/>
      <c r="G5081" s="369"/>
      <c r="H5081" s="369"/>
      <c r="I5081" s="443"/>
      <c r="J5081" s="368"/>
      <c r="O5081" s="457"/>
      <c r="P5081" s="398"/>
      <c r="Q5081" s="398"/>
    </row>
    <row r="5082" spans="1:17" s="364" customFormat="1" ht="109.2" customHeight="1" x14ac:dyDescent="0.3">
      <c r="A5082" s="368"/>
      <c r="B5082" s="361"/>
      <c r="C5082" s="368"/>
      <c r="D5082" s="368"/>
      <c r="E5082" s="368"/>
      <c r="F5082" s="368"/>
      <c r="G5082" s="369"/>
      <c r="H5082" s="369"/>
      <c r="I5082" s="443"/>
      <c r="J5082" s="368"/>
      <c r="O5082" s="457"/>
      <c r="P5082" s="398"/>
      <c r="Q5082" s="398"/>
    </row>
    <row r="5083" spans="1:17" s="364" customFormat="1" ht="109.2" customHeight="1" x14ac:dyDescent="0.3">
      <c r="A5083" s="368"/>
      <c r="B5083" s="361"/>
      <c r="C5083" s="368"/>
      <c r="D5083" s="368"/>
      <c r="E5083" s="368"/>
      <c r="F5083" s="368"/>
      <c r="G5083" s="369"/>
      <c r="H5083" s="369"/>
      <c r="I5083" s="443"/>
      <c r="J5083" s="368"/>
      <c r="O5083" s="457"/>
      <c r="P5083" s="398"/>
      <c r="Q5083" s="398"/>
    </row>
    <row r="5084" spans="1:17" s="364" customFormat="1" ht="109.2" customHeight="1" x14ac:dyDescent="0.3">
      <c r="A5084" s="368"/>
      <c r="B5084" s="361"/>
      <c r="C5084" s="368"/>
      <c r="D5084" s="368"/>
      <c r="E5084" s="368"/>
      <c r="F5084" s="368"/>
      <c r="G5084" s="369"/>
      <c r="H5084" s="369"/>
      <c r="I5084" s="443"/>
      <c r="J5084" s="368"/>
      <c r="O5084" s="457"/>
      <c r="P5084" s="398"/>
      <c r="Q5084" s="398"/>
    </row>
    <row r="5085" spans="1:17" s="364" customFormat="1" ht="109.2" customHeight="1" x14ac:dyDescent="0.3">
      <c r="A5085" s="368"/>
      <c r="B5085" s="361"/>
      <c r="C5085" s="368"/>
      <c r="D5085" s="368"/>
      <c r="E5085" s="368"/>
      <c r="F5085" s="368"/>
      <c r="G5085" s="369"/>
      <c r="H5085" s="369"/>
      <c r="I5085" s="443"/>
      <c r="J5085" s="368"/>
      <c r="O5085" s="457"/>
      <c r="P5085" s="398"/>
      <c r="Q5085" s="398"/>
    </row>
    <row r="5086" spans="1:17" s="364" customFormat="1" ht="109.2" customHeight="1" x14ac:dyDescent="0.3">
      <c r="A5086" s="368"/>
      <c r="B5086" s="361"/>
      <c r="C5086" s="368"/>
      <c r="D5086" s="368"/>
      <c r="E5086" s="368"/>
      <c r="F5086" s="368"/>
      <c r="G5086" s="369"/>
      <c r="H5086" s="369"/>
      <c r="I5086" s="443"/>
      <c r="J5086" s="368"/>
      <c r="O5086" s="457"/>
      <c r="P5086" s="398"/>
      <c r="Q5086" s="398"/>
    </row>
    <row r="5087" spans="1:17" s="364" customFormat="1" ht="109.2" customHeight="1" x14ac:dyDescent="0.3">
      <c r="A5087" s="368"/>
      <c r="B5087" s="361"/>
      <c r="C5087" s="368"/>
      <c r="D5087" s="368"/>
      <c r="E5087" s="368"/>
      <c r="F5087" s="368"/>
      <c r="G5087" s="369"/>
      <c r="H5087" s="369"/>
      <c r="I5087" s="443"/>
      <c r="J5087" s="368"/>
      <c r="O5087" s="457"/>
      <c r="P5087" s="398"/>
      <c r="Q5087" s="398"/>
    </row>
    <row r="5088" spans="1:17" s="364" customFormat="1" ht="109.2" customHeight="1" x14ac:dyDescent="0.3">
      <c r="A5088" s="368"/>
      <c r="B5088" s="361"/>
      <c r="C5088" s="368"/>
      <c r="D5088" s="368"/>
      <c r="E5088" s="368"/>
      <c r="F5088" s="368"/>
      <c r="G5088" s="369"/>
      <c r="H5088" s="369"/>
      <c r="I5088" s="443"/>
      <c r="J5088" s="368"/>
      <c r="O5088" s="457"/>
      <c r="P5088" s="398"/>
      <c r="Q5088" s="398"/>
    </row>
    <row r="5089" spans="1:17" s="364" customFormat="1" ht="109.2" customHeight="1" x14ac:dyDescent="0.3">
      <c r="A5089" s="368"/>
      <c r="B5089" s="361"/>
      <c r="C5089" s="368"/>
      <c r="D5089" s="368"/>
      <c r="E5089" s="368"/>
      <c r="F5089" s="368"/>
      <c r="G5089" s="369"/>
      <c r="H5089" s="369"/>
      <c r="I5089" s="443"/>
      <c r="J5089" s="368"/>
      <c r="O5089" s="457"/>
      <c r="P5089" s="398"/>
      <c r="Q5089" s="398"/>
    </row>
    <row r="5090" spans="1:17" s="364" customFormat="1" ht="109.2" customHeight="1" x14ac:dyDescent="0.3">
      <c r="A5090" s="368"/>
      <c r="B5090" s="361"/>
      <c r="C5090" s="368"/>
      <c r="D5090" s="368"/>
      <c r="E5090" s="368"/>
      <c r="F5090" s="368"/>
      <c r="G5090" s="369"/>
      <c r="H5090" s="369"/>
      <c r="I5090" s="443"/>
      <c r="J5090" s="368"/>
      <c r="O5090" s="457"/>
      <c r="P5090" s="398"/>
      <c r="Q5090" s="398"/>
    </row>
    <row r="5091" spans="1:17" s="364" customFormat="1" ht="109.2" customHeight="1" x14ac:dyDescent="0.3">
      <c r="A5091" s="368"/>
      <c r="B5091" s="361"/>
      <c r="C5091" s="368"/>
      <c r="D5091" s="368"/>
      <c r="E5091" s="368"/>
      <c r="F5091" s="368"/>
      <c r="G5091" s="369"/>
      <c r="H5091" s="369"/>
      <c r="I5091" s="443"/>
      <c r="J5091" s="368"/>
      <c r="O5091" s="457"/>
      <c r="P5091" s="398"/>
      <c r="Q5091" s="398"/>
    </row>
    <row r="5092" spans="1:17" s="364" customFormat="1" ht="109.2" customHeight="1" x14ac:dyDescent="0.3">
      <c r="A5092" s="368"/>
      <c r="B5092" s="361"/>
      <c r="C5092" s="368"/>
      <c r="D5092" s="368"/>
      <c r="E5092" s="368"/>
      <c r="F5092" s="368"/>
      <c r="G5092" s="369"/>
      <c r="H5092" s="369"/>
      <c r="I5092" s="443"/>
      <c r="J5092" s="368"/>
      <c r="O5092" s="457"/>
      <c r="P5092" s="398"/>
      <c r="Q5092" s="398"/>
    </row>
    <row r="5093" spans="1:17" s="364" customFormat="1" ht="109.2" customHeight="1" x14ac:dyDescent="0.3">
      <c r="A5093" s="368"/>
      <c r="B5093" s="361"/>
      <c r="C5093" s="368"/>
      <c r="D5093" s="368"/>
      <c r="E5093" s="368"/>
      <c r="F5093" s="368"/>
      <c r="G5093" s="369"/>
      <c r="H5093" s="369"/>
      <c r="I5093" s="443"/>
      <c r="J5093" s="368"/>
      <c r="O5093" s="457"/>
      <c r="P5093" s="398"/>
      <c r="Q5093" s="398"/>
    </row>
    <row r="5094" spans="1:17" s="364" customFormat="1" ht="109.2" customHeight="1" x14ac:dyDescent="0.3">
      <c r="A5094" s="368"/>
      <c r="B5094" s="361"/>
      <c r="C5094" s="368"/>
      <c r="D5094" s="368"/>
      <c r="E5094" s="368"/>
      <c r="F5094" s="368"/>
      <c r="G5094" s="369"/>
      <c r="H5094" s="369"/>
      <c r="I5094" s="443"/>
      <c r="J5094" s="368"/>
      <c r="O5094" s="457"/>
      <c r="P5094" s="398"/>
      <c r="Q5094" s="398"/>
    </row>
    <row r="5095" spans="1:17" s="364" customFormat="1" ht="109.2" customHeight="1" x14ac:dyDescent="0.3">
      <c r="A5095" s="368"/>
      <c r="B5095" s="361"/>
      <c r="C5095" s="368"/>
      <c r="D5095" s="368"/>
      <c r="E5095" s="368"/>
      <c r="F5095" s="368"/>
      <c r="G5095" s="369"/>
      <c r="H5095" s="369"/>
      <c r="I5095" s="443"/>
      <c r="J5095" s="368"/>
      <c r="O5095" s="457"/>
      <c r="P5095" s="398"/>
      <c r="Q5095" s="398"/>
    </row>
    <row r="5096" spans="1:17" s="364" customFormat="1" ht="109.2" customHeight="1" x14ac:dyDescent="0.3">
      <c r="A5096" s="368"/>
      <c r="B5096" s="361"/>
      <c r="C5096" s="368"/>
      <c r="D5096" s="368"/>
      <c r="E5096" s="368"/>
      <c r="F5096" s="368"/>
      <c r="G5096" s="369"/>
      <c r="H5096" s="369"/>
      <c r="I5096" s="443"/>
      <c r="J5096" s="368"/>
      <c r="O5096" s="457"/>
      <c r="P5096" s="398"/>
      <c r="Q5096" s="398"/>
    </row>
    <row r="5097" spans="1:17" s="364" customFormat="1" ht="109.2" customHeight="1" x14ac:dyDescent="0.3">
      <c r="A5097" s="368"/>
      <c r="B5097" s="361"/>
      <c r="C5097" s="368"/>
      <c r="D5097" s="368"/>
      <c r="E5097" s="368"/>
      <c r="F5097" s="368"/>
      <c r="G5097" s="369"/>
      <c r="H5097" s="369"/>
      <c r="I5097" s="443"/>
      <c r="J5097" s="368"/>
      <c r="O5097" s="457"/>
      <c r="P5097" s="398"/>
      <c r="Q5097" s="398"/>
    </row>
    <row r="5098" spans="1:17" s="364" customFormat="1" ht="109.2" customHeight="1" x14ac:dyDescent="0.3">
      <c r="A5098" s="368"/>
      <c r="B5098" s="361"/>
      <c r="C5098" s="368"/>
      <c r="D5098" s="368"/>
      <c r="E5098" s="368"/>
      <c r="F5098" s="368"/>
      <c r="G5098" s="369"/>
      <c r="H5098" s="369"/>
      <c r="I5098" s="443"/>
      <c r="J5098" s="368"/>
      <c r="O5098" s="457"/>
      <c r="P5098" s="398"/>
      <c r="Q5098" s="398"/>
    </row>
    <row r="5099" spans="1:17" s="364" customFormat="1" ht="109.2" customHeight="1" x14ac:dyDescent="0.3">
      <c r="A5099" s="368"/>
      <c r="B5099" s="361"/>
      <c r="C5099" s="368"/>
      <c r="D5099" s="368"/>
      <c r="E5099" s="368"/>
      <c r="F5099" s="368"/>
      <c r="G5099" s="369"/>
      <c r="H5099" s="369"/>
      <c r="I5099" s="443"/>
      <c r="J5099" s="368"/>
      <c r="O5099" s="457"/>
      <c r="P5099" s="398"/>
      <c r="Q5099" s="398"/>
    </row>
    <row r="5100" spans="1:17" s="364" customFormat="1" ht="109.2" customHeight="1" x14ac:dyDescent="0.3">
      <c r="A5100" s="368"/>
      <c r="B5100" s="361"/>
      <c r="C5100" s="368"/>
      <c r="D5100" s="368"/>
      <c r="E5100" s="368"/>
      <c r="F5100" s="368"/>
      <c r="G5100" s="369"/>
      <c r="H5100" s="369"/>
      <c r="I5100" s="443"/>
      <c r="J5100" s="368"/>
      <c r="O5100" s="457"/>
      <c r="P5100" s="398"/>
      <c r="Q5100" s="398"/>
    </row>
    <row r="5101" spans="1:17" s="364" customFormat="1" ht="109.2" customHeight="1" x14ac:dyDescent="0.3">
      <c r="A5101" s="368"/>
      <c r="B5101" s="361"/>
      <c r="C5101" s="368"/>
      <c r="D5101" s="368"/>
      <c r="E5101" s="368"/>
      <c r="F5101" s="368"/>
      <c r="G5101" s="369"/>
      <c r="H5101" s="369"/>
      <c r="I5101" s="443"/>
      <c r="J5101" s="368"/>
      <c r="O5101" s="457"/>
      <c r="P5101" s="398"/>
      <c r="Q5101" s="398"/>
    </row>
    <row r="5102" spans="1:17" s="364" customFormat="1" ht="109.2" customHeight="1" x14ac:dyDescent="0.3">
      <c r="A5102" s="368"/>
      <c r="B5102" s="361"/>
      <c r="C5102" s="368"/>
      <c r="D5102" s="368"/>
      <c r="E5102" s="368"/>
      <c r="F5102" s="368"/>
      <c r="G5102" s="369"/>
      <c r="H5102" s="369"/>
      <c r="I5102" s="443"/>
      <c r="J5102" s="368"/>
      <c r="O5102" s="457"/>
      <c r="P5102" s="398"/>
      <c r="Q5102" s="398"/>
    </row>
    <row r="5103" spans="1:17" s="364" customFormat="1" ht="109.2" customHeight="1" x14ac:dyDescent="0.3">
      <c r="A5103" s="368"/>
      <c r="B5103" s="361"/>
      <c r="C5103" s="368"/>
      <c r="D5103" s="368"/>
      <c r="E5103" s="368"/>
      <c r="F5103" s="368"/>
      <c r="G5103" s="369"/>
      <c r="H5103" s="369"/>
      <c r="I5103" s="443"/>
      <c r="J5103" s="368"/>
      <c r="O5103" s="457"/>
      <c r="P5103" s="398"/>
      <c r="Q5103" s="398"/>
    </row>
    <row r="5104" spans="1:17" s="364" customFormat="1" ht="109.2" customHeight="1" x14ac:dyDescent="0.3">
      <c r="A5104" s="368"/>
      <c r="B5104" s="361"/>
      <c r="C5104" s="368"/>
      <c r="D5104" s="368"/>
      <c r="E5104" s="368"/>
      <c r="F5104" s="368"/>
      <c r="G5104" s="369"/>
      <c r="H5104" s="369"/>
      <c r="I5104" s="443"/>
      <c r="J5104" s="368"/>
      <c r="O5104" s="457"/>
      <c r="P5104" s="398"/>
      <c r="Q5104" s="398"/>
    </row>
    <row r="5105" spans="1:17" s="364" customFormat="1" ht="109.2" customHeight="1" x14ac:dyDescent="0.3">
      <c r="A5105" s="368"/>
      <c r="B5105" s="361"/>
      <c r="C5105" s="368"/>
      <c r="D5105" s="368"/>
      <c r="E5105" s="368"/>
      <c r="F5105" s="368"/>
      <c r="G5105" s="369"/>
      <c r="H5105" s="369"/>
      <c r="I5105" s="443"/>
      <c r="J5105" s="368"/>
      <c r="O5105" s="457"/>
      <c r="P5105" s="398"/>
      <c r="Q5105" s="398"/>
    </row>
    <row r="5106" spans="1:17" s="364" customFormat="1" ht="109.2" customHeight="1" x14ac:dyDescent="0.3">
      <c r="A5106" s="368"/>
      <c r="B5106" s="361"/>
      <c r="C5106" s="368"/>
      <c r="D5106" s="368"/>
      <c r="E5106" s="368"/>
      <c r="F5106" s="368"/>
      <c r="G5106" s="369"/>
      <c r="H5106" s="369"/>
      <c r="I5106" s="443"/>
      <c r="J5106" s="368"/>
      <c r="O5106" s="457"/>
      <c r="P5106" s="398"/>
      <c r="Q5106" s="398"/>
    </row>
    <row r="5107" spans="1:17" s="364" customFormat="1" ht="109.2" customHeight="1" x14ac:dyDescent="0.3">
      <c r="A5107" s="368"/>
      <c r="B5107" s="361"/>
      <c r="C5107" s="368"/>
      <c r="D5107" s="368"/>
      <c r="E5107" s="368"/>
      <c r="F5107" s="368"/>
      <c r="G5107" s="369"/>
      <c r="H5107" s="369"/>
      <c r="I5107" s="443"/>
      <c r="J5107" s="368"/>
      <c r="O5107" s="457"/>
      <c r="P5107" s="398"/>
      <c r="Q5107" s="398"/>
    </row>
    <row r="5108" spans="1:17" s="364" customFormat="1" ht="109.2" customHeight="1" x14ac:dyDescent="0.3">
      <c r="A5108" s="368"/>
      <c r="B5108" s="361"/>
      <c r="C5108" s="368"/>
      <c r="D5108" s="368"/>
      <c r="E5108" s="368"/>
      <c r="F5108" s="368"/>
      <c r="G5108" s="369"/>
      <c r="H5108" s="369"/>
      <c r="I5108" s="443"/>
      <c r="J5108" s="368"/>
      <c r="O5108" s="457"/>
      <c r="P5108" s="398"/>
      <c r="Q5108" s="398"/>
    </row>
    <row r="5109" spans="1:17" s="364" customFormat="1" ht="109.2" customHeight="1" x14ac:dyDescent="0.3">
      <c r="A5109" s="368"/>
      <c r="B5109" s="361"/>
      <c r="C5109" s="368"/>
      <c r="D5109" s="368"/>
      <c r="E5109" s="368"/>
      <c r="F5109" s="368"/>
      <c r="G5109" s="369"/>
      <c r="H5109" s="369"/>
      <c r="I5109" s="443"/>
      <c r="J5109" s="368"/>
      <c r="O5109" s="457"/>
      <c r="P5109" s="398"/>
      <c r="Q5109" s="398"/>
    </row>
    <row r="5110" spans="1:17" s="364" customFormat="1" ht="109.2" customHeight="1" x14ac:dyDescent="0.3">
      <c r="A5110" s="368"/>
      <c r="B5110" s="361"/>
      <c r="C5110" s="368"/>
      <c r="D5110" s="368"/>
      <c r="E5110" s="368"/>
      <c r="F5110" s="368"/>
      <c r="G5110" s="369"/>
      <c r="H5110" s="369"/>
      <c r="I5110" s="443"/>
      <c r="J5110" s="368"/>
      <c r="O5110" s="457"/>
      <c r="P5110" s="398"/>
      <c r="Q5110" s="398"/>
    </row>
    <row r="5111" spans="1:17" s="364" customFormat="1" ht="109.2" customHeight="1" x14ac:dyDescent="0.3">
      <c r="A5111" s="368"/>
      <c r="B5111" s="361"/>
      <c r="C5111" s="368"/>
      <c r="D5111" s="368"/>
      <c r="E5111" s="368"/>
      <c r="F5111" s="368"/>
      <c r="G5111" s="369"/>
      <c r="H5111" s="369"/>
      <c r="I5111" s="443"/>
      <c r="J5111" s="368"/>
      <c r="O5111" s="457"/>
      <c r="P5111" s="398"/>
      <c r="Q5111" s="398"/>
    </row>
    <row r="5112" spans="1:17" s="364" customFormat="1" ht="109.2" customHeight="1" x14ac:dyDescent="0.3">
      <c r="A5112" s="368"/>
      <c r="B5112" s="361"/>
      <c r="C5112" s="368"/>
      <c r="D5112" s="368"/>
      <c r="E5112" s="368"/>
      <c r="F5112" s="368"/>
      <c r="G5112" s="369"/>
      <c r="H5112" s="369"/>
      <c r="I5112" s="443"/>
      <c r="J5112" s="368"/>
      <c r="O5112" s="457"/>
      <c r="P5112" s="398"/>
      <c r="Q5112" s="398"/>
    </row>
    <row r="5113" spans="1:17" s="364" customFormat="1" ht="109.2" customHeight="1" x14ac:dyDescent="0.3">
      <c r="A5113" s="368"/>
      <c r="B5113" s="361"/>
      <c r="C5113" s="368"/>
      <c r="D5113" s="368"/>
      <c r="E5113" s="368"/>
      <c r="F5113" s="368"/>
      <c r="G5113" s="369"/>
      <c r="H5113" s="369"/>
      <c r="I5113" s="443"/>
      <c r="J5113" s="368"/>
      <c r="O5113" s="457"/>
      <c r="P5113" s="398"/>
      <c r="Q5113" s="398"/>
    </row>
    <row r="5114" spans="1:17" s="364" customFormat="1" ht="109.2" customHeight="1" x14ac:dyDescent="0.3">
      <c r="A5114" s="368"/>
      <c r="B5114" s="361"/>
      <c r="C5114" s="368"/>
      <c r="D5114" s="368"/>
      <c r="E5114" s="368"/>
      <c r="F5114" s="368"/>
      <c r="G5114" s="369"/>
      <c r="H5114" s="369"/>
      <c r="I5114" s="443"/>
      <c r="J5114" s="368"/>
      <c r="O5114" s="457"/>
      <c r="P5114" s="398"/>
      <c r="Q5114" s="398"/>
    </row>
    <row r="5115" spans="1:17" s="364" customFormat="1" ht="109.2" customHeight="1" x14ac:dyDescent="0.3">
      <c r="A5115" s="368"/>
      <c r="B5115" s="361"/>
      <c r="C5115" s="368"/>
      <c r="D5115" s="368"/>
      <c r="E5115" s="368"/>
      <c r="F5115" s="368"/>
      <c r="G5115" s="369"/>
      <c r="H5115" s="369"/>
      <c r="I5115" s="443"/>
      <c r="J5115" s="368"/>
      <c r="O5115" s="457"/>
      <c r="P5115" s="398"/>
      <c r="Q5115" s="398"/>
    </row>
    <row r="5116" spans="1:17" s="364" customFormat="1" ht="109.2" customHeight="1" x14ac:dyDescent="0.3">
      <c r="A5116" s="368"/>
      <c r="B5116" s="361"/>
      <c r="C5116" s="368"/>
      <c r="D5116" s="368"/>
      <c r="E5116" s="368"/>
      <c r="F5116" s="368"/>
      <c r="G5116" s="369"/>
      <c r="H5116" s="369"/>
      <c r="I5116" s="443"/>
      <c r="J5116" s="368"/>
      <c r="O5116" s="457"/>
      <c r="P5116" s="398"/>
      <c r="Q5116" s="398"/>
    </row>
    <row r="5117" spans="1:17" s="364" customFormat="1" ht="109.2" customHeight="1" x14ac:dyDescent="0.3">
      <c r="A5117" s="368"/>
      <c r="B5117" s="361"/>
      <c r="C5117" s="368"/>
      <c r="D5117" s="368"/>
      <c r="E5117" s="368"/>
      <c r="F5117" s="368"/>
      <c r="G5117" s="369"/>
      <c r="H5117" s="369"/>
      <c r="I5117" s="443"/>
      <c r="J5117" s="368"/>
      <c r="O5117" s="457"/>
      <c r="P5117" s="398"/>
      <c r="Q5117" s="398"/>
    </row>
    <row r="5118" spans="1:17" s="364" customFormat="1" ht="109.2" customHeight="1" x14ac:dyDescent="0.3">
      <c r="A5118" s="368"/>
      <c r="B5118" s="361"/>
      <c r="C5118" s="368"/>
      <c r="D5118" s="368"/>
      <c r="E5118" s="368"/>
      <c r="F5118" s="368"/>
      <c r="G5118" s="369"/>
      <c r="H5118" s="369"/>
      <c r="I5118" s="443"/>
      <c r="J5118" s="368"/>
      <c r="O5118" s="457"/>
      <c r="P5118" s="398"/>
      <c r="Q5118" s="398"/>
    </row>
    <row r="5119" spans="1:17" s="364" customFormat="1" ht="109.2" customHeight="1" x14ac:dyDescent="0.3">
      <c r="A5119" s="368"/>
      <c r="B5119" s="361"/>
      <c r="C5119" s="368"/>
      <c r="D5119" s="368"/>
      <c r="E5119" s="368"/>
      <c r="F5119" s="368"/>
      <c r="G5119" s="369"/>
      <c r="H5119" s="369"/>
      <c r="I5119" s="443"/>
      <c r="J5119" s="368"/>
      <c r="O5119" s="457"/>
      <c r="P5119" s="398"/>
      <c r="Q5119" s="398"/>
    </row>
    <row r="5120" spans="1:17" s="364" customFormat="1" ht="109.2" customHeight="1" x14ac:dyDescent="0.3">
      <c r="A5120" s="368"/>
      <c r="B5120" s="361"/>
      <c r="C5120" s="368"/>
      <c r="D5120" s="368"/>
      <c r="E5120" s="368"/>
      <c r="F5120" s="368"/>
      <c r="G5120" s="369"/>
      <c r="H5120" s="369"/>
      <c r="I5120" s="443"/>
      <c r="J5120" s="368"/>
      <c r="O5120" s="457"/>
      <c r="P5120" s="398"/>
      <c r="Q5120" s="398"/>
    </row>
    <row r="5121" spans="1:17" s="364" customFormat="1" ht="109.2" customHeight="1" x14ac:dyDescent="0.3">
      <c r="A5121" s="368"/>
      <c r="B5121" s="361"/>
      <c r="C5121" s="368"/>
      <c r="D5121" s="368"/>
      <c r="E5121" s="368"/>
      <c r="F5121" s="368"/>
      <c r="G5121" s="369"/>
      <c r="H5121" s="369"/>
      <c r="I5121" s="443"/>
      <c r="J5121" s="368"/>
      <c r="O5121" s="457"/>
      <c r="P5121" s="398"/>
      <c r="Q5121" s="398"/>
    </row>
    <row r="5122" spans="1:17" s="364" customFormat="1" ht="109.2" customHeight="1" x14ac:dyDescent="0.3">
      <c r="A5122" s="368"/>
      <c r="B5122" s="361"/>
      <c r="C5122" s="368"/>
      <c r="D5122" s="368"/>
      <c r="E5122" s="368"/>
      <c r="F5122" s="368"/>
      <c r="G5122" s="369"/>
      <c r="H5122" s="369"/>
      <c r="I5122" s="443"/>
      <c r="J5122" s="368"/>
      <c r="O5122" s="457"/>
      <c r="P5122" s="398"/>
      <c r="Q5122" s="398"/>
    </row>
    <row r="5123" spans="1:17" s="364" customFormat="1" ht="109.2" customHeight="1" x14ac:dyDescent="0.3">
      <c r="A5123" s="368"/>
      <c r="B5123" s="361"/>
      <c r="C5123" s="368"/>
      <c r="D5123" s="368"/>
      <c r="E5123" s="368"/>
      <c r="F5123" s="368"/>
      <c r="G5123" s="369"/>
      <c r="H5123" s="369"/>
      <c r="I5123" s="443"/>
      <c r="J5123" s="368"/>
      <c r="O5123" s="457"/>
      <c r="P5123" s="398"/>
      <c r="Q5123" s="398"/>
    </row>
    <row r="5124" spans="1:17" s="364" customFormat="1" ht="109.2" customHeight="1" x14ac:dyDescent="0.3">
      <c r="A5124" s="368"/>
      <c r="B5124" s="361"/>
      <c r="C5124" s="368"/>
      <c r="D5124" s="368"/>
      <c r="E5124" s="368"/>
      <c r="F5124" s="368"/>
      <c r="G5124" s="369"/>
      <c r="H5124" s="369"/>
      <c r="I5124" s="443"/>
      <c r="J5124" s="368"/>
      <c r="O5124" s="457"/>
      <c r="P5124" s="398"/>
      <c r="Q5124" s="398"/>
    </row>
    <row r="5125" spans="1:17" s="364" customFormat="1" ht="109.2" customHeight="1" x14ac:dyDescent="0.3">
      <c r="A5125" s="368"/>
      <c r="B5125" s="361"/>
      <c r="C5125" s="368"/>
      <c r="D5125" s="368"/>
      <c r="E5125" s="368"/>
      <c r="F5125" s="368"/>
      <c r="G5125" s="369"/>
      <c r="H5125" s="369"/>
      <c r="I5125" s="443"/>
      <c r="J5125" s="368"/>
      <c r="O5125" s="457"/>
      <c r="P5125" s="398"/>
      <c r="Q5125" s="398"/>
    </row>
    <row r="5126" spans="1:17" s="364" customFormat="1" ht="109.2" customHeight="1" x14ac:dyDescent="0.3">
      <c r="A5126" s="368"/>
      <c r="B5126" s="361"/>
      <c r="C5126" s="368"/>
      <c r="D5126" s="368"/>
      <c r="E5126" s="368"/>
      <c r="F5126" s="368"/>
      <c r="G5126" s="369"/>
      <c r="H5126" s="369"/>
      <c r="I5126" s="443"/>
      <c r="J5126" s="368"/>
      <c r="O5126" s="457"/>
      <c r="P5126" s="398"/>
      <c r="Q5126" s="398"/>
    </row>
    <row r="5127" spans="1:17" s="364" customFormat="1" ht="109.2" customHeight="1" x14ac:dyDescent="0.3">
      <c r="A5127" s="368"/>
      <c r="B5127" s="361"/>
      <c r="C5127" s="368"/>
      <c r="D5127" s="368"/>
      <c r="E5127" s="368"/>
      <c r="F5127" s="368"/>
      <c r="G5127" s="369"/>
      <c r="H5127" s="369"/>
      <c r="I5127" s="443"/>
      <c r="J5127" s="368"/>
      <c r="O5127" s="457"/>
      <c r="P5127" s="398"/>
      <c r="Q5127" s="398"/>
    </row>
    <row r="5128" spans="1:17" s="364" customFormat="1" ht="109.2" customHeight="1" x14ac:dyDescent="0.3">
      <c r="A5128" s="368"/>
      <c r="B5128" s="361"/>
      <c r="C5128" s="368"/>
      <c r="D5128" s="368"/>
      <c r="E5128" s="368"/>
      <c r="F5128" s="368"/>
      <c r="G5128" s="369"/>
      <c r="H5128" s="369"/>
      <c r="I5128" s="443"/>
      <c r="J5128" s="368"/>
      <c r="O5128" s="457"/>
      <c r="P5128" s="398"/>
      <c r="Q5128" s="398"/>
    </row>
    <row r="5129" spans="1:17" s="364" customFormat="1" ht="109.2" customHeight="1" x14ac:dyDescent="0.3">
      <c r="A5129" s="368"/>
      <c r="B5129" s="361"/>
      <c r="C5129" s="368"/>
      <c r="D5129" s="368"/>
      <c r="E5129" s="368"/>
      <c r="F5129" s="368"/>
      <c r="G5129" s="369"/>
      <c r="H5129" s="369"/>
      <c r="I5129" s="443"/>
      <c r="J5129" s="368"/>
      <c r="O5129" s="457"/>
      <c r="P5129" s="398"/>
      <c r="Q5129" s="398"/>
    </row>
    <row r="5130" spans="1:17" s="364" customFormat="1" ht="109.2" customHeight="1" x14ac:dyDescent="0.3">
      <c r="A5130" s="368"/>
      <c r="B5130" s="361"/>
      <c r="C5130" s="368"/>
      <c r="D5130" s="368"/>
      <c r="E5130" s="368"/>
      <c r="F5130" s="368"/>
      <c r="G5130" s="369"/>
      <c r="H5130" s="369"/>
      <c r="I5130" s="443"/>
      <c r="J5130" s="368"/>
      <c r="O5130" s="457"/>
      <c r="P5130" s="398"/>
      <c r="Q5130" s="398"/>
    </row>
    <row r="5131" spans="1:17" s="364" customFormat="1" ht="109.2" customHeight="1" x14ac:dyDescent="0.3">
      <c r="A5131" s="368"/>
      <c r="B5131" s="361"/>
      <c r="C5131" s="368"/>
      <c r="D5131" s="368"/>
      <c r="E5131" s="368"/>
      <c r="F5131" s="368"/>
      <c r="G5131" s="369"/>
      <c r="H5131" s="369"/>
      <c r="I5131" s="443"/>
      <c r="J5131" s="368"/>
      <c r="O5131" s="457"/>
      <c r="P5131" s="398"/>
      <c r="Q5131" s="398"/>
    </row>
    <row r="5132" spans="1:17" s="364" customFormat="1" ht="109.2" customHeight="1" x14ac:dyDescent="0.3">
      <c r="A5132" s="368"/>
      <c r="B5132" s="361"/>
      <c r="C5132" s="368"/>
      <c r="D5132" s="368"/>
      <c r="E5132" s="368"/>
      <c r="F5132" s="368"/>
      <c r="G5132" s="369"/>
      <c r="H5132" s="369"/>
      <c r="I5132" s="443"/>
      <c r="J5132" s="368"/>
      <c r="O5132" s="457"/>
      <c r="P5132" s="398"/>
      <c r="Q5132" s="398"/>
    </row>
    <row r="5133" spans="1:17" s="364" customFormat="1" ht="109.2" customHeight="1" x14ac:dyDescent="0.3">
      <c r="A5133" s="368"/>
      <c r="B5133" s="361"/>
      <c r="C5133" s="368"/>
      <c r="D5133" s="368"/>
      <c r="E5133" s="368"/>
      <c r="F5133" s="368"/>
      <c r="G5133" s="369"/>
      <c r="H5133" s="369"/>
      <c r="I5133" s="443"/>
      <c r="J5133" s="368"/>
      <c r="O5133" s="457"/>
      <c r="P5133" s="398"/>
      <c r="Q5133" s="398"/>
    </row>
    <row r="5134" spans="1:17" s="364" customFormat="1" ht="109.2" customHeight="1" x14ac:dyDescent="0.3">
      <c r="A5134" s="368"/>
      <c r="B5134" s="361"/>
      <c r="C5134" s="368"/>
      <c r="D5134" s="368"/>
      <c r="E5134" s="368"/>
      <c r="F5134" s="368"/>
      <c r="G5134" s="369"/>
      <c r="H5134" s="369"/>
      <c r="I5134" s="443"/>
      <c r="J5134" s="368"/>
      <c r="O5134" s="457"/>
      <c r="P5134" s="398"/>
      <c r="Q5134" s="398"/>
    </row>
    <row r="5135" spans="1:17" s="364" customFormat="1" ht="109.2" customHeight="1" x14ac:dyDescent="0.3">
      <c r="A5135" s="368"/>
      <c r="B5135" s="361"/>
      <c r="C5135" s="368"/>
      <c r="D5135" s="368"/>
      <c r="E5135" s="368"/>
      <c r="F5135" s="368"/>
      <c r="G5135" s="369"/>
      <c r="H5135" s="369"/>
      <c r="I5135" s="443"/>
      <c r="J5135" s="368"/>
      <c r="O5135" s="457"/>
      <c r="P5135" s="398"/>
      <c r="Q5135" s="398"/>
    </row>
    <row r="5136" spans="1:17" s="364" customFormat="1" ht="109.2" customHeight="1" x14ac:dyDescent="0.3">
      <c r="A5136" s="368"/>
      <c r="B5136" s="361"/>
      <c r="C5136" s="368"/>
      <c r="D5136" s="368"/>
      <c r="E5136" s="368"/>
      <c r="F5136" s="368"/>
      <c r="G5136" s="369"/>
      <c r="H5136" s="369"/>
      <c r="I5136" s="443"/>
      <c r="J5136" s="368"/>
      <c r="O5136" s="457"/>
      <c r="P5136" s="398"/>
      <c r="Q5136" s="398"/>
    </row>
    <row r="5137" spans="1:17" s="364" customFormat="1" ht="109.2" customHeight="1" x14ac:dyDescent="0.3">
      <c r="A5137" s="368"/>
      <c r="B5137" s="361"/>
      <c r="C5137" s="368"/>
      <c r="D5137" s="368"/>
      <c r="E5137" s="368"/>
      <c r="F5137" s="368"/>
      <c r="G5137" s="369"/>
      <c r="H5137" s="369"/>
      <c r="I5137" s="443"/>
      <c r="J5137" s="368"/>
      <c r="O5137" s="457"/>
      <c r="P5137" s="398"/>
      <c r="Q5137" s="398"/>
    </row>
    <row r="5138" spans="1:17" s="364" customFormat="1" ht="109.2" customHeight="1" x14ac:dyDescent="0.3">
      <c r="A5138" s="368"/>
      <c r="B5138" s="361"/>
      <c r="C5138" s="368"/>
      <c r="D5138" s="368"/>
      <c r="E5138" s="368"/>
      <c r="F5138" s="368"/>
      <c r="G5138" s="369"/>
      <c r="H5138" s="369"/>
      <c r="I5138" s="443"/>
      <c r="J5138" s="368"/>
      <c r="O5138" s="457"/>
      <c r="P5138" s="398"/>
      <c r="Q5138" s="398"/>
    </row>
    <row r="5139" spans="1:17" s="364" customFormat="1" ht="109.2" customHeight="1" x14ac:dyDescent="0.3">
      <c r="A5139" s="368"/>
      <c r="B5139" s="361"/>
      <c r="C5139" s="368"/>
      <c r="D5139" s="368"/>
      <c r="E5139" s="368"/>
      <c r="F5139" s="368"/>
      <c r="G5139" s="369"/>
      <c r="H5139" s="369"/>
      <c r="I5139" s="443"/>
      <c r="J5139" s="368"/>
      <c r="O5139" s="457"/>
      <c r="P5139" s="398"/>
      <c r="Q5139" s="398"/>
    </row>
    <row r="5140" spans="1:17" s="364" customFormat="1" ht="109.2" customHeight="1" x14ac:dyDescent="0.3">
      <c r="A5140" s="368"/>
      <c r="B5140" s="361"/>
      <c r="C5140" s="368"/>
      <c r="D5140" s="368"/>
      <c r="E5140" s="368"/>
      <c r="F5140" s="368"/>
      <c r="G5140" s="369"/>
      <c r="H5140" s="369"/>
      <c r="I5140" s="443"/>
      <c r="J5140" s="368"/>
      <c r="O5140" s="457"/>
      <c r="P5140" s="398"/>
      <c r="Q5140" s="398"/>
    </row>
    <row r="5141" spans="1:17" s="364" customFormat="1" ht="109.2" customHeight="1" x14ac:dyDescent="0.3">
      <c r="A5141" s="368"/>
      <c r="B5141" s="361"/>
      <c r="C5141" s="368"/>
      <c r="D5141" s="368"/>
      <c r="E5141" s="368"/>
      <c r="F5141" s="368"/>
      <c r="G5141" s="369"/>
      <c r="H5141" s="369"/>
      <c r="I5141" s="443"/>
      <c r="J5141" s="368"/>
      <c r="O5141" s="457"/>
      <c r="P5141" s="398"/>
      <c r="Q5141" s="398"/>
    </row>
    <row r="5142" spans="1:17" s="364" customFormat="1" ht="109.2" customHeight="1" x14ac:dyDescent="0.3">
      <c r="A5142" s="368"/>
      <c r="B5142" s="361"/>
      <c r="C5142" s="368"/>
      <c r="D5142" s="368"/>
      <c r="E5142" s="368"/>
      <c r="F5142" s="368"/>
      <c r="G5142" s="369"/>
      <c r="H5142" s="369"/>
      <c r="I5142" s="443"/>
      <c r="J5142" s="368"/>
      <c r="O5142" s="457"/>
      <c r="P5142" s="398"/>
      <c r="Q5142" s="398"/>
    </row>
    <row r="5143" spans="1:17" s="364" customFormat="1" ht="109.2" customHeight="1" x14ac:dyDescent="0.3">
      <c r="A5143" s="368"/>
      <c r="B5143" s="361"/>
      <c r="C5143" s="368"/>
      <c r="D5143" s="368"/>
      <c r="E5143" s="368"/>
      <c r="F5143" s="368"/>
      <c r="G5143" s="369"/>
      <c r="H5143" s="369"/>
      <c r="I5143" s="443"/>
      <c r="J5143" s="368"/>
      <c r="O5143" s="457"/>
      <c r="P5143" s="398"/>
      <c r="Q5143" s="398"/>
    </row>
    <row r="5144" spans="1:17" s="364" customFormat="1" ht="109.2" customHeight="1" x14ac:dyDescent="0.3">
      <c r="A5144" s="368"/>
      <c r="B5144" s="361"/>
      <c r="C5144" s="368"/>
      <c r="D5144" s="368"/>
      <c r="E5144" s="368"/>
      <c r="F5144" s="368"/>
      <c r="G5144" s="369"/>
      <c r="H5144" s="369"/>
      <c r="I5144" s="443"/>
      <c r="J5144" s="368"/>
      <c r="O5144" s="457"/>
      <c r="P5144" s="398"/>
      <c r="Q5144" s="398"/>
    </row>
    <row r="5145" spans="1:17" s="364" customFormat="1" ht="109.2" customHeight="1" x14ac:dyDescent="0.3">
      <c r="A5145" s="368"/>
      <c r="B5145" s="361"/>
      <c r="C5145" s="368"/>
      <c r="D5145" s="368"/>
      <c r="E5145" s="368"/>
      <c r="F5145" s="368"/>
      <c r="G5145" s="369"/>
      <c r="H5145" s="369"/>
      <c r="I5145" s="443"/>
      <c r="J5145" s="368"/>
      <c r="O5145" s="457"/>
      <c r="P5145" s="398"/>
      <c r="Q5145" s="398"/>
    </row>
    <row r="5146" spans="1:17" s="364" customFormat="1" ht="109.2" customHeight="1" x14ac:dyDescent="0.3">
      <c r="A5146" s="368"/>
      <c r="B5146" s="361"/>
      <c r="C5146" s="368"/>
      <c r="D5146" s="368"/>
      <c r="E5146" s="368"/>
      <c r="F5146" s="368"/>
      <c r="G5146" s="369"/>
      <c r="H5146" s="369"/>
      <c r="I5146" s="443"/>
      <c r="J5146" s="368"/>
      <c r="O5146" s="457"/>
      <c r="P5146" s="398"/>
      <c r="Q5146" s="398"/>
    </row>
    <row r="5147" spans="1:17" s="364" customFormat="1" ht="109.2" customHeight="1" x14ac:dyDescent="0.3">
      <c r="A5147" s="368"/>
      <c r="B5147" s="361"/>
      <c r="C5147" s="368"/>
      <c r="D5147" s="368"/>
      <c r="E5147" s="368"/>
      <c r="F5147" s="368"/>
      <c r="G5147" s="369"/>
      <c r="H5147" s="369"/>
      <c r="I5147" s="443"/>
      <c r="J5147" s="368"/>
      <c r="O5147" s="457"/>
      <c r="P5147" s="398"/>
      <c r="Q5147" s="398"/>
    </row>
    <row r="5148" spans="1:17" s="364" customFormat="1" ht="109.2" customHeight="1" x14ac:dyDescent="0.3">
      <c r="A5148" s="368"/>
      <c r="B5148" s="361"/>
      <c r="C5148" s="368"/>
      <c r="D5148" s="368"/>
      <c r="E5148" s="368"/>
      <c r="F5148" s="368"/>
      <c r="G5148" s="369"/>
      <c r="H5148" s="369"/>
      <c r="I5148" s="443"/>
      <c r="J5148" s="368"/>
      <c r="O5148" s="457"/>
      <c r="P5148" s="398"/>
      <c r="Q5148" s="398"/>
    </row>
    <row r="5149" spans="1:17" s="364" customFormat="1" ht="109.2" customHeight="1" x14ac:dyDescent="0.3">
      <c r="A5149" s="368"/>
      <c r="B5149" s="361"/>
      <c r="C5149" s="368"/>
      <c r="D5149" s="368"/>
      <c r="E5149" s="368"/>
      <c r="F5149" s="368"/>
      <c r="G5149" s="369"/>
      <c r="H5149" s="369"/>
      <c r="I5149" s="443"/>
      <c r="J5149" s="368"/>
      <c r="O5149" s="457"/>
      <c r="P5149" s="398"/>
      <c r="Q5149" s="398"/>
    </row>
    <row r="5150" spans="1:17" s="364" customFormat="1" ht="109.2" customHeight="1" x14ac:dyDescent="0.3">
      <c r="A5150" s="368"/>
      <c r="B5150" s="361"/>
      <c r="C5150" s="368"/>
      <c r="D5150" s="368"/>
      <c r="E5150" s="368"/>
      <c r="F5150" s="368"/>
      <c r="G5150" s="369"/>
      <c r="H5150" s="369"/>
      <c r="I5150" s="443"/>
      <c r="J5150" s="368"/>
      <c r="O5150" s="457"/>
      <c r="P5150" s="398"/>
      <c r="Q5150" s="398"/>
    </row>
    <row r="5151" spans="1:17" s="364" customFormat="1" ht="109.2" customHeight="1" x14ac:dyDescent="0.3">
      <c r="A5151" s="368"/>
      <c r="B5151" s="361"/>
      <c r="C5151" s="368"/>
      <c r="D5151" s="368"/>
      <c r="E5151" s="368"/>
      <c r="F5151" s="368"/>
      <c r="G5151" s="369"/>
      <c r="H5151" s="369"/>
      <c r="I5151" s="443"/>
      <c r="J5151" s="368"/>
      <c r="O5151" s="457"/>
      <c r="P5151" s="398"/>
      <c r="Q5151" s="398"/>
    </row>
    <row r="5152" spans="1:17" s="364" customFormat="1" ht="109.2" customHeight="1" x14ac:dyDescent="0.3">
      <c r="A5152" s="368"/>
      <c r="B5152" s="361"/>
      <c r="C5152" s="368"/>
      <c r="D5152" s="368"/>
      <c r="E5152" s="368"/>
      <c r="F5152" s="368"/>
      <c r="G5152" s="369"/>
      <c r="H5152" s="369"/>
      <c r="I5152" s="443"/>
      <c r="J5152" s="368"/>
      <c r="O5152" s="457"/>
      <c r="P5152" s="398"/>
      <c r="Q5152" s="398"/>
    </row>
    <row r="5153" spans="1:17" s="364" customFormat="1" ht="109.2" customHeight="1" x14ac:dyDescent="0.3">
      <c r="A5153" s="368"/>
      <c r="B5153" s="361"/>
      <c r="C5153" s="368"/>
      <c r="D5153" s="368"/>
      <c r="E5153" s="368"/>
      <c r="F5153" s="368"/>
      <c r="G5153" s="369"/>
      <c r="H5153" s="369"/>
      <c r="I5153" s="443"/>
      <c r="J5153" s="368"/>
      <c r="O5153" s="457"/>
      <c r="P5153" s="398"/>
      <c r="Q5153" s="398"/>
    </row>
    <row r="5154" spans="1:17" s="364" customFormat="1" ht="109.2" customHeight="1" x14ac:dyDescent="0.3">
      <c r="A5154" s="368"/>
      <c r="B5154" s="361"/>
      <c r="C5154" s="368"/>
      <c r="D5154" s="368"/>
      <c r="E5154" s="368"/>
      <c r="F5154" s="368"/>
      <c r="G5154" s="369"/>
      <c r="H5154" s="369"/>
      <c r="I5154" s="443"/>
      <c r="J5154" s="368"/>
      <c r="O5154" s="457"/>
      <c r="P5154" s="398"/>
      <c r="Q5154" s="398"/>
    </row>
    <row r="5155" spans="1:17" s="364" customFormat="1" ht="109.2" customHeight="1" x14ac:dyDescent="0.3">
      <c r="A5155" s="368"/>
      <c r="B5155" s="361"/>
      <c r="C5155" s="368"/>
      <c r="D5155" s="368"/>
      <c r="E5155" s="368"/>
      <c r="F5155" s="368"/>
      <c r="G5155" s="369"/>
      <c r="H5155" s="369"/>
      <c r="I5155" s="443"/>
      <c r="J5155" s="368"/>
      <c r="O5155" s="457"/>
      <c r="P5155" s="398"/>
      <c r="Q5155" s="398"/>
    </row>
    <row r="5156" spans="1:17" s="364" customFormat="1" ht="109.2" customHeight="1" x14ac:dyDescent="0.3">
      <c r="A5156" s="368"/>
      <c r="B5156" s="361"/>
      <c r="C5156" s="368"/>
      <c r="D5156" s="368"/>
      <c r="E5156" s="368"/>
      <c r="F5156" s="368"/>
      <c r="G5156" s="369"/>
      <c r="H5156" s="369"/>
      <c r="I5156" s="443"/>
      <c r="J5156" s="368"/>
      <c r="O5156" s="457"/>
      <c r="P5156" s="398"/>
      <c r="Q5156" s="398"/>
    </row>
    <row r="5157" spans="1:17" s="364" customFormat="1" ht="109.2" customHeight="1" x14ac:dyDescent="0.3">
      <c r="A5157" s="368"/>
      <c r="B5157" s="361"/>
      <c r="C5157" s="368"/>
      <c r="D5157" s="368"/>
      <c r="E5157" s="368"/>
      <c r="F5157" s="368"/>
      <c r="G5157" s="369"/>
      <c r="H5157" s="369"/>
      <c r="I5157" s="443"/>
      <c r="J5157" s="368"/>
      <c r="O5157" s="457"/>
      <c r="P5157" s="398"/>
      <c r="Q5157" s="398"/>
    </row>
    <row r="5158" spans="1:17" s="364" customFormat="1" ht="109.2" customHeight="1" x14ac:dyDescent="0.3">
      <c r="A5158" s="368"/>
      <c r="B5158" s="361"/>
      <c r="C5158" s="368"/>
      <c r="D5158" s="368"/>
      <c r="E5158" s="368"/>
      <c r="F5158" s="368"/>
      <c r="G5158" s="369"/>
      <c r="H5158" s="369"/>
      <c r="I5158" s="443"/>
      <c r="J5158" s="368"/>
      <c r="O5158" s="457"/>
      <c r="P5158" s="398"/>
      <c r="Q5158" s="398"/>
    </row>
    <row r="5159" spans="1:17" s="364" customFormat="1" ht="109.2" customHeight="1" x14ac:dyDescent="0.3">
      <c r="A5159" s="368"/>
      <c r="B5159" s="361"/>
      <c r="C5159" s="368"/>
      <c r="D5159" s="368"/>
      <c r="E5159" s="368"/>
      <c r="F5159" s="368"/>
      <c r="G5159" s="369"/>
      <c r="H5159" s="369"/>
      <c r="I5159" s="443"/>
      <c r="J5159" s="368"/>
      <c r="O5159" s="457"/>
      <c r="P5159" s="398"/>
      <c r="Q5159" s="398"/>
    </row>
    <row r="5160" spans="1:17" s="364" customFormat="1" ht="109.2" customHeight="1" x14ac:dyDescent="0.3">
      <c r="A5160" s="368"/>
      <c r="B5160" s="361"/>
      <c r="C5160" s="368"/>
      <c r="D5160" s="368"/>
      <c r="E5160" s="368"/>
      <c r="F5160" s="368"/>
      <c r="G5160" s="369"/>
      <c r="H5160" s="369"/>
      <c r="I5160" s="443"/>
      <c r="J5160" s="368"/>
      <c r="O5160" s="457"/>
      <c r="P5160" s="398"/>
      <c r="Q5160" s="398"/>
    </row>
    <row r="5161" spans="1:17" s="364" customFormat="1" ht="109.2" customHeight="1" x14ac:dyDescent="0.3">
      <c r="A5161" s="368"/>
      <c r="B5161" s="361"/>
      <c r="C5161" s="368"/>
      <c r="D5161" s="368"/>
      <c r="E5161" s="368"/>
      <c r="F5161" s="368"/>
      <c r="G5161" s="369"/>
      <c r="H5161" s="369"/>
      <c r="I5161" s="443"/>
      <c r="J5161" s="368"/>
      <c r="O5161" s="457"/>
      <c r="P5161" s="398"/>
      <c r="Q5161" s="398"/>
    </row>
    <row r="5162" spans="1:17" s="364" customFormat="1" ht="109.2" customHeight="1" x14ac:dyDescent="0.3">
      <c r="A5162" s="368"/>
      <c r="B5162" s="361"/>
      <c r="C5162" s="368"/>
      <c r="D5162" s="368"/>
      <c r="E5162" s="368"/>
      <c r="F5162" s="368"/>
      <c r="G5162" s="369"/>
      <c r="H5162" s="369"/>
      <c r="I5162" s="443"/>
      <c r="J5162" s="368"/>
      <c r="O5162" s="457"/>
      <c r="P5162" s="398"/>
      <c r="Q5162" s="398"/>
    </row>
    <row r="5163" spans="1:17" s="364" customFormat="1" ht="109.2" customHeight="1" x14ac:dyDescent="0.3">
      <c r="A5163" s="368"/>
      <c r="B5163" s="361"/>
      <c r="C5163" s="368"/>
      <c r="D5163" s="368"/>
      <c r="E5163" s="368"/>
      <c r="F5163" s="368"/>
      <c r="G5163" s="369"/>
      <c r="H5163" s="369"/>
      <c r="I5163" s="443"/>
      <c r="J5163" s="368"/>
      <c r="O5163" s="457"/>
      <c r="P5163" s="398"/>
      <c r="Q5163" s="398"/>
    </row>
    <row r="5164" spans="1:17" s="364" customFormat="1" ht="109.2" customHeight="1" x14ac:dyDescent="0.3">
      <c r="A5164" s="368"/>
      <c r="B5164" s="361"/>
      <c r="C5164" s="368"/>
      <c r="D5164" s="368"/>
      <c r="E5164" s="368"/>
      <c r="F5164" s="368"/>
      <c r="G5164" s="369"/>
      <c r="H5164" s="369"/>
      <c r="I5164" s="443"/>
      <c r="J5164" s="368"/>
      <c r="O5164" s="457"/>
      <c r="P5164" s="398"/>
      <c r="Q5164" s="398"/>
    </row>
    <row r="5165" spans="1:17" s="364" customFormat="1" ht="109.2" customHeight="1" x14ac:dyDescent="0.3">
      <c r="A5165" s="368"/>
      <c r="B5165" s="361"/>
      <c r="C5165" s="368"/>
      <c r="D5165" s="368"/>
      <c r="E5165" s="368"/>
      <c r="F5165" s="368"/>
      <c r="G5165" s="369"/>
      <c r="H5165" s="369"/>
      <c r="I5165" s="443"/>
      <c r="J5165" s="368"/>
      <c r="O5165" s="457"/>
      <c r="P5165" s="398"/>
      <c r="Q5165" s="398"/>
    </row>
    <row r="5166" spans="1:17" s="364" customFormat="1" ht="109.2" customHeight="1" x14ac:dyDescent="0.3">
      <c r="A5166" s="368"/>
      <c r="B5166" s="361"/>
      <c r="C5166" s="368"/>
      <c r="D5166" s="368"/>
      <c r="E5166" s="368"/>
      <c r="F5166" s="368"/>
      <c r="G5166" s="369"/>
      <c r="H5166" s="369"/>
      <c r="I5166" s="443"/>
      <c r="J5166" s="368"/>
      <c r="O5166" s="457"/>
      <c r="P5166" s="398"/>
      <c r="Q5166" s="398"/>
    </row>
    <row r="5167" spans="1:17" s="364" customFormat="1" ht="109.2" customHeight="1" x14ac:dyDescent="0.3">
      <c r="A5167" s="368"/>
      <c r="B5167" s="361"/>
      <c r="C5167" s="368"/>
      <c r="D5167" s="368"/>
      <c r="E5167" s="368"/>
      <c r="F5167" s="368"/>
      <c r="G5167" s="369"/>
      <c r="H5167" s="369"/>
      <c r="I5167" s="443"/>
      <c r="J5167" s="368"/>
      <c r="O5167" s="457"/>
      <c r="P5167" s="398"/>
      <c r="Q5167" s="398"/>
    </row>
    <row r="5168" spans="1:17" s="364" customFormat="1" ht="109.2" customHeight="1" x14ac:dyDescent="0.3">
      <c r="A5168" s="368"/>
      <c r="B5168" s="361"/>
      <c r="C5168" s="368"/>
      <c r="D5168" s="368"/>
      <c r="E5168" s="368"/>
      <c r="F5168" s="368"/>
      <c r="G5168" s="369"/>
      <c r="H5168" s="369"/>
      <c r="I5168" s="443"/>
      <c r="J5168" s="368"/>
      <c r="O5168" s="457"/>
      <c r="P5168" s="398"/>
      <c r="Q5168" s="398"/>
    </row>
    <row r="5169" spans="1:17" s="364" customFormat="1" ht="109.2" customHeight="1" x14ac:dyDescent="0.3">
      <c r="A5169" s="368"/>
      <c r="B5169" s="361"/>
      <c r="C5169" s="368"/>
      <c r="D5169" s="368"/>
      <c r="E5169" s="368"/>
      <c r="F5169" s="368"/>
      <c r="G5169" s="369"/>
      <c r="H5169" s="369"/>
      <c r="I5169" s="443"/>
      <c r="J5169" s="368"/>
      <c r="O5169" s="457"/>
      <c r="P5169" s="398"/>
      <c r="Q5169" s="398"/>
    </row>
    <row r="5170" spans="1:17" s="364" customFormat="1" ht="109.2" customHeight="1" x14ac:dyDescent="0.3">
      <c r="A5170" s="368"/>
      <c r="B5170" s="361"/>
      <c r="C5170" s="368"/>
      <c r="D5170" s="368"/>
      <c r="E5170" s="368"/>
      <c r="F5170" s="368"/>
      <c r="G5170" s="369"/>
      <c r="H5170" s="369"/>
      <c r="I5170" s="443"/>
      <c r="J5170" s="368"/>
      <c r="O5170" s="457"/>
      <c r="P5170" s="398"/>
      <c r="Q5170" s="398"/>
    </row>
    <row r="5171" spans="1:17" s="364" customFormat="1" ht="109.2" customHeight="1" x14ac:dyDescent="0.3">
      <c r="A5171" s="368"/>
      <c r="B5171" s="361"/>
      <c r="C5171" s="368"/>
      <c r="D5171" s="368"/>
      <c r="E5171" s="368"/>
      <c r="F5171" s="368"/>
      <c r="G5171" s="369"/>
      <c r="H5171" s="369"/>
      <c r="I5171" s="443"/>
      <c r="J5171" s="368"/>
      <c r="O5171" s="457"/>
      <c r="P5171" s="398"/>
      <c r="Q5171" s="398"/>
    </row>
    <row r="5172" spans="1:17" s="364" customFormat="1" ht="109.2" customHeight="1" x14ac:dyDescent="0.3">
      <c r="A5172" s="368"/>
      <c r="B5172" s="361"/>
      <c r="C5172" s="368"/>
      <c r="D5172" s="368"/>
      <c r="E5172" s="368"/>
      <c r="F5172" s="368"/>
      <c r="G5172" s="369"/>
      <c r="H5172" s="369"/>
      <c r="I5172" s="443"/>
      <c r="J5172" s="368"/>
      <c r="O5172" s="457"/>
      <c r="P5172" s="398"/>
      <c r="Q5172" s="398"/>
    </row>
    <row r="5173" spans="1:17" s="364" customFormat="1" ht="109.2" customHeight="1" x14ac:dyDescent="0.3">
      <c r="A5173" s="368"/>
      <c r="B5173" s="361"/>
      <c r="C5173" s="368"/>
      <c r="D5173" s="368"/>
      <c r="E5173" s="368"/>
      <c r="F5173" s="368"/>
      <c r="G5173" s="369"/>
      <c r="H5173" s="369"/>
      <c r="I5173" s="443"/>
      <c r="J5173" s="368"/>
      <c r="O5173" s="457"/>
      <c r="P5173" s="398"/>
      <c r="Q5173" s="398"/>
    </row>
    <row r="5174" spans="1:17" s="364" customFormat="1" ht="109.2" customHeight="1" x14ac:dyDescent="0.3">
      <c r="A5174" s="368"/>
      <c r="B5174" s="361"/>
      <c r="C5174" s="368"/>
      <c r="D5174" s="368"/>
      <c r="E5174" s="368"/>
      <c r="F5174" s="368"/>
      <c r="G5174" s="369"/>
      <c r="H5174" s="369"/>
      <c r="I5174" s="443"/>
      <c r="J5174" s="368"/>
      <c r="O5174" s="457"/>
      <c r="P5174" s="398"/>
      <c r="Q5174" s="398"/>
    </row>
    <row r="5175" spans="1:17" s="364" customFormat="1" ht="109.2" customHeight="1" x14ac:dyDescent="0.3">
      <c r="A5175" s="368"/>
      <c r="B5175" s="361"/>
      <c r="C5175" s="368"/>
      <c r="D5175" s="368"/>
      <c r="E5175" s="368"/>
      <c r="F5175" s="368"/>
      <c r="G5175" s="369"/>
      <c r="H5175" s="369"/>
      <c r="I5175" s="443"/>
      <c r="J5175" s="368"/>
      <c r="O5175" s="457"/>
      <c r="P5175" s="398"/>
      <c r="Q5175" s="398"/>
    </row>
    <row r="5176" spans="1:17" s="364" customFormat="1" ht="109.2" customHeight="1" x14ac:dyDescent="0.3">
      <c r="A5176" s="368"/>
      <c r="B5176" s="361"/>
      <c r="C5176" s="368"/>
      <c r="D5176" s="368"/>
      <c r="E5176" s="368"/>
      <c r="F5176" s="368"/>
      <c r="G5176" s="369"/>
      <c r="H5176" s="369"/>
      <c r="I5176" s="443"/>
      <c r="J5176" s="368"/>
      <c r="O5176" s="457"/>
      <c r="P5176" s="398"/>
      <c r="Q5176" s="398"/>
    </row>
    <row r="5177" spans="1:17" s="364" customFormat="1" ht="109.2" customHeight="1" x14ac:dyDescent="0.3">
      <c r="A5177" s="368"/>
      <c r="B5177" s="361"/>
      <c r="C5177" s="368"/>
      <c r="D5177" s="368"/>
      <c r="E5177" s="368"/>
      <c r="F5177" s="368"/>
      <c r="G5177" s="369"/>
      <c r="H5177" s="369"/>
      <c r="I5177" s="443"/>
      <c r="J5177" s="368"/>
      <c r="O5177" s="457"/>
      <c r="P5177" s="398"/>
      <c r="Q5177" s="398"/>
    </row>
    <row r="5178" spans="1:17" s="364" customFormat="1" ht="109.2" customHeight="1" x14ac:dyDescent="0.3">
      <c r="A5178" s="368"/>
      <c r="B5178" s="361"/>
      <c r="C5178" s="368"/>
      <c r="D5178" s="368"/>
      <c r="E5178" s="368"/>
      <c r="F5178" s="368"/>
      <c r="G5178" s="369"/>
      <c r="H5178" s="369"/>
      <c r="I5178" s="443"/>
      <c r="J5178" s="368"/>
      <c r="O5178" s="457"/>
      <c r="P5178" s="398"/>
      <c r="Q5178" s="398"/>
    </row>
    <row r="5179" spans="1:17" s="364" customFormat="1" ht="109.2" customHeight="1" x14ac:dyDescent="0.3">
      <c r="A5179" s="368"/>
      <c r="B5179" s="361"/>
      <c r="C5179" s="368"/>
      <c r="D5179" s="368"/>
      <c r="E5179" s="368"/>
      <c r="F5179" s="368"/>
      <c r="G5179" s="369"/>
      <c r="H5179" s="369"/>
      <c r="I5179" s="443"/>
      <c r="J5179" s="368"/>
      <c r="O5179" s="457"/>
      <c r="P5179" s="398"/>
      <c r="Q5179" s="398"/>
    </row>
    <row r="5180" spans="1:17" s="364" customFormat="1" ht="109.2" customHeight="1" x14ac:dyDescent="0.3">
      <c r="A5180" s="368"/>
      <c r="B5180" s="361"/>
      <c r="C5180" s="368"/>
      <c r="D5180" s="368"/>
      <c r="E5180" s="368"/>
      <c r="F5180" s="368"/>
      <c r="G5180" s="369"/>
      <c r="H5180" s="369"/>
      <c r="I5180" s="443"/>
      <c r="J5180" s="368"/>
      <c r="O5180" s="457"/>
      <c r="P5180" s="398"/>
      <c r="Q5180" s="398"/>
    </row>
    <row r="5181" spans="1:17" s="364" customFormat="1" ht="109.2" customHeight="1" x14ac:dyDescent="0.3">
      <c r="A5181" s="368"/>
      <c r="B5181" s="361"/>
      <c r="C5181" s="368"/>
      <c r="D5181" s="368"/>
      <c r="E5181" s="368"/>
      <c r="F5181" s="368"/>
      <c r="G5181" s="369"/>
      <c r="H5181" s="369"/>
      <c r="I5181" s="443"/>
      <c r="J5181" s="368"/>
      <c r="O5181" s="457"/>
      <c r="P5181" s="398"/>
      <c r="Q5181" s="398"/>
    </row>
    <row r="5182" spans="1:17" s="364" customFormat="1" ht="109.2" customHeight="1" x14ac:dyDescent="0.3">
      <c r="A5182" s="368"/>
      <c r="B5182" s="361"/>
      <c r="C5182" s="368"/>
      <c r="D5182" s="368"/>
      <c r="E5182" s="368"/>
      <c r="F5182" s="368"/>
      <c r="G5182" s="369"/>
      <c r="H5182" s="369"/>
      <c r="I5182" s="443"/>
      <c r="J5182" s="368"/>
      <c r="O5182" s="457"/>
      <c r="P5182" s="398"/>
      <c r="Q5182" s="398"/>
    </row>
    <row r="5183" spans="1:17" s="364" customFormat="1" ht="109.2" customHeight="1" x14ac:dyDescent="0.3">
      <c r="A5183" s="368"/>
      <c r="B5183" s="361"/>
      <c r="C5183" s="368"/>
      <c r="D5183" s="368"/>
      <c r="E5183" s="368"/>
      <c r="F5183" s="368"/>
      <c r="G5183" s="369"/>
      <c r="H5183" s="369"/>
      <c r="I5183" s="443"/>
      <c r="J5183" s="368"/>
      <c r="O5183" s="457"/>
      <c r="P5183" s="398"/>
      <c r="Q5183" s="398"/>
    </row>
    <row r="5184" spans="1:17" s="364" customFormat="1" ht="109.2" customHeight="1" x14ac:dyDescent="0.3">
      <c r="A5184" s="368"/>
      <c r="B5184" s="361"/>
      <c r="C5184" s="368"/>
      <c r="D5184" s="368"/>
      <c r="E5184" s="368"/>
      <c r="F5184" s="368"/>
      <c r="G5184" s="369"/>
      <c r="H5184" s="369"/>
      <c r="I5184" s="443"/>
      <c r="J5184" s="368"/>
      <c r="O5184" s="457"/>
      <c r="P5184" s="398"/>
      <c r="Q5184" s="398"/>
    </row>
    <row r="5185" spans="1:17" s="364" customFormat="1" ht="109.2" customHeight="1" x14ac:dyDescent="0.3">
      <c r="A5185" s="368"/>
      <c r="B5185" s="361"/>
      <c r="C5185" s="368"/>
      <c r="D5185" s="368"/>
      <c r="E5185" s="368"/>
      <c r="F5185" s="368"/>
      <c r="G5185" s="369"/>
      <c r="H5185" s="369"/>
      <c r="I5185" s="443"/>
      <c r="J5185" s="368"/>
      <c r="O5185" s="457"/>
      <c r="P5185" s="398"/>
      <c r="Q5185" s="398"/>
    </row>
    <row r="5186" spans="1:17" s="364" customFormat="1" ht="109.2" customHeight="1" x14ac:dyDescent="0.3">
      <c r="A5186" s="368"/>
      <c r="B5186" s="361"/>
      <c r="C5186" s="368"/>
      <c r="D5186" s="368"/>
      <c r="E5186" s="368"/>
      <c r="F5186" s="368"/>
      <c r="G5186" s="369"/>
      <c r="H5186" s="369"/>
      <c r="I5186" s="443"/>
      <c r="J5186" s="368"/>
      <c r="O5186" s="457"/>
      <c r="P5186" s="398"/>
      <c r="Q5186" s="398"/>
    </row>
    <row r="5187" spans="1:17" s="364" customFormat="1" ht="109.2" customHeight="1" x14ac:dyDescent="0.3">
      <c r="A5187" s="368"/>
      <c r="B5187" s="361"/>
      <c r="C5187" s="368"/>
      <c r="D5187" s="368"/>
      <c r="E5187" s="368"/>
      <c r="F5187" s="368"/>
      <c r="G5187" s="369"/>
      <c r="H5187" s="369"/>
      <c r="I5187" s="443"/>
      <c r="J5187" s="368"/>
      <c r="O5187" s="457"/>
      <c r="P5187" s="398"/>
      <c r="Q5187" s="398"/>
    </row>
    <row r="5188" spans="1:17" s="364" customFormat="1" ht="109.2" customHeight="1" x14ac:dyDescent="0.3">
      <c r="A5188" s="368"/>
      <c r="B5188" s="361"/>
      <c r="C5188" s="368"/>
      <c r="D5188" s="368"/>
      <c r="E5188" s="368"/>
      <c r="F5188" s="368"/>
      <c r="G5188" s="369"/>
      <c r="H5188" s="369"/>
      <c r="I5188" s="443"/>
      <c r="J5188" s="368"/>
      <c r="O5188" s="457"/>
      <c r="P5188" s="398"/>
      <c r="Q5188" s="398"/>
    </row>
    <row r="5189" spans="1:17" s="364" customFormat="1" ht="109.2" customHeight="1" x14ac:dyDescent="0.3">
      <c r="A5189" s="368"/>
      <c r="B5189" s="361"/>
      <c r="C5189" s="368"/>
      <c r="D5189" s="368"/>
      <c r="E5189" s="368"/>
      <c r="F5189" s="368"/>
      <c r="G5189" s="369"/>
      <c r="H5189" s="369"/>
      <c r="I5189" s="443"/>
      <c r="J5189" s="368"/>
      <c r="O5189" s="457"/>
      <c r="P5189" s="398"/>
      <c r="Q5189" s="398"/>
    </row>
    <row r="5190" spans="1:17" s="364" customFormat="1" ht="109.2" customHeight="1" x14ac:dyDescent="0.3">
      <c r="A5190" s="368"/>
      <c r="B5190" s="361"/>
      <c r="C5190" s="368"/>
      <c r="D5190" s="368"/>
      <c r="E5190" s="368"/>
      <c r="F5190" s="368"/>
      <c r="G5190" s="369"/>
      <c r="H5190" s="369"/>
      <c r="I5190" s="443"/>
      <c r="J5190" s="368"/>
      <c r="O5190" s="457"/>
      <c r="P5190" s="398"/>
      <c r="Q5190" s="398"/>
    </row>
    <row r="5191" spans="1:17" s="364" customFormat="1" ht="109.2" customHeight="1" x14ac:dyDescent="0.3">
      <c r="A5191" s="368"/>
      <c r="B5191" s="361"/>
      <c r="C5191" s="368"/>
      <c r="D5191" s="368"/>
      <c r="E5191" s="368"/>
      <c r="F5191" s="368"/>
      <c r="G5191" s="369"/>
      <c r="H5191" s="369"/>
      <c r="I5191" s="443"/>
      <c r="J5191" s="368"/>
      <c r="O5191" s="457"/>
      <c r="P5191" s="398"/>
      <c r="Q5191" s="398"/>
    </row>
    <row r="5192" spans="1:17" s="364" customFormat="1" ht="109.2" customHeight="1" x14ac:dyDescent="0.3">
      <c r="A5192" s="368"/>
      <c r="B5192" s="361"/>
      <c r="C5192" s="368"/>
      <c r="D5192" s="368"/>
      <c r="E5192" s="368"/>
      <c r="F5192" s="368"/>
      <c r="G5192" s="369"/>
      <c r="H5192" s="369"/>
      <c r="I5192" s="443"/>
      <c r="J5192" s="368"/>
      <c r="O5192" s="457"/>
      <c r="P5192" s="398"/>
      <c r="Q5192" s="398"/>
    </row>
    <row r="5193" spans="1:17" s="364" customFormat="1" ht="109.2" customHeight="1" x14ac:dyDescent="0.3">
      <c r="A5193" s="368"/>
      <c r="B5193" s="361"/>
      <c r="C5193" s="368"/>
      <c r="D5193" s="368"/>
      <c r="E5193" s="368"/>
      <c r="F5193" s="368"/>
      <c r="G5193" s="369"/>
      <c r="H5193" s="369"/>
      <c r="I5193" s="443"/>
      <c r="J5193" s="368"/>
      <c r="O5193" s="457"/>
      <c r="P5193" s="398"/>
      <c r="Q5193" s="398"/>
    </row>
    <row r="5194" spans="1:17" s="364" customFormat="1" ht="109.2" customHeight="1" x14ac:dyDescent="0.3">
      <c r="A5194" s="368"/>
      <c r="B5194" s="361"/>
      <c r="C5194" s="368"/>
      <c r="D5194" s="368"/>
      <c r="E5194" s="368"/>
      <c r="F5194" s="368"/>
      <c r="G5194" s="369"/>
      <c r="H5194" s="369"/>
      <c r="I5194" s="443"/>
      <c r="J5194" s="368"/>
      <c r="O5194" s="457"/>
      <c r="P5194" s="398"/>
      <c r="Q5194" s="398"/>
    </row>
    <row r="5195" spans="1:17" s="364" customFormat="1" ht="109.2" customHeight="1" x14ac:dyDescent="0.3">
      <c r="A5195" s="368"/>
      <c r="B5195" s="361"/>
      <c r="C5195" s="368"/>
      <c r="D5195" s="368"/>
      <c r="E5195" s="368"/>
      <c r="F5195" s="368"/>
      <c r="G5195" s="369"/>
      <c r="H5195" s="369"/>
      <c r="I5195" s="443"/>
      <c r="J5195" s="368"/>
      <c r="O5195" s="457"/>
      <c r="P5195" s="398"/>
      <c r="Q5195" s="398"/>
    </row>
    <row r="5196" spans="1:17" s="364" customFormat="1" ht="109.2" customHeight="1" x14ac:dyDescent="0.3">
      <c r="A5196" s="368"/>
      <c r="B5196" s="361"/>
      <c r="C5196" s="368"/>
      <c r="D5196" s="368"/>
      <c r="E5196" s="368"/>
      <c r="F5196" s="368"/>
      <c r="G5196" s="369"/>
      <c r="H5196" s="369"/>
      <c r="I5196" s="443"/>
      <c r="J5196" s="368"/>
      <c r="O5196" s="457"/>
      <c r="P5196" s="398"/>
      <c r="Q5196" s="398"/>
    </row>
    <row r="5197" spans="1:17" s="364" customFormat="1" ht="109.2" customHeight="1" x14ac:dyDescent="0.3">
      <c r="A5197" s="368"/>
      <c r="B5197" s="361"/>
      <c r="C5197" s="368"/>
      <c r="D5197" s="368"/>
      <c r="E5197" s="368"/>
      <c r="F5197" s="368"/>
      <c r="G5197" s="369"/>
      <c r="H5197" s="369"/>
      <c r="I5197" s="443"/>
      <c r="J5197" s="368"/>
      <c r="O5197" s="457"/>
      <c r="P5197" s="398"/>
      <c r="Q5197" s="398"/>
    </row>
    <row r="5198" spans="1:17" s="364" customFormat="1" ht="109.2" customHeight="1" x14ac:dyDescent="0.3">
      <c r="A5198" s="368"/>
      <c r="B5198" s="361"/>
      <c r="C5198" s="368"/>
      <c r="D5198" s="368"/>
      <c r="E5198" s="368"/>
      <c r="F5198" s="368"/>
      <c r="G5198" s="369"/>
      <c r="H5198" s="369"/>
      <c r="I5198" s="443"/>
      <c r="J5198" s="368"/>
      <c r="O5198" s="457"/>
      <c r="P5198" s="398"/>
      <c r="Q5198" s="398"/>
    </row>
    <row r="5199" spans="1:17" s="364" customFormat="1" ht="109.2" customHeight="1" x14ac:dyDescent="0.3">
      <c r="A5199" s="368"/>
      <c r="B5199" s="361"/>
      <c r="C5199" s="368"/>
      <c r="D5199" s="368"/>
      <c r="E5199" s="368"/>
      <c r="F5199" s="368"/>
      <c r="G5199" s="369"/>
      <c r="H5199" s="369"/>
      <c r="I5199" s="443"/>
      <c r="J5199" s="368"/>
      <c r="O5199" s="457"/>
      <c r="P5199" s="398"/>
      <c r="Q5199" s="398"/>
    </row>
    <row r="5200" spans="1:17" s="364" customFormat="1" ht="109.2" customHeight="1" x14ac:dyDescent="0.3">
      <c r="A5200" s="368"/>
      <c r="B5200" s="361"/>
      <c r="C5200" s="368"/>
      <c r="D5200" s="368"/>
      <c r="E5200" s="368"/>
      <c r="F5200" s="368"/>
      <c r="G5200" s="369"/>
      <c r="H5200" s="369"/>
      <c r="I5200" s="443"/>
      <c r="J5200" s="368"/>
      <c r="O5200" s="457"/>
      <c r="P5200" s="398"/>
      <c r="Q5200" s="398"/>
    </row>
    <row r="5201" spans="1:17" s="364" customFormat="1" ht="109.2" customHeight="1" x14ac:dyDescent="0.3">
      <c r="A5201" s="368"/>
      <c r="B5201" s="361"/>
      <c r="C5201" s="368"/>
      <c r="D5201" s="368"/>
      <c r="E5201" s="368"/>
      <c r="F5201" s="368"/>
      <c r="G5201" s="369"/>
      <c r="H5201" s="369"/>
      <c r="I5201" s="443"/>
      <c r="J5201" s="368"/>
      <c r="O5201" s="457"/>
      <c r="P5201" s="398"/>
      <c r="Q5201" s="398"/>
    </row>
    <row r="5202" spans="1:17" s="364" customFormat="1" ht="109.2" customHeight="1" x14ac:dyDescent="0.3">
      <c r="A5202" s="368"/>
      <c r="B5202" s="361"/>
      <c r="C5202" s="368"/>
      <c r="D5202" s="368"/>
      <c r="E5202" s="368"/>
      <c r="F5202" s="368"/>
      <c r="G5202" s="369"/>
      <c r="H5202" s="369"/>
      <c r="I5202" s="443"/>
      <c r="J5202" s="368"/>
      <c r="O5202" s="457"/>
      <c r="P5202" s="398"/>
      <c r="Q5202" s="398"/>
    </row>
    <row r="5203" spans="1:17" s="364" customFormat="1" ht="109.2" customHeight="1" x14ac:dyDescent="0.3">
      <c r="A5203" s="368"/>
      <c r="B5203" s="361"/>
      <c r="C5203" s="368"/>
      <c r="D5203" s="368"/>
      <c r="E5203" s="368"/>
      <c r="F5203" s="368"/>
      <c r="G5203" s="369"/>
      <c r="H5203" s="369"/>
      <c r="I5203" s="443"/>
      <c r="J5203" s="368"/>
      <c r="O5203" s="457"/>
      <c r="P5203" s="398"/>
      <c r="Q5203" s="398"/>
    </row>
    <row r="5204" spans="1:17" s="364" customFormat="1" ht="109.2" customHeight="1" x14ac:dyDescent="0.3">
      <c r="A5204" s="368"/>
      <c r="B5204" s="361"/>
      <c r="C5204" s="368"/>
      <c r="D5204" s="368"/>
      <c r="E5204" s="368"/>
      <c r="F5204" s="368"/>
      <c r="G5204" s="369"/>
      <c r="H5204" s="369"/>
      <c r="I5204" s="443"/>
      <c r="J5204" s="368"/>
      <c r="O5204" s="457"/>
      <c r="P5204" s="398"/>
      <c r="Q5204" s="398"/>
    </row>
    <row r="5205" spans="1:17" s="364" customFormat="1" ht="109.2" customHeight="1" x14ac:dyDescent="0.3">
      <c r="A5205" s="368"/>
      <c r="B5205" s="361"/>
      <c r="C5205" s="368"/>
      <c r="D5205" s="368"/>
      <c r="E5205" s="368"/>
      <c r="F5205" s="368"/>
      <c r="G5205" s="369"/>
      <c r="H5205" s="369"/>
      <c r="I5205" s="443"/>
      <c r="J5205" s="368"/>
      <c r="O5205" s="457"/>
      <c r="P5205" s="398"/>
      <c r="Q5205" s="398"/>
    </row>
    <row r="5206" spans="1:17" s="364" customFormat="1" ht="109.2" customHeight="1" x14ac:dyDescent="0.3">
      <c r="A5206" s="368"/>
      <c r="B5206" s="361"/>
      <c r="C5206" s="368"/>
      <c r="D5206" s="368"/>
      <c r="E5206" s="368"/>
      <c r="F5206" s="368"/>
      <c r="G5206" s="369"/>
      <c r="H5206" s="369"/>
      <c r="I5206" s="443"/>
      <c r="J5206" s="368"/>
      <c r="O5206" s="457"/>
      <c r="P5206" s="398"/>
      <c r="Q5206" s="398"/>
    </row>
    <row r="5207" spans="1:17" s="364" customFormat="1" ht="109.2" customHeight="1" x14ac:dyDescent="0.3">
      <c r="A5207" s="368"/>
      <c r="B5207" s="361"/>
      <c r="C5207" s="368"/>
      <c r="D5207" s="368"/>
      <c r="E5207" s="368"/>
      <c r="F5207" s="368"/>
      <c r="G5207" s="369"/>
      <c r="H5207" s="369"/>
      <c r="I5207" s="443"/>
      <c r="J5207" s="368"/>
      <c r="O5207" s="457"/>
      <c r="P5207" s="398"/>
      <c r="Q5207" s="398"/>
    </row>
    <row r="5208" spans="1:17" s="364" customFormat="1" ht="109.2" customHeight="1" x14ac:dyDescent="0.3">
      <c r="A5208" s="368"/>
      <c r="B5208" s="361"/>
      <c r="C5208" s="368"/>
      <c r="D5208" s="368"/>
      <c r="E5208" s="368"/>
      <c r="F5208" s="368"/>
      <c r="G5208" s="369"/>
      <c r="H5208" s="369"/>
      <c r="I5208" s="443"/>
      <c r="J5208" s="368"/>
      <c r="O5208" s="457"/>
      <c r="P5208" s="398"/>
      <c r="Q5208" s="398"/>
    </row>
    <row r="5209" spans="1:17" s="364" customFormat="1" ht="109.2" customHeight="1" x14ac:dyDescent="0.3">
      <c r="A5209" s="368"/>
      <c r="B5209" s="361"/>
      <c r="C5209" s="368"/>
      <c r="D5209" s="368"/>
      <c r="E5209" s="368"/>
      <c r="F5209" s="368"/>
      <c r="G5209" s="369"/>
      <c r="H5209" s="369"/>
      <c r="I5209" s="443"/>
      <c r="J5209" s="368"/>
      <c r="O5209" s="457"/>
      <c r="P5209" s="398"/>
      <c r="Q5209" s="398"/>
    </row>
    <row r="5210" spans="1:17" s="364" customFormat="1" ht="109.2" customHeight="1" x14ac:dyDescent="0.3">
      <c r="A5210" s="368"/>
      <c r="B5210" s="361"/>
      <c r="C5210" s="368"/>
      <c r="D5210" s="368"/>
      <c r="E5210" s="368"/>
      <c r="F5210" s="368"/>
      <c r="G5210" s="369"/>
      <c r="H5210" s="369"/>
      <c r="I5210" s="443"/>
      <c r="J5210" s="368"/>
      <c r="O5210" s="457"/>
      <c r="P5210" s="398"/>
      <c r="Q5210" s="398"/>
    </row>
    <row r="5211" spans="1:17" s="364" customFormat="1" ht="109.2" customHeight="1" x14ac:dyDescent="0.3">
      <c r="A5211" s="368"/>
      <c r="B5211" s="361"/>
      <c r="C5211" s="368"/>
      <c r="D5211" s="368"/>
      <c r="E5211" s="368"/>
      <c r="F5211" s="368"/>
      <c r="G5211" s="369"/>
      <c r="H5211" s="369"/>
      <c r="I5211" s="443"/>
      <c r="J5211" s="368"/>
      <c r="O5211" s="457"/>
      <c r="P5211" s="398"/>
      <c r="Q5211" s="398"/>
    </row>
    <row r="5212" spans="1:17" s="364" customFormat="1" ht="109.2" customHeight="1" x14ac:dyDescent="0.3">
      <c r="A5212" s="368"/>
      <c r="B5212" s="361"/>
      <c r="C5212" s="368"/>
      <c r="D5212" s="368"/>
      <c r="E5212" s="368"/>
      <c r="F5212" s="368"/>
      <c r="G5212" s="369"/>
      <c r="H5212" s="369"/>
      <c r="I5212" s="443"/>
      <c r="J5212" s="368"/>
      <c r="O5212" s="457"/>
      <c r="P5212" s="398"/>
      <c r="Q5212" s="398"/>
    </row>
    <row r="5213" spans="1:17" s="364" customFormat="1" ht="109.2" customHeight="1" x14ac:dyDescent="0.3">
      <c r="A5213" s="368"/>
      <c r="B5213" s="361"/>
      <c r="C5213" s="368"/>
      <c r="D5213" s="368"/>
      <c r="E5213" s="368"/>
      <c r="F5213" s="368"/>
      <c r="G5213" s="369"/>
      <c r="H5213" s="369"/>
      <c r="I5213" s="443"/>
      <c r="J5213" s="368"/>
      <c r="O5213" s="457"/>
      <c r="P5213" s="398"/>
      <c r="Q5213" s="398"/>
    </row>
    <row r="5214" spans="1:17" s="364" customFormat="1" ht="109.2" customHeight="1" x14ac:dyDescent="0.3">
      <c r="A5214" s="368"/>
      <c r="B5214" s="361"/>
      <c r="C5214" s="368"/>
      <c r="D5214" s="368"/>
      <c r="E5214" s="368"/>
      <c r="F5214" s="368"/>
      <c r="G5214" s="369"/>
      <c r="H5214" s="369"/>
      <c r="I5214" s="443"/>
      <c r="J5214" s="368"/>
      <c r="O5214" s="457"/>
      <c r="P5214" s="398"/>
      <c r="Q5214" s="398"/>
    </row>
    <row r="5215" spans="1:17" s="364" customFormat="1" ht="109.2" customHeight="1" x14ac:dyDescent="0.3">
      <c r="A5215" s="368"/>
      <c r="B5215" s="361"/>
      <c r="C5215" s="368"/>
      <c r="D5215" s="368"/>
      <c r="E5215" s="368"/>
      <c r="F5215" s="368"/>
      <c r="G5215" s="369"/>
      <c r="H5215" s="369"/>
      <c r="I5215" s="443"/>
      <c r="J5215" s="368"/>
      <c r="O5215" s="457"/>
      <c r="P5215" s="398"/>
      <c r="Q5215" s="398"/>
    </row>
    <row r="5216" spans="1:17" s="364" customFormat="1" ht="109.2" customHeight="1" x14ac:dyDescent="0.3">
      <c r="A5216" s="368"/>
      <c r="B5216" s="361"/>
      <c r="C5216" s="368"/>
      <c r="D5216" s="368"/>
      <c r="E5216" s="368"/>
      <c r="F5216" s="368"/>
      <c r="G5216" s="369"/>
      <c r="H5216" s="369"/>
      <c r="I5216" s="443"/>
      <c r="J5216" s="368"/>
      <c r="O5216" s="457"/>
      <c r="P5216" s="398"/>
      <c r="Q5216" s="398"/>
    </row>
    <row r="5217" spans="1:17" s="364" customFormat="1" ht="109.2" customHeight="1" x14ac:dyDescent="0.3">
      <c r="A5217" s="368"/>
      <c r="B5217" s="361"/>
      <c r="C5217" s="368"/>
      <c r="D5217" s="368"/>
      <c r="E5217" s="368"/>
      <c r="F5217" s="368"/>
      <c r="G5217" s="369"/>
      <c r="H5217" s="369"/>
      <c r="I5217" s="443"/>
      <c r="J5217" s="368"/>
      <c r="O5217" s="457"/>
      <c r="P5217" s="398"/>
      <c r="Q5217" s="398"/>
    </row>
    <row r="5218" spans="1:17" s="364" customFormat="1" ht="109.2" customHeight="1" x14ac:dyDescent="0.3">
      <c r="A5218" s="368"/>
      <c r="B5218" s="361"/>
      <c r="C5218" s="368"/>
      <c r="D5218" s="368"/>
      <c r="E5218" s="368"/>
      <c r="F5218" s="368"/>
      <c r="G5218" s="369"/>
      <c r="H5218" s="369"/>
      <c r="I5218" s="443"/>
      <c r="J5218" s="368"/>
      <c r="O5218" s="457"/>
      <c r="P5218" s="398"/>
      <c r="Q5218" s="398"/>
    </row>
    <row r="5219" spans="1:17" s="364" customFormat="1" ht="109.2" customHeight="1" x14ac:dyDescent="0.3">
      <c r="A5219" s="368"/>
      <c r="B5219" s="361"/>
      <c r="C5219" s="368"/>
      <c r="D5219" s="368"/>
      <c r="E5219" s="368"/>
      <c r="F5219" s="368"/>
      <c r="G5219" s="369"/>
      <c r="H5219" s="369"/>
      <c r="I5219" s="443"/>
      <c r="J5219" s="368"/>
      <c r="O5219" s="457"/>
      <c r="P5219" s="398"/>
      <c r="Q5219" s="398"/>
    </row>
    <row r="5220" spans="1:17" s="364" customFormat="1" ht="109.2" customHeight="1" x14ac:dyDescent="0.3">
      <c r="A5220" s="368"/>
      <c r="B5220" s="361"/>
      <c r="C5220" s="368"/>
      <c r="D5220" s="368"/>
      <c r="E5220" s="368"/>
      <c r="F5220" s="368"/>
      <c r="G5220" s="369"/>
      <c r="H5220" s="369"/>
      <c r="I5220" s="443"/>
      <c r="J5220" s="368"/>
      <c r="O5220" s="457"/>
      <c r="P5220" s="398"/>
      <c r="Q5220" s="398"/>
    </row>
    <row r="5221" spans="1:17" s="364" customFormat="1" ht="109.2" customHeight="1" x14ac:dyDescent="0.3">
      <c r="A5221" s="368"/>
      <c r="B5221" s="361"/>
      <c r="C5221" s="368"/>
      <c r="D5221" s="368"/>
      <c r="E5221" s="368"/>
      <c r="F5221" s="368"/>
      <c r="G5221" s="369"/>
      <c r="H5221" s="369"/>
      <c r="I5221" s="443"/>
      <c r="J5221" s="368"/>
      <c r="O5221" s="457"/>
      <c r="P5221" s="398"/>
      <c r="Q5221" s="398"/>
    </row>
    <row r="5222" spans="1:17" s="364" customFormat="1" ht="109.2" customHeight="1" x14ac:dyDescent="0.3">
      <c r="A5222" s="368"/>
      <c r="B5222" s="361"/>
      <c r="C5222" s="368"/>
      <c r="D5222" s="368"/>
      <c r="E5222" s="368"/>
      <c r="F5222" s="368"/>
      <c r="G5222" s="369"/>
      <c r="H5222" s="369"/>
      <c r="I5222" s="443"/>
      <c r="J5222" s="368"/>
      <c r="O5222" s="457"/>
      <c r="P5222" s="398"/>
      <c r="Q5222" s="398"/>
    </row>
    <row r="5223" spans="1:17" s="364" customFormat="1" ht="109.2" customHeight="1" x14ac:dyDescent="0.3">
      <c r="A5223" s="368"/>
      <c r="B5223" s="361"/>
      <c r="C5223" s="368"/>
      <c r="D5223" s="368"/>
      <c r="E5223" s="368"/>
      <c r="F5223" s="368"/>
      <c r="G5223" s="369"/>
      <c r="H5223" s="369"/>
      <c r="I5223" s="443"/>
      <c r="J5223" s="368"/>
      <c r="O5223" s="457"/>
      <c r="P5223" s="398"/>
      <c r="Q5223" s="398"/>
    </row>
    <row r="5224" spans="1:17" s="364" customFormat="1" ht="109.2" customHeight="1" x14ac:dyDescent="0.3">
      <c r="A5224" s="368"/>
      <c r="B5224" s="361"/>
      <c r="C5224" s="368"/>
      <c r="D5224" s="368"/>
      <c r="E5224" s="368"/>
      <c r="F5224" s="368"/>
      <c r="G5224" s="369"/>
      <c r="H5224" s="369"/>
      <c r="I5224" s="443"/>
      <c r="J5224" s="368"/>
      <c r="O5224" s="457"/>
      <c r="P5224" s="398"/>
      <c r="Q5224" s="398"/>
    </row>
    <row r="5225" spans="1:17" s="364" customFormat="1" ht="109.2" customHeight="1" x14ac:dyDescent="0.3">
      <c r="A5225" s="368"/>
      <c r="B5225" s="361"/>
      <c r="C5225" s="368"/>
      <c r="D5225" s="368"/>
      <c r="E5225" s="368"/>
      <c r="F5225" s="368"/>
      <c r="G5225" s="369"/>
      <c r="H5225" s="369"/>
      <c r="I5225" s="443"/>
      <c r="J5225" s="368"/>
      <c r="O5225" s="457"/>
      <c r="P5225" s="398"/>
      <c r="Q5225" s="398"/>
    </row>
    <row r="5226" spans="1:17" s="364" customFormat="1" ht="109.2" customHeight="1" x14ac:dyDescent="0.3">
      <c r="A5226" s="368"/>
      <c r="B5226" s="361"/>
      <c r="C5226" s="368"/>
      <c r="D5226" s="368"/>
      <c r="E5226" s="368"/>
      <c r="F5226" s="368"/>
      <c r="G5226" s="369"/>
      <c r="H5226" s="369"/>
      <c r="I5226" s="443"/>
      <c r="J5226" s="368"/>
      <c r="O5226" s="457"/>
      <c r="P5226" s="398"/>
      <c r="Q5226" s="398"/>
    </row>
    <row r="5227" spans="1:17" s="364" customFormat="1" ht="109.2" customHeight="1" x14ac:dyDescent="0.3">
      <c r="A5227" s="368"/>
      <c r="B5227" s="361"/>
      <c r="C5227" s="368"/>
      <c r="D5227" s="368"/>
      <c r="E5227" s="368"/>
      <c r="F5227" s="368"/>
      <c r="G5227" s="369"/>
      <c r="H5227" s="369"/>
      <c r="I5227" s="443"/>
      <c r="J5227" s="368"/>
      <c r="O5227" s="457"/>
      <c r="P5227" s="398"/>
      <c r="Q5227" s="398"/>
    </row>
    <row r="5228" spans="1:17" s="364" customFormat="1" ht="109.2" customHeight="1" x14ac:dyDescent="0.3">
      <c r="A5228" s="368"/>
      <c r="B5228" s="361"/>
      <c r="C5228" s="368"/>
      <c r="D5228" s="368"/>
      <c r="E5228" s="368"/>
      <c r="F5228" s="368"/>
      <c r="G5228" s="369"/>
      <c r="H5228" s="369"/>
      <c r="I5228" s="443"/>
      <c r="J5228" s="368"/>
      <c r="O5228" s="457"/>
      <c r="P5228" s="398"/>
      <c r="Q5228" s="398"/>
    </row>
    <row r="5229" spans="1:17" s="364" customFormat="1" ht="109.2" customHeight="1" x14ac:dyDescent="0.3">
      <c r="A5229" s="368"/>
      <c r="B5229" s="361"/>
      <c r="C5229" s="368"/>
      <c r="D5229" s="368"/>
      <c r="E5229" s="368"/>
      <c r="F5229" s="368"/>
      <c r="G5229" s="369"/>
      <c r="H5229" s="369"/>
      <c r="I5229" s="443"/>
      <c r="J5229" s="368"/>
      <c r="O5229" s="457"/>
      <c r="P5229" s="398"/>
      <c r="Q5229" s="398"/>
    </row>
    <row r="5230" spans="1:17" s="364" customFormat="1" ht="109.2" customHeight="1" x14ac:dyDescent="0.3">
      <c r="A5230" s="368"/>
      <c r="B5230" s="361"/>
      <c r="C5230" s="368"/>
      <c r="D5230" s="368"/>
      <c r="E5230" s="368"/>
      <c r="F5230" s="368"/>
      <c r="G5230" s="369"/>
      <c r="H5230" s="369"/>
      <c r="I5230" s="443"/>
      <c r="J5230" s="368"/>
      <c r="O5230" s="457"/>
      <c r="P5230" s="398"/>
      <c r="Q5230" s="398"/>
    </row>
    <row r="5231" spans="1:17" s="364" customFormat="1" ht="109.2" customHeight="1" x14ac:dyDescent="0.3">
      <c r="A5231" s="368"/>
      <c r="B5231" s="361"/>
      <c r="C5231" s="368"/>
      <c r="D5231" s="368"/>
      <c r="E5231" s="368"/>
      <c r="F5231" s="368"/>
      <c r="G5231" s="369"/>
      <c r="H5231" s="369"/>
      <c r="I5231" s="443"/>
      <c r="J5231" s="368"/>
      <c r="O5231" s="457"/>
      <c r="P5231" s="398"/>
      <c r="Q5231" s="398"/>
    </row>
    <row r="5232" spans="1:17" s="364" customFormat="1" ht="109.2" customHeight="1" x14ac:dyDescent="0.3">
      <c r="A5232" s="368"/>
      <c r="B5232" s="361"/>
      <c r="C5232" s="368"/>
      <c r="D5232" s="368"/>
      <c r="E5232" s="368"/>
      <c r="F5232" s="368"/>
      <c r="G5232" s="369"/>
      <c r="H5232" s="369"/>
      <c r="I5232" s="443"/>
      <c r="J5232" s="368"/>
      <c r="O5232" s="457"/>
      <c r="P5232" s="398"/>
      <c r="Q5232" s="398"/>
    </row>
    <row r="5233" spans="1:17" s="364" customFormat="1" ht="109.2" customHeight="1" x14ac:dyDescent="0.3">
      <c r="A5233" s="368"/>
      <c r="B5233" s="361"/>
      <c r="C5233" s="368"/>
      <c r="D5233" s="368"/>
      <c r="E5233" s="368"/>
      <c r="F5233" s="368"/>
      <c r="G5233" s="369"/>
      <c r="H5233" s="369"/>
      <c r="I5233" s="443"/>
      <c r="J5233" s="368"/>
      <c r="O5233" s="457"/>
      <c r="P5233" s="398"/>
      <c r="Q5233" s="398"/>
    </row>
    <row r="5234" spans="1:17" s="364" customFormat="1" ht="109.2" customHeight="1" x14ac:dyDescent="0.3">
      <c r="A5234" s="368"/>
      <c r="B5234" s="361"/>
      <c r="C5234" s="368"/>
      <c r="D5234" s="368"/>
      <c r="E5234" s="368"/>
      <c r="F5234" s="368"/>
      <c r="G5234" s="369"/>
      <c r="H5234" s="369"/>
      <c r="I5234" s="443"/>
      <c r="J5234" s="368"/>
      <c r="O5234" s="457"/>
      <c r="P5234" s="398"/>
      <c r="Q5234" s="398"/>
    </row>
    <row r="5235" spans="1:17" s="364" customFormat="1" ht="109.2" customHeight="1" x14ac:dyDescent="0.3">
      <c r="A5235" s="368"/>
      <c r="B5235" s="361"/>
      <c r="C5235" s="368"/>
      <c r="D5235" s="368"/>
      <c r="E5235" s="368"/>
      <c r="F5235" s="368"/>
      <c r="G5235" s="369"/>
      <c r="H5235" s="369"/>
      <c r="I5235" s="443"/>
      <c r="J5235" s="368"/>
      <c r="O5235" s="457"/>
      <c r="P5235" s="398"/>
      <c r="Q5235" s="398"/>
    </row>
    <row r="5236" spans="1:17" s="364" customFormat="1" ht="109.2" customHeight="1" x14ac:dyDescent="0.3">
      <c r="A5236" s="368"/>
      <c r="B5236" s="361"/>
      <c r="C5236" s="368"/>
      <c r="D5236" s="368"/>
      <c r="E5236" s="368"/>
      <c r="F5236" s="368"/>
      <c r="G5236" s="369"/>
      <c r="H5236" s="369"/>
      <c r="I5236" s="443"/>
      <c r="J5236" s="368"/>
      <c r="O5236" s="457"/>
      <c r="P5236" s="398"/>
      <c r="Q5236" s="398"/>
    </row>
    <row r="5237" spans="1:17" s="364" customFormat="1" ht="109.2" customHeight="1" x14ac:dyDescent="0.3">
      <c r="A5237" s="368"/>
      <c r="B5237" s="361"/>
      <c r="C5237" s="368"/>
      <c r="D5237" s="368"/>
      <c r="E5237" s="368"/>
      <c r="F5237" s="368"/>
      <c r="G5237" s="369"/>
      <c r="H5237" s="369"/>
      <c r="I5237" s="443"/>
      <c r="J5237" s="368"/>
      <c r="O5237" s="457"/>
      <c r="P5237" s="398"/>
      <c r="Q5237" s="398"/>
    </row>
    <row r="5238" spans="1:17" s="364" customFormat="1" ht="109.2" customHeight="1" x14ac:dyDescent="0.3">
      <c r="A5238" s="368"/>
      <c r="B5238" s="361"/>
      <c r="C5238" s="368"/>
      <c r="D5238" s="368"/>
      <c r="E5238" s="368"/>
      <c r="F5238" s="368"/>
      <c r="G5238" s="369"/>
      <c r="H5238" s="369"/>
      <c r="I5238" s="443"/>
      <c r="J5238" s="368"/>
      <c r="O5238" s="457"/>
      <c r="P5238" s="398"/>
      <c r="Q5238" s="398"/>
    </row>
    <row r="5239" spans="1:17" s="364" customFormat="1" ht="109.2" customHeight="1" x14ac:dyDescent="0.3">
      <c r="A5239" s="368"/>
      <c r="B5239" s="361"/>
      <c r="C5239" s="368"/>
      <c r="D5239" s="368"/>
      <c r="E5239" s="368"/>
      <c r="F5239" s="368"/>
      <c r="G5239" s="369"/>
      <c r="H5239" s="369"/>
      <c r="I5239" s="443"/>
      <c r="J5239" s="368"/>
      <c r="O5239" s="457"/>
      <c r="P5239" s="398"/>
      <c r="Q5239" s="398"/>
    </row>
    <row r="5240" spans="1:17" s="364" customFormat="1" ht="109.2" customHeight="1" x14ac:dyDescent="0.3">
      <c r="A5240" s="368"/>
      <c r="B5240" s="361"/>
      <c r="C5240" s="368"/>
      <c r="D5240" s="368"/>
      <c r="E5240" s="368"/>
      <c r="F5240" s="368"/>
      <c r="G5240" s="369"/>
      <c r="H5240" s="369"/>
      <c r="I5240" s="443"/>
      <c r="J5240" s="368"/>
      <c r="O5240" s="457"/>
      <c r="P5240" s="398"/>
      <c r="Q5240" s="398"/>
    </row>
    <row r="5241" spans="1:17" s="364" customFormat="1" ht="109.2" customHeight="1" x14ac:dyDescent="0.3">
      <c r="A5241" s="368"/>
      <c r="B5241" s="361"/>
      <c r="C5241" s="368"/>
      <c r="D5241" s="368"/>
      <c r="E5241" s="368"/>
      <c r="F5241" s="368"/>
      <c r="G5241" s="369"/>
      <c r="H5241" s="369"/>
      <c r="I5241" s="443"/>
      <c r="J5241" s="368"/>
      <c r="O5241" s="457"/>
      <c r="P5241" s="398"/>
      <c r="Q5241" s="398"/>
    </row>
    <row r="5242" spans="1:17" s="364" customFormat="1" ht="109.2" customHeight="1" x14ac:dyDescent="0.3">
      <c r="A5242" s="368"/>
      <c r="B5242" s="361"/>
      <c r="C5242" s="368"/>
      <c r="D5242" s="368"/>
      <c r="E5242" s="368"/>
      <c r="F5242" s="368"/>
      <c r="G5242" s="369"/>
      <c r="H5242" s="369"/>
      <c r="I5242" s="443"/>
      <c r="J5242" s="368"/>
      <c r="O5242" s="457"/>
      <c r="P5242" s="398"/>
      <c r="Q5242" s="398"/>
    </row>
    <row r="5243" spans="1:17" s="364" customFormat="1" ht="109.2" customHeight="1" x14ac:dyDescent="0.3">
      <c r="A5243" s="368"/>
      <c r="B5243" s="361"/>
      <c r="C5243" s="368"/>
      <c r="D5243" s="368"/>
      <c r="E5243" s="368"/>
      <c r="F5243" s="368"/>
      <c r="G5243" s="369"/>
      <c r="H5243" s="369"/>
      <c r="I5243" s="443"/>
      <c r="J5243" s="368"/>
      <c r="O5243" s="457"/>
      <c r="P5243" s="398"/>
      <c r="Q5243" s="398"/>
    </row>
    <row r="5244" spans="1:17" s="364" customFormat="1" ht="109.2" customHeight="1" x14ac:dyDescent="0.3">
      <c r="A5244" s="368"/>
      <c r="B5244" s="361"/>
      <c r="C5244" s="368"/>
      <c r="D5244" s="368"/>
      <c r="E5244" s="368"/>
      <c r="F5244" s="368"/>
      <c r="G5244" s="369"/>
      <c r="H5244" s="369"/>
      <c r="I5244" s="443"/>
      <c r="J5244" s="368"/>
      <c r="O5244" s="457"/>
      <c r="P5244" s="398"/>
      <c r="Q5244" s="398"/>
    </row>
    <row r="5245" spans="1:17" s="364" customFormat="1" ht="109.2" customHeight="1" x14ac:dyDescent="0.3">
      <c r="A5245" s="368"/>
      <c r="B5245" s="361"/>
      <c r="C5245" s="368"/>
      <c r="D5245" s="368"/>
      <c r="E5245" s="368"/>
      <c r="F5245" s="368"/>
      <c r="G5245" s="369"/>
      <c r="H5245" s="369"/>
      <c r="I5245" s="443"/>
      <c r="J5245" s="368"/>
      <c r="O5245" s="457"/>
      <c r="P5245" s="398"/>
      <c r="Q5245" s="398"/>
    </row>
    <row r="5246" spans="1:17" s="364" customFormat="1" ht="109.2" customHeight="1" x14ac:dyDescent="0.3">
      <c r="A5246" s="368"/>
      <c r="B5246" s="361"/>
      <c r="C5246" s="368"/>
      <c r="D5246" s="368"/>
      <c r="E5246" s="368"/>
      <c r="F5246" s="368"/>
      <c r="G5246" s="369"/>
      <c r="H5246" s="369"/>
      <c r="I5246" s="443"/>
      <c r="J5246" s="368"/>
      <c r="O5246" s="457"/>
      <c r="P5246" s="398"/>
      <c r="Q5246" s="398"/>
    </row>
    <row r="5247" spans="1:17" s="364" customFormat="1" ht="109.2" customHeight="1" x14ac:dyDescent="0.3">
      <c r="A5247" s="368"/>
      <c r="B5247" s="361"/>
      <c r="C5247" s="368"/>
      <c r="D5247" s="368"/>
      <c r="E5247" s="368"/>
      <c r="F5247" s="368"/>
      <c r="G5247" s="369"/>
      <c r="H5247" s="369"/>
      <c r="I5247" s="443"/>
      <c r="J5247" s="368"/>
      <c r="O5247" s="457"/>
      <c r="P5247" s="398"/>
      <c r="Q5247" s="398"/>
    </row>
    <row r="5248" spans="1:17" s="364" customFormat="1" ht="109.2" customHeight="1" x14ac:dyDescent="0.3">
      <c r="A5248" s="368"/>
      <c r="B5248" s="361"/>
      <c r="C5248" s="368"/>
      <c r="D5248" s="368"/>
      <c r="E5248" s="368"/>
      <c r="F5248" s="368"/>
      <c r="G5248" s="369"/>
      <c r="H5248" s="369"/>
      <c r="I5248" s="443"/>
      <c r="J5248" s="368"/>
      <c r="O5248" s="457"/>
      <c r="P5248" s="398"/>
      <c r="Q5248" s="398"/>
    </row>
    <row r="5249" spans="1:17" s="364" customFormat="1" ht="109.2" customHeight="1" x14ac:dyDescent="0.3">
      <c r="A5249" s="368"/>
      <c r="B5249" s="361"/>
      <c r="C5249" s="368"/>
      <c r="D5249" s="368"/>
      <c r="E5249" s="368"/>
      <c r="F5249" s="368"/>
      <c r="G5249" s="369"/>
      <c r="H5249" s="369"/>
      <c r="I5249" s="443"/>
      <c r="J5249" s="368"/>
      <c r="O5249" s="457"/>
      <c r="P5249" s="398"/>
      <c r="Q5249" s="398"/>
    </row>
    <row r="5250" spans="1:17" s="364" customFormat="1" ht="109.2" customHeight="1" x14ac:dyDescent="0.3">
      <c r="A5250" s="368"/>
      <c r="B5250" s="361"/>
      <c r="C5250" s="368"/>
      <c r="D5250" s="368"/>
      <c r="E5250" s="368"/>
      <c r="F5250" s="368"/>
      <c r="G5250" s="369"/>
      <c r="H5250" s="369"/>
      <c r="I5250" s="443"/>
      <c r="J5250" s="368"/>
      <c r="O5250" s="457"/>
      <c r="P5250" s="398"/>
      <c r="Q5250" s="398"/>
    </row>
    <row r="5251" spans="1:17" s="364" customFormat="1" ht="109.2" customHeight="1" x14ac:dyDescent="0.3">
      <c r="A5251" s="368"/>
      <c r="B5251" s="361"/>
      <c r="C5251" s="368"/>
      <c r="D5251" s="368"/>
      <c r="E5251" s="368"/>
      <c r="F5251" s="368"/>
      <c r="G5251" s="369"/>
      <c r="H5251" s="369"/>
      <c r="I5251" s="443"/>
      <c r="J5251" s="368"/>
      <c r="O5251" s="457"/>
      <c r="P5251" s="398"/>
      <c r="Q5251" s="398"/>
    </row>
    <row r="5252" spans="1:17" s="364" customFormat="1" ht="109.2" customHeight="1" x14ac:dyDescent="0.3">
      <c r="A5252" s="368"/>
      <c r="B5252" s="361"/>
      <c r="C5252" s="368"/>
      <c r="D5252" s="368"/>
      <c r="E5252" s="368"/>
      <c r="F5252" s="368"/>
      <c r="G5252" s="369"/>
      <c r="H5252" s="369"/>
      <c r="I5252" s="443"/>
      <c r="J5252" s="368"/>
      <c r="O5252" s="457"/>
      <c r="P5252" s="398"/>
      <c r="Q5252" s="398"/>
    </row>
    <row r="5253" spans="1:17" s="364" customFormat="1" ht="109.2" customHeight="1" x14ac:dyDescent="0.3">
      <c r="A5253" s="368"/>
      <c r="B5253" s="361"/>
      <c r="C5253" s="368"/>
      <c r="D5253" s="368"/>
      <c r="E5253" s="368"/>
      <c r="F5253" s="368"/>
      <c r="G5253" s="369"/>
      <c r="H5253" s="369"/>
      <c r="I5253" s="443"/>
      <c r="J5253" s="368"/>
      <c r="O5253" s="457"/>
      <c r="P5253" s="398"/>
      <c r="Q5253" s="398"/>
    </row>
    <row r="5254" spans="1:17" s="364" customFormat="1" ht="109.2" customHeight="1" x14ac:dyDescent="0.3">
      <c r="A5254" s="368"/>
      <c r="B5254" s="361"/>
      <c r="C5254" s="368"/>
      <c r="D5254" s="368"/>
      <c r="E5254" s="368"/>
      <c r="F5254" s="368"/>
      <c r="G5254" s="369"/>
      <c r="H5254" s="369"/>
      <c r="I5254" s="443"/>
      <c r="J5254" s="368"/>
      <c r="O5254" s="457"/>
      <c r="P5254" s="398"/>
      <c r="Q5254" s="398"/>
    </row>
    <row r="5255" spans="1:17" s="364" customFormat="1" ht="109.2" customHeight="1" x14ac:dyDescent="0.3">
      <c r="A5255" s="368"/>
      <c r="B5255" s="361"/>
      <c r="C5255" s="368"/>
      <c r="D5255" s="368"/>
      <c r="E5255" s="368"/>
      <c r="F5255" s="368"/>
      <c r="G5255" s="369"/>
      <c r="H5255" s="369"/>
      <c r="I5255" s="443"/>
      <c r="J5255" s="368"/>
      <c r="O5255" s="457"/>
      <c r="P5255" s="398"/>
      <c r="Q5255" s="398"/>
    </row>
    <row r="5256" spans="1:17" s="364" customFormat="1" ht="109.2" customHeight="1" x14ac:dyDescent="0.3">
      <c r="A5256" s="368"/>
      <c r="B5256" s="361"/>
      <c r="C5256" s="368"/>
      <c r="D5256" s="368"/>
      <c r="E5256" s="368"/>
      <c r="F5256" s="368"/>
      <c r="G5256" s="369"/>
      <c r="H5256" s="369"/>
      <c r="I5256" s="443"/>
      <c r="J5256" s="368"/>
      <c r="O5256" s="457"/>
      <c r="P5256" s="398"/>
      <c r="Q5256" s="398"/>
    </row>
    <row r="5257" spans="1:17" s="364" customFormat="1" ht="109.2" customHeight="1" x14ac:dyDescent="0.3">
      <c r="A5257" s="368"/>
      <c r="B5257" s="361"/>
      <c r="C5257" s="368"/>
      <c r="D5257" s="368"/>
      <c r="E5257" s="368"/>
      <c r="F5257" s="368"/>
      <c r="G5257" s="369"/>
      <c r="H5257" s="369"/>
      <c r="I5257" s="443"/>
      <c r="J5257" s="368"/>
      <c r="O5257" s="457"/>
      <c r="P5257" s="398"/>
      <c r="Q5257" s="398"/>
    </row>
    <row r="5258" spans="1:17" s="364" customFormat="1" ht="109.2" customHeight="1" x14ac:dyDescent="0.3">
      <c r="A5258" s="368"/>
      <c r="B5258" s="361"/>
      <c r="C5258" s="368"/>
      <c r="D5258" s="368"/>
      <c r="E5258" s="368"/>
      <c r="F5258" s="368"/>
      <c r="G5258" s="369"/>
      <c r="H5258" s="369"/>
      <c r="I5258" s="443"/>
      <c r="J5258" s="368"/>
      <c r="O5258" s="457"/>
      <c r="P5258" s="398"/>
      <c r="Q5258" s="398"/>
    </row>
    <row r="5259" spans="1:17" s="364" customFormat="1" ht="109.2" customHeight="1" x14ac:dyDescent="0.3">
      <c r="A5259" s="368"/>
      <c r="B5259" s="361"/>
      <c r="C5259" s="368"/>
      <c r="D5259" s="368"/>
      <c r="E5259" s="368"/>
      <c r="F5259" s="368"/>
      <c r="G5259" s="369"/>
      <c r="H5259" s="369"/>
      <c r="I5259" s="443"/>
      <c r="J5259" s="368"/>
      <c r="O5259" s="457"/>
      <c r="P5259" s="398"/>
      <c r="Q5259" s="398"/>
    </row>
    <row r="5260" spans="1:17" s="364" customFormat="1" ht="109.2" customHeight="1" x14ac:dyDescent="0.3">
      <c r="A5260" s="368"/>
      <c r="B5260" s="361"/>
      <c r="C5260" s="368"/>
      <c r="D5260" s="368"/>
      <c r="E5260" s="368"/>
      <c r="F5260" s="368"/>
      <c r="G5260" s="369"/>
      <c r="H5260" s="369"/>
      <c r="I5260" s="443"/>
      <c r="J5260" s="368"/>
      <c r="O5260" s="457"/>
      <c r="P5260" s="398"/>
      <c r="Q5260" s="398"/>
    </row>
    <row r="5261" spans="1:17" s="364" customFormat="1" ht="109.2" customHeight="1" x14ac:dyDescent="0.3">
      <c r="A5261" s="368"/>
      <c r="B5261" s="361"/>
      <c r="C5261" s="368"/>
      <c r="D5261" s="368"/>
      <c r="E5261" s="368"/>
      <c r="F5261" s="368"/>
      <c r="G5261" s="369"/>
      <c r="H5261" s="369"/>
      <c r="I5261" s="443"/>
      <c r="J5261" s="368"/>
      <c r="O5261" s="457"/>
      <c r="P5261" s="398"/>
      <c r="Q5261" s="398"/>
    </row>
    <row r="5262" spans="1:17" s="364" customFormat="1" ht="109.2" customHeight="1" x14ac:dyDescent="0.3">
      <c r="A5262" s="368"/>
      <c r="B5262" s="361"/>
      <c r="C5262" s="368"/>
      <c r="D5262" s="368"/>
      <c r="E5262" s="368"/>
      <c r="F5262" s="368"/>
      <c r="G5262" s="369"/>
      <c r="H5262" s="369"/>
      <c r="I5262" s="443"/>
      <c r="J5262" s="368"/>
      <c r="O5262" s="457"/>
      <c r="P5262" s="398"/>
      <c r="Q5262" s="398"/>
    </row>
    <row r="5263" spans="1:17" s="364" customFormat="1" ht="109.2" customHeight="1" x14ac:dyDescent="0.3">
      <c r="A5263" s="368"/>
      <c r="B5263" s="361"/>
      <c r="C5263" s="368"/>
      <c r="D5263" s="368"/>
      <c r="E5263" s="368"/>
      <c r="F5263" s="368"/>
      <c r="G5263" s="369"/>
      <c r="H5263" s="369"/>
      <c r="I5263" s="443"/>
      <c r="J5263" s="368"/>
      <c r="O5263" s="457"/>
      <c r="P5263" s="398"/>
      <c r="Q5263" s="398"/>
    </row>
    <row r="5264" spans="1:17" s="364" customFormat="1" ht="109.2" customHeight="1" x14ac:dyDescent="0.3">
      <c r="A5264" s="368"/>
      <c r="B5264" s="361"/>
      <c r="C5264" s="368"/>
      <c r="D5264" s="368"/>
      <c r="E5264" s="368"/>
      <c r="F5264" s="368"/>
      <c r="G5264" s="369"/>
      <c r="H5264" s="369"/>
      <c r="I5264" s="443"/>
      <c r="J5264" s="368"/>
      <c r="O5264" s="457"/>
      <c r="P5264" s="398"/>
      <c r="Q5264" s="398"/>
    </row>
    <row r="5265" spans="1:17" s="364" customFormat="1" ht="109.2" customHeight="1" x14ac:dyDescent="0.3">
      <c r="A5265" s="368"/>
      <c r="B5265" s="361"/>
      <c r="C5265" s="368"/>
      <c r="D5265" s="368"/>
      <c r="E5265" s="368"/>
      <c r="F5265" s="368"/>
      <c r="G5265" s="369"/>
      <c r="H5265" s="369"/>
      <c r="I5265" s="443"/>
      <c r="J5265" s="368"/>
      <c r="O5265" s="457"/>
      <c r="P5265" s="398"/>
      <c r="Q5265" s="398"/>
    </row>
    <row r="5266" spans="1:17" s="364" customFormat="1" ht="109.2" customHeight="1" x14ac:dyDescent="0.3">
      <c r="A5266" s="368"/>
      <c r="B5266" s="361"/>
      <c r="C5266" s="368"/>
      <c r="D5266" s="368"/>
      <c r="E5266" s="368"/>
      <c r="F5266" s="368"/>
      <c r="G5266" s="369"/>
      <c r="H5266" s="369"/>
      <c r="I5266" s="443"/>
      <c r="J5266" s="368"/>
      <c r="O5266" s="457"/>
      <c r="P5266" s="398"/>
      <c r="Q5266" s="398"/>
    </row>
    <row r="5267" spans="1:17" s="364" customFormat="1" ht="109.2" customHeight="1" x14ac:dyDescent="0.3">
      <c r="A5267" s="368"/>
      <c r="B5267" s="361"/>
      <c r="C5267" s="368"/>
      <c r="D5267" s="368"/>
      <c r="E5267" s="368"/>
      <c r="F5267" s="368"/>
      <c r="G5267" s="369"/>
      <c r="H5267" s="369"/>
      <c r="I5267" s="443"/>
      <c r="J5267" s="368"/>
      <c r="O5267" s="457"/>
      <c r="P5267" s="398"/>
      <c r="Q5267" s="398"/>
    </row>
    <row r="5268" spans="1:17" s="364" customFormat="1" ht="109.2" customHeight="1" x14ac:dyDescent="0.3">
      <c r="A5268" s="368"/>
      <c r="B5268" s="361"/>
      <c r="C5268" s="368"/>
      <c r="D5268" s="368"/>
      <c r="E5268" s="368"/>
      <c r="F5268" s="368"/>
      <c r="G5268" s="369"/>
      <c r="H5268" s="369"/>
      <c r="I5268" s="443"/>
      <c r="J5268" s="368"/>
      <c r="O5268" s="457"/>
      <c r="P5268" s="398"/>
      <c r="Q5268" s="398"/>
    </row>
    <row r="5269" spans="1:17" s="364" customFormat="1" ht="109.2" customHeight="1" x14ac:dyDescent="0.3">
      <c r="A5269" s="368"/>
      <c r="B5269" s="361"/>
      <c r="C5269" s="368"/>
      <c r="D5269" s="368"/>
      <c r="E5269" s="368"/>
      <c r="F5269" s="368"/>
      <c r="G5269" s="369"/>
      <c r="H5269" s="369"/>
      <c r="I5269" s="443"/>
      <c r="J5269" s="368"/>
      <c r="O5269" s="457"/>
      <c r="P5269" s="398"/>
      <c r="Q5269" s="398"/>
    </row>
    <row r="5270" spans="1:17" s="364" customFormat="1" ht="109.2" customHeight="1" x14ac:dyDescent="0.3">
      <c r="A5270" s="368"/>
      <c r="B5270" s="361"/>
      <c r="C5270" s="368"/>
      <c r="D5270" s="368"/>
      <c r="E5270" s="368"/>
      <c r="F5270" s="368"/>
      <c r="G5270" s="369"/>
      <c r="H5270" s="369"/>
      <c r="I5270" s="443"/>
      <c r="J5270" s="368"/>
      <c r="O5270" s="457"/>
      <c r="P5270" s="398"/>
      <c r="Q5270" s="398"/>
    </row>
    <row r="5271" spans="1:17" s="364" customFormat="1" ht="109.2" customHeight="1" x14ac:dyDescent="0.3">
      <c r="A5271" s="368"/>
      <c r="B5271" s="361"/>
      <c r="C5271" s="368"/>
      <c r="D5271" s="368"/>
      <c r="E5271" s="368"/>
      <c r="F5271" s="368"/>
      <c r="G5271" s="369"/>
      <c r="H5271" s="369"/>
      <c r="I5271" s="443"/>
      <c r="J5271" s="368"/>
      <c r="O5271" s="457"/>
      <c r="P5271" s="398"/>
      <c r="Q5271" s="398"/>
    </row>
    <row r="5272" spans="1:17" s="364" customFormat="1" ht="109.2" customHeight="1" x14ac:dyDescent="0.3">
      <c r="A5272" s="368"/>
      <c r="B5272" s="361"/>
      <c r="C5272" s="368"/>
      <c r="D5272" s="368"/>
      <c r="E5272" s="368"/>
      <c r="F5272" s="368"/>
      <c r="G5272" s="369"/>
      <c r="H5272" s="369"/>
      <c r="I5272" s="443"/>
      <c r="J5272" s="368"/>
      <c r="O5272" s="457"/>
      <c r="P5272" s="398"/>
      <c r="Q5272" s="398"/>
    </row>
    <row r="5273" spans="1:17" s="364" customFormat="1" ht="109.2" customHeight="1" x14ac:dyDescent="0.3">
      <c r="A5273" s="368"/>
      <c r="B5273" s="361"/>
      <c r="C5273" s="368"/>
      <c r="D5273" s="368"/>
      <c r="E5273" s="368"/>
      <c r="F5273" s="368"/>
      <c r="G5273" s="369"/>
      <c r="H5273" s="369"/>
      <c r="I5273" s="443"/>
      <c r="J5273" s="368"/>
      <c r="O5273" s="457"/>
      <c r="P5273" s="398"/>
      <c r="Q5273" s="398"/>
    </row>
    <row r="5274" spans="1:17" s="364" customFormat="1" ht="109.2" customHeight="1" x14ac:dyDescent="0.3">
      <c r="A5274" s="368"/>
      <c r="B5274" s="361"/>
      <c r="C5274" s="368"/>
      <c r="D5274" s="368"/>
      <c r="E5274" s="368"/>
      <c r="F5274" s="368"/>
      <c r="G5274" s="369"/>
      <c r="H5274" s="369"/>
      <c r="I5274" s="443"/>
      <c r="J5274" s="368"/>
      <c r="O5274" s="457"/>
      <c r="P5274" s="398"/>
      <c r="Q5274" s="398"/>
    </row>
    <row r="5275" spans="1:17" s="364" customFormat="1" ht="109.2" customHeight="1" x14ac:dyDescent="0.3">
      <c r="A5275" s="368"/>
      <c r="B5275" s="361"/>
      <c r="C5275" s="368"/>
      <c r="D5275" s="368"/>
      <c r="E5275" s="368"/>
      <c r="F5275" s="368"/>
      <c r="G5275" s="369"/>
      <c r="H5275" s="369"/>
      <c r="I5275" s="443"/>
      <c r="J5275" s="368"/>
      <c r="O5275" s="457"/>
      <c r="P5275" s="398"/>
      <c r="Q5275" s="398"/>
    </row>
    <row r="5276" spans="1:17" s="364" customFormat="1" ht="109.2" customHeight="1" x14ac:dyDescent="0.3">
      <c r="A5276" s="368"/>
      <c r="B5276" s="361"/>
      <c r="C5276" s="368"/>
      <c r="D5276" s="368"/>
      <c r="E5276" s="368"/>
      <c r="F5276" s="368"/>
      <c r="G5276" s="369"/>
      <c r="H5276" s="369"/>
      <c r="I5276" s="443"/>
      <c r="J5276" s="368"/>
      <c r="O5276" s="457"/>
      <c r="P5276" s="398"/>
      <c r="Q5276" s="398"/>
    </row>
    <row r="5277" spans="1:17" s="364" customFormat="1" ht="109.2" customHeight="1" x14ac:dyDescent="0.3">
      <c r="A5277" s="368"/>
      <c r="B5277" s="361"/>
      <c r="C5277" s="368"/>
      <c r="D5277" s="368"/>
      <c r="E5277" s="368"/>
      <c r="F5277" s="368"/>
      <c r="G5277" s="369"/>
      <c r="H5277" s="369"/>
      <c r="I5277" s="443"/>
      <c r="J5277" s="368"/>
      <c r="O5277" s="457"/>
      <c r="P5277" s="398"/>
      <c r="Q5277" s="398"/>
    </row>
    <row r="5278" spans="1:17" s="364" customFormat="1" ht="109.2" customHeight="1" x14ac:dyDescent="0.3">
      <c r="A5278" s="368"/>
      <c r="B5278" s="361"/>
      <c r="C5278" s="368"/>
      <c r="D5278" s="368"/>
      <c r="E5278" s="368"/>
      <c r="F5278" s="368"/>
      <c r="G5278" s="369"/>
      <c r="H5278" s="369"/>
      <c r="I5278" s="443"/>
      <c r="J5278" s="368"/>
      <c r="O5278" s="457"/>
      <c r="P5278" s="398"/>
      <c r="Q5278" s="398"/>
    </row>
    <row r="5279" spans="1:17" s="364" customFormat="1" ht="109.2" customHeight="1" x14ac:dyDescent="0.3">
      <c r="A5279" s="368"/>
      <c r="B5279" s="361"/>
      <c r="C5279" s="368"/>
      <c r="D5279" s="368"/>
      <c r="E5279" s="368"/>
      <c r="F5279" s="368"/>
      <c r="G5279" s="369"/>
      <c r="H5279" s="369"/>
      <c r="I5279" s="443"/>
      <c r="J5279" s="368"/>
      <c r="O5279" s="457"/>
      <c r="P5279" s="398"/>
      <c r="Q5279" s="398"/>
    </row>
    <row r="5280" spans="1:17" s="364" customFormat="1" ht="109.2" customHeight="1" x14ac:dyDescent="0.3">
      <c r="A5280" s="368"/>
      <c r="B5280" s="361"/>
      <c r="C5280" s="368"/>
      <c r="D5280" s="368"/>
      <c r="E5280" s="368"/>
      <c r="F5280" s="368"/>
      <c r="G5280" s="369"/>
      <c r="H5280" s="369"/>
      <c r="I5280" s="443"/>
      <c r="J5280" s="368"/>
      <c r="O5280" s="457"/>
      <c r="P5280" s="398"/>
      <c r="Q5280" s="398"/>
    </row>
    <row r="5281" spans="1:17" s="364" customFormat="1" ht="109.2" customHeight="1" x14ac:dyDescent="0.3">
      <c r="A5281" s="368"/>
      <c r="B5281" s="361"/>
      <c r="C5281" s="368"/>
      <c r="D5281" s="368"/>
      <c r="E5281" s="368"/>
      <c r="F5281" s="368"/>
      <c r="G5281" s="369"/>
      <c r="H5281" s="369"/>
      <c r="I5281" s="443"/>
      <c r="J5281" s="368"/>
      <c r="O5281" s="457"/>
      <c r="P5281" s="398"/>
      <c r="Q5281" s="398"/>
    </row>
    <row r="5282" spans="1:17" s="364" customFormat="1" ht="109.2" customHeight="1" x14ac:dyDescent="0.3">
      <c r="A5282" s="368"/>
      <c r="B5282" s="361"/>
      <c r="C5282" s="368"/>
      <c r="D5282" s="368"/>
      <c r="E5282" s="368"/>
      <c r="F5282" s="368"/>
      <c r="G5282" s="369"/>
      <c r="H5282" s="369"/>
      <c r="I5282" s="443"/>
      <c r="J5282" s="368"/>
      <c r="O5282" s="457"/>
      <c r="P5282" s="398"/>
      <c r="Q5282" s="398"/>
    </row>
    <row r="5283" spans="1:17" s="364" customFormat="1" ht="109.2" customHeight="1" x14ac:dyDescent="0.3">
      <c r="A5283" s="368"/>
      <c r="B5283" s="361"/>
      <c r="C5283" s="368"/>
      <c r="D5283" s="368"/>
      <c r="E5283" s="368"/>
      <c r="F5283" s="368"/>
      <c r="G5283" s="369"/>
      <c r="H5283" s="369"/>
      <c r="I5283" s="443"/>
      <c r="J5283" s="368"/>
      <c r="O5283" s="457"/>
      <c r="P5283" s="398"/>
      <c r="Q5283" s="398"/>
    </row>
    <row r="5284" spans="1:17" s="364" customFormat="1" ht="109.2" customHeight="1" x14ac:dyDescent="0.3">
      <c r="A5284" s="368"/>
      <c r="B5284" s="361"/>
      <c r="C5284" s="368"/>
      <c r="D5284" s="368"/>
      <c r="E5284" s="368"/>
      <c r="F5284" s="368"/>
      <c r="G5284" s="369"/>
      <c r="H5284" s="369"/>
      <c r="I5284" s="443"/>
      <c r="J5284" s="368"/>
      <c r="O5284" s="457"/>
      <c r="P5284" s="398"/>
      <c r="Q5284" s="398"/>
    </row>
    <row r="5285" spans="1:17" s="364" customFormat="1" ht="109.2" customHeight="1" x14ac:dyDescent="0.3">
      <c r="A5285" s="368"/>
      <c r="B5285" s="361"/>
      <c r="C5285" s="368"/>
      <c r="D5285" s="368"/>
      <c r="E5285" s="368"/>
      <c r="F5285" s="368"/>
      <c r="G5285" s="369"/>
      <c r="H5285" s="369"/>
      <c r="I5285" s="443"/>
      <c r="J5285" s="368"/>
      <c r="O5285" s="457"/>
      <c r="P5285" s="398"/>
      <c r="Q5285" s="398"/>
    </row>
    <row r="5286" spans="1:17" s="364" customFormat="1" ht="109.2" customHeight="1" x14ac:dyDescent="0.3">
      <c r="A5286" s="368"/>
      <c r="B5286" s="361"/>
      <c r="C5286" s="368"/>
      <c r="D5286" s="368"/>
      <c r="E5286" s="368"/>
      <c r="F5286" s="368"/>
      <c r="G5286" s="369"/>
      <c r="H5286" s="369"/>
      <c r="I5286" s="443"/>
      <c r="J5286" s="368"/>
      <c r="O5286" s="457"/>
      <c r="P5286" s="398"/>
      <c r="Q5286" s="398"/>
    </row>
    <row r="5287" spans="1:17" s="364" customFormat="1" ht="109.2" customHeight="1" x14ac:dyDescent="0.3">
      <c r="A5287" s="368"/>
      <c r="B5287" s="361"/>
      <c r="C5287" s="368"/>
      <c r="D5287" s="368"/>
      <c r="E5287" s="368"/>
      <c r="F5287" s="368"/>
      <c r="G5287" s="369"/>
      <c r="H5287" s="369"/>
      <c r="I5287" s="443"/>
      <c r="J5287" s="368"/>
      <c r="O5287" s="457"/>
      <c r="P5287" s="398"/>
      <c r="Q5287" s="398"/>
    </row>
    <row r="5288" spans="1:17" s="364" customFormat="1" ht="109.2" customHeight="1" x14ac:dyDescent="0.3">
      <c r="A5288" s="368"/>
      <c r="B5288" s="361"/>
      <c r="C5288" s="368"/>
      <c r="D5288" s="368"/>
      <c r="E5288" s="368"/>
      <c r="F5288" s="368"/>
      <c r="G5288" s="369"/>
      <c r="H5288" s="369"/>
      <c r="I5288" s="443"/>
      <c r="J5288" s="368"/>
      <c r="O5288" s="457"/>
      <c r="P5288" s="398"/>
      <c r="Q5288" s="398"/>
    </row>
    <row r="5289" spans="1:17" s="364" customFormat="1" ht="109.2" customHeight="1" x14ac:dyDescent="0.3">
      <c r="A5289" s="368"/>
      <c r="B5289" s="361"/>
      <c r="C5289" s="368"/>
      <c r="D5289" s="368"/>
      <c r="E5289" s="368"/>
      <c r="F5289" s="368"/>
      <c r="G5289" s="369"/>
      <c r="H5289" s="369"/>
      <c r="I5289" s="443"/>
      <c r="J5289" s="368"/>
      <c r="O5289" s="457"/>
      <c r="P5289" s="398"/>
      <c r="Q5289" s="398"/>
    </row>
    <row r="5290" spans="1:17" s="364" customFormat="1" ht="109.2" customHeight="1" x14ac:dyDescent="0.3">
      <c r="A5290" s="368"/>
      <c r="B5290" s="361"/>
      <c r="C5290" s="368"/>
      <c r="D5290" s="368"/>
      <c r="E5290" s="368"/>
      <c r="F5290" s="368"/>
      <c r="G5290" s="369"/>
      <c r="H5290" s="369"/>
      <c r="I5290" s="443"/>
      <c r="J5290" s="368"/>
      <c r="O5290" s="457"/>
      <c r="P5290" s="398"/>
      <c r="Q5290" s="398"/>
    </row>
    <row r="5291" spans="1:17" s="364" customFormat="1" ht="109.2" customHeight="1" x14ac:dyDescent="0.3">
      <c r="A5291" s="368"/>
      <c r="B5291" s="361"/>
      <c r="C5291" s="368"/>
      <c r="D5291" s="368"/>
      <c r="E5291" s="368"/>
      <c r="F5291" s="368"/>
      <c r="G5291" s="369"/>
      <c r="H5291" s="369"/>
      <c r="I5291" s="443"/>
      <c r="J5291" s="368"/>
      <c r="O5291" s="457"/>
      <c r="P5291" s="398"/>
      <c r="Q5291" s="398"/>
    </row>
    <row r="5292" spans="1:17" s="364" customFormat="1" ht="109.2" customHeight="1" x14ac:dyDescent="0.3">
      <c r="A5292" s="368"/>
      <c r="B5292" s="361"/>
      <c r="C5292" s="368"/>
      <c r="D5292" s="368"/>
      <c r="E5292" s="368"/>
      <c r="F5292" s="368"/>
      <c r="G5292" s="369"/>
      <c r="H5292" s="369"/>
      <c r="I5292" s="443"/>
      <c r="J5292" s="368"/>
      <c r="O5292" s="457"/>
      <c r="P5292" s="398"/>
      <c r="Q5292" s="398"/>
    </row>
    <row r="5293" spans="1:17" s="364" customFormat="1" ht="109.2" customHeight="1" x14ac:dyDescent="0.3">
      <c r="A5293" s="368"/>
      <c r="B5293" s="361"/>
      <c r="C5293" s="368"/>
      <c r="D5293" s="368"/>
      <c r="E5293" s="368"/>
      <c r="F5293" s="368"/>
      <c r="G5293" s="369"/>
      <c r="H5293" s="369"/>
      <c r="I5293" s="443"/>
      <c r="J5293" s="368"/>
      <c r="O5293" s="457"/>
      <c r="P5293" s="398"/>
      <c r="Q5293" s="398"/>
    </row>
    <row r="5294" spans="1:17" s="364" customFormat="1" ht="109.2" customHeight="1" x14ac:dyDescent="0.3">
      <c r="A5294" s="368"/>
      <c r="B5294" s="361"/>
      <c r="C5294" s="368"/>
      <c r="D5294" s="368"/>
      <c r="E5294" s="368"/>
      <c r="F5294" s="368"/>
      <c r="G5294" s="369"/>
      <c r="H5294" s="369"/>
      <c r="I5294" s="443"/>
      <c r="J5294" s="368"/>
      <c r="O5294" s="457"/>
      <c r="P5294" s="398"/>
      <c r="Q5294" s="398"/>
    </row>
    <row r="5295" spans="1:17" s="364" customFormat="1" ht="109.2" customHeight="1" x14ac:dyDescent="0.3">
      <c r="A5295" s="368"/>
      <c r="B5295" s="361"/>
      <c r="C5295" s="368"/>
      <c r="D5295" s="368"/>
      <c r="E5295" s="368"/>
      <c r="F5295" s="368"/>
      <c r="G5295" s="369"/>
      <c r="H5295" s="369"/>
      <c r="I5295" s="443"/>
      <c r="J5295" s="368"/>
      <c r="O5295" s="457"/>
      <c r="P5295" s="398"/>
      <c r="Q5295" s="398"/>
    </row>
    <row r="5296" spans="1:17" s="364" customFormat="1" ht="109.2" customHeight="1" x14ac:dyDescent="0.3">
      <c r="A5296" s="368"/>
      <c r="B5296" s="361"/>
      <c r="C5296" s="368"/>
      <c r="D5296" s="368"/>
      <c r="E5296" s="368"/>
      <c r="F5296" s="368"/>
      <c r="G5296" s="369"/>
      <c r="H5296" s="369"/>
      <c r="I5296" s="443"/>
      <c r="J5296" s="368"/>
      <c r="O5296" s="457"/>
      <c r="P5296" s="398"/>
      <c r="Q5296" s="398"/>
    </row>
    <row r="5297" spans="1:17" s="364" customFormat="1" ht="109.2" customHeight="1" x14ac:dyDescent="0.3">
      <c r="A5297" s="368"/>
      <c r="B5297" s="361"/>
      <c r="C5297" s="368"/>
      <c r="D5297" s="368"/>
      <c r="E5297" s="368"/>
      <c r="F5297" s="368"/>
      <c r="G5297" s="369"/>
      <c r="H5297" s="369"/>
      <c r="I5297" s="443"/>
      <c r="J5297" s="368"/>
      <c r="O5297" s="457"/>
      <c r="P5297" s="398"/>
      <c r="Q5297" s="398"/>
    </row>
    <row r="5298" spans="1:17" s="364" customFormat="1" ht="109.2" customHeight="1" x14ac:dyDescent="0.3">
      <c r="A5298" s="368"/>
      <c r="B5298" s="361"/>
      <c r="C5298" s="368"/>
      <c r="D5298" s="368"/>
      <c r="E5298" s="368"/>
      <c r="F5298" s="368"/>
      <c r="G5298" s="369"/>
      <c r="H5298" s="369"/>
      <c r="I5298" s="443"/>
      <c r="J5298" s="368"/>
      <c r="O5298" s="457"/>
      <c r="P5298" s="398"/>
      <c r="Q5298" s="398"/>
    </row>
    <row r="5299" spans="1:17" s="364" customFormat="1" ht="109.2" customHeight="1" x14ac:dyDescent="0.3">
      <c r="A5299" s="368"/>
      <c r="B5299" s="361"/>
      <c r="C5299" s="368"/>
      <c r="D5299" s="368"/>
      <c r="E5299" s="368"/>
      <c r="F5299" s="368"/>
      <c r="G5299" s="369"/>
      <c r="H5299" s="369"/>
      <c r="I5299" s="443"/>
      <c r="J5299" s="368"/>
      <c r="O5299" s="457"/>
      <c r="P5299" s="398"/>
      <c r="Q5299" s="398"/>
    </row>
    <row r="5300" spans="1:17" s="364" customFormat="1" ht="109.2" customHeight="1" x14ac:dyDescent="0.3">
      <c r="A5300" s="368"/>
      <c r="B5300" s="361"/>
      <c r="C5300" s="368"/>
      <c r="D5300" s="368"/>
      <c r="E5300" s="368"/>
      <c r="F5300" s="368"/>
      <c r="G5300" s="369"/>
      <c r="H5300" s="369"/>
      <c r="I5300" s="443"/>
      <c r="J5300" s="368"/>
      <c r="O5300" s="457"/>
      <c r="P5300" s="398"/>
      <c r="Q5300" s="398"/>
    </row>
    <row r="5301" spans="1:17" s="364" customFormat="1" ht="109.2" customHeight="1" x14ac:dyDescent="0.3">
      <c r="A5301" s="368"/>
      <c r="B5301" s="361"/>
      <c r="C5301" s="368"/>
      <c r="D5301" s="368"/>
      <c r="E5301" s="368"/>
      <c r="F5301" s="368"/>
      <c r="G5301" s="369"/>
      <c r="H5301" s="369"/>
      <c r="I5301" s="443"/>
      <c r="J5301" s="368"/>
      <c r="O5301" s="457"/>
      <c r="P5301" s="398"/>
      <c r="Q5301" s="398"/>
    </row>
    <row r="5302" spans="1:17" s="364" customFormat="1" ht="109.2" customHeight="1" x14ac:dyDescent="0.3">
      <c r="A5302" s="368"/>
      <c r="B5302" s="361"/>
      <c r="C5302" s="368"/>
      <c r="D5302" s="368"/>
      <c r="E5302" s="368"/>
      <c r="F5302" s="368"/>
      <c r="G5302" s="369"/>
      <c r="H5302" s="369"/>
      <c r="I5302" s="443"/>
      <c r="J5302" s="368"/>
      <c r="O5302" s="457"/>
      <c r="P5302" s="398"/>
      <c r="Q5302" s="398"/>
    </row>
    <row r="5303" spans="1:17" s="364" customFormat="1" ht="109.2" customHeight="1" x14ac:dyDescent="0.3">
      <c r="A5303" s="368"/>
      <c r="B5303" s="361"/>
      <c r="C5303" s="368"/>
      <c r="D5303" s="368"/>
      <c r="E5303" s="368"/>
      <c r="F5303" s="368"/>
      <c r="G5303" s="369"/>
      <c r="H5303" s="369"/>
      <c r="I5303" s="443"/>
      <c r="J5303" s="368"/>
      <c r="O5303" s="457"/>
      <c r="P5303" s="398"/>
      <c r="Q5303" s="398"/>
    </row>
    <row r="5304" spans="1:17" s="364" customFormat="1" ht="109.2" customHeight="1" x14ac:dyDescent="0.3">
      <c r="A5304" s="368"/>
      <c r="B5304" s="361"/>
      <c r="C5304" s="368"/>
      <c r="D5304" s="368"/>
      <c r="E5304" s="368"/>
      <c r="F5304" s="368"/>
      <c r="G5304" s="369"/>
      <c r="H5304" s="369"/>
      <c r="I5304" s="443"/>
      <c r="J5304" s="368"/>
      <c r="O5304" s="457"/>
      <c r="P5304" s="398"/>
      <c r="Q5304" s="398"/>
    </row>
    <row r="5305" spans="1:17" s="364" customFormat="1" ht="109.2" customHeight="1" x14ac:dyDescent="0.3">
      <c r="A5305" s="368"/>
      <c r="B5305" s="361"/>
      <c r="C5305" s="368"/>
      <c r="D5305" s="368"/>
      <c r="E5305" s="368"/>
      <c r="F5305" s="368"/>
      <c r="G5305" s="369"/>
      <c r="H5305" s="369"/>
      <c r="I5305" s="443"/>
      <c r="J5305" s="368"/>
      <c r="O5305" s="457"/>
      <c r="P5305" s="398"/>
      <c r="Q5305" s="398"/>
    </row>
    <row r="5306" spans="1:17" s="364" customFormat="1" ht="109.2" customHeight="1" x14ac:dyDescent="0.3">
      <c r="A5306" s="368"/>
      <c r="B5306" s="361"/>
      <c r="C5306" s="368"/>
      <c r="D5306" s="368"/>
      <c r="E5306" s="368"/>
      <c r="F5306" s="368"/>
      <c r="G5306" s="369"/>
      <c r="H5306" s="369"/>
      <c r="I5306" s="443"/>
      <c r="J5306" s="368"/>
      <c r="O5306" s="457"/>
      <c r="P5306" s="398"/>
      <c r="Q5306" s="398"/>
    </row>
    <row r="5307" spans="1:17" s="364" customFormat="1" ht="109.2" customHeight="1" x14ac:dyDescent="0.3">
      <c r="A5307" s="368"/>
      <c r="B5307" s="361"/>
      <c r="C5307" s="368"/>
      <c r="D5307" s="368"/>
      <c r="E5307" s="368"/>
      <c r="F5307" s="368"/>
      <c r="G5307" s="369"/>
      <c r="H5307" s="369"/>
      <c r="I5307" s="443"/>
      <c r="J5307" s="368"/>
      <c r="O5307" s="457"/>
      <c r="P5307" s="398"/>
      <c r="Q5307" s="398"/>
    </row>
    <row r="5308" spans="1:17" s="364" customFormat="1" ht="109.2" customHeight="1" x14ac:dyDescent="0.3">
      <c r="A5308" s="368"/>
      <c r="B5308" s="361"/>
      <c r="C5308" s="368"/>
      <c r="D5308" s="368"/>
      <c r="E5308" s="368"/>
      <c r="F5308" s="368"/>
      <c r="G5308" s="369"/>
      <c r="H5308" s="369"/>
      <c r="I5308" s="443"/>
      <c r="J5308" s="368"/>
      <c r="O5308" s="457"/>
      <c r="P5308" s="398"/>
      <c r="Q5308" s="398"/>
    </row>
    <row r="5309" spans="1:17" s="364" customFormat="1" ht="109.2" customHeight="1" x14ac:dyDescent="0.3">
      <c r="A5309" s="368"/>
      <c r="B5309" s="361"/>
      <c r="C5309" s="368"/>
      <c r="D5309" s="368"/>
      <c r="E5309" s="368"/>
      <c r="F5309" s="368"/>
      <c r="G5309" s="369"/>
      <c r="H5309" s="369"/>
      <c r="I5309" s="443"/>
      <c r="J5309" s="368"/>
      <c r="O5309" s="457"/>
      <c r="P5309" s="398"/>
      <c r="Q5309" s="398"/>
    </row>
    <row r="5310" spans="1:17" s="364" customFormat="1" ht="109.2" customHeight="1" x14ac:dyDescent="0.3">
      <c r="A5310" s="368"/>
      <c r="B5310" s="361"/>
      <c r="C5310" s="368"/>
      <c r="D5310" s="368"/>
      <c r="E5310" s="368"/>
      <c r="F5310" s="368"/>
      <c r="G5310" s="369"/>
      <c r="H5310" s="369"/>
      <c r="I5310" s="443"/>
      <c r="J5310" s="368"/>
      <c r="O5310" s="457"/>
      <c r="P5310" s="398"/>
      <c r="Q5310" s="398"/>
    </row>
    <row r="5311" spans="1:17" s="364" customFormat="1" ht="109.2" customHeight="1" x14ac:dyDescent="0.3">
      <c r="A5311" s="368"/>
      <c r="B5311" s="361"/>
      <c r="C5311" s="368"/>
      <c r="D5311" s="368"/>
      <c r="E5311" s="368"/>
      <c r="F5311" s="368"/>
      <c r="G5311" s="369"/>
      <c r="H5311" s="369"/>
      <c r="I5311" s="443"/>
      <c r="J5311" s="368"/>
      <c r="O5311" s="457"/>
      <c r="P5311" s="398"/>
      <c r="Q5311" s="398"/>
    </row>
    <row r="5312" spans="1:17" s="364" customFormat="1" ht="109.2" customHeight="1" x14ac:dyDescent="0.3">
      <c r="A5312" s="368"/>
      <c r="B5312" s="361"/>
      <c r="C5312" s="368"/>
      <c r="D5312" s="368"/>
      <c r="E5312" s="368"/>
      <c r="F5312" s="368"/>
      <c r="G5312" s="369"/>
      <c r="H5312" s="369"/>
      <c r="I5312" s="443"/>
      <c r="J5312" s="368"/>
      <c r="O5312" s="457"/>
      <c r="P5312" s="398"/>
      <c r="Q5312" s="398"/>
    </row>
    <row r="5313" spans="1:17" s="364" customFormat="1" ht="109.2" customHeight="1" x14ac:dyDescent="0.3">
      <c r="A5313" s="368"/>
      <c r="B5313" s="361"/>
      <c r="C5313" s="368"/>
      <c r="D5313" s="368"/>
      <c r="E5313" s="368"/>
      <c r="F5313" s="368"/>
      <c r="G5313" s="369"/>
      <c r="H5313" s="369"/>
      <c r="I5313" s="443"/>
      <c r="J5313" s="368"/>
      <c r="O5313" s="457"/>
      <c r="P5313" s="398"/>
      <c r="Q5313" s="398"/>
    </row>
    <row r="5314" spans="1:17" s="364" customFormat="1" ht="109.2" customHeight="1" x14ac:dyDescent="0.3">
      <c r="A5314" s="368"/>
      <c r="B5314" s="361"/>
      <c r="C5314" s="368"/>
      <c r="D5314" s="368"/>
      <c r="E5314" s="368"/>
      <c r="F5314" s="368"/>
      <c r="G5314" s="369"/>
      <c r="H5314" s="369"/>
      <c r="I5314" s="443"/>
      <c r="J5314" s="368"/>
      <c r="O5314" s="457"/>
      <c r="P5314" s="398"/>
      <c r="Q5314" s="398"/>
    </row>
    <row r="5315" spans="1:17" s="364" customFormat="1" ht="109.2" customHeight="1" x14ac:dyDescent="0.3">
      <c r="A5315" s="368"/>
      <c r="B5315" s="361"/>
      <c r="C5315" s="368"/>
      <c r="D5315" s="368"/>
      <c r="E5315" s="368"/>
      <c r="F5315" s="368"/>
      <c r="G5315" s="369"/>
      <c r="H5315" s="369"/>
      <c r="I5315" s="443"/>
      <c r="J5315" s="368"/>
      <c r="O5315" s="457"/>
      <c r="P5315" s="398"/>
      <c r="Q5315" s="398"/>
    </row>
    <row r="5316" spans="1:17" s="364" customFormat="1" ht="109.2" customHeight="1" x14ac:dyDescent="0.3">
      <c r="A5316" s="368"/>
      <c r="B5316" s="361"/>
      <c r="C5316" s="368"/>
      <c r="D5316" s="368"/>
      <c r="E5316" s="368"/>
      <c r="F5316" s="368"/>
      <c r="G5316" s="369"/>
      <c r="H5316" s="369"/>
      <c r="I5316" s="443"/>
      <c r="J5316" s="368"/>
      <c r="O5316" s="457"/>
      <c r="P5316" s="398"/>
      <c r="Q5316" s="398"/>
    </row>
    <row r="5317" spans="1:17" s="364" customFormat="1" ht="109.2" customHeight="1" x14ac:dyDescent="0.3">
      <c r="A5317" s="368"/>
      <c r="B5317" s="361"/>
      <c r="C5317" s="368"/>
      <c r="D5317" s="368"/>
      <c r="E5317" s="368"/>
      <c r="F5317" s="368"/>
      <c r="G5317" s="369"/>
      <c r="H5317" s="369"/>
      <c r="I5317" s="443"/>
      <c r="J5317" s="368"/>
      <c r="O5317" s="457"/>
      <c r="P5317" s="398"/>
      <c r="Q5317" s="398"/>
    </row>
    <row r="5318" spans="1:17" s="364" customFormat="1" ht="109.2" customHeight="1" x14ac:dyDescent="0.3">
      <c r="A5318" s="368"/>
      <c r="B5318" s="361"/>
      <c r="C5318" s="368"/>
      <c r="D5318" s="368"/>
      <c r="E5318" s="368"/>
      <c r="F5318" s="368"/>
      <c r="G5318" s="369"/>
      <c r="H5318" s="369"/>
      <c r="I5318" s="443"/>
      <c r="J5318" s="368"/>
      <c r="O5318" s="457"/>
      <c r="P5318" s="398"/>
      <c r="Q5318" s="398"/>
    </row>
    <row r="5319" spans="1:17" s="364" customFormat="1" ht="109.2" customHeight="1" x14ac:dyDescent="0.3">
      <c r="A5319" s="368"/>
      <c r="B5319" s="361"/>
      <c r="C5319" s="368"/>
      <c r="D5319" s="368"/>
      <c r="E5319" s="368"/>
      <c r="F5319" s="368"/>
      <c r="G5319" s="369"/>
      <c r="H5319" s="369"/>
      <c r="I5319" s="443"/>
      <c r="J5319" s="368"/>
      <c r="O5319" s="457"/>
      <c r="P5319" s="398"/>
      <c r="Q5319" s="398"/>
    </row>
    <row r="5320" spans="1:17" s="364" customFormat="1" ht="109.2" customHeight="1" x14ac:dyDescent="0.3">
      <c r="A5320" s="368"/>
      <c r="B5320" s="361"/>
      <c r="C5320" s="368"/>
      <c r="D5320" s="368"/>
      <c r="E5320" s="368"/>
      <c r="F5320" s="368"/>
      <c r="G5320" s="369"/>
      <c r="H5320" s="369"/>
      <c r="I5320" s="443"/>
      <c r="J5320" s="368"/>
      <c r="O5320" s="457"/>
      <c r="P5320" s="398"/>
      <c r="Q5320" s="398"/>
    </row>
    <row r="5321" spans="1:17" s="364" customFormat="1" ht="109.2" customHeight="1" x14ac:dyDescent="0.3">
      <c r="A5321" s="368"/>
      <c r="B5321" s="361"/>
      <c r="C5321" s="368"/>
      <c r="D5321" s="368"/>
      <c r="E5321" s="368"/>
      <c r="F5321" s="368"/>
      <c r="G5321" s="369"/>
      <c r="H5321" s="369"/>
      <c r="I5321" s="443"/>
      <c r="J5321" s="368"/>
      <c r="O5321" s="457"/>
      <c r="P5321" s="398"/>
      <c r="Q5321" s="398"/>
    </row>
    <row r="5322" spans="1:17" s="364" customFormat="1" ht="109.2" customHeight="1" x14ac:dyDescent="0.3">
      <c r="A5322" s="368"/>
      <c r="B5322" s="361"/>
      <c r="C5322" s="368"/>
      <c r="D5322" s="368"/>
      <c r="E5322" s="368"/>
      <c r="F5322" s="368"/>
      <c r="G5322" s="369"/>
      <c r="H5322" s="369"/>
      <c r="I5322" s="443"/>
      <c r="J5322" s="368"/>
      <c r="O5322" s="457"/>
      <c r="P5322" s="398"/>
      <c r="Q5322" s="398"/>
    </row>
    <row r="5323" spans="1:17" s="364" customFormat="1" ht="109.2" customHeight="1" x14ac:dyDescent="0.3">
      <c r="A5323" s="368"/>
      <c r="B5323" s="361"/>
      <c r="C5323" s="368"/>
      <c r="D5323" s="368"/>
      <c r="E5323" s="368"/>
      <c r="F5323" s="368"/>
      <c r="G5323" s="369"/>
      <c r="H5323" s="369"/>
      <c r="I5323" s="443"/>
      <c r="J5323" s="368"/>
      <c r="O5323" s="457"/>
      <c r="P5323" s="398"/>
      <c r="Q5323" s="398"/>
    </row>
    <row r="5324" spans="1:17" s="364" customFormat="1" ht="109.2" customHeight="1" x14ac:dyDescent="0.3">
      <c r="A5324" s="368"/>
      <c r="B5324" s="361"/>
      <c r="C5324" s="368"/>
      <c r="D5324" s="368"/>
      <c r="E5324" s="368"/>
      <c r="F5324" s="368"/>
      <c r="G5324" s="369"/>
      <c r="H5324" s="369"/>
      <c r="I5324" s="443"/>
      <c r="J5324" s="368"/>
      <c r="O5324" s="457"/>
      <c r="P5324" s="398"/>
      <c r="Q5324" s="398"/>
    </row>
    <row r="5325" spans="1:17" s="364" customFormat="1" ht="109.2" customHeight="1" x14ac:dyDescent="0.3">
      <c r="A5325" s="368"/>
      <c r="B5325" s="361"/>
      <c r="C5325" s="368"/>
      <c r="D5325" s="368"/>
      <c r="E5325" s="368"/>
      <c r="F5325" s="368"/>
      <c r="G5325" s="369"/>
      <c r="H5325" s="369"/>
      <c r="I5325" s="443"/>
      <c r="J5325" s="368"/>
      <c r="O5325" s="457"/>
      <c r="P5325" s="398"/>
      <c r="Q5325" s="398"/>
    </row>
    <row r="5326" spans="1:17" s="364" customFormat="1" ht="109.2" customHeight="1" x14ac:dyDescent="0.3">
      <c r="A5326" s="368"/>
      <c r="B5326" s="361"/>
      <c r="C5326" s="368"/>
      <c r="D5326" s="368"/>
      <c r="E5326" s="368"/>
      <c r="F5326" s="368"/>
      <c r="G5326" s="369"/>
      <c r="H5326" s="369"/>
      <c r="I5326" s="443"/>
      <c r="J5326" s="368"/>
      <c r="O5326" s="457"/>
      <c r="P5326" s="398"/>
      <c r="Q5326" s="398"/>
    </row>
    <row r="5327" spans="1:17" s="364" customFormat="1" ht="109.2" customHeight="1" x14ac:dyDescent="0.3">
      <c r="A5327" s="368"/>
      <c r="B5327" s="361"/>
      <c r="C5327" s="368"/>
      <c r="D5327" s="368"/>
      <c r="E5327" s="368"/>
      <c r="F5327" s="368"/>
      <c r="G5327" s="369"/>
      <c r="H5327" s="369"/>
      <c r="I5327" s="443"/>
      <c r="J5327" s="368"/>
      <c r="O5327" s="457"/>
      <c r="P5327" s="398"/>
      <c r="Q5327" s="398"/>
    </row>
    <row r="5328" spans="1:17" s="364" customFormat="1" ht="109.2" customHeight="1" x14ac:dyDescent="0.3">
      <c r="A5328" s="368"/>
      <c r="B5328" s="361"/>
      <c r="C5328" s="368"/>
      <c r="D5328" s="368"/>
      <c r="E5328" s="368"/>
      <c r="F5328" s="368"/>
      <c r="G5328" s="369"/>
      <c r="H5328" s="369"/>
      <c r="I5328" s="443"/>
      <c r="J5328" s="368"/>
      <c r="O5328" s="457"/>
      <c r="P5328" s="398"/>
      <c r="Q5328" s="398"/>
    </row>
    <row r="5329" spans="1:17" s="364" customFormat="1" ht="109.2" customHeight="1" x14ac:dyDescent="0.3">
      <c r="A5329" s="368"/>
      <c r="B5329" s="361"/>
      <c r="C5329" s="368"/>
      <c r="D5329" s="368"/>
      <c r="E5329" s="368"/>
      <c r="F5329" s="368"/>
      <c r="G5329" s="369"/>
      <c r="H5329" s="369"/>
      <c r="I5329" s="443"/>
      <c r="J5329" s="368"/>
      <c r="O5329" s="457"/>
      <c r="P5329" s="398"/>
      <c r="Q5329" s="398"/>
    </row>
    <row r="5330" spans="1:17" s="364" customFormat="1" ht="109.2" customHeight="1" x14ac:dyDescent="0.3">
      <c r="A5330" s="368"/>
      <c r="B5330" s="361"/>
      <c r="C5330" s="368"/>
      <c r="D5330" s="368"/>
      <c r="E5330" s="368"/>
      <c r="F5330" s="368"/>
      <c r="G5330" s="369"/>
      <c r="H5330" s="369"/>
      <c r="I5330" s="443"/>
      <c r="J5330" s="368"/>
      <c r="O5330" s="457"/>
      <c r="P5330" s="398"/>
      <c r="Q5330" s="398"/>
    </row>
    <row r="5331" spans="1:17" s="364" customFormat="1" ht="109.2" customHeight="1" x14ac:dyDescent="0.3">
      <c r="A5331" s="368"/>
      <c r="B5331" s="361"/>
      <c r="C5331" s="368"/>
      <c r="D5331" s="368"/>
      <c r="E5331" s="368"/>
      <c r="F5331" s="368"/>
      <c r="G5331" s="369"/>
      <c r="H5331" s="369"/>
      <c r="I5331" s="443"/>
      <c r="J5331" s="368"/>
      <c r="O5331" s="457"/>
      <c r="P5331" s="398"/>
      <c r="Q5331" s="398"/>
    </row>
    <row r="5332" spans="1:17" s="364" customFormat="1" ht="109.2" customHeight="1" x14ac:dyDescent="0.3">
      <c r="A5332" s="368"/>
      <c r="B5332" s="361"/>
      <c r="C5332" s="368"/>
      <c r="D5332" s="368"/>
      <c r="E5332" s="368"/>
      <c r="F5332" s="368"/>
      <c r="G5332" s="369"/>
      <c r="H5332" s="369"/>
      <c r="I5332" s="443"/>
      <c r="J5332" s="368"/>
      <c r="O5332" s="457"/>
      <c r="P5332" s="398"/>
      <c r="Q5332" s="398"/>
    </row>
    <row r="5333" spans="1:17" s="364" customFormat="1" ht="109.2" customHeight="1" x14ac:dyDescent="0.3">
      <c r="A5333" s="368"/>
      <c r="B5333" s="361"/>
      <c r="C5333" s="368"/>
      <c r="D5333" s="368"/>
      <c r="E5333" s="368"/>
      <c r="F5333" s="368"/>
      <c r="G5333" s="369"/>
      <c r="H5333" s="369"/>
      <c r="I5333" s="443"/>
      <c r="J5333" s="368"/>
      <c r="O5333" s="457"/>
      <c r="P5333" s="398"/>
      <c r="Q5333" s="398"/>
    </row>
    <row r="5334" spans="1:17" s="364" customFormat="1" ht="109.2" customHeight="1" x14ac:dyDescent="0.3">
      <c r="A5334" s="368"/>
      <c r="B5334" s="361"/>
      <c r="C5334" s="368"/>
      <c r="D5334" s="368"/>
      <c r="E5334" s="368"/>
      <c r="F5334" s="368"/>
      <c r="G5334" s="369"/>
      <c r="H5334" s="369"/>
      <c r="I5334" s="443"/>
      <c r="J5334" s="368"/>
      <c r="O5334" s="457"/>
      <c r="P5334" s="398"/>
      <c r="Q5334" s="398"/>
    </row>
    <row r="5335" spans="1:17" s="364" customFormat="1" ht="109.2" customHeight="1" x14ac:dyDescent="0.3">
      <c r="A5335" s="368"/>
      <c r="B5335" s="361"/>
      <c r="C5335" s="368"/>
      <c r="D5335" s="368"/>
      <c r="E5335" s="368"/>
      <c r="F5335" s="368"/>
      <c r="G5335" s="369"/>
      <c r="H5335" s="369"/>
      <c r="I5335" s="443"/>
      <c r="J5335" s="368"/>
      <c r="O5335" s="457"/>
      <c r="P5335" s="398"/>
      <c r="Q5335" s="398"/>
    </row>
    <row r="5336" spans="1:17" s="364" customFormat="1" ht="109.2" customHeight="1" x14ac:dyDescent="0.3">
      <c r="A5336" s="368"/>
      <c r="B5336" s="361"/>
      <c r="C5336" s="368"/>
      <c r="D5336" s="368"/>
      <c r="E5336" s="368"/>
      <c r="F5336" s="368"/>
      <c r="G5336" s="369"/>
      <c r="H5336" s="369"/>
      <c r="I5336" s="443"/>
      <c r="J5336" s="368"/>
      <c r="O5336" s="457"/>
      <c r="P5336" s="398"/>
      <c r="Q5336" s="398"/>
    </row>
    <row r="5337" spans="1:17" s="364" customFormat="1" ht="109.2" customHeight="1" x14ac:dyDescent="0.3">
      <c r="A5337" s="368"/>
      <c r="B5337" s="361"/>
      <c r="C5337" s="368"/>
      <c r="D5337" s="368"/>
      <c r="E5337" s="368"/>
      <c r="F5337" s="368"/>
      <c r="G5337" s="369"/>
      <c r="H5337" s="369"/>
      <c r="I5337" s="443"/>
      <c r="J5337" s="368"/>
      <c r="O5337" s="457"/>
      <c r="P5337" s="398"/>
      <c r="Q5337" s="398"/>
    </row>
    <row r="5338" spans="1:17" s="364" customFormat="1" ht="109.2" customHeight="1" x14ac:dyDescent="0.3">
      <c r="A5338" s="368"/>
      <c r="B5338" s="361"/>
      <c r="C5338" s="368"/>
      <c r="D5338" s="368"/>
      <c r="E5338" s="368"/>
      <c r="F5338" s="368"/>
      <c r="G5338" s="369"/>
      <c r="H5338" s="369"/>
      <c r="I5338" s="443"/>
      <c r="J5338" s="368"/>
      <c r="O5338" s="457"/>
      <c r="P5338" s="398"/>
      <c r="Q5338" s="398"/>
    </row>
    <row r="5339" spans="1:17" s="364" customFormat="1" ht="109.2" customHeight="1" x14ac:dyDescent="0.3">
      <c r="A5339" s="368"/>
      <c r="B5339" s="361"/>
      <c r="C5339" s="368"/>
      <c r="D5339" s="368"/>
      <c r="E5339" s="368"/>
      <c r="F5339" s="368"/>
      <c r="G5339" s="369"/>
      <c r="H5339" s="369"/>
      <c r="I5339" s="443"/>
      <c r="J5339" s="368"/>
      <c r="O5339" s="457"/>
      <c r="P5339" s="398"/>
      <c r="Q5339" s="398"/>
    </row>
    <row r="5340" spans="1:17" s="364" customFormat="1" ht="109.2" customHeight="1" x14ac:dyDescent="0.3">
      <c r="A5340" s="368"/>
      <c r="B5340" s="361"/>
      <c r="C5340" s="368"/>
      <c r="D5340" s="368"/>
      <c r="E5340" s="368"/>
      <c r="F5340" s="368"/>
      <c r="G5340" s="369"/>
      <c r="H5340" s="369"/>
      <c r="I5340" s="443"/>
      <c r="J5340" s="368"/>
      <c r="O5340" s="457"/>
      <c r="P5340" s="398"/>
      <c r="Q5340" s="398"/>
    </row>
    <row r="5341" spans="1:17" s="364" customFormat="1" ht="109.2" customHeight="1" x14ac:dyDescent="0.3">
      <c r="A5341" s="368"/>
      <c r="B5341" s="361"/>
      <c r="C5341" s="368"/>
      <c r="D5341" s="368"/>
      <c r="E5341" s="368"/>
      <c r="F5341" s="368"/>
      <c r="G5341" s="369"/>
      <c r="H5341" s="369"/>
      <c r="I5341" s="443"/>
      <c r="J5341" s="368"/>
      <c r="O5341" s="457"/>
      <c r="P5341" s="398"/>
      <c r="Q5341" s="398"/>
    </row>
    <row r="5342" spans="1:17" s="364" customFormat="1" ht="109.2" customHeight="1" x14ac:dyDescent="0.3">
      <c r="A5342" s="368"/>
      <c r="B5342" s="361"/>
      <c r="C5342" s="368"/>
      <c r="D5342" s="368"/>
      <c r="E5342" s="368"/>
      <c r="F5342" s="368"/>
      <c r="G5342" s="369"/>
      <c r="H5342" s="369"/>
      <c r="I5342" s="443"/>
      <c r="J5342" s="368"/>
      <c r="O5342" s="457"/>
      <c r="P5342" s="398"/>
      <c r="Q5342" s="398"/>
    </row>
    <row r="5343" spans="1:17" s="364" customFormat="1" ht="109.2" customHeight="1" x14ac:dyDescent="0.3">
      <c r="A5343" s="368"/>
      <c r="B5343" s="361"/>
      <c r="C5343" s="368"/>
      <c r="D5343" s="368"/>
      <c r="E5343" s="368"/>
      <c r="F5343" s="368"/>
      <c r="G5343" s="369"/>
      <c r="H5343" s="369"/>
      <c r="I5343" s="443"/>
      <c r="J5343" s="368"/>
      <c r="O5343" s="457"/>
      <c r="P5343" s="398"/>
      <c r="Q5343" s="398"/>
    </row>
    <row r="5344" spans="1:17" s="364" customFormat="1" ht="109.2" customHeight="1" x14ac:dyDescent="0.3">
      <c r="A5344" s="368"/>
      <c r="B5344" s="361"/>
      <c r="C5344" s="368"/>
      <c r="D5344" s="368"/>
      <c r="E5344" s="368"/>
      <c r="F5344" s="368"/>
      <c r="G5344" s="369"/>
      <c r="H5344" s="369"/>
      <c r="I5344" s="443"/>
      <c r="J5344" s="368"/>
      <c r="O5344" s="457"/>
      <c r="P5344" s="398"/>
      <c r="Q5344" s="398"/>
    </row>
    <row r="5345" spans="1:17" s="364" customFormat="1" ht="109.2" customHeight="1" x14ac:dyDescent="0.3">
      <c r="A5345" s="368"/>
      <c r="B5345" s="361"/>
      <c r="C5345" s="368"/>
      <c r="D5345" s="368"/>
      <c r="E5345" s="368"/>
      <c r="F5345" s="368"/>
      <c r="G5345" s="369"/>
      <c r="H5345" s="369"/>
      <c r="I5345" s="443"/>
      <c r="J5345" s="368"/>
      <c r="O5345" s="457"/>
      <c r="P5345" s="398"/>
      <c r="Q5345" s="398"/>
    </row>
    <row r="5346" spans="1:17" s="364" customFormat="1" ht="109.2" customHeight="1" x14ac:dyDescent="0.3">
      <c r="A5346" s="368"/>
      <c r="B5346" s="361"/>
      <c r="C5346" s="368"/>
      <c r="D5346" s="368"/>
      <c r="E5346" s="368"/>
      <c r="F5346" s="368"/>
      <c r="G5346" s="369"/>
      <c r="H5346" s="369"/>
      <c r="I5346" s="443"/>
      <c r="J5346" s="368"/>
      <c r="O5346" s="457"/>
      <c r="P5346" s="398"/>
      <c r="Q5346" s="398"/>
    </row>
    <row r="5347" spans="1:17" s="364" customFormat="1" ht="109.2" customHeight="1" x14ac:dyDescent="0.3">
      <c r="A5347" s="368"/>
      <c r="B5347" s="361"/>
      <c r="C5347" s="368"/>
      <c r="D5347" s="368"/>
      <c r="E5347" s="368"/>
      <c r="F5347" s="368"/>
      <c r="G5347" s="369"/>
      <c r="H5347" s="369"/>
      <c r="I5347" s="443"/>
      <c r="J5347" s="368"/>
      <c r="O5347" s="457"/>
      <c r="P5347" s="398"/>
      <c r="Q5347" s="398"/>
    </row>
    <row r="5348" spans="1:17" s="364" customFormat="1" ht="109.2" customHeight="1" x14ac:dyDescent="0.3">
      <c r="A5348" s="368"/>
      <c r="B5348" s="361"/>
      <c r="C5348" s="368"/>
      <c r="D5348" s="368"/>
      <c r="E5348" s="368"/>
      <c r="F5348" s="368"/>
      <c r="G5348" s="369"/>
      <c r="H5348" s="369"/>
      <c r="I5348" s="443"/>
      <c r="J5348" s="368"/>
      <c r="O5348" s="457"/>
      <c r="P5348" s="398"/>
      <c r="Q5348" s="398"/>
    </row>
    <row r="5349" spans="1:17" s="364" customFormat="1" ht="109.2" customHeight="1" x14ac:dyDescent="0.3">
      <c r="A5349" s="368"/>
      <c r="B5349" s="361"/>
      <c r="C5349" s="368"/>
      <c r="D5349" s="368"/>
      <c r="E5349" s="368"/>
      <c r="F5349" s="368"/>
      <c r="G5349" s="369"/>
      <c r="H5349" s="369"/>
      <c r="I5349" s="443"/>
      <c r="J5349" s="368"/>
      <c r="O5349" s="457"/>
      <c r="P5349" s="398"/>
      <c r="Q5349" s="398"/>
    </row>
    <row r="5350" spans="1:17" s="364" customFormat="1" ht="109.2" customHeight="1" x14ac:dyDescent="0.3">
      <c r="A5350" s="368"/>
      <c r="B5350" s="361"/>
      <c r="C5350" s="368"/>
      <c r="D5350" s="368"/>
      <c r="E5350" s="368"/>
      <c r="F5350" s="368"/>
      <c r="G5350" s="369"/>
      <c r="H5350" s="369"/>
      <c r="I5350" s="443"/>
      <c r="J5350" s="368"/>
      <c r="O5350" s="457"/>
      <c r="P5350" s="398"/>
      <c r="Q5350" s="398"/>
    </row>
    <row r="5351" spans="1:17" s="364" customFormat="1" ht="109.2" customHeight="1" x14ac:dyDescent="0.3">
      <c r="A5351" s="368"/>
      <c r="B5351" s="361"/>
      <c r="C5351" s="368"/>
      <c r="D5351" s="368"/>
      <c r="E5351" s="368"/>
      <c r="F5351" s="368"/>
      <c r="G5351" s="369"/>
      <c r="H5351" s="369"/>
      <c r="I5351" s="443"/>
      <c r="J5351" s="368"/>
      <c r="O5351" s="457"/>
      <c r="P5351" s="398"/>
      <c r="Q5351" s="398"/>
    </row>
    <row r="5352" spans="1:17" s="364" customFormat="1" ht="109.2" customHeight="1" x14ac:dyDescent="0.3">
      <c r="A5352" s="368"/>
      <c r="B5352" s="361"/>
      <c r="C5352" s="368"/>
      <c r="D5352" s="368"/>
      <c r="E5352" s="368"/>
      <c r="F5352" s="368"/>
      <c r="G5352" s="369"/>
      <c r="H5352" s="369"/>
      <c r="I5352" s="443"/>
      <c r="J5352" s="368"/>
      <c r="O5352" s="457"/>
      <c r="P5352" s="398"/>
      <c r="Q5352" s="398"/>
    </row>
    <row r="5353" spans="1:17" s="364" customFormat="1" ht="109.2" customHeight="1" x14ac:dyDescent="0.3">
      <c r="A5353" s="368"/>
      <c r="B5353" s="361"/>
      <c r="C5353" s="368"/>
      <c r="D5353" s="368"/>
      <c r="E5353" s="368"/>
      <c r="F5353" s="368"/>
      <c r="G5353" s="369"/>
      <c r="H5353" s="369"/>
      <c r="I5353" s="443"/>
      <c r="J5353" s="368"/>
      <c r="O5353" s="457"/>
      <c r="P5353" s="398"/>
      <c r="Q5353" s="398"/>
    </row>
    <row r="5354" spans="1:17" s="364" customFormat="1" ht="109.2" customHeight="1" x14ac:dyDescent="0.3">
      <c r="A5354" s="368"/>
      <c r="B5354" s="361"/>
      <c r="C5354" s="368"/>
      <c r="D5354" s="368"/>
      <c r="E5354" s="368"/>
      <c r="F5354" s="368"/>
      <c r="G5354" s="369"/>
      <c r="H5354" s="369"/>
      <c r="I5354" s="443"/>
      <c r="J5354" s="368"/>
      <c r="O5354" s="457"/>
      <c r="P5354" s="398"/>
      <c r="Q5354" s="398"/>
    </row>
    <row r="5355" spans="1:17" s="364" customFormat="1" ht="109.2" customHeight="1" x14ac:dyDescent="0.3">
      <c r="A5355" s="368"/>
      <c r="B5355" s="361"/>
      <c r="C5355" s="368"/>
      <c r="D5355" s="368"/>
      <c r="E5355" s="368"/>
      <c r="F5355" s="368"/>
      <c r="G5355" s="369"/>
      <c r="H5355" s="369"/>
      <c r="I5355" s="443"/>
      <c r="J5355" s="368"/>
      <c r="O5355" s="457"/>
      <c r="P5355" s="398"/>
      <c r="Q5355" s="398"/>
    </row>
    <row r="5356" spans="1:17" s="364" customFormat="1" ht="109.2" customHeight="1" x14ac:dyDescent="0.3">
      <c r="A5356" s="368"/>
      <c r="B5356" s="361"/>
      <c r="C5356" s="368"/>
      <c r="D5356" s="368"/>
      <c r="E5356" s="368"/>
      <c r="F5356" s="368"/>
      <c r="G5356" s="369"/>
      <c r="H5356" s="369"/>
      <c r="I5356" s="443"/>
      <c r="J5356" s="368"/>
      <c r="O5356" s="457"/>
      <c r="P5356" s="398"/>
      <c r="Q5356" s="398"/>
    </row>
    <row r="5357" spans="1:17" s="364" customFormat="1" ht="109.2" customHeight="1" x14ac:dyDescent="0.3">
      <c r="A5357" s="368"/>
      <c r="B5357" s="361"/>
      <c r="C5357" s="368"/>
      <c r="D5357" s="368"/>
      <c r="E5357" s="368"/>
      <c r="F5357" s="368"/>
      <c r="G5357" s="369"/>
      <c r="H5357" s="369"/>
      <c r="I5357" s="443"/>
      <c r="J5357" s="368"/>
      <c r="O5357" s="457"/>
      <c r="P5357" s="398"/>
      <c r="Q5357" s="398"/>
    </row>
    <row r="5358" spans="1:17" s="364" customFormat="1" ht="109.2" customHeight="1" x14ac:dyDescent="0.3">
      <c r="A5358" s="368"/>
      <c r="B5358" s="361"/>
      <c r="C5358" s="368"/>
      <c r="D5358" s="368"/>
      <c r="E5358" s="368"/>
      <c r="F5358" s="368"/>
      <c r="G5358" s="369"/>
      <c r="H5358" s="369"/>
      <c r="I5358" s="443"/>
      <c r="J5358" s="368"/>
      <c r="O5358" s="457"/>
      <c r="P5358" s="398"/>
      <c r="Q5358" s="398"/>
    </row>
    <row r="5359" spans="1:17" s="364" customFormat="1" ht="109.2" customHeight="1" x14ac:dyDescent="0.3">
      <c r="A5359" s="368"/>
      <c r="B5359" s="361"/>
      <c r="C5359" s="368"/>
      <c r="D5359" s="368"/>
      <c r="E5359" s="368"/>
      <c r="F5359" s="368"/>
      <c r="G5359" s="369"/>
      <c r="H5359" s="369"/>
      <c r="I5359" s="443"/>
      <c r="J5359" s="368"/>
      <c r="O5359" s="457"/>
      <c r="P5359" s="398"/>
      <c r="Q5359" s="398"/>
    </row>
    <row r="5360" spans="1:17" s="364" customFormat="1" ht="109.2" customHeight="1" x14ac:dyDescent="0.3">
      <c r="A5360" s="368"/>
      <c r="B5360" s="361"/>
      <c r="C5360" s="368"/>
      <c r="D5360" s="368"/>
      <c r="E5360" s="368"/>
      <c r="F5360" s="368"/>
      <c r="G5360" s="369"/>
      <c r="H5360" s="369"/>
      <c r="I5360" s="443"/>
      <c r="J5360" s="368"/>
      <c r="O5360" s="457"/>
      <c r="P5360" s="398"/>
      <c r="Q5360" s="398"/>
    </row>
    <row r="5361" spans="1:17" s="364" customFormat="1" ht="109.2" customHeight="1" x14ac:dyDescent="0.3">
      <c r="A5361" s="368"/>
      <c r="B5361" s="361"/>
      <c r="C5361" s="368"/>
      <c r="D5361" s="368"/>
      <c r="E5361" s="368"/>
      <c r="F5361" s="368"/>
      <c r="G5361" s="369"/>
      <c r="H5361" s="369"/>
      <c r="I5361" s="443"/>
      <c r="J5361" s="368"/>
      <c r="O5361" s="457"/>
      <c r="P5361" s="398"/>
      <c r="Q5361" s="398"/>
    </row>
    <row r="5362" spans="1:17" s="364" customFormat="1" ht="109.2" customHeight="1" x14ac:dyDescent="0.3">
      <c r="A5362" s="368"/>
      <c r="B5362" s="361"/>
      <c r="C5362" s="368"/>
      <c r="D5362" s="368"/>
      <c r="E5362" s="368"/>
      <c r="F5362" s="368"/>
      <c r="G5362" s="369"/>
      <c r="H5362" s="369"/>
      <c r="I5362" s="443"/>
      <c r="J5362" s="368"/>
      <c r="O5362" s="457"/>
      <c r="P5362" s="398"/>
      <c r="Q5362" s="398"/>
    </row>
    <row r="5363" spans="1:17" s="364" customFormat="1" ht="109.2" customHeight="1" x14ac:dyDescent="0.3">
      <c r="A5363" s="368"/>
      <c r="B5363" s="361"/>
      <c r="C5363" s="368"/>
      <c r="D5363" s="368"/>
      <c r="E5363" s="368"/>
      <c r="F5363" s="368"/>
      <c r="G5363" s="369"/>
      <c r="H5363" s="369"/>
      <c r="I5363" s="443"/>
      <c r="J5363" s="368"/>
      <c r="O5363" s="457"/>
      <c r="P5363" s="398"/>
      <c r="Q5363" s="398"/>
    </row>
    <row r="5364" spans="1:17" s="364" customFormat="1" ht="109.2" customHeight="1" x14ac:dyDescent="0.3">
      <c r="A5364" s="368"/>
      <c r="B5364" s="361"/>
      <c r="C5364" s="368"/>
      <c r="D5364" s="368"/>
      <c r="E5364" s="368"/>
      <c r="F5364" s="368"/>
      <c r="G5364" s="369"/>
      <c r="H5364" s="369"/>
      <c r="I5364" s="443"/>
      <c r="J5364" s="368"/>
      <c r="O5364" s="457"/>
      <c r="P5364" s="398"/>
      <c r="Q5364" s="398"/>
    </row>
    <row r="5365" spans="1:17" s="364" customFormat="1" ht="109.2" customHeight="1" x14ac:dyDescent="0.3">
      <c r="A5365" s="368"/>
      <c r="B5365" s="361"/>
      <c r="C5365" s="368"/>
      <c r="D5365" s="368"/>
      <c r="E5365" s="368"/>
      <c r="F5365" s="368"/>
      <c r="G5365" s="369"/>
      <c r="H5365" s="369"/>
      <c r="I5365" s="443"/>
      <c r="J5365" s="368"/>
      <c r="O5365" s="457"/>
      <c r="P5365" s="398"/>
      <c r="Q5365" s="398"/>
    </row>
    <row r="5366" spans="1:17" s="364" customFormat="1" ht="109.2" customHeight="1" x14ac:dyDescent="0.3">
      <c r="A5366" s="368"/>
      <c r="B5366" s="361"/>
      <c r="C5366" s="368"/>
      <c r="D5366" s="368"/>
      <c r="E5366" s="368"/>
      <c r="F5366" s="368"/>
      <c r="G5366" s="369"/>
      <c r="H5366" s="369"/>
      <c r="I5366" s="443"/>
      <c r="J5366" s="368"/>
      <c r="O5366" s="457"/>
      <c r="P5366" s="398"/>
      <c r="Q5366" s="398"/>
    </row>
    <row r="5367" spans="1:17" s="364" customFormat="1" ht="109.2" customHeight="1" x14ac:dyDescent="0.3">
      <c r="A5367" s="368"/>
      <c r="B5367" s="361"/>
      <c r="C5367" s="368"/>
      <c r="D5367" s="368"/>
      <c r="E5367" s="368"/>
      <c r="F5367" s="368"/>
      <c r="G5367" s="369"/>
      <c r="H5367" s="369"/>
      <c r="I5367" s="443"/>
      <c r="J5367" s="368"/>
      <c r="O5367" s="457"/>
      <c r="P5367" s="398"/>
      <c r="Q5367" s="398"/>
    </row>
    <row r="5368" spans="1:17" s="364" customFormat="1" ht="109.2" customHeight="1" x14ac:dyDescent="0.3">
      <c r="A5368" s="368"/>
      <c r="B5368" s="361"/>
      <c r="C5368" s="368"/>
      <c r="D5368" s="368"/>
      <c r="E5368" s="368"/>
      <c r="F5368" s="368"/>
      <c r="G5368" s="369"/>
      <c r="H5368" s="369"/>
      <c r="I5368" s="443"/>
      <c r="J5368" s="368"/>
      <c r="O5368" s="457"/>
      <c r="P5368" s="398"/>
      <c r="Q5368" s="398"/>
    </row>
    <row r="5369" spans="1:17" s="364" customFormat="1" ht="109.2" customHeight="1" x14ac:dyDescent="0.3">
      <c r="A5369" s="368"/>
      <c r="B5369" s="361"/>
      <c r="C5369" s="368"/>
      <c r="D5369" s="368"/>
      <c r="E5369" s="368"/>
      <c r="F5369" s="368"/>
      <c r="G5369" s="369"/>
      <c r="H5369" s="369"/>
      <c r="I5369" s="443"/>
      <c r="J5369" s="368"/>
      <c r="O5369" s="457"/>
      <c r="P5369" s="398"/>
      <c r="Q5369" s="398"/>
    </row>
    <row r="5370" spans="1:17" s="364" customFormat="1" ht="109.2" customHeight="1" x14ac:dyDescent="0.3">
      <c r="A5370" s="368"/>
      <c r="B5370" s="361"/>
      <c r="C5370" s="368"/>
      <c r="D5370" s="368"/>
      <c r="E5370" s="368"/>
      <c r="F5370" s="368"/>
      <c r="G5370" s="369"/>
      <c r="H5370" s="369"/>
      <c r="I5370" s="443"/>
      <c r="J5370" s="368"/>
      <c r="O5370" s="457"/>
      <c r="P5370" s="398"/>
      <c r="Q5370" s="398"/>
    </row>
    <row r="5371" spans="1:17" s="364" customFormat="1" ht="109.2" customHeight="1" x14ac:dyDescent="0.3">
      <c r="A5371" s="368"/>
      <c r="B5371" s="361"/>
      <c r="C5371" s="368"/>
      <c r="D5371" s="368"/>
      <c r="E5371" s="368"/>
      <c r="F5371" s="368"/>
      <c r="G5371" s="369"/>
      <c r="H5371" s="369"/>
      <c r="I5371" s="443"/>
      <c r="J5371" s="368"/>
      <c r="O5371" s="457"/>
      <c r="P5371" s="398"/>
      <c r="Q5371" s="398"/>
    </row>
    <row r="5372" spans="1:17" s="364" customFormat="1" ht="109.2" customHeight="1" x14ac:dyDescent="0.3">
      <c r="A5372" s="368"/>
      <c r="B5372" s="361"/>
      <c r="C5372" s="368"/>
      <c r="D5372" s="368"/>
      <c r="E5372" s="368"/>
      <c r="F5372" s="368"/>
      <c r="G5372" s="369"/>
      <c r="H5372" s="369"/>
      <c r="I5372" s="443"/>
      <c r="J5372" s="368"/>
      <c r="O5372" s="457"/>
      <c r="P5372" s="398"/>
      <c r="Q5372" s="398"/>
    </row>
    <row r="5373" spans="1:17" s="364" customFormat="1" ht="109.2" customHeight="1" x14ac:dyDescent="0.3">
      <c r="A5373" s="368"/>
      <c r="B5373" s="361"/>
      <c r="C5373" s="368"/>
      <c r="D5373" s="368"/>
      <c r="E5373" s="368"/>
      <c r="F5373" s="368"/>
      <c r="G5373" s="369"/>
      <c r="H5373" s="369"/>
      <c r="I5373" s="443"/>
      <c r="J5373" s="368"/>
      <c r="O5373" s="457"/>
      <c r="P5373" s="398"/>
      <c r="Q5373" s="398"/>
    </row>
    <row r="5374" spans="1:17" s="364" customFormat="1" ht="109.2" customHeight="1" x14ac:dyDescent="0.3">
      <c r="A5374" s="368"/>
      <c r="B5374" s="361"/>
      <c r="C5374" s="368"/>
      <c r="D5374" s="368"/>
      <c r="E5374" s="368"/>
      <c r="F5374" s="368"/>
      <c r="G5374" s="369"/>
      <c r="H5374" s="369"/>
      <c r="I5374" s="443"/>
      <c r="J5374" s="368"/>
      <c r="O5374" s="457"/>
      <c r="P5374" s="398"/>
      <c r="Q5374" s="398"/>
    </row>
    <row r="5375" spans="1:17" s="364" customFormat="1" ht="109.2" customHeight="1" x14ac:dyDescent="0.3">
      <c r="A5375" s="368"/>
      <c r="B5375" s="361"/>
      <c r="C5375" s="368"/>
      <c r="D5375" s="368"/>
      <c r="E5375" s="368"/>
      <c r="F5375" s="368"/>
      <c r="G5375" s="369"/>
      <c r="H5375" s="369"/>
      <c r="I5375" s="443"/>
      <c r="J5375" s="368"/>
      <c r="O5375" s="457"/>
      <c r="P5375" s="398"/>
      <c r="Q5375" s="398"/>
    </row>
    <row r="5376" spans="1:17" s="364" customFormat="1" ht="109.2" customHeight="1" x14ac:dyDescent="0.3">
      <c r="A5376" s="368"/>
      <c r="B5376" s="361"/>
      <c r="C5376" s="368"/>
      <c r="D5376" s="368"/>
      <c r="E5376" s="368"/>
      <c r="F5376" s="368"/>
      <c r="G5376" s="369"/>
      <c r="H5376" s="369"/>
      <c r="I5376" s="443"/>
      <c r="J5376" s="368"/>
      <c r="O5376" s="457"/>
      <c r="P5376" s="398"/>
      <c r="Q5376" s="398"/>
    </row>
    <row r="5377" spans="1:17" s="364" customFormat="1" ht="109.2" customHeight="1" x14ac:dyDescent="0.3">
      <c r="A5377" s="368"/>
      <c r="B5377" s="361"/>
      <c r="C5377" s="368"/>
      <c r="D5377" s="368"/>
      <c r="E5377" s="368"/>
      <c r="F5377" s="368"/>
      <c r="G5377" s="369"/>
      <c r="H5377" s="369"/>
      <c r="I5377" s="443"/>
      <c r="J5377" s="368"/>
      <c r="O5377" s="457"/>
      <c r="P5377" s="398"/>
      <c r="Q5377" s="398"/>
    </row>
    <row r="5378" spans="1:17" s="364" customFormat="1" ht="109.2" customHeight="1" x14ac:dyDescent="0.3">
      <c r="A5378" s="368"/>
      <c r="B5378" s="361"/>
      <c r="C5378" s="368"/>
      <c r="D5378" s="368"/>
      <c r="E5378" s="368"/>
      <c r="F5378" s="368"/>
      <c r="G5378" s="369"/>
      <c r="H5378" s="369"/>
      <c r="I5378" s="443"/>
      <c r="J5378" s="368"/>
      <c r="O5378" s="457"/>
      <c r="P5378" s="398"/>
      <c r="Q5378" s="398"/>
    </row>
    <row r="5379" spans="1:17" s="364" customFormat="1" ht="109.2" customHeight="1" x14ac:dyDescent="0.3">
      <c r="A5379" s="368"/>
      <c r="B5379" s="361"/>
      <c r="C5379" s="368"/>
      <c r="D5379" s="368"/>
      <c r="E5379" s="368"/>
      <c r="F5379" s="368"/>
      <c r="G5379" s="369"/>
      <c r="H5379" s="369"/>
      <c r="I5379" s="443"/>
      <c r="J5379" s="368"/>
      <c r="O5379" s="457"/>
      <c r="P5379" s="398"/>
      <c r="Q5379" s="398"/>
    </row>
    <row r="5380" spans="1:17" s="364" customFormat="1" ht="109.2" customHeight="1" x14ac:dyDescent="0.3">
      <c r="A5380" s="368"/>
      <c r="B5380" s="361"/>
      <c r="C5380" s="368"/>
      <c r="D5380" s="368"/>
      <c r="E5380" s="368"/>
      <c r="F5380" s="368"/>
      <c r="G5380" s="369"/>
      <c r="H5380" s="369"/>
      <c r="I5380" s="443"/>
      <c r="J5380" s="368"/>
      <c r="O5380" s="457"/>
      <c r="P5380" s="398"/>
      <c r="Q5380" s="398"/>
    </row>
    <row r="5381" spans="1:17" s="364" customFormat="1" ht="109.2" customHeight="1" x14ac:dyDescent="0.3">
      <c r="A5381" s="368"/>
      <c r="B5381" s="361"/>
      <c r="C5381" s="368"/>
      <c r="D5381" s="368"/>
      <c r="E5381" s="368"/>
      <c r="F5381" s="368"/>
      <c r="G5381" s="369"/>
      <c r="H5381" s="369"/>
      <c r="I5381" s="443"/>
      <c r="J5381" s="368"/>
      <c r="O5381" s="457"/>
      <c r="P5381" s="398"/>
      <c r="Q5381" s="398"/>
    </row>
    <row r="5382" spans="1:17" s="364" customFormat="1" ht="109.2" customHeight="1" x14ac:dyDescent="0.3">
      <c r="A5382" s="368"/>
      <c r="B5382" s="361"/>
      <c r="C5382" s="368"/>
      <c r="D5382" s="368"/>
      <c r="E5382" s="368"/>
      <c r="F5382" s="368"/>
      <c r="G5382" s="369"/>
      <c r="H5382" s="369"/>
      <c r="I5382" s="443"/>
      <c r="J5382" s="368"/>
      <c r="O5382" s="457"/>
      <c r="P5382" s="398"/>
      <c r="Q5382" s="398"/>
    </row>
    <row r="5383" spans="1:17" s="364" customFormat="1" ht="109.2" customHeight="1" x14ac:dyDescent="0.3">
      <c r="A5383" s="368"/>
      <c r="B5383" s="361"/>
      <c r="C5383" s="368"/>
      <c r="D5383" s="368"/>
      <c r="E5383" s="368"/>
      <c r="F5383" s="368"/>
      <c r="G5383" s="369"/>
      <c r="H5383" s="369"/>
      <c r="I5383" s="443"/>
      <c r="J5383" s="368"/>
      <c r="O5383" s="457"/>
      <c r="P5383" s="398"/>
      <c r="Q5383" s="398"/>
    </row>
    <row r="5384" spans="1:17" s="364" customFormat="1" ht="109.2" customHeight="1" x14ac:dyDescent="0.3">
      <c r="A5384" s="368"/>
      <c r="B5384" s="361"/>
      <c r="C5384" s="368"/>
      <c r="D5384" s="368"/>
      <c r="E5384" s="368"/>
      <c r="F5384" s="368"/>
      <c r="G5384" s="369"/>
      <c r="H5384" s="369"/>
      <c r="I5384" s="443"/>
      <c r="J5384" s="368"/>
      <c r="O5384" s="457"/>
      <c r="P5384" s="398"/>
      <c r="Q5384" s="398"/>
    </row>
    <row r="5385" spans="1:17" s="364" customFormat="1" ht="109.2" customHeight="1" x14ac:dyDescent="0.3">
      <c r="A5385" s="368"/>
      <c r="B5385" s="361"/>
      <c r="C5385" s="368"/>
      <c r="D5385" s="368"/>
      <c r="E5385" s="368"/>
      <c r="F5385" s="368"/>
      <c r="G5385" s="369"/>
      <c r="H5385" s="369"/>
      <c r="I5385" s="443"/>
      <c r="J5385" s="368"/>
      <c r="O5385" s="457"/>
      <c r="P5385" s="398"/>
      <c r="Q5385" s="398"/>
    </row>
    <row r="5386" spans="1:17" s="364" customFormat="1" ht="109.2" customHeight="1" x14ac:dyDescent="0.3">
      <c r="A5386" s="368"/>
      <c r="B5386" s="361"/>
      <c r="C5386" s="368"/>
      <c r="D5386" s="368"/>
      <c r="E5386" s="368"/>
      <c r="F5386" s="368"/>
      <c r="G5386" s="369"/>
      <c r="H5386" s="369"/>
      <c r="I5386" s="443"/>
      <c r="J5386" s="368"/>
      <c r="O5386" s="457"/>
      <c r="P5386" s="398"/>
      <c r="Q5386" s="398"/>
    </row>
    <row r="5387" spans="1:17" s="364" customFormat="1" ht="109.2" customHeight="1" x14ac:dyDescent="0.3">
      <c r="A5387" s="368"/>
      <c r="B5387" s="361"/>
      <c r="C5387" s="368"/>
      <c r="D5387" s="368"/>
      <c r="E5387" s="368"/>
      <c r="F5387" s="368"/>
      <c r="G5387" s="369"/>
      <c r="H5387" s="369"/>
      <c r="I5387" s="443"/>
      <c r="J5387" s="368"/>
      <c r="O5387" s="457"/>
      <c r="P5387" s="398"/>
      <c r="Q5387" s="398"/>
    </row>
    <row r="5388" spans="1:17" s="364" customFormat="1" ht="109.2" customHeight="1" x14ac:dyDescent="0.3">
      <c r="A5388" s="368"/>
      <c r="B5388" s="361"/>
      <c r="C5388" s="368"/>
      <c r="D5388" s="368"/>
      <c r="E5388" s="368"/>
      <c r="F5388" s="368"/>
      <c r="G5388" s="369"/>
      <c r="H5388" s="369"/>
      <c r="I5388" s="443"/>
      <c r="J5388" s="368"/>
      <c r="O5388" s="457"/>
      <c r="P5388" s="398"/>
      <c r="Q5388" s="398"/>
    </row>
    <row r="5389" spans="1:17" s="364" customFormat="1" ht="109.2" customHeight="1" x14ac:dyDescent="0.3">
      <c r="A5389" s="368"/>
      <c r="B5389" s="361"/>
      <c r="C5389" s="368"/>
      <c r="D5389" s="368"/>
      <c r="E5389" s="368"/>
      <c r="F5389" s="368"/>
      <c r="G5389" s="369"/>
      <c r="H5389" s="369"/>
      <c r="I5389" s="443"/>
      <c r="J5389" s="368"/>
      <c r="O5389" s="457"/>
      <c r="P5389" s="398"/>
      <c r="Q5389" s="398"/>
    </row>
    <row r="5390" spans="1:17" s="364" customFormat="1" ht="109.2" customHeight="1" x14ac:dyDescent="0.3">
      <c r="A5390" s="368"/>
      <c r="B5390" s="361"/>
      <c r="C5390" s="368"/>
      <c r="D5390" s="368"/>
      <c r="E5390" s="368"/>
      <c r="F5390" s="368"/>
      <c r="G5390" s="369"/>
      <c r="H5390" s="369"/>
      <c r="I5390" s="443"/>
      <c r="J5390" s="368"/>
      <c r="O5390" s="457"/>
      <c r="P5390" s="398"/>
      <c r="Q5390" s="398"/>
    </row>
    <row r="5391" spans="1:17" s="364" customFormat="1" ht="109.2" customHeight="1" x14ac:dyDescent="0.3">
      <c r="A5391" s="368"/>
      <c r="B5391" s="361"/>
      <c r="C5391" s="368"/>
      <c r="D5391" s="368"/>
      <c r="E5391" s="368"/>
      <c r="F5391" s="368"/>
      <c r="G5391" s="369"/>
      <c r="H5391" s="369"/>
      <c r="I5391" s="443"/>
      <c r="J5391" s="368"/>
      <c r="O5391" s="457"/>
      <c r="P5391" s="398"/>
      <c r="Q5391" s="398"/>
    </row>
    <row r="5392" spans="1:17" s="364" customFormat="1" ht="109.2" customHeight="1" x14ac:dyDescent="0.3">
      <c r="A5392" s="368"/>
      <c r="B5392" s="361"/>
      <c r="C5392" s="368"/>
      <c r="D5392" s="368"/>
      <c r="E5392" s="368"/>
      <c r="F5392" s="368"/>
      <c r="G5392" s="369"/>
      <c r="H5392" s="369"/>
      <c r="I5392" s="443"/>
      <c r="J5392" s="368"/>
      <c r="O5392" s="457"/>
      <c r="P5392" s="398"/>
      <c r="Q5392" s="398"/>
    </row>
    <row r="5393" spans="1:17" s="364" customFormat="1" ht="109.2" customHeight="1" x14ac:dyDescent="0.3">
      <c r="A5393" s="368"/>
      <c r="B5393" s="361"/>
      <c r="C5393" s="368"/>
      <c r="D5393" s="368"/>
      <c r="E5393" s="368"/>
      <c r="F5393" s="368"/>
      <c r="G5393" s="369"/>
      <c r="H5393" s="369"/>
      <c r="I5393" s="443"/>
      <c r="J5393" s="368"/>
      <c r="O5393" s="457"/>
      <c r="P5393" s="398"/>
      <c r="Q5393" s="398"/>
    </row>
    <row r="5394" spans="1:17" s="364" customFormat="1" ht="109.2" customHeight="1" x14ac:dyDescent="0.3">
      <c r="A5394" s="368"/>
      <c r="B5394" s="361"/>
      <c r="C5394" s="368"/>
      <c r="D5394" s="368"/>
      <c r="E5394" s="368"/>
      <c r="F5394" s="368"/>
      <c r="G5394" s="369"/>
      <c r="H5394" s="369"/>
      <c r="I5394" s="443"/>
      <c r="J5394" s="368"/>
      <c r="O5394" s="457"/>
      <c r="P5394" s="398"/>
      <c r="Q5394" s="398"/>
    </row>
    <row r="5395" spans="1:17" s="364" customFormat="1" ht="109.2" customHeight="1" x14ac:dyDescent="0.3">
      <c r="A5395" s="368"/>
      <c r="B5395" s="361"/>
      <c r="C5395" s="368"/>
      <c r="D5395" s="368"/>
      <c r="E5395" s="368"/>
      <c r="F5395" s="368"/>
      <c r="G5395" s="369"/>
      <c r="H5395" s="369"/>
      <c r="I5395" s="443"/>
      <c r="J5395" s="368"/>
      <c r="O5395" s="457"/>
      <c r="P5395" s="398"/>
      <c r="Q5395" s="398"/>
    </row>
    <row r="5396" spans="1:17" s="364" customFormat="1" ht="109.2" customHeight="1" x14ac:dyDescent="0.3">
      <c r="A5396" s="368"/>
      <c r="B5396" s="361"/>
      <c r="C5396" s="368"/>
      <c r="D5396" s="368"/>
      <c r="E5396" s="368"/>
      <c r="F5396" s="368"/>
      <c r="G5396" s="369"/>
      <c r="H5396" s="369"/>
      <c r="I5396" s="443"/>
      <c r="J5396" s="368"/>
      <c r="O5396" s="457"/>
      <c r="P5396" s="398"/>
      <c r="Q5396" s="398"/>
    </row>
    <row r="5397" spans="1:17" s="364" customFormat="1" ht="109.2" customHeight="1" x14ac:dyDescent="0.3">
      <c r="A5397" s="368"/>
      <c r="B5397" s="361"/>
      <c r="C5397" s="368"/>
      <c r="D5397" s="368"/>
      <c r="E5397" s="368"/>
      <c r="F5397" s="368"/>
      <c r="G5397" s="369"/>
      <c r="H5397" s="369"/>
      <c r="I5397" s="443"/>
      <c r="J5397" s="368"/>
      <c r="O5397" s="457"/>
      <c r="P5397" s="398"/>
      <c r="Q5397" s="398"/>
    </row>
    <row r="5398" spans="1:17" s="364" customFormat="1" ht="109.2" customHeight="1" x14ac:dyDescent="0.3">
      <c r="A5398" s="368"/>
      <c r="B5398" s="361"/>
      <c r="C5398" s="368"/>
      <c r="D5398" s="368"/>
      <c r="E5398" s="368"/>
      <c r="F5398" s="368"/>
      <c r="G5398" s="369"/>
      <c r="H5398" s="369"/>
      <c r="I5398" s="443"/>
      <c r="J5398" s="368"/>
      <c r="O5398" s="457"/>
      <c r="P5398" s="398"/>
      <c r="Q5398" s="398"/>
    </row>
    <row r="5399" spans="1:17" s="364" customFormat="1" ht="109.2" customHeight="1" x14ac:dyDescent="0.3">
      <c r="A5399" s="368"/>
      <c r="B5399" s="361"/>
      <c r="C5399" s="368"/>
      <c r="D5399" s="368"/>
      <c r="E5399" s="368"/>
      <c r="F5399" s="368"/>
      <c r="G5399" s="369"/>
      <c r="H5399" s="369"/>
      <c r="I5399" s="443"/>
      <c r="J5399" s="368"/>
      <c r="O5399" s="457"/>
      <c r="P5399" s="398"/>
      <c r="Q5399" s="398"/>
    </row>
    <row r="5400" spans="1:17" s="364" customFormat="1" ht="109.2" customHeight="1" x14ac:dyDescent="0.3">
      <c r="A5400" s="368"/>
      <c r="B5400" s="361"/>
      <c r="C5400" s="368"/>
      <c r="D5400" s="368"/>
      <c r="E5400" s="368"/>
      <c r="F5400" s="368"/>
      <c r="G5400" s="369"/>
      <c r="H5400" s="369"/>
      <c r="I5400" s="443"/>
      <c r="J5400" s="368"/>
      <c r="O5400" s="457"/>
      <c r="P5400" s="398"/>
      <c r="Q5400" s="398"/>
    </row>
    <row r="5401" spans="1:17" s="364" customFormat="1" ht="109.2" customHeight="1" x14ac:dyDescent="0.3">
      <c r="A5401" s="368"/>
      <c r="B5401" s="361"/>
      <c r="C5401" s="368"/>
      <c r="D5401" s="368"/>
      <c r="E5401" s="368"/>
      <c r="F5401" s="368"/>
      <c r="G5401" s="369"/>
      <c r="H5401" s="369"/>
      <c r="I5401" s="443"/>
      <c r="J5401" s="368"/>
      <c r="O5401" s="457"/>
      <c r="P5401" s="398"/>
      <c r="Q5401" s="398"/>
    </row>
    <row r="5402" spans="1:17" s="364" customFormat="1" ht="109.2" customHeight="1" x14ac:dyDescent="0.3">
      <c r="A5402" s="368"/>
      <c r="B5402" s="361"/>
      <c r="C5402" s="368"/>
      <c r="D5402" s="368"/>
      <c r="E5402" s="368"/>
      <c r="F5402" s="368"/>
      <c r="G5402" s="369"/>
      <c r="H5402" s="369"/>
      <c r="I5402" s="443"/>
      <c r="J5402" s="368"/>
      <c r="O5402" s="457"/>
      <c r="P5402" s="398"/>
      <c r="Q5402" s="398"/>
    </row>
    <row r="5403" spans="1:17" s="364" customFormat="1" ht="109.2" customHeight="1" x14ac:dyDescent="0.3">
      <c r="A5403" s="368"/>
      <c r="B5403" s="361"/>
      <c r="C5403" s="368"/>
      <c r="D5403" s="368"/>
      <c r="E5403" s="368"/>
      <c r="F5403" s="368"/>
      <c r="G5403" s="369"/>
      <c r="H5403" s="369"/>
      <c r="I5403" s="443"/>
      <c r="J5403" s="368"/>
      <c r="O5403" s="457"/>
      <c r="P5403" s="398"/>
      <c r="Q5403" s="398"/>
    </row>
    <row r="5404" spans="1:17" s="364" customFormat="1" ht="109.2" customHeight="1" x14ac:dyDescent="0.3">
      <c r="A5404" s="368"/>
      <c r="B5404" s="361"/>
      <c r="C5404" s="368"/>
      <c r="D5404" s="368"/>
      <c r="E5404" s="368"/>
      <c r="F5404" s="368"/>
      <c r="G5404" s="369"/>
      <c r="H5404" s="369"/>
      <c r="I5404" s="443"/>
      <c r="J5404" s="368"/>
      <c r="O5404" s="457"/>
      <c r="P5404" s="398"/>
      <c r="Q5404" s="398"/>
    </row>
    <row r="5405" spans="1:17" s="364" customFormat="1" ht="109.2" customHeight="1" x14ac:dyDescent="0.3">
      <c r="A5405" s="368"/>
      <c r="B5405" s="361"/>
      <c r="C5405" s="368"/>
      <c r="D5405" s="368"/>
      <c r="E5405" s="368"/>
      <c r="F5405" s="368"/>
      <c r="G5405" s="369"/>
      <c r="H5405" s="369"/>
      <c r="I5405" s="443"/>
      <c r="J5405" s="368"/>
      <c r="O5405" s="457"/>
      <c r="P5405" s="398"/>
      <c r="Q5405" s="398"/>
    </row>
    <row r="5406" spans="1:17" s="364" customFormat="1" ht="109.2" customHeight="1" x14ac:dyDescent="0.3">
      <c r="A5406" s="368"/>
      <c r="B5406" s="361"/>
      <c r="C5406" s="368"/>
      <c r="D5406" s="368"/>
      <c r="E5406" s="368"/>
      <c r="F5406" s="368"/>
      <c r="G5406" s="369"/>
      <c r="H5406" s="369"/>
      <c r="I5406" s="443"/>
      <c r="J5406" s="368"/>
      <c r="O5406" s="457"/>
      <c r="P5406" s="398"/>
      <c r="Q5406" s="398"/>
    </row>
    <row r="5407" spans="1:17" s="364" customFormat="1" ht="109.2" customHeight="1" x14ac:dyDescent="0.3">
      <c r="A5407" s="368"/>
      <c r="B5407" s="361"/>
      <c r="C5407" s="368"/>
      <c r="D5407" s="368"/>
      <c r="E5407" s="368"/>
      <c r="F5407" s="368"/>
      <c r="G5407" s="369"/>
      <c r="H5407" s="369"/>
      <c r="I5407" s="443"/>
      <c r="J5407" s="368"/>
      <c r="O5407" s="457"/>
      <c r="P5407" s="398"/>
      <c r="Q5407" s="398"/>
    </row>
    <row r="5408" spans="1:17" s="364" customFormat="1" ht="109.2" customHeight="1" x14ac:dyDescent="0.3">
      <c r="A5408" s="368"/>
      <c r="B5408" s="361"/>
      <c r="C5408" s="368"/>
      <c r="D5408" s="368"/>
      <c r="E5408" s="368"/>
      <c r="F5408" s="368"/>
      <c r="G5408" s="369"/>
      <c r="H5408" s="369"/>
      <c r="I5408" s="443"/>
      <c r="J5408" s="368"/>
      <c r="O5408" s="457"/>
      <c r="P5408" s="398"/>
      <c r="Q5408" s="398"/>
    </row>
    <row r="5409" spans="1:17" s="364" customFormat="1" ht="109.2" customHeight="1" x14ac:dyDescent="0.3">
      <c r="A5409" s="368"/>
      <c r="B5409" s="361"/>
      <c r="C5409" s="368"/>
      <c r="D5409" s="368"/>
      <c r="E5409" s="368"/>
      <c r="F5409" s="368"/>
      <c r="G5409" s="369"/>
      <c r="H5409" s="369"/>
      <c r="I5409" s="443"/>
      <c r="J5409" s="368"/>
      <c r="O5409" s="457"/>
      <c r="P5409" s="398"/>
      <c r="Q5409" s="398"/>
    </row>
    <row r="5410" spans="1:17" s="364" customFormat="1" ht="109.2" customHeight="1" x14ac:dyDescent="0.3">
      <c r="A5410" s="368"/>
      <c r="B5410" s="361"/>
      <c r="C5410" s="368"/>
      <c r="D5410" s="368"/>
      <c r="E5410" s="368"/>
      <c r="F5410" s="368"/>
      <c r="G5410" s="369"/>
      <c r="H5410" s="369"/>
      <c r="I5410" s="443"/>
      <c r="J5410" s="368"/>
      <c r="O5410" s="457"/>
      <c r="P5410" s="398"/>
      <c r="Q5410" s="398"/>
    </row>
    <row r="5411" spans="1:17" s="364" customFormat="1" ht="109.2" customHeight="1" x14ac:dyDescent="0.3">
      <c r="A5411" s="368"/>
      <c r="B5411" s="361"/>
      <c r="C5411" s="368"/>
      <c r="D5411" s="368"/>
      <c r="E5411" s="368"/>
      <c r="F5411" s="368"/>
      <c r="G5411" s="369"/>
      <c r="H5411" s="369"/>
      <c r="I5411" s="443"/>
      <c r="J5411" s="368"/>
      <c r="O5411" s="457"/>
      <c r="P5411" s="398"/>
      <c r="Q5411" s="398"/>
    </row>
    <row r="5412" spans="1:17" s="364" customFormat="1" ht="109.2" customHeight="1" x14ac:dyDescent="0.3">
      <c r="A5412" s="368"/>
      <c r="B5412" s="361"/>
      <c r="C5412" s="368"/>
      <c r="D5412" s="368"/>
      <c r="E5412" s="368"/>
      <c r="F5412" s="368"/>
      <c r="G5412" s="369"/>
      <c r="H5412" s="369"/>
      <c r="I5412" s="443"/>
      <c r="J5412" s="368"/>
      <c r="O5412" s="457"/>
      <c r="P5412" s="398"/>
      <c r="Q5412" s="398"/>
    </row>
    <row r="5413" spans="1:17" s="364" customFormat="1" ht="109.2" customHeight="1" x14ac:dyDescent="0.3">
      <c r="A5413" s="368"/>
      <c r="B5413" s="361"/>
      <c r="C5413" s="368"/>
      <c r="D5413" s="368"/>
      <c r="E5413" s="368"/>
      <c r="F5413" s="368"/>
      <c r="G5413" s="369"/>
      <c r="H5413" s="369"/>
      <c r="I5413" s="443"/>
      <c r="J5413" s="368"/>
      <c r="O5413" s="457"/>
      <c r="P5413" s="398"/>
      <c r="Q5413" s="398"/>
    </row>
    <row r="5414" spans="1:17" s="364" customFormat="1" ht="109.2" customHeight="1" x14ac:dyDescent="0.3">
      <c r="A5414" s="368"/>
      <c r="B5414" s="361"/>
      <c r="C5414" s="368"/>
      <c r="D5414" s="368"/>
      <c r="E5414" s="368"/>
      <c r="F5414" s="368"/>
      <c r="G5414" s="369"/>
      <c r="H5414" s="369"/>
      <c r="I5414" s="443"/>
      <c r="J5414" s="368"/>
      <c r="O5414" s="457"/>
      <c r="P5414" s="398"/>
      <c r="Q5414" s="398"/>
    </row>
    <row r="5415" spans="1:17" s="364" customFormat="1" ht="109.2" customHeight="1" x14ac:dyDescent="0.3">
      <c r="A5415" s="368"/>
      <c r="B5415" s="361"/>
      <c r="C5415" s="368"/>
      <c r="D5415" s="368"/>
      <c r="E5415" s="368"/>
      <c r="F5415" s="368"/>
      <c r="G5415" s="369"/>
      <c r="H5415" s="369"/>
      <c r="I5415" s="443"/>
      <c r="J5415" s="368"/>
      <c r="O5415" s="457"/>
      <c r="P5415" s="398"/>
      <c r="Q5415" s="398"/>
    </row>
    <row r="5416" spans="1:17" s="364" customFormat="1" ht="109.2" customHeight="1" x14ac:dyDescent="0.3">
      <c r="A5416" s="368"/>
      <c r="B5416" s="361"/>
      <c r="C5416" s="368"/>
      <c r="D5416" s="368"/>
      <c r="E5416" s="368"/>
      <c r="F5416" s="368"/>
      <c r="G5416" s="369"/>
      <c r="H5416" s="369"/>
      <c r="I5416" s="443"/>
      <c r="J5416" s="368"/>
      <c r="O5416" s="457"/>
      <c r="P5416" s="398"/>
      <c r="Q5416" s="398"/>
    </row>
    <row r="5417" spans="1:17" s="364" customFormat="1" ht="109.2" customHeight="1" x14ac:dyDescent="0.3">
      <c r="A5417" s="368"/>
      <c r="B5417" s="361"/>
      <c r="C5417" s="368"/>
      <c r="D5417" s="368"/>
      <c r="E5417" s="368"/>
      <c r="F5417" s="368"/>
      <c r="G5417" s="369"/>
      <c r="H5417" s="369"/>
      <c r="I5417" s="443"/>
      <c r="J5417" s="368"/>
      <c r="O5417" s="457"/>
      <c r="P5417" s="398"/>
      <c r="Q5417" s="398"/>
    </row>
    <row r="5418" spans="1:17" s="364" customFormat="1" ht="109.2" customHeight="1" x14ac:dyDescent="0.3">
      <c r="A5418" s="368"/>
      <c r="B5418" s="361"/>
      <c r="C5418" s="368"/>
      <c r="D5418" s="368"/>
      <c r="E5418" s="368"/>
      <c r="F5418" s="368"/>
      <c r="G5418" s="369"/>
      <c r="H5418" s="369"/>
      <c r="I5418" s="443"/>
      <c r="J5418" s="368"/>
      <c r="O5418" s="457"/>
      <c r="P5418" s="398"/>
      <c r="Q5418" s="398"/>
    </row>
    <row r="5419" spans="1:17" s="364" customFormat="1" ht="109.2" customHeight="1" x14ac:dyDescent="0.3">
      <c r="A5419" s="368"/>
      <c r="B5419" s="361"/>
      <c r="C5419" s="368"/>
      <c r="D5419" s="368"/>
      <c r="E5419" s="368"/>
      <c r="F5419" s="368"/>
      <c r="G5419" s="369"/>
      <c r="H5419" s="369"/>
      <c r="I5419" s="443"/>
      <c r="J5419" s="368"/>
      <c r="O5419" s="457"/>
      <c r="P5419" s="398"/>
      <c r="Q5419" s="398"/>
    </row>
    <row r="5420" spans="1:17" s="364" customFormat="1" ht="109.2" customHeight="1" x14ac:dyDescent="0.3">
      <c r="A5420" s="368"/>
      <c r="B5420" s="361"/>
      <c r="C5420" s="368"/>
      <c r="D5420" s="368"/>
      <c r="E5420" s="368"/>
      <c r="F5420" s="368"/>
      <c r="G5420" s="369"/>
      <c r="H5420" s="369"/>
      <c r="I5420" s="443"/>
      <c r="J5420" s="368"/>
      <c r="O5420" s="457"/>
      <c r="P5420" s="398"/>
      <c r="Q5420" s="398"/>
    </row>
    <row r="5421" spans="1:17" s="364" customFormat="1" ht="109.2" customHeight="1" x14ac:dyDescent="0.3">
      <c r="A5421" s="368"/>
      <c r="B5421" s="361"/>
      <c r="C5421" s="368"/>
      <c r="D5421" s="368"/>
      <c r="E5421" s="368"/>
      <c r="F5421" s="368"/>
      <c r="G5421" s="369"/>
      <c r="H5421" s="369"/>
      <c r="I5421" s="443"/>
      <c r="J5421" s="368"/>
      <c r="O5421" s="457"/>
      <c r="P5421" s="398"/>
      <c r="Q5421" s="398"/>
    </row>
    <row r="5422" spans="1:17" s="364" customFormat="1" ht="109.2" customHeight="1" x14ac:dyDescent="0.3">
      <c r="A5422" s="368"/>
      <c r="B5422" s="361"/>
      <c r="C5422" s="368"/>
      <c r="D5422" s="368"/>
      <c r="E5422" s="368"/>
      <c r="F5422" s="368"/>
      <c r="G5422" s="369"/>
      <c r="H5422" s="369"/>
      <c r="I5422" s="443"/>
      <c r="J5422" s="368"/>
      <c r="O5422" s="457"/>
      <c r="P5422" s="398"/>
      <c r="Q5422" s="398"/>
    </row>
    <row r="5423" spans="1:17" s="364" customFormat="1" ht="109.2" customHeight="1" x14ac:dyDescent="0.3">
      <c r="A5423" s="368"/>
      <c r="B5423" s="361"/>
      <c r="C5423" s="368"/>
      <c r="D5423" s="368"/>
      <c r="E5423" s="368"/>
      <c r="F5423" s="368"/>
      <c r="G5423" s="369"/>
      <c r="H5423" s="369"/>
      <c r="I5423" s="443"/>
      <c r="J5423" s="368"/>
      <c r="O5423" s="457"/>
      <c r="P5423" s="398"/>
      <c r="Q5423" s="398"/>
    </row>
    <row r="5424" spans="1:17" s="364" customFormat="1" ht="109.2" customHeight="1" x14ac:dyDescent="0.3">
      <c r="A5424" s="368"/>
      <c r="B5424" s="361"/>
      <c r="C5424" s="368"/>
      <c r="D5424" s="368"/>
      <c r="E5424" s="368"/>
      <c r="F5424" s="368"/>
      <c r="G5424" s="369"/>
      <c r="H5424" s="369"/>
      <c r="I5424" s="443"/>
      <c r="J5424" s="368"/>
      <c r="O5424" s="457"/>
      <c r="P5424" s="398"/>
      <c r="Q5424" s="398"/>
    </row>
    <row r="5425" spans="1:17" s="364" customFormat="1" ht="109.2" customHeight="1" x14ac:dyDescent="0.3">
      <c r="A5425" s="368"/>
      <c r="B5425" s="361"/>
      <c r="C5425" s="368"/>
      <c r="D5425" s="368"/>
      <c r="E5425" s="368"/>
      <c r="F5425" s="368"/>
      <c r="G5425" s="369"/>
      <c r="H5425" s="369"/>
      <c r="I5425" s="443"/>
      <c r="J5425" s="368"/>
      <c r="O5425" s="457"/>
      <c r="P5425" s="398"/>
      <c r="Q5425" s="398"/>
    </row>
    <row r="5426" spans="1:17" s="364" customFormat="1" ht="109.2" customHeight="1" x14ac:dyDescent="0.3">
      <c r="A5426" s="368"/>
      <c r="B5426" s="361"/>
      <c r="C5426" s="368"/>
      <c r="D5426" s="368"/>
      <c r="E5426" s="368"/>
      <c r="F5426" s="368"/>
      <c r="G5426" s="369"/>
      <c r="H5426" s="369"/>
      <c r="I5426" s="443"/>
      <c r="J5426" s="368"/>
      <c r="O5426" s="457"/>
      <c r="P5426" s="398"/>
      <c r="Q5426" s="398"/>
    </row>
    <row r="5427" spans="1:17" s="364" customFormat="1" ht="109.2" customHeight="1" x14ac:dyDescent="0.3">
      <c r="A5427" s="368"/>
      <c r="B5427" s="361"/>
      <c r="C5427" s="368"/>
      <c r="D5427" s="368"/>
      <c r="E5427" s="368"/>
      <c r="F5427" s="368"/>
      <c r="G5427" s="369"/>
      <c r="H5427" s="369"/>
      <c r="I5427" s="443"/>
      <c r="J5427" s="368"/>
      <c r="O5427" s="457"/>
      <c r="P5427" s="398"/>
      <c r="Q5427" s="398"/>
    </row>
    <row r="5428" spans="1:17" s="364" customFormat="1" ht="109.2" customHeight="1" x14ac:dyDescent="0.3">
      <c r="A5428" s="368"/>
      <c r="B5428" s="361"/>
      <c r="C5428" s="368"/>
      <c r="D5428" s="368"/>
      <c r="E5428" s="368"/>
      <c r="F5428" s="368"/>
      <c r="G5428" s="369"/>
      <c r="H5428" s="369"/>
      <c r="I5428" s="443"/>
      <c r="J5428" s="368"/>
      <c r="O5428" s="457"/>
      <c r="P5428" s="398"/>
      <c r="Q5428" s="398"/>
    </row>
    <row r="5429" spans="1:17" s="364" customFormat="1" ht="109.2" customHeight="1" x14ac:dyDescent="0.3">
      <c r="A5429" s="368"/>
      <c r="B5429" s="361"/>
      <c r="C5429" s="368"/>
      <c r="D5429" s="368"/>
      <c r="E5429" s="368"/>
      <c r="F5429" s="368"/>
      <c r="G5429" s="369"/>
      <c r="H5429" s="369"/>
      <c r="I5429" s="443"/>
      <c r="J5429" s="368"/>
      <c r="O5429" s="457"/>
      <c r="P5429" s="398"/>
      <c r="Q5429" s="398"/>
    </row>
    <row r="5430" spans="1:17" s="364" customFormat="1" ht="109.2" customHeight="1" x14ac:dyDescent="0.3">
      <c r="A5430" s="368"/>
      <c r="B5430" s="361"/>
      <c r="C5430" s="368"/>
      <c r="D5430" s="368"/>
      <c r="E5430" s="368"/>
      <c r="F5430" s="368"/>
      <c r="G5430" s="369"/>
      <c r="H5430" s="369"/>
      <c r="I5430" s="443"/>
      <c r="J5430" s="368"/>
      <c r="O5430" s="457"/>
      <c r="P5430" s="398"/>
      <c r="Q5430" s="398"/>
    </row>
    <row r="5431" spans="1:17" s="364" customFormat="1" ht="109.2" customHeight="1" x14ac:dyDescent="0.3">
      <c r="A5431" s="368"/>
      <c r="B5431" s="361"/>
      <c r="C5431" s="368"/>
      <c r="D5431" s="368"/>
      <c r="E5431" s="368"/>
      <c r="F5431" s="368"/>
      <c r="G5431" s="369"/>
      <c r="H5431" s="369"/>
      <c r="I5431" s="443"/>
      <c r="J5431" s="368"/>
      <c r="O5431" s="457"/>
      <c r="P5431" s="398"/>
      <c r="Q5431" s="398"/>
    </row>
    <row r="5432" spans="1:17" s="364" customFormat="1" ht="109.2" customHeight="1" x14ac:dyDescent="0.3">
      <c r="A5432" s="368"/>
      <c r="B5432" s="361"/>
      <c r="C5432" s="368"/>
      <c r="D5432" s="368"/>
      <c r="E5432" s="368"/>
      <c r="F5432" s="368"/>
      <c r="G5432" s="369"/>
      <c r="H5432" s="369"/>
      <c r="I5432" s="443"/>
      <c r="J5432" s="368"/>
      <c r="O5432" s="457"/>
      <c r="P5432" s="398"/>
      <c r="Q5432" s="398"/>
    </row>
    <row r="5433" spans="1:17" s="364" customFormat="1" ht="109.2" customHeight="1" x14ac:dyDescent="0.3">
      <c r="A5433" s="368"/>
      <c r="B5433" s="361"/>
      <c r="C5433" s="368"/>
      <c r="D5433" s="368"/>
      <c r="E5433" s="368"/>
      <c r="F5433" s="368"/>
      <c r="G5433" s="369"/>
      <c r="H5433" s="369"/>
      <c r="I5433" s="443"/>
      <c r="J5433" s="368"/>
      <c r="O5433" s="457"/>
      <c r="P5433" s="398"/>
      <c r="Q5433" s="398"/>
    </row>
    <row r="5434" spans="1:17" s="364" customFormat="1" ht="109.2" customHeight="1" x14ac:dyDescent="0.3">
      <c r="A5434" s="368"/>
      <c r="B5434" s="361"/>
      <c r="C5434" s="368"/>
      <c r="D5434" s="368"/>
      <c r="E5434" s="368"/>
      <c r="F5434" s="368"/>
      <c r="G5434" s="369"/>
      <c r="H5434" s="369"/>
      <c r="I5434" s="443"/>
      <c r="J5434" s="368"/>
      <c r="O5434" s="457"/>
      <c r="P5434" s="398"/>
      <c r="Q5434" s="398"/>
    </row>
    <row r="5435" spans="1:17" s="364" customFormat="1" ht="109.2" customHeight="1" x14ac:dyDescent="0.3">
      <c r="A5435" s="368"/>
      <c r="B5435" s="361"/>
      <c r="C5435" s="368"/>
      <c r="D5435" s="368"/>
      <c r="E5435" s="368"/>
      <c r="F5435" s="368"/>
      <c r="G5435" s="369"/>
      <c r="H5435" s="369"/>
      <c r="I5435" s="443"/>
      <c r="J5435" s="368"/>
      <c r="O5435" s="457"/>
      <c r="P5435" s="398"/>
      <c r="Q5435" s="398"/>
    </row>
    <row r="5436" spans="1:17" s="364" customFormat="1" ht="109.2" customHeight="1" x14ac:dyDescent="0.3">
      <c r="A5436" s="368"/>
      <c r="B5436" s="361"/>
      <c r="C5436" s="368"/>
      <c r="D5436" s="368"/>
      <c r="E5436" s="368"/>
      <c r="F5436" s="368"/>
      <c r="G5436" s="369"/>
      <c r="H5436" s="369"/>
      <c r="I5436" s="443"/>
      <c r="J5436" s="368"/>
      <c r="O5436" s="457"/>
      <c r="P5436" s="398"/>
      <c r="Q5436" s="398"/>
    </row>
    <row r="5437" spans="1:17" s="364" customFormat="1" ht="109.2" customHeight="1" x14ac:dyDescent="0.3">
      <c r="A5437" s="368"/>
      <c r="B5437" s="361"/>
      <c r="C5437" s="368"/>
      <c r="D5437" s="368"/>
      <c r="E5437" s="368"/>
      <c r="F5437" s="368"/>
      <c r="G5437" s="369"/>
      <c r="H5437" s="369"/>
      <c r="I5437" s="443"/>
      <c r="J5437" s="368"/>
      <c r="O5437" s="457"/>
      <c r="P5437" s="398"/>
      <c r="Q5437" s="398"/>
    </row>
    <row r="5438" spans="1:17" s="364" customFormat="1" ht="109.2" customHeight="1" x14ac:dyDescent="0.3">
      <c r="A5438" s="368"/>
      <c r="B5438" s="361"/>
      <c r="C5438" s="368"/>
      <c r="D5438" s="368"/>
      <c r="E5438" s="368"/>
      <c r="F5438" s="368"/>
      <c r="G5438" s="369"/>
      <c r="H5438" s="369"/>
      <c r="I5438" s="443"/>
      <c r="J5438" s="368"/>
      <c r="O5438" s="457"/>
      <c r="P5438" s="398"/>
      <c r="Q5438" s="398"/>
    </row>
    <row r="5439" spans="1:17" s="364" customFormat="1" ht="109.2" customHeight="1" x14ac:dyDescent="0.3">
      <c r="A5439" s="368"/>
      <c r="B5439" s="361"/>
      <c r="C5439" s="368"/>
      <c r="D5439" s="368"/>
      <c r="E5439" s="368"/>
      <c r="F5439" s="368"/>
      <c r="G5439" s="369"/>
      <c r="H5439" s="369"/>
      <c r="I5439" s="443"/>
      <c r="J5439" s="368"/>
      <c r="O5439" s="457"/>
      <c r="P5439" s="398"/>
      <c r="Q5439" s="398"/>
    </row>
    <row r="5440" spans="1:17" s="364" customFormat="1" ht="109.2" customHeight="1" x14ac:dyDescent="0.3">
      <c r="A5440" s="368"/>
      <c r="B5440" s="361"/>
      <c r="C5440" s="368"/>
      <c r="D5440" s="368"/>
      <c r="E5440" s="368"/>
      <c r="F5440" s="368"/>
      <c r="G5440" s="369"/>
      <c r="H5440" s="369"/>
      <c r="I5440" s="443"/>
      <c r="J5440" s="368"/>
      <c r="O5440" s="457"/>
      <c r="P5440" s="398"/>
      <c r="Q5440" s="398"/>
    </row>
    <row r="5441" spans="1:17" s="364" customFormat="1" ht="109.2" customHeight="1" x14ac:dyDescent="0.3">
      <c r="A5441" s="368"/>
      <c r="B5441" s="361"/>
      <c r="C5441" s="368"/>
      <c r="D5441" s="368"/>
      <c r="E5441" s="368"/>
      <c r="F5441" s="368"/>
      <c r="G5441" s="369"/>
      <c r="H5441" s="369"/>
      <c r="I5441" s="443"/>
      <c r="J5441" s="368"/>
      <c r="O5441" s="457"/>
      <c r="P5441" s="398"/>
      <c r="Q5441" s="398"/>
    </row>
    <row r="5442" spans="1:17" s="364" customFormat="1" ht="109.2" customHeight="1" x14ac:dyDescent="0.3">
      <c r="A5442" s="368"/>
      <c r="B5442" s="361"/>
      <c r="C5442" s="368"/>
      <c r="D5442" s="368"/>
      <c r="E5442" s="368"/>
      <c r="F5442" s="368"/>
      <c r="G5442" s="369"/>
      <c r="H5442" s="369"/>
      <c r="I5442" s="443"/>
      <c r="J5442" s="368"/>
      <c r="O5442" s="457"/>
      <c r="P5442" s="398"/>
      <c r="Q5442" s="398"/>
    </row>
    <row r="5443" spans="1:17" s="364" customFormat="1" ht="109.2" customHeight="1" x14ac:dyDescent="0.3">
      <c r="A5443" s="368"/>
      <c r="B5443" s="361"/>
      <c r="C5443" s="368"/>
      <c r="D5443" s="368"/>
      <c r="E5443" s="368"/>
      <c r="F5443" s="368"/>
      <c r="G5443" s="369"/>
      <c r="H5443" s="369"/>
      <c r="I5443" s="443"/>
      <c r="J5443" s="368"/>
      <c r="O5443" s="457"/>
      <c r="P5443" s="398"/>
      <c r="Q5443" s="398"/>
    </row>
    <row r="5444" spans="1:17" s="364" customFormat="1" ht="109.2" customHeight="1" x14ac:dyDescent="0.3">
      <c r="A5444" s="368"/>
      <c r="B5444" s="361"/>
      <c r="C5444" s="368"/>
      <c r="D5444" s="368"/>
      <c r="E5444" s="368"/>
      <c r="F5444" s="368"/>
      <c r="G5444" s="369"/>
      <c r="H5444" s="369"/>
      <c r="I5444" s="443"/>
      <c r="J5444" s="368"/>
      <c r="O5444" s="457"/>
      <c r="P5444" s="398"/>
      <c r="Q5444" s="398"/>
    </row>
    <row r="5445" spans="1:17" s="364" customFormat="1" ht="109.2" customHeight="1" x14ac:dyDescent="0.3">
      <c r="A5445" s="368"/>
      <c r="B5445" s="361"/>
      <c r="C5445" s="368"/>
      <c r="D5445" s="368"/>
      <c r="E5445" s="368"/>
      <c r="F5445" s="368"/>
      <c r="G5445" s="369"/>
      <c r="H5445" s="369"/>
      <c r="I5445" s="443"/>
      <c r="J5445" s="368"/>
      <c r="O5445" s="457"/>
      <c r="P5445" s="398"/>
      <c r="Q5445" s="398"/>
    </row>
    <row r="5446" spans="1:17" s="364" customFormat="1" ht="109.2" customHeight="1" x14ac:dyDescent="0.3">
      <c r="A5446" s="368"/>
      <c r="B5446" s="361"/>
      <c r="C5446" s="368"/>
      <c r="D5446" s="368"/>
      <c r="E5446" s="368"/>
      <c r="F5446" s="368"/>
      <c r="G5446" s="369"/>
      <c r="H5446" s="369"/>
      <c r="I5446" s="443"/>
      <c r="J5446" s="368"/>
      <c r="O5446" s="457"/>
      <c r="P5446" s="398"/>
      <c r="Q5446" s="398"/>
    </row>
    <row r="5447" spans="1:17" s="364" customFormat="1" ht="109.2" customHeight="1" x14ac:dyDescent="0.3">
      <c r="A5447" s="368"/>
      <c r="B5447" s="361"/>
      <c r="C5447" s="368"/>
      <c r="D5447" s="368"/>
      <c r="E5447" s="368"/>
      <c r="F5447" s="368"/>
      <c r="G5447" s="369"/>
      <c r="H5447" s="369"/>
      <c r="I5447" s="443"/>
      <c r="J5447" s="368"/>
      <c r="O5447" s="457"/>
      <c r="P5447" s="398"/>
      <c r="Q5447" s="398"/>
    </row>
    <row r="5448" spans="1:17" s="364" customFormat="1" ht="109.2" customHeight="1" x14ac:dyDescent="0.3">
      <c r="A5448" s="368"/>
      <c r="B5448" s="361"/>
      <c r="C5448" s="368"/>
      <c r="D5448" s="368"/>
      <c r="E5448" s="368"/>
      <c r="F5448" s="368"/>
      <c r="G5448" s="369"/>
      <c r="H5448" s="369"/>
      <c r="I5448" s="443"/>
      <c r="J5448" s="368"/>
      <c r="O5448" s="457"/>
      <c r="P5448" s="398"/>
      <c r="Q5448" s="398"/>
    </row>
    <row r="5449" spans="1:17" s="364" customFormat="1" ht="109.2" customHeight="1" x14ac:dyDescent="0.3">
      <c r="A5449" s="368"/>
      <c r="B5449" s="361"/>
      <c r="C5449" s="368"/>
      <c r="D5449" s="368"/>
      <c r="E5449" s="368"/>
      <c r="F5449" s="368"/>
      <c r="G5449" s="369"/>
      <c r="H5449" s="369"/>
      <c r="I5449" s="443"/>
      <c r="J5449" s="368"/>
      <c r="O5449" s="457"/>
      <c r="P5449" s="398"/>
      <c r="Q5449" s="398"/>
    </row>
    <row r="5450" spans="1:17" s="364" customFormat="1" ht="109.2" customHeight="1" x14ac:dyDescent="0.3">
      <c r="A5450" s="368"/>
      <c r="B5450" s="361"/>
      <c r="C5450" s="368"/>
      <c r="D5450" s="368"/>
      <c r="E5450" s="368"/>
      <c r="F5450" s="368"/>
      <c r="G5450" s="369"/>
      <c r="H5450" s="369"/>
      <c r="I5450" s="443"/>
      <c r="J5450" s="368"/>
      <c r="O5450" s="457"/>
      <c r="P5450" s="398"/>
      <c r="Q5450" s="398"/>
    </row>
    <row r="5451" spans="1:17" s="364" customFormat="1" ht="109.2" customHeight="1" x14ac:dyDescent="0.3">
      <c r="A5451" s="368"/>
      <c r="B5451" s="361"/>
      <c r="C5451" s="368"/>
      <c r="D5451" s="368"/>
      <c r="E5451" s="368"/>
      <c r="F5451" s="368"/>
      <c r="G5451" s="369"/>
      <c r="H5451" s="369"/>
      <c r="I5451" s="443"/>
      <c r="J5451" s="368"/>
      <c r="O5451" s="457"/>
      <c r="P5451" s="398"/>
      <c r="Q5451" s="398"/>
    </row>
    <row r="5452" spans="1:17" s="364" customFormat="1" ht="109.2" customHeight="1" x14ac:dyDescent="0.3">
      <c r="A5452" s="368"/>
      <c r="B5452" s="361"/>
      <c r="C5452" s="368"/>
      <c r="D5452" s="368"/>
      <c r="E5452" s="368"/>
      <c r="F5452" s="368"/>
      <c r="G5452" s="369"/>
      <c r="H5452" s="369"/>
      <c r="I5452" s="443"/>
      <c r="J5452" s="368"/>
      <c r="O5452" s="457"/>
      <c r="P5452" s="398"/>
      <c r="Q5452" s="398"/>
    </row>
    <row r="5453" spans="1:17" s="364" customFormat="1" ht="109.2" customHeight="1" x14ac:dyDescent="0.3">
      <c r="A5453" s="368"/>
      <c r="B5453" s="361"/>
      <c r="C5453" s="368"/>
      <c r="D5453" s="368"/>
      <c r="E5453" s="368"/>
      <c r="F5453" s="368"/>
      <c r="G5453" s="369"/>
      <c r="H5453" s="369"/>
      <c r="I5453" s="443"/>
      <c r="J5453" s="368"/>
      <c r="O5453" s="457"/>
      <c r="P5453" s="398"/>
      <c r="Q5453" s="398"/>
    </row>
    <row r="5454" spans="1:17" s="364" customFormat="1" ht="109.2" customHeight="1" x14ac:dyDescent="0.3">
      <c r="A5454" s="368"/>
      <c r="B5454" s="361"/>
      <c r="C5454" s="368"/>
      <c r="D5454" s="368"/>
      <c r="E5454" s="368"/>
      <c r="F5454" s="368"/>
      <c r="G5454" s="369"/>
      <c r="H5454" s="369"/>
      <c r="I5454" s="443"/>
      <c r="J5454" s="368"/>
      <c r="O5454" s="457"/>
      <c r="P5454" s="398"/>
      <c r="Q5454" s="398"/>
    </row>
    <row r="5455" spans="1:17" s="364" customFormat="1" ht="109.2" customHeight="1" x14ac:dyDescent="0.3">
      <c r="A5455" s="368"/>
      <c r="B5455" s="361"/>
      <c r="C5455" s="368"/>
      <c r="D5455" s="368"/>
      <c r="E5455" s="368"/>
      <c r="F5455" s="368"/>
      <c r="G5455" s="369"/>
      <c r="H5455" s="369"/>
      <c r="I5455" s="443"/>
      <c r="J5455" s="368"/>
      <c r="O5455" s="457"/>
      <c r="P5455" s="398"/>
      <c r="Q5455" s="398"/>
    </row>
    <row r="5456" spans="1:17" s="364" customFormat="1" ht="109.2" customHeight="1" x14ac:dyDescent="0.3">
      <c r="A5456" s="368"/>
      <c r="B5456" s="361"/>
      <c r="C5456" s="368"/>
      <c r="D5456" s="368"/>
      <c r="E5456" s="368"/>
      <c r="F5456" s="368"/>
      <c r="G5456" s="369"/>
      <c r="H5456" s="369"/>
      <c r="I5456" s="443"/>
      <c r="J5456" s="368"/>
      <c r="O5456" s="457"/>
      <c r="P5456" s="398"/>
      <c r="Q5456" s="398"/>
    </row>
    <row r="5457" spans="1:17" s="364" customFormat="1" ht="109.2" customHeight="1" x14ac:dyDescent="0.3">
      <c r="A5457" s="368"/>
      <c r="B5457" s="361"/>
      <c r="C5457" s="368"/>
      <c r="D5457" s="368"/>
      <c r="E5457" s="368"/>
      <c r="F5457" s="368"/>
      <c r="G5457" s="369"/>
      <c r="H5457" s="369"/>
      <c r="I5457" s="443"/>
      <c r="J5457" s="368"/>
      <c r="O5457" s="457"/>
      <c r="P5457" s="398"/>
      <c r="Q5457" s="398"/>
    </row>
    <row r="5458" spans="1:17" s="364" customFormat="1" ht="109.2" customHeight="1" x14ac:dyDescent="0.3">
      <c r="A5458" s="368"/>
      <c r="B5458" s="361"/>
      <c r="C5458" s="368"/>
      <c r="D5458" s="368"/>
      <c r="E5458" s="368"/>
      <c r="F5458" s="368"/>
      <c r="G5458" s="369"/>
      <c r="H5458" s="369"/>
      <c r="I5458" s="443"/>
      <c r="J5458" s="368"/>
      <c r="O5458" s="457"/>
      <c r="P5458" s="398"/>
      <c r="Q5458" s="398"/>
    </row>
    <row r="5459" spans="1:17" s="364" customFormat="1" ht="109.2" customHeight="1" x14ac:dyDescent="0.3">
      <c r="A5459" s="368"/>
      <c r="B5459" s="361"/>
      <c r="C5459" s="368"/>
      <c r="D5459" s="368"/>
      <c r="E5459" s="368"/>
      <c r="F5459" s="368"/>
      <c r="G5459" s="369"/>
      <c r="H5459" s="369"/>
      <c r="I5459" s="443"/>
      <c r="J5459" s="368"/>
      <c r="O5459" s="457"/>
      <c r="P5459" s="398"/>
      <c r="Q5459" s="398"/>
    </row>
    <row r="5460" spans="1:17" s="364" customFormat="1" ht="109.2" customHeight="1" x14ac:dyDescent="0.3">
      <c r="A5460" s="368"/>
      <c r="B5460" s="361"/>
      <c r="C5460" s="368"/>
      <c r="D5460" s="368"/>
      <c r="E5460" s="368"/>
      <c r="F5460" s="368"/>
      <c r="G5460" s="369"/>
      <c r="H5460" s="369"/>
      <c r="I5460" s="443"/>
      <c r="J5460" s="368"/>
      <c r="O5460" s="457"/>
      <c r="P5460" s="398"/>
      <c r="Q5460" s="398"/>
    </row>
    <row r="5461" spans="1:17" s="364" customFormat="1" ht="109.2" customHeight="1" x14ac:dyDescent="0.3">
      <c r="A5461" s="368"/>
      <c r="B5461" s="361"/>
      <c r="C5461" s="368"/>
      <c r="D5461" s="368"/>
      <c r="E5461" s="368"/>
      <c r="F5461" s="368"/>
      <c r="G5461" s="369"/>
      <c r="H5461" s="369"/>
      <c r="I5461" s="443"/>
      <c r="J5461" s="368"/>
      <c r="O5461" s="457"/>
      <c r="P5461" s="398"/>
      <c r="Q5461" s="398"/>
    </row>
    <row r="5462" spans="1:17" s="364" customFormat="1" ht="109.2" customHeight="1" x14ac:dyDescent="0.3">
      <c r="A5462" s="368"/>
      <c r="B5462" s="361"/>
      <c r="C5462" s="368"/>
      <c r="D5462" s="368"/>
      <c r="E5462" s="368"/>
      <c r="F5462" s="368"/>
      <c r="G5462" s="369"/>
      <c r="H5462" s="369"/>
      <c r="I5462" s="443"/>
      <c r="J5462" s="368"/>
      <c r="O5462" s="457"/>
      <c r="P5462" s="398"/>
      <c r="Q5462" s="398"/>
    </row>
    <row r="5463" spans="1:17" s="364" customFormat="1" ht="109.2" customHeight="1" x14ac:dyDescent="0.3">
      <c r="A5463" s="368"/>
      <c r="B5463" s="361"/>
      <c r="C5463" s="368"/>
      <c r="D5463" s="368"/>
      <c r="E5463" s="368"/>
      <c r="F5463" s="368"/>
      <c r="G5463" s="369"/>
      <c r="H5463" s="369"/>
      <c r="I5463" s="443"/>
      <c r="J5463" s="368"/>
      <c r="O5463" s="457"/>
      <c r="P5463" s="398"/>
      <c r="Q5463" s="398"/>
    </row>
    <row r="5464" spans="1:17" s="364" customFormat="1" ht="109.2" customHeight="1" x14ac:dyDescent="0.3">
      <c r="A5464" s="368"/>
      <c r="B5464" s="361"/>
      <c r="C5464" s="368"/>
      <c r="D5464" s="368"/>
      <c r="E5464" s="368"/>
      <c r="F5464" s="368"/>
      <c r="G5464" s="369"/>
      <c r="H5464" s="369"/>
      <c r="I5464" s="443"/>
      <c r="J5464" s="368"/>
      <c r="O5464" s="457"/>
      <c r="P5464" s="398"/>
      <c r="Q5464" s="398"/>
    </row>
    <row r="5465" spans="1:17" s="364" customFormat="1" ht="109.2" customHeight="1" x14ac:dyDescent="0.3">
      <c r="A5465" s="368"/>
      <c r="B5465" s="361"/>
      <c r="C5465" s="368"/>
      <c r="D5465" s="368"/>
      <c r="E5465" s="368"/>
      <c r="F5465" s="368"/>
      <c r="G5465" s="369"/>
      <c r="H5465" s="369"/>
      <c r="I5465" s="443"/>
      <c r="J5465" s="368"/>
      <c r="O5465" s="457"/>
      <c r="P5465" s="398"/>
      <c r="Q5465" s="398"/>
    </row>
    <row r="5466" spans="1:17" s="364" customFormat="1" ht="109.2" customHeight="1" x14ac:dyDescent="0.3">
      <c r="A5466" s="368"/>
      <c r="B5466" s="361"/>
      <c r="C5466" s="368"/>
      <c r="D5466" s="368"/>
      <c r="E5466" s="368"/>
      <c r="F5466" s="368"/>
      <c r="G5466" s="369"/>
      <c r="H5466" s="369"/>
      <c r="I5466" s="443"/>
      <c r="J5466" s="368"/>
      <c r="O5466" s="457"/>
      <c r="P5466" s="398"/>
      <c r="Q5466" s="398"/>
    </row>
    <row r="5467" spans="1:17" s="364" customFormat="1" ht="109.2" customHeight="1" x14ac:dyDescent="0.3">
      <c r="A5467" s="368"/>
      <c r="B5467" s="361"/>
      <c r="C5467" s="368"/>
      <c r="D5467" s="368"/>
      <c r="E5467" s="368"/>
      <c r="F5467" s="368"/>
      <c r="G5467" s="369"/>
      <c r="H5467" s="369"/>
      <c r="I5467" s="443"/>
      <c r="J5467" s="368"/>
      <c r="O5467" s="457"/>
      <c r="P5467" s="398"/>
      <c r="Q5467" s="398"/>
    </row>
    <row r="5468" spans="1:17" s="364" customFormat="1" ht="109.2" customHeight="1" x14ac:dyDescent="0.3">
      <c r="A5468" s="368"/>
      <c r="B5468" s="361"/>
      <c r="C5468" s="368"/>
      <c r="D5468" s="368"/>
      <c r="E5468" s="368"/>
      <c r="F5468" s="368"/>
      <c r="G5468" s="369"/>
      <c r="H5468" s="369"/>
      <c r="I5468" s="443"/>
      <c r="J5468" s="368"/>
      <c r="O5468" s="457"/>
      <c r="P5468" s="398"/>
      <c r="Q5468" s="398"/>
    </row>
    <row r="5469" spans="1:17" s="364" customFormat="1" ht="109.2" customHeight="1" x14ac:dyDescent="0.3">
      <c r="A5469" s="368"/>
      <c r="B5469" s="361"/>
      <c r="C5469" s="368"/>
      <c r="D5469" s="368"/>
      <c r="E5469" s="368"/>
      <c r="F5469" s="368"/>
      <c r="G5469" s="369"/>
      <c r="H5469" s="369"/>
      <c r="I5469" s="443"/>
      <c r="J5469" s="368"/>
      <c r="O5469" s="457"/>
      <c r="P5469" s="398"/>
      <c r="Q5469" s="398"/>
    </row>
    <row r="5470" spans="1:17" s="364" customFormat="1" ht="109.2" customHeight="1" x14ac:dyDescent="0.3">
      <c r="A5470" s="368"/>
      <c r="B5470" s="361"/>
      <c r="C5470" s="368"/>
      <c r="D5470" s="368"/>
      <c r="E5470" s="368"/>
      <c r="F5470" s="368"/>
      <c r="G5470" s="369"/>
      <c r="H5470" s="369"/>
      <c r="I5470" s="443"/>
      <c r="J5470" s="368"/>
      <c r="O5470" s="457"/>
      <c r="P5470" s="398"/>
      <c r="Q5470" s="398"/>
    </row>
    <row r="5471" spans="1:17" s="364" customFormat="1" ht="109.2" customHeight="1" x14ac:dyDescent="0.3">
      <c r="A5471" s="368"/>
      <c r="B5471" s="361"/>
      <c r="C5471" s="368"/>
      <c r="D5471" s="368"/>
      <c r="E5471" s="368"/>
      <c r="F5471" s="368"/>
      <c r="G5471" s="369"/>
      <c r="H5471" s="369"/>
      <c r="I5471" s="443"/>
      <c r="J5471" s="368"/>
      <c r="O5471" s="457"/>
      <c r="P5471" s="398"/>
      <c r="Q5471" s="398"/>
    </row>
    <row r="5472" spans="1:17" s="364" customFormat="1" ht="109.2" customHeight="1" x14ac:dyDescent="0.3">
      <c r="A5472" s="368"/>
      <c r="B5472" s="361"/>
      <c r="C5472" s="368"/>
      <c r="D5472" s="368"/>
      <c r="E5472" s="368"/>
      <c r="F5472" s="368"/>
      <c r="G5472" s="369"/>
      <c r="H5472" s="369"/>
      <c r="I5472" s="443"/>
      <c r="J5472" s="368"/>
      <c r="O5472" s="457"/>
      <c r="P5472" s="398"/>
      <c r="Q5472" s="398"/>
    </row>
    <row r="5473" spans="1:17" s="364" customFormat="1" ht="109.2" customHeight="1" x14ac:dyDescent="0.3">
      <c r="A5473" s="368"/>
      <c r="B5473" s="361"/>
      <c r="C5473" s="368"/>
      <c r="D5473" s="368"/>
      <c r="E5473" s="368"/>
      <c r="F5473" s="368"/>
      <c r="G5473" s="369"/>
      <c r="H5473" s="369"/>
      <c r="I5473" s="443"/>
      <c r="J5473" s="368"/>
      <c r="O5473" s="457"/>
      <c r="P5473" s="398"/>
      <c r="Q5473" s="398"/>
    </row>
    <row r="5474" spans="1:17" s="364" customFormat="1" ht="109.2" customHeight="1" x14ac:dyDescent="0.3">
      <c r="A5474" s="368"/>
      <c r="B5474" s="361"/>
      <c r="C5474" s="368"/>
      <c r="D5474" s="368"/>
      <c r="E5474" s="368"/>
      <c r="F5474" s="368"/>
      <c r="G5474" s="369"/>
      <c r="H5474" s="369"/>
      <c r="I5474" s="443"/>
      <c r="J5474" s="368"/>
      <c r="O5474" s="457"/>
      <c r="P5474" s="398"/>
      <c r="Q5474" s="398"/>
    </row>
    <row r="5475" spans="1:17" s="364" customFormat="1" ht="109.2" customHeight="1" x14ac:dyDescent="0.3">
      <c r="A5475" s="368"/>
      <c r="B5475" s="361"/>
      <c r="C5475" s="368"/>
      <c r="D5475" s="368"/>
      <c r="E5475" s="368"/>
      <c r="F5475" s="368"/>
      <c r="G5475" s="369"/>
      <c r="H5475" s="369"/>
      <c r="I5475" s="443"/>
      <c r="J5475" s="368"/>
      <c r="O5475" s="457"/>
      <c r="P5475" s="398"/>
      <c r="Q5475" s="398"/>
    </row>
    <row r="5476" spans="1:17" s="364" customFormat="1" ht="109.2" customHeight="1" x14ac:dyDescent="0.3">
      <c r="A5476" s="368"/>
      <c r="B5476" s="361"/>
      <c r="C5476" s="368"/>
      <c r="D5476" s="368"/>
      <c r="E5476" s="368"/>
      <c r="F5476" s="368"/>
      <c r="G5476" s="369"/>
      <c r="H5476" s="369"/>
      <c r="I5476" s="443"/>
      <c r="J5476" s="368"/>
      <c r="O5476" s="457"/>
      <c r="P5476" s="398"/>
      <c r="Q5476" s="398"/>
    </row>
    <row r="5477" spans="1:17" s="364" customFormat="1" ht="109.2" customHeight="1" x14ac:dyDescent="0.3">
      <c r="A5477" s="368"/>
      <c r="B5477" s="361"/>
      <c r="C5477" s="368"/>
      <c r="D5477" s="368"/>
      <c r="E5477" s="368"/>
      <c r="F5477" s="368"/>
      <c r="G5477" s="369"/>
      <c r="H5477" s="369"/>
      <c r="I5477" s="443"/>
      <c r="J5477" s="368"/>
      <c r="O5477" s="457"/>
      <c r="P5477" s="398"/>
      <c r="Q5477" s="398"/>
    </row>
    <row r="5478" spans="1:17" s="364" customFormat="1" ht="109.2" customHeight="1" x14ac:dyDescent="0.3">
      <c r="A5478" s="368"/>
      <c r="B5478" s="361"/>
      <c r="C5478" s="368"/>
      <c r="D5478" s="368"/>
      <c r="E5478" s="368"/>
      <c r="F5478" s="368"/>
      <c r="G5478" s="369"/>
      <c r="H5478" s="369"/>
      <c r="I5478" s="443"/>
      <c r="J5478" s="368"/>
      <c r="O5478" s="457"/>
      <c r="P5478" s="398"/>
      <c r="Q5478" s="398"/>
    </row>
    <row r="5479" spans="1:17" s="364" customFormat="1" ht="109.2" customHeight="1" x14ac:dyDescent="0.3">
      <c r="A5479" s="368"/>
      <c r="B5479" s="361"/>
      <c r="C5479" s="368"/>
      <c r="D5479" s="368"/>
      <c r="E5479" s="368"/>
      <c r="F5479" s="368"/>
      <c r="G5479" s="369"/>
      <c r="H5479" s="369"/>
      <c r="I5479" s="443"/>
      <c r="J5479" s="368"/>
      <c r="O5479" s="457"/>
      <c r="P5479" s="398"/>
      <c r="Q5479" s="398"/>
    </row>
    <row r="5480" spans="1:17" s="364" customFormat="1" ht="109.2" customHeight="1" x14ac:dyDescent="0.3">
      <c r="A5480" s="368"/>
      <c r="B5480" s="361"/>
      <c r="C5480" s="368"/>
      <c r="D5480" s="368"/>
      <c r="E5480" s="368"/>
      <c r="F5480" s="368"/>
      <c r="G5480" s="369"/>
      <c r="H5480" s="369"/>
      <c r="I5480" s="443"/>
      <c r="J5480" s="368"/>
      <c r="O5480" s="457"/>
      <c r="P5480" s="398"/>
      <c r="Q5480" s="398"/>
    </row>
    <row r="5481" spans="1:17" s="364" customFormat="1" ht="109.2" customHeight="1" x14ac:dyDescent="0.3">
      <c r="A5481" s="368"/>
      <c r="B5481" s="361"/>
      <c r="C5481" s="368"/>
      <c r="D5481" s="368"/>
      <c r="E5481" s="368"/>
      <c r="F5481" s="368"/>
      <c r="G5481" s="369"/>
      <c r="H5481" s="369"/>
      <c r="I5481" s="443"/>
      <c r="J5481" s="368"/>
      <c r="O5481" s="457"/>
      <c r="P5481" s="398"/>
      <c r="Q5481" s="398"/>
    </row>
    <row r="5482" spans="1:17" s="364" customFormat="1" ht="109.2" customHeight="1" x14ac:dyDescent="0.3">
      <c r="A5482" s="368"/>
      <c r="B5482" s="361"/>
      <c r="C5482" s="368"/>
      <c r="D5482" s="368"/>
      <c r="E5482" s="368"/>
      <c r="F5482" s="368"/>
      <c r="G5482" s="369"/>
      <c r="H5482" s="369"/>
      <c r="I5482" s="443"/>
      <c r="J5482" s="368"/>
      <c r="O5482" s="457"/>
      <c r="P5482" s="398"/>
      <c r="Q5482" s="398"/>
    </row>
    <row r="5483" spans="1:17" s="364" customFormat="1" ht="109.2" customHeight="1" x14ac:dyDescent="0.3">
      <c r="A5483" s="368"/>
      <c r="B5483" s="361"/>
      <c r="C5483" s="368"/>
      <c r="D5483" s="368"/>
      <c r="E5483" s="368"/>
      <c r="F5483" s="368"/>
      <c r="G5483" s="369"/>
      <c r="H5483" s="369"/>
      <c r="I5483" s="443"/>
      <c r="J5483" s="368"/>
      <c r="O5483" s="457"/>
      <c r="P5483" s="398"/>
      <c r="Q5483" s="398"/>
    </row>
    <row r="5484" spans="1:17" s="364" customFormat="1" ht="109.2" customHeight="1" x14ac:dyDescent="0.3">
      <c r="A5484" s="368"/>
      <c r="B5484" s="361"/>
      <c r="C5484" s="368"/>
      <c r="D5484" s="368"/>
      <c r="E5484" s="368"/>
      <c r="F5484" s="368"/>
      <c r="G5484" s="369"/>
      <c r="H5484" s="369"/>
      <c r="I5484" s="443"/>
      <c r="J5484" s="368"/>
      <c r="O5484" s="457"/>
      <c r="P5484" s="398"/>
      <c r="Q5484" s="398"/>
    </row>
    <row r="5485" spans="1:17" s="364" customFormat="1" ht="109.2" customHeight="1" x14ac:dyDescent="0.3">
      <c r="A5485" s="368"/>
      <c r="B5485" s="361"/>
      <c r="C5485" s="368"/>
      <c r="D5485" s="368"/>
      <c r="E5485" s="368"/>
      <c r="F5485" s="368"/>
      <c r="G5485" s="369"/>
      <c r="H5485" s="369"/>
      <c r="I5485" s="443"/>
      <c r="J5485" s="368"/>
      <c r="O5485" s="457"/>
      <c r="P5485" s="398"/>
      <c r="Q5485" s="398"/>
    </row>
    <row r="5486" spans="1:17" s="364" customFormat="1" ht="109.2" customHeight="1" x14ac:dyDescent="0.3">
      <c r="A5486" s="368"/>
      <c r="B5486" s="361"/>
      <c r="C5486" s="368"/>
      <c r="D5486" s="368"/>
      <c r="E5486" s="368"/>
      <c r="F5486" s="368"/>
      <c r="G5486" s="369"/>
      <c r="H5486" s="369"/>
      <c r="I5486" s="443"/>
      <c r="J5486" s="368"/>
      <c r="O5486" s="457"/>
      <c r="P5486" s="398"/>
      <c r="Q5486" s="398"/>
    </row>
    <row r="5487" spans="1:17" s="364" customFormat="1" ht="109.2" customHeight="1" x14ac:dyDescent="0.3">
      <c r="A5487" s="368"/>
      <c r="B5487" s="361"/>
      <c r="C5487" s="368"/>
      <c r="D5487" s="368"/>
      <c r="E5487" s="368"/>
      <c r="F5487" s="368"/>
      <c r="G5487" s="369"/>
      <c r="H5487" s="369"/>
      <c r="I5487" s="443"/>
      <c r="J5487" s="368"/>
      <c r="O5487" s="457"/>
      <c r="P5487" s="398"/>
      <c r="Q5487" s="398"/>
    </row>
    <row r="5488" spans="1:17" s="364" customFormat="1" ht="109.2" customHeight="1" x14ac:dyDescent="0.3">
      <c r="A5488" s="368"/>
      <c r="B5488" s="361"/>
      <c r="C5488" s="368"/>
      <c r="D5488" s="368"/>
      <c r="E5488" s="368"/>
      <c r="F5488" s="368"/>
      <c r="G5488" s="369"/>
      <c r="H5488" s="369"/>
      <c r="I5488" s="443"/>
      <c r="J5488" s="368"/>
      <c r="O5488" s="457"/>
      <c r="P5488" s="398"/>
      <c r="Q5488" s="398"/>
    </row>
    <row r="5489" spans="1:17" s="364" customFormat="1" ht="109.2" customHeight="1" x14ac:dyDescent="0.3">
      <c r="A5489" s="368"/>
      <c r="B5489" s="361"/>
      <c r="C5489" s="368"/>
      <c r="D5489" s="368"/>
      <c r="E5489" s="368"/>
      <c r="F5489" s="368"/>
      <c r="G5489" s="369"/>
      <c r="H5489" s="369"/>
      <c r="I5489" s="443"/>
      <c r="J5489" s="368"/>
      <c r="O5489" s="457"/>
      <c r="P5489" s="398"/>
      <c r="Q5489" s="398"/>
    </row>
    <row r="5490" spans="1:17" s="364" customFormat="1" ht="109.2" customHeight="1" x14ac:dyDescent="0.3">
      <c r="A5490" s="368"/>
      <c r="B5490" s="361"/>
      <c r="C5490" s="368"/>
      <c r="D5490" s="368"/>
      <c r="E5490" s="368"/>
      <c r="F5490" s="368"/>
      <c r="G5490" s="369"/>
      <c r="H5490" s="369"/>
      <c r="I5490" s="443"/>
      <c r="J5490" s="368"/>
      <c r="O5490" s="457"/>
      <c r="P5490" s="398"/>
      <c r="Q5490" s="398"/>
    </row>
    <row r="5491" spans="1:17" s="364" customFormat="1" ht="109.2" customHeight="1" x14ac:dyDescent="0.3">
      <c r="A5491" s="368"/>
      <c r="B5491" s="361"/>
      <c r="C5491" s="368"/>
      <c r="D5491" s="368"/>
      <c r="E5491" s="368"/>
      <c r="F5491" s="368"/>
      <c r="G5491" s="369"/>
      <c r="H5491" s="369"/>
      <c r="I5491" s="443"/>
      <c r="J5491" s="368"/>
      <c r="O5491" s="457"/>
      <c r="P5491" s="398"/>
      <c r="Q5491" s="398"/>
    </row>
    <row r="5492" spans="1:17" s="364" customFormat="1" ht="109.2" customHeight="1" x14ac:dyDescent="0.3">
      <c r="A5492" s="368"/>
      <c r="B5492" s="361"/>
      <c r="C5492" s="368"/>
      <c r="D5492" s="368"/>
      <c r="E5492" s="368"/>
      <c r="F5492" s="368"/>
      <c r="G5492" s="369"/>
      <c r="H5492" s="369"/>
      <c r="I5492" s="443"/>
      <c r="J5492" s="368"/>
      <c r="O5492" s="457"/>
      <c r="P5492" s="398"/>
      <c r="Q5492" s="398"/>
    </row>
    <row r="5493" spans="1:17" s="364" customFormat="1" ht="109.2" customHeight="1" x14ac:dyDescent="0.3">
      <c r="A5493" s="368"/>
      <c r="B5493" s="361"/>
      <c r="C5493" s="368"/>
      <c r="D5493" s="368"/>
      <c r="E5493" s="368"/>
      <c r="F5493" s="368"/>
      <c r="G5493" s="369"/>
      <c r="H5493" s="369"/>
      <c r="I5493" s="443"/>
      <c r="J5493" s="368"/>
      <c r="O5493" s="457"/>
      <c r="P5493" s="398"/>
      <c r="Q5493" s="398"/>
    </row>
    <row r="5494" spans="1:17" s="364" customFormat="1" ht="109.2" customHeight="1" x14ac:dyDescent="0.3">
      <c r="A5494" s="368"/>
      <c r="B5494" s="361"/>
      <c r="C5494" s="368"/>
      <c r="D5494" s="368"/>
      <c r="E5494" s="368"/>
      <c r="F5494" s="368"/>
      <c r="G5494" s="369"/>
      <c r="H5494" s="369"/>
      <c r="I5494" s="443"/>
      <c r="J5494" s="368"/>
      <c r="O5494" s="457"/>
      <c r="P5494" s="398"/>
      <c r="Q5494" s="398"/>
    </row>
    <row r="5495" spans="1:17" s="364" customFormat="1" ht="109.2" customHeight="1" x14ac:dyDescent="0.3">
      <c r="A5495" s="368"/>
      <c r="B5495" s="361"/>
      <c r="C5495" s="368"/>
      <c r="D5495" s="368"/>
      <c r="E5495" s="368"/>
      <c r="F5495" s="368"/>
      <c r="G5495" s="369"/>
      <c r="H5495" s="369"/>
      <c r="I5495" s="443"/>
      <c r="J5495" s="368"/>
      <c r="O5495" s="457"/>
      <c r="P5495" s="398"/>
      <c r="Q5495" s="398"/>
    </row>
    <row r="5496" spans="1:17" s="364" customFormat="1" ht="109.2" customHeight="1" x14ac:dyDescent="0.3">
      <c r="A5496" s="368"/>
      <c r="B5496" s="361"/>
      <c r="C5496" s="368"/>
      <c r="D5496" s="368"/>
      <c r="E5496" s="368"/>
      <c r="F5496" s="368"/>
      <c r="G5496" s="369"/>
      <c r="H5496" s="369"/>
      <c r="I5496" s="443"/>
      <c r="J5496" s="368"/>
      <c r="O5496" s="457"/>
      <c r="P5496" s="398"/>
      <c r="Q5496" s="398"/>
    </row>
    <row r="5497" spans="1:17" s="364" customFormat="1" ht="109.2" customHeight="1" x14ac:dyDescent="0.3">
      <c r="A5497" s="368"/>
      <c r="B5497" s="361"/>
      <c r="C5497" s="368"/>
      <c r="D5497" s="368"/>
      <c r="E5497" s="368"/>
      <c r="F5497" s="368"/>
      <c r="G5497" s="369"/>
      <c r="H5497" s="369"/>
      <c r="I5497" s="443"/>
      <c r="J5497" s="368"/>
      <c r="O5497" s="457"/>
      <c r="P5497" s="398"/>
      <c r="Q5497" s="398"/>
    </row>
    <row r="5498" spans="1:17" s="364" customFormat="1" ht="109.2" customHeight="1" x14ac:dyDescent="0.3">
      <c r="A5498" s="368"/>
      <c r="B5498" s="361"/>
      <c r="C5498" s="368"/>
      <c r="D5498" s="368"/>
      <c r="E5498" s="368"/>
      <c r="F5498" s="368"/>
      <c r="G5498" s="369"/>
      <c r="H5498" s="369"/>
      <c r="I5498" s="443"/>
      <c r="J5498" s="368"/>
      <c r="O5498" s="457"/>
      <c r="P5498" s="398"/>
      <c r="Q5498" s="398"/>
    </row>
    <row r="5499" spans="1:17" s="364" customFormat="1" ht="109.2" customHeight="1" x14ac:dyDescent="0.3">
      <c r="A5499" s="368"/>
      <c r="B5499" s="361"/>
      <c r="C5499" s="368"/>
      <c r="D5499" s="368"/>
      <c r="E5499" s="368"/>
      <c r="F5499" s="368"/>
      <c r="G5499" s="369"/>
      <c r="H5499" s="369"/>
      <c r="I5499" s="443"/>
      <c r="J5499" s="368"/>
      <c r="O5499" s="457"/>
      <c r="P5499" s="398"/>
      <c r="Q5499" s="398"/>
    </row>
    <row r="5500" spans="1:17" s="364" customFormat="1" ht="109.2" customHeight="1" x14ac:dyDescent="0.3">
      <c r="A5500" s="368"/>
      <c r="B5500" s="361"/>
      <c r="C5500" s="368"/>
      <c r="D5500" s="368"/>
      <c r="E5500" s="368"/>
      <c r="F5500" s="368"/>
      <c r="G5500" s="369"/>
      <c r="H5500" s="369"/>
      <c r="I5500" s="443"/>
      <c r="J5500" s="368"/>
      <c r="O5500" s="457"/>
      <c r="P5500" s="398"/>
      <c r="Q5500" s="398"/>
    </row>
    <row r="5501" spans="1:17" s="364" customFormat="1" ht="109.2" customHeight="1" x14ac:dyDescent="0.3">
      <c r="A5501" s="368"/>
      <c r="B5501" s="361"/>
      <c r="C5501" s="368"/>
      <c r="D5501" s="368"/>
      <c r="E5501" s="368"/>
      <c r="F5501" s="368"/>
      <c r="G5501" s="369"/>
      <c r="H5501" s="369"/>
      <c r="I5501" s="443"/>
      <c r="J5501" s="368"/>
      <c r="O5501" s="457"/>
      <c r="P5501" s="398"/>
      <c r="Q5501" s="398"/>
    </row>
    <row r="5502" spans="1:17" s="364" customFormat="1" ht="109.2" customHeight="1" x14ac:dyDescent="0.3">
      <c r="A5502" s="368"/>
      <c r="B5502" s="361"/>
      <c r="C5502" s="368"/>
      <c r="D5502" s="368"/>
      <c r="E5502" s="368"/>
      <c r="F5502" s="368"/>
      <c r="G5502" s="369"/>
      <c r="H5502" s="369"/>
      <c r="I5502" s="443"/>
      <c r="J5502" s="368"/>
      <c r="O5502" s="457"/>
      <c r="P5502" s="398"/>
      <c r="Q5502" s="398"/>
    </row>
    <row r="5503" spans="1:17" s="364" customFormat="1" ht="109.2" customHeight="1" x14ac:dyDescent="0.3">
      <c r="A5503" s="368"/>
      <c r="B5503" s="361"/>
      <c r="C5503" s="368"/>
      <c r="D5503" s="368"/>
      <c r="E5503" s="368"/>
      <c r="F5503" s="368"/>
      <c r="G5503" s="369"/>
      <c r="H5503" s="369"/>
      <c r="I5503" s="443"/>
      <c r="J5503" s="368"/>
      <c r="O5503" s="457"/>
      <c r="P5503" s="398"/>
      <c r="Q5503" s="398"/>
    </row>
    <row r="5504" spans="1:17" s="364" customFormat="1" ht="109.2" customHeight="1" x14ac:dyDescent="0.3">
      <c r="A5504" s="368"/>
      <c r="B5504" s="361"/>
      <c r="C5504" s="368"/>
      <c r="D5504" s="368"/>
      <c r="E5504" s="368"/>
      <c r="F5504" s="368"/>
      <c r="G5504" s="369"/>
      <c r="H5504" s="369"/>
      <c r="I5504" s="443"/>
      <c r="J5504" s="368"/>
      <c r="O5504" s="457"/>
      <c r="P5504" s="398"/>
      <c r="Q5504" s="398"/>
    </row>
    <row r="5505" spans="1:17" s="364" customFormat="1" ht="109.2" customHeight="1" x14ac:dyDescent="0.3">
      <c r="A5505" s="368"/>
      <c r="B5505" s="361"/>
      <c r="C5505" s="368"/>
      <c r="D5505" s="368"/>
      <c r="E5505" s="368"/>
      <c r="F5505" s="368"/>
      <c r="G5505" s="369"/>
      <c r="H5505" s="369"/>
      <c r="I5505" s="443"/>
      <c r="J5505" s="368"/>
      <c r="O5505" s="457"/>
      <c r="P5505" s="398"/>
      <c r="Q5505" s="398"/>
    </row>
    <row r="5506" spans="1:17" s="364" customFormat="1" ht="109.2" customHeight="1" x14ac:dyDescent="0.3">
      <c r="A5506" s="368"/>
      <c r="B5506" s="361"/>
      <c r="C5506" s="368"/>
      <c r="D5506" s="368"/>
      <c r="E5506" s="368"/>
      <c r="F5506" s="368"/>
      <c r="G5506" s="369"/>
      <c r="H5506" s="369"/>
      <c r="I5506" s="443"/>
      <c r="J5506" s="368"/>
      <c r="O5506" s="457"/>
      <c r="P5506" s="398"/>
      <c r="Q5506" s="398"/>
    </row>
    <row r="5507" spans="1:17" s="364" customFormat="1" ht="109.2" customHeight="1" x14ac:dyDescent="0.3">
      <c r="A5507" s="368"/>
      <c r="B5507" s="361"/>
      <c r="C5507" s="368"/>
      <c r="D5507" s="368"/>
      <c r="E5507" s="368"/>
      <c r="F5507" s="368"/>
      <c r="G5507" s="369"/>
      <c r="H5507" s="369"/>
      <c r="I5507" s="443"/>
      <c r="J5507" s="368"/>
      <c r="O5507" s="457"/>
      <c r="P5507" s="398"/>
      <c r="Q5507" s="398"/>
    </row>
    <row r="5508" spans="1:17" s="364" customFormat="1" ht="109.2" customHeight="1" x14ac:dyDescent="0.3">
      <c r="A5508" s="368"/>
      <c r="B5508" s="361"/>
      <c r="C5508" s="368"/>
      <c r="D5508" s="368"/>
      <c r="E5508" s="368"/>
      <c r="F5508" s="368"/>
      <c r="G5508" s="369"/>
      <c r="H5508" s="369"/>
      <c r="I5508" s="443"/>
      <c r="J5508" s="368"/>
      <c r="O5508" s="457"/>
      <c r="P5508" s="398"/>
      <c r="Q5508" s="398"/>
    </row>
    <row r="5509" spans="1:17" s="364" customFormat="1" ht="109.2" customHeight="1" x14ac:dyDescent="0.3">
      <c r="A5509" s="368"/>
      <c r="B5509" s="361"/>
      <c r="C5509" s="368"/>
      <c r="D5509" s="368"/>
      <c r="E5509" s="368"/>
      <c r="F5509" s="368"/>
      <c r="G5509" s="369"/>
      <c r="H5509" s="369"/>
      <c r="I5509" s="443"/>
      <c r="J5509" s="368"/>
      <c r="O5509" s="457"/>
      <c r="P5509" s="398"/>
      <c r="Q5509" s="398"/>
    </row>
    <row r="5510" spans="1:17" s="364" customFormat="1" ht="109.2" customHeight="1" x14ac:dyDescent="0.3">
      <c r="A5510" s="368"/>
      <c r="B5510" s="361"/>
      <c r="C5510" s="368"/>
      <c r="D5510" s="368"/>
      <c r="E5510" s="368"/>
      <c r="F5510" s="368"/>
      <c r="G5510" s="369"/>
      <c r="H5510" s="369"/>
      <c r="I5510" s="443"/>
      <c r="J5510" s="368"/>
      <c r="O5510" s="457"/>
      <c r="P5510" s="398"/>
      <c r="Q5510" s="398"/>
    </row>
    <row r="5511" spans="1:17" s="364" customFormat="1" ht="109.2" customHeight="1" x14ac:dyDescent="0.3">
      <c r="A5511" s="368"/>
      <c r="B5511" s="361"/>
      <c r="C5511" s="368"/>
      <c r="D5511" s="368"/>
      <c r="E5511" s="368"/>
      <c r="F5511" s="368"/>
      <c r="G5511" s="369"/>
      <c r="H5511" s="369"/>
      <c r="I5511" s="443"/>
      <c r="J5511" s="368"/>
      <c r="O5511" s="457"/>
      <c r="P5511" s="398"/>
      <c r="Q5511" s="398"/>
    </row>
    <row r="5512" spans="1:17" s="364" customFormat="1" ht="109.2" customHeight="1" x14ac:dyDescent="0.3">
      <c r="A5512" s="368"/>
      <c r="B5512" s="361"/>
      <c r="C5512" s="368"/>
      <c r="D5512" s="368"/>
      <c r="E5512" s="368"/>
      <c r="F5512" s="368"/>
      <c r="G5512" s="369"/>
      <c r="H5512" s="369"/>
      <c r="I5512" s="443"/>
      <c r="J5512" s="368"/>
      <c r="O5512" s="457"/>
      <c r="P5512" s="398"/>
      <c r="Q5512" s="398"/>
    </row>
    <row r="5513" spans="1:17" s="364" customFormat="1" ht="109.2" customHeight="1" x14ac:dyDescent="0.3">
      <c r="A5513" s="368"/>
      <c r="B5513" s="361"/>
      <c r="C5513" s="368"/>
      <c r="D5513" s="368"/>
      <c r="E5513" s="368"/>
      <c r="F5513" s="368"/>
      <c r="G5513" s="369"/>
      <c r="H5513" s="369"/>
      <c r="I5513" s="443"/>
      <c r="J5513" s="368"/>
      <c r="O5513" s="457"/>
      <c r="P5513" s="398"/>
      <c r="Q5513" s="398"/>
    </row>
    <row r="5514" spans="1:17" s="364" customFormat="1" ht="109.2" customHeight="1" x14ac:dyDescent="0.3">
      <c r="A5514" s="368"/>
      <c r="B5514" s="361"/>
      <c r="C5514" s="368"/>
      <c r="D5514" s="368"/>
      <c r="E5514" s="368"/>
      <c r="F5514" s="368"/>
      <c r="G5514" s="369"/>
      <c r="H5514" s="369"/>
      <c r="I5514" s="443"/>
      <c r="J5514" s="368"/>
      <c r="O5514" s="457"/>
      <c r="P5514" s="398"/>
      <c r="Q5514" s="398"/>
    </row>
    <row r="5515" spans="1:17" s="364" customFormat="1" ht="109.2" customHeight="1" x14ac:dyDescent="0.3">
      <c r="A5515" s="368"/>
      <c r="B5515" s="361"/>
      <c r="C5515" s="368"/>
      <c r="D5515" s="368"/>
      <c r="E5515" s="368"/>
      <c r="F5515" s="368"/>
      <c r="G5515" s="369"/>
      <c r="H5515" s="369"/>
      <c r="I5515" s="443"/>
      <c r="J5515" s="368"/>
      <c r="O5515" s="457"/>
      <c r="P5515" s="398"/>
      <c r="Q5515" s="398"/>
    </row>
    <row r="5516" spans="1:17" s="364" customFormat="1" ht="109.2" customHeight="1" x14ac:dyDescent="0.3">
      <c r="A5516" s="368"/>
      <c r="B5516" s="361"/>
      <c r="C5516" s="368"/>
      <c r="D5516" s="368"/>
      <c r="E5516" s="368"/>
      <c r="F5516" s="368"/>
      <c r="G5516" s="369"/>
      <c r="H5516" s="369"/>
      <c r="I5516" s="443"/>
      <c r="J5516" s="368"/>
      <c r="O5516" s="457"/>
      <c r="P5516" s="398"/>
      <c r="Q5516" s="398"/>
    </row>
    <row r="5517" spans="1:17" s="364" customFormat="1" ht="109.2" customHeight="1" x14ac:dyDescent="0.3">
      <c r="A5517" s="368"/>
      <c r="B5517" s="361"/>
      <c r="C5517" s="368"/>
      <c r="D5517" s="368"/>
      <c r="E5517" s="368"/>
      <c r="F5517" s="368"/>
      <c r="G5517" s="369"/>
      <c r="H5517" s="369"/>
      <c r="I5517" s="443"/>
      <c r="J5517" s="368"/>
      <c r="O5517" s="457"/>
      <c r="P5517" s="398"/>
      <c r="Q5517" s="398"/>
    </row>
    <row r="5518" spans="1:17" s="364" customFormat="1" ht="109.2" customHeight="1" x14ac:dyDescent="0.3">
      <c r="A5518" s="368"/>
      <c r="B5518" s="361"/>
      <c r="C5518" s="368"/>
      <c r="D5518" s="368"/>
      <c r="E5518" s="368"/>
      <c r="F5518" s="368"/>
      <c r="G5518" s="369"/>
      <c r="H5518" s="369"/>
      <c r="I5518" s="443"/>
      <c r="J5518" s="368"/>
      <c r="O5518" s="457"/>
      <c r="P5518" s="398"/>
      <c r="Q5518" s="398"/>
    </row>
    <row r="5519" spans="1:17" s="364" customFormat="1" ht="109.2" customHeight="1" x14ac:dyDescent="0.3">
      <c r="A5519" s="368"/>
      <c r="B5519" s="361"/>
      <c r="C5519" s="368"/>
      <c r="D5519" s="368"/>
      <c r="E5519" s="368"/>
      <c r="F5519" s="368"/>
      <c r="G5519" s="369"/>
      <c r="H5519" s="369"/>
      <c r="I5519" s="443"/>
      <c r="J5519" s="368"/>
      <c r="O5519" s="457"/>
      <c r="P5519" s="398"/>
      <c r="Q5519" s="398"/>
    </row>
    <row r="5520" spans="1:17" s="364" customFormat="1" ht="109.2" customHeight="1" x14ac:dyDescent="0.3">
      <c r="A5520" s="368"/>
      <c r="B5520" s="361"/>
      <c r="C5520" s="368"/>
      <c r="D5520" s="368"/>
      <c r="E5520" s="368"/>
      <c r="F5520" s="368"/>
      <c r="G5520" s="369"/>
      <c r="H5520" s="369"/>
      <c r="I5520" s="443"/>
      <c r="J5520" s="368"/>
      <c r="O5520" s="457"/>
      <c r="P5520" s="398"/>
      <c r="Q5520" s="398"/>
    </row>
    <row r="5521" spans="1:17" s="364" customFormat="1" ht="109.2" customHeight="1" x14ac:dyDescent="0.3">
      <c r="A5521" s="368"/>
      <c r="B5521" s="361"/>
      <c r="C5521" s="368"/>
      <c r="D5521" s="368"/>
      <c r="E5521" s="368"/>
      <c r="F5521" s="368"/>
      <c r="G5521" s="369"/>
      <c r="H5521" s="369"/>
      <c r="I5521" s="443"/>
      <c r="J5521" s="368"/>
      <c r="O5521" s="457"/>
      <c r="P5521" s="398"/>
      <c r="Q5521" s="398"/>
    </row>
    <row r="5522" spans="1:17" s="364" customFormat="1" ht="109.2" customHeight="1" x14ac:dyDescent="0.3">
      <c r="A5522" s="368"/>
      <c r="B5522" s="361"/>
      <c r="C5522" s="368"/>
      <c r="D5522" s="368"/>
      <c r="E5522" s="368"/>
      <c r="F5522" s="368"/>
      <c r="G5522" s="369"/>
      <c r="H5522" s="369"/>
      <c r="I5522" s="443"/>
      <c r="J5522" s="368"/>
      <c r="O5522" s="457"/>
      <c r="P5522" s="398"/>
      <c r="Q5522" s="398"/>
    </row>
    <row r="5523" spans="1:17" s="364" customFormat="1" ht="109.2" customHeight="1" x14ac:dyDescent="0.3">
      <c r="A5523" s="368"/>
      <c r="B5523" s="361"/>
      <c r="C5523" s="368"/>
      <c r="D5523" s="368"/>
      <c r="E5523" s="368"/>
      <c r="F5523" s="368"/>
      <c r="G5523" s="369"/>
      <c r="H5523" s="369"/>
      <c r="I5523" s="443"/>
      <c r="J5523" s="368"/>
      <c r="O5523" s="457"/>
      <c r="P5523" s="398"/>
      <c r="Q5523" s="398"/>
    </row>
    <row r="5524" spans="1:17" s="364" customFormat="1" ht="109.2" customHeight="1" x14ac:dyDescent="0.3">
      <c r="A5524" s="368"/>
      <c r="B5524" s="361"/>
      <c r="C5524" s="368"/>
      <c r="D5524" s="368"/>
      <c r="E5524" s="368"/>
      <c r="F5524" s="368"/>
      <c r="G5524" s="369"/>
      <c r="H5524" s="369"/>
      <c r="I5524" s="443"/>
      <c r="J5524" s="368"/>
      <c r="O5524" s="457"/>
      <c r="P5524" s="398"/>
      <c r="Q5524" s="398"/>
    </row>
    <row r="5525" spans="1:17" s="364" customFormat="1" ht="109.2" customHeight="1" x14ac:dyDescent="0.3">
      <c r="A5525" s="368"/>
      <c r="B5525" s="361"/>
      <c r="C5525" s="368"/>
      <c r="D5525" s="368"/>
      <c r="E5525" s="368"/>
      <c r="F5525" s="368"/>
      <c r="G5525" s="369"/>
      <c r="H5525" s="369"/>
      <c r="I5525" s="443"/>
      <c r="J5525" s="368"/>
      <c r="O5525" s="457"/>
      <c r="P5525" s="398"/>
      <c r="Q5525" s="398"/>
    </row>
    <row r="5526" spans="1:17" s="364" customFormat="1" ht="109.2" customHeight="1" x14ac:dyDescent="0.3">
      <c r="A5526" s="368"/>
      <c r="B5526" s="361"/>
      <c r="C5526" s="368"/>
      <c r="D5526" s="368"/>
      <c r="E5526" s="368"/>
      <c r="F5526" s="368"/>
      <c r="G5526" s="369"/>
      <c r="H5526" s="369"/>
      <c r="I5526" s="443"/>
      <c r="J5526" s="368"/>
      <c r="O5526" s="457"/>
      <c r="P5526" s="398"/>
      <c r="Q5526" s="398"/>
    </row>
    <row r="5527" spans="1:17" s="364" customFormat="1" ht="109.2" customHeight="1" x14ac:dyDescent="0.3">
      <c r="A5527" s="368"/>
      <c r="B5527" s="361"/>
      <c r="C5527" s="368"/>
      <c r="D5527" s="368"/>
      <c r="E5527" s="368"/>
      <c r="F5527" s="368"/>
      <c r="G5527" s="369"/>
      <c r="H5527" s="369"/>
      <c r="I5527" s="443"/>
      <c r="J5527" s="368"/>
      <c r="O5527" s="457"/>
      <c r="P5527" s="398"/>
      <c r="Q5527" s="398"/>
    </row>
    <row r="5528" spans="1:17" s="364" customFormat="1" ht="109.2" customHeight="1" x14ac:dyDescent="0.3">
      <c r="A5528" s="368"/>
      <c r="B5528" s="361"/>
      <c r="C5528" s="368"/>
      <c r="D5528" s="368"/>
      <c r="E5528" s="368"/>
      <c r="F5528" s="368"/>
      <c r="G5528" s="369"/>
      <c r="H5528" s="369"/>
      <c r="I5528" s="443"/>
      <c r="J5528" s="368"/>
      <c r="O5528" s="457"/>
      <c r="P5528" s="398"/>
      <c r="Q5528" s="398"/>
    </row>
    <row r="5529" spans="1:17" s="364" customFormat="1" ht="109.2" customHeight="1" x14ac:dyDescent="0.3">
      <c r="A5529" s="368"/>
      <c r="B5529" s="361"/>
      <c r="C5529" s="368"/>
      <c r="D5529" s="368"/>
      <c r="E5529" s="368"/>
      <c r="F5529" s="368"/>
      <c r="G5529" s="369"/>
      <c r="H5529" s="369"/>
      <c r="I5529" s="443"/>
      <c r="J5529" s="368"/>
      <c r="O5529" s="457"/>
      <c r="P5529" s="398"/>
      <c r="Q5529" s="398"/>
    </row>
    <row r="5530" spans="1:17" s="364" customFormat="1" ht="109.2" customHeight="1" x14ac:dyDescent="0.3">
      <c r="A5530" s="368"/>
      <c r="B5530" s="361"/>
      <c r="C5530" s="368"/>
      <c r="D5530" s="368"/>
      <c r="E5530" s="368"/>
      <c r="F5530" s="368"/>
      <c r="G5530" s="369"/>
      <c r="H5530" s="369"/>
      <c r="I5530" s="443"/>
      <c r="J5530" s="368"/>
      <c r="O5530" s="457"/>
      <c r="P5530" s="398"/>
      <c r="Q5530" s="398"/>
    </row>
    <row r="5531" spans="1:17" s="364" customFormat="1" ht="109.2" customHeight="1" x14ac:dyDescent="0.3">
      <c r="A5531" s="368"/>
      <c r="B5531" s="361"/>
      <c r="C5531" s="368"/>
      <c r="D5531" s="368"/>
      <c r="E5531" s="368"/>
      <c r="F5531" s="368"/>
      <c r="G5531" s="369"/>
      <c r="H5531" s="369"/>
      <c r="I5531" s="443"/>
      <c r="J5531" s="368"/>
      <c r="O5531" s="457"/>
      <c r="P5531" s="398"/>
      <c r="Q5531" s="398"/>
    </row>
    <row r="5532" spans="1:17" s="364" customFormat="1" ht="109.2" customHeight="1" x14ac:dyDescent="0.3">
      <c r="A5532" s="368"/>
      <c r="B5532" s="361"/>
      <c r="C5532" s="368"/>
      <c r="D5532" s="368"/>
      <c r="E5532" s="368"/>
      <c r="F5532" s="368"/>
      <c r="G5532" s="369"/>
      <c r="H5532" s="369"/>
      <c r="I5532" s="443"/>
      <c r="J5532" s="368"/>
      <c r="O5532" s="457"/>
      <c r="P5532" s="398"/>
      <c r="Q5532" s="398"/>
    </row>
    <row r="5533" spans="1:17" s="364" customFormat="1" ht="109.2" customHeight="1" x14ac:dyDescent="0.3">
      <c r="A5533" s="368"/>
      <c r="B5533" s="361"/>
      <c r="C5533" s="368"/>
      <c r="D5533" s="368"/>
      <c r="E5533" s="368"/>
      <c r="F5533" s="368"/>
      <c r="G5533" s="369"/>
      <c r="H5533" s="369"/>
      <c r="I5533" s="443"/>
      <c r="J5533" s="368"/>
      <c r="O5533" s="457"/>
      <c r="P5533" s="398"/>
      <c r="Q5533" s="398"/>
    </row>
    <row r="5534" spans="1:17" s="364" customFormat="1" ht="109.2" customHeight="1" x14ac:dyDescent="0.3">
      <c r="A5534" s="368"/>
      <c r="B5534" s="361"/>
      <c r="C5534" s="368"/>
      <c r="D5534" s="368"/>
      <c r="E5534" s="368"/>
      <c r="F5534" s="368"/>
      <c r="G5534" s="369"/>
      <c r="H5534" s="369"/>
      <c r="I5534" s="443"/>
      <c r="J5534" s="368"/>
      <c r="O5534" s="457"/>
      <c r="P5534" s="398"/>
      <c r="Q5534" s="398"/>
    </row>
    <row r="5535" spans="1:17" s="364" customFormat="1" ht="109.2" customHeight="1" x14ac:dyDescent="0.3">
      <c r="A5535" s="368"/>
      <c r="B5535" s="361"/>
      <c r="C5535" s="368"/>
      <c r="D5535" s="368"/>
      <c r="E5535" s="368"/>
      <c r="F5535" s="368"/>
      <c r="G5535" s="369"/>
      <c r="H5535" s="369"/>
      <c r="I5535" s="443"/>
      <c r="J5535" s="368"/>
      <c r="O5535" s="457"/>
      <c r="P5535" s="398"/>
      <c r="Q5535" s="398"/>
    </row>
    <row r="5536" spans="1:17" s="364" customFormat="1" ht="109.2" customHeight="1" x14ac:dyDescent="0.3">
      <c r="A5536" s="368"/>
      <c r="B5536" s="361"/>
      <c r="C5536" s="368"/>
      <c r="D5536" s="368"/>
      <c r="E5536" s="368"/>
      <c r="F5536" s="368"/>
      <c r="G5536" s="369"/>
      <c r="H5536" s="369"/>
      <c r="I5536" s="443"/>
      <c r="J5536" s="368"/>
      <c r="O5536" s="457"/>
      <c r="P5536" s="398"/>
      <c r="Q5536" s="398"/>
    </row>
    <row r="5537" spans="1:17" s="364" customFormat="1" ht="109.2" customHeight="1" x14ac:dyDescent="0.3">
      <c r="A5537" s="368"/>
      <c r="B5537" s="361"/>
      <c r="C5537" s="368"/>
      <c r="D5537" s="368"/>
      <c r="E5537" s="368"/>
      <c r="F5537" s="368"/>
      <c r="G5537" s="369"/>
      <c r="H5537" s="369"/>
      <c r="I5537" s="443"/>
      <c r="J5537" s="368"/>
      <c r="O5537" s="457"/>
      <c r="P5537" s="398"/>
      <c r="Q5537" s="398"/>
    </row>
    <row r="5538" spans="1:17" s="364" customFormat="1" ht="109.2" customHeight="1" x14ac:dyDescent="0.3">
      <c r="A5538" s="368"/>
      <c r="B5538" s="361"/>
      <c r="C5538" s="368"/>
      <c r="D5538" s="368"/>
      <c r="E5538" s="368"/>
      <c r="F5538" s="368"/>
      <c r="G5538" s="369"/>
      <c r="H5538" s="369"/>
      <c r="I5538" s="443"/>
      <c r="J5538" s="368"/>
      <c r="O5538" s="457"/>
      <c r="P5538" s="398"/>
      <c r="Q5538" s="398"/>
    </row>
    <row r="5539" spans="1:17" s="364" customFormat="1" ht="109.2" customHeight="1" x14ac:dyDescent="0.3">
      <c r="A5539" s="368"/>
      <c r="B5539" s="361"/>
      <c r="C5539" s="368"/>
      <c r="D5539" s="368"/>
      <c r="E5539" s="368"/>
      <c r="F5539" s="368"/>
      <c r="G5539" s="369"/>
      <c r="H5539" s="369"/>
      <c r="I5539" s="443"/>
      <c r="J5539" s="368"/>
      <c r="O5539" s="457"/>
      <c r="P5539" s="398"/>
      <c r="Q5539" s="398"/>
    </row>
    <row r="5540" spans="1:17" s="364" customFormat="1" ht="109.2" customHeight="1" x14ac:dyDescent="0.3">
      <c r="A5540" s="368"/>
      <c r="B5540" s="361"/>
      <c r="C5540" s="368"/>
      <c r="D5540" s="368"/>
      <c r="E5540" s="368"/>
      <c r="F5540" s="368"/>
      <c r="G5540" s="369"/>
      <c r="H5540" s="369"/>
      <c r="I5540" s="443"/>
      <c r="J5540" s="368"/>
      <c r="O5540" s="457"/>
      <c r="P5540" s="398"/>
      <c r="Q5540" s="398"/>
    </row>
    <row r="5541" spans="1:17" s="364" customFormat="1" ht="109.2" customHeight="1" x14ac:dyDescent="0.3">
      <c r="A5541" s="368"/>
      <c r="B5541" s="361"/>
      <c r="C5541" s="368"/>
      <c r="D5541" s="368"/>
      <c r="E5541" s="368"/>
      <c r="F5541" s="368"/>
      <c r="G5541" s="369"/>
      <c r="H5541" s="369"/>
      <c r="I5541" s="443"/>
      <c r="J5541" s="368"/>
      <c r="O5541" s="457"/>
      <c r="P5541" s="398"/>
      <c r="Q5541" s="398"/>
    </row>
    <row r="5542" spans="1:17" s="364" customFormat="1" ht="109.2" customHeight="1" x14ac:dyDescent="0.3">
      <c r="A5542" s="368"/>
      <c r="B5542" s="361"/>
      <c r="C5542" s="368"/>
      <c r="D5542" s="368"/>
      <c r="E5542" s="368"/>
      <c r="F5542" s="368"/>
      <c r="G5542" s="369"/>
      <c r="H5542" s="369"/>
      <c r="I5542" s="443"/>
      <c r="J5542" s="368"/>
      <c r="O5542" s="457"/>
      <c r="P5542" s="398"/>
      <c r="Q5542" s="398"/>
    </row>
    <row r="5543" spans="1:17" s="364" customFormat="1" ht="109.2" customHeight="1" x14ac:dyDescent="0.3">
      <c r="A5543" s="368"/>
      <c r="B5543" s="361"/>
      <c r="C5543" s="368"/>
      <c r="D5543" s="368"/>
      <c r="E5543" s="368"/>
      <c r="F5543" s="368"/>
      <c r="G5543" s="369"/>
      <c r="H5543" s="369"/>
      <c r="I5543" s="443"/>
      <c r="J5543" s="368"/>
      <c r="O5543" s="457"/>
      <c r="P5543" s="398"/>
      <c r="Q5543" s="398"/>
    </row>
    <row r="5544" spans="1:17" s="364" customFormat="1" ht="109.2" customHeight="1" x14ac:dyDescent="0.3">
      <c r="A5544" s="368"/>
      <c r="B5544" s="361"/>
      <c r="C5544" s="368"/>
      <c r="D5544" s="368"/>
      <c r="E5544" s="368"/>
      <c r="F5544" s="368"/>
      <c r="G5544" s="369"/>
      <c r="H5544" s="369"/>
      <c r="I5544" s="443"/>
      <c r="J5544" s="368"/>
      <c r="O5544" s="457"/>
      <c r="P5544" s="398"/>
      <c r="Q5544" s="398"/>
    </row>
    <row r="5545" spans="1:17" s="364" customFormat="1" ht="109.2" customHeight="1" x14ac:dyDescent="0.3">
      <c r="A5545" s="368"/>
      <c r="B5545" s="361"/>
      <c r="C5545" s="368"/>
      <c r="D5545" s="368"/>
      <c r="E5545" s="368"/>
      <c r="F5545" s="368"/>
      <c r="G5545" s="369"/>
      <c r="H5545" s="369"/>
      <c r="I5545" s="443"/>
      <c r="J5545" s="368"/>
      <c r="O5545" s="457"/>
      <c r="P5545" s="398"/>
      <c r="Q5545" s="398"/>
    </row>
    <row r="5546" spans="1:17" s="364" customFormat="1" ht="109.2" customHeight="1" x14ac:dyDescent="0.3">
      <c r="A5546" s="368"/>
      <c r="B5546" s="361"/>
      <c r="C5546" s="368"/>
      <c r="D5546" s="368"/>
      <c r="E5546" s="368"/>
      <c r="F5546" s="368"/>
      <c r="G5546" s="369"/>
      <c r="H5546" s="369"/>
      <c r="I5546" s="443"/>
      <c r="J5546" s="368"/>
      <c r="O5546" s="457"/>
      <c r="P5546" s="398"/>
      <c r="Q5546" s="398"/>
    </row>
    <row r="5547" spans="1:17" s="364" customFormat="1" ht="109.2" customHeight="1" x14ac:dyDescent="0.3">
      <c r="A5547" s="368"/>
      <c r="B5547" s="361"/>
      <c r="C5547" s="368"/>
      <c r="D5547" s="368"/>
      <c r="E5547" s="368"/>
      <c r="F5547" s="368"/>
      <c r="G5547" s="369"/>
      <c r="H5547" s="369"/>
      <c r="I5547" s="443"/>
      <c r="J5547" s="368"/>
      <c r="O5547" s="457"/>
      <c r="P5547" s="398"/>
      <c r="Q5547" s="398"/>
    </row>
    <row r="5548" spans="1:17" s="364" customFormat="1" ht="109.2" customHeight="1" x14ac:dyDescent="0.3">
      <c r="A5548" s="368"/>
      <c r="B5548" s="361"/>
      <c r="C5548" s="368"/>
      <c r="D5548" s="368"/>
      <c r="E5548" s="368"/>
      <c r="F5548" s="368"/>
      <c r="G5548" s="369"/>
      <c r="H5548" s="369"/>
      <c r="I5548" s="443"/>
      <c r="J5548" s="368"/>
      <c r="O5548" s="457"/>
      <c r="P5548" s="398"/>
      <c r="Q5548" s="398"/>
    </row>
    <row r="5549" spans="1:17" s="364" customFormat="1" ht="109.2" customHeight="1" x14ac:dyDescent="0.3">
      <c r="A5549" s="368"/>
      <c r="B5549" s="361"/>
      <c r="C5549" s="368"/>
      <c r="D5549" s="368"/>
      <c r="E5549" s="368"/>
      <c r="F5549" s="368"/>
      <c r="G5549" s="369"/>
      <c r="H5549" s="369"/>
      <c r="I5549" s="443"/>
      <c r="J5549" s="368"/>
      <c r="O5549" s="457"/>
      <c r="P5549" s="398"/>
      <c r="Q5549" s="398"/>
    </row>
    <row r="5550" spans="1:17" s="364" customFormat="1" ht="109.2" customHeight="1" x14ac:dyDescent="0.3">
      <c r="A5550" s="368"/>
      <c r="B5550" s="361"/>
      <c r="C5550" s="368"/>
      <c r="D5550" s="368"/>
      <c r="E5550" s="368"/>
      <c r="F5550" s="368"/>
      <c r="G5550" s="369"/>
      <c r="H5550" s="369"/>
      <c r="I5550" s="443"/>
      <c r="J5550" s="368"/>
      <c r="O5550" s="457"/>
      <c r="P5550" s="398"/>
      <c r="Q5550" s="398"/>
    </row>
    <row r="5551" spans="1:17" s="364" customFormat="1" ht="109.2" customHeight="1" x14ac:dyDescent="0.3">
      <c r="A5551" s="368"/>
      <c r="B5551" s="361"/>
      <c r="C5551" s="368"/>
      <c r="D5551" s="368"/>
      <c r="E5551" s="368"/>
      <c r="F5551" s="368"/>
      <c r="G5551" s="369"/>
      <c r="H5551" s="369"/>
      <c r="I5551" s="443"/>
      <c r="J5551" s="368"/>
      <c r="O5551" s="457"/>
      <c r="P5551" s="398"/>
      <c r="Q5551" s="398"/>
    </row>
    <row r="5552" spans="1:17" s="364" customFormat="1" ht="109.2" customHeight="1" x14ac:dyDescent="0.3">
      <c r="A5552" s="368"/>
      <c r="B5552" s="361"/>
      <c r="C5552" s="368"/>
      <c r="D5552" s="368"/>
      <c r="E5552" s="368"/>
      <c r="F5552" s="368"/>
      <c r="G5552" s="369"/>
      <c r="H5552" s="369"/>
      <c r="I5552" s="443"/>
      <c r="J5552" s="368"/>
      <c r="O5552" s="457"/>
      <c r="P5552" s="398"/>
      <c r="Q5552" s="398"/>
    </row>
    <row r="5553" spans="1:17" s="364" customFormat="1" ht="109.2" customHeight="1" x14ac:dyDescent="0.3">
      <c r="A5553" s="368"/>
      <c r="B5553" s="361"/>
      <c r="C5553" s="368"/>
      <c r="D5553" s="368"/>
      <c r="E5553" s="368"/>
      <c r="F5553" s="368"/>
      <c r="G5553" s="369"/>
      <c r="H5553" s="369"/>
      <c r="I5553" s="443"/>
      <c r="J5553" s="368"/>
      <c r="O5553" s="457"/>
      <c r="P5553" s="398"/>
      <c r="Q5553" s="398"/>
    </row>
    <row r="5554" spans="1:17" s="364" customFormat="1" ht="109.2" customHeight="1" x14ac:dyDescent="0.3">
      <c r="A5554" s="368"/>
      <c r="B5554" s="361"/>
      <c r="C5554" s="368"/>
      <c r="D5554" s="368"/>
      <c r="E5554" s="368"/>
      <c r="F5554" s="368"/>
      <c r="G5554" s="369"/>
      <c r="H5554" s="369"/>
      <c r="I5554" s="443"/>
      <c r="J5554" s="368"/>
      <c r="O5554" s="457"/>
      <c r="P5554" s="398"/>
      <c r="Q5554" s="398"/>
    </row>
    <row r="5555" spans="1:17" s="364" customFormat="1" ht="109.2" customHeight="1" x14ac:dyDescent="0.3">
      <c r="A5555" s="368"/>
      <c r="B5555" s="361"/>
      <c r="C5555" s="368"/>
      <c r="D5555" s="368"/>
      <c r="E5555" s="368"/>
      <c r="F5555" s="368"/>
      <c r="G5555" s="369"/>
      <c r="H5555" s="369"/>
      <c r="I5555" s="443"/>
      <c r="J5555" s="368"/>
      <c r="O5555" s="457"/>
      <c r="P5555" s="398"/>
      <c r="Q5555" s="398"/>
    </row>
    <row r="5556" spans="1:17" s="364" customFormat="1" ht="109.2" customHeight="1" x14ac:dyDescent="0.3">
      <c r="A5556" s="368"/>
      <c r="B5556" s="361"/>
      <c r="C5556" s="368"/>
      <c r="D5556" s="368"/>
      <c r="E5556" s="368"/>
      <c r="F5556" s="368"/>
      <c r="G5556" s="369"/>
      <c r="H5556" s="369"/>
      <c r="I5556" s="443"/>
      <c r="J5556" s="368"/>
      <c r="O5556" s="457"/>
      <c r="P5556" s="398"/>
      <c r="Q5556" s="398"/>
    </row>
    <row r="5557" spans="1:17" s="364" customFormat="1" ht="109.2" customHeight="1" x14ac:dyDescent="0.3">
      <c r="A5557" s="368"/>
      <c r="B5557" s="361"/>
      <c r="C5557" s="368"/>
      <c r="D5557" s="368"/>
      <c r="E5557" s="368"/>
      <c r="F5557" s="368"/>
      <c r="G5557" s="369"/>
      <c r="H5557" s="369"/>
      <c r="I5557" s="443"/>
      <c r="J5557" s="368"/>
      <c r="O5557" s="457"/>
      <c r="P5557" s="398"/>
      <c r="Q5557" s="398"/>
    </row>
    <row r="5558" spans="1:17" s="364" customFormat="1" ht="109.2" customHeight="1" x14ac:dyDescent="0.3">
      <c r="A5558" s="368"/>
      <c r="B5558" s="361"/>
      <c r="C5558" s="368"/>
      <c r="D5558" s="368"/>
      <c r="E5558" s="368"/>
      <c r="F5558" s="368"/>
      <c r="G5558" s="369"/>
      <c r="H5558" s="369"/>
      <c r="I5558" s="443"/>
      <c r="J5558" s="368"/>
      <c r="O5558" s="457"/>
      <c r="P5558" s="398"/>
      <c r="Q5558" s="398"/>
    </row>
    <row r="5559" spans="1:17" s="364" customFormat="1" ht="109.2" customHeight="1" x14ac:dyDescent="0.3">
      <c r="A5559" s="368"/>
      <c r="B5559" s="361"/>
      <c r="C5559" s="368"/>
      <c r="D5559" s="368"/>
      <c r="E5559" s="368"/>
      <c r="F5559" s="368"/>
      <c r="G5559" s="369"/>
      <c r="H5559" s="369"/>
      <c r="I5559" s="443"/>
      <c r="J5559" s="368"/>
      <c r="O5559" s="457"/>
      <c r="P5559" s="398"/>
      <c r="Q5559" s="398"/>
    </row>
    <row r="5560" spans="1:17" s="364" customFormat="1" ht="109.2" customHeight="1" x14ac:dyDescent="0.3">
      <c r="A5560" s="368"/>
      <c r="B5560" s="361"/>
      <c r="C5560" s="368"/>
      <c r="D5560" s="368"/>
      <c r="E5560" s="368"/>
      <c r="F5560" s="368"/>
      <c r="G5560" s="369"/>
      <c r="H5560" s="369"/>
      <c r="I5560" s="443"/>
      <c r="J5560" s="368"/>
      <c r="O5560" s="457"/>
      <c r="P5560" s="398"/>
      <c r="Q5560" s="398"/>
    </row>
    <row r="5561" spans="1:17" s="364" customFormat="1" ht="109.2" customHeight="1" x14ac:dyDescent="0.3">
      <c r="A5561" s="368"/>
      <c r="B5561" s="361"/>
      <c r="C5561" s="368"/>
      <c r="D5561" s="368"/>
      <c r="E5561" s="368"/>
      <c r="F5561" s="368"/>
      <c r="G5561" s="369"/>
      <c r="H5561" s="369"/>
      <c r="I5561" s="443"/>
      <c r="J5561" s="368"/>
      <c r="O5561" s="457"/>
      <c r="P5561" s="398"/>
      <c r="Q5561" s="398"/>
    </row>
    <row r="5562" spans="1:17" s="364" customFormat="1" ht="109.2" customHeight="1" x14ac:dyDescent="0.3">
      <c r="A5562" s="368"/>
      <c r="B5562" s="361"/>
      <c r="C5562" s="368"/>
      <c r="D5562" s="368"/>
      <c r="E5562" s="368"/>
      <c r="F5562" s="368"/>
      <c r="G5562" s="369"/>
      <c r="H5562" s="369"/>
      <c r="I5562" s="443"/>
      <c r="J5562" s="368"/>
      <c r="O5562" s="457"/>
      <c r="P5562" s="398"/>
      <c r="Q5562" s="398"/>
    </row>
    <row r="5563" spans="1:17" s="364" customFormat="1" ht="109.2" customHeight="1" x14ac:dyDescent="0.3">
      <c r="A5563" s="368"/>
      <c r="B5563" s="361"/>
      <c r="C5563" s="368"/>
      <c r="D5563" s="368"/>
      <c r="E5563" s="368"/>
      <c r="F5563" s="368"/>
      <c r="G5563" s="369"/>
      <c r="H5563" s="369"/>
      <c r="I5563" s="443"/>
      <c r="J5563" s="368"/>
      <c r="O5563" s="457"/>
      <c r="P5563" s="398"/>
      <c r="Q5563" s="398"/>
    </row>
    <row r="5564" spans="1:17" s="364" customFormat="1" ht="109.2" customHeight="1" x14ac:dyDescent="0.3">
      <c r="A5564" s="368"/>
      <c r="B5564" s="361"/>
      <c r="C5564" s="368"/>
      <c r="D5564" s="368"/>
      <c r="E5564" s="368"/>
      <c r="F5564" s="368"/>
      <c r="G5564" s="369"/>
      <c r="H5564" s="369"/>
      <c r="I5564" s="443"/>
      <c r="J5564" s="368"/>
      <c r="O5564" s="457"/>
      <c r="P5564" s="398"/>
      <c r="Q5564" s="398"/>
    </row>
    <row r="5565" spans="1:17" s="364" customFormat="1" ht="109.2" customHeight="1" x14ac:dyDescent="0.3">
      <c r="A5565" s="368"/>
      <c r="B5565" s="361"/>
      <c r="C5565" s="368"/>
      <c r="D5565" s="368"/>
      <c r="E5565" s="368"/>
      <c r="F5565" s="368"/>
      <c r="G5565" s="369"/>
      <c r="H5565" s="369"/>
      <c r="I5565" s="443"/>
      <c r="J5565" s="368"/>
      <c r="O5565" s="457"/>
      <c r="P5565" s="398"/>
      <c r="Q5565" s="398"/>
    </row>
    <row r="5566" spans="1:17" s="364" customFormat="1" ht="109.2" customHeight="1" x14ac:dyDescent="0.3">
      <c r="A5566" s="368"/>
      <c r="B5566" s="361"/>
      <c r="C5566" s="368"/>
      <c r="D5566" s="368"/>
      <c r="E5566" s="368"/>
      <c r="F5566" s="368"/>
      <c r="G5566" s="369"/>
      <c r="H5566" s="369"/>
      <c r="I5566" s="443"/>
      <c r="J5566" s="368"/>
      <c r="O5566" s="457"/>
      <c r="P5566" s="398"/>
      <c r="Q5566" s="398"/>
    </row>
    <row r="5567" spans="1:17" s="364" customFormat="1" ht="109.2" customHeight="1" x14ac:dyDescent="0.3">
      <c r="A5567" s="368"/>
      <c r="B5567" s="361"/>
      <c r="C5567" s="368"/>
      <c r="D5567" s="368"/>
      <c r="E5567" s="368"/>
      <c r="F5567" s="368"/>
      <c r="G5567" s="369"/>
      <c r="H5567" s="369"/>
      <c r="I5567" s="443"/>
      <c r="J5567" s="368"/>
      <c r="O5567" s="457"/>
      <c r="P5567" s="398"/>
      <c r="Q5567" s="398"/>
    </row>
    <row r="5568" spans="1:17" s="364" customFormat="1" ht="109.2" customHeight="1" x14ac:dyDescent="0.3">
      <c r="A5568" s="368"/>
      <c r="B5568" s="361"/>
      <c r="C5568" s="368"/>
      <c r="D5568" s="368"/>
      <c r="E5568" s="368"/>
      <c r="F5568" s="368"/>
      <c r="G5568" s="369"/>
      <c r="H5568" s="369"/>
      <c r="I5568" s="443"/>
      <c r="J5568" s="368"/>
      <c r="O5568" s="457"/>
      <c r="P5568" s="398"/>
      <c r="Q5568" s="398"/>
    </row>
    <row r="5569" spans="1:17" s="364" customFormat="1" ht="109.2" customHeight="1" x14ac:dyDescent="0.3">
      <c r="A5569" s="368"/>
      <c r="B5569" s="361"/>
      <c r="C5569" s="368"/>
      <c r="D5569" s="368"/>
      <c r="E5569" s="368"/>
      <c r="F5569" s="368"/>
      <c r="G5569" s="369"/>
      <c r="H5569" s="369"/>
      <c r="I5569" s="443"/>
      <c r="J5569" s="368"/>
      <c r="O5569" s="457"/>
      <c r="P5569" s="398"/>
      <c r="Q5569" s="398"/>
    </row>
    <row r="5570" spans="1:17" s="364" customFormat="1" ht="109.2" customHeight="1" x14ac:dyDescent="0.3">
      <c r="A5570" s="368"/>
      <c r="B5570" s="361"/>
      <c r="C5570" s="368"/>
      <c r="D5570" s="368"/>
      <c r="E5570" s="368"/>
      <c r="F5570" s="368"/>
      <c r="G5570" s="369"/>
      <c r="H5570" s="369"/>
      <c r="I5570" s="443"/>
      <c r="J5570" s="368"/>
      <c r="O5570" s="457"/>
      <c r="P5570" s="398"/>
      <c r="Q5570" s="398"/>
    </row>
    <row r="5571" spans="1:17" s="364" customFormat="1" ht="109.2" customHeight="1" x14ac:dyDescent="0.3">
      <c r="A5571" s="368"/>
      <c r="B5571" s="361"/>
      <c r="C5571" s="368"/>
      <c r="D5571" s="368"/>
      <c r="E5571" s="368"/>
      <c r="F5571" s="368"/>
      <c r="G5571" s="369"/>
      <c r="H5571" s="369"/>
      <c r="I5571" s="443"/>
      <c r="J5571" s="368"/>
      <c r="O5571" s="457"/>
      <c r="P5571" s="398"/>
      <c r="Q5571" s="398"/>
    </row>
    <row r="5572" spans="1:17" s="364" customFormat="1" ht="109.2" customHeight="1" x14ac:dyDescent="0.3">
      <c r="A5572" s="368"/>
      <c r="B5572" s="361"/>
      <c r="C5572" s="368"/>
      <c r="D5572" s="368"/>
      <c r="E5572" s="368"/>
      <c r="F5572" s="368"/>
      <c r="G5572" s="369"/>
      <c r="H5572" s="369"/>
      <c r="I5572" s="443"/>
      <c r="J5572" s="368"/>
      <c r="O5572" s="457"/>
      <c r="P5572" s="398"/>
      <c r="Q5572" s="398"/>
    </row>
    <row r="5573" spans="1:17" s="364" customFormat="1" ht="109.2" customHeight="1" x14ac:dyDescent="0.3">
      <c r="A5573" s="368"/>
      <c r="B5573" s="361"/>
      <c r="C5573" s="368"/>
      <c r="D5573" s="368"/>
      <c r="E5573" s="368"/>
      <c r="F5573" s="368"/>
      <c r="G5573" s="369"/>
      <c r="H5573" s="369"/>
      <c r="I5573" s="443"/>
      <c r="J5573" s="368"/>
      <c r="O5573" s="457"/>
      <c r="P5573" s="398"/>
      <c r="Q5573" s="398"/>
    </row>
    <row r="5574" spans="1:17" s="364" customFormat="1" ht="109.2" customHeight="1" x14ac:dyDescent="0.3">
      <c r="A5574" s="368"/>
      <c r="B5574" s="361"/>
      <c r="C5574" s="368"/>
      <c r="D5574" s="368"/>
      <c r="E5574" s="368"/>
      <c r="F5574" s="368"/>
      <c r="G5574" s="369"/>
      <c r="H5574" s="369"/>
      <c r="I5574" s="443"/>
      <c r="J5574" s="368"/>
      <c r="O5574" s="457"/>
      <c r="P5574" s="398"/>
      <c r="Q5574" s="398"/>
    </row>
    <row r="5575" spans="1:17" s="364" customFormat="1" ht="109.2" customHeight="1" x14ac:dyDescent="0.3">
      <c r="A5575" s="368"/>
      <c r="B5575" s="361"/>
      <c r="C5575" s="368"/>
      <c r="D5575" s="368"/>
      <c r="E5575" s="368"/>
      <c r="F5575" s="368"/>
      <c r="G5575" s="369"/>
      <c r="H5575" s="369"/>
      <c r="I5575" s="443"/>
      <c r="J5575" s="368"/>
      <c r="O5575" s="457"/>
      <c r="P5575" s="398"/>
      <c r="Q5575" s="398"/>
    </row>
    <row r="5576" spans="1:17" s="364" customFormat="1" ht="109.2" customHeight="1" x14ac:dyDescent="0.3">
      <c r="A5576" s="368"/>
      <c r="B5576" s="361"/>
      <c r="C5576" s="368"/>
      <c r="D5576" s="368"/>
      <c r="E5576" s="368"/>
      <c r="F5576" s="368"/>
      <c r="G5576" s="369"/>
      <c r="H5576" s="369"/>
      <c r="I5576" s="443"/>
      <c r="J5576" s="368"/>
      <c r="O5576" s="457"/>
      <c r="P5576" s="398"/>
      <c r="Q5576" s="398"/>
    </row>
    <row r="5577" spans="1:17" s="364" customFormat="1" ht="109.2" customHeight="1" x14ac:dyDescent="0.3">
      <c r="A5577" s="368"/>
      <c r="B5577" s="361"/>
      <c r="C5577" s="368"/>
      <c r="D5577" s="368"/>
      <c r="E5577" s="368"/>
      <c r="F5577" s="368"/>
      <c r="G5577" s="369"/>
      <c r="H5577" s="369"/>
      <c r="I5577" s="443"/>
      <c r="J5577" s="368"/>
      <c r="O5577" s="457"/>
      <c r="P5577" s="398"/>
      <c r="Q5577" s="398"/>
    </row>
    <row r="5578" spans="1:17" s="364" customFormat="1" ht="109.2" customHeight="1" x14ac:dyDescent="0.3">
      <c r="A5578" s="368"/>
      <c r="B5578" s="361"/>
      <c r="C5578" s="368"/>
      <c r="D5578" s="368"/>
      <c r="E5578" s="368"/>
      <c r="F5578" s="368"/>
      <c r="G5578" s="369"/>
      <c r="H5578" s="369"/>
      <c r="I5578" s="443"/>
      <c r="J5578" s="368"/>
      <c r="O5578" s="457"/>
      <c r="P5578" s="398"/>
      <c r="Q5578" s="398"/>
    </row>
    <row r="5579" spans="1:17" s="364" customFormat="1" ht="109.2" customHeight="1" x14ac:dyDescent="0.3">
      <c r="A5579" s="368"/>
      <c r="B5579" s="361"/>
      <c r="C5579" s="368"/>
      <c r="D5579" s="368"/>
      <c r="E5579" s="368"/>
      <c r="F5579" s="368"/>
      <c r="G5579" s="369"/>
      <c r="H5579" s="369"/>
      <c r="I5579" s="443"/>
      <c r="J5579" s="368"/>
      <c r="O5579" s="457"/>
      <c r="P5579" s="398"/>
      <c r="Q5579" s="398"/>
    </row>
    <row r="5580" spans="1:17" s="364" customFormat="1" ht="109.2" customHeight="1" x14ac:dyDescent="0.3">
      <c r="A5580" s="368"/>
      <c r="B5580" s="361"/>
      <c r="C5580" s="368"/>
      <c r="D5580" s="368"/>
      <c r="E5580" s="368"/>
      <c r="F5580" s="368"/>
      <c r="G5580" s="369"/>
      <c r="H5580" s="369"/>
      <c r="I5580" s="443"/>
      <c r="J5580" s="368"/>
      <c r="O5580" s="457"/>
      <c r="P5580" s="398"/>
      <c r="Q5580" s="398"/>
    </row>
    <row r="5581" spans="1:17" s="364" customFormat="1" ht="109.2" customHeight="1" x14ac:dyDescent="0.3">
      <c r="A5581" s="368"/>
      <c r="B5581" s="361"/>
      <c r="C5581" s="368"/>
      <c r="D5581" s="368"/>
      <c r="E5581" s="368"/>
      <c r="F5581" s="368"/>
      <c r="G5581" s="369"/>
      <c r="H5581" s="369"/>
      <c r="I5581" s="443"/>
      <c r="J5581" s="368"/>
      <c r="O5581" s="457"/>
      <c r="P5581" s="398"/>
      <c r="Q5581" s="398"/>
    </row>
    <row r="5582" spans="1:17" s="364" customFormat="1" ht="109.2" customHeight="1" x14ac:dyDescent="0.3">
      <c r="A5582" s="368"/>
      <c r="B5582" s="361"/>
      <c r="C5582" s="368"/>
      <c r="D5582" s="368"/>
      <c r="E5582" s="368"/>
      <c r="F5582" s="368"/>
      <c r="G5582" s="369"/>
      <c r="H5582" s="369"/>
      <c r="I5582" s="443"/>
      <c r="J5582" s="368"/>
      <c r="O5582" s="457"/>
      <c r="P5582" s="398"/>
      <c r="Q5582" s="398"/>
    </row>
    <row r="5583" spans="1:17" s="364" customFormat="1" ht="109.2" customHeight="1" x14ac:dyDescent="0.3">
      <c r="A5583" s="368"/>
      <c r="B5583" s="361"/>
      <c r="C5583" s="368"/>
      <c r="D5583" s="368"/>
      <c r="E5583" s="368"/>
      <c r="F5583" s="368"/>
      <c r="G5583" s="369"/>
      <c r="H5583" s="369"/>
      <c r="I5583" s="443"/>
      <c r="J5583" s="368"/>
      <c r="O5583" s="457"/>
      <c r="P5583" s="398"/>
      <c r="Q5583" s="398"/>
    </row>
    <row r="5584" spans="1:17" s="364" customFormat="1" ht="109.2" customHeight="1" x14ac:dyDescent="0.3">
      <c r="A5584" s="368"/>
      <c r="B5584" s="361"/>
      <c r="C5584" s="368"/>
      <c r="D5584" s="368"/>
      <c r="E5584" s="368"/>
      <c r="F5584" s="368"/>
      <c r="G5584" s="369"/>
      <c r="H5584" s="369"/>
      <c r="I5584" s="443"/>
      <c r="J5584" s="368"/>
      <c r="O5584" s="457"/>
      <c r="P5584" s="398"/>
      <c r="Q5584" s="398"/>
    </row>
    <row r="5585" spans="1:17" s="364" customFormat="1" ht="109.2" customHeight="1" x14ac:dyDescent="0.3">
      <c r="A5585" s="368"/>
      <c r="B5585" s="361"/>
      <c r="C5585" s="368"/>
      <c r="D5585" s="368"/>
      <c r="E5585" s="368"/>
      <c r="F5585" s="368"/>
      <c r="G5585" s="369"/>
      <c r="H5585" s="369"/>
      <c r="I5585" s="443"/>
      <c r="J5585" s="368"/>
      <c r="O5585" s="457"/>
      <c r="P5585" s="398"/>
      <c r="Q5585" s="398"/>
    </row>
    <row r="5586" spans="1:17" s="364" customFormat="1" ht="109.2" customHeight="1" x14ac:dyDescent="0.3">
      <c r="A5586" s="368"/>
      <c r="B5586" s="361"/>
      <c r="C5586" s="368"/>
      <c r="D5586" s="368"/>
      <c r="E5586" s="368"/>
      <c r="F5586" s="368"/>
      <c r="G5586" s="369"/>
      <c r="H5586" s="369"/>
      <c r="I5586" s="443"/>
      <c r="J5586" s="368"/>
      <c r="O5586" s="457"/>
      <c r="P5586" s="398"/>
      <c r="Q5586" s="398"/>
    </row>
    <row r="5587" spans="1:17" s="364" customFormat="1" ht="109.2" customHeight="1" x14ac:dyDescent="0.3">
      <c r="A5587" s="368"/>
      <c r="B5587" s="361"/>
      <c r="C5587" s="368"/>
      <c r="D5587" s="368"/>
      <c r="E5587" s="368"/>
      <c r="F5587" s="368"/>
      <c r="G5587" s="369"/>
      <c r="H5587" s="369"/>
      <c r="I5587" s="443"/>
      <c r="J5587" s="368"/>
      <c r="O5587" s="457"/>
      <c r="P5587" s="398"/>
      <c r="Q5587" s="398"/>
    </row>
    <row r="5588" spans="1:17" s="364" customFormat="1" ht="109.2" customHeight="1" x14ac:dyDescent="0.3">
      <c r="A5588" s="368"/>
      <c r="B5588" s="361"/>
      <c r="C5588" s="368"/>
      <c r="D5588" s="368"/>
      <c r="E5588" s="368"/>
      <c r="F5588" s="368"/>
      <c r="G5588" s="369"/>
      <c r="H5588" s="369"/>
      <c r="I5588" s="443"/>
      <c r="J5588" s="368"/>
      <c r="O5588" s="457"/>
      <c r="P5588" s="398"/>
      <c r="Q5588" s="398"/>
    </row>
    <row r="5589" spans="1:17" s="364" customFormat="1" ht="109.2" customHeight="1" x14ac:dyDescent="0.3">
      <c r="A5589" s="368"/>
      <c r="B5589" s="361"/>
      <c r="C5589" s="368"/>
      <c r="D5589" s="368"/>
      <c r="E5589" s="368"/>
      <c r="F5589" s="368"/>
      <c r="G5589" s="369"/>
      <c r="H5589" s="369"/>
      <c r="I5589" s="443"/>
      <c r="J5589" s="368"/>
      <c r="O5589" s="457"/>
      <c r="P5589" s="398"/>
      <c r="Q5589" s="398"/>
    </row>
    <row r="5590" spans="1:17" s="364" customFormat="1" ht="109.2" customHeight="1" x14ac:dyDescent="0.3">
      <c r="A5590" s="368"/>
      <c r="B5590" s="361"/>
      <c r="C5590" s="368"/>
      <c r="D5590" s="368"/>
      <c r="E5590" s="368"/>
      <c r="F5590" s="368"/>
      <c r="G5590" s="369"/>
      <c r="H5590" s="369"/>
      <c r="I5590" s="443"/>
      <c r="J5590" s="368"/>
      <c r="O5590" s="457"/>
      <c r="P5590" s="398"/>
      <c r="Q5590" s="398"/>
    </row>
    <row r="5591" spans="1:17" s="364" customFormat="1" ht="109.2" customHeight="1" x14ac:dyDescent="0.3">
      <c r="A5591" s="368"/>
      <c r="B5591" s="361"/>
      <c r="C5591" s="368"/>
      <c r="D5591" s="368"/>
      <c r="E5591" s="368"/>
      <c r="F5591" s="368"/>
      <c r="G5591" s="369"/>
      <c r="H5591" s="369"/>
      <c r="I5591" s="443"/>
      <c r="J5591" s="368"/>
      <c r="O5591" s="457"/>
      <c r="P5591" s="398"/>
      <c r="Q5591" s="398"/>
    </row>
    <row r="5592" spans="1:17" s="364" customFormat="1" ht="109.2" customHeight="1" x14ac:dyDescent="0.3">
      <c r="A5592" s="368"/>
      <c r="B5592" s="361"/>
      <c r="C5592" s="368"/>
      <c r="D5592" s="368"/>
      <c r="E5592" s="368"/>
      <c r="F5592" s="368"/>
      <c r="G5592" s="369"/>
      <c r="H5592" s="369"/>
      <c r="I5592" s="443"/>
      <c r="J5592" s="368"/>
      <c r="O5592" s="457"/>
      <c r="P5592" s="398"/>
      <c r="Q5592" s="398"/>
    </row>
    <row r="5593" spans="1:17" s="364" customFormat="1" ht="109.2" customHeight="1" x14ac:dyDescent="0.3">
      <c r="A5593" s="368"/>
      <c r="B5593" s="361"/>
      <c r="C5593" s="368"/>
      <c r="D5593" s="368"/>
      <c r="E5593" s="368"/>
      <c r="F5593" s="368"/>
      <c r="G5593" s="369"/>
      <c r="H5593" s="369"/>
      <c r="I5593" s="443"/>
      <c r="J5593" s="368"/>
      <c r="O5593" s="457"/>
      <c r="P5593" s="398"/>
      <c r="Q5593" s="398"/>
    </row>
    <row r="5594" spans="1:17" s="364" customFormat="1" ht="109.2" customHeight="1" x14ac:dyDescent="0.3">
      <c r="A5594" s="368"/>
      <c r="B5594" s="361"/>
      <c r="C5594" s="368"/>
      <c r="D5594" s="368"/>
      <c r="E5594" s="368"/>
      <c r="F5594" s="368"/>
      <c r="G5594" s="369"/>
      <c r="H5594" s="369"/>
      <c r="I5594" s="443"/>
      <c r="J5594" s="368"/>
      <c r="O5594" s="457"/>
      <c r="P5594" s="398"/>
      <c r="Q5594" s="398"/>
    </row>
    <row r="5595" spans="1:17" s="364" customFormat="1" ht="109.2" customHeight="1" x14ac:dyDescent="0.3">
      <c r="A5595" s="368"/>
      <c r="B5595" s="361"/>
      <c r="C5595" s="368"/>
      <c r="D5595" s="368"/>
      <c r="E5595" s="368"/>
      <c r="F5595" s="368"/>
      <c r="G5595" s="369"/>
      <c r="H5595" s="369"/>
      <c r="I5595" s="443"/>
      <c r="J5595" s="368"/>
      <c r="O5595" s="457"/>
      <c r="P5595" s="398"/>
      <c r="Q5595" s="398"/>
    </row>
    <row r="5596" spans="1:17" s="364" customFormat="1" ht="109.2" customHeight="1" x14ac:dyDescent="0.3">
      <c r="A5596" s="368"/>
      <c r="B5596" s="361"/>
      <c r="C5596" s="368"/>
      <c r="D5596" s="368"/>
      <c r="E5596" s="368"/>
      <c r="F5596" s="368"/>
      <c r="G5596" s="369"/>
      <c r="H5596" s="369"/>
      <c r="I5596" s="443"/>
      <c r="J5596" s="368"/>
      <c r="O5596" s="457"/>
      <c r="P5596" s="398"/>
      <c r="Q5596" s="398"/>
    </row>
    <row r="5597" spans="1:17" s="364" customFormat="1" ht="109.2" customHeight="1" x14ac:dyDescent="0.3">
      <c r="A5597" s="368"/>
      <c r="B5597" s="361"/>
      <c r="C5597" s="368"/>
      <c r="D5597" s="368"/>
      <c r="E5597" s="368"/>
      <c r="F5597" s="368"/>
      <c r="G5597" s="369"/>
      <c r="H5597" s="369"/>
      <c r="I5597" s="443"/>
      <c r="J5597" s="368"/>
      <c r="O5597" s="457"/>
      <c r="P5597" s="398"/>
      <c r="Q5597" s="398"/>
    </row>
    <row r="5598" spans="1:17" s="364" customFormat="1" ht="109.2" customHeight="1" x14ac:dyDescent="0.3">
      <c r="A5598" s="368"/>
      <c r="B5598" s="361"/>
      <c r="C5598" s="368"/>
      <c r="D5598" s="368"/>
      <c r="E5598" s="368"/>
      <c r="F5598" s="368"/>
      <c r="G5598" s="369"/>
      <c r="H5598" s="369"/>
      <c r="I5598" s="443"/>
      <c r="J5598" s="368"/>
      <c r="O5598" s="457"/>
      <c r="P5598" s="398"/>
      <c r="Q5598" s="398"/>
    </row>
    <row r="5599" spans="1:17" s="364" customFormat="1" ht="109.2" customHeight="1" x14ac:dyDescent="0.3">
      <c r="A5599" s="368"/>
      <c r="B5599" s="361"/>
      <c r="C5599" s="368"/>
      <c r="D5599" s="368"/>
      <c r="E5599" s="368"/>
      <c r="F5599" s="368"/>
      <c r="G5599" s="369"/>
      <c r="H5599" s="369"/>
      <c r="I5599" s="443"/>
      <c r="J5599" s="368"/>
      <c r="O5599" s="457"/>
      <c r="P5599" s="398"/>
      <c r="Q5599" s="398"/>
    </row>
    <row r="5600" spans="1:17" s="364" customFormat="1" ht="109.2" customHeight="1" x14ac:dyDescent="0.3">
      <c r="A5600" s="368"/>
      <c r="B5600" s="361"/>
      <c r="C5600" s="368"/>
      <c r="D5600" s="368"/>
      <c r="E5600" s="368"/>
      <c r="F5600" s="368"/>
      <c r="G5600" s="369"/>
      <c r="H5600" s="369"/>
      <c r="I5600" s="443"/>
      <c r="J5600" s="368"/>
      <c r="O5600" s="457"/>
      <c r="P5600" s="398"/>
      <c r="Q5600" s="398"/>
    </row>
    <row r="5601" spans="1:17" s="364" customFormat="1" ht="109.2" customHeight="1" x14ac:dyDescent="0.3">
      <c r="A5601" s="368"/>
      <c r="B5601" s="361"/>
      <c r="C5601" s="368"/>
      <c r="D5601" s="368"/>
      <c r="E5601" s="368"/>
      <c r="F5601" s="368"/>
      <c r="G5601" s="369"/>
      <c r="H5601" s="369"/>
      <c r="I5601" s="443"/>
      <c r="J5601" s="368"/>
      <c r="O5601" s="457"/>
      <c r="P5601" s="398"/>
      <c r="Q5601" s="398"/>
    </row>
    <row r="5602" spans="1:17" s="364" customFormat="1" ht="109.2" customHeight="1" x14ac:dyDescent="0.3">
      <c r="A5602" s="368"/>
      <c r="B5602" s="361"/>
      <c r="C5602" s="368"/>
      <c r="D5602" s="368"/>
      <c r="E5602" s="368"/>
      <c r="F5602" s="368"/>
      <c r="G5602" s="369"/>
      <c r="H5602" s="369"/>
      <c r="I5602" s="443"/>
      <c r="J5602" s="368"/>
      <c r="O5602" s="457"/>
      <c r="P5602" s="398"/>
      <c r="Q5602" s="398"/>
    </row>
    <row r="5603" spans="1:17" s="364" customFormat="1" ht="109.2" customHeight="1" x14ac:dyDescent="0.3">
      <c r="A5603" s="368"/>
      <c r="B5603" s="361"/>
      <c r="C5603" s="368"/>
      <c r="D5603" s="368"/>
      <c r="E5603" s="368"/>
      <c r="F5603" s="368"/>
      <c r="G5603" s="369"/>
      <c r="H5603" s="369"/>
      <c r="I5603" s="443"/>
      <c r="J5603" s="368"/>
      <c r="O5603" s="457"/>
      <c r="P5603" s="398"/>
      <c r="Q5603" s="398"/>
    </row>
    <row r="5604" spans="1:17" s="364" customFormat="1" ht="109.2" customHeight="1" x14ac:dyDescent="0.3">
      <c r="A5604" s="368"/>
      <c r="B5604" s="361"/>
      <c r="C5604" s="368"/>
      <c r="D5604" s="368"/>
      <c r="E5604" s="368"/>
      <c r="F5604" s="368"/>
      <c r="G5604" s="369"/>
      <c r="H5604" s="369"/>
      <c r="I5604" s="443"/>
      <c r="J5604" s="368"/>
      <c r="O5604" s="457"/>
      <c r="P5604" s="398"/>
      <c r="Q5604" s="398"/>
    </row>
    <row r="5605" spans="1:17" s="364" customFormat="1" ht="109.2" customHeight="1" x14ac:dyDescent="0.3">
      <c r="A5605" s="368"/>
      <c r="B5605" s="361"/>
      <c r="C5605" s="368"/>
      <c r="D5605" s="368"/>
      <c r="E5605" s="368"/>
      <c r="F5605" s="368"/>
      <c r="G5605" s="369"/>
      <c r="H5605" s="369"/>
      <c r="I5605" s="443"/>
      <c r="J5605" s="368"/>
      <c r="O5605" s="457"/>
      <c r="P5605" s="398"/>
      <c r="Q5605" s="398"/>
    </row>
    <row r="5606" spans="1:17" s="364" customFormat="1" ht="109.2" customHeight="1" x14ac:dyDescent="0.3">
      <c r="A5606" s="368"/>
      <c r="B5606" s="361"/>
      <c r="C5606" s="368"/>
      <c r="D5606" s="368"/>
      <c r="E5606" s="368"/>
      <c r="F5606" s="368"/>
      <c r="G5606" s="369"/>
      <c r="H5606" s="369"/>
      <c r="I5606" s="443"/>
      <c r="J5606" s="368"/>
      <c r="O5606" s="457"/>
      <c r="P5606" s="398"/>
      <c r="Q5606" s="398"/>
    </row>
    <row r="5607" spans="1:17" s="364" customFormat="1" ht="109.2" customHeight="1" x14ac:dyDescent="0.3">
      <c r="A5607" s="368"/>
      <c r="B5607" s="361"/>
      <c r="C5607" s="368"/>
      <c r="D5607" s="368"/>
      <c r="E5607" s="368"/>
      <c r="F5607" s="368"/>
      <c r="G5607" s="369"/>
      <c r="H5607" s="369"/>
      <c r="I5607" s="443"/>
      <c r="J5607" s="368"/>
      <c r="O5607" s="457"/>
      <c r="P5607" s="398"/>
      <c r="Q5607" s="398"/>
    </row>
    <row r="5608" spans="1:17" s="364" customFormat="1" ht="109.2" customHeight="1" x14ac:dyDescent="0.3">
      <c r="A5608" s="368"/>
      <c r="B5608" s="361"/>
      <c r="C5608" s="368"/>
      <c r="D5608" s="368"/>
      <c r="E5608" s="368"/>
      <c r="F5608" s="368"/>
      <c r="G5608" s="369"/>
      <c r="H5608" s="369"/>
      <c r="I5608" s="443"/>
      <c r="J5608" s="368"/>
      <c r="O5608" s="457"/>
      <c r="P5608" s="398"/>
      <c r="Q5608" s="398"/>
    </row>
    <row r="5609" spans="1:17" s="364" customFormat="1" ht="109.2" customHeight="1" x14ac:dyDescent="0.3">
      <c r="A5609" s="368"/>
      <c r="B5609" s="361"/>
      <c r="C5609" s="368"/>
      <c r="D5609" s="368"/>
      <c r="E5609" s="368"/>
      <c r="F5609" s="368"/>
      <c r="G5609" s="369"/>
      <c r="H5609" s="369"/>
      <c r="I5609" s="443"/>
      <c r="J5609" s="368"/>
      <c r="O5609" s="457"/>
      <c r="P5609" s="398"/>
      <c r="Q5609" s="398"/>
    </row>
    <row r="5610" spans="1:17" s="364" customFormat="1" ht="109.2" customHeight="1" x14ac:dyDescent="0.3">
      <c r="A5610" s="368"/>
      <c r="B5610" s="361"/>
      <c r="C5610" s="368"/>
      <c r="D5610" s="368"/>
      <c r="E5610" s="368"/>
      <c r="F5610" s="368"/>
      <c r="G5610" s="369"/>
      <c r="H5610" s="369"/>
      <c r="I5610" s="443"/>
      <c r="J5610" s="368"/>
      <c r="O5610" s="457"/>
      <c r="P5610" s="398"/>
      <c r="Q5610" s="398"/>
    </row>
    <row r="5611" spans="1:17" s="364" customFormat="1" ht="109.2" customHeight="1" x14ac:dyDescent="0.3">
      <c r="A5611" s="368"/>
      <c r="B5611" s="361"/>
      <c r="C5611" s="368"/>
      <c r="D5611" s="368"/>
      <c r="E5611" s="368"/>
      <c r="F5611" s="368"/>
      <c r="G5611" s="369"/>
      <c r="H5611" s="369"/>
      <c r="I5611" s="443"/>
      <c r="J5611" s="368"/>
      <c r="O5611" s="457"/>
      <c r="P5611" s="398"/>
      <c r="Q5611" s="398"/>
    </row>
    <row r="5612" spans="1:17" s="364" customFormat="1" ht="109.2" customHeight="1" x14ac:dyDescent="0.3">
      <c r="A5612" s="368"/>
      <c r="B5612" s="361"/>
      <c r="C5612" s="368"/>
      <c r="D5612" s="368"/>
      <c r="E5612" s="368"/>
      <c r="F5612" s="368"/>
      <c r="G5612" s="369"/>
      <c r="H5612" s="369"/>
      <c r="I5612" s="443"/>
      <c r="J5612" s="368"/>
      <c r="O5612" s="457"/>
      <c r="P5612" s="398"/>
      <c r="Q5612" s="398"/>
    </row>
    <row r="5613" spans="1:17" s="364" customFormat="1" ht="109.2" customHeight="1" x14ac:dyDescent="0.3">
      <c r="A5613" s="368"/>
      <c r="B5613" s="361"/>
      <c r="C5613" s="368"/>
      <c r="D5613" s="368"/>
      <c r="E5613" s="368"/>
      <c r="F5613" s="368"/>
      <c r="G5613" s="369"/>
      <c r="H5613" s="369"/>
      <c r="I5613" s="443"/>
      <c r="J5613" s="368"/>
      <c r="O5613" s="457"/>
      <c r="P5613" s="398"/>
      <c r="Q5613" s="398"/>
    </row>
    <row r="5614" spans="1:17" s="364" customFormat="1" ht="109.2" customHeight="1" x14ac:dyDescent="0.3">
      <c r="A5614" s="368"/>
      <c r="B5614" s="361"/>
      <c r="C5614" s="368"/>
      <c r="D5614" s="368"/>
      <c r="E5614" s="368"/>
      <c r="F5614" s="368"/>
      <c r="G5614" s="369"/>
      <c r="H5614" s="369"/>
      <c r="I5614" s="443"/>
      <c r="J5614" s="368"/>
      <c r="O5614" s="457"/>
      <c r="P5614" s="398"/>
      <c r="Q5614" s="398"/>
    </row>
    <row r="5615" spans="1:17" s="364" customFormat="1" ht="109.2" customHeight="1" x14ac:dyDescent="0.3">
      <c r="A5615" s="368"/>
      <c r="B5615" s="361"/>
      <c r="C5615" s="368"/>
      <c r="D5615" s="368"/>
      <c r="E5615" s="368"/>
      <c r="F5615" s="368"/>
      <c r="G5615" s="369"/>
      <c r="H5615" s="369"/>
      <c r="I5615" s="443"/>
      <c r="J5615" s="368"/>
      <c r="O5615" s="457"/>
      <c r="P5615" s="398"/>
      <c r="Q5615" s="398"/>
    </row>
    <row r="5616" spans="1:17" s="364" customFormat="1" ht="109.2" customHeight="1" x14ac:dyDescent="0.3">
      <c r="A5616" s="368"/>
      <c r="B5616" s="361"/>
      <c r="C5616" s="368"/>
      <c r="D5616" s="368"/>
      <c r="E5616" s="368"/>
      <c r="F5616" s="368"/>
      <c r="G5616" s="369"/>
      <c r="H5616" s="369"/>
      <c r="I5616" s="443"/>
      <c r="J5616" s="368"/>
      <c r="O5616" s="457"/>
      <c r="P5616" s="398"/>
      <c r="Q5616" s="398"/>
    </row>
    <row r="5617" spans="1:17" s="364" customFormat="1" ht="109.2" customHeight="1" x14ac:dyDescent="0.3">
      <c r="A5617" s="368"/>
      <c r="B5617" s="361"/>
      <c r="C5617" s="368"/>
      <c r="D5617" s="368"/>
      <c r="E5617" s="368"/>
      <c r="F5617" s="368"/>
      <c r="G5617" s="369"/>
      <c r="H5617" s="369"/>
      <c r="I5617" s="443"/>
      <c r="J5617" s="368"/>
      <c r="O5617" s="457"/>
      <c r="P5617" s="398"/>
      <c r="Q5617" s="398"/>
    </row>
    <row r="5618" spans="1:17" s="364" customFormat="1" ht="109.2" customHeight="1" x14ac:dyDescent="0.3">
      <c r="A5618" s="368"/>
      <c r="B5618" s="361"/>
      <c r="C5618" s="368"/>
      <c r="D5618" s="368"/>
      <c r="E5618" s="368"/>
      <c r="F5618" s="368"/>
      <c r="G5618" s="369"/>
      <c r="H5618" s="369"/>
      <c r="I5618" s="443"/>
      <c r="J5618" s="368"/>
      <c r="O5618" s="457"/>
      <c r="P5618" s="398"/>
      <c r="Q5618" s="398"/>
    </row>
    <row r="5619" spans="1:17" s="364" customFormat="1" ht="109.2" customHeight="1" x14ac:dyDescent="0.3">
      <c r="A5619" s="368"/>
      <c r="B5619" s="361"/>
      <c r="C5619" s="368"/>
      <c r="D5619" s="368"/>
      <c r="E5619" s="368"/>
      <c r="F5619" s="368"/>
      <c r="G5619" s="369"/>
      <c r="H5619" s="369"/>
      <c r="I5619" s="443"/>
      <c r="J5619" s="368"/>
      <c r="O5619" s="457"/>
      <c r="P5619" s="398"/>
      <c r="Q5619" s="398"/>
    </row>
    <row r="5620" spans="1:17" s="364" customFormat="1" ht="109.2" customHeight="1" x14ac:dyDescent="0.3">
      <c r="A5620" s="368"/>
      <c r="B5620" s="361"/>
      <c r="C5620" s="368"/>
      <c r="D5620" s="368"/>
      <c r="E5620" s="368"/>
      <c r="F5620" s="368"/>
      <c r="G5620" s="369"/>
      <c r="H5620" s="369"/>
      <c r="I5620" s="443"/>
      <c r="J5620" s="368"/>
      <c r="O5620" s="457"/>
      <c r="P5620" s="398"/>
      <c r="Q5620" s="398"/>
    </row>
    <row r="5621" spans="1:17" s="364" customFormat="1" ht="109.2" customHeight="1" x14ac:dyDescent="0.3">
      <c r="A5621" s="368"/>
      <c r="B5621" s="361"/>
      <c r="C5621" s="368"/>
      <c r="D5621" s="368"/>
      <c r="E5621" s="368"/>
      <c r="F5621" s="368"/>
      <c r="G5621" s="369"/>
      <c r="H5621" s="369"/>
      <c r="I5621" s="443"/>
      <c r="J5621" s="368"/>
      <c r="O5621" s="457"/>
      <c r="P5621" s="398"/>
      <c r="Q5621" s="398"/>
    </row>
    <row r="5622" spans="1:17" s="364" customFormat="1" ht="109.2" customHeight="1" x14ac:dyDescent="0.3">
      <c r="A5622" s="368"/>
      <c r="B5622" s="361"/>
      <c r="C5622" s="368"/>
      <c r="D5622" s="368"/>
      <c r="E5622" s="368"/>
      <c r="F5622" s="368"/>
      <c r="G5622" s="369"/>
      <c r="H5622" s="369"/>
      <c r="I5622" s="443"/>
      <c r="J5622" s="368"/>
      <c r="O5622" s="457"/>
      <c r="P5622" s="398"/>
      <c r="Q5622" s="398"/>
    </row>
    <row r="5623" spans="1:17" s="364" customFormat="1" ht="109.2" customHeight="1" x14ac:dyDescent="0.3">
      <c r="A5623" s="368"/>
      <c r="B5623" s="361"/>
      <c r="C5623" s="368"/>
      <c r="D5623" s="368"/>
      <c r="E5623" s="368"/>
      <c r="F5623" s="368"/>
      <c r="G5623" s="369"/>
      <c r="H5623" s="369"/>
      <c r="I5623" s="443"/>
      <c r="J5623" s="368"/>
      <c r="O5623" s="457"/>
      <c r="P5623" s="398"/>
      <c r="Q5623" s="398"/>
    </row>
    <row r="5624" spans="1:17" s="364" customFormat="1" ht="109.2" customHeight="1" x14ac:dyDescent="0.3">
      <c r="A5624" s="368"/>
      <c r="B5624" s="361"/>
      <c r="C5624" s="368"/>
      <c r="D5624" s="368"/>
      <c r="E5624" s="368"/>
      <c r="F5624" s="368"/>
      <c r="G5624" s="369"/>
      <c r="H5624" s="369"/>
      <c r="I5624" s="443"/>
      <c r="J5624" s="368"/>
      <c r="O5624" s="457"/>
      <c r="P5624" s="398"/>
      <c r="Q5624" s="398"/>
    </row>
    <row r="5625" spans="1:17" s="364" customFormat="1" ht="109.2" customHeight="1" x14ac:dyDescent="0.3">
      <c r="A5625" s="368"/>
      <c r="B5625" s="361"/>
      <c r="C5625" s="368"/>
      <c r="D5625" s="368"/>
      <c r="E5625" s="368"/>
      <c r="F5625" s="368"/>
      <c r="G5625" s="369"/>
      <c r="H5625" s="369"/>
      <c r="I5625" s="443"/>
      <c r="J5625" s="368"/>
      <c r="O5625" s="457"/>
      <c r="P5625" s="398"/>
      <c r="Q5625" s="398"/>
    </row>
    <row r="5626" spans="1:17" s="364" customFormat="1" ht="109.2" customHeight="1" x14ac:dyDescent="0.3">
      <c r="A5626" s="368"/>
      <c r="B5626" s="361"/>
      <c r="C5626" s="368"/>
      <c r="D5626" s="368"/>
      <c r="E5626" s="368"/>
      <c r="F5626" s="368"/>
      <c r="G5626" s="369"/>
      <c r="H5626" s="369"/>
      <c r="I5626" s="443"/>
      <c r="J5626" s="368"/>
      <c r="O5626" s="457"/>
      <c r="P5626" s="398"/>
      <c r="Q5626" s="398"/>
    </row>
    <row r="5627" spans="1:17" s="364" customFormat="1" ht="109.2" customHeight="1" x14ac:dyDescent="0.3">
      <c r="A5627" s="368"/>
      <c r="B5627" s="361"/>
      <c r="C5627" s="368"/>
      <c r="D5627" s="368"/>
      <c r="E5627" s="368"/>
      <c r="F5627" s="368"/>
      <c r="G5627" s="369"/>
      <c r="H5627" s="369"/>
      <c r="I5627" s="443"/>
      <c r="J5627" s="368"/>
      <c r="O5627" s="457"/>
      <c r="P5627" s="398"/>
      <c r="Q5627" s="398"/>
    </row>
    <row r="5628" spans="1:17" s="364" customFormat="1" ht="109.2" customHeight="1" x14ac:dyDescent="0.3">
      <c r="A5628" s="368"/>
      <c r="B5628" s="361"/>
      <c r="C5628" s="368"/>
      <c r="D5628" s="368"/>
      <c r="E5628" s="368"/>
      <c r="F5628" s="368"/>
      <c r="G5628" s="369"/>
      <c r="H5628" s="369"/>
      <c r="I5628" s="443"/>
      <c r="J5628" s="368"/>
      <c r="O5628" s="457"/>
      <c r="P5628" s="398"/>
      <c r="Q5628" s="398"/>
    </row>
    <row r="5629" spans="1:17" s="364" customFormat="1" ht="109.2" customHeight="1" x14ac:dyDescent="0.3">
      <c r="A5629" s="368"/>
      <c r="B5629" s="361"/>
      <c r="C5629" s="368"/>
      <c r="D5629" s="368"/>
      <c r="E5629" s="368"/>
      <c r="F5629" s="368"/>
      <c r="G5629" s="369"/>
      <c r="H5629" s="369"/>
      <c r="I5629" s="443"/>
      <c r="J5629" s="368"/>
      <c r="O5629" s="457"/>
      <c r="P5629" s="398"/>
      <c r="Q5629" s="398"/>
    </row>
    <row r="5630" spans="1:17" s="364" customFormat="1" ht="109.2" customHeight="1" x14ac:dyDescent="0.3">
      <c r="A5630" s="368"/>
      <c r="B5630" s="361"/>
      <c r="C5630" s="368"/>
      <c r="D5630" s="368"/>
      <c r="E5630" s="368"/>
      <c r="F5630" s="368"/>
      <c r="G5630" s="369"/>
      <c r="H5630" s="369"/>
      <c r="I5630" s="443"/>
      <c r="J5630" s="368"/>
      <c r="O5630" s="457"/>
      <c r="P5630" s="398"/>
      <c r="Q5630" s="398"/>
    </row>
    <row r="5631" spans="1:17" s="364" customFormat="1" ht="109.2" customHeight="1" x14ac:dyDescent="0.3">
      <c r="A5631" s="368"/>
      <c r="B5631" s="361"/>
      <c r="C5631" s="368"/>
      <c r="D5631" s="368"/>
      <c r="E5631" s="368"/>
      <c r="F5631" s="368"/>
      <c r="G5631" s="369"/>
      <c r="H5631" s="369"/>
      <c r="I5631" s="443"/>
      <c r="J5631" s="368"/>
      <c r="O5631" s="457"/>
      <c r="P5631" s="398"/>
      <c r="Q5631" s="398"/>
    </row>
    <row r="5632" spans="1:17" s="364" customFormat="1" ht="109.2" customHeight="1" x14ac:dyDescent="0.3">
      <c r="A5632" s="368"/>
      <c r="B5632" s="361"/>
      <c r="C5632" s="368"/>
      <c r="D5632" s="368"/>
      <c r="E5632" s="368"/>
      <c r="F5632" s="368"/>
      <c r="G5632" s="369"/>
      <c r="H5632" s="369"/>
      <c r="I5632" s="443"/>
      <c r="J5632" s="368"/>
      <c r="O5632" s="457"/>
      <c r="P5632" s="398"/>
      <c r="Q5632" s="398"/>
    </row>
    <row r="5633" spans="1:17" s="364" customFormat="1" ht="109.2" customHeight="1" x14ac:dyDescent="0.3">
      <c r="A5633" s="368"/>
      <c r="B5633" s="361"/>
      <c r="C5633" s="368"/>
      <c r="D5633" s="368"/>
      <c r="E5633" s="368"/>
      <c r="F5633" s="368"/>
      <c r="G5633" s="369"/>
      <c r="H5633" s="369"/>
      <c r="I5633" s="443"/>
      <c r="J5633" s="368"/>
      <c r="O5633" s="457"/>
      <c r="P5633" s="398"/>
      <c r="Q5633" s="398"/>
    </row>
    <row r="5634" spans="1:17" s="364" customFormat="1" ht="109.2" customHeight="1" x14ac:dyDescent="0.3">
      <c r="A5634" s="368"/>
      <c r="B5634" s="361"/>
      <c r="C5634" s="368"/>
      <c r="D5634" s="368"/>
      <c r="E5634" s="368"/>
      <c r="F5634" s="368"/>
      <c r="G5634" s="369"/>
      <c r="H5634" s="369"/>
      <c r="I5634" s="443"/>
      <c r="J5634" s="368"/>
      <c r="O5634" s="457"/>
      <c r="P5634" s="398"/>
      <c r="Q5634" s="398"/>
    </row>
    <row r="5635" spans="1:17" s="364" customFormat="1" ht="109.2" customHeight="1" x14ac:dyDescent="0.3">
      <c r="A5635" s="368"/>
      <c r="B5635" s="361"/>
      <c r="C5635" s="368"/>
      <c r="D5635" s="368"/>
      <c r="E5635" s="368"/>
      <c r="F5635" s="368"/>
      <c r="G5635" s="369"/>
      <c r="H5635" s="369"/>
      <c r="I5635" s="443"/>
      <c r="J5635" s="368"/>
      <c r="O5635" s="457"/>
      <c r="P5635" s="398"/>
      <c r="Q5635" s="398"/>
    </row>
    <row r="5636" spans="1:17" s="364" customFormat="1" ht="109.2" customHeight="1" x14ac:dyDescent="0.3">
      <c r="A5636" s="368"/>
      <c r="B5636" s="361"/>
      <c r="C5636" s="368"/>
      <c r="D5636" s="368"/>
      <c r="E5636" s="368"/>
      <c r="F5636" s="368"/>
      <c r="G5636" s="369"/>
      <c r="H5636" s="369"/>
      <c r="I5636" s="443"/>
      <c r="J5636" s="368"/>
      <c r="O5636" s="457"/>
      <c r="P5636" s="398"/>
      <c r="Q5636" s="398"/>
    </row>
    <row r="5637" spans="1:17" s="364" customFormat="1" ht="109.2" customHeight="1" x14ac:dyDescent="0.3">
      <c r="A5637" s="368"/>
      <c r="B5637" s="361"/>
      <c r="C5637" s="368"/>
      <c r="D5637" s="368"/>
      <c r="E5637" s="368"/>
      <c r="F5637" s="368"/>
      <c r="G5637" s="369"/>
      <c r="H5637" s="369"/>
      <c r="I5637" s="443"/>
      <c r="J5637" s="368"/>
      <c r="O5637" s="457"/>
      <c r="P5637" s="398"/>
      <c r="Q5637" s="398"/>
    </row>
    <row r="5638" spans="1:17" s="364" customFormat="1" ht="109.2" customHeight="1" x14ac:dyDescent="0.3">
      <c r="A5638" s="368"/>
      <c r="B5638" s="361"/>
      <c r="C5638" s="368"/>
      <c r="D5638" s="368"/>
      <c r="E5638" s="368"/>
      <c r="F5638" s="368"/>
      <c r="G5638" s="369"/>
      <c r="H5638" s="369"/>
      <c r="I5638" s="443"/>
      <c r="J5638" s="368"/>
      <c r="O5638" s="457"/>
      <c r="P5638" s="398"/>
      <c r="Q5638" s="398"/>
    </row>
    <row r="5639" spans="1:17" s="364" customFormat="1" ht="109.2" customHeight="1" x14ac:dyDescent="0.3">
      <c r="A5639" s="368"/>
      <c r="B5639" s="361"/>
      <c r="C5639" s="368"/>
      <c r="D5639" s="368"/>
      <c r="E5639" s="368"/>
      <c r="F5639" s="368"/>
      <c r="G5639" s="369"/>
      <c r="H5639" s="369"/>
      <c r="I5639" s="443"/>
      <c r="J5639" s="368"/>
      <c r="O5639" s="457"/>
      <c r="P5639" s="398"/>
      <c r="Q5639" s="398"/>
    </row>
    <row r="5640" spans="1:17" s="364" customFormat="1" ht="109.2" customHeight="1" x14ac:dyDescent="0.3">
      <c r="A5640" s="368"/>
      <c r="B5640" s="361"/>
      <c r="C5640" s="368"/>
      <c r="D5640" s="368"/>
      <c r="E5640" s="368"/>
      <c r="F5640" s="368"/>
      <c r="G5640" s="369"/>
      <c r="H5640" s="369"/>
      <c r="I5640" s="443"/>
      <c r="J5640" s="368"/>
      <c r="O5640" s="457"/>
      <c r="P5640" s="398"/>
      <c r="Q5640" s="398"/>
    </row>
    <row r="5641" spans="1:17" s="364" customFormat="1" ht="109.2" customHeight="1" x14ac:dyDescent="0.3">
      <c r="A5641" s="368"/>
      <c r="B5641" s="361"/>
      <c r="C5641" s="368"/>
      <c r="D5641" s="368"/>
      <c r="E5641" s="368"/>
      <c r="F5641" s="368"/>
      <c r="G5641" s="369"/>
      <c r="H5641" s="369"/>
      <c r="I5641" s="443"/>
      <c r="J5641" s="368"/>
      <c r="O5641" s="457"/>
      <c r="P5641" s="398"/>
      <c r="Q5641" s="398"/>
    </row>
    <row r="5642" spans="1:17" s="364" customFormat="1" ht="109.2" customHeight="1" x14ac:dyDescent="0.3">
      <c r="A5642" s="368"/>
      <c r="B5642" s="361"/>
      <c r="C5642" s="368"/>
      <c r="D5642" s="368"/>
      <c r="E5642" s="368"/>
      <c r="F5642" s="368"/>
      <c r="G5642" s="369"/>
      <c r="H5642" s="369"/>
      <c r="I5642" s="443"/>
      <c r="J5642" s="368"/>
      <c r="O5642" s="457"/>
      <c r="P5642" s="398"/>
      <c r="Q5642" s="398"/>
    </row>
    <row r="5643" spans="1:17" s="364" customFormat="1" ht="109.2" customHeight="1" x14ac:dyDescent="0.3">
      <c r="A5643" s="368"/>
      <c r="B5643" s="361"/>
      <c r="C5643" s="368"/>
      <c r="D5643" s="368"/>
      <c r="E5643" s="368"/>
      <c r="F5643" s="368"/>
      <c r="G5643" s="369"/>
      <c r="H5643" s="369"/>
      <c r="I5643" s="443"/>
      <c r="J5643" s="368"/>
      <c r="O5643" s="457"/>
      <c r="P5643" s="398"/>
      <c r="Q5643" s="398"/>
    </row>
    <row r="5644" spans="1:17" s="364" customFormat="1" ht="109.2" customHeight="1" x14ac:dyDescent="0.3">
      <c r="A5644" s="368"/>
      <c r="B5644" s="361"/>
      <c r="C5644" s="368"/>
      <c r="D5644" s="368"/>
      <c r="E5644" s="368"/>
      <c r="F5644" s="368"/>
      <c r="G5644" s="369"/>
      <c r="H5644" s="369"/>
      <c r="I5644" s="443"/>
      <c r="J5644" s="368"/>
      <c r="O5644" s="457"/>
      <c r="P5644" s="398"/>
      <c r="Q5644" s="398"/>
    </row>
    <row r="5645" spans="1:17" s="364" customFormat="1" ht="109.2" customHeight="1" x14ac:dyDescent="0.3">
      <c r="A5645" s="368"/>
      <c r="B5645" s="361"/>
      <c r="C5645" s="368"/>
      <c r="D5645" s="368"/>
      <c r="E5645" s="368"/>
      <c r="F5645" s="368"/>
      <c r="G5645" s="369"/>
      <c r="H5645" s="369"/>
      <c r="I5645" s="443"/>
      <c r="J5645" s="368"/>
      <c r="O5645" s="457"/>
      <c r="P5645" s="398"/>
      <c r="Q5645" s="398"/>
    </row>
    <row r="5646" spans="1:17" s="364" customFormat="1" ht="109.2" customHeight="1" x14ac:dyDescent="0.3">
      <c r="A5646" s="368"/>
      <c r="B5646" s="361"/>
      <c r="C5646" s="368"/>
      <c r="D5646" s="368"/>
      <c r="E5646" s="368"/>
      <c r="F5646" s="368"/>
      <c r="G5646" s="369"/>
      <c r="H5646" s="369"/>
      <c r="I5646" s="443"/>
      <c r="J5646" s="368"/>
      <c r="O5646" s="457"/>
      <c r="P5646" s="398"/>
      <c r="Q5646" s="398"/>
    </row>
    <row r="5647" spans="1:17" s="364" customFormat="1" ht="109.2" customHeight="1" x14ac:dyDescent="0.3">
      <c r="A5647" s="368"/>
      <c r="B5647" s="361"/>
      <c r="C5647" s="368"/>
      <c r="D5647" s="368"/>
      <c r="E5647" s="368"/>
      <c r="F5647" s="368"/>
      <c r="G5647" s="369"/>
      <c r="H5647" s="369"/>
      <c r="I5647" s="443"/>
      <c r="J5647" s="368"/>
      <c r="O5647" s="457"/>
      <c r="P5647" s="398"/>
      <c r="Q5647" s="398"/>
    </row>
    <row r="5648" spans="1:17" s="364" customFormat="1" ht="109.2" customHeight="1" x14ac:dyDescent="0.3">
      <c r="A5648" s="368"/>
      <c r="B5648" s="361"/>
      <c r="C5648" s="368"/>
      <c r="D5648" s="368"/>
      <c r="E5648" s="368"/>
      <c r="F5648" s="368"/>
      <c r="G5648" s="369"/>
      <c r="H5648" s="369"/>
      <c r="I5648" s="443"/>
      <c r="J5648" s="368"/>
      <c r="O5648" s="457"/>
      <c r="P5648" s="398"/>
      <c r="Q5648" s="398"/>
    </row>
    <row r="5649" spans="1:17" s="364" customFormat="1" ht="109.2" customHeight="1" x14ac:dyDescent="0.3">
      <c r="A5649" s="368"/>
      <c r="B5649" s="361"/>
      <c r="C5649" s="368"/>
      <c r="D5649" s="368"/>
      <c r="E5649" s="368"/>
      <c r="F5649" s="368"/>
      <c r="G5649" s="369"/>
      <c r="H5649" s="369"/>
      <c r="I5649" s="443"/>
      <c r="J5649" s="368"/>
      <c r="O5649" s="457"/>
      <c r="P5649" s="398"/>
      <c r="Q5649" s="398"/>
    </row>
    <row r="5650" spans="1:17" s="364" customFormat="1" ht="109.2" customHeight="1" x14ac:dyDescent="0.3">
      <c r="A5650" s="368"/>
      <c r="B5650" s="361"/>
      <c r="C5650" s="368"/>
      <c r="D5650" s="368"/>
      <c r="E5650" s="368"/>
      <c r="F5650" s="368"/>
      <c r="G5650" s="369"/>
      <c r="H5650" s="369"/>
      <c r="I5650" s="443"/>
      <c r="J5650" s="368"/>
      <c r="O5650" s="457"/>
      <c r="P5650" s="398"/>
      <c r="Q5650" s="398"/>
    </row>
    <row r="5651" spans="1:17" s="364" customFormat="1" ht="109.2" customHeight="1" x14ac:dyDescent="0.3">
      <c r="A5651" s="368"/>
      <c r="B5651" s="361"/>
      <c r="C5651" s="368"/>
      <c r="D5651" s="368"/>
      <c r="E5651" s="368"/>
      <c r="F5651" s="368"/>
      <c r="G5651" s="369"/>
      <c r="H5651" s="369"/>
      <c r="I5651" s="443"/>
      <c r="J5651" s="368"/>
      <c r="O5651" s="457"/>
      <c r="P5651" s="398"/>
      <c r="Q5651" s="398"/>
    </row>
    <row r="5652" spans="1:17" s="364" customFormat="1" ht="109.2" customHeight="1" x14ac:dyDescent="0.3">
      <c r="A5652" s="368"/>
      <c r="B5652" s="361"/>
      <c r="C5652" s="368"/>
      <c r="D5652" s="368"/>
      <c r="E5652" s="368"/>
      <c r="F5652" s="368"/>
      <c r="G5652" s="369"/>
      <c r="H5652" s="369"/>
      <c r="I5652" s="443"/>
      <c r="J5652" s="368"/>
      <c r="O5652" s="457"/>
      <c r="P5652" s="398"/>
      <c r="Q5652" s="398"/>
    </row>
    <row r="5653" spans="1:17" s="364" customFormat="1" ht="109.2" customHeight="1" x14ac:dyDescent="0.3">
      <c r="A5653" s="368"/>
      <c r="B5653" s="361"/>
      <c r="C5653" s="368"/>
      <c r="D5653" s="368"/>
      <c r="E5653" s="368"/>
      <c r="F5653" s="368"/>
      <c r="G5653" s="369"/>
      <c r="H5653" s="369"/>
      <c r="I5653" s="443"/>
      <c r="J5653" s="368"/>
      <c r="O5653" s="457"/>
      <c r="P5653" s="398"/>
      <c r="Q5653" s="398"/>
    </row>
    <row r="5654" spans="1:17" s="364" customFormat="1" ht="109.2" customHeight="1" x14ac:dyDescent="0.3">
      <c r="A5654" s="368"/>
      <c r="B5654" s="361"/>
      <c r="C5654" s="368"/>
      <c r="D5654" s="368"/>
      <c r="E5654" s="368"/>
      <c r="F5654" s="368"/>
      <c r="G5654" s="369"/>
      <c r="H5654" s="369"/>
      <c r="I5654" s="443"/>
      <c r="J5654" s="368"/>
      <c r="O5654" s="457"/>
      <c r="P5654" s="398"/>
      <c r="Q5654" s="398"/>
    </row>
    <row r="5655" spans="1:17" s="364" customFormat="1" ht="109.2" customHeight="1" x14ac:dyDescent="0.3">
      <c r="A5655" s="368"/>
      <c r="B5655" s="361"/>
      <c r="C5655" s="368"/>
      <c r="D5655" s="368"/>
      <c r="E5655" s="368"/>
      <c r="F5655" s="368"/>
      <c r="G5655" s="369"/>
      <c r="H5655" s="369"/>
      <c r="I5655" s="443"/>
      <c r="J5655" s="368"/>
      <c r="O5655" s="457"/>
      <c r="P5655" s="398"/>
      <c r="Q5655" s="398"/>
    </row>
    <row r="5656" spans="1:17" s="364" customFormat="1" ht="109.2" customHeight="1" x14ac:dyDescent="0.3">
      <c r="A5656" s="368"/>
      <c r="B5656" s="361"/>
      <c r="C5656" s="368"/>
      <c r="D5656" s="368"/>
      <c r="E5656" s="368"/>
      <c r="F5656" s="368"/>
      <c r="G5656" s="369"/>
      <c r="H5656" s="369"/>
      <c r="I5656" s="443"/>
      <c r="J5656" s="368"/>
      <c r="O5656" s="457"/>
      <c r="P5656" s="398"/>
      <c r="Q5656" s="398"/>
    </row>
    <row r="5657" spans="1:17" s="364" customFormat="1" ht="109.2" customHeight="1" x14ac:dyDescent="0.3">
      <c r="A5657" s="368"/>
      <c r="B5657" s="361"/>
      <c r="C5657" s="368"/>
      <c r="D5657" s="368"/>
      <c r="E5657" s="368"/>
      <c r="F5657" s="368"/>
      <c r="G5657" s="369"/>
      <c r="H5657" s="369"/>
      <c r="I5657" s="443"/>
      <c r="J5657" s="368"/>
      <c r="O5657" s="457"/>
      <c r="P5657" s="398"/>
      <c r="Q5657" s="398"/>
    </row>
    <row r="5658" spans="1:17" s="364" customFormat="1" ht="109.2" customHeight="1" x14ac:dyDescent="0.3">
      <c r="A5658" s="368"/>
      <c r="B5658" s="361"/>
      <c r="C5658" s="368"/>
      <c r="D5658" s="368"/>
      <c r="E5658" s="368"/>
      <c r="F5658" s="368"/>
      <c r="G5658" s="369"/>
      <c r="H5658" s="369"/>
      <c r="I5658" s="443"/>
      <c r="J5658" s="368"/>
      <c r="O5658" s="457"/>
      <c r="P5658" s="398"/>
      <c r="Q5658" s="398"/>
    </row>
    <row r="5659" spans="1:17" s="364" customFormat="1" ht="109.2" customHeight="1" x14ac:dyDescent="0.3">
      <c r="A5659" s="368"/>
      <c r="B5659" s="361"/>
      <c r="C5659" s="368"/>
      <c r="D5659" s="368"/>
      <c r="E5659" s="368"/>
      <c r="F5659" s="368"/>
      <c r="G5659" s="369"/>
      <c r="H5659" s="369"/>
      <c r="I5659" s="443"/>
      <c r="J5659" s="368"/>
      <c r="O5659" s="457"/>
      <c r="P5659" s="398"/>
      <c r="Q5659" s="398"/>
    </row>
    <row r="5660" spans="1:17" s="364" customFormat="1" ht="109.2" customHeight="1" x14ac:dyDescent="0.3">
      <c r="A5660" s="368"/>
      <c r="B5660" s="361"/>
      <c r="C5660" s="368"/>
      <c r="D5660" s="368"/>
      <c r="E5660" s="368"/>
      <c r="F5660" s="368"/>
      <c r="G5660" s="369"/>
      <c r="H5660" s="369"/>
      <c r="I5660" s="443"/>
      <c r="J5660" s="368"/>
      <c r="O5660" s="457"/>
      <c r="P5660" s="398"/>
      <c r="Q5660" s="398"/>
    </row>
    <row r="5661" spans="1:17" s="364" customFormat="1" ht="109.2" customHeight="1" x14ac:dyDescent="0.3">
      <c r="A5661" s="368"/>
      <c r="B5661" s="361"/>
      <c r="C5661" s="368"/>
      <c r="D5661" s="368"/>
      <c r="E5661" s="368"/>
      <c r="F5661" s="368"/>
      <c r="G5661" s="369"/>
      <c r="H5661" s="369"/>
      <c r="I5661" s="443"/>
      <c r="J5661" s="368"/>
      <c r="O5661" s="457"/>
      <c r="P5661" s="398"/>
      <c r="Q5661" s="398"/>
    </row>
    <row r="5662" spans="1:17" s="364" customFormat="1" ht="109.2" customHeight="1" x14ac:dyDescent="0.3">
      <c r="A5662" s="368"/>
      <c r="B5662" s="361"/>
      <c r="C5662" s="368"/>
      <c r="D5662" s="368"/>
      <c r="E5662" s="368"/>
      <c r="F5662" s="368"/>
      <c r="G5662" s="369"/>
      <c r="H5662" s="369"/>
      <c r="I5662" s="443"/>
      <c r="J5662" s="368"/>
      <c r="O5662" s="457"/>
      <c r="P5662" s="398"/>
      <c r="Q5662" s="398"/>
    </row>
    <row r="5663" spans="1:17" s="364" customFormat="1" ht="109.2" customHeight="1" x14ac:dyDescent="0.3">
      <c r="A5663" s="368"/>
      <c r="B5663" s="361"/>
      <c r="C5663" s="368"/>
      <c r="D5663" s="368"/>
      <c r="E5663" s="368"/>
      <c r="F5663" s="368"/>
      <c r="G5663" s="369"/>
      <c r="H5663" s="369"/>
      <c r="I5663" s="443"/>
      <c r="J5663" s="368"/>
      <c r="O5663" s="457"/>
      <c r="P5663" s="398"/>
      <c r="Q5663" s="398"/>
    </row>
    <row r="5664" spans="1:17" s="364" customFormat="1" ht="109.2" customHeight="1" x14ac:dyDescent="0.3">
      <c r="A5664" s="368"/>
      <c r="B5664" s="361"/>
      <c r="C5664" s="368"/>
      <c r="D5664" s="368"/>
      <c r="E5664" s="368"/>
      <c r="F5664" s="368"/>
      <c r="G5664" s="369"/>
      <c r="H5664" s="369"/>
      <c r="I5664" s="443"/>
      <c r="J5664" s="368"/>
      <c r="O5664" s="457"/>
      <c r="P5664" s="398"/>
      <c r="Q5664" s="398"/>
    </row>
    <row r="5665" spans="1:17" s="364" customFormat="1" ht="109.2" customHeight="1" x14ac:dyDescent="0.3">
      <c r="A5665" s="368"/>
      <c r="B5665" s="361"/>
      <c r="C5665" s="368"/>
      <c r="D5665" s="368"/>
      <c r="E5665" s="368"/>
      <c r="F5665" s="368"/>
      <c r="G5665" s="369"/>
      <c r="H5665" s="369"/>
      <c r="I5665" s="443"/>
      <c r="J5665" s="368"/>
      <c r="O5665" s="457"/>
      <c r="P5665" s="398"/>
      <c r="Q5665" s="398"/>
    </row>
    <row r="5666" spans="1:17" s="364" customFormat="1" ht="109.2" customHeight="1" x14ac:dyDescent="0.3">
      <c r="A5666" s="368"/>
      <c r="B5666" s="361"/>
      <c r="C5666" s="368"/>
      <c r="D5666" s="368"/>
      <c r="E5666" s="368"/>
      <c r="F5666" s="368"/>
      <c r="G5666" s="369"/>
      <c r="H5666" s="369"/>
      <c r="I5666" s="443"/>
      <c r="J5666" s="368"/>
      <c r="O5666" s="457"/>
      <c r="P5666" s="398"/>
      <c r="Q5666" s="398"/>
    </row>
    <row r="5667" spans="1:17" s="364" customFormat="1" ht="109.2" customHeight="1" x14ac:dyDescent="0.3">
      <c r="A5667" s="368"/>
      <c r="B5667" s="361"/>
      <c r="C5667" s="368"/>
      <c r="D5667" s="368"/>
      <c r="E5667" s="368"/>
      <c r="F5667" s="368"/>
      <c r="G5667" s="369"/>
      <c r="H5667" s="369"/>
      <c r="I5667" s="443"/>
      <c r="J5667" s="368"/>
      <c r="O5667" s="457"/>
      <c r="P5667" s="398"/>
      <c r="Q5667" s="398"/>
    </row>
    <row r="5668" spans="1:17" s="364" customFormat="1" ht="109.2" customHeight="1" x14ac:dyDescent="0.3">
      <c r="A5668" s="368"/>
      <c r="B5668" s="361"/>
      <c r="C5668" s="368"/>
      <c r="D5668" s="368"/>
      <c r="E5668" s="368"/>
      <c r="F5668" s="368"/>
      <c r="G5668" s="369"/>
      <c r="H5668" s="369"/>
      <c r="I5668" s="443"/>
      <c r="J5668" s="368"/>
      <c r="O5668" s="457"/>
      <c r="P5668" s="398"/>
      <c r="Q5668" s="398"/>
    </row>
    <row r="5669" spans="1:17" s="364" customFormat="1" ht="109.2" customHeight="1" x14ac:dyDescent="0.3">
      <c r="A5669" s="368"/>
      <c r="B5669" s="361"/>
      <c r="C5669" s="368"/>
      <c r="D5669" s="368"/>
      <c r="E5669" s="368"/>
      <c r="F5669" s="368"/>
      <c r="G5669" s="369"/>
      <c r="H5669" s="369"/>
      <c r="I5669" s="443"/>
      <c r="J5669" s="368"/>
      <c r="O5669" s="457"/>
      <c r="P5669" s="398"/>
      <c r="Q5669" s="398"/>
    </row>
    <row r="5670" spans="1:17" s="364" customFormat="1" ht="109.2" customHeight="1" x14ac:dyDescent="0.3">
      <c r="A5670" s="368"/>
      <c r="B5670" s="361"/>
      <c r="C5670" s="368"/>
      <c r="D5670" s="368"/>
      <c r="E5670" s="368"/>
      <c r="F5670" s="368"/>
      <c r="G5670" s="369"/>
      <c r="H5670" s="369"/>
      <c r="I5670" s="443"/>
      <c r="J5670" s="368"/>
      <c r="O5670" s="457"/>
      <c r="P5670" s="398"/>
      <c r="Q5670" s="398"/>
    </row>
    <row r="5671" spans="1:17" s="364" customFormat="1" ht="109.2" customHeight="1" x14ac:dyDescent="0.3">
      <c r="A5671" s="368"/>
      <c r="B5671" s="361"/>
      <c r="C5671" s="368"/>
      <c r="D5671" s="368"/>
      <c r="E5671" s="368"/>
      <c r="F5671" s="368"/>
      <c r="G5671" s="369"/>
      <c r="H5671" s="369"/>
      <c r="I5671" s="443"/>
      <c r="J5671" s="368"/>
      <c r="O5671" s="457"/>
      <c r="P5671" s="398"/>
      <c r="Q5671" s="398"/>
    </row>
    <row r="5672" spans="1:17" s="364" customFormat="1" ht="109.2" customHeight="1" x14ac:dyDescent="0.3">
      <c r="A5672" s="368"/>
      <c r="B5672" s="361"/>
      <c r="C5672" s="368"/>
      <c r="D5672" s="368"/>
      <c r="E5672" s="368"/>
      <c r="F5672" s="368"/>
      <c r="G5672" s="369"/>
      <c r="H5672" s="369"/>
      <c r="I5672" s="443"/>
      <c r="J5672" s="368"/>
      <c r="O5672" s="457"/>
      <c r="P5672" s="398"/>
      <c r="Q5672" s="398"/>
    </row>
    <row r="5673" spans="1:17" s="364" customFormat="1" ht="109.2" customHeight="1" x14ac:dyDescent="0.3">
      <c r="A5673" s="368"/>
      <c r="B5673" s="361"/>
      <c r="C5673" s="368"/>
      <c r="D5673" s="368"/>
      <c r="E5673" s="368"/>
      <c r="F5673" s="368"/>
      <c r="G5673" s="369"/>
      <c r="H5673" s="369"/>
      <c r="I5673" s="443"/>
      <c r="J5673" s="368"/>
      <c r="O5673" s="457"/>
      <c r="P5673" s="398"/>
      <c r="Q5673" s="398"/>
    </row>
    <row r="5674" spans="1:17" s="364" customFormat="1" ht="109.2" customHeight="1" x14ac:dyDescent="0.3">
      <c r="A5674" s="368"/>
      <c r="B5674" s="361"/>
      <c r="C5674" s="368"/>
      <c r="D5674" s="368"/>
      <c r="E5674" s="368"/>
      <c r="F5674" s="368"/>
      <c r="G5674" s="369"/>
      <c r="H5674" s="369"/>
      <c r="I5674" s="443"/>
      <c r="J5674" s="368"/>
      <c r="O5674" s="457"/>
      <c r="P5674" s="398"/>
      <c r="Q5674" s="398"/>
    </row>
    <row r="5675" spans="1:17" s="364" customFormat="1" ht="109.2" customHeight="1" x14ac:dyDescent="0.3">
      <c r="A5675" s="368"/>
      <c r="B5675" s="361"/>
      <c r="C5675" s="368"/>
      <c r="D5675" s="368"/>
      <c r="E5675" s="368"/>
      <c r="F5675" s="368"/>
      <c r="G5675" s="369"/>
      <c r="H5675" s="369"/>
      <c r="I5675" s="443"/>
      <c r="J5675" s="368"/>
      <c r="O5675" s="457"/>
      <c r="P5675" s="398"/>
      <c r="Q5675" s="398"/>
    </row>
    <row r="5676" spans="1:17" s="364" customFormat="1" ht="109.2" customHeight="1" x14ac:dyDescent="0.3">
      <c r="A5676" s="368"/>
      <c r="B5676" s="361"/>
      <c r="C5676" s="368"/>
      <c r="D5676" s="368"/>
      <c r="E5676" s="368"/>
      <c r="F5676" s="368"/>
      <c r="G5676" s="369"/>
      <c r="H5676" s="369"/>
      <c r="I5676" s="443"/>
      <c r="J5676" s="368"/>
      <c r="O5676" s="457"/>
      <c r="P5676" s="398"/>
      <c r="Q5676" s="398"/>
    </row>
    <row r="5677" spans="1:17" s="364" customFormat="1" ht="109.2" customHeight="1" x14ac:dyDescent="0.3">
      <c r="A5677" s="368"/>
      <c r="B5677" s="361"/>
      <c r="C5677" s="368"/>
      <c r="D5677" s="368"/>
      <c r="E5677" s="368"/>
      <c r="F5677" s="368"/>
      <c r="G5677" s="369"/>
      <c r="H5677" s="369"/>
      <c r="I5677" s="443"/>
      <c r="J5677" s="368"/>
      <c r="O5677" s="457"/>
      <c r="P5677" s="398"/>
      <c r="Q5677" s="398"/>
    </row>
    <row r="5678" spans="1:17" s="364" customFormat="1" ht="109.2" customHeight="1" x14ac:dyDescent="0.3">
      <c r="A5678" s="368"/>
      <c r="B5678" s="361"/>
      <c r="C5678" s="368"/>
      <c r="D5678" s="368"/>
      <c r="E5678" s="368"/>
      <c r="F5678" s="368"/>
      <c r="G5678" s="369"/>
      <c r="H5678" s="369"/>
      <c r="I5678" s="443"/>
      <c r="J5678" s="368"/>
      <c r="O5678" s="457"/>
      <c r="P5678" s="398"/>
      <c r="Q5678" s="398"/>
    </row>
    <row r="5679" spans="1:17" s="364" customFormat="1" ht="109.2" customHeight="1" x14ac:dyDescent="0.3">
      <c r="A5679" s="368"/>
      <c r="B5679" s="361"/>
      <c r="C5679" s="368"/>
      <c r="D5679" s="368"/>
      <c r="E5679" s="368"/>
      <c r="F5679" s="368"/>
      <c r="G5679" s="369"/>
      <c r="H5679" s="369"/>
      <c r="I5679" s="443"/>
      <c r="J5679" s="368"/>
      <c r="O5679" s="457"/>
      <c r="P5679" s="398"/>
      <c r="Q5679" s="398"/>
    </row>
    <row r="5680" spans="1:17" s="364" customFormat="1" ht="109.2" customHeight="1" x14ac:dyDescent="0.3">
      <c r="A5680" s="368"/>
      <c r="B5680" s="361"/>
      <c r="C5680" s="368"/>
      <c r="D5680" s="368"/>
      <c r="E5680" s="368"/>
      <c r="F5680" s="368"/>
      <c r="G5680" s="369"/>
      <c r="H5680" s="369"/>
      <c r="I5680" s="443"/>
      <c r="J5680" s="368"/>
      <c r="O5680" s="457"/>
      <c r="P5680" s="398"/>
      <c r="Q5680" s="398"/>
    </row>
    <row r="5681" spans="1:17" s="364" customFormat="1" ht="109.2" customHeight="1" x14ac:dyDescent="0.3">
      <c r="A5681" s="368"/>
      <c r="B5681" s="361"/>
      <c r="C5681" s="368"/>
      <c r="D5681" s="368"/>
      <c r="E5681" s="368"/>
      <c r="F5681" s="368"/>
      <c r="G5681" s="369"/>
      <c r="H5681" s="369"/>
      <c r="I5681" s="443"/>
      <c r="J5681" s="368"/>
      <c r="O5681" s="457"/>
      <c r="P5681" s="398"/>
      <c r="Q5681" s="398"/>
    </row>
    <row r="5682" spans="1:17" s="364" customFormat="1" ht="109.2" customHeight="1" x14ac:dyDescent="0.3">
      <c r="A5682" s="368"/>
      <c r="B5682" s="361"/>
      <c r="C5682" s="368"/>
      <c r="D5682" s="368"/>
      <c r="E5682" s="368"/>
      <c r="F5682" s="368"/>
      <c r="G5682" s="369"/>
      <c r="H5682" s="369"/>
      <c r="I5682" s="443"/>
      <c r="J5682" s="368"/>
      <c r="O5682" s="457"/>
      <c r="P5682" s="398"/>
      <c r="Q5682" s="398"/>
    </row>
    <row r="5683" spans="1:17" s="364" customFormat="1" ht="109.2" customHeight="1" x14ac:dyDescent="0.3">
      <c r="A5683" s="368"/>
      <c r="B5683" s="361"/>
      <c r="C5683" s="368"/>
      <c r="D5683" s="368"/>
      <c r="E5683" s="368"/>
      <c r="F5683" s="368"/>
      <c r="G5683" s="369"/>
      <c r="H5683" s="369"/>
      <c r="I5683" s="443"/>
      <c r="J5683" s="368"/>
      <c r="O5683" s="457"/>
      <c r="P5683" s="398"/>
      <c r="Q5683" s="398"/>
    </row>
    <row r="5684" spans="1:17" s="364" customFormat="1" ht="109.2" customHeight="1" x14ac:dyDescent="0.3">
      <c r="A5684" s="368"/>
      <c r="B5684" s="361"/>
      <c r="C5684" s="368"/>
      <c r="D5684" s="368"/>
      <c r="E5684" s="368"/>
      <c r="F5684" s="368"/>
      <c r="G5684" s="369"/>
      <c r="H5684" s="369"/>
      <c r="I5684" s="443"/>
      <c r="J5684" s="368"/>
      <c r="O5684" s="457"/>
      <c r="P5684" s="398"/>
      <c r="Q5684" s="398"/>
    </row>
    <row r="5685" spans="1:17" s="364" customFormat="1" ht="109.2" customHeight="1" x14ac:dyDescent="0.3">
      <c r="A5685" s="368"/>
      <c r="B5685" s="361"/>
      <c r="C5685" s="368"/>
      <c r="D5685" s="368"/>
      <c r="E5685" s="368"/>
      <c r="F5685" s="368"/>
      <c r="G5685" s="369"/>
      <c r="H5685" s="369"/>
      <c r="I5685" s="443"/>
      <c r="J5685" s="368"/>
      <c r="O5685" s="457"/>
      <c r="P5685" s="398"/>
      <c r="Q5685" s="398"/>
    </row>
    <row r="5686" spans="1:17" s="364" customFormat="1" ht="109.2" customHeight="1" x14ac:dyDescent="0.3">
      <c r="A5686" s="368"/>
      <c r="B5686" s="361"/>
      <c r="C5686" s="368"/>
      <c r="D5686" s="368"/>
      <c r="E5686" s="368"/>
      <c r="F5686" s="368"/>
      <c r="G5686" s="369"/>
      <c r="H5686" s="369"/>
      <c r="I5686" s="443"/>
      <c r="J5686" s="368"/>
      <c r="O5686" s="457"/>
      <c r="P5686" s="398"/>
      <c r="Q5686" s="398"/>
    </row>
    <row r="5687" spans="1:17" s="364" customFormat="1" ht="109.2" customHeight="1" x14ac:dyDescent="0.3">
      <c r="A5687" s="368"/>
      <c r="B5687" s="361"/>
      <c r="C5687" s="368"/>
      <c r="D5687" s="368"/>
      <c r="E5687" s="368"/>
      <c r="F5687" s="368"/>
      <c r="G5687" s="369"/>
      <c r="H5687" s="369"/>
      <c r="I5687" s="443"/>
      <c r="J5687" s="368"/>
      <c r="O5687" s="457"/>
      <c r="P5687" s="398"/>
      <c r="Q5687" s="398"/>
    </row>
    <row r="5688" spans="1:17" s="364" customFormat="1" ht="109.2" customHeight="1" x14ac:dyDescent="0.3">
      <c r="A5688" s="368"/>
      <c r="B5688" s="361"/>
      <c r="C5688" s="368"/>
      <c r="D5688" s="368"/>
      <c r="E5688" s="368"/>
      <c r="F5688" s="368"/>
      <c r="G5688" s="369"/>
      <c r="H5688" s="369"/>
      <c r="I5688" s="443"/>
      <c r="J5688" s="368"/>
      <c r="O5688" s="457"/>
      <c r="P5688" s="398"/>
      <c r="Q5688" s="398"/>
    </row>
    <row r="5689" spans="1:17" s="364" customFormat="1" ht="109.2" customHeight="1" x14ac:dyDescent="0.3">
      <c r="A5689" s="368"/>
      <c r="B5689" s="361"/>
      <c r="C5689" s="368"/>
      <c r="D5689" s="368"/>
      <c r="E5689" s="368"/>
      <c r="F5689" s="368"/>
      <c r="G5689" s="369"/>
      <c r="H5689" s="369"/>
      <c r="I5689" s="443"/>
      <c r="J5689" s="368"/>
      <c r="O5689" s="457"/>
      <c r="P5689" s="398"/>
      <c r="Q5689" s="398"/>
    </row>
    <row r="5690" spans="1:17" s="364" customFormat="1" ht="109.2" customHeight="1" x14ac:dyDescent="0.3">
      <c r="A5690" s="368"/>
      <c r="B5690" s="361"/>
      <c r="C5690" s="368"/>
      <c r="D5690" s="368"/>
      <c r="E5690" s="368"/>
      <c r="F5690" s="368"/>
      <c r="G5690" s="369"/>
      <c r="H5690" s="369"/>
      <c r="I5690" s="443"/>
      <c r="J5690" s="368"/>
      <c r="O5690" s="457"/>
      <c r="P5690" s="398"/>
      <c r="Q5690" s="398"/>
    </row>
    <row r="5691" spans="1:17" s="364" customFormat="1" ht="109.2" customHeight="1" x14ac:dyDescent="0.3">
      <c r="A5691" s="368"/>
      <c r="B5691" s="361"/>
      <c r="C5691" s="368"/>
      <c r="D5691" s="368"/>
      <c r="E5691" s="368"/>
      <c r="F5691" s="368"/>
      <c r="G5691" s="369"/>
      <c r="H5691" s="369"/>
      <c r="I5691" s="443"/>
      <c r="J5691" s="368"/>
      <c r="O5691" s="457"/>
      <c r="P5691" s="398"/>
      <c r="Q5691" s="398"/>
    </row>
    <row r="5692" spans="1:17" s="364" customFormat="1" ht="109.2" customHeight="1" x14ac:dyDescent="0.3">
      <c r="A5692" s="368"/>
      <c r="B5692" s="361"/>
      <c r="C5692" s="368"/>
      <c r="D5692" s="368"/>
      <c r="E5692" s="368"/>
      <c r="F5692" s="368"/>
      <c r="G5692" s="369"/>
      <c r="H5692" s="369"/>
      <c r="I5692" s="443"/>
      <c r="J5692" s="368"/>
      <c r="O5692" s="457"/>
      <c r="P5692" s="398"/>
      <c r="Q5692" s="398"/>
    </row>
    <row r="5693" spans="1:17" s="364" customFormat="1" ht="109.2" customHeight="1" x14ac:dyDescent="0.3">
      <c r="A5693" s="368"/>
      <c r="B5693" s="361"/>
      <c r="C5693" s="368"/>
      <c r="D5693" s="368"/>
      <c r="E5693" s="368"/>
      <c r="F5693" s="368"/>
      <c r="G5693" s="369"/>
      <c r="H5693" s="369"/>
      <c r="I5693" s="443"/>
      <c r="J5693" s="368"/>
      <c r="O5693" s="457"/>
      <c r="P5693" s="398"/>
      <c r="Q5693" s="398"/>
    </row>
    <row r="5694" spans="1:17" s="364" customFormat="1" ht="109.2" customHeight="1" x14ac:dyDescent="0.3">
      <c r="A5694" s="368"/>
      <c r="B5694" s="361"/>
      <c r="C5694" s="368"/>
      <c r="D5694" s="368"/>
      <c r="E5694" s="368"/>
      <c r="F5694" s="368"/>
      <c r="G5694" s="369"/>
      <c r="H5694" s="369"/>
      <c r="I5694" s="443"/>
      <c r="J5694" s="368"/>
      <c r="O5694" s="457"/>
      <c r="P5694" s="398"/>
      <c r="Q5694" s="398"/>
    </row>
    <row r="5695" spans="1:17" s="364" customFormat="1" ht="109.2" customHeight="1" x14ac:dyDescent="0.3">
      <c r="A5695" s="368"/>
      <c r="B5695" s="361"/>
      <c r="C5695" s="368"/>
      <c r="D5695" s="368"/>
      <c r="E5695" s="368"/>
      <c r="F5695" s="368"/>
      <c r="G5695" s="369"/>
      <c r="H5695" s="369"/>
      <c r="I5695" s="443"/>
      <c r="J5695" s="368"/>
      <c r="O5695" s="457"/>
      <c r="P5695" s="398"/>
      <c r="Q5695" s="398"/>
    </row>
    <row r="5696" spans="1:17" s="364" customFormat="1" ht="109.2" customHeight="1" x14ac:dyDescent="0.3">
      <c r="A5696" s="368"/>
      <c r="B5696" s="361"/>
      <c r="C5696" s="368"/>
      <c r="D5696" s="368"/>
      <c r="E5696" s="368"/>
      <c r="F5696" s="368"/>
      <c r="G5696" s="369"/>
      <c r="H5696" s="369"/>
      <c r="I5696" s="443"/>
      <c r="J5696" s="368"/>
      <c r="O5696" s="457"/>
      <c r="P5696" s="398"/>
      <c r="Q5696" s="398"/>
    </row>
    <row r="5697" spans="1:17" s="364" customFormat="1" ht="109.2" customHeight="1" x14ac:dyDescent="0.3">
      <c r="A5697" s="368"/>
      <c r="B5697" s="361"/>
      <c r="C5697" s="368"/>
      <c r="D5697" s="368"/>
      <c r="E5697" s="368"/>
      <c r="F5697" s="368"/>
      <c r="G5697" s="369"/>
      <c r="H5697" s="369"/>
      <c r="I5697" s="443"/>
      <c r="J5697" s="368"/>
      <c r="O5697" s="457"/>
      <c r="P5697" s="398"/>
      <c r="Q5697" s="398"/>
    </row>
    <row r="5698" spans="1:17" s="364" customFormat="1" ht="109.2" customHeight="1" x14ac:dyDescent="0.3">
      <c r="A5698" s="368"/>
      <c r="B5698" s="361"/>
      <c r="C5698" s="368"/>
      <c r="D5698" s="368"/>
      <c r="E5698" s="368"/>
      <c r="F5698" s="368"/>
      <c r="G5698" s="369"/>
      <c r="H5698" s="369"/>
      <c r="I5698" s="443"/>
      <c r="J5698" s="368"/>
      <c r="O5698" s="457"/>
      <c r="P5698" s="398"/>
      <c r="Q5698" s="398"/>
    </row>
    <row r="5699" spans="1:17" s="364" customFormat="1" ht="109.2" customHeight="1" x14ac:dyDescent="0.3">
      <c r="A5699" s="368"/>
      <c r="B5699" s="361"/>
      <c r="C5699" s="368"/>
      <c r="D5699" s="368"/>
      <c r="E5699" s="368"/>
      <c r="F5699" s="368"/>
      <c r="G5699" s="369"/>
      <c r="H5699" s="369"/>
      <c r="I5699" s="443"/>
      <c r="J5699" s="368"/>
      <c r="O5699" s="457"/>
      <c r="P5699" s="398"/>
      <c r="Q5699" s="398"/>
    </row>
    <row r="5700" spans="1:17" s="364" customFormat="1" ht="109.2" customHeight="1" x14ac:dyDescent="0.3">
      <c r="A5700" s="368"/>
      <c r="B5700" s="361"/>
      <c r="C5700" s="368"/>
      <c r="D5700" s="368"/>
      <c r="E5700" s="368"/>
      <c r="F5700" s="368"/>
      <c r="G5700" s="369"/>
      <c r="H5700" s="369"/>
      <c r="I5700" s="443"/>
      <c r="J5700" s="368"/>
      <c r="O5700" s="457"/>
      <c r="P5700" s="398"/>
      <c r="Q5700" s="398"/>
    </row>
    <row r="5701" spans="1:17" s="364" customFormat="1" ht="109.2" customHeight="1" x14ac:dyDescent="0.3">
      <c r="A5701" s="368"/>
      <c r="B5701" s="361"/>
      <c r="C5701" s="368"/>
      <c r="D5701" s="368"/>
      <c r="E5701" s="368"/>
      <c r="F5701" s="368"/>
      <c r="G5701" s="369"/>
      <c r="H5701" s="369"/>
      <c r="I5701" s="443"/>
      <c r="J5701" s="368"/>
      <c r="O5701" s="457"/>
      <c r="P5701" s="398"/>
      <c r="Q5701" s="398"/>
    </row>
    <row r="5702" spans="1:17" s="364" customFormat="1" ht="109.2" customHeight="1" x14ac:dyDescent="0.3">
      <c r="A5702" s="368"/>
      <c r="B5702" s="361"/>
      <c r="C5702" s="368"/>
      <c r="D5702" s="368"/>
      <c r="E5702" s="368"/>
      <c r="F5702" s="368"/>
      <c r="G5702" s="369"/>
      <c r="H5702" s="369"/>
      <c r="I5702" s="443"/>
      <c r="J5702" s="368"/>
      <c r="O5702" s="457"/>
      <c r="P5702" s="398"/>
      <c r="Q5702" s="398"/>
    </row>
    <row r="5703" spans="1:17" s="364" customFormat="1" ht="109.2" customHeight="1" x14ac:dyDescent="0.3">
      <c r="A5703" s="368"/>
      <c r="B5703" s="361"/>
      <c r="C5703" s="368"/>
      <c r="D5703" s="368"/>
      <c r="E5703" s="368"/>
      <c r="F5703" s="368"/>
      <c r="G5703" s="369"/>
      <c r="H5703" s="369"/>
      <c r="I5703" s="443"/>
      <c r="J5703" s="368"/>
      <c r="O5703" s="457"/>
      <c r="P5703" s="398"/>
      <c r="Q5703" s="398"/>
    </row>
    <row r="5704" spans="1:17" s="364" customFormat="1" ht="109.2" customHeight="1" x14ac:dyDescent="0.3">
      <c r="A5704" s="368"/>
      <c r="B5704" s="361"/>
      <c r="C5704" s="368"/>
      <c r="D5704" s="368"/>
      <c r="E5704" s="368"/>
      <c r="F5704" s="368"/>
      <c r="G5704" s="369"/>
      <c r="H5704" s="369"/>
      <c r="I5704" s="443"/>
      <c r="J5704" s="368"/>
      <c r="O5704" s="457"/>
      <c r="P5704" s="398"/>
      <c r="Q5704" s="398"/>
    </row>
    <row r="5705" spans="1:17" s="364" customFormat="1" ht="109.2" customHeight="1" x14ac:dyDescent="0.3">
      <c r="A5705" s="368"/>
      <c r="B5705" s="361"/>
      <c r="C5705" s="368"/>
      <c r="D5705" s="368"/>
      <c r="E5705" s="368"/>
      <c r="F5705" s="368"/>
      <c r="G5705" s="369"/>
      <c r="H5705" s="369"/>
      <c r="I5705" s="443"/>
      <c r="J5705" s="368"/>
      <c r="O5705" s="457"/>
      <c r="P5705" s="398"/>
      <c r="Q5705" s="398"/>
    </row>
    <row r="5706" spans="1:17" s="364" customFormat="1" ht="109.2" customHeight="1" x14ac:dyDescent="0.3">
      <c r="A5706" s="368"/>
      <c r="B5706" s="361"/>
      <c r="C5706" s="368"/>
      <c r="D5706" s="368"/>
      <c r="E5706" s="368"/>
      <c r="F5706" s="368"/>
      <c r="G5706" s="369"/>
      <c r="H5706" s="369"/>
      <c r="I5706" s="443"/>
      <c r="J5706" s="368"/>
      <c r="O5706" s="457"/>
      <c r="P5706" s="398"/>
      <c r="Q5706" s="398"/>
    </row>
    <row r="5707" spans="1:17" s="364" customFormat="1" ht="109.2" customHeight="1" x14ac:dyDescent="0.3">
      <c r="A5707" s="368"/>
      <c r="B5707" s="361"/>
      <c r="C5707" s="368"/>
      <c r="D5707" s="368"/>
      <c r="E5707" s="368"/>
      <c r="F5707" s="368"/>
      <c r="G5707" s="369"/>
      <c r="H5707" s="369"/>
      <c r="I5707" s="443"/>
      <c r="J5707" s="368"/>
      <c r="O5707" s="457"/>
      <c r="P5707" s="398"/>
      <c r="Q5707" s="398"/>
    </row>
    <row r="5708" spans="1:17" s="364" customFormat="1" ht="109.2" customHeight="1" x14ac:dyDescent="0.3">
      <c r="A5708" s="368"/>
      <c r="B5708" s="361"/>
      <c r="C5708" s="368"/>
      <c r="D5708" s="368"/>
      <c r="E5708" s="368"/>
      <c r="F5708" s="368"/>
      <c r="G5708" s="369"/>
      <c r="H5708" s="369"/>
      <c r="I5708" s="443"/>
      <c r="J5708" s="368"/>
      <c r="O5708" s="457"/>
      <c r="P5708" s="398"/>
      <c r="Q5708" s="398"/>
    </row>
    <row r="5709" spans="1:17" s="364" customFormat="1" ht="109.2" customHeight="1" x14ac:dyDescent="0.3">
      <c r="A5709" s="368"/>
      <c r="B5709" s="361"/>
      <c r="C5709" s="368"/>
      <c r="D5709" s="368"/>
      <c r="E5709" s="368"/>
      <c r="F5709" s="368"/>
      <c r="G5709" s="369"/>
      <c r="H5709" s="369"/>
      <c r="I5709" s="443"/>
      <c r="J5709" s="368"/>
      <c r="O5709" s="457"/>
      <c r="P5709" s="398"/>
      <c r="Q5709" s="398"/>
    </row>
    <row r="5710" spans="1:17" s="364" customFormat="1" ht="109.2" customHeight="1" x14ac:dyDescent="0.3">
      <c r="A5710" s="368"/>
      <c r="B5710" s="361"/>
      <c r="C5710" s="368"/>
      <c r="D5710" s="368"/>
      <c r="E5710" s="368"/>
      <c r="F5710" s="368"/>
      <c r="G5710" s="369"/>
      <c r="H5710" s="369"/>
      <c r="I5710" s="443"/>
      <c r="J5710" s="368"/>
      <c r="O5710" s="457"/>
      <c r="P5710" s="398"/>
      <c r="Q5710" s="398"/>
    </row>
    <row r="5711" spans="1:17" s="364" customFormat="1" ht="109.2" customHeight="1" x14ac:dyDescent="0.3">
      <c r="A5711" s="368"/>
      <c r="B5711" s="361"/>
      <c r="C5711" s="368"/>
      <c r="D5711" s="368"/>
      <c r="E5711" s="368"/>
      <c r="F5711" s="368"/>
      <c r="G5711" s="369"/>
      <c r="H5711" s="369"/>
      <c r="I5711" s="443"/>
      <c r="J5711" s="368"/>
      <c r="O5711" s="457"/>
      <c r="P5711" s="398"/>
      <c r="Q5711" s="398"/>
    </row>
    <row r="5712" spans="1:17" s="364" customFormat="1" ht="109.2" customHeight="1" x14ac:dyDescent="0.3">
      <c r="A5712" s="368"/>
      <c r="B5712" s="361"/>
      <c r="C5712" s="368"/>
      <c r="D5712" s="368"/>
      <c r="E5712" s="368"/>
      <c r="F5712" s="368"/>
      <c r="G5712" s="369"/>
      <c r="H5712" s="369"/>
      <c r="I5712" s="443"/>
      <c r="J5712" s="368"/>
      <c r="O5712" s="457"/>
      <c r="P5712" s="398"/>
      <c r="Q5712" s="398"/>
    </row>
    <row r="5713" spans="1:17" s="364" customFormat="1" ht="109.2" customHeight="1" x14ac:dyDescent="0.3">
      <c r="A5713" s="368"/>
      <c r="B5713" s="361"/>
      <c r="C5713" s="368"/>
      <c r="D5713" s="368"/>
      <c r="E5713" s="368"/>
      <c r="F5713" s="368"/>
      <c r="G5713" s="369"/>
      <c r="H5713" s="369"/>
      <c r="I5713" s="443"/>
      <c r="J5713" s="368"/>
      <c r="O5713" s="457"/>
      <c r="P5713" s="398"/>
      <c r="Q5713" s="398"/>
    </row>
    <row r="5714" spans="1:17" s="364" customFormat="1" ht="109.2" customHeight="1" x14ac:dyDescent="0.3">
      <c r="A5714" s="368"/>
      <c r="B5714" s="361"/>
      <c r="C5714" s="368"/>
      <c r="D5714" s="368"/>
      <c r="E5714" s="368"/>
      <c r="F5714" s="368"/>
      <c r="G5714" s="369"/>
      <c r="H5714" s="369"/>
      <c r="I5714" s="443"/>
      <c r="J5714" s="368"/>
      <c r="O5714" s="457"/>
      <c r="P5714" s="398"/>
      <c r="Q5714" s="398"/>
    </row>
    <row r="5715" spans="1:17" s="364" customFormat="1" ht="109.2" customHeight="1" x14ac:dyDescent="0.3">
      <c r="A5715" s="368"/>
      <c r="B5715" s="361"/>
      <c r="C5715" s="368"/>
      <c r="D5715" s="368"/>
      <c r="E5715" s="368"/>
      <c r="F5715" s="368"/>
      <c r="G5715" s="369"/>
      <c r="H5715" s="369"/>
      <c r="I5715" s="443"/>
      <c r="J5715" s="368"/>
      <c r="O5715" s="457"/>
      <c r="P5715" s="398"/>
      <c r="Q5715" s="398"/>
    </row>
    <row r="5716" spans="1:17" s="364" customFormat="1" ht="109.2" customHeight="1" x14ac:dyDescent="0.3">
      <c r="A5716" s="368"/>
      <c r="B5716" s="361"/>
      <c r="C5716" s="368"/>
      <c r="D5716" s="368"/>
      <c r="E5716" s="368"/>
      <c r="F5716" s="368"/>
      <c r="G5716" s="369"/>
      <c r="H5716" s="369"/>
      <c r="I5716" s="443"/>
      <c r="J5716" s="368"/>
      <c r="O5716" s="457"/>
      <c r="P5716" s="398"/>
      <c r="Q5716" s="398"/>
    </row>
    <row r="5717" spans="1:17" s="364" customFormat="1" ht="109.2" customHeight="1" x14ac:dyDescent="0.3">
      <c r="A5717" s="368"/>
      <c r="B5717" s="361"/>
      <c r="C5717" s="368"/>
      <c r="D5717" s="368"/>
      <c r="E5717" s="368"/>
      <c r="F5717" s="368"/>
      <c r="G5717" s="369"/>
      <c r="H5717" s="369"/>
      <c r="I5717" s="443"/>
      <c r="J5717" s="368"/>
      <c r="O5717" s="457"/>
      <c r="P5717" s="398"/>
      <c r="Q5717" s="398"/>
    </row>
    <row r="5718" spans="1:17" s="364" customFormat="1" ht="109.2" customHeight="1" x14ac:dyDescent="0.3">
      <c r="A5718" s="368"/>
      <c r="B5718" s="361"/>
      <c r="C5718" s="368"/>
      <c r="D5718" s="368"/>
      <c r="E5718" s="368"/>
      <c r="F5718" s="368"/>
      <c r="G5718" s="369"/>
      <c r="H5718" s="369"/>
      <c r="I5718" s="443"/>
      <c r="J5718" s="368"/>
      <c r="O5718" s="457"/>
      <c r="P5718" s="398"/>
      <c r="Q5718" s="398"/>
    </row>
    <row r="5719" spans="1:17" s="364" customFormat="1" ht="109.2" customHeight="1" x14ac:dyDescent="0.3">
      <c r="A5719" s="368"/>
      <c r="B5719" s="361"/>
      <c r="C5719" s="368"/>
      <c r="D5719" s="368"/>
      <c r="E5719" s="368"/>
      <c r="F5719" s="368"/>
      <c r="G5719" s="369"/>
      <c r="H5719" s="369"/>
      <c r="I5719" s="443"/>
      <c r="J5719" s="368"/>
      <c r="O5719" s="457"/>
      <c r="P5719" s="398"/>
      <c r="Q5719" s="398"/>
    </row>
    <row r="5720" spans="1:17" s="364" customFormat="1" ht="109.2" customHeight="1" x14ac:dyDescent="0.3">
      <c r="A5720" s="368"/>
      <c r="B5720" s="361"/>
      <c r="C5720" s="368"/>
      <c r="D5720" s="368"/>
      <c r="E5720" s="368"/>
      <c r="F5720" s="368"/>
      <c r="G5720" s="369"/>
      <c r="H5720" s="369"/>
      <c r="I5720" s="443"/>
      <c r="J5720" s="368"/>
      <c r="O5720" s="457"/>
      <c r="P5720" s="398"/>
      <c r="Q5720" s="398"/>
    </row>
    <row r="5721" spans="1:17" s="364" customFormat="1" ht="109.2" customHeight="1" x14ac:dyDescent="0.3">
      <c r="A5721" s="368"/>
      <c r="B5721" s="361"/>
      <c r="C5721" s="368"/>
      <c r="D5721" s="368"/>
      <c r="E5721" s="368"/>
      <c r="F5721" s="368"/>
      <c r="G5721" s="369"/>
      <c r="H5721" s="369"/>
      <c r="I5721" s="443"/>
      <c r="J5721" s="368"/>
      <c r="O5721" s="457"/>
      <c r="P5721" s="398"/>
      <c r="Q5721" s="398"/>
    </row>
    <row r="5722" spans="1:17" s="364" customFormat="1" ht="109.2" customHeight="1" x14ac:dyDescent="0.3">
      <c r="A5722" s="368"/>
      <c r="B5722" s="361"/>
      <c r="C5722" s="368"/>
      <c r="D5722" s="368"/>
      <c r="E5722" s="368"/>
      <c r="F5722" s="368"/>
      <c r="G5722" s="369"/>
      <c r="H5722" s="369"/>
      <c r="I5722" s="443"/>
      <c r="J5722" s="368"/>
      <c r="O5722" s="457"/>
      <c r="P5722" s="398"/>
      <c r="Q5722" s="398"/>
    </row>
    <row r="5723" spans="1:17" s="364" customFormat="1" ht="109.2" customHeight="1" x14ac:dyDescent="0.3">
      <c r="A5723" s="368"/>
      <c r="B5723" s="361"/>
      <c r="C5723" s="368"/>
      <c r="D5723" s="368"/>
      <c r="E5723" s="368"/>
      <c r="F5723" s="368"/>
      <c r="G5723" s="369"/>
      <c r="H5723" s="369"/>
      <c r="I5723" s="443"/>
      <c r="J5723" s="368"/>
      <c r="O5723" s="457"/>
      <c r="P5723" s="398"/>
      <c r="Q5723" s="398"/>
    </row>
    <row r="5724" spans="1:17" s="364" customFormat="1" ht="109.2" customHeight="1" x14ac:dyDescent="0.3">
      <c r="A5724" s="368"/>
      <c r="B5724" s="361"/>
      <c r="C5724" s="368"/>
      <c r="D5724" s="368"/>
      <c r="E5724" s="368"/>
      <c r="F5724" s="368"/>
      <c r="G5724" s="369"/>
      <c r="H5724" s="369"/>
      <c r="I5724" s="443"/>
      <c r="J5724" s="368"/>
      <c r="O5724" s="457"/>
      <c r="P5724" s="398"/>
      <c r="Q5724" s="398"/>
    </row>
    <row r="5725" spans="1:17" s="364" customFormat="1" ht="109.2" customHeight="1" x14ac:dyDescent="0.3">
      <c r="A5725" s="368"/>
      <c r="B5725" s="361"/>
      <c r="C5725" s="368"/>
      <c r="D5725" s="368"/>
      <c r="E5725" s="368"/>
      <c r="F5725" s="368"/>
      <c r="G5725" s="369"/>
      <c r="H5725" s="369"/>
      <c r="I5725" s="443"/>
      <c r="J5725" s="368"/>
      <c r="O5725" s="457"/>
      <c r="P5725" s="398"/>
      <c r="Q5725" s="398"/>
    </row>
    <row r="5726" spans="1:17" s="364" customFormat="1" ht="109.2" customHeight="1" x14ac:dyDescent="0.3">
      <c r="A5726" s="368"/>
      <c r="B5726" s="361"/>
      <c r="C5726" s="368"/>
      <c r="D5726" s="368"/>
      <c r="E5726" s="368"/>
      <c r="F5726" s="368"/>
      <c r="G5726" s="369"/>
      <c r="H5726" s="369"/>
      <c r="I5726" s="443"/>
      <c r="J5726" s="368"/>
      <c r="O5726" s="457"/>
      <c r="P5726" s="398"/>
      <c r="Q5726" s="398"/>
    </row>
    <row r="5727" spans="1:17" s="364" customFormat="1" ht="109.2" customHeight="1" x14ac:dyDescent="0.3">
      <c r="A5727" s="368"/>
      <c r="B5727" s="361"/>
      <c r="C5727" s="368"/>
      <c r="D5727" s="368"/>
      <c r="E5727" s="368"/>
      <c r="F5727" s="368"/>
      <c r="G5727" s="369"/>
      <c r="H5727" s="369"/>
      <c r="I5727" s="443"/>
      <c r="J5727" s="368"/>
      <c r="O5727" s="457"/>
      <c r="P5727" s="398"/>
      <c r="Q5727" s="398"/>
    </row>
    <row r="5728" spans="1:17" s="364" customFormat="1" ht="109.2" customHeight="1" x14ac:dyDescent="0.3">
      <c r="A5728" s="368"/>
      <c r="B5728" s="361"/>
      <c r="C5728" s="368"/>
      <c r="D5728" s="368"/>
      <c r="E5728" s="368"/>
      <c r="F5728" s="368"/>
      <c r="G5728" s="369"/>
      <c r="H5728" s="369"/>
      <c r="I5728" s="443"/>
      <c r="J5728" s="368"/>
      <c r="O5728" s="457"/>
      <c r="P5728" s="398"/>
      <c r="Q5728" s="398"/>
    </row>
    <row r="5729" spans="1:17" s="364" customFormat="1" ht="109.2" customHeight="1" x14ac:dyDescent="0.3">
      <c r="A5729" s="368"/>
      <c r="B5729" s="361"/>
      <c r="C5729" s="368"/>
      <c r="D5729" s="368"/>
      <c r="E5729" s="368"/>
      <c r="F5729" s="368"/>
      <c r="G5729" s="369"/>
      <c r="H5729" s="369"/>
      <c r="I5729" s="443"/>
      <c r="J5729" s="368"/>
      <c r="O5729" s="457"/>
      <c r="P5729" s="398"/>
      <c r="Q5729" s="398"/>
    </row>
    <row r="5730" spans="1:17" s="364" customFormat="1" ht="109.2" customHeight="1" x14ac:dyDescent="0.3">
      <c r="A5730" s="368"/>
      <c r="B5730" s="361"/>
      <c r="C5730" s="368"/>
      <c r="D5730" s="368"/>
      <c r="E5730" s="368"/>
      <c r="F5730" s="368"/>
      <c r="G5730" s="369"/>
      <c r="H5730" s="369"/>
      <c r="I5730" s="443"/>
      <c r="J5730" s="368"/>
      <c r="O5730" s="457"/>
      <c r="P5730" s="398"/>
      <c r="Q5730" s="398"/>
    </row>
    <row r="5731" spans="1:17" s="364" customFormat="1" ht="109.2" customHeight="1" x14ac:dyDescent="0.3">
      <c r="A5731" s="368"/>
      <c r="B5731" s="361"/>
      <c r="C5731" s="368"/>
      <c r="D5731" s="368"/>
      <c r="E5731" s="368"/>
      <c r="F5731" s="368"/>
      <c r="G5731" s="369"/>
      <c r="H5731" s="369"/>
      <c r="I5731" s="443"/>
      <c r="J5731" s="368"/>
      <c r="O5731" s="457"/>
      <c r="P5731" s="398"/>
      <c r="Q5731" s="398"/>
    </row>
    <row r="5732" spans="1:17" s="364" customFormat="1" ht="109.2" customHeight="1" x14ac:dyDescent="0.3">
      <c r="A5732" s="368"/>
      <c r="B5732" s="361"/>
      <c r="C5732" s="368"/>
      <c r="D5732" s="368"/>
      <c r="E5732" s="368"/>
      <c r="F5732" s="368"/>
      <c r="G5732" s="369"/>
      <c r="H5732" s="369"/>
      <c r="I5732" s="443"/>
      <c r="J5732" s="368"/>
      <c r="O5732" s="457"/>
      <c r="P5732" s="398"/>
      <c r="Q5732" s="398"/>
    </row>
    <row r="5733" spans="1:17" s="364" customFormat="1" ht="109.2" customHeight="1" x14ac:dyDescent="0.3">
      <c r="A5733" s="368"/>
      <c r="B5733" s="361"/>
      <c r="C5733" s="368"/>
      <c r="D5733" s="368"/>
      <c r="E5733" s="368"/>
      <c r="F5733" s="368"/>
      <c r="G5733" s="369"/>
      <c r="H5733" s="369"/>
      <c r="I5733" s="443"/>
      <c r="J5733" s="368"/>
      <c r="O5733" s="457"/>
      <c r="P5733" s="398"/>
      <c r="Q5733" s="398"/>
    </row>
    <row r="5734" spans="1:17" s="364" customFormat="1" ht="109.2" customHeight="1" x14ac:dyDescent="0.3">
      <c r="A5734" s="368"/>
      <c r="B5734" s="361"/>
      <c r="C5734" s="368"/>
      <c r="D5734" s="368"/>
      <c r="E5734" s="368"/>
      <c r="F5734" s="368"/>
      <c r="G5734" s="369"/>
      <c r="H5734" s="369"/>
      <c r="I5734" s="443"/>
      <c r="J5734" s="368"/>
      <c r="O5734" s="457"/>
      <c r="P5734" s="398"/>
      <c r="Q5734" s="398"/>
    </row>
    <row r="5735" spans="1:17" s="364" customFormat="1" ht="109.2" customHeight="1" x14ac:dyDescent="0.3">
      <c r="A5735" s="368"/>
      <c r="B5735" s="361"/>
      <c r="C5735" s="368"/>
      <c r="D5735" s="368"/>
      <c r="E5735" s="368"/>
      <c r="F5735" s="368"/>
      <c r="G5735" s="369"/>
      <c r="H5735" s="369"/>
      <c r="I5735" s="443"/>
      <c r="J5735" s="368"/>
      <c r="O5735" s="457"/>
      <c r="P5735" s="398"/>
      <c r="Q5735" s="398"/>
    </row>
    <row r="5736" spans="1:17" s="364" customFormat="1" ht="109.2" customHeight="1" x14ac:dyDescent="0.3">
      <c r="A5736" s="368"/>
      <c r="B5736" s="361"/>
      <c r="C5736" s="368"/>
      <c r="D5736" s="368"/>
      <c r="E5736" s="368"/>
      <c r="F5736" s="368"/>
      <c r="G5736" s="369"/>
      <c r="H5736" s="369"/>
      <c r="I5736" s="443"/>
      <c r="J5736" s="368"/>
      <c r="O5736" s="457"/>
      <c r="P5736" s="398"/>
      <c r="Q5736" s="398"/>
    </row>
    <row r="5737" spans="1:17" s="364" customFormat="1" ht="109.2" customHeight="1" x14ac:dyDescent="0.3">
      <c r="A5737" s="368"/>
      <c r="B5737" s="361"/>
      <c r="C5737" s="368"/>
      <c r="D5737" s="368"/>
      <c r="E5737" s="368"/>
      <c r="F5737" s="368"/>
      <c r="G5737" s="369"/>
      <c r="H5737" s="369"/>
      <c r="I5737" s="443"/>
      <c r="J5737" s="368"/>
      <c r="O5737" s="457"/>
      <c r="P5737" s="398"/>
      <c r="Q5737" s="398"/>
    </row>
    <row r="5738" spans="1:17" s="364" customFormat="1" ht="109.2" customHeight="1" x14ac:dyDescent="0.3">
      <c r="A5738" s="368"/>
      <c r="B5738" s="361"/>
      <c r="C5738" s="368"/>
      <c r="D5738" s="368"/>
      <c r="E5738" s="368"/>
      <c r="F5738" s="368"/>
      <c r="G5738" s="369"/>
      <c r="H5738" s="369"/>
      <c r="I5738" s="443"/>
      <c r="J5738" s="368"/>
      <c r="O5738" s="457"/>
      <c r="P5738" s="398"/>
      <c r="Q5738" s="398"/>
    </row>
    <row r="5739" spans="1:17" s="364" customFormat="1" ht="109.2" customHeight="1" x14ac:dyDescent="0.3">
      <c r="A5739" s="368"/>
      <c r="B5739" s="361"/>
      <c r="C5739" s="368"/>
      <c r="D5739" s="368"/>
      <c r="E5739" s="368"/>
      <c r="F5739" s="368"/>
      <c r="G5739" s="369"/>
      <c r="H5739" s="369"/>
      <c r="I5739" s="443"/>
      <c r="J5739" s="368"/>
      <c r="O5739" s="457"/>
      <c r="P5739" s="398"/>
      <c r="Q5739" s="398"/>
    </row>
    <row r="5740" spans="1:17" s="364" customFormat="1" ht="109.2" customHeight="1" x14ac:dyDescent="0.3">
      <c r="A5740" s="368"/>
      <c r="B5740" s="361"/>
      <c r="C5740" s="368"/>
      <c r="D5740" s="368"/>
      <c r="E5740" s="368"/>
      <c r="F5740" s="368"/>
      <c r="G5740" s="369"/>
      <c r="H5740" s="369"/>
      <c r="I5740" s="443"/>
      <c r="J5740" s="368"/>
      <c r="O5740" s="457"/>
      <c r="P5740" s="398"/>
      <c r="Q5740" s="398"/>
    </row>
    <row r="5741" spans="1:17" s="364" customFormat="1" ht="109.2" customHeight="1" x14ac:dyDescent="0.3">
      <c r="A5741" s="368"/>
      <c r="B5741" s="361"/>
      <c r="C5741" s="368"/>
      <c r="D5741" s="368"/>
      <c r="E5741" s="368"/>
      <c r="F5741" s="368"/>
      <c r="G5741" s="369"/>
      <c r="H5741" s="369"/>
      <c r="I5741" s="443"/>
      <c r="J5741" s="368"/>
      <c r="O5741" s="457"/>
      <c r="P5741" s="398"/>
      <c r="Q5741" s="398"/>
    </row>
    <row r="5742" spans="1:17" s="364" customFormat="1" ht="109.2" customHeight="1" x14ac:dyDescent="0.3">
      <c r="A5742" s="368"/>
      <c r="B5742" s="361"/>
      <c r="C5742" s="368"/>
      <c r="D5742" s="368"/>
      <c r="E5742" s="368"/>
      <c r="F5742" s="368"/>
      <c r="G5742" s="369"/>
      <c r="H5742" s="369"/>
      <c r="I5742" s="443"/>
      <c r="J5742" s="368"/>
      <c r="O5742" s="457"/>
      <c r="P5742" s="398"/>
      <c r="Q5742" s="398"/>
    </row>
    <row r="5743" spans="1:17" s="364" customFormat="1" ht="109.2" customHeight="1" x14ac:dyDescent="0.3">
      <c r="A5743" s="368"/>
      <c r="B5743" s="361"/>
      <c r="C5743" s="368"/>
      <c r="D5743" s="368"/>
      <c r="E5743" s="368"/>
      <c r="F5743" s="368"/>
      <c r="G5743" s="369"/>
      <c r="H5743" s="369"/>
      <c r="I5743" s="443"/>
      <c r="J5743" s="368"/>
      <c r="O5743" s="457"/>
      <c r="P5743" s="398"/>
      <c r="Q5743" s="398"/>
    </row>
    <row r="5744" spans="1:17" s="364" customFormat="1" ht="109.2" customHeight="1" x14ac:dyDescent="0.3">
      <c r="A5744" s="368"/>
      <c r="B5744" s="361"/>
      <c r="C5744" s="368"/>
      <c r="D5744" s="368"/>
      <c r="E5744" s="368"/>
      <c r="F5744" s="368"/>
      <c r="G5744" s="369"/>
      <c r="H5744" s="369"/>
      <c r="I5744" s="443"/>
      <c r="J5744" s="368"/>
      <c r="O5744" s="457"/>
      <c r="P5744" s="398"/>
      <c r="Q5744" s="398"/>
    </row>
    <row r="5745" spans="1:17" s="364" customFormat="1" ht="109.2" customHeight="1" x14ac:dyDescent="0.3">
      <c r="A5745" s="368"/>
      <c r="B5745" s="361"/>
      <c r="C5745" s="368"/>
      <c r="D5745" s="368"/>
      <c r="E5745" s="368"/>
      <c r="F5745" s="368"/>
      <c r="G5745" s="369"/>
      <c r="H5745" s="369"/>
      <c r="I5745" s="443"/>
      <c r="J5745" s="368"/>
      <c r="O5745" s="457"/>
      <c r="P5745" s="398"/>
      <c r="Q5745" s="398"/>
    </row>
    <row r="5746" spans="1:17" s="364" customFormat="1" ht="109.2" customHeight="1" x14ac:dyDescent="0.3">
      <c r="A5746" s="368"/>
      <c r="B5746" s="361"/>
      <c r="C5746" s="368"/>
      <c r="D5746" s="368"/>
      <c r="E5746" s="368"/>
      <c r="F5746" s="368"/>
      <c r="G5746" s="369"/>
      <c r="H5746" s="369"/>
      <c r="I5746" s="443"/>
      <c r="J5746" s="368"/>
      <c r="O5746" s="457"/>
      <c r="P5746" s="398"/>
      <c r="Q5746" s="398"/>
    </row>
    <row r="5747" spans="1:17" s="364" customFormat="1" ht="109.2" customHeight="1" x14ac:dyDescent="0.3">
      <c r="A5747" s="368"/>
      <c r="B5747" s="361"/>
      <c r="C5747" s="368"/>
      <c r="D5747" s="368"/>
      <c r="E5747" s="368"/>
      <c r="F5747" s="368"/>
      <c r="G5747" s="369"/>
      <c r="H5747" s="369"/>
      <c r="I5747" s="443"/>
      <c r="J5747" s="368"/>
      <c r="O5747" s="457"/>
      <c r="P5747" s="398"/>
      <c r="Q5747" s="398"/>
    </row>
    <row r="5748" spans="1:17" s="364" customFormat="1" ht="109.2" customHeight="1" x14ac:dyDescent="0.3">
      <c r="A5748" s="368"/>
      <c r="B5748" s="361"/>
      <c r="C5748" s="368"/>
      <c r="D5748" s="368"/>
      <c r="E5748" s="368"/>
      <c r="F5748" s="368"/>
      <c r="G5748" s="369"/>
      <c r="H5748" s="369"/>
      <c r="I5748" s="443"/>
      <c r="J5748" s="368"/>
      <c r="O5748" s="457"/>
      <c r="P5748" s="398"/>
      <c r="Q5748" s="398"/>
    </row>
    <row r="5749" spans="1:17" s="364" customFormat="1" ht="109.2" customHeight="1" x14ac:dyDescent="0.3">
      <c r="A5749" s="368"/>
      <c r="B5749" s="361"/>
      <c r="C5749" s="368"/>
      <c r="D5749" s="368"/>
      <c r="E5749" s="368"/>
      <c r="F5749" s="368"/>
      <c r="G5749" s="369"/>
      <c r="H5749" s="369"/>
      <c r="I5749" s="443"/>
      <c r="J5749" s="368"/>
      <c r="O5749" s="457"/>
      <c r="P5749" s="398"/>
      <c r="Q5749" s="398"/>
    </row>
    <row r="5750" spans="1:17" s="364" customFormat="1" ht="109.2" customHeight="1" x14ac:dyDescent="0.3">
      <c r="A5750" s="368"/>
      <c r="B5750" s="361"/>
      <c r="C5750" s="368"/>
      <c r="D5750" s="368"/>
      <c r="E5750" s="368"/>
      <c r="F5750" s="368"/>
      <c r="G5750" s="369"/>
      <c r="H5750" s="369"/>
      <c r="I5750" s="443"/>
      <c r="J5750" s="368"/>
      <c r="O5750" s="457"/>
      <c r="P5750" s="398"/>
      <c r="Q5750" s="398"/>
    </row>
    <row r="5751" spans="1:17" s="364" customFormat="1" ht="109.2" customHeight="1" x14ac:dyDescent="0.3">
      <c r="A5751" s="368"/>
      <c r="B5751" s="361"/>
      <c r="C5751" s="368"/>
      <c r="D5751" s="368"/>
      <c r="E5751" s="368"/>
      <c r="F5751" s="368"/>
      <c r="G5751" s="369"/>
      <c r="H5751" s="369"/>
      <c r="I5751" s="443"/>
      <c r="J5751" s="368"/>
      <c r="O5751" s="457"/>
      <c r="P5751" s="398"/>
      <c r="Q5751" s="398"/>
    </row>
    <row r="5752" spans="1:17" s="364" customFormat="1" ht="109.2" customHeight="1" x14ac:dyDescent="0.3">
      <c r="A5752" s="368"/>
      <c r="B5752" s="361"/>
      <c r="C5752" s="368"/>
      <c r="D5752" s="368"/>
      <c r="E5752" s="368"/>
      <c r="F5752" s="368"/>
      <c r="G5752" s="369"/>
      <c r="H5752" s="369"/>
      <c r="I5752" s="443"/>
      <c r="J5752" s="368"/>
      <c r="O5752" s="457"/>
      <c r="P5752" s="398"/>
      <c r="Q5752" s="398"/>
    </row>
    <row r="5753" spans="1:17" s="364" customFormat="1" ht="109.2" customHeight="1" x14ac:dyDescent="0.3">
      <c r="A5753" s="368"/>
      <c r="B5753" s="361"/>
      <c r="C5753" s="368"/>
      <c r="D5753" s="368"/>
      <c r="E5753" s="368"/>
      <c r="F5753" s="368"/>
      <c r="G5753" s="369"/>
      <c r="H5753" s="369"/>
      <c r="I5753" s="443"/>
      <c r="J5753" s="368"/>
      <c r="O5753" s="457"/>
      <c r="P5753" s="398"/>
      <c r="Q5753" s="398"/>
    </row>
    <row r="5754" spans="1:17" s="364" customFormat="1" ht="109.2" customHeight="1" x14ac:dyDescent="0.3">
      <c r="A5754" s="368"/>
      <c r="B5754" s="361"/>
      <c r="C5754" s="368"/>
      <c r="D5754" s="368"/>
      <c r="E5754" s="368"/>
      <c r="F5754" s="368"/>
      <c r="G5754" s="369"/>
      <c r="H5754" s="369"/>
      <c r="I5754" s="443"/>
      <c r="J5754" s="368"/>
      <c r="O5754" s="457"/>
      <c r="P5754" s="398"/>
      <c r="Q5754" s="398"/>
    </row>
    <row r="5755" spans="1:17" s="364" customFormat="1" ht="109.2" customHeight="1" x14ac:dyDescent="0.3">
      <c r="A5755" s="368"/>
      <c r="B5755" s="361"/>
      <c r="C5755" s="368"/>
      <c r="D5755" s="368"/>
      <c r="E5755" s="368"/>
      <c r="F5755" s="368"/>
      <c r="G5755" s="369"/>
      <c r="H5755" s="369"/>
      <c r="I5755" s="443"/>
      <c r="J5755" s="368"/>
      <c r="O5755" s="457"/>
      <c r="P5755" s="398"/>
      <c r="Q5755" s="398"/>
    </row>
    <row r="5756" spans="1:17" s="364" customFormat="1" ht="109.2" customHeight="1" x14ac:dyDescent="0.3">
      <c r="A5756" s="368"/>
      <c r="B5756" s="361"/>
      <c r="C5756" s="368"/>
      <c r="D5756" s="368"/>
      <c r="E5756" s="368"/>
      <c r="F5756" s="368"/>
      <c r="G5756" s="369"/>
      <c r="H5756" s="369"/>
      <c r="I5756" s="443"/>
      <c r="J5756" s="368"/>
      <c r="O5756" s="457"/>
      <c r="P5756" s="398"/>
      <c r="Q5756" s="398"/>
    </row>
    <row r="5757" spans="1:17" s="364" customFormat="1" ht="109.2" customHeight="1" x14ac:dyDescent="0.3">
      <c r="A5757" s="368"/>
      <c r="B5757" s="361"/>
      <c r="C5757" s="368"/>
      <c r="D5757" s="368"/>
      <c r="E5757" s="368"/>
      <c r="F5757" s="368"/>
      <c r="G5757" s="369"/>
      <c r="H5757" s="369"/>
      <c r="I5757" s="443"/>
      <c r="J5757" s="368"/>
      <c r="O5757" s="457"/>
      <c r="P5757" s="398"/>
      <c r="Q5757" s="398"/>
    </row>
    <row r="5758" spans="1:17" s="364" customFormat="1" ht="109.2" customHeight="1" x14ac:dyDescent="0.3">
      <c r="A5758" s="368"/>
      <c r="B5758" s="361"/>
      <c r="C5758" s="368"/>
      <c r="D5758" s="368"/>
      <c r="E5758" s="368"/>
      <c r="F5758" s="368"/>
      <c r="G5758" s="369"/>
      <c r="H5758" s="369"/>
      <c r="I5758" s="443"/>
      <c r="J5758" s="368"/>
      <c r="O5758" s="457"/>
      <c r="P5758" s="398"/>
      <c r="Q5758" s="398"/>
    </row>
    <row r="5759" spans="1:17" s="364" customFormat="1" ht="109.2" customHeight="1" x14ac:dyDescent="0.3">
      <c r="A5759" s="368"/>
      <c r="B5759" s="361"/>
      <c r="C5759" s="368"/>
      <c r="D5759" s="368"/>
      <c r="E5759" s="368"/>
      <c r="F5759" s="368"/>
      <c r="G5759" s="369"/>
      <c r="H5759" s="369"/>
      <c r="I5759" s="443"/>
      <c r="J5759" s="368"/>
      <c r="O5759" s="457"/>
      <c r="P5759" s="398"/>
      <c r="Q5759" s="398"/>
    </row>
    <row r="5760" spans="1:17" s="364" customFormat="1" ht="109.2" customHeight="1" x14ac:dyDescent="0.3">
      <c r="A5760" s="368"/>
      <c r="B5760" s="361"/>
      <c r="C5760" s="368"/>
      <c r="D5760" s="368"/>
      <c r="E5760" s="368"/>
      <c r="F5760" s="368"/>
      <c r="G5760" s="369"/>
      <c r="H5760" s="369"/>
      <c r="I5760" s="443"/>
      <c r="J5760" s="368"/>
      <c r="O5760" s="457"/>
      <c r="P5760" s="398"/>
      <c r="Q5760" s="398"/>
    </row>
    <row r="5761" spans="1:17" s="364" customFormat="1" ht="109.2" customHeight="1" x14ac:dyDescent="0.3">
      <c r="A5761" s="368"/>
      <c r="B5761" s="361"/>
      <c r="C5761" s="368"/>
      <c r="D5761" s="368"/>
      <c r="E5761" s="368"/>
      <c r="F5761" s="368"/>
      <c r="G5761" s="369"/>
      <c r="H5761" s="369"/>
      <c r="I5761" s="443"/>
      <c r="J5761" s="368"/>
      <c r="O5761" s="457"/>
      <c r="P5761" s="398"/>
      <c r="Q5761" s="398"/>
    </row>
    <row r="5762" spans="1:17" s="364" customFormat="1" ht="109.2" customHeight="1" x14ac:dyDescent="0.3">
      <c r="A5762" s="368"/>
      <c r="B5762" s="361"/>
      <c r="C5762" s="368"/>
      <c r="D5762" s="368"/>
      <c r="E5762" s="368"/>
      <c r="F5762" s="368"/>
      <c r="G5762" s="369"/>
      <c r="H5762" s="369"/>
      <c r="I5762" s="443"/>
      <c r="J5762" s="368"/>
      <c r="O5762" s="457"/>
      <c r="P5762" s="398"/>
      <c r="Q5762" s="398"/>
    </row>
    <row r="5763" spans="1:17" s="364" customFormat="1" ht="109.2" customHeight="1" x14ac:dyDescent="0.3">
      <c r="A5763" s="368"/>
      <c r="B5763" s="361"/>
      <c r="C5763" s="368"/>
      <c r="D5763" s="368"/>
      <c r="E5763" s="368"/>
      <c r="F5763" s="368"/>
      <c r="G5763" s="369"/>
      <c r="H5763" s="369"/>
      <c r="I5763" s="443"/>
      <c r="J5763" s="368"/>
      <c r="O5763" s="457"/>
      <c r="P5763" s="398"/>
      <c r="Q5763" s="398"/>
    </row>
    <row r="5764" spans="1:17" s="364" customFormat="1" ht="109.2" customHeight="1" x14ac:dyDescent="0.3">
      <c r="A5764" s="368"/>
      <c r="B5764" s="361"/>
      <c r="C5764" s="368"/>
      <c r="D5764" s="368"/>
      <c r="E5764" s="368"/>
      <c r="F5764" s="368"/>
      <c r="G5764" s="369"/>
      <c r="H5764" s="369"/>
      <c r="I5764" s="443"/>
      <c r="J5764" s="368"/>
      <c r="O5764" s="457"/>
      <c r="P5764" s="398"/>
      <c r="Q5764" s="398"/>
    </row>
    <row r="5765" spans="1:17" s="364" customFormat="1" ht="109.2" customHeight="1" x14ac:dyDescent="0.3">
      <c r="A5765" s="368"/>
      <c r="B5765" s="361"/>
      <c r="C5765" s="368"/>
      <c r="D5765" s="368"/>
      <c r="E5765" s="368"/>
      <c r="F5765" s="368"/>
      <c r="G5765" s="369"/>
      <c r="H5765" s="369"/>
      <c r="I5765" s="443"/>
      <c r="J5765" s="368"/>
      <c r="O5765" s="457"/>
      <c r="P5765" s="398"/>
      <c r="Q5765" s="398"/>
    </row>
    <row r="5766" spans="1:17" s="364" customFormat="1" ht="109.2" customHeight="1" x14ac:dyDescent="0.3">
      <c r="A5766" s="368"/>
      <c r="B5766" s="361"/>
      <c r="C5766" s="368"/>
      <c r="D5766" s="368"/>
      <c r="E5766" s="368"/>
      <c r="F5766" s="368"/>
      <c r="G5766" s="369"/>
      <c r="H5766" s="369"/>
      <c r="I5766" s="443"/>
      <c r="J5766" s="368"/>
      <c r="O5766" s="457"/>
      <c r="P5766" s="398"/>
      <c r="Q5766" s="398"/>
    </row>
    <row r="5767" spans="1:17" s="364" customFormat="1" ht="109.2" customHeight="1" x14ac:dyDescent="0.3">
      <c r="A5767" s="368"/>
      <c r="B5767" s="361"/>
      <c r="C5767" s="368"/>
      <c r="D5767" s="368"/>
      <c r="E5767" s="368"/>
      <c r="F5767" s="368"/>
      <c r="G5767" s="369"/>
      <c r="H5767" s="369"/>
      <c r="I5767" s="443"/>
      <c r="J5767" s="368"/>
      <c r="O5767" s="457"/>
      <c r="P5767" s="398"/>
      <c r="Q5767" s="398"/>
    </row>
    <row r="5768" spans="1:17" s="364" customFormat="1" ht="109.2" customHeight="1" x14ac:dyDescent="0.3">
      <c r="A5768" s="368"/>
      <c r="B5768" s="361"/>
      <c r="C5768" s="368"/>
      <c r="D5768" s="368"/>
      <c r="E5768" s="368"/>
      <c r="F5768" s="368"/>
      <c r="G5768" s="369"/>
      <c r="H5768" s="369"/>
      <c r="I5768" s="443"/>
      <c r="J5768" s="368"/>
      <c r="O5768" s="457"/>
      <c r="P5768" s="398"/>
      <c r="Q5768" s="398"/>
    </row>
    <row r="5769" spans="1:17" s="364" customFormat="1" ht="109.2" customHeight="1" x14ac:dyDescent="0.3">
      <c r="A5769" s="368"/>
      <c r="B5769" s="361"/>
      <c r="C5769" s="368"/>
      <c r="D5769" s="368"/>
      <c r="E5769" s="368"/>
      <c r="F5769" s="368"/>
      <c r="G5769" s="369"/>
      <c r="H5769" s="369"/>
      <c r="I5769" s="443"/>
      <c r="J5769" s="368"/>
      <c r="O5769" s="457"/>
      <c r="P5769" s="398"/>
      <c r="Q5769" s="398"/>
    </row>
    <row r="5770" spans="1:17" s="364" customFormat="1" ht="109.2" customHeight="1" x14ac:dyDescent="0.3">
      <c r="A5770" s="368"/>
      <c r="B5770" s="361"/>
      <c r="C5770" s="368"/>
      <c r="D5770" s="368"/>
      <c r="E5770" s="368"/>
      <c r="F5770" s="368"/>
      <c r="G5770" s="369"/>
      <c r="H5770" s="369"/>
      <c r="I5770" s="443"/>
      <c r="J5770" s="368"/>
      <c r="O5770" s="457"/>
      <c r="P5770" s="398"/>
      <c r="Q5770" s="398"/>
    </row>
    <row r="5771" spans="1:17" s="364" customFormat="1" ht="109.2" customHeight="1" x14ac:dyDescent="0.3">
      <c r="A5771" s="368"/>
      <c r="B5771" s="361"/>
      <c r="C5771" s="368"/>
      <c r="D5771" s="368"/>
      <c r="E5771" s="368"/>
      <c r="F5771" s="368"/>
      <c r="G5771" s="369"/>
      <c r="H5771" s="369"/>
      <c r="I5771" s="443"/>
      <c r="J5771" s="368"/>
      <c r="O5771" s="457"/>
      <c r="P5771" s="398"/>
      <c r="Q5771" s="398"/>
    </row>
    <row r="5772" spans="1:17" s="364" customFormat="1" ht="109.2" customHeight="1" x14ac:dyDescent="0.3">
      <c r="A5772" s="368"/>
      <c r="B5772" s="361"/>
      <c r="C5772" s="368"/>
      <c r="D5772" s="368"/>
      <c r="E5772" s="368"/>
      <c r="F5772" s="368"/>
      <c r="G5772" s="369"/>
      <c r="H5772" s="369"/>
      <c r="I5772" s="443"/>
      <c r="J5772" s="368"/>
      <c r="O5772" s="457"/>
      <c r="P5772" s="398"/>
      <c r="Q5772" s="398"/>
    </row>
    <row r="5773" spans="1:17" s="364" customFormat="1" ht="109.2" customHeight="1" x14ac:dyDescent="0.3">
      <c r="A5773" s="368"/>
      <c r="B5773" s="361"/>
      <c r="C5773" s="368"/>
      <c r="D5773" s="368"/>
      <c r="E5773" s="368"/>
      <c r="F5773" s="368"/>
      <c r="G5773" s="369"/>
      <c r="H5773" s="369"/>
      <c r="I5773" s="443"/>
      <c r="J5773" s="368"/>
      <c r="O5773" s="457"/>
      <c r="P5773" s="398"/>
      <c r="Q5773" s="398"/>
    </row>
    <row r="5774" spans="1:17" s="364" customFormat="1" ht="109.2" customHeight="1" x14ac:dyDescent="0.3">
      <c r="A5774" s="368"/>
      <c r="B5774" s="361"/>
      <c r="C5774" s="368"/>
      <c r="D5774" s="368"/>
      <c r="E5774" s="368"/>
      <c r="F5774" s="368"/>
      <c r="G5774" s="369"/>
      <c r="H5774" s="369"/>
      <c r="I5774" s="443"/>
      <c r="J5774" s="368"/>
      <c r="O5774" s="457"/>
      <c r="P5774" s="398"/>
      <c r="Q5774" s="398"/>
    </row>
    <row r="5775" spans="1:17" s="364" customFormat="1" ht="109.2" customHeight="1" x14ac:dyDescent="0.3">
      <c r="A5775" s="368"/>
      <c r="B5775" s="361"/>
      <c r="C5775" s="368"/>
      <c r="D5775" s="368"/>
      <c r="E5775" s="368"/>
      <c r="F5775" s="368"/>
      <c r="G5775" s="369"/>
      <c r="H5775" s="369"/>
      <c r="I5775" s="443"/>
      <c r="J5775" s="368"/>
      <c r="O5775" s="457"/>
      <c r="P5775" s="398"/>
      <c r="Q5775" s="398"/>
    </row>
    <row r="5776" spans="1:17" s="364" customFormat="1" ht="109.2" customHeight="1" x14ac:dyDescent="0.3">
      <c r="A5776" s="368"/>
      <c r="B5776" s="361"/>
      <c r="C5776" s="368"/>
      <c r="D5776" s="368"/>
      <c r="E5776" s="368"/>
      <c r="F5776" s="368"/>
      <c r="G5776" s="369"/>
      <c r="H5776" s="369"/>
      <c r="I5776" s="443"/>
      <c r="J5776" s="368"/>
      <c r="O5776" s="457"/>
      <c r="P5776" s="398"/>
      <c r="Q5776" s="398"/>
    </row>
    <row r="5777" spans="1:17" s="364" customFormat="1" ht="109.2" customHeight="1" x14ac:dyDescent="0.3">
      <c r="A5777" s="368"/>
      <c r="B5777" s="361"/>
      <c r="C5777" s="368"/>
      <c r="D5777" s="368"/>
      <c r="E5777" s="368"/>
      <c r="F5777" s="368"/>
      <c r="G5777" s="369"/>
      <c r="H5777" s="369"/>
      <c r="I5777" s="443"/>
      <c r="J5777" s="368"/>
      <c r="O5777" s="457"/>
      <c r="P5777" s="398"/>
      <c r="Q5777" s="398"/>
    </row>
    <row r="5778" spans="1:17" s="364" customFormat="1" ht="109.2" customHeight="1" x14ac:dyDescent="0.3">
      <c r="A5778" s="368"/>
      <c r="B5778" s="361"/>
      <c r="C5778" s="368"/>
      <c r="D5778" s="368"/>
      <c r="E5778" s="368"/>
      <c r="F5778" s="368"/>
      <c r="G5778" s="369"/>
      <c r="H5778" s="369"/>
      <c r="I5778" s="443"/>
      <c r="J5778" s="368"/>
      <c r="O5778" s="457"/>
      <c r="P5778" s="398"/>
      <c r="Q5778" s="398"/>
    </row>
    <row r="5779" spans="1:17" s="364" customFormat="1" ht="109.2" customHeight="1" x14ac:dyDescent="0.3">
      <c r="A5779" s="368"/>
      <c r="B5779" s="361"/>
      <c r="C5779" s="368"/>
      <c r="D5779" s="368"/>
      <c r="E5779" s="368"/>
      <c r="F5779" s="368"/>
      <c r="G5779" s="369"/>
      <c r="H5779" s="369"/>
      <c r="I5779" s="443"/>
      <c r="J5779" s="368"/>
      <c r="O5779" s="457"/>
      <c r="P5779" s="398"/>
      <c r="Q5779" s="398"/>
    </row>
    <row r="5780" spans="1:17" s="364" customFormat="1" ht="109.2" customHeight="1" x14ac:dyDescent="0.3">
      <c r="A5780" s="368"/>
      <c r="B5780" s="361"/>
      <c r="C5780" s="368"/>
      <c r="D5780" s="368"/>
      <c r="E5780" s="368"/>
      <c r="F5780" s="368"/>
      <c r="G5780" s="369"/>
      <c r="H5780" s="369"/>
      <c r="I5780" s="443"/>
      <c r="J5780" s="368"/>
      <c r="O5780" s="457"/>
      <c r="P5780" s="398"/>
      <c r="Q5780" s="398"/>
    </row>
    <row r="5781" spans="1:17" s="364" customFormat="1" ht="109.2" customHeight="1" x14ac:dyDescent="0.3">
      <c r="A5781" s="368"/>
      <c r="B5781" s="361"/>
      <c r="C5781" s="368"/>
      <c r="D5781" s="368"/>
      <c r="E5781" s="368"/>
      <c r="F5781" s="368"/>
      <c r="G5781" s="369"/>
      <c r="H5781" s="369"/>
      <c r="I5781" s="443"/>
      <c r="J5781" s="368"/>
      <c r="O5781" s="457"/>
      <c r="P5781" s="398"/>
      <c r="Q5781" s="398"/>
    </row>
    <row r="5782" spans="1:17" s="364" customFormat="1" ht="109.2" customHeight="1" x14ac:dyDescent="0.3">
      <c r="A5782" s="368"/>
      <c r="B5782" s="361"/>
      <c r="C5782" s="368"/>
      <c r="D5782" s="368"/>
      <c r="E5782" s="368"/>
      <c r="F5782" s="368"/>
      <c r="G5782" s="369"/>
      <c r="H5782" s="369"/>
      <c r="I5782" s="443"/>
      <c r="J5782" s="368"/>
      <c r="O5782" s="457"/>
      <c r="P5782" s="398"/>
      <c r="Q5782" s="398"/>
    </row>
    <row r="5783" spans="1:17" s="364" customFormat="1" ht="109.2" customHeight="1" x14ac:dyDescent="0.3">
      <c r="A5783" s="368"/>
      <c r="B5783" s="361"/>
      <c r="C5783" s="368"/>
      <c r="D5783" s="368"/>
      <c r="E5783" s="368"/>
      <c r="F5783" s="368"/>
      <c r="G5783" s="369"/>
      <c r="H5783" s="369"/>
      <c r="I5783" s="443"/>
      <c r="J5783" s="368"/>
      <c r="O5783" s="457"/>
      <c r="P5783" s="398"/>
      <c r="Q5783" s="398"/>
    </row>
    <row r="5784" spans="1:17" s="364" customFormat="1" ht="109.2" customHeight="1" x14ac:dyDescent="0.3">
      <c r="A5784" s="368"/>
      <c r="B5784" s="361"/>
      <c r="C5784" s="368"/>
      <c r="D5784" s="368"/>
      <c r="E5784" s="368"/>
      <c r="F5784" s="368"/>
      <c r="G5784" s="369"/>
      <c r="H5784" s="369"/>
      <c r="I5784" s="443"/>
      <c r="J5784" s="368"/>
      <c r="O5784" s="457"/>
      <c r="P5784" s="398"/>
      <c r="Q5784" s="398"/>
    </row>
    <row r="5785" spans="1:17" s="364" customFormat="1" ht="109.2" customHeight="1" x14ac:dyDescent="0.3">
      <c r="A5785" s="368"/>
      <c r="B5785" s="361"/>
      <c r="C5785" s="368"/>
      <c r="D5785" s="368"/>
      <c r="E5785" s="368"/>
      <c r="F5785" s="368"/>
      <c r="G5785" s="369"/>
      <c r="H5785" s="369"/>
      <c r="I5785" s="443"/>
      <c r="J5785" s="368"/>
      <c r="O5785" s="457"/>
      <c r="P5785" s="398"/>
      <c r="Q5785" s="398"/>
    </row>
    <row r="5786" spans="1:17" s="364" customFormat="1" ht="109.2" customHeight="1" x14ac:dyDescent="0.3">
      <c r="A5786" s="368"/>
      <c r="B5786" s="361"/>
      <c r="C5786" s="368"/>
      <c r="D5786" s="368"/>
      <c r="E5786" s="368"/>
      <c r="F5786" s="368"/>
      <c r="G5786" s="369"/>
      <c r="H5786" s="369"/>
      <c r="I5786" s="443"/>
      <c r="J5786" s="368"/>
      <c r="O5786" s="457"/>
      <c r="P5786" s="398"/>
      <c r="Q5786" s="398"/>
    </row>
    <row r="5787" spans="1:17" s="364" customFormat="1" ht="109.2" customHeight="1" x14ac:dyDescent="0.3">
      <c r="A5787" s="368"/>
      <c r="B5787" s="361"/>
      <c r="C5787" s="368"/>
      <c r="D5787" s="368"/>
      <c r="E5787" s="368"/>
      <c r="F5787" s="368"/>
      <c r="G5787" s="369"/>
      <c r="H5787" s="369"/>
      <c r="I5787" s="443"/>
      <c r="J5787" s="368"/>
      <c r="O5787" s="457"/>
      <c r="P5787" s="398"/>
      <c r="Q5787" s="398"/>
    </row>
    <row r="5788" spans="1:17" s="364" customFormat="1" ht="109.2" customHeight="1" x14ac:dyDescent="0.3">
      <c r="A5788" s="368"/>
      <c r="B5788" s="361"/>
      <c r="C5788" s="368"/>
      <c r="D5788" s="368"/>
      <c r="E5788" s="368"/>
      <c r="F5788" s="368"/>
      <c r="G5788" s="369"/>
      <c r="H5788" s="369"/>
      <c r="I5788" s="443"/>
      <c r="J5788" s="368"/>
      <c r="O5788" s="457"/>
      <c r="P5788" s="398"/>
      <c r="Q5788" s="398"/>
    </row>
    <row r="5789" spans="1:17" s="364" customFormat="1" ht="109.2" customHeight="1" x14ac:dyDescent="0.3">
      <c r="A5789" s="368"/>
      <c r="B5789" s="361"/>
      <c r="C5789" s="368"/>
      <c r="D5789" s="368"/>
      <c r="E5789" s="368"/>
      <c r="F5789" s="368"/>
      <c r="G5789" s="369"/>
      <c r="H5789" s="369"/>
      <c r="I5789" s="443"/>
      <c r="J5789" s="368"/>
      <c r="O5789" s="457"/>
      <c r="P5789" s="398"/>
      <c r="Q5789" s="398"/>
    </row>
    <row r="5790" spans="1:17" s="364" customFormat="1" ht="109.2" customHeight="1" x14ac:dyDescent="0.3">
      <c r="A5790" s="368"/>
      <c r="B5790" s="361"/>
      <c r="C5790" s="368"/>
      <c r="D5790" s="368"/>
      <c r="E5790" s="368"/>
      <c r="F5790" s="368"/>
      <c r="G5790" s="369"/>
      <c r="H5790" s="369"/>
      <c r="I5790" s="443"/>
      <c r="J5790" s="368"/>
      <c r="O5790" s="457"/>
      <c r="P5790" s="398"/>
      <c r="Q5790" s="398"/>
    </row>
    <row r="5791" spans="1:17" s="364" customFormat="1" ht="109.2" customHeight="1" x14ac:dyDescent="0.3">
      <c r="A5791" s="368"/>
      <c r="B5791" s="361"/>
      <c r="C5791" s="368"/>
      <c r="D5791" s="368"/>
      <c r="E5791" s="368"/>
      <c r="F5791" s="368"/>
      <c r="G5791" s="369"/>
      <c r="H5791" s="369"/>
      <c r="I5791" s="443"/>
      <c r="J5791" s="368"/>
      <c r="O5791" s="457"/>
      <c r="P5791" s="398"/>
      <c r="Q5791" s="398"/>
    </row>
    <row r="5792" spans="1:17" s="364" customFormat="1" ht="109.2" customHeight="1" x14ac:dyDescent="0.3">
      <c r="A5792" s="368"/>
      <c r="B5792" s="361"/>
      <c r="C5792" s="368"/>
      <c r="D5792" s="368"/>
      <c r="E5792" s="368"/>
      <c r="F5792" s="368"/>
      <c r="G5792" s="369"/>
      <c r="H5792" s="369"/>
      <c r="I5792" s="443"/>
      <c r="J5792" s="368"/>
      <c r="O5792" s="457"/>
      <c r="P5792" s="398"/>
      <c r="Q5792" s="398"/>
    </row>
    <row r="5793" spans="1:17" s="364" customFormat="1" ht="109.2" customHeight="1" x14ac:dyDescent="0.3">
      <c r="A5793" s="368"/>
      <c r="B5793" s="361"/>
      <c r="C5793" s="368"/>
      <c r="D5793" s="368"/>
      <c r="E5793" s="368"/>
      <c r="F5793" s="368"/>
      <c r="G5793" s="369"/>
      <c r="H5793" s="369"/>
      <c r="I5793" s="443"/>
      <c r="J5793" s="368"/>
      <c r="O5793" s="457"/>
      <c r="P5793" s="398"/>
      <c r="Q5793" s="398"/>
    </row>
    <row r="5794" spans="1:17" s="364" customFormat="1" ht="109.2" customHeight="1" x14ac:dyDescent="0.3">
      <c r="A5794" s="368"/>
      <c r="B5794" s="361"/>
      <c r="C5794" s="368"/>
      <c r="D5794" s="368"/>
      <c r="E5794" s="368"/>
      <c r="F5794" s="368"/>
      <c r="G5794" s="369"/>
      <c r="H5794" s="369"/>
      <c r="I5794" s="443"/>
      <c r="J5794" s="368"/>
      <c r="O5794" s="457"/>
      <c r="P5794" s="398"/>
      <c r="Q5794" s="398"/>
    </row>
    <row r="5795" spans="1:17" s="364" customFormat="1" ht="109.2" customHeight="1" x14ac:dyDescent="0.3">
      <c r="A5795" s="368"/>
      <c r="B5795" s="361"/>
      <c r="C5795" s="368"/>
      <c r="D5795" s="368"/>
      <c r="E5795" s="368"/>
      <c r="F5795" s="368"/>
      <c r="G5795" s="369"/>
      <c r="H5795" s="369"/>
      <c r="I5795" s="443"/>
      <c r="J5795" s="368"/>
      <c r="O5795" s="457"/>
      <c r="P5795" s="398"/>
      <c r="Q5795" s="398"/>
    </row>
    <row r="5796" spans="1:17" s="364" customFormat="1" ht="109.2" customHeight="1" x14ac:dyDescent="0.3">
      <c r="A5796" s="368"/>
      <c r="B5796" s="361"/>
      <c r="C5796" s="368"/>
      <c r="D5796" s="368"/>
      <c r="E5796" s="368"/>
      <c r="F5796" s="368"/>
      <c r="G5796" s="369"/>
      <c r="H5796" s="369"/>
      <c r="I5796" s="443"/>
      <c r="J5796" s="368"/>
      <c r="O5796" s="457"/>
      <c r="P5796" s="398"/>
      <c r="Q5796" s="398"/>
    </row>
    <row r="5797" spans="1:17" s="364" customFormat="1" ht="109.2" customHeight="1" x14ac:dyDescent="0.3">
      <c r="A5797" s="368"/>
      <c r="B5797" s="361"/>
      <c r="C5797" s="368"/>
      <c r="D5797" s="368"/>
      <c r="E5797" s="368"/>
      <c r="F5797" s="368"/>
      <c r="G5797" s="369"/>
      <c r="H5797" s="369"/>
      <c r="I5797" s="443"/>
      <c r="J5797" s="368"/>
      <c r="O5797" s="457"/>
      <c r="P5797" s="398"/>
      <c r="Q5797" s="398"/>
    </row>
    <row r="5798" spans="1:17" s="364" customFormat="1" ht="109.2" customHeight="1" x14ac:dyDescent="0.3">
      <c r="A5798" s="368"/>
      <c r="B5798" s="361"/>
      <c r="C5798" s="368"/>
      <c r="D5798" s="368"/>
      <c r="E5798" s="368"/>
      <c r="F5798" s="368"/>
      <c r="G5798" s="369"/>
      <c r="H5798" s="369"/>
      <c r="I5798" s="443"/>
      <c r="J5798" s="368"/>
      <c r="O5798" s="457"/>
      <c r="P5798" s="398"/>
      <c r="Q5798" s="398"/>
    </row>
    <row r="5799" spans="1:17" s="364" customFormat="1" ht="109.2" customHeight="1" x14ac:dyDescent="0.3">
      <c r="A5799" s="368"/>
      <c r="B5799" s="361"/>
      <c r="C5799" s="368"/>
      <c r="D5799" s="368"/>
      <c r="E5799" s="368"/>
      <c r="F5799" s="368"/>
      <c r="G5799" s="369"/>
      <c r="H5799" s="369"/>
      <c r="I5799" s="443"/>
      <c r="J5799" s="368"/>
      <c r="O5799" s="457"/>
      <c r="P5799" s="398"/>
      <c r="Q5799" s="398"/>
    </row>
    <row r="5800" spans="1:17" s="364" customFormat="1" ht="109.2" customHeight="1" x14ac:dyDescent="0.3">
      <c r="A5800" s="368"/>
      <c r="B5800" s="361"/>
      <c r="C5800" s="368"/>
      <c r="D5800" s="368"/>
      <c r="E5800" s="368"/>
      <c r="F5800" s="368"/>
      <c r="G5800" s="369"/>
      <c r="H5800" s="369"/>
      <c r="I5800" s="443"/>
      <c r="J5800" s="368"/>
      <c r="O5800" s="457"/>
      <c r="P5800" s="398"/>
      <c r="Q5800" s="398"/>
    </row>
    <row r="5801" spans="1:17" s="364" customFormat="1" ht="109.2" customHeight="1" x14ac:dyDescent="0.3">
      <c r="A5801" s="368"/>
      <c r="B5801" s="361"/>
      <c r="C5801" s="368"/>
      <c r="D5801" s="368"/>
      <c r="E5801" s="368"/>
      <c r="F5801" s="368"/>
      <c r="G5801" s="369"/>
      <c r="H5801" s="369"/>
      <c r="I5801" s="443"/>
      <c r="J5801" s="368"/>
      <c r="O5801" s="457"/>
      <c r="P5801" s="398"/>
      <c r="Q5801" s="398"/>
    </row>
    <row r="5802" spans="1:17" s="364" customFormat="1" ht="109.2" customHeight="1" x14ac:dyDescent="0.3">
      <c r="A5802" s="368"/>
      <c r="B5802" s="361"/>
      <c r="C5802" s="368"/>
      <c r="D5802" s="368"/>
      <c r="E5802" s="368"/>
      <c r="F5802" s="368"/>
      <c r="G5802" s="369"/>
      <c r="H5802" s="369"/>
      <c r="I5802" s="443"/>
      <c r="J5802" s="368"/>
      <c r="O5802" s="457"/>
      <c r="P5802" s="398"/>
      <c r="Q5802" s="398"/>
    </row>
    <row r="5803" spans="1:17" s="364" customFormat="1" ht="109.2" customHeight="1" x14ac:dyDescent="0.3">
      <c r="A5803" s="368"/>
      <c r="B5803" s="361"/>
      <c r="C5803" s="368"/>
      <c r="D5803" s="368"/>
      <c r="E5803" s="368"/>
      <c r="F5803" s="368"/>
      <c r="G5803" s="369"/>
      <c r="H5803" s="369"/>
      <c r="I5803" s="443"/>
      <c r="J5803" s="368"/>
      <c r="O5803" s="457"/>
      <c r="P5803" s="398"/>
      <c r="Q5803" s="398"/>
    </row>
    <row r="5804" spans="1:17" s="364" customFormat="1" ht="109.2" customHeight="1" x14ac:dyDescent="0.3">
      <c r="A5804" s="368"/>
      <c r="B5804" s="361"/>
      <c r="C5804" s="368"/>
      <c r="D5804" s="368"/>
      <c r="E5804" s="368"/>
      <c r="F5804" s="368"/>
      <c r="G5804" s="369"/>
      <c r="H5804" s="369"/>
      <c r="I5804" s="443"/>
      <c r="J5804" s="368"/>
      <c r="O5804" s="457"/>
      <c r="P5804" s="398"/>
      <c r="Q5804" s="398"/>
    </row>
    <row r="5805" spans="1:17" s="364" customFormat="1" ht="109.2" customHeight="1" x14ac:dyDescent="0.3">
      <c r="A5805" s="368"/>
      <c r="B5805" s="361"/>
      <c r="C5805" s="368"/>
      <c r="D5805" s="368"/>
      <c r="E5805" s="368"/>
      <c r="F5805" s="368"/>
      <c r="G5805" s="369"/>
      <c r="H5805" s="369"/>
      <c r="I5805" s="443"/>
      <c r="J5805" s="368"/>
      <c r="O5805" s="457"/>
      <c r="P5805" s="398"/>
      <c r="Q5805" s="398"/>
    </row>
    <row r="5806" spans="1:17" s="364" customFormat="1" ht="109.2" customHeight="1" x14ac:dyDescent="0.3">
      <c r="A5806" s="368"/>
      <c r="B5806" s="361"/>
      <c r="C5806" s="368"/>
      <c r="D5806" s="368"/>
      <c r="E5806" s="368"/>
      <c r="F5806" s="368"/>
      <c r="G5806" s="369"/>
      <c r="H5806" s="369"/>
      <c r="I5806" s="443"/>
      <c r="J5806" s="368"/>
      <c r="O5806" s="457"/>
      <c r="P5806" s="398"/>
      <c r="Q5806" s="398"/>
    </row>
    <row r="5807" spans="1:17" s="364" customFormat="1" ht="109.2" customHeight="1" x14ac:dyDescent="0.3">
      <c r="A5807" s="368"/>
      <c r="B5807" s="361"/>
      <c r="C5807" s="368"/>
      <c r="D5807" s="368"/>
      <c r="E5807" s="368"/>
      <c r="F5807" s="368"/>
      <c r="G5807" s="369"/>
      <c r="H5807" s="369"/>
      <c r="I5807" s="443"/>
      <c r="J5807" s="368"/>
      <c r="O5807" s="457"/>
      <c r="P5807" s="398"/>
      <c r="Q5807" s="398"/>
    </row>
    <row r="5808" spans="1:17" s="364" customFormat="1" ht="109.2" customHeight="1" x14ac:dyDescent="0.3">
      <c r="A5808" s="368"/>
      <c r="B5808" s="361"/>
      <c r="C5808" s="368"/>
      <c r="D5808" s="368"/>
      <c r="E5808" s="368"/>
      <c r="F5808" s="368"/>
      <c r="G5808" s="369"/>
      <c r="H5808" s="369"/>
      <c r="I5808" s="443"/>
      <c r="J5808" s="368"/>
      <c r="O5808" s="457"/>
      <c r="P5808" s="398"/>
      <c r="Q5808" s="398"/>
    </row>
    <row r="5809" spans="1:17" s="364" customFormat="1" ht="109.2" customHeight="1" x14ac:dyDescent="0.3">
      <c r="A5809" s="368"/>
      <c r="B5809" s="361"/>
      <c r="C5809" s="368"/>
      <c r="D5809" s="368"/>
      <c r="E5809" s="368"/>
      <c r="F5809" s="368"/>
      <c r="G5809" s="369"/>
      <c r="H5809" s="369"/>
      <c r="I5809" s="443"/>
      <c r="J5809" s="368"/>
      <c r="O5809" s="457"/>
      <c r="P5809" s="398"/>
      <c r="Q5809" s="398"/>
    </row>
    <row r="5810" spans="1:17" s="364" customFormat="1" ht="109.2" customHeight="1" x14ac:dyDescent="0.3">
      <c r="A5810" s="368"/>
      <c r="B5810" s="361"/>
      <c r="C5810" s="368"/>
      <c r="D5810" s="368"/>
      <c r="E5810" s="368"/>
      <c r="F5810" s="368"/>
      <c r="G5810" s="369"/>
      <c r="H5810" s="369"/>
      <c r="I5810" s="443"/>
      <c r="J5810" s="368"/>
      <c r="O5810" s="457"/>
      <c r="P5810" s="398"/>
      <c r="Q5810" s="398"/>
    </row>
    <row r="5811" spans="1:17" s="364" customFormat="1" ht="109.2" customHeight="1" x14ac:dyDescent="0.3">
      <c r="A5811" s="368"/>
      <c r="B5811" s="361"/>
      <c r="C5811" s="368"/>
      <c r="D5811" s="368"/>
      <c r="E5811" s="368"/>
      <c r="F5811" s="368"/>
      <c r="G5811" s="369"/>
      <c r="H5811" s="369"/>
      <c r="I5811" s="443"/>
      <c r="J5811" s="368"/>
      <c r="O5811" s="457"/>
      <c r="P5811" s="398"/>
      <c r="Q5811" s="398"/>
    </row>
    <row r="5812" spans="1:17" s="364" customFormat="1" ht="109.2" customHeight="1" x14ac:dyDescent="0.3">
      <c r="A5812" s="368"/>
      <c r="B5812" s="361"/>
      <c r="C5812" s="368"/>
      <c r="D5812" s="368"/>
      <c r="E5812" s="368"/>
      <c r="F5812" s="368"/>
      <c r="G5812" s="369"/>
      <c r="H5812" s="369"/>
      <c r="I5812" s="443"/>
      <c r="J5812" s="368"/>
      <c r="O5812" s="457"/>
      <c r="P5812" s="398"/>
      <c r="Q5812" s="398"/>
    </row>
    <row r="5813" spans="1:17" s="364" customFormat="1" ht="109.2" customHeight="1" x14ac:dyDescent="0.3">
      <c r="A5813" s="368"/>
      <c r="B5813" s="361"/>
      <c r="C5813" s="368"/>
      <c r="D5813" s="368"/>
      <c r="E5813" s="368"/>
      <c r="F5813" s="368"/>
      <c r="G5813" s="369"/>
      <c r="H5813" s="369"/>
      <c r="I5813" s="443"/>
      <c r="J5813" s="368"/>
      <c r="O5813" s="457"/>
      <c r="P5813" s="398"/>
      <c r="Q5813" s="398"/>
    </row>
    <row r="5814" spans="1:17" s="364" customFormat="1" ht="109.2" customHeight="1" x14ac:dyDescent="0.3">
      <c r="A5814" s="368"/>
      <c r="B5814" s="361"/>
      <c r="C5814" s="368"/>
      <c r="D5814" s="368"/>
      <c r="E5814" s="368"/>
      <c r="F5814" s="368"/>
      <c r="G5814" s="369"/>
      <c r="H5814" s="369"/>
      <c r="I5814" s="443"/>
      <c r="J5814" s="368"/>
      <c r="O5814" s="457"/>
      <c r="P5814" s="398"/>
      <c r="Q5814" s="398"/>
    </row>
    <row r="5815" spans="1:17" s="364" customFormat="1" ht="109.2" customHeight="1" x14ac:dyDescent="0.3">
      <c r="A5815" s="368"/>
      <c r="B5815" s="361"/>
      <c r="C5815" s="368"/>
      <c r="D5815" s="368"/>
      <c r="E5815" s="368"/>
      <c r="F5815" s="368"/>
      <c r="G5815" s="369"/>
      <c r="H5815" s="369"/>
      <c r="I5815" s="443"/>
      <c r="J5815" s="368"/>
      <c r="O5815" s="457"/>
      <c r="P5815" s="398"/>
      <c r="Q5815" s="398"/>
    </row>
    <row r="5816" spans="1:17" s="364" customFormat="1" ht="109.2" customHeight="1" x14ac:dyDescent="0.3">
      <c r="A5816" s="368"/>
      <c r="B5816" s="361"/>
      <c r="C5816" s="368"/>
      <c r="D5816" s="368"/>
      <c r="E5816" s="368"/>
      <c r="F5816" s="368"/>
      <c r="G5816" s="369"/>
      <c r="H5816" s="369"/>
      <c r="I5816" s="443"/>
      <c r="J5816" s="368"/>
      <c r="O5816" s="457"/>
      <c r="P5816" s="398"/>
      <c r="Q5816" s="398"/>
    </row>
    <row r="5817" spans="1:17" s="364" customFormat="1" ht="109.2" customHeight="1" x14ac:dyDescent="0.3">
      <c r="A5817" s="368"/>
      <c r="B5817" s="361"/>
      <c r="C5817" s="368"/>
      <c r="D5817" s="368"/>
      <c r="E5817" s="368"/>
      <c r="F5817" s="368"/>
      <c r="G5817" s="369"/>
      <c r="H5817" s="369"/>
      <c r="I5817" s="443"/>
      <c r="J5817" s="368"/>
      <c r="O5817" s="457"/>
      <c r="P5817" s="398"/>
      <c r="Q5817" s="398"/>
    </row>
    <row r="5818" spans="1:17" s="364" customFormat="1" ht="109.2" customHeight="1" x14ac:dyDescent="0.3">
      <c r="A5818" s="368"/>
      <c r="B5818" s="361"/>
      <c r="C5818" s="368"/>
      <c r="D5818" s="368"/>
      <c r="E5818" s="368"/>
      <c r="F5818" s="368"/>
      <c r="G5818" s="369"/>
      <c r="H5818" s="369"/>
      <c r="I5818" s="443"/>
      <c r="J5818" s="368"/>
      <c r="O5818" s="457"/>
      <c r="P5818" s="398"/>
      <c r="Q5818" s="398"/>
    </row>
    <row r="5819" spans="1:17" s="364" customFormat="1" ht="109.2" customHeight="1" x14ac:dyDescent="0.3">
      <c r="A5819" s="368"/>
      <c r="B5819" s="361"/>
      <c r="C5819" s="368"/>
      <c r="D5819" s="368"/>
      <c r="E5819" s="368"/>
      <c r="F5819" s="368"/>
      <c r="G5819" s="369"/>
      <c r="H5819" s="369"/>
      <c r="I5819" s="443"/>
      <c r="J5819" s="368"/>
      <c r="O5819" s="457"/>
      <c r="P5819" s="398"/>
      <c r="Q5819" s="398"/>
    </row>
    <row r="5820" spans="1:17" s="364" customFormat="1" ht="109.2" customHeight="1" x14ac:dyDescent="0.3">
      <c r="A5820" s="368"/>
      <c r="B5820" s="361"/>
      <c r="C5820" s="368"/>
      <c r="D5820" s="368"/>
      <c r="E5820" s="368"/>
      <c r="F5820" s="368"/>
      <c r="G5820" s="369"/>
      <c r="H5820" s="369"/>
      <c r="I5820" s="443"/>
      <c r="J5820" s="368"/>
      <c r="O5820" s="457"/>
      <c r="P5820" s="398"/>
      <c r="Q5820" s="398"/>
    </row>
    <row r="5821" spans="1:17" s="364" customFormat="1" ht="109.2" customHeight="1" x14ac:dyDescent="0.3">
      <c r="A5821" s="368"/>
      <c r="B5821" s="361"/>
      <c r="C5821" s="368"/>
      <c r="D5821" s="368"/>
      <c r="E5821" s="368"/>
      <c r="F5821" s="368"/>
      <c r="G5821" s="369"/>
      <c r="H5821" s="369"/>
      <c r="I5821" s="443"/>
      <c r="J5821" s="368"/>
      <c r="O5821" s="457"/>
      <c r="P5821" s="398"/>
      <c r="Q5821" s="398"/>
    </row>
    <row r="5822" spans="1:17" s="364" customFormat="1" ht="109.2" customHeight="1" x14ac:dyDescent="0.3">
      <c r="A5822" s="368"/>
      <c r="B5822" s="361"/>
      <c r="C5822" s="368"/>
      <c r="D5822" s="368"/>
      <c r="E5822" s="368"/>
      <c r="F5822" s="368"/>
      <c r="G5822" s="369"/>
      <c r="H5822" s="369"/>
      <c r="I5822" s="443"/>
      <c r="J5822" s="368"/>
      <c r="O5822" s="457"/>
      <c r="P5822" s="398"/>
      <c r="Q5822" s="398"/>
    </row>
    <row r="5823" spans="1:17" s="364" customFormat="1" ht="109.2" customHeight="1" x14ac:dyDescent="0.3">
      <c r="A5823" s="368"/>
      <c r="B5823" s="361"/>
      <c r="C5823" s="368"/>
      <c r="D5823" s="368"/>
      <c r="E5823" s="368"/>
      <c r="F5823" s="368"/>
      <c r="G5823" s="369"/>
      <c r="H5823" s="369"/>
      <c r="I5823" s="443"/>
      <c r="J5823" s="368"/>
      <c r="O5823" s="457"/>
      <c r="P5823" s="398"/>
      <c r="Q5823" s="398"/>
    </row>
    <row r="5824" spans="1:17" s="364" customFormat="1" ht="109.2" customHeight="1" x14ac:dyDescent="0.3">
      <c r="A5824" s="368"/>
      <c r="B5824" s="361"/>
      <c r="C5824" s="368"/>
      <c r="D5824" s="368"/>
      <c r="E5824" s="368"/>
      <c r="F5824" s="368"/>
      <c r="G5824" s="369"/>
      <c r="H5824" s="369"/>
      <c r="I5824" s="443"/>
      <c r="J5824" s="368"/>
      <c r="O5824" s="457"/>
      <c r="P5824" s="398"/>
      <c r="Q5824" s="398"/>
    </row>
    <row r="5825" spans="1:17" s="364" customFormat="1" ht="109.2" customHeight="1" x14ac:dyDescent="0.3">
      <c r="A5825" s="368"/>
      <c r="B5825" s="361"/>
      <c r="C5825" s="368"/>
      <c r="D5825" s="368"/>
      <c r="E5825" s="368"/>
      <c r="F5825" s="368"/>
      <c r="G5825" s="369"/>
      <c r="H5825" s="369"/>
      <c r="I5825" s="443"/>
      <c r="J5825" s="368"/>
      <c r="O5825" s="457"/>
      <c r="P5825" s="398"/>
      <c r="Q5825" s="398"/>
    </row>
    <row r="5826" spans="1:17" s="364" customFormat="1" ht="109.2" customHeight="1" x14ac:dyDescent="0.3">
      <c r="A5826" s="368"/>
      <c r="B5826" s="361"/>
      <c r="C5826" s="368"/>
      <c r="D5826" s="368"/>
      <c r="E5826" s="368"/>
      <c r="F5826" s="368"/>
      <c r="G5826" s="369"/>
      <c r="H5826" s="369"/>
      <c r="I5826" s="443"/>
      <c r="J5826" s="368"/>
      <c r="O5826" s="457"/>
      <c r="P5826" s="398"/>
      <c r="Q5826" s="398"/>
    </row>
    <row r="5827" spans="1:17" s="364" customFormat="1" ht="109.2" customHeight="1" x14ac:dyDescent="0.3">
      <c r="A5827" s="368"/>
      <c r="B5827" s="361"/>
      <c r="C5827" s="368"/>
      <c r="D5827" s="368"/>
      <c r="E5827" s="368"/>
      <c r="F5827" s="368"/>
      <c r="G5827" s="369"/>
      <c r="H5827" s="369"/>
      <c r="I5827" s="443"/>
      <c r="J5827" s="368"/>
      <c r="O5827" s="457"/>
      <c r="P5827" s="398"/>
      <c r="Q5827" s="398"/>
    </row>
    <row r="5828" spans="1:17" s="364" customFormat="1" ht="109.2" customHeight="1" x14ac:dyDescent="0.3">
      <c r="A5828" s="368"/>
      <c r="B5828" s="361"/>
      <c r="C5828" s="368"/>
      <c r="D5828" s="368"/>
      <c r="E5828" s="368"/>
      <c r="F5828" s="368"/>
      <c r="G5828" s="369"/>
      <c r="H5828" s="369"/>
      <c r="I5828" s="443"/>
      <c r="J5828" s="368"/>
      <c r="O5828" s="457"/>
      <c r="P5828" s="398"/>
      <c r="Q5828" s="398"/>
    </row>
    <row r="5829" spans="1:17" s="364" customFormat="1" ht="109.2" customHeight="1" x14ac:dyDescent="0.3">
      <c r="A5829" s="368"/>
      <c r="B5829" s="361"/>
      <c r="C5829" s="368"/>
      <c r="D5829" s="368"/>
      <c r="E5829" s="368"/>
      <c r="F5829" s="368"/>
      <c r="G5829" s="369"/>
      <c r="H5829" s="369"/>
      <c r="I5829" s="443"/>
      <c r="J5829" s="368"/>
      <c r="O5829" s="457"/>
      <c r="P5829" s="398"/>
      <c r="Q5829" s="398"/>
    </row>
    <row r="5830" spans="1:17" s="364" customFormat="1" ht="109.2" customHeight="1" x14ac:dyDescent="0.3">
      <c r="A5830" s="368"/>
      <c r="B5830" s="361"/>
      <c r="C5830" s="368"/>
      <c r="D5830" s="368"/>
      <c r="E5830" s="368"/>
      <c r="F5830" s="368"/>
      <c r="G5830" s="369"/>
      <c r="H5830" s="369"/>
      <c r="I5830" s="443"/>
      <c r="J5830" s="368"/>
      <c r="O5830" s="457"/>
      <c r="P5830" s="398"/>
      <c r="Q5830" s="398"/>
    </row>
    <row r="5831" spans="1:17" s="364" customFormat="1" ht="109.2" customHeight="1" x14ac:dyDescent="0.3">
      <c r="A5831" s="368"/>
      <c r="B5831" s="361"/>
      <c r="C5831" s="368"/>
      <c r="D5831" s="368"/>
      <c r="E5831" s="368"/>
      <c r="F5831" s="368"/>
      <c r="G5831" s="369"/>
      <c r="H5831" s="369"/>
      <c r="I5831" s="443"/>
      <c r="J5831" s="368"/>
      <c r="O5831" s="457"/>
      <c r="P5831" s="398"/>
      <c r="Q5831" s="398"/>
    </row>
    <row r="5832" spans="1:17" s="364" customFormat="1" ht="109.2" customHeight="1" x14ac:dyDescent="0.3">
      <c r="A5832" s="368"/>
      <c r="B5832" s="361"/>
      <c r="C5832" s="368"/>
      <c r="D5832" s="368"/>
      <c r="E5832" s="368"/>
      <c r="F5832" s="368"/>
      <c r="G5832" s="369"/>
      <c r="H5832" s="369"/>
      <c r="I5832" s="443"/>
      <c r="J5832" s="368"/>
      <c r="O5832" s="457"/>
      <c r="P5832" s="398"/>
      <c r="Q5832" s="398"/>
    </row>
    <row r="5833" spans="1:17" s="364" customFormat="1" ht="109.2" customHeight="1" x14ac:dyDescent="0.3">
      <c r="A5833" s="368"/>
      <c r="B5833" s="361"/>
      <c r="C5833" s="368"/>
      <c r="D5833" s="368"/>
      <c r="E5833" s="368"/>
      <c r="F5833" s="368"/>
      <c r="G5833" s="369"/>
      <c r="H5833" s="369"/>
      <c r="I5833" s="443"/>
      <c r="J5833" s="368"/>
      <c r="O5833" s="457"/>
      <c r="P5833" s="398"/>
      <c r="Q5833" s="398"/>
    </row>
    <row r="5834" spans="1:17" s="364" customFormat="1" ht="109.2" customHeight="1" x14ac:dyDescent="0.3">
      <c r="A5834" s="368"/>
      <c r="B5834" s="361"/>
      <c r="C5834" s="368"/>
      <c r="D5834" s="368"/>
      <c r="E5834" s="368"/>
      <c r="F5834" s="368"/>
      <c r="G5834" s="369"/>
      <c r="H5834" s="369"/>
      <c r="I5834" s="443"/>
      <c r="J5834" s="368"/>
      <c r="O5834" s="457"/>
      <c r="P5834" s="398"/>
      <c r="Q5834" s="398"/>
    </row>
    <row r="5835" spans="1:17" s="364" customFormat="1" ht="109.2" customHeight="1" x14ac:dyDescent="0.3">
      <c r="A5835" s="368"/>
      <c r="B5835" s="361"/>
      <c r="C5835" s="368"/>
      <c r="D5835" s="368"/>
      <c r="E5835" s="368"/>
      <c r="F5835" s="368"/>
      <c r="G5835" s="369"/>
      <c r="H5835" s="369"/>
      <c r="I5835" s="443"/>
      <c r="J5835" s="368"/>
      <c r="O5835" s="457"/>
      <c r="P5835" s="398"/>
      <c r="Q5835" s="398"/>
    </row>
    <row r="5836" spans="1:17" s="364" customFormat="1" ht="109.2" customHeight="1" x14ac:dyDescent="0.3">
      <c r="A5836" s="368"/>
      <c r="B5836" s="361"/>
      <c r="C5836" s="368"/>
      <c r="D5836" s="368"/>
      <c r="E5836" s="368"/>
      <c r="F5836" s="368"/>
      <c r="G5836" s="369"/>
      <c r="H5836" s="369"/>
      <c r="I5836" s="443"/>
      <c r="J5836" s="368"/>
      <c r="O5836" s="457"/>
      <c r="P5836" s="398"/>
      <c r="Q5836" s="398"/>
    </row>
    <row r="5837" spans="1:17" s="364" customFormat="1" ht="109.2" customHeight="1" x14ac:dyDescent="0.3">
      <c r="A5837" s="368"/>
      <c r="B5837" s="361"/>
      <c r="C5837" s="368"/>
      <c r="D5837" s="368"/>
      <c r="E5837" s="368"/>
      <c r="F5837" s="368"/>
      <c r="G5837" s="369"/>
      <c r="H5837" s="369"/>
      <c r="I5837" s="443"/>
      <c r="J5837" s="368"/>
      <c r="O5837" s="457"/>
      <c r="P5837" s="398"/>
      <c r="Q5837" s="398"/>
    </row>
    <row r="5838" spans="1:17" s="364" customFormat="1" ht="109.2" customHeight="1" x14ac:dyDescent="0.3">
      <c r="A5838" s="368"/>
      <c r="B5838" s="361"/>
      <c r="C5838" s="368"/>
      <c r="D5838" s="368"/>
      <c r="E5838" s="368"/>
      <c r="F5838" s="368"/>
      <c r="G5838" s="369"/>
      <c r="H5838" s="369"/>
      <c r="I5838" s="443"/>
      <c r="J5838" s="368"/>
      <c r="O5838" s="457"/>
      <c r="P5838" s="398"/>
      <c r="Q5838" s="398"/>
    </row>
    <row r="5839" spans="1:17" s="364" customFormat="1" ht="109.2" customHeight="1" x14ac:dyDescent="0.3">
      <c r="A5839" s="368"/>
      <c r="B5839" s="361"/>
      <c r="C5839" s="368"/>
      <c r="D5839" s="368"/>
      <c r="E5839" s="368"/>
      <c r="F5839" s="368"/>
      <c r="G5839" s="369"/>
      <c r="H5839" s="369"/>
      <c r="I5839" s="443"/>
      <c r="J5839" s="368"/>
      <c r="O5839" s="457"/>
      <c r="P5839" s="398"/>
      <c r="Q5839" s="398"/>
    </row>
    <row r="5840" spans="1:17" s="364" customFormat="1" ht="109.2" customHeight="1" x14ac:dyDescent="0.3">
      <c r="A5840" s="368"/>
      <c r="B5840" s="361"/>
      <c r="C5840" s="368"/>
      <c r="D5840" s="368"/>
      <c r="E5840" s="368"/>
      <c r="F5840" s="368"/>
      <c r="G5840" s="369"/>
      <c r="H5840" s="369"/>
      <c r="I5840" s="443"/>
      <c r="J5840" s="368"/>
      <c r="O5840" s="457"/>
      <c r="P5840" s="398"/>
      <c r="Q5840" s="398"/>
    </row>
    <row r="5841" spans="1:17" s="364" customFormat="1" ht="109.2" customHeight="1" x14ac:dyDescent="0.3">
      <c r="A5841" s="368"/>
      <c r="B5841" s="361"/>
      <c r="C5841" s="368"/>
      <c r="D5841" s="368"/>
      <c r="E5841" s="368"/>
      <c r="F5841" s="368"/>
      <c r="G5841" s="369"/>
      <c r="H5841" s="369"/>
      <c r="I5841" s="443"/>
      <c r="J5841" s="368"/>
      <c r="O5841" s="457"/>
      <c r="P5841" s="398"/>
      <c r="Q5841" s="398"/>
    </row>
    <row r="5842" spans="1:17" s="364" customFormat="1" ht="109.2" customHeight="1" x14ac:dyDescent="0.3">
      <c r="A5842" s="368"/>
      <c r="B5842" s="361"/>
      <c r="C5842" s="368"/>
      <c r="D5842" s="368"/>
      <c r="E5842" s="368"/>
      <c r="F5842" s="368"/>
      <c r="G5842" s="369"/>
      <c r="H5842" s="369"/>
      <c r="I5842" s="443"/>
      <c r="J5842" s="368"/>
      <c r="O5842" s="457"/>
      <c r="P5842" s="398"/>
      <c r="Q5842" s="398"/>
    </row>
    <row r="5843" spans="1:17" s="364" customFormat="1" ht="109.2" customHeight="1" x14ac:dyDescent="0.3">
      <c r="A5843" s="368"/>
      <c r="B5843" s="361"/>
      <c r="C5843" s="368"/>
      <c r="D5843" s="368"/>
      <c r="E5843" s="368"/>
      <c r="F5843" s="368"/>
      <c r="G5843" s="369"/>
      <c r="H5843" s="369"/>
      <c r="I5843" s="443"/>
      <c r="J5843" s="368"/>
      <c r="O5843" s="457"/>
      <c r="P5843" s="398"/>
      <c r="Q5843" s="398"/>
    </row>
    <row r="5844" spans="1:17" s="364" customFormat="1" ht="109.2" customHeight="1" x14ac:dyDescent="0.3">
      <c r="A5844" s="368"/>
      <c r="B5844" s="361"/>
      <c r="C5844" s="368"/>
      <c r="D5844" s="368"/>
      <c r="E5844" s="368"/>
      <c r="F5844" s="368"/>
      <c r="G5844" s="369"/>
      <c r="H5844" s="369"/>
      <c r="I5844" s="443"/>
      <c r="J5844" s="368"/>
      <c r="O5844" s="457"/>
      <c r="P5844" s="398"/>
      <c r="Q5844" s="398"/>
    </row>
    <row r="5845" spans="1:17" s="364" customFormat="1" ht="109.2" customHeight="1" x14ac:dyDescent="0.3">
      <c r="A5845" s="368"/>
      <c r="B5845" s="361"/>
      <c r="C5845" s="368"/>
      <c r="D5845" s="368"/>
      <c r="E5845" s="368"/>
      <c r="F5845" s="368"/>
      <c r="G5845" s="369"/>
      <c r="H5845" s="369"/>
      <c r="I5845" s="443"/>
      <c r="J5845" s="368"/>
      <c r="O5845" s="457"/>
      <c r="P5845" s="398"/>
      <c r="Q5845" s="398"/>
    </row>
    <row r="5846" spans="1:17" s="364" customFormat="1" ht="109.2" customHeight="1" x14ac:dyDescent="0.3">
      <c r="A5846" s="368"/>
      <c r="B5846" s="361"/>
      <c r="C5846" s="368"/>
      <c r="D5846" s="368"/>
      <c r="E5846" s="368"/>
      <c r="F5846" s="368"/>
      <c r="G5846" s="369"/>
      <c r="H5846" s="369"/>
      <c r="I5846" s="443"/>
      <c r="J5846" s="368"/>
      <c r="O5846" s="457"/>
      <c r="P5846" s="398"/>
      <c r="Q5846" s="398"/>
    </row>
    <row r="5847" spans="1:17" s="364" customFormat="1" ht="109.2" customHeight="1" x14ac:dyDescent="0.3">
      <c r="A5847" s="368"/>
      <c r="B5847" s="361"/>
      <c r="C5847" s="368"/>
      <c r="D5847" s="368"/>
      <c r="E5847" s="368"/>
      <c r="F5847" s="368"/>
      <c r="G5847" s="369"/>
      <c r="H5847" s="369"/>
      <c r="I5847" s="443"/>
      <c r="J5847" s="368"/>
      <c r="O5847" s="457"/>
      <c r="P5847" s="398"/>
      <c r="Q5847" s="398"/>
    </row>
    <row r="5848" spans="1:17" s="364" customFormat="1" ht="109.2" customHeight="1" x14ac:dyDescent="0.3">
      <c r="A5848" s="368"/>
      <c r="B5848" s="361"/>
      <c r="C5848" s="368"/>
      <c r="D5848" s="368"/>
      <c r="E5848" s="368"/>
      <c r="F5848" s="368"/>
      <c r="G5848" s="369"/>
      <c r="H5848" s="369"/>
      <c r="I5848" s="443"/>
      <c r="J5848" s="368"/>
      <c r="O5848" s="457"/>
      <c r="P5848" s="398"/>
      <c r="Q5848" s="398"/>
    </row>
    <row r="5849" spans="1:17" s="364" customFormat="1" ht="109.2" customHeight="1" x14ac:dyDescent="0.3">
      <c r="A5849" s="368"/>
      <c r="B5849" s="361"/>
      <c r="C5849" s="368"/>
      <c r="D5849" s="368"/>
      <c r="E5849" s="368"/>
      <c r="F5849" s="368"/>
      <c r="G5849" s="369"/>
      <c r="H5849" s="369"/>
      <c r="I5849" s="443"/>
      <c r="J5849" s="368"/>
      <c r="O5849" s="457"/>
      <c r="P5849" s="398"/>
      <c r="Q5849" s="398"/>
    </row>
    <row r="5850" spans="1:17" s="364" customFormat="1" ht="109.2" customHeight="1" x14ac:dyDescent="0.3">
      <c r="A5850" s="368"/>
      <c r="B5850" s="361"/>
      <c r="C5850" s="368"/>
      <c r="D5850" s="368"/>
      <c r="E5850" s="368"/>
      <c r="F5850" s="368"/>
      <c r="G5850" s="369"/>
      <c r="H5850" s="369"/>
      <c r="I5850" s="443"/>
      <c r="J5850" s="368"/>
      <c r="O5850" s="457"/>
      <c r="P5850" s="398"/>
      <c r="Q5850" s="398"/>
    </row>
    <row r="5851" spans="1:17" s="364" customFormat="1" ht="109.2" customHeight="1" x14ac:dyDescent="0.3">
      <c r="A5851" s="368"/>
      <c r="B5851" s="361"/>
      <c r="C5851" s="368"/>
      <c r="D5851" s="368"/>
      <c r="E5851" s="368"/>
      <c r="F5851" s="368"/>
      <c r="G5851" s="369"/>
      <c r="H5851" s="369"/>
      <c r="I5851" s="443"/>
      <c r="J5851" s="368"/>
      <c r="O5851" s="457"/>
      <c r="P5851" s="398"/>
      <c r="Q5851" s="398"/>
    </row>
    <row r="5852" spans="1:17" s="364" customFormat="1" ht="109.2" customHeight="1" x14ac:dyDescent="0.3">
      <c r="A5852" s="368"/>
      <c r="B5852" s="361"/>
      <c r="C5852" s="368"/>
      <c r="D5852" s="368"/>
      <c r="E5852" s="368"/>
      <c r="F5852" s="368"/>
      <c r="G5852" s="369"/>
      <c r="H5852" s="369"/>
      <c r="I5852" s="443"/>
      <c r="J5852" s="368"/>
      <c r="O5852" s="457"/>
      <c r="P5852" s="398"/>
      <c r="Q5852" s="398"/>
    </row>
    <row r="5853" spans="1:17" s="364" customFormat="1" ht="109.2" customHeight="1" x14ac:dyDescent="0.3">
      <c r="A5853" s="368"/>
      <c r="B5853" s="361"/>
      <c r="C5853" s="368"/>
      <c r="D5853" s="368"/>
      <c r="E5853" s="368"/>
      <c r="F5853" s="368"/>
      <c r="G5853" s="369"/>
      <c r="H5853" s="369"/>
      <c r="I5853" s="443"/>
      <c r="J5853" s="368"/>
      <c r="O5853" s="457"/>
      <c r="P5853" s="398"/>
      <c r="Q5853" s="398"/>
    </row>
    <row r="5854" spans="1:17" s="364" customFormat="1" ht="109.2" customHeight="1" x14ac:dyDescent="0.3">
      <c r="A5854" s="368"/>
      <c r="B5854" s="361"/>
      <c r="C5854" s="368"/>
      <c r="D5854" s="368"/>
      <c r="E5854" s="368"/>
      <c r="F5854" s="368"/>
      <c r="G5854" s="369"/>
      <c r="H5854" s="369"/>
      <c r="I5854" s="443"/>
      <c r="J5854" s="368"/>
      <c r="O5854" s="457"/>
      <c r="P5854" s="398"/>
      <c r="Q5854" s="398"/>
    </row>
    <row r="5855" spans="1:17" s="364" customFormat="1" ht="109.2" customHeight="1" x14ac:dyDescent="0.3">
      <c r="A5855" s="368"/>
      <c r="B5855" s="361"/>
      <c r="C5855" s="368"/>
      <c r="D5855" s="368"/>
      <c r="E5855" s="368"/>
      <c r="F5855" s="368"/>
      <c r="G5855" s="369"/>
      <c r="H5855" s="369"/>
      <c r="I5855" s="443"/>
      <c r="J5855" s="368"/>
      <c r="O5855" s="457"/>
      <c r="P5855" s="398"/>
      <c r="Q5855" s="398"/>
    </row>
    <row r="5856" spans="1:17" s="364" customFormat="1" ht="109.2" customHeight="1" x14ac:dyDescent="0.3">
      <c r="A5856" s="368"/>
      <c r="B5856" s="361"/>
      <c r="C5856" s="368"/>
      <c r="D5856" s="368"/>
      <c r="E5856" s="368"/>
      <c r="F5856" s="368"/>
      <c r="G5856" s="369"/>
      <c r="H5856" s="369"/>
      <c r="I5856" s="443"/>
      <c r="J5856" s="368"/>
      <c r="O5856" s="457"/>
      <c r="P5856" s="398"/>
      <c r="Q5856" s="398"/>
    </row>
    <row r="5857" spans="1:17" s="364" customFormat="1" ht="109.2" customHeight="1" x14ac:dyDescent="0.3">
      <c r="A5857" s="368"/>
      <c r="B5857" s="361"/>
      <c r="C5857" s="368"/>
      <c r="D5857" s="368"/>
      <c r="E5857" s="368"/>
      <c r="F5857" s="368"/>
      <c r="G5857" s="369"/>
      <c r="H5857" s="369"/>
      <c r="I5857" s="443"/>
      <c r="J5857" s="368"/>
      <c r="O5857" s="457"/>
      <c r="P5857" s="398"/>
      <c r="Q5857" s="398"/>
    </row>
    <row r="5858" spans="1:17" s="364" customFormat="1" ht="109.2" customHeight="1" x14ac:dyDescent="0.3">
      <c r="A5858" s="368"/>
      <c r="B5858" s="361"/>
      <c r="C5858" s="368"/>
      <c r="D5858" s="368"/>
      <c r="E5858" s="368"/>
      <c r="F5858" s="368"/>
      <c r="G5858" s="369"/>
      <c r="H5858" s="369"/>
      <c r="I5858" s="443"/>
      <c r="J5858" s="368"/>
      <c r="O5858" s="457"/>
      <c r="P5858" s="398"/>
      <c r="Q5858" s="398"/>
    </row>
    <row r="5859" spans="1:17" s="364" customFormat="1" ht="109.2" customHeight="1" x14ac:dyDescent="0.3">
      <c r="A5859" s="368"/>
      <c r="B5859" s="361"/>
      <c r="C5859" s="368"/>
      <c r="D5859" s="368"/>
      <c r="E5859" s="368"/>
      <c r="F5859" s="368"/>
      <c r="G5859" s="369"/>
      <c r="H5859" s="369"/>
      <c r="I5859" s="443"/>
      <c r="J5859" s="368"/>
      <c r="O5859" s="457"/>
      <c r="P5859" s="398"/>
      <c r="Q5859" s="398"/>
    </row>
    <row r="5860" spans="1:17" s="364" customFormat="1" ht="109.2" customHeight="1" x14ac:dyDescent="0.3">
      <c r="A5860" s="368"/>
      <c r="B5860" s="361"/>
      <c r="C5860" s="368"/>
      <c r="D5860" s="368"/>
      <c r="E5860" s="368"/>
      <c r="F5860" s="368"/>
      <c r="G5860" s="369"/>
      <c r="H5860" s="369"/>
      <c r="I5860" s="443"/>
      <c r="J5860" s="368"/>
      <c r="O5860" s="457"/>
      <c r="P5860" s="398"/>
      <c r="Q5860" s="398"/>
    </row>
    <row r="5861" spans="1:17" s="364" customFormat="1" ht="109.2" customHeight="1" x14ac:dyDescent="0.3">
      <c r="A5861" s="368"/>
      <c r="B5861" s="361"/>
      <c r="C5861" s="368"/>
      <c r="D5861" s="368"/>
      <c r="E5861" s="368"/>
      <c r="F5861" s="368"/>
      <c r="G5861" s="369"/>
      <c r="H5861" s="369"/>
      <c r="I5861" s="443"/>
      <c r="J5861" s="368"/>
      <c r="O5861" s="457"/>
      <c r="P5861" s="398"/>
      <c r="Q5861" s="398"/>
    </row>
    <row r="5862" spans="1:17" s="364" customFormat="1" ht="109.2" customHeight="1" x14ac:dyDescent="0.3">
      <c r="A5862" s="368"/>
      <c r="B5862" s="361"/>
      <c r="C5862" s="368"/>
      <c r="D5862" s="368"/>
      <c r="E5862" s="368"/>
      <c r="F5862" s="368"/>
      <c r="G5862" s="369"/>
      <c r="H5862" s="369"/>
      <c r="I5862" s="443"/>
      <c r="J5862" s="368"/>
      <c r="O5862" s="457"/>
      <c r="P5862" s="398"/>
      <c r="Q5862" s="398"/>
    </row>
    <row r="5863" spans="1:17" s="364" customFormat="1" ht="109.2" customHeight="1" x14ac:dyDescent="0.3">
      <c r="A5863" s="368"/>
      <c r="B5863" s="361"/>
      <c r="C5863" s="368"/>
      <c r="D5863" s="368"/>
      <c r="E5863" s="368"/>
      <c r="F5863" s="368"/>
      <c r="G5863" s="369"/>
      <c r="H5863" s="369"/>
      <c r="I5863" s="443"/>
      <c r="J5863" s="368"/>
      <c r="O5863" s="457"/>
      <c r="P5863" s="398"/>
      <c r="Q5863" s="398"/>
    </row>
    <row r="5864" spans="1:17" s="364" customFormat="1" ht="109.2" customHeight="1" x14ac:dyDescent="0.3">
      <c r="A5864" s="368"/>
      <c r="B5864" s="361"/>
      <c r="C5864" s="368"/>
      <c r="D5864" s="368"/>
      <c r="E5864" s="368"/>
      <c r="F5864" s="368"/>
      <c r="G5864" s="369"/>
      <c r="H5864" s="369"/>
      <c r="I5864" s="443"/>
      <c r="J5864" s="368"/>
      <c r="O5864" s="457"/>
      <c r="P5864" s="398"/>
      <c r="Q5864" s="398"/>
    </row>
    <row r="5865" spans="1:17" s="364" customFormat="1" ht="109.2" customHeight="1" x14ac:dyDescent="0.3">
      <c r="A5865" s="368"/>
      <c r="B5865" s="361"/>
      <c r="C5865" s="368"/>
      <c r="D5865" s="368"/>
      <c r="E5865" s="368"/>
      <c r="F5865" s="368"/>
      <c r="G5865" s="369"/>
      <c r="H5865" s="369"/>
      <c r="I5865" s="443"/>
      <c r="J5865" s="368"/>
      <c r="O5865" s="457"/>
      <c r="P5865" s="398"/>
      <c r="Q5865" s="398"/>
    </row>
    <row r="5866" spans="1:17" s="364" customFormat="1" ht="109.2" customHeight="1" x14ac:dyDescent="0.3">
      <c r="A5866" s="368"/>
      <c r="B5866" s="361"/>
      <c r="C5866" s="368"/>
      <c r="D5866" s="368"/>
      <c r="E5866" s="368"/>
      <c r="F5866" s="368"/>
      <c r="G5866" s="369"/>
      <c r="H5866" s="369"/>
      <c r="I5866" s="443"/>
      <c r="J5866" s="368"/>
      <c r="O5866" s="457"/>
      <c r="P5866" s="398"/>
      <c r="Q5866" s="398"/>
    </row>
    <row r="5867" spans="1:17" s="364" customFormat="1" ht="109.2" customHeight="1" x14ac:dyDescent="0.3">
      <c r="A5867" s="368"/>
      <c r="B5867" s="361"/>
      <c r="C5867" s="368"/>
      <c r="D5867" s="368"/>
      <c r="E5867" s="368"/>
      <c r="F5867" s="368"/>
      <c r="G5867" s="369"/>
      <c r="H5867" s="369"/>
      <c r="I5867" s="443"/>
      <c r="J5867" s="368"/>
      <c r="O5867" s="457"/>
      <c r="P5867" s="398"/>
      <c r="Q5867" s="398"/>
    </row>
    <row r="5868" spans="1:17" s="364" customFormat="1" ht="109.2" customHeight="1" x14ac:dyDescent="0.3">
      <c r="A5868" s="368"/>
      <c r="B5868" s="361"/>
      <c r="C5868" s="368"/>
      <c r="D5868" s="368"/>
      <c r="E5868" s="368"/>
      <c r="F5868" s="368"/>
      <c r="G5868" s="369"/>
      <c r="H5868" s="369"/>
      <c r="I5868" s="443"/>
      <c r="J5868" s="368"/>
      <c r="O5868" s="457"/>
      <c r="P5868" s="398"/>
      <c r="Q5868" s="398"/>
    </row>
    <row r="5869" spans="1:17" s="364" customFormat="1" ht="109.2" customHeight="1" x14ac:dyDescent="0.3">
      <c r="A5869" s="368"/>
      <c r="B5869" s="361"/>
      <c r="C5869" s="368"/>
      <c r="D5869" s="368"/>
      <c r="E5869" s="368"/>
      <c r="F5869" s="368"/>
      <c r="G5869" s="369"/>
      <c r="H5869" s="369"/>
      <c r="I5869" s="443"/>
      <c r="J5869" s="368"/>
      <c r="O5869" s="457"/>
      <c r="P5869" s="398"/>
      <c r="Q5869" s="398"/>
    </row>
    <row r="5870" spans="1:17" s="364" customFormat="1" ht="109.2" customHeight="1" x14ac:dyDescent="0.3">
      <c r="A5870" s="368"/>
      <c r="B5870" s="361"/>
      <c r="C5870" s="368"/>
      <c r="D5870" s="368"/>
      <c r="E5870" s="368"/>
      <c r="F5870" s="368"/>
      <c r="G5870" s="369"/>
      <c r="H5870" s="369"/>
      <c r="I5870" s="443"/>
      <c r="J5870" s="368"/>
      <c r="O5870" s="457"/>
      <c r="P5870" s="398"/>
      <c r="Q5870" s="398"/>
    </row>
    <row r="5871" spans="1:17" s="364" customFormat="1" ht="109.2" customHeight="1" x14ac:dyDescent="0.3">
      <c r="A5871" s="368"/>
      <c r="B5871" s="361"/>
      <c r="C5871" s="368"/>
      <c r="D5871" s="368"/>
      <c r="E5871" s="368"/>
      <c r="F5871" s="368"/>
      <c r="G5871" s="369"/>
      <c r="H5871" s="369"/>
      <c r="I5871" s="443"/>
      <c r="J5871" s="368"/>
      <c r="O5871" s="457"/>
      <c r="P5871" s="398"/>
      <c r="Q5871" s="398"/>
    </row>
    <row r="5872" spans="1:17" s="364" customFormat="1" ht="109.2" customHeight="1" x14ac:dyDescent="0.3">
      <c r="A5872" s="368"/>
      <c r="B5872" s="361"/>
      <c r="C5872" s="368"/>
      <c r="D5872" s="368"/>
      <c r="E5872" s="368"/>
      <c r="F5872" s="368"/>
      <c r="G5872" s="369"/>
      <c r="H5872" s="369"/>
      <c r="I5872" s="443"/>
      <c r="J5872" s="368"/>
      <c r="O5872" s="457"/>
      <c r="P5872" s="398"/>
      <c r="Q5872" s="398"/>
    </row>
    <row r="5873" spans="1:17" s="364" customFormat="1" ht="109.2" customHeight="1" x14ac:dyDescent="0.3">
      <c r="A5873" s="368"/>
      <c r="B5873" s="361"/>
      <c r="C5873" s="368"/>
      <c r="D5873" s="368"/>
      <c r="E5873" s="368"/>
      <c r="F5873" s="368"/>
      <c r="G5873" s="369"/>
      <c r="H5873" s="369"/>
      <c r="I5873" s="443"/>
      <c r="J5873" s="368"/>
      <c r="O5873" s="457"/>
      <c r="P5873" s="398"/>
      <c r="Q5873" s="398"/>
    </row>
    <row r="5874" spans="1:17" s="364" customFormat="1" ht="109.2" customHeight="1" x14ac:dyDescent="0.3">
      <c r="A5874" s="368"/>
      <c r="B5874" s="361"/>
      <c r="C5874" s="368"/>
      <c r="D5874" s="368"/>
      <c r="E5874" s="368"/>
      <c r="F5874" s="368"/>
      <c r="G5874" s="369"/>
      <c r="H5874" s="369"/>
      <c r="I5874" s="443"/>
      <c r="J5874" s="368"/>
      <c r="O5874" s="457"/>
      <c r="P5874" s="398"/>
      <c r="Q5874" s="398"/>
    </row>
    <row r="5875" spans="1:17" s="364" customFormat="1" ht="109.2" customHeight="1" x14ac:dyDescent="0.3">
      <c r="A5875" s="368"/>
      <c r="B5875" s="361"/>
      <c r="C5875" s="368"/>
      <c r="D5875" s="368"/>
      <c r="E5875" s="368"/>
      <c r="F5875" s="368"/>
      <c r="G5875" s="369"/>
      <c r="H5875" s="369"/>
      <c r="I5875" s="443"/>
      <c r="J5875" s="368"/>
      <c r="O5875" s="457"/>
      <c r="P5875" s="398"/>
      <c r="Q5875" s="398"/>
    </row>
    <row r="5876" spans="1:17" s="364" customFormat="1" ht="109.2" customHeight="1" x14ac:dyDescent="0.3">
      <c r="A5876" s="368"/>
      <c r="B5876" s="361"/>
      <c r="C5876" s="368"/>
      <c r="D5876" s="368"/>
      <c r="E5876" s="368"/>
      <c r="F5876" s="368"/>
      <c r="G5876" s="369"/>
      <c r="H5876" s="369"/>
      <c r="I5876" s="443"/>
      <c r="J5876" s="368"/>
      <c r="O5876" s="457"/>
      <c r="P5876" s="398"/>
      <c r="Q5876" s="398"/>
    </row>
    <row r="5877" spans="1:17" s="364" customFormat="1" ht="109.2" customHeight="1" x14ac:dyDescent="0.3">
      <c r="A5877" s="368"/>
      <c r="B5877" s="361"/>
      <c r="C5877" s="368"/>
      <c r="D5877" s="368"/>
      <c r="E5877" s="368"/>
      <c r="F5877" s="368"/>
      <c r="G5877" s="369"/>
      <c r="H5877" s="369"/>
      <c r="I5877" s="443"/>
      <c r="J5877" s="368"/>
      <c r="O5877" s="457"/>
      <c r="P5877" s="398"/>
      <c r="Q5877" s="398"/>
    </row>
    <row r="5878" spans="1:17" s="364" customFormat="1" ht="109.2" customHeight="1" x14ac:dyDescent="0.3">
      <c r="A5878" s="368"/>
      <c r="B5878" s="361"/>
      <c r="C5878" s="368"/>
      <c r="D5878" s="368"/>
      <c r="E5878" s="368"/>
      <c r="F5878" s="368"/>
      <c r="G5878" s="369"/>
      <c r="H5878" s="369"/>
      <c r="I5878" s="443"/>
      <c r="J5878" s="368"/>
      <c r="O5878" s="457"/>
      <c r="P5878" s="398"/>
      <c r="Q5878" s="398"/>
    </row>
    <row r="5879" spans="1:17" s="364" customFormat="1" ht="109.2" customHeight="1" x14ac:dyDescent="0.3">
      <c r="A5879" s="368"/>
      <c r="B5879" s="361"/>
      <c r="C5879" s="368"/>
      <c r="D5879" s="368"/>
      <c r="E5879" s="368"/>
      <c r="F5879" s="368"/>
      <c r="G5879" s="369"/>
      <c r="H5879" s="369"/>
      <c r="I5879" s="443"/>
      <c r="J5879" s="368"/>
      <c r="O5879" s="457"/>
      <c r="P5879" s="398"/>
      <c r="Q5879" s="398"/>
    </row>
    <row r="5880" spans="1:17" s="364" customFormat="1" ht="109.2" customHeight="1" x14ac:dyDescent="0.3">
      <c r="A5880" s="368"/>
      <c r="B5880" s="361"/>
      <c r="C5880" s="368"/>
      <c r="D5880" s="368"/>
      <c r="E5880" s="368"/>
      <c r="F5880" s="368"/>
      <c r="G5880" s="369"/>
      <c r="H5880" s="369"/>
      <c r="I5880" s="443"/>
      <c r="J5880" s="368"/>
      <c r="O5880" s="457"/>
      <c r="P5880" s="398"/>
      <c r="Q5880" s="398"/>
    </row>
    <row r="5881" spans="1:17" s="364" customFormat="1" ht="109.2" customHeight="1" x14ac:dyDescent="0.3">
      <c r="A5881" s="368"/>
      <c r="B5881" s="361"/>
      <c r="C5881" s="368"/>
      <c r="D5881" s="368"/>
      <c r="E5881" s="368"/>
      <c r="F5881" s="368"/>
      <c r="G5881" s="369"/>
      <c r="H5881" s="369"/>
      <c r="I5881" s="443"/>
      <c r="J5881" s="368"/>
      <c r="O5881" s="457"/>
      <c r="P5881" s="398"/>
      <c r="Q5881" s="398"/>
    </row>
    <row r="5882" spans="1:17" s="364" customFormat="1" ht="109.2" customHeight="1" x14ac:dyDescent="0.3">
      <c r="A5882" s="368"/>
      <c r="B5882" s="361"/>
      <c r="C5882" s="368"/>
      <c r="D5882" s="368"/>
      <c r="E5882" s="368"/>
      <c r="F5882" s="368"/>
      <c r="G5882" s="369"/>
      <c r="H5882" s="369"/>
      <c r="I5882" s="443"/>
      <c r="J5882" s="368"/>
      <c r="O5882" s="457"/>
      <c r="P5882" s="398"/>
      <c r="Q5882" s="398"/>
    </row>
    <row r="5883" spans="1:17" s="364" customFormat="1" ht="109.2" customHeight="1" x14ac:dyDescent="0.3">
      <c r="A5883" s="368"/>
      <c r="B5883" s="361"/>
      <c r="C5883" s="368"/>
      <c r="D5883" s="368"/>
      <c r="E5883" s="368"/>
      <c r="F5883" s="368"/>
      <c r="G5883" s="369"/>
      <c r="H5883" s="369"/>
      <c r="I5883" s="443"/>
      <c r="J5883" s="368"/>
      <c r="O5883" s="457"/>
      <c r="P5883" s="398"/>
      <c r="Q5883" s="398"/>
    </row>
    <row r="5884" spans="1:17" s="364" customFormat="1" ht="109.2" customHeight="1" x14ac:dyDescent="0.3">
      <c r="A5884" s="368"/>
      <c r="B5884" s="361"/>
      <c r="C5884" s="368"/>
      <c r="D5884" s="368"/>
      <c r="E5884" s="368"/>
      <c r="F5884" s="368"/>
      <c r="G5884" s="369"/>
      <c r="H5884" s="369"/>
      <c r="I5884" s="443"/>
      <c r="J5884" s="368"/>
      <c r="O5884" s="457"/>
      <c r="P5884" s="398"/>
      <c r="Q5884" s="398"/>
    </row>
    <row r="5885" spans="1:17" s="364" customFormat="1" ht="109.2" customHeight="1" x14ac:dyDescent="0.3">
      <c r="A5885" s="368"/>
      <c r="B5885" s="361"/>
      <c r="C5885" s="368"/>
      <c r="D5885" s="368"/>
      <c r="E5885" s="368"/>
      <c r="F5885" s="368"/>
      <c r="G5885" s="369"/>
      <c r="H5885" s="369"/>
      <c r="I5885" s="443"/>
      <c r="J5885" s="368"/>
      <c r="O5885" s="457"/>
      <c r="P5885" s="398"/>
      <c r="Q5885" s="398"/>
    </row>
    <row r="5886" spans="1:17" s="364" customFormat="1" ht="109.2" customHeight="1" x14ac:dyDescent="0.3">
      <c r="A5886" s="368"/>
      <c r="B5886" s="361"/>
      <c r="C5886" s="368"/>
      <c r="D5886" s="368"/>
      <c r="E5886" s="368"/>
      <c r="F5886" s="368"/>
      <c r="G5886" s="369"/>
      <c r="H5886" s="369"/>
      <c r="I5886" s="443"/>
      <c r="J5886" s="368"/>
      <c r="O5886" s="457"/>
      <c r="P5886" s="398"/>
      <c r="Q5886" s="398"/>
    </row>
    <row r="5887" spans="1:17" s="364" customFormat="1" ht="109.2" customHeight="1" x14ac:dyDescent="0.3">
      <c r="A5887" s="368"/>
      <c r="B5887" s="361"/>
      <c r="C5887" s="368"/>
      <c r="D5887" s="368"/>
      <c r="E5887" s="368"/>
      <c r="F5887" s="368"/>
      <c r="G5887" s="369"/>
      <c r="H5887" s="369"/>
      <c r="I5887" s="443"/>
      <c r="J5887" s="368"/>
      <c r="O5887" s="457"/>
      <c r="P5887" s="398"/>
      <c r="Q5887" s="398"/>
    </row>
    <row r="5888" spans="1:17" s="364" customFormat="1" ht="109.2" customHeight="1" x14ac:dyDescent="0.3">
      <c r="A5888" s="368"/>
      <c r="B5888" s="361"/>
      <c r="C5888" s="368"/>
      <c r="D5888" s="368"/>
      <c r="E5888" s="368"/>
      <c r="F5888" s="368"/>
      <c r="G5888" s="369"/>
      <c r="H5888" s="369"/>
      <c r="I5888" s="443"/>
      <c r="J5888" s="368"/>
      <c r="O5888" s="457"/>
      <c r="P5888" s="398"/>
      <c r="Q5888" s="398"/>
    </row>
    <row r="5889" spans="1:17" s="364" customFormat="1" ht="109.2" customHeight="1" x14ac:dyDescent="0.3">
      <c r="A5889" s="368"/>
      <c r="B5889" s="361"/>
      <c r="C5889" s="368"/>
      <c r="D5889" s="368"/>
      <c r="E5889" s="368"/>
      <c r="F5889" s="368"/>
      <c r="G5889" s="369"/>
      <c r="H5889" s="369"/>
      <c r="I5889" s="443"/>
      <c r="J5889" s="368"/>
      <c r="O5889" s="457"/>
      <c r="P5889" s="398"/>
      <c r="Q5889" s="398"/>
    </row>
    <row r="5890" spans="1:17" s="364" customFormat="1" ht="109.2" customHeight="1" x14ac:dyDescent="0.3">
      <c r="A5890" s="368"/>
      <c r="B5890" s="361"/>
      <c r="C5890" s="368"/>
      <c r="D5890" s="368"/>
      <c r="E5890" s="368"/>
      <c r="F5890" s="368"/>
      <c r="G5890" s="369"/>
      <c r="H5890" s="369"/>
      <c r="I5890" s="443"/>
      <c r="J5890" s="368"/>
      <c r="O5890" s="457"/>
      <c r="P5890" s="398"/>
      <c r="Q5890" s="398"/>
    </row>
    <row r="5891" spans="1:17" s="364" customFormat="1" ht="109.2" customHeight="1" x14ac:dyDescent="0.3">
      <c r="A5891" s="368"/>
      <c r="B5891" s="361"/>
      <c r="C5891" s="368"/>
      <c r="D5891" s="368"/>
      <c r="E5891" s="368"/>
      <c r="F5891" s="368"/>
      <c r="G5891" s="369"/>
      <c r="H5891" s="369"/>
      <c r="I5891" s="443"/>
      <c r="J5891" s="368"/>
      <c r="O5891" s="457"/>
      <c r="P5891" s="398"/>
      <c r="Q5891" s="398"/>
    </row>
    <row r="5892" spans="1:17" s="364" customFormat="1" ht="109.2" customHeight="1" x14ac:dyDescent="0.3">
      <c r="A5892" s="368"/>
      <c r="B5892" s="361"/>
      <c r="C5892" s="368"/>
      <c r="D5892" s="368"/>
      <c r="E5892" s="368"/>
      <c r="F5892" s="368"/>
      <c r="G5892" s="369"/>
      <c r="H5892" s="369"/>
      <c r="I5892" s="443"/>
      <c r="J5892" s="368"/>
      <c r="O5892" s="457"/>
      <c r="P5892" s="398"/>
      <c r="Q5892" s="398"/>
    </row>
    <row r="5893" spans="1:17" s="364" customFormat="1" ht="109.2" customHeight="1" x14ac:dyDescent="0.3">
      <c r="A5893" s="368"/>
      <c r="B5893" s="361"/>
      <c r="C5893" s="368"/>
      <c r="D5893" s="368"/>
      <c r="E5893" s="368"/>
      <c r="F5893" s="368"/>
      <c r="G5893" s="369"/>
      <c r="H5893" s="369"/>
      <c r="I5893" s="443"/>
      <c r="J5893" s="368"/>
      <c r="O5893" s="457"/>
      <c r="P5893" s="398"/>
      <c r="Q5893" s="398"/>
    </row>
    <row r="5894" spans="1:17" s="364" customFormat="1" ht="109.2" customHeight="1" x14ac:dyDescent="0.3">
      <c r="A5894" s="368"/>
      <c r="B5894" s="361"/>
      <c r="C5894" s="368"/>
      <c r="D5894" s="368"/>
      <c r="E5894" s="368"/>
      <c r="F5894" s="368"/>
      <c r="G5894" s="369"/>
      <c r="H5894" s="369"/>
      <c r="I5894" s="443"/>
      <c r="J5894" s="368"/>
      <c r="O5894" s="457"/>
      <c r="P5894" s="398"/>
      <c r="Q5894" s="398"/>
    </row>
    <row r="5895" spans="1:17" s="364" customFormat="1" ht="109.2" customHeight="1" x14ac:dyDescent="0.3">
      <c r="A5895" s="368"/>
      <c r="B5895" s="361"/>
      <c r="C5895" s="368"/>
      <c r="D5895" s="368"/>
      <c r="E5895" s="368"/>
      <c r="F5895" s="368"/>
      <c r="G5895" s="369"/>
      <c r="H5895" s="369"/>
      <c r="I5895" s="443"/>
      <c r="J5895" s="368"/>
      <c r="O5895" s="457"/>
      <c r="P5895" s="398"/>
      <c r="Q5895" s="398"/>
    </row>
    <row r="5896" spans="1:17" s="364" customFormat="1" ht="109.2" customHeight="1" x14ac:dyDescent="0.3">
      <c r="A5896" s="368"/>
      <c r="B5896" s="361"/>
      <c r="C5896" s="368"/>
      <c r="D5896" s="368"/>
      <c r="E5896" s="368"/>
      <c r="F5896" s="368"/>
      <c r="G5896" s="369"/>
      <c r="H5896" s="369"/>
      <c r="I5896" s="443"/>
      <c r="J5896" s="368"/>
      <c r="O5896" s="457"/>
      <c r="P5896" s="398"/>
      <c r="Q5896" s="398"/>
    </row>
    <row r="5897" spans="1:17" s="364" customFormat="1" ht="109.2" customHeight="1" x14ac:dyDescent="0.3">
      <c r="A5897" s="368"/>
      <c r="B5897" s="361"/>
      <c r="C5897" s="368"/>
      <c r="D5897" s="368"/>
      <c r="E5897" s="368"/>
      <c r="F5897" s="368"/>
      <c r="G5897" s="369"/>
      <c r="H5897" s="369"/>
      <c r="I5897" s="443"/>
      <c r="J5897" s="368"/>
      <c r="O5897" s="457"/>
      <c r="P5897" s="398"/>
      <c r="Q5897" s="398"/>
    </row>
    <row r="5898" spans="1:17" s="364" customFormat="1" ht="109.2" customHeight="1" x14ac:dyDescent="0.3">
      <c r="A5898" s="368"/>
      <c r="B5898" s="361"/>
      <c r="C5898" s="368"/>
      <c r="D5898" s="368"/>
      <c r="E5898" s="368"/>
      <c r="F5898" s="368"/>
      <c r="G5898" s="369"/>
      <c r="H5898" s="369"/>
      <c r="I5898" s="443"/>
      <c r="J5898" s="368"/>
      <c r="O5898" s="457"/>
      <c r="P5898" s="398"/>
      <c r="Q5898" s="398"/>
    </row>
    <row r="5899" spans="1:17" s="364" customFormat="1" ht="109.2" customHeight="1" x14ac:dyDescent="0.3">
      <c r="A5899" s="368"/>
      <c r="B5899" s="361"/>
      <c r="C5899" s="368"/>
      <c r="D5899" s="368"/>
      <c r="E5899" s="368"/>
      <c r="F5899" s="368"/>
      <c r="G5899" s="369"/>
      <c r="H5899" s="369"/>
      <c r="I5899" s="443"/>
      <c r="J5899" s="368"/>
      <c r="O5899" s="457"/>
      <c r="P5899" s="398"/>
      <c r="Q5899" s="398"/>
    </row>
    <row r="5900" spans="1:17" s="364" customFormat="1" ht="109.2" customHeight="1" x14ac:dyDescent="0.3">
      <c r="A5900" s="368"/>
      <c r="B5900" s="361"/>
      <c r="C5900" s="368"/>
      <c r="D5900" s="368"/>
      <c r="E5900" s="368"/>
      <c r="F5900" s="368"/>
      <c r="G5900" s="369"/>
      <c r="H5900" s="369"/>
      <c r="I5900" s="443"/>
      <c r="J5900" s="368"/>
      <c r="O5900" s="457"/>
      <c r="P5900" s="398"/>
      <c r="Q5900" s="398"/>
    </row>
    <row r="5901" spans="1:17" s="364" customFormat="1" ht="109.2" customHeight="1" x14ac:dyDescent="0.3">
      <c r="A5901" s="368"/>
      <c r="B5901" s="361"/>
      <c r="C5901" s="368"/>
      <c r="D5901" s="368"/>
      <c r="E5901" s="368"/>
      <c r="F5901" s="368"/>
      <c r="G5901" s="369"/>
      <c r="H5901" s="369"/>
      <c r="I5901" s="443"/>
      <c r="J5901" s="368"/>
      <c r="O5901" s="457"/>
      <c r="P5901" s="398"/>
      <c r="Q5901" s="398"/>
    </row>
    <row r="5902" spans="1:17" s="364" customFormat="1" ht="109.2" customHeight="1" x14ac:dyDescent="0.3">
      <c r="A5902" s="368"/>
      <c r="B5902" s="361"/>
      <c r="C5902" s="368"/>
      <c r="D5902" s="368"/>
      <c r="E5902" s="368"/>
      <c r="F5902" s="368"/>
      <c r="G5902" s="369"/>
      <c r="H5902" s="369"/>
      <c r="I5902" s="443"/>
      <c r="J5902" s="368"/>
      <c r="O5902" s="457"/>
      <c r="P5902" s="398"/>
      <c r="Q5902" s="398"/>
    </row>
    <row r="5903" spans="1:17" s="364" customFormat="1" ht="109.2" customHeight="1" x14ac:dyDescent="0.3">
      <c r="A5903" s="368"/>
      <c r="B5903" s="361"/>
      <c r="C5903" s="368"/>
      <c r="D5903" s="368"/>
      <c r="E5903" s="368"/>
      <c r="F5903" s="368"/>
      <c r="G5903" s="369"/>
      <c r="H5903" s="369"/>
      <c r="I5903" s="443"/>
      <c r="J5903" s="368"/>
      <c r="O5903" s="457"/>
      <c r="P5903" s="398"/>
      <c r="Q5903" s="398"/>
    </row>
    <row r="5904" spans="1:17" s="364" customFormat="1" ht="109.2" customHeight="1" x14ac:dyDescent="0.3">
      <c r="A5904" s="368"/>
      <c r="B5904" s="361"/>
      <c r="C5904" s="368"/>
      <c r="D5904" s="368"/>
      <c r="E5904" s="368"/>
      <c r="F5904" s="368"/>
      <c r="G5904" s="369"/>
      <c r="H5904" s="369"/>
      <c r="I5904" s="443"/>
      <c r="J5904" s="368"/>
      <c r="O5904" s="457"/>
      <c r="P5904" s="398"/>
      <c r="Q5904" s="398"/>
    </row>
    <row r="5905" spans="1:17" s="364" customFormat="1" ht="109.2" customHeight="1" x14ac:dyDescent="0.3">
      <c r="A5905" s="368"/>
      <c r="B5905" s="361"/>
      <c r="C5905" s="368"/>
      <c r="D5905" s="368"/>
      <c r="E5905" s="368"/>
      <c r="F5905" s="368"/>
      <c r="G5905" s="369"/>
      <c r="H5905" s="369"/>
      <c r="I5905" s="443"/>
      <c r="J5905" s="368"/>
      <c r="O5905" s="457"/>
      <c r="P5905" s="398"/>
      <c r="Q5905" s="398"/>
    </row>
    <row r="5906" spans="1:17" s="364" customFormat="1" ht="109.2" customHeight="1" x14ac:dyDescent="0.3">
      <c r="A5906" s="368"/>
      <c r="B5906" s="361"/>
      <c r="C5906" s="368"/>
      <c r="D5906" s="368"/>
      <c r="E5906" s="368"/>
      <c r="F5906" s="368"/>
      <c r="G5906" s="369"/>
      <c r="H5906" s="369"/>
      <c r="I5906" s="443"/>
      <c r="J5906" s="368"/>
      <c r="O5906" s="457"/>
      <c r="P5906" s="398"/>
      <c r="Q5906" s="398"/>
    </row>
    <row r="5907" spans="1:17" s="364" customFormat="1" ht="109.2" customHeight="1" x14ac:dyDescent="0.3">
      <c r="A5907" s="368"/>
      <c r="B5907" s="361"/>
      <c r="C5907" s="368"/>
      <c r="D5907" s="368"/>
      <c r="E5907" s="368"/>
      <c r="F5907" s="368"/>
      <c r="G5907" s="369"/>
      <c r="H5907" s="369"/>
      <c r="I5907" s="443"/>
      <c r="J5907" s="368"/>
      <c r="O5907" s="457"/>
      <c r="P5907" s="398"/>
      <c r="Q5907" s="398"/>
    </row>
    <row r="5908" spans="1:17" s="364" customFormat="1" ht="109.2" customHeight="1" x14ac:dyDescent="0.3">
      <c r="A5908" s="368"/>
      <c r="B5908" s="361"/>
      <c r="C5908" s="368"/>
      <c r="D5908" s="368"/>
      <c r="E5908" s="368"/>
      <c r="F5908" s="368"/>
      <c r="G5908" s="369"/>
      <c r="H5908" s="369"/>
      <c r="I5908" s="443"/>
      <c r="J5908" s="368"/>
      <c r="O5908" s="457"/>
      <c r="P5908" s="398"/>
      <c r="Q5908" s="398"/>
    </row>
    <row r="5909" spans="1:17" s="364" customFormat="1" ht="109.2" customHeight="1" x14ac:dyDescent="0.3">
      <c r="A5909" s="368"/>
      <c r="B5909" s="361"/>
      <c r="C5909" s="368"/>
      <c r="D5909" s="368"/>
      <c r="E5909" s="368"/>
      <c r="F5909" s="368"/>
      <c r="G5909" s="369"/>
      <c r="H5909" s="369"/>
      <c r="I5909" s="443"/>
      <c r="J5909" s="368"/>
      <c r="O5909" s="457"/>
      <c r="P5909" s="398"/>
      <c r="Q5909" s="398"/>
    </row>
    <row r="5910" spans="1:17" s="364" customFormat="1" ht="109.2" customHeight="1" x14ac:dyDescent="0.3">
      <c r="A5910" s="368"/>
      <c r="B5910" s="361"/>
      <c r="C5910" s="368"/>
      <c r="D5910" s="368"/>
      <c r="E5910" s="368"/>
      <c r="F5910" s="368"/>
      <c r="G5910" s="369"/>
      <c r="H5910" s="369"/>
      <c r="I5910" s="443"/>
      <c r="J5910" s="368"/>
      <c r="O5910" s="457"/>
      <c r="P5910" s="398"/>
      <c r="Q5910" s="398"/>
    </row>
    <row r="5911" spans="1:17" s="364" customFormat="1" ht="109.2" customHeight="1" x14ac:dyDescent="0.3">
      <c r="A5911" s="368"/>
      <c r="B5911" s="361"/>
      <c r="C5911" s="368"/>
      <c r="D5911" s="368"/>
      <c r="E5911" s="368"/>
      <c r="F5911" s="368"/>
      <c r="G5911" s="369"/>
      <c r="H5911" s="369"/>
      <c r="I5911" s="443"/>
      <c r="J5911" s="368"/>
      <c r="O5911" s="457"/>
      <c r="P5911" s="398"/>
      <c r="Q5911" s="398"/>
    </row>
    <row r="5912" spans="1:17" s="364" customFormat="1" ht="109.2" customHeight="1" x14ac:dyDescent="0.3">
      <c r="A5912" s="368"/>
      <c r="B5912" s="361"/>
      <c r="C5912" s="368"/>
      <c r="D5912" s="368"/>
      <c r="E5912" s="368"/>
      <c r="F5912" s="368"/>
      <c r="G5912" s="369"/>
      <c r="H5912" s="369"/>
      <c r="I5912" s="443"/>
      <c r="J5912" s="368"/>
      <c r="O5912" s="457"/>
      <c r="P5912" s="398"/>
      <c r="Q5912" s="398"/>
    </row>
    <row r="5913" spans="1:17" s="364" customFormat="1" ht="109.2" customHeight="1" x14ac:dyDescent="0.3">
      <c r="A5913" s="368"/>
      <c r="B5913" s="361"/>
      <c r="C5913" s="368"/>
      <c r="D5913" s="368"/>
      <c r="E5913" s="368"/>
      <c r="F5913" s="368"/>
      <c r="G5913" s="369"/>
      <c r="H5913" s="369"/>
      <c r="I5913" s="443"/>
      <c r="J5913" s="368"/>
      <c r="O5913" s="457"/>
      <c r="P5913" s="398"/>
      <c r="Q5913" s="398"/>
    </row>
    <row r="5914" spans="1:17" s="364" customFormat="1" ht="109.2" customHeight="1" x14ac:dyDescent="0.3">
      <c r="A5914" s="368"/>
      <c r="B5914" s="361"/>
      <c r="C5914" s="368"/>
      <c r="D5914" s="368"/>
      <c r="E5914" s="368"/>
      <c r="F5914" s="368"/>
      <c r="G5914" s="369"/>
      <c r="H5914" s="369"/>
      <c r="I5914" s="443"/>
      <c r="J5914" s="368"/>
      <c r="O5914" s="457"/>
      <c r="P5914" s="398"/>
      <c r="Q5914" s="398"/>
    </row>
    <row r="5915" spans="1:17" s="364" customFormat="1" ht="109.2" customHeight="1" x14ac:dyDescent="0.3">
      <c r="A5915" s="368"/>
      <c r="B5915" s="361"/>
      <c r="C5915" s="368"/>
      <c r="D5915" s="368"/>
      <c r="E5915" s="368"/>
      <c r="F5915" s="368"/>
      <c r="G5915" s="369"/>
      <c r="H5915" s="369"/>
      <c r="I5915" s="443"/>
      <c r="J5915" s="368"/>
      <c r="O5915" s="457"/>
      <c r="P5915" s="398"/>
      <c r="Q5915" s="398"/>
    </row>
    <row r="5916" spans="1:17" s="364" customFormat="1" ht="109.2" customHeight="1" x14ac:dyDescent="0.3">
      <c r="A5916" s="368"/>
      <c r="B5916" s="361"/>
      <c r="C5916" s="368"/>
      <c r="D5916" s="368"/>
      <c r="E5916" s="368"/>
      <c r="F5916" s="368"/>
      <c r="G5916" s="369"/>
      <c r="H5916" s="369"/>
      <c r="I5916" s="443"/>
      <c r="J5916" s="368"/>
      <c r="O5916" s="457"/>
      <c r="P5916" s="398"/>
      <c r="Q5916" s="398"/>
    </row>
    <row r="5917" spans="1:17" s="364" customFormat="1" ht="109.2" customHeight="1" x14ac:dyDescent="0.3">
      <c r="A5917" s="368"/>
      <c r="B5917" s="361"/>
      <c r="C5917" s="368"/>
      <c r="D5917" s="368"/>
      <c r="E5917" s="368"/>
      <c r="F5917" s="368"/>
      <c r="G5917" s="369"/>
      <c r="H5917" s="369"/>
      <c r="I5917" s="443"/>
      <c r="J5917" s="368"/>
      <c r="O5917" s="457"/>
      <c r="P5917" s="398"/>
      <c r="Q5917" s="398"/>
    </row>
    <row r="5918" spans="1:17" s="364" customFormat="1" ht="109.2" customHeight="1" x14ac:dyDescent="0.3">
      <c r="A5918" s="368"/>
      <c r="B5918" s="361"/>
      <c r="C5918" s="368"/>
      <c r="D5918" s="368"/>
      <c r="E5918" s="368"/>
      <c r="F5918" s="368"/>
      <c r="G5918" s="369"/>
      <c r="H5918" s="369"/>
      <c r="I5918" s="443"/>
      <c r="J5918" s="368"/>
      <c r="O5918" s="457"/>
      <c r="P5918" s="398"/>
      <c r="Q5918" s="398"/>
    </row>
    <row r="5919" spans="1:17" s="364" customFormat="1" ht="109.2" customHeight="1" x14ac:dyDescent="0.3">
      <c r="A5919" s="368"/>
      <c r="B5919" s="361"/>
      <c r="C5919" s="368"/>
      <c r="D5919" s="368"/>
      <c r="E5919" s="368"/>
      <c r="F5919" s="368"/>
      <c r="G5919" s="369"/>
      <c r="H5919" s="369"/>
      <c r="I5919" s="443"/>
      <c r="J5919" s="368"/>
      <c r="O5919" s="457"/>
      <c r="P5919" s="398"/>
      <c r="Q5919" s="398"/>
    </row>
    <row r="5920" spans="1:17" s="364" customFormat="1" ht="109.2" customHeight="1" x14ac:dyDescent="0.3">
      <c r="A5920" s="368"/>
      <c r="B5920" s="361"/>
      <c r="C5920" s="368"/>
      <c r="D5920" s="368"/>
      <c r="E5920" s="368"/>
      <c r="F5920" s="368"/>
      <c r="G5920" s="369"/>
      <c r="H5920" s="369"/>
      <c r="I5920" s="443"/>
      <c r="J5920" s="368"/>
      <c r="O5920" s="457"/>
      <c r="P5920" s="398"/>
      <c r="Q5920" s="398"/>
    </row>
    <row r="5921" spans="1:17" s="364" customFormat="1" ht="109.2" customHeight="1" x14ac:dyDescent="0.3">
      <c r="A5921" s="368"/>
      <c r="B5921" s="361"/>
      <c r="C5921" s="368"/>
      <c r="D5921" s="368"/>
      <c r="E5921" s="368"/>
      <c r="F5921" s="368"/>
      <c r="G5921" s="369"/>
      <c r="H5921" s="369"/>
      <c r="I5921" s="443"/>
      <c r="J5921" s="368"/>
      <c r="O5921" s="457"/>
      <c r="P5921" s="398"/>
      <c r="Q5921" s="398"/>
    </row>
    <row r="5922" spans="1:17" s="364" customFormat="1" ht="109.2" customHeight="1" x14ac:dyDescent="0.3">
      <c r="A5922" s="368"/>
      <c r="B5922" s="361"/>
      <c r="C5922" s="368"/>
      <c r="D5922" s="368"/>
      <c r="E5922" s="368"/>
      <c r="F5922" s="368"/>
      <c r="G5922" s="369"/>
      <c r="H5922" s="369"/>
      <c r="I5922" s="443"/>
      <c r="J5922" s="368"/>
      <c r="O5922" s="457"/>
      <c r="P5922" s="398"/>
      <c r="Q5922" s="398"/>
    </row>
    <row r="5923" spans="1:17" s="364" customFormat="1" ht="109.2" customHeight="1" x14ac:dyDescent="0.3">
      <c r="A5923" s="368"/>
      <c r="B5923" s="361"/>
      <c r="C5923" s="368"/>
      <c r="D5923" s="368"/>
      <c r="E5923" s="368"/>
      <c r="F5923" s="368"/>
      <c r="G5923" s="369"/>
      <c r="H5923" s="369"/>
      <c r="I5923" s="443"/>
      <c r="J5923" s="368"/>
      <c r="O5923" s="457"/>
      <c r="P5923" s="398"/>
      <c r="Q5923" s="398"/>
    </row>
    <row r="5924" spans="1:17" s="364" customFormat="1" ht="109.2" customHeight="1" x14ac:dyDescent="0.3">
      <c r="A5924" s="368"/>
      <c r="B5924" s="361"/>
      <c r="C5924" s="368"/>
      <c r="D5924" s="368"/>
      <c r="E5924" s="368"/>
      <c r="F5924" s="368"/>
      <c r="G5924" s="369"/>
      <c r="H5924" s="369"/>
      <c r="I5924" s="443"/>
      <c r="J5924" s="368"/>
      <c r="O5924" s="457"/>
      <c r="P5924" s="398"/>
      <c r="Q5924" s="398"/>
    </row>
    <row r="5925" spans="1:17" s="364" customFormat="1" ht="109.2" customHeight="1" x14ac:dyDescent="0.3">
      <c r="A5925" s="368"/>
      <c r="B5925" s="361"/>
      <c r="C5925" s="368"/>
      <c r="D5925" s="368"/>
      <c r="E5925" s="368"/>
      <c r="F5925" s="368"/>
      <c r="G5925" s="369"/>
      <c r="H5925" s="369"/>
      <c r="I5925" s="443"/>
      <c r="J5925" s="368"/>
      <c r="O5925" s="457"/>
      <c r="P5925" s="398"/>
      <c r="Q5925" s="398"/>
    </row>
    <row r="5926" spans="1:17" s="364" customFormat="1" ht="109.2" customHeight="1" x14ac:dyDescent="0.3">
      <c r="A5926" s="368"/>
      <c r="B5926" s="361"/>
      <c r="C5926" s="368"/>
      <c r="D5926" s="368"/>
      <c r="E5926" s="368"/>
      <c r="F5926" s="368"/>
      <c r="G5926" s="369"/>
      <c r="H5926" s="369"/>
      <c r="I5926" s="443"/>
      <c r="J5926" s="368"/>
      <c r="O5926" s="457"/>
      <c r="P5926" s="398"/>
      <c r="Q5926" s="398"/>
    </row>
    <row r="5927" spans="1:17" s="364" customFormat="1" ht="109.2" customHeight="1" x14ac:dyDescent="0.3">
      <c r="A5927" s="368"/>
      <c r="B5927" s="361"/>
      <c r="C5927" s="368"/>
      <c r="D5927" s="368"/>
      <c r="E5927" s="368"/>
      <c r="F5927" s="368"/>
      <c r="G5927" s="369"/>
      <c r="H5927" s="369"/>
      <c r="I5927" s="443"/>
      <c r="J5927" s="368"/>
      <c r="O5927" s="457"/>
      <c r="P5927" s="398"/>
      <c r="Q5927" s="398"/>
    </row>
    <row r="5928" spans="1:17" s="364" customFormat="1" ht="109.2" customHeight="1" x14ac:dyDescent="0.3">
      <c r="A5928" s="368"/>
      <c r="B5928" s="361"/>
      <c r="C5928" s="368"/>
      <c r="D5928" s="368"/>
      <c r="E5928" s="368"/>
      <c r="F5928" s="368"/>
      <c r="G5928" s="369"/>
      <c r="H5928" s="369"/>
      <c r="I5928" s="443"/>
      <c r="J5928" s="368"/>
      <c r="O5928" s="457"/>
      <c r="P5928" s="398"/>
      <c r="Q5928" s="398"/>
    </row>
    <row r="5929" spans="1:17" s="364" customFormat="1" ht="109.2" customHeight="1" x14ac:dyDescent="0.3">
      <c r="A5929" s="368"/>
      <c r="B5929" s="361"/>
      <c r="C5929" s="368"/>
      <c r="D5929" s="368"/>
      <c r="E5929" s="368"/>
      <c r="F5929" s="368"/>
      <c r="G5929" s="369"/>
      <c r="H5929" s="369"/>
      <c r="I5929" s="443"/>
      <c r="J5929" s="368"/>
      <c r="O5929" s="457"/>
      <c r="P5929" s="398"/>
      <c r="Q5929" s="398"/>
    </row>
    <row r="5930" spans="1:17" s="364" customFormat="1" ht="109.2" customHeight="1" x14ac:dyDescent="0.3">
      <c r="A5930" s="368"/>
      <c r="B5930" s="361"/>
      <c r="C5930" s="368"/>
      <c r="D5930" s="368"/>
      <c r="E5930" s="368"/>
      <c r="F5930" s="368"/>
      <c r="G5930" s="369"/>
      <c r="H5930" s="369"/>
      <c r="I5930" s="443"/>
      <c r="J5930" s="368"/>
      <c r="O5930" s="457"/>
      <c r="P5930" s="398"/>
      <c r="Q5930" s="398"/>
    </row>
    <row r="5931" spans="1:17" s="364" customFormat="1" ht="109.2" customHeight="1" x14ac:dyDescent="0.3">
      <c r="A5931" s="368"/>
      <c r="B5931" s="361"/>
      <c r="C5931" s="368"/>
      <c r="D5931" s="368"/>
      <c r="E5931" s="368"/>
      <c r="F5931" s="368"/>
      <c r="G5931" s="369"/>
      <c r="H5931" s="369"/>
      <c r="I5931" s="443"/>
      <c r="J5931" s="368"/>
      <c r="O5931" s="457"/>
      <c r="P5931" s="398"/>
      <c r="Q5931" s="398"/>
    </row>
    <row r="5932" spans="1:17" s="364" customFormat="1" ht="109.2" customHeight="1" x14ac:dyDescent="0.3">
      <c r="A5932" s="368"/>
      <c r="B5932" s="361"/>
      <c r="C5932" s="368"/>
      <c r="D5932" s="368"/>
      <c r="E5932" s="368"/>
      <c r="F5932" s="368"/>
      <c r="G5932" s="369"/>
      <c r="H5932" s="369"/>
      <c r="I5932" s="443"/>
      <c r="J5932" s="368"/>
      <c r="O5932" s="457"/>
      <c r="P5932" s="398"/>
      <c r="Q5932" s="398"/>
    </row>
    <row r="5933" spans="1:17" s="364" customFormat="1" ht="109.2" customHeight="1" x14ac:dyDescent="0.3">
      <c r="A5933" s="368"/>
      <c r="B5933" s="361"/>
      <c r="C5933" s="368"/>
      <c r="D5933" s="368"/>
      <c r="E5933" s="368"/>
      <c r="F5933" s="368"/>
      <c r="G5933" s="369"/>
      <c r="H5933" s="369"/>
      <c r="I5933" s="443"/>
      <c r="J5933" s="368"/>
      <c r="O5933" s="457"/>
      <c r="P5933" s="398"/>
      <c r="Q5933" s="398"/>
    </row>
    <row r="5934" spans="1:17" s="364" customFormat="1" ht="109.2" customHeight="1" x14ac:dyDescent="0.3">
      <c r="A5934" s="368"/>
      <c r="B5934" s="361"/>
      <c r="C5934" s="368"/>
      <c r="D5934" s="368"/>
      <c r="E5934" s="368"/>
      <c r="F5934" s="368"/>
      <c r="G5934" s="369"/>
      <c r="H5934" s="369"/>
      <c r="I5934" s="443"/>
      <c r="J5934" s="368"/>
      <c r="O5934" s="457"/>
      <c r="P5934" s="398"/>
      <c r="Q5934" s="398"/>
    </row>
    <row r="5935" spans="1:17" s="364" customFormat="1" ht="109.2" customHeight="1" x14ac:dyDescent="0.3">
      <c r="A5935" s="368"/>
      <c r="B5935" s="361"/>
      <c r="C5935" s="368"/>
      <c r="D5935" s="368"/>
      <c r="E5935" s="368"/>
      <c r="F5935" s="368"/>
      <c r="G5935" s="369"/>
      <c r="H5935" s="369"/>
      <c r="I5935" s="443"/>
      <c r="J5935" s="368"/>
      <c r="O5935" s="457"/>
      <c r="P5935" s="398"/>
      <c r="Q5935" s="398"/>
    </row>
    <row r="5936" spans="1:17" s="364" customFormat="1" ht="109.2" customHeight="1" x14ac:dyDescent="0.3">
      <c r="A5936" s="368"/>
      <c r="B5936" s="361"/>
      <c r="C5936" s="368"/>
      <c r="D5936" s="368"/>
      <c r="E5936" s="368"/>
      <c r="F5936" s="368"/>
      <c r="G5936" s="369"/>
      <c r="H5936" s="369"/>
      <c r="I5936" s="443"/>
      <c r="J5936" s="368"/>
      <c r="O5936" s="457"/>
      <c r="P5936" s="398"/>
      <c r="Q5936" s="398"/>
    </row>
    <row r="5937" spans="1:17" s="364" customFormat="1" ht="109.2" customHeight="1" x14ac:dyDescent="0.3">
      <c r="A5937" s="368"/>
      <c r="B5937" s="361"/>
      <c r="C5937" s="368"/>
      <c r="D5937" s="368"/>
      <c r="E5937" s="368"/>
      <c r="F5937" s="368"/>
      <c r="G5937" s="369"/>
      <c r="H5937" s="369"/>
      <c r="I5937" s="443"/>
      <c r="J5937" s="368"/>
      <c r="O5937" s="457"/>
      <c r="P5937" s="398"/>
      <c r="Q5937" s="398"/>
    </row>
    <row r="5938" spans="1:17" s="364" customFormat="1" ht="109.2" customHeight="1" x14ac:dyDescent="0.3">
      <c r="A5938" s="368"/>
      <c r="B5938" s="361"/>
      <c r="C5938" s="368"/>
      <c r="D5938" s="368"/>
      <c r="E5938" s="368"/>
      <c r="F5938" s="368"/>
      <c r="G5938" s="369"/>
      <c r="H5938" s="369"/>
      <c r="I5938" s="443"/>
      <c r="J5938" s="368"/>
      <c r="O5938" s="457"/>
      <c r="P5938" s="398"/>
      <c r="Q5938" s="398"/>
    </row>
    <row r="5939" spans="1:17" s="364" customFormat="1" ht="109.2" customHeight="1" x14ac:dyDescent="0.3">
      <c r="A5939" s="368"/>
      <c r="B5939" s="361"/>
      <c r="C5939" s="368"/>
      <c r="D5939" s="368"/>
      <c r="E5939" s="368"/>
      <c r="F5939" s="368"/>
      <c r="G5939" s="369"/>
      <c r="H5939" s="369"/>
      <c r="I5939" s="443"/>
      <c r="J5939" s="368"/>
      <c r="O5939" s="457"/>
      <c r="P5939" s="398"/>
      <c r="Q5939" s="398"/>
    </row>
    <row r="5940" spans="1:17" s="364" customFormat="1" ht="109.2" customHeight="1" x14ac:dyDescent="0.3">
      <c r="A5940" s="368"/>
      <c r="B5940" s="361"/>
      <c r="C5940" s="368"/>
      <c r="D5940" s="368"/>
      <c r="E5940" s="368"/>
      <c r="F5940" s="368"/>
      <c r="G5940" s="369"/>
      <c r="H5940" s="369"/>
      <c r="I5940" s="443"/>
      <c r="J5940" s="368"/>
      <c r="O5940" s="457"/>
      <c r="P5940" s="398"/>
      <c r="Q5940" s="398"/>
    </row>
    <row r="5941" spans="1:17" s="364" customFormat="1" ht="109.2" customHeight="1" x14ac:dyDescent="0.3">
      <c r="A5941" s="368"/>
      <c r="B5941" s="361"/>
      <c r="C5941" s="368"/>
      <c r="D5941" s="368"/>
      <c r="E5941" s="368"/>
      <c r="F5941" s="368"/>
      <c r="G5941" s="369"/>
      <c r="H5941" s="369"/>
      <c r="I5941" s="443"/>
      <c r="J5941" s="368"/>
      <c r="O5941" s="457"/>
      <c r="P5941" s="398"/>
      <c r="Q5941" s="398"/>
    </row>
    <row r="5942" spans="1:17" s="364" customFormat="1" ht="109.2" customHeight="1" x14ac:dyDescent="0.3">
      <c r="A5942" s="368"/>
      <c r="B5942" s="361"/>
      <c r="C5942" s="368"/>
      <c r="D5942" s="368"/>
      <c r="E5942" s="368"/>
      <c r="F5942" s="368"/>
      <c r="G5942" s="369"/>
      <c r="H5942" s="369"/>
      <c r="I5942" s="443"/>
      <c r="J5942" s="368"/>
      <c r="O5942" s="457"/>
      <c r="P5942" s="398"/>
      <c r="Q5942" s="398"/>
    </row>
    <row r="5943" spans="1:17" s="364" customFormat="1" ht="109.2" customHeight="1" x14ac:dyDescent="0.3">
      <c r="A5943" s="368"/>
      <c r="B5943" s="361"/>
      <c r="C5943" s="368"/>
      <c r="D5943" s="368"/>
      <c r="E5943" s="368"/>
      <c r="F5943" s="368"/>
      <c r="G5943" s="369"/>
      <c r="H5943" s="369"/>
      <c r="I5943" s="443"/>
      <c r="J5943" s="368"/>
      <c r="O5943" s="457"/>
      <c r="P5943" s="398"/>
      <c r="Q5943" s="398"/>
    </row>
    <row r="5944" spans="1:17" s="364" customFormat="1" ht="109.2" customHeight="1" x14ac:dyDescent="0.3">
      <c r="A5944" s="368"/>
      <c r="B5944" s="361"/>
      <c r="C5944" s="368"/>
      <c r="D5944" s="368"/>
      <c r="E5944" s="368"/>
      <c r="F5944" s="368"/>
      <c r="G5944" s="369"/>
      <c r="H5944" s="369"/>
      <c r="I5944" s="443"/>
      <c r="J5944" s="368"/>
      <c r="O5944" s="457"/>
      <c r="P5944" s="398"/>
      <c r="Q5944" s="398"/>
    </row>
    <row r="5945" spans="1:17" s="364" customFormat="1" ht="109.2" customHeight="1" x14ac:dyDescent="0.3">
      <c r="A5945" s="368"/>
      <c r="B5945" s="361"/>
      <c r="C5945" s="368"/>
      <c r="D5945" s="368"/>
      <c r="E5945" s="368"/>
      <c r="F5945" s="368"/>
      <c r="G5945" s="369"/>
      <c r="H5945" s="369"/>
      <c r="I5945" s="443"/>
      <c r="J5945" s="368"/>
      <c r="O5945" s="457"/>
      <c r="P5945" s="398"/>
      <c r="Q5945" s="398"/>
    </row>
    <row r="5946" spans="1:17" s="364" customFormat="1" ht="109.2" customHeight="1" x14ac:dyDescent="0.3">
      <c r="A5946" s="368"/>
      <c r="B5946" s="361"/>
      <c r="C5946" s="368"/>
      <c r="D5946" s="368"/>
      <c r="E5946" s="368"/>
      <c r="F5946" s="368"/>
      <c r="G5946" s="369"/>
      <c r="H5946" s="369"/>
      <c r="I5946" s="443"/>
      <c r="J5946" s="368"/>
      <c r="O5946" s="457"/>
      <c r="P5946" s="398"/>
      <c r="Q5946" s="398"/>
    </row>
    <row r="5947" spans="1:17" s="364" customFormat="1" ht="109.2" customHeight="1" x14ac:dyDescent="0.3">
      <c r="A5947" s="368"/>
      <c r="B5947" s="361"/>
      <c r="C5947" s="368"/>
      <c r="D5947" s="368"/>
      <c r="E5947" s="368"/>
      <c r="F5947" s="368"/>
      <c r="G5947" s="369"/>
      <c r="H5947" s="369"/>
      <c r="I5947" s="443"/>
      <c r="J5947" s="368"/>
      <c r="O5947" s="457"/>
      <c r="P5947" s="398"/>
      <c r="Q5947" s="398"/>
    </row>
    <row r="5948" spans="1:17" s="364" customFormat="1" ht="109.2" customHeight="1" x14ac:dyDescent="0.3">
      <c r="A5948" s="368"/>
      <c r="B5948" s="361"/>
      <c r="C5948" s="368"/>
      <c r="D5948" s="368"/>
      <c r="E5948" s="368"/>
      <c r="F5948" s="368"/>
      <c r="G5948" s="369"/>
      <c r="H5948" s="369"/>
      <c r="I5948" s="443"/>
      <c r="J5948" s="368"/>
      <c r="O5948" s="457"/>
      <c r="P5948" s="398"/>
      <c r="Q5948" s="398"/>
    </row>
    <row r="5949" spans="1:17" s="364" customFormat="1" ht="109.2" customHeight="1" x14ac:dyDescent="0.3">
      <c r="A5949" s="368"/>
      <c r="B5949" s="361"/>
      <c r="C5949" s="368"/>
      <c r="D5949" s="368"/>
      <c r="E5949" s="368"/>
      <c r="F5949" s="368"/>
      <c r="G5949" s="369"/>
      <c r="H5949" s="369"/>
      <c r="I5949" s="443"/>
      <c r="J5949" s="368"/>
      <c r="O5949" s="457"/>
      <c r="P5949" s="398"/>
      <c r="Q5949" s="398"/>
    </row>
    <row r="5950" spans="1:17" s="364" customFormat="1" ht="109.2" customHeight="1" x14ac:dyDescent="0.3">
      <c r="A5950" s="368"/>
      <c r="B5950" s="361"/>
      <c r="C5950" s="368"/>
      <c r="D5950" s="368"/>
      <c r="E5950" s="368"/>
      <c r="F5950" s="368"/>
      <c r="G5950" s="369"/>
      <c r="H5950" s="369"/>
      <c r="I5950" s="443"/>
      <c r="J5950" s="368"/>
      <c r="O5950" s="457"/>
      <c r="P5950" s="398"/>
      <c r="Q5950" s="398"/>
    </row>
    <row r="5951" spans="1:17" s="364" customFormat="1" ht="109.2" customHeight="1" x14ac:dyDescent="0.3">
      <c r="A5951" s="368"/>
      <c r="B5951" s="361"/>
      <c r="C5951" s="368"/>
      <c r="D5951" s="368"/>
      <c r="E5951" s="368"/>
      <c r="F5951" s="368"/>
      <c r="G5951" s="369"/>
      <c r="H5951" s="369"/>
      <c r="I5951" s="443"/>
      <c r="J5951" s="368"/>
      <c r="O5951" s="457"/>
      <c r="P5951" s="398"/>
      <c r="Q5951" s="398"/>
    </row>
    <row r="5952" spans="1:17" s="364" customFormat="1" ht="109.2" customHeight="1" x14ac:dyDescent="0.3">
      <c r="A5952" s="368"/>
      <c r="B5952" s="361"/>
      <c r="C5952" s="368"/>
      <c r="D5952" s="368"/>
      <c r="E5952" s="368"/>
      <c r="F5952" s="368"/>
      <c r="G5952" s="369"/>
      <c r="H5952" s="369"/>
      <c r="I5952" s="443"/>
      <c r="J5952" s="368"/>
      <c r="O5952" s="457"/>
      <c r="P5952" s="398"/>
      <c r="Q5952" s="398"/>
    </row>
    <row r="5953" spans="1:17" s="364" customFormat="1" ht="109.2" customHeight="1" x14ac:dyDescent="0.3">
      <c r="A5953" s="368"/>
      <c r="B5953" s="361"/>
      <c r="C5953" s="368"/>
      <c r="D5953" s="368"/>
      <c r="E5953" s="368"/>
      <c r="F5953" s="368"/>
      <c r="G5953" s="369"/>
      <c r="H5953" s="369"/>
      <c r="I5953" s="443"/>
      <c r="J5953" s="368"/>
      <c r="O5953" s="457"/>
      <c r="P5953" s="398"/>
      <c r="Q5953" s="398"/>
    </row>
    <row r="5954" spans="1:17" s="364" customFormat="1" ht="109.2" customHeight="1" x14ac:dyDescent="0.3">
      <c r="A5954" s="368"/>
      <c r="B5954" s="361"/>
      <c r="C5954" s="368"/>
      <c r="D5954" s="368"/>
      <c r="E5954" s="368"/>
      <c r="F5954" s="368"/>
      <c r="G5954" s="369"/>
      <c r="H5954" s="369"/>
      <c r="I5954" s="443"/>
      <c r="J5954" s="368"/>
      <c r="O5954" s="457"/>
      <c r="P5954" s="398"/>
      <c r="Q5954" s="398"/>
    </row>
    <row r="5955" spans="1:17" s="364" customFormat="1" ht="109.2" customHeight="1" x14ac:dyDescent="0.3">
      <c r="A5955" s="368"/>
      <c r="B5955" s="361"/>
      <c r="C5955" s="368"/>
      <c r="D5955" s="368"/>
      <c r="E5955" s="368"/>
      <c r="F5955" s="368"/>
      <c r="G5955" s="369"/>
      <c r="H5955" s="369"/>
      <c r="I5955" s="443"/>
      <c r="J5955" s="368"/>
      <c r="O5955" s="457"/>
      <c r="P5955" s="398"/>
      <c r="Q5955" s="398"/>
    </row>
    <row r="5956" spans="1:17" s="364" customFormat="1" ht="109.2" customHeight="1" x14ac:dyDescent="0.3">
      <c r="A5956" s="368"/>
      <c r="B5956" s="361"/>
      <c r="C5956" s="368"/>
      <c r="D5956" s="368"/>
      <c r="E5956" s="368"/>
      <c r="F5956" s="368"/>
      <c r="G5956" s="369"/>
      <c r="H5956" s="369"/>
      <c r="I5956" s="443"/>
      <c r="J5956" s="368"/>
      <c r="O5956" s="457"/>
      <c r="P5956" s="398"/>
      <c r="Q5956" s="398"/>
    </row>
    <row r="5957" spans="1:17" s="364" customFormat="1" ht="109.2" customHeight="1" x14ac:dyDescent="0.3">
      <c r="A5957" s="368"/>
      <c r="B5957" s="361"/>
      <c r="C5957" s="368"/>
      <c r="D5957" s="368"/>
      <c r="E5957" s="368"/>
      <c r="F5957" s="368"/>
      <c r="G5957" s="369"/>
      <c r="H5957" s="369"/>
      <c r="I5957" s="443"/>
      <c r="J5957" s="368"/>
      <c r="O5957" s="457"/>
      <c r="P5957" s="398"/>
      <c r="Q5957" s="398"/>
    </row>
    <row r="5958" spans="1:17" s="364" customFormat="1" ht="109.2" customHeight="1" x14ac:dyDescent="0.3">
      <c r="A5958" s="368"/>
      <c r="B5958" s="361"/>
      <c r="C5958" s="368"/>
      <c r="D5958" s="368"/>
      <c r="E5958" s="368"/>
      <c r="F5958" s="368"/>
      <c r="G5958" s="369"/>
      <c r="H5958" s="369"/>
      <c r="I5958" s="443"/>
      <c r="J5958" s="368"/>
      <c r="O5958" s="457"/>
      <c r="P5958" s="398"/>
      <c r="Q5958" s="398"/>
    </row>
    <row r="5959" spans="1:17" s="364" customFormat="1" ht="109.2" customHeight="1" x14ac:dyDescent="0.3">
      <c r="A5959" s="368"/>
      <c r="B5959" s="361"/>
      <c r="C5959" s="368"/>
      <c r="D5959" s="368"/>
      <c r="E5959" s="368"/>
      <c r="F5959" s="368"/>
      <c r="G5959" s="369"/>
      <c r="H5959" s="369"/>
      <c r="I5959" s="443"/>
      <c r="J5959" s="368"/>
      <c r="O5959" s="457"/>
      <c r="P5959" s="398"/>
      <c r="Q5959" s="398"/>
    </row>
    <row r="5960" spans="1:17" s="364" customFormat="1" ht="109.2" customHeight="1" x14ac:dyDescent="0.3">
      <c r="A5960" s="368"/>
      <c r="B5960" s="361"/>
      <c r="C5960" s="368"/>
      <c r="D5960" s="368"/>
      <c r="E5960" s="368"/>
      <c r="F5960" s="368"/>
      <c r="G5960" s="369"/>
      <c r="H5960" s="369"/>
      <c r="I5960" s="443"/>
      <c r="J5960" s="368"/>
      <c r="O5960" s="457"/>
      <c r="P5960" s="398"/>
      <c r="Q5960" s="398"/>
    </row>
    <row r="5961" spans="1:17" s="364" customFormat="1" ht="109.2" customHeight="1" x14ac:dyDescent="0.3">
      <c r="A5961" s="368"/>
      <c r="B5961" s="361"/>
      <c r="C5961" s="368"/>
      <c r="D5961" s="368"/>
      <c r="E5961" s="368"/>
      <c r="F5961" s="368"/>
      <c r="G5961" s="369"/>
      <c r="H5961" s="369"/>
      <c r="I5961" s="443"/>
      <c r="J5961" s="368"/>
      <c r="O5961" s="457"/>
      <c r="P5961" s="398"/>
      <c r="Q5961" s="398"/>
    </row>
    <row r="5962" spans="1:17" s="364" customFormat="1" ht="109.2" customHeight="1" x14ac:dyDescent="0.3">
      <c r="A5962" s="368"/>
      <c r="B5962" s="361"/>
      <c r="C5962" s="368"/>
      <c r="D5962" s="368"/>
      <c r="E5962" s="368"/>
      <c r="F5962" s="368"/>
      <c r="G5962" s="369"/>
      <c r="H5962" s="369"/>
      <c r="I5962" s="443"/>
      <c r="J5962" s="368"/>
      <c r="O5962" s="457"/>
      <c r="P5962" s="398"/>
      <c r="Q5962" s="398"/>
    </row>
    <row r="5963" spans="1:17" s="364" customFormat="1" ht="109.2" customHeight="1" x14ac:dyDescent="0.3">
      <c r="A5963" s="368"/>
      <c r="B5963" s="361"/>
      <c r="C5963" s="368"/>
      <c r="D5963" s="368"/>
      <c r="E5963" s="368"/>
      <c r="F5963" s="368"/>
      <c r="G5963" s="369"/>
      <c r="H5963" s="369"/>
      <c r="I5963" s="443"/>
      <c r="J5963" s="368"/>
      <c r="O5963" s="457"/>
      <c r="P5963" s="398"/>
      <c r="Q5963" s="398"/>
    </row>
    <row r="5964" spans="1:17" s="364" customFormat="1" ht="109.2" customHeight="1" x14ac:dyDescent="0.3">
      <c r="A5964" s="368"/>
      <c r="B5964" s="361"/>
      <c r="C5964" s="368"/>
      <c r="D5964" s="368"/>
      <c r="E5964" s="368"/>
      <c r="F5964" s="368"/>
      <c r="G5964" s="369"/>
      <c r="H5964" s="369"/>
      <c r="I5964" s="443"/>
      <c r="J5964" s="368"/>
      <c r="O5964" s="457"/>
      <c r="P5964" s="398"/>
      <c r="Q5964" s="398"/>
    </row>
    <row r="5965" spans="1:17" s="364" customFormat="1" ht="109.2" customHeight="1" x14ac:dyDescent="0.3">
      <c r="A5965" s="368"/>
      <c r="B5965" s="361"/>
      <c r="C5965" s="368"/>
      <c r="D5965" s="368"/>
      <c r="E5965" s="368"/>
      <c r="F5965" s="368"/>
      <c r="G5965" s="369"/>
      <c r="H5965" s="369"/>
      <c r="I5965" s="443"/>
      <c r="J5965" s="368"/>
      <c r="O5965" s="457"/>
      <c r="P5965" s="398"/>
      <c r="Q5965" s="398"/>
    </row>
    <row r="5966" spans="1:17" s="364" customFormat="1" ht="109.2" customHeight="1" x14ac:dyDescent="0.3">
      <c r="A5966" s="368"/>
      <c r="B5966" s="361"/>
      <c r="C5966" s="368"/>
      <c r="D5966" s="368"/>
      <c r="E5966" s="368"/>
      <c r="F5966" s="368"/>
      <c r="G5966" s="369"/>
      <c r="H5966" s="369"/>
      <c r="I5966" s="443"/>
      <c r="J5966" s="368"/>
      <c r="O5966" s="457"/>
      <c r="P5966" s="398"/>
      <c r="Q5966" s="398"/>
    </row>
    <row r="5967" spans="1:17" s="364" customFormat="1" ht="109.2" customHeight="1" x14ac:dyDescent="0.3">
      <c r="A5967" s="368"/>
      <c r="B5967" s="361"/>
      <c r="C5967" s="368"/>
      <c r="D5967" s="368"/>
      <c r="E5967" s="368"/>
      <c r="F5967" s="368"/>
      <c r="G5967" s="369"/>
      <c r="H5967" s="369"/>
      <c r="I5967" s="443"/>
      <c r="J5967" s="368"/>
      <c r="O5967" s="457"/>
      <c r="P5967" s="398"/>
      <c r="Q5967" s="398"/>
    </row>
    <row r="5968" spans="1:17" s="364" customFormat="1" ht="109.2" customHeight="1" x14ac:dyDescent="0.3">
      <c r="A5968" s="368"/>
      <c r="B5968" s="361"/>
      <c r="C5968" s="368"/>
      <c r="D5968" s="368"/>
      <c r="E5968" s="368"/>
      <c r="F5968" s="368"/>
      <c r="G5968" s="369"/>
      <c r="H5968" s="369"/>
      <c r="I5968" s="443"/>
      <c r="J5968" s="368"/>
      <c r="O5968" s="457"/>
      <c r="P5968" s="398"/>
      <c r="Q5968" s="398"/>
    </row>
    <row r="5969" spans="1:17" s="364" customFormat="1" ht="109.2" customHeight="1" x14ac:dyDescent="0.3">
      <c r="A5969" s="368"/>
      <c r="B5969" s="361"/>
      <c r="C5969" s="368"/>
      <c r="D5969" s="368"/>
      <c r="E5969" s="368"/>
      <c r="F5969" s="368"/>
      <c r="G5969" s="369"/>
      <c r="H5969" s="369"/>
      <c r="I5969" s="443"/>
      <c r="J5969" s="368"/>
      <c r="O5969" s="457"/>
      <c r="P5969" s="398"/>
      <c r="Q5969" s="398"/>
    </row>
    <row r="5970" spans="1:17" s="364" customFormat="1" ht="109.2" customHeight="1" x14ac:dyDescent="0.3">
      <c r="A5970" s="368"/>
      <c r="B5970" s="361"/>
      <c r="C5970" s="368"/>
      <c r="D5970" s="368"/>
      <c r="E5970" s="368"/>
      <c r="F5970" s="368"/>
      <c r="G5970" s="369"/>
      <c r="H5970" s="369"/>
      <c r="I5970" s="443"/>
      <c r="J5970" s="368"/>
      <c r="O5970" s="457"/>
      <c r="P5970" s="398"/>
      <c r="Q5970" s="398"/>
    </row>
    <row r="5971" spans="1:17" s="364" customFormat="1" ht="109.2" customHeight="1" x14ac:dyDescent="0.3">
      <c r="A5971" s="368"/>
      <c r="B5971" s="361"/>
      <c r="C5971" s="368"/>
      <c r="D5971" s="368"/>
      <c r="E5971" s="368"/>
      <c r="F5971" s="368"/>
      <c r="G5971" s="369"/>
      <c r="H5971" s="369"/>
      <c r="I5971" s="443"/>
      <c r="J5971" s="368"/>
      <c r="O5971" s="457"/>
      <c r="P5971" s="398"/>
      <c r="Q5971" s="398"/>
    </row>
    <row r="5972" spans="1:17" s="364" customFormat="1" ht="109.2" customHeight="1" x14ac:dyDescent="0.3">
      <c r="A5972" s="368"/>
      <c r="B5972" s="361"/>
      <c r="C5972" s="368"/>
      <c r="D5972" s="368"/>
      <c r="E5972" s="368"/>
      <c r="F5972" s="368"/>
      <c r="G5972" s="369"/>
      <c r="H5972" s="369"/>
      <c r="I5972" s="443"/>
      <c r="J5972" s="368"/>
      <c r="O5972" s="457"/>
      <c r="P5972" s="398"/>
      <c r="Q5972" s="398"/>
    </row>
    <row r="5973" spans="1:17" s="364" customFormat="1" ht="109.2" customHeight="1" x14ac:dyDescent="0.3">
      <c r="A5973" s="368"/>
      <c r="B5973" s="361"/>
      <c r="C5973" s="368"/>
      <c r="D5973" s="368"/>
      <c r="E5973" s="368"/>
      <c r="F5973" s="368"/>
      <c r="G5973" s="369"/>
      <c r="H5973" s="369"/>
      <c r="I5973" s="443"/>
      <c r="J5973" s="368"/>
      <c r="O5973" s="457"/>
      <c r="P5973" s="398"/>
      <c r="Q5973" s="398"/>
    </row>
    <row r="5974" spans="1:17" s="364" customFormat="1" ht="109.2" customHeight="1" x14ac:dyDescent="0.3">
      <c r="A5974" s="368"/>
      <c r="B5974" s="361"/>
      <c r="C5974" s="368"/>
      <c r="D5974" s="368"/>
      <c r="E5974" s="368"/>
      <c r="F5974" s="368"/>
      <c r="G5974" s="369"/>
      <c r="H5974" s="369"/>
      <c r="I5974" s="443"/>
      <c r="J5974" s="368"/>
      <c r="O5974" s="457"/>
      <c r="P5974" s="398"/>
      <c r="Q5974" s="398"/>
    </row>
    <row r="5975" spans="1:17" s="364" customFormat="1" ht="109.2" customHeight="1" x14ac:dyDescent="0.3">
      <c r="A5975" s="368"/>
      <c r="B5975" s="361"/>
      <c r="C5975" s="368"/>
      <c r="D5975" s="368"/>
      <c r="E5975" s="368"/>
      <c r="F5975" s="368"/>
      <c r="G5975" s="369"/>
      <c r="H5975" s="369"/>
      <c r="I5975" s="443"/>
      <c r="J5975" s="368"/>
      <c r="O5975" s="457"/>
      <c r="P5975" s="398"/>
      <c r="Q5975" s="398"/>
    </row>
    <row r="5976" spans="1:17" s="364" customFormat="1" ht="109.2" customHeight="1" x14ac:dyDescent="0.3">
      <c r="A5976" s="368"/>
      <c r="B5976" s="361"/>
      <c r="C5976" s="368"/>
      <c r="D5976" s="368"/>
      <c r="E5976" s="368"/>
      <c r="F5976" s="368"/>
      <c r="G5976" s="369"/>
      <c r="H5976" s="369"/>
      <c r="I5976" s="443"/>
      <c r="J5976" s="368"/>
      <c r="O5976" s="457"/>
      <c r="P5976" s="398"/>
      <c r="Q5976" s="398"/>
    </row>
    <row r="5977" spans="1:17" s="364" customFormat="1" ht="109.2" customHeight="1" x14ac:dyDescent="0.3">
      <c r="A5977" s="368"/>
      <c r="B5977" s="361"/>
      <c r="C5977" s="368"/>
      <c r="D5977" s="368"/>
      <c r="E5977" s="368"/>
      <c r="F5977" s="368"/>
      <c r="G5977" s="369"/>
      <c r="H5977" s="369"/>
      <c r="I5977" s="443"/>
      <c r="J5977" s="368"/>
      <c r="O5977" s="457"/>
      <c r="P5977" s="398"/>
      <c r="Q5977" s="398"/>
    </row>
    <row r="5978" spans="1:17" s="364" customFormat="1" ht="109.2" customHeight="1" x14ac:dyDescent="0.3">
      <c r="A5978" s="368"/>
      <c r="B5978" s="361"/>
      <c r="C5978" s="368"/>
      <c r="D5978" s="368"/>
      <c r="E5978" s="368"/>
      <c r="F5978" s="368"/>
      <c r="G5978" s="369"/>
      <c r="H5978" s="369"/>
      <c r="I5978" s="443"/>
      <c r="J5978" s="368"/>
      <c r="O5978" s="457"/>
      <c r="P5978" s="398"/>
      <c r="Q5978" s="398"/>
    </row>
    <row r="5979" spans="1:17" s="364" customFormat="1" ht="109.2" customHeight="1" x14ac:dyDescent="0.3">
      <c r="A5979" s="368"/>
      <c r="B5979" s="361"/>
      <c r="C5979" s="368"/>
      <c r="D5979" s="368"/>
      <c r="E5979" s="368"/>
      <c r="F5979" s="368"/>
      <c r="G5979" s="369"/>
      <c r="H5979" s="369"/>
      <c r="I5979" s="443"/>
      <c r="J5979" s="368"/>
      <c r="O5979" s="457"/>
      <c r="P5979" s="398"/>
      <c r="Q5979" s="398"/>
    </row>
    <row r="5980" spans="1:17" s="364" customFormat="1" ht="109.2" customHeight="1" x14ac:dyDescent="0.3">
      <c r="A5980" s="368"/>
      <c r="B5980" s="361"/>
      <c r="C5980" s="368"/>
      <c r="D5980" s="368"/>
      <c r="E5980" s="368"/>
      <c r="F5980" s="368"/>
      <c r="G5980" s="369"/>
      <c r="H5980" s="369"/>
      <c r="I5980" s="443"/>
      <c r="J5980" s="368"/>
      <c r="O5980" s="457"/>
      <c r="P5980" s="398"/>
      <c r="Q5980" s="398"/>
    </row>
    <row r="5981" spans="1:17" s="364" customFormat="1" ht="109.2" customHeight="1" x14ac:dyDescent="0.3">
      <c r="A5981" s="368"/>
      <c r="B5981" s="361"/>
      <c r="C5981" s="368"/>
      <c r="D5981" s="368"/>
      <c r="E5981" s="368"/>
      <c r="F5981" s="368"/>
      <c r="G5981" s="369"/>
      <c r="H5981" s="369"/>
      <c r="I5981" s="443"/>
      <c r="J5981" s="368"/>
      <c r="O5981" s="457"/>
      <c r="P5981" s="398"/>
      <c r="Q5981" s="398"/>
    </row>
    <row r="5982" spans="1:17" s="364" customFormat="1" ht="109.2" customHeight="1" x14ac:dyDescent="0.3">
      <c r="A5982" s="368"/>
      <c r="B5982" s="361"/>
      <c r="C5982" s="368"/>
      <c r="D5982" s="368"/>
      <c r="E5982" s="368"/>
      <c r="F5982" s="368"/>
      <c r="G5982" s="369"/>
      <c r="H5982" s="369"/>
      <c r="I5982" s="443"/>
      <c r="J5982" s="368"/>
      <c r="O5982" s="457"/>
      <c r="P5982" s="398"/>
      <c r="Q5982" s="398"/>
    </row>
    <row r="5983" spans="1:17" s="364" customFormat="1" ht="109.2" customHeight="1" x14ac:dyDescent="0.3">
      <c r="A5983" s="368"/>
      <c r="B5983" s="361"/>
      <c r="C5983" s="368"/>
      <c r="D5983" s="368"/>
      <c r="E5983" s="368"/>
      <c r="F5983" s="368"/>
      <c r="G5983" s="369"/>
      <c r="H5983" s="369"/>
      <c r="I5983" s="443"/>
      <c r="J5983" s="368"/>
      <c r="O5983" s="457"/>
      <c r="P5983" s="398"/>
      <c r="Q5983" s="398"/>
    </row>
    <row r="5984" spans="1:17" s="364" customFormat="1" ht="109.2" customHeight="1" x14ac:dyDescent="0.3">
      <c r="A5984" s="368"/>
      <c r="B5984" s="361"/>
      <c r="C5984" s="368"/>
      <c r="D5984" s="368"/>
      <c r="E5984" s="368"/>
      <c r="F5984" s="368"/>
      <c r="G5984" s="369"/>
      <c r="H5984" s="369"/>
      <c r="I5984" s="443"/>
      <c r="J5984" s="368"/>
      <c r="O5984" s="457"/>
      <c r="P5984" s="398"/>
      <c r="Q5984" s="398"/>
    </row>
    <row r="5985" spans="1:17" s="364" customFormat="1" ht="109.2" customHeight="1" x14ac:dyDescent="0.3">
      <c r="A5985" s="368"/>
      <c r="B5985" s="361"/>
      <c r="C5985" s="368"/>
      <c r="D5985" s="368"/>
      <c r="E5985" s="368"/>
      <c r="F5985" s="368"/>
      <c r="G5985" s="369"/>
      <c r="H5985" s="369"/>
      <c r="I5985" s="443"/>
      <c r="J5985" s="368"/>
      <c r="O5985" s="457"/>
      <c r="P5985" s="398"/>
      <c r="Q5985" s="398"/>
    </row>
    <row r="5986" spans="1:17" s="364" customFormat="1" ht="109.2" customHeight="1" x14ac:dyDescent="0.3">
      <c r="A5986" s="368"/>
      <c r="B5986" s="361"/>
      <c r="C5986" s="368"/>
      <c r="D5986" s="368"/>
      <c r="E5986" s="368"/>
      <c r="F5986" s="368"/>
      <c r="G5986" s="369"/>
      <c r="H5986" s="369"/>
      <c r="I5986" s="443"/>
      <c r="J5986" s="368"/>
      <c r="O5986" s="457"/>
      <c r="P5986" s="398"/>
      <c r="Q5986" s="398"/>
    </row>
    <row r="5987" spans="1:17" s="364" customFormat="1" ht="109.2" customHeight="1" x14ac:dyDescent="0.3">
      <c r="A5987" s="368"/>
      <c r="B5987" s="361"/>
      <c r="C5987" s="368"/>
      <c r="D5987" s="368"/>
      <c r="E5987" s="368"/>
      <c r="F5987" s="368"/>
      <c r="G5987" s="369"/>
      <c r="H5987" s="369"/>
      <c r="I5987" s="443"/>
      <c r="J5987" s="368"/>
      <c r="O5987" s="457"/>
      <c r="P5987" s="398"/>
      <c r="Q5987" s="398"/>
    </row>
    <row r="5988" spans="1:17" s="364" customFormat="1" ht="109.2" customHeight="1" x14ac:dyDescent="0.3">
      <c r="A5988" s="368"/>
      <c r="B5988" s="361"/>
      <c r="C5988" s="368"/>
      <c r="D5988" s="368"/>
      <c r="E5988" s="368"/>
      <c r="F5988" s="368"/>
      <c r="G5988" s="369"/>
      <c r="H5988" s="369"/>
      <c r="I5988" s="443"/>
      <c r="J5988" s="368"/>
      <c r="O5988" s="457"/>
      <c r="P5988" s="398"/>
      <c r="Q5988" s="398"/>
    </row>
    <row r="5989" spans="1:17" s="364" customFormat="1" ht="109.2" customHeight="1" x14ac:dyDescent="0.3">
      <c r="A5989" s="368"/>
      <c r="B5989" s="361"/>
      <c r="C5989" s="368"/>
      <c r="D5989" s="368"/>
      <c r="E5989" s="368"/>
      <c r="F5989" s="368"/>
      <c r="G5989" s="369"/>
      <c r="H5989" s="369"/>
      <c r="I5989" s="443"/>
      <c r="J5989" s="368"/>
      <c r="O5989" s="457"/>
      <c r="P5989" s="398"/>
      <c r="Q5989" s="398"/>
    </row>
    <row r="5990" spans="1:17" s="364" customFormat="1" ht="109.2" customHeight="1" x14ac:dyDescent="0.3">
      <c r="A5990" s="368"/>
      <c r="B5990" s="361"/>
      <c r="C5990" s="368"/>
      <c r="D5990" s="368"/>
      <c r="E5990" s="368"/>
      <c r="F5990" s="368"/>
      <c r="G5990" s="369"/>
      <c r="H5990" s="369"/>
      <c r="I5990" s="443"/>
      <c r="J5990" s="368"/>
      <c r="O5990" s="457"/>
      <c r="P5990" s="398"/>
      <c r="Q5990" s="398"/>
    </row>
    <row r="5991" spans="1:17" s="364" customFormat="1" ht="109.2" customHeight="1" x14ac:dyDescent="0.3">
      <c r="A5991" s="368"/>
      <c r="B5991" s="361"/>
      <c r="C5991" s="368"/>
      <c r="D5991" s="368"/>
      <c r="E5991" s="368"/>
      <c r="F5991" s="368"/>
      <c r="G5991" s="369"/>
      <c r="H5991" s="369"/>
      <c r="I5991" s="443"/>
      <c r="J5991" s="368"/>
      <c r="O5991" s="457"/>
      <c r="P5991" s="398"/>
      <c r="Q5991" s="398"/>
    </row>
    <row r="5992" spans="1:17" s="364" customFormat="1" ht="109.2" customHeight="1" x14ac:dyDescent="0.3">
      <c r="A5992" s="368"/>
      <c r="B5992" s="361"/>
      <c r="C5992" s="368"/>
      <c r="D5992" s="368"/>
      <c r="E5992" s="368"/>
      <c r="F5992" s="368"/>
      <c r="G5992" s="369"/>
      <c r="H5992" s="369"/>
      <c r="I5992" s="443"/>
      <c r="J5992" s="368"/>
      <c r="O5992" s="457"/>
      <c r="P5992" s="398"/>
      <c r="Q5992" s="398"/>
    </row>
    <row r="5993" spans="1:17" s="364" customFormat="1" ht="109.2" customHeight="1" x14ac:dyDescent="0.3">
      <c r="A5993" s="368"/>
      <c r="B5993" s="361"/>
      <c r="C5993" s="368"/>
      <c r="D5993" s="368"/>
      <c r="E5993" s="368"/>
      <c r="F5993" s="368"/>
      <c r="G5993" s="369"/>
      <c r="H5993" s="369"/>
      <c r="I5993" s="443"/>
      <c r="J5993" s="368"/>
      <c r="O5993" s="457"/>
      <c r="P5993" s="398"/>
      <c r="Q5993" s="398"/>
    </row>
    <row r="5994" spans="1:17" s="364" customFormat="1" ht="109.2" customHeight="1" x14ac:dyDescent="0.3">
      <c r="A5994" s="368"/>
      <c r="B5994" s="361"/>
      <c r="C5994" s="368"/>
      <c r="D5994" s="368"/>
      <c r="E5994" s="368"/>
      <c r="F5994" s="368"/>
      <c r="G5994" s="369"/>
      <c r="H5994" s="369"/>
      <c r="I5994" s="443"/>
      <c r="J5994" s="368"/>
      <c r="O5994" s="457"/>
      <c r="P5994" s="398"/>
      <c r="Q5994" s="398"/>
    </row>
    <row r="5995" spans="1:17" s="364" customFormat="1" ht="109.2" customHeight="1" x14ac:dyDescent="0.3">
      <c r="A5995" s="368"/>
      <c r="B5995" s="361"/>
      <c r="C5995" s="368"/>
      <c r="D5995" s="368"/>
      <c r="E5995" s="368"/>
      <c r="F5995" s="368"/>
      <c r="G5995" s="369"/>
      <c r="H5995" s="369"/>
      <c r="I5995" s="443"/>
      <c r="J5995" s="368"/>
      <c r="O5995" s="457"/>
      <c r="P5995" s="398"/>
      <c r="Q5995" s="398"/>
    </row>
    <row r="5996" spans="1:17" s="364" customFormat="1" ht="109.2" customHeight="1" x14ac:dyDescent="0.3">
      <c r="A5996" s="368"/>
      <c r="B5996" s="361"/>
      <c r="C5996" s="368"/>
      <c r="D5996" s="368"/>
      <c r="E5996" s="368"/>
      <c r="F5996" s="368"/>
      <c r="G5996" s="369"/>
      <c r="H5996" s="369"/>
      <c r="I5996" s="443"/>
      <c r="J5996" s="368"/>
      <c r="O5996" s="457"/>
      <c r="P5996" s="398"/>
      <c r="Q5996" s="398"/>
    </row>
    <row r="5997" spans="1:17" s="364" customFormat="1" ht="109.2" customHeight="1" x14ac:dyDescent="0.3">
      <c r="A5997" s="368"/>
      <c r="B5997" s="361"/>
      <c r="C5997" s="368"/>
      <c r="D5997" s="368"/>
      <c r="E5997" s="368"/>
      <c r="F5997" s="368"/>
      <c r="G5997" s="369"/>
      <c r="H5997" s="369"/>
      <c r="I5997" s="443"/>
      <c r="J5997" s="368"/>
      <c r="O5997" s="457"/>
      <c r="P5997" s="398"/>
      <c r="Q5997" s="398"/>
    </row>
    <row r="5998" spans="1:17" s="364" customFormat="1" ht="109.2" customHeight="1" x14ac:dyDescent="0.3">
      <c r="A5998" s="368"/>
      <c r="B5998" s="361"/>
      <c r="C5998" s="368"/>
      <c r="D5998" s="368"/>
      <c r="E5998" s="368"/>
      <c r="F5998" s="368"/>
      <c r="G5998" s="369"/>
      <c r="H5998" s="369"/>
      <c r="I5998" s="443"/>
      <c r="J5998" s="368"/>
      <c r="O5998" s="457"/>
      <c r="P5998" s="398"/>
      <c r="Q5998" s="398"/>
    </row>
    <row r="5999" spans="1:17" s="364" customFormat="1" ht="109.2" customHeight="1" x14ac:dyDescent="0.3">
      <c r="A5999" s="368"/>
      <c r="B5999" s="361"/>
      <c r="C5999" s="368"/>
      <c r="D5999" s="368"/>
      <c r="E5999" s="368"/>
      <c r="F5999" s="368"/>
      <c r="G5999" s="369"/>
      <c r="H5999" s="369"/>
      <c r="I5999" s="443"/>
      <c r="J5999" s="368"/>
      <c r="O5999" s="457"/>
      <c r="P5999" s="398"/>
      <c r="Q5999" s="398"/>
    </row>
    <row r="6000" spans="1:17" s="364" customFormat="1" ht="109.2" customHeight="1" x14ac:dyDescent="0.3">
      <c r="A6000" s="368"/>
      <c r="B6000" s="361"/>
      <c r="C6000" s="368"/>
      <c r="D6000" s="368"/>
      <c r="E6000" s="368"/>
      <c r="F6000" s="368"/>
      <c r="G6000" s="369"/>
      <c r="H6000" s="369"/>
      <c r="I6000" s="443"/>
      <c r="J6000" s="368"/>
      <c r="O6000" s="457"/>
      <c r="P6000" s="398"/>
      <c r="Q6000" s="398"/>
    </row>
    <row r="6001" spans="1:17" s="364" customFormat="1" ht="109.2" customHeight="1" x14ac:dyDescent="0.3">
      <c r="A6001" s="368"/>
      <c r="B6001" s="361"/>
      <c r="C6001" s="368"/>
      <c r="D6001" s="368"/>
      <c r="E6001" s="368"/>
      <c r="F6001" s="368"/>
      <c r="G6001" s="369"/>
      <c r="H6001" s="369"/>
      <c r="I6001" s="443"/>
      <c r="J6001" s="368"/>
      <c r="O6001" s="457"/>
      <c r="P6001" s="398"/>
      <c r="Q6001" s="398"/>
    </row>
    <row r="6002" spans="1:17" s="364" customFormat="1" ht="109.2" customHeight="1" x14ac:dyDescent="0.3">
      <c r="A6002" s="368"/>
      <c r="B6002" s="361"/>
      <c r="C6002" s="368"/>
      <c r="D6002" s="368"/>
      <c r="E6002" s="368"/>
      <c r="F6002" s="368"/>
      <c r="G6002" s="369"/>
      <c r="H6002" s="369"/>
      <c r="I6002" s="443"/>
      <c r="J6002" s="368"/>
      <c r="O6002" s="457"/>
      <c r="P6002" s="398"/>
      <c r="Q6002" s="398"/>
    </row>
    <row r="6003" spans="1:17" s="364" customFormat="1" ht="109.2" customHeight="1" x14ac:dyDescent="0.3">
      <c r="A6003" s="368"/>
      <c r="B6003" s="361"/>
      <c r="C6003" s="368"/>
      <c r="D6003" s="368"/>
      <c r="E6003" s="368"/>
      <c r="F6003" s="368"/>
      <c r="G6003" s="369"/>
      <c r="H6003" s="369"/>
      <c r="I6003" s="443"/>
      <c r="J6003" s="368"/>
      <c r="O6003" s="457"/>
      <c r="P6003" s="398"/>
      <c r="Q6003" s="398"/>
    </row>
    <row r="6004" spans="1:17" s="364" customFormat="1" ht="109.2" customHeight="1" x14ac:dyDescent="0.3">
      <c r="A6004" s="368"/>
      <c r="B6004" s="361"/>
      <c r="C6004" s="368"/>
      <c r="D6004" s="368"/>
      <c r="E6004" s="368"/>
      <c r="F6004" s="368"/>
      <c r="G6004" s="369"/>
      <c r="H6004" s="369"/>
      <c r="I6004" s="443"/>
      <c r="J6004" s="368"/>
      <c r="O6004" s="457"/>
      <c r="P6004" s="398"/>
      <c r="Q6004" s="398"/>
    </row>
    <row r="6005" spans="1:17" s="364" customFormat="1" ht="109.2" customHeight="1" x14ac:dyDescent="0.3">
      <c r="A6005" s="368"/>
      <c r="B6005" s="361"/>
      <c r="C6005" s="368"/>
      <c r="D6005" s="368"/>
      <c r="E6005" s="368"/>
      <c r="F6005" s="368"/>
      <c r="G6005" s="369"/>
      <c r="H6005" s="369"/>
      <c r="I6005" s="443"/>
      <c r="J6005" s="368"/>
      <c r="O6005" s="457"/>
      <c r="P6005" s="398"/>
      <c r="Q6005" s="398"/>
    </row>
    <row r="6006" spans="1:17" s="364" customFormat="1" ht="109.2" customHeight="1" x14ac:dyDescent="0.3">
      <c r="A6006" s="368"/>
      <c r="B6006" s="361"/>
      <c r="C6006" s="368"/>
      <c r="D6006" s="368"/>
      <c r="E6006" s="368"/>
      <c r="F6006" s="368"/>
      <c r="G6006" s="369"/>
      <c r="H6006" s="369"/>
      <c r="I6006" s="443"/>
      <c r="J6006" s="368"/>
      <c r="O6006" s="457"/>
      <c r="P6006" s="398"/>
      <c r="Q6006" s="398"/>
    </row>
    <row r="6007" spans="1:17" s="364" customFormat="1" ht="109.2" customHeight="1" x14ac:dyDescent="0.3">
      <c r="A6007" s="368"/>
      <c r="B6007" s="361"/>
      <c r="C6007" s="368"/>
      <c r="D6007" s="368"/>
      <c r="E6007" s="368"/>
      <c r="F6007" s="368"/>
      <c r="G6007" s="369"/>
      <c r="H6007" s="369"/>
      <c r="I6007" s="443"/>
      <c r="J6007" s="368"/>
      <c r="O6007" s="457"/>
      <c r="P6007" s="398"/>
      <c r="Q6007" s="398"/>
    </row>
    <row r="6008" spans="1:17" s="364" customFormat="1" ht="109.2" customHeight="1" x14ac:dyDescent="0.3">
      <c r="A6008" s="368"/>
      <c r="B6008" s="361"/>
      <c r="C6008" s="368"/>
      <c r="D6008" s="368"/>
      <c r="E6008" s="368"/>
      <c r="F6008" s="368"/>
      <c r="G6008" s="369"/>
      <c r="H6008" s="369"/>
      <c r="I6008" s="443"/>
      <c r="J6008" s="368"/>
      <c r="O6008" s="457"/>
      <c r="P6008" s="398"/>
      <c r="Q6008" s="398"/>
    </row>
    <row r="6009" spans="1:17" s="364" customFormat="1" ht="109.2" customHeight="1" x14ac:dyDescent="0.3">
      <c r="A6009" s="368"/>
      <c r="B6009" s="361"/>
      <c r="C6009" s="368"/>
      <c r="D6009" s="368"/>
      <c r="E6009" s="368"/>
      <c r="F6009" s="368"/>
      <c r="G6009" s="369"/>
      <c r="H6009" s="369"/>
      <c r="I6009" s="443"/>
      <c r="J6009" s="368"/>
      <c r="O6009" s="457"/>
      <c r="P6009" s="398"/>
      <c r="Q6009" s="398"/>
    </row>
    <row r="6010" spans="1:17" s="364" customFormat="1" ht="109.2" customHeight="1" x14ac:dyDescent="0.3">
      <c r="A6010" s="368"/>
      <c r="B6010" s="361"/>
      <c r="C6010" s="368"/>
      <c r="D6010" s="368"/>
      <c r="E6010" s="368"/>
      <c r="F6010" s="368"/>
      <c r="G6010" s="369"/>
      <c r="H6010" s="369"/>
      <c r="I6010" s="443"/>
      <c r="J6010" s="368"/>
      <c r="O6010" s="457"/>
      <c r="P6010" s="398"/>
      <c r="Q6010" s="398"/>
    </row>
    <row r="6011" spans="1:17" s="364" customFormat="1" ht="109.2" customHeight="1" x14ac:dyDescent="0.3">
      <c r="A6011" s="368"/>
      <c r="B6011" s="361"/>
      <c r="C6011" s="368"/>
      <c r="D6011" s="368"/>
      <c r="E6011" s="368"/>
      <c r="F6011" s="368"/>
      <c r="G6011" s="369"/>
      <c r="H6011" s="369"/>
      <c r="I6011" s="443"/>
      <c r="J6011" s="368"/>
      <c r="O6011" s="457"/>
      <c r="P6011" s="398"/>
      <c r="Q6011" s="398"/>
    </row>
    <row r="6012" spans="1:17" s="364" customFormat="1" ht="109.2" customHeight="1" x14ac:dyDescent="0.3">
      <c r="A6012" s="368"/>
      <c r="B6012" s="361"/>
      <c r="C6012" s="368"/>
      <c r="D6012" s="368"/>
      <c r="E6012" s="368"/>
      <c r="F6012" s="368"/>
      <c r="G6012" s="369"/>
      <c r="H6012" s="369"/>
      <c r="I6012" s="443"/>
      <c r="J6012" s="368"/>
      <c r="O6012" s="457"/>
      <c r="P6012" s="398"/>
      <c r="Q6012" s="398"/>
    </row>
    <row r="6013" spans="1:17" s="364" customFormat="1" ht="109.2" customHeight="1" x14ac:dyDescent="0.3">
      <c r="A6013" s="368"/>
      <c r="B6013" s="361"/>
      <c r="C6013" s="368"/>
      <c r="D6013" s="368"/>
      <c r="E6013" s="368"/>
      <c r="F6013" s="368"/>
      <c r="G6013" s="369"/>
      <c r="H6013" s="369"/>
      <c r="I6013" s="443"/>
      <c r="J6013" s="368"/>
      <c r="O6013" s="457"/>
      <c r="P6013" s="398"/>
      <c r="Q6013" s="398"/>
    </row>
    <row r="6014" spans="1:17" s="364" customFormat="1" ht="109.2" customHeight="1" x14ac:dyDescent="0.3">
      <c r="A6014" s="368"/>
      <c r="B6014" s="361"/>
      <c r="C6014" s="368"/>
      <c r="D6014" s="368"/>
      <c r="E6014" s="368"/>
      <c r="F6014" s="368"/>
      <c r="G6014" s="369"/>
      <c r="H6014" s="369"/>
      <c r="I6014" s="443"/>
      <c r="J6014" s="368"/>
      <c r="O6014" s="457"/>
      <c r="P6014" s="398"/>
      <c r="Q6014" s="398"/>
    </row>
    <row r="6015" spans="1:17" s="364" customFormat="1" ht="109.2" customHeight="1" x14ac:dyDescent="0.3">
      <c r="A6015" s="368"/>
      <c r="B6015" s="361"/>
      <c r="C6015" s="368"/>
      <c r="D6015" s="368"/>
      <c r="E6015" s="368"/>
      <c r="F6015" s="368"/>
      <c r="G6015" s="369"/>
      <c r="H6015" s="369"/>
      <c r="I6015" s="443"/>
      <c r="J6015" s="368"/>
      <c r="O6015" s="457"/>
      <c r="P6015" s="398"/>
      <c r="Q6015" s="398"/>
    </row>
    <row r="6016" spans="1:17" s="364" customFormat="1" ht="109.2" customHeight="1" x14ac:dyDescent="0.3">
      <c r="A6016" s="368"/>
      <c r="B6016" s="361"/>
      <c r="C6016" s="368"/>
      <c r="D6016" s="368"/>
      <c r="E6016" s="368"/>
      <c r="F6016" s="368"/>
      <c r="G6016" s="369"/>
      <c r="H6016" s="369"/>
      <c r="I6016" s="443"/>
      <c r="J6016" s="368"/>
      <c r="O6016" s="457"/>
      <c r="P6016" s="398"/>
      <c r="Q6016" s="398"/>
    </row>
    <row r="6017" spans="1:17" s="364" customFormat="1" ht="109.2" customHeight="1" x14ac:dyDescent="0.3">
      <c r="A6017" s="368"/>
      <c r="B6017" s="361"/>
      <c r="C6017" s="368"/>
      <c r="D6017" s="368"/>
      <c r="E6017" s="368"/>
      <c r="F6017" s="368"/>
      <c r="G6017" s="369"/>
      <c r="H6017" s="369"/>
      <c r="I6017" s="443"/>
      <c r="J6017" s="368"/>
      <c r="O6017" s="457"/>
      <c r="P6017" s="398"/>
      <c r="Q6017" s="398"/>
    </row>
    <row r="6018" spans="1:17" s="364" customFormat="1" ht="109.2" customHeight="1" x14ac:dyDescent="0.3">
      <c r="A6018" s="368"/>
      <c r="B6018" s="361"/>
      <c r="C6018" s="368"/>
      <c r="D6018" s="368"/>
      <c r="E6018" s="368"/>
      <c r="F6018" s="368"/>
      <c r="G6018" s="369"/>
      <c r="H6018" s="369"/>
      <c r="I6018" s="443"/>
      <c r="J6018" s="368"/>
      <c r="O6018" s="457"/>
      <c r="P6018" s="398"/>
      <c r="Q6018" s="398"/>
    </row>
    <row r="6019" spans="1:17" s="364" customFormat="1" ht="109.2" customHeight="1" x14ac:dyDescent="0.3">
      <c r="A6019" s="368"/>
      <c r="B6019" s="361"/>
      <c r="C6019" s="368"/>
      <c r="D6019" s="368"/>
      <c r="E6019" s="368"/>
      <c r="F6019" s="368"/>
      <c r="G6019" s="369"/>
      <c r="H6019" s="369"/>
      <c r="I6019" s="443"/>
      <c r="J6019" s="368"/>
      <c r="O6019" s="457"/>
      <c r="P6019" s="398"/>
      <c r="Q6019" s="398"/>
    </row>
    <row r="6020" spans="1:17" s="364" customFormat="1" ht="109.2" customHeight="1" x14ac:dyDescent="0.3">
      <c r="A6020" s="368"/>
      <c r="B6020" s="361"/>
      <c r="C6020" s="368"/>
      <c r="D6020" s="368"/>
      <c r="E6020" s="368"/>
      <c r="F6020" s="368"/>
      <c r="G6020" s="369"/>
      <c r="H6020" s="369"/>
      <c r="I6020" s="443"/>
      <c r="J6020" s="368"/>
      <c r="O6020" s="457"/>
      <c r="P6020" s="398"/>
      <c r="Q6020" s="398"/>
    </row>
    <row r="6021" spans="1:17" s="364" customFormat="1" ht="109.2" customHeight="1" x14ac:dyDescent="0.3">
      <c r="A6021" s="368"/>
      <c r="B6021" s="361"/>
      <c r="C6021" s="368"/>
      <c r="D6021" s="368"/>
      <c r="E6021" s="368"/>
      <c r="F6021" s="368"/>
      <c r="G6021" s="369"/>
      <c r="H6021" s="369"/>
      <c r="I6021" s="443"/>
      <c r="J6021" s="368"/>
      <c r="O6021" s="457"/>
      <c r="P6021" s="398"/>
      <c r="Q6021" s="398"/>
    </row>
    <row r="6022" spans="1:17" s="364" customFormat="1" ht="109.2" customHeight="1" x14ac:dyDescent="0.3">
      <c r="A6022" s="368"/>
      <c r="B6022" s="361"/>
      <c r="C6022" s="368"/>
      <c r="D6022" s="368"/>
      <c r="E6022" s="368"/>
      <c r="F6022" s="368"/>
      <c r="G6022" s="369"/>
      <c r="H6022" s="369"/>
      <c r="I6022" s="443"/>
      <c r="J6022" s="368"/>
      <c r="O6022" s="457"/>
      <c r="P6022" s="398"/>
      <c r="Q6022" s="398"/>
    </row>
    <row r="6023" spans="1:17" s="364" customFormat="1" ht="109.2" customHeight="1" x14ac:dyDescent="0.3">
      <c r="A6023" s="368"/>
      <c r="B6023" s="361"/>
      <c r="C6023" s="368"/>
      <c r="D6023" s="368"/>
      <c r="E6023" s="368"/>
      <c r="F6023" s="368"/>
      <c r="G6023" s="369"/>
      <c r="H6023" s="369"/>
      <c r="I6023" s="443"/>
      <c r="J6023" s="368"/>
      <c r="O6023" s="457"/>
      <c r="P6023" s="398"/>
      <c r="Q6023" s="398"/>
    </row>
    <row r="6024" spans="1:17" s="364" customFormat="1" ht="109.2" customHeight="1" x14ac:dyDescent="0.3">
      <c r="A6024" s="368"/>
      <c r="B6024" s="361"/>
      <c r="C6024" s="368"/>
      <c r="D6024" s="368"/>
      <c r="E6024" s="368"/>
      <c r="F6024" s="368"/>
      <c r="G6024" s="369"/>
      <c r="H6024" s="369"/>
      <c r="I6024" s="443"/>
      <c r="J6024" s="368"/>
      <c r="O6024" s="457"/>
      <c r="P6024" s="398"/>
      <c r="Q6024" s="398"/>
    </row>
    <row r="6025" spans="1:17" s="364" customFormat="1" ht="109.2" customHeight="1" x14ac:dyDescent="0.3">
      <c r="A6025" s="368"/>
      <c r="B6025" s="361"/>
      <c r="C6025" s="368"/>
      <c r="D6025" s="368"/>
      <c r="E6025" s="368"/>
      <c r="F6025" s="368"/>
      <c r="G6025" s="369"/>
      <c r="H6025" s="369"/>
      <c r="I6025" s="443"/>
      <c r="J6025" s="368"/>
      <c r="O6025" s="457"/>
      <c r="P6025" s="398"/>
      <c r="Q6025" s="398"/>
    </row>
    <row r="6026" spans="1:17" s="364" customFormat="1" ht="109.2" customHeight="1" x14ac:dyDescent="0.3">
      <c r="A6026" s="368"/>
      <c r="B6026" s="361"/>
      <c r="C6026" s="368"/>
      <c r="D6026" s="368"/>
      <c r="E6026" s="368"/>
      <c r="F6026" s="368"/>
      <c r="G6026" s="369"/>
      <c r="H6026" s="369"/>
      <c r="I6026" s="443"/>
      <c r="J6026" s="368"/>
      <c r="O6026" s="457"/>
      <c r="P6026" s="398"/>
      <c r="Q6026" s="398"/>
    </row>
    <row r="6027" spans="1:17" s="364" customFormat="1" ht="109.2" customHeight="1" x14ac:dyDescent="0.3">
      <c r="A6027" s="368"/>
      <c r="B6027" s="361"/>
      <c r="C6027" s="368"/>
      <c r="D6027" s="368"/>
      <c r="E6027" s="368"/>
      <c r="F6027" s="368"/>
      <c r="G6027" s="369"/>
      <c r="H6027" s="369"/>
      <c r="I6027" s="443"/>
      <c r="J6027" s="368"/>
      <c r="O6027" s="457"/>
      <c r="P6027" s="398"/>
      <c r="Q6027" s="398"/>
    </row>
    <row r="6028" spans="1:17" s="364" customFormat="1" ht="109.2" customHeight="1" x14ac:dyDescent="0.3">
      <c r="A6028" s="368"/>
      <c r="B6028" s="361"/>
      <c r="C6028" s="368"/>
      <c r="D6028" s="368"/>
      <c r="E6028" s="368"/>
      <c r="F6028" s="368"/>
      <c r="G6028" s="369"/>
      <c r="H6028" s="369"/>
      <c r="I6028" s="443"/>
      <c r="J6028" s="368"/>
      <c r="O6028" s="457"/>
      <c r="P6028" s="398"/>
      <c r="Q6028" s="398"/>
    </row>
    <row r="6029" spans="1:17" s="364" customFormat="1" ht="109.2" customHeight="1" x14ac:dyDescent="0.3">
      <c r="A6029" s="368"/>
      <c r="B6029" s="361"/>
      <c r="C6029" s="368"/>
      <c r="D6029" s="368"/>
      <c r="E6029" s="368"/>
      <c r="F6029" s="368"/>
      <c r="G6029" s="369"/>
      <c r="H6029" s="369"/>
      <c r="I6029" s="443"/>
      <c r="J6029" s="368"/>
      <c r="O6029" s="457"/>
      <c r="P6029" s="398"/>
      <c r="Q6029" s="398"/>
    </row>
    <row r="6030" spans="1:17" s="364" customFormat="1" ht="109.2" customHeight="1" x14ac:dyDescent="0.3">
      <c r="A6030" s="368"/>
      <c r="B6030" s="361"/>
      <c r="C6030" s="368"/>
      <c r="D6030" s="368"/>
      <c r="E6030" s="368"/>
      <c r="F6030" s="368"/>
      <c r="G6030" s="369"/>
      <c r="H6030" s="369"/>
      <c r="I6030" s="443"/>
      <c r="J6030" s="368"/>
      <c r="O6030" s="457"/>
      <c r="P6030" s="398"/>
      <c r="Q6030" s="398"/>
    </row>
    <row r="6031" spans="1:17" s="364" customFormat="1" ht="109.2" customHeight="1" x14ac:dyDescent="0.3">
      <c r="A6031" s="368"/>
      <c r="B6031" s="361"/>
      <c r="C6031" s="368"/>
      <c r="D6031" s="368"/>
      <c r="E6031" s="368"/>
      <c r="F6031" s="368"/>
      <c r="G6031" s="369"/>
      <c r="H6031" s="369"/>
      <c r="I6031" s="443"/>
      <c r="J6031" s="368"/>
      <c r="O6031" s="457"/>
      <c r="P6031" s="398"/>
      <c r="Q6031" s="398"/>
    </row>
    <row r="6032" spans="1:17" s="364" customFormat="1" ht="109.2" customHeight="1" x14ac:dyDescent="0.3">
      <c r="A6032" s="368"/>
      <c r="B6032" s="361"/>
      <c r="C6032" s="368"/>
      <c r="D6032" s="368"/>
      <c r="E6032" s="368"/>
      <c r="F6032" s="368"/>
      <c r="G6032" s="369"/>
      <c r="H6032" s="369"/>
      <c r="I6032" s="443"/>
      <c r="J6032" s="368"/>
      <c r="O6032" s="457"/>
      <c r="P6032" s="398"/>
      <c r="Q6032" s="398"/>
    </row>
    <row r="6033" spans="1:17" s="364" customFormat="1" ht="109.2" customHeight="1" x14ac:dyDescent="0.3">
      <c r="A6033" s="368"/>
      <c r="B6033" s="361"/>
      <c r="C6033" s="368"/>
      <c r="D6033" s="368"/>
      <c r="E6033" s="368"/>
      <c r="F6033" s="368"/>
      <c r="G6033" s="369"/>
      <c r="H6033" s="369"/>
      <c r="I6033" s="443"/>
      <c r="J6033" s="368"/>
      <c r="O6033" s="457"/>
      <c r="P6033" s="398"/>
      <c r="Q6033" s="398"/>
    </row>
    <row r="6034" spans="1:17" s="364" customFormat="1" ht="109.2" customHeight="1" x14ac:dyDescent="0.3">
      <c r="A6034" s="368"/>
      <c r="B6034" s="361"/>
      <c r="C6034" s="368"/>
      <c r="D6034" s="368"/>
      <c r="E6034" s="368"/>
      <c r="F6034" s="368"/>
      <c r="G6034" s="369"/>
      <c r="H6034" s="369"/>
      <c r="I6034" s="443"/>
      <c r="J6034" s="368"/>
      <c r="O6034" s="457"/>
      <c r="P6034" s="398"/>
      <c r="Q6034" s="398"/>
    </row>
    <row r="6035" spans="1:17" s="364" customFormat="1" ht="109.2" customHeight="1" x14ac:dyDescent="0.3">
      <c r="A6035" s="368"/>
      <c r="B6035" s="361"/>
      <c r="C6035" s="368"/>
      <c r="D6035" s="368"/>
      <c r="E6035" s="368"/>
      <c r="F6035" s="368"/>
      <c r="G6035" s="369"/>
      <c r="H6035" s="369"/>
      <c r="I6035" s="443"/>
      <c r="J6035" s="368"/>
      <c r="O6035" s="457"/>
      <c r="P6035" s="398"/>
      <c r="Q6035" s="398"/>
    </row>
    <row r="6036" spans="1:17" s="364" customFormat="1" ht="109.2" customHeight="1" x14ac:dyDescent="0.3">
      <c r="A6036" s="368"/>
      <c r="B6036" s="361"/>
      <c r="C6036" s="368"/>
      <c r="D6036" s="368"/>
      <c r="E6036" s="368"/>
      <c r="F6036" s="368"/>
      <c r="G6036" s="369"/>
      <c r="H6036" s="369"/>
      <c r="I6036" s="443"/>
      <c r="J6036" s="368"/>
      <c r="O6036" s="457"/>
      <c r="P6036" s="398"/>
      <c r="Q6036" s="398"/>
    </row>
    <row r="6037" spans="1:17" s="364" customFormat="1" ht="109.2" customHeight="1" x14ac:dyDescent="0.3">
      <c r="A6037" s="368"/>
      <c r="B6037" s="361"/>
      <c r="C6037" s="368"/>
      <c r="D6037" s="368"/>
      <c r="E6037" s="368"/>
      <c r="F6037" s="368"/>
      <c r="G6037" s="369"/>
      <c r="H6037" s="369"/>
      <c r="I6037" s="443"/>
      <c r="J6037" s="368"/>
      <c r="O6037" s="457"/>
      <c r="P6037" s="398"/>
      <c r="Q6037" s="398"/>
    </row>
    <row r="6038" spans="1:17" s="364" customFormat="1" ht="109.2" customHeight="1" x14ac:dyDescent="0.3">
      <c r="A6038" s="368"/>
      <c r="B6038" s="361"/>
      <c r="C6038" s="368"/>
      <c r="D6038" s="368"/>
      <c r="E6038" s="368"/>
      <c r="F6038" s="368"/>
      <c r="G6038" s="369"/>
      <c r="H6038" s="369"/>
      <c r="I6038" s="443"/>
      <c r="J6038" s="368"/>
      <c r="O6038" s="457"/>
      <c r="P6038" s="398"/>
      <c r="Q6038" s="398"/>
    </row>
    <row r="6039" spans="1:17" s="364" customFormat="1" ht="109.2" customHeight="1" x14ac:dyDescent="0.3">
      <c r="A6039" s="368"/>
      <c r="B6039" s="361"/>
      <c r="C6039" s="368"/>
      <c r="D6039" s="368"/>
      <c r="E6039" s="368"/>
      <c r="F6039" s="368"/>
      <c r="G6039" s="369"/>
      <c r="H6039" s="369"/>
      <c r="I6039" s="443"/>
      <c r="J6039" s="368"/>
      <c r="O6039" s="457"/>
      <c r="P6039" s="398"/>
      <c r="Q6039" s="398"/>
    </row>
    <row r="6040" spans="1:17" s="364" customFormat="1" ht="109.2" customHeight="1" x14ac:dyDescent="0.3">
      <c r="A6040" s="368"/>
      <c r="B6040" s="361"/>
      <c r="C6040" s="368"/>
      <c r="D6040" s="368"/>
      <c r="E6040" s="368"/>
      <c r="F6040" s="368"/>
      <c r="G6040" s="369"/>
      <c r="H6040" s="369"/>
      <c r="I6040" s="443"/>
      <c r="J6040" s="368"/>
      <c r="O6040" s="457"/>
      <c r="P6040" s="398"/>
      <c r="Q6040" s="398"/>
    </row>
    <row r="6041" spans="1:17" s="364" customFormat="1" ht="109.2" customHeight="1" x14ac:dyDescent="0.3">
      <c r="A6041" s="368"/>
      <c r="B6041" s="361"/>
      <c r="C6041" s="368"/>
      <c r="D6041" s="368"/>
      <c r="E6041" s="368"/>
      <c r="F6041" s="368"/>
      <c r="G6041" s="369"/>
      <c r="H6041" s="369"/>
      <c r="I6041" s="443"/>
      <c r="J6041" s="368"/>
      <c r="O6041" s="457"/>
      <c r="P6041" s="398"/>
      <c r="Q6041" s="398"/>
    </row>
    <row r="6042" spans="1:17" s="364" customFormat="1" ht="109.2" customHeight="1" x14ac:dyDescent="0.3">
      <c r="A6042" s="368"/>
      <c r="B6042" s="361"/>
      <c r="C6042" s="368"/>
      <c r="D6042" s="368"/>
      <c r="E6042" s="368"/>
      <c r="F6042" s="368"/>
      <c r="G6042" s="369"/>
      <c r="H6042" s="369"/>
      <c r="I6042" s="443"/>
      <c r="J6042" s="368"/>
      <c r="O6042" s="457"/>
      <c r="P6042" s="398"/>
      <c r="Q6042" s="398"/>
    </row>
    <row r="6043" spans="1:17" s="364" customFormat="1" ht="109.2" customHeight="1" x14ac:dyDescent="0.3">
      <c r="A6043" s="368"/>
      <c r="B6043" s="361"/>
      <c r="C6043" s="368"/>
      <c r="D6043" s="368"/>
      <c r="E6043" s="368"/>
      <c r="F6043" s="368"/>
      <c r="G6043" s="369"/>
      <c r="H6043" s="369"/>
      <c r="I6043" s="443"/>
      <c r="J6043" s="368"/>
      <c r="O6043" s="457"/>
      <c r="P6043" s="398"/>
      <c r="Q6043" s="398"/>
    </row>
    <row r="6044" spans="1:17" s="364" customFormat="1" ht="109.2" customHeight="1" x14ac:dyDescent="0.3">
      <c r="A6044" s="368"/>
      <c r="B6044" s="361"/>
      <c r="C6044" s="368"/>
      <c r="D6044" s="368"/>
      <c r="E6044" s="368"/>
      <c r="F6044" s="368"/>
      <c r="G6044" s="369"/>
      <c r="H6044" s="369"/>
      <c r="I6044" s="443"/>
      <c r="J6044" s="368"/>
      <c r="O6044" s="457"/>
      <c r="P6044" s="398"/>
      <c r="Q6044" s="398"/>
    </row>
    <row r="6045" spans="1:17" s="364" customFormat="1" ht="109.2" customHeight="1" x14ac:dyDescent="0.3">
      <c r="A6045" s="368"/>
      <c r="B6045" s="361"/>
      <c r="C6045" s="368"/>
      <c r="D6045" s="368"/>
      <c r="E6045" s="368"/>
      <c r="F6045" s="368"/>
      <c r="G6045" s="369"/>
      <c r="H6045" s="369"/>
      <c r="I6045" s="443"/>
      <c r="J6045" s="368"/>
      <c r="O6045" s="457"/>
      <c r="P6045" s="398"/>
      <c r="Q6045" s="398"/>
    </row>
    <row r="6046" spans="1:17" s="364" customFormat="1" ht="109.2" customHeight="1" x14ac:dyDescent="0.3">
      <c r="A6046" s="368"/>
      <c r="B6046" s="361"/>
      <c r="C6046" s="368"/>
      <c r="D6046" s="368"/>
      <c r="E6046" s="368"/>
      <c r="F6046" s="368"/>
      <c r="G6046" s="369"/>
      <c r="H6046" s="369"/>
      <c r="I6046" s="443"/>
      <c r="J6046" s="368"/>
      <c r="O6046" s="457"/>
      <c r="P6046" s="398"/>
      <c r="Q6046" s="398"/>
    </row>
    <row r="6047" spans="1:17" s="364" customFormat="1" ht="109.2" customHeight="1" x14ac:dyDescent="0.3">
      <c r="A6047" s="368"/>
      <c r="B6047" s="361"/>
      <c r="C6047" s="368"/>
      <c r="D6047" s="368"/>
      <c r="E6047" s="368"/>
      <c r="F6047" s="368"/>
      <c r="G6047" s="369"/>
      <c r="H6047" s="369"/>
      <c r="I6047" s="443"/>
      <c r="J6047" s="368"/>
      <c r="O6047" s="457"/>
      <c r="P6047" s="398"/>
      <c r="Q6047" s="398"/>
    </row>
    <row r="6048" spans="1:17" s="364" customFormat="1" ht="109.2" customHeight="1" x14ac:dyDescent="0.3">
      <c r="A6048" s="368"/>
      <c r="B6048" s="361"/>
      <c r="C6048" s="368"/>
      <c r="D6048" s="368"/>
      <c r="E6048" s="368"/>
      <c r="F6048" s="368"/>
      <c r="G6048" s="369"/>
      <c r="H6048" s="369"/>
      <c r="I6048" s="443"/>
      <c r="J6048" s="368"/>
      <c r="O6048" s="457"/>
      <c r="P6048" s="398"/>
      <c r="Q6048" s="398"/>
    </row>
    <row r="6049" spans="1:17" s="364" customFormat="1" ht="109.2" customHeight="1" x14ac:dyDescent="0.3">
      <c r="A6049" s="368"/>
      <c r="B6049" s="361"/>
      <c r="C6049" s="368"/>
      <c r="D6049" s="368"/>
      <c r="E6049" s="368"/>
      <c r="F6049" s="368"/>
      <c r="G6049" s="369"/>
      <c r="H6049" s="369"/>
      <c r="I6049" s="443"/>
      <c r="J6049" s="368"/>
      <c r="O6049" s="457"/>
      <c r="P6049" s="398"/>
      <c r="Q6049" s="398"/>
    </row>
    <row r="6050" spans="1:17" s="364" customFormat="1" ht="109.2" customHeight="1" x14ac:dyDescent="0.3">
      <c r="A6050" s="368"/>
      <c r="B6050" s="361"/>
      <c r="C6050" s="368"/>
      <c r="D6050" s="368"/>
      <c r="E6050" s="368"/>
      <c r="F6050" s="368"/>
      <c r="G6050" s="369"/>
      <c r="H6050" s="369"/>
      <c r="I6050" s="443"/>
      <c r="J6050" s="368"/>
      <c r="O6050" s="457"/>
      <c r="P6050" s="398"/>
      <c r="Q6050" s="398"/>
    </row>
    <row r="6051" spans="1:17" s="364" customFormat="1" ht="109.2" customHeight="1" x14ac:dyDescent="0.3">
      <c r="A6051" s="368"/>
      <c r="B6051" s="361"/>
      <c r="C6051" s="368"/>
      <c r="D6051" s="368"/>
      <c r="E6051" s="368"/>
      <c r="F6051" s="368"/>
      <c r="G6051" s="369"/>
      <c r="H6051" s="369"/>
      <c r="I6051" s="443"/>
      <c r="J6051" s="368"/>
      <c r="O6051" s="457"/>
      <c r="P6051" s="398"/>
      <c r="Q6051" s="398"/>
    </row>
    <row r="6052" spans="1:17" s="364" customFormat="1" ht="109.2" customHeight="1" x14ac:dyDescent="0.3">
      <c r="A6052" s="368"/>
      <c r="B6052" s="361"/>
      <c r="C6052" s="368"/>
      <c r="D6052" s="368"/>
      <c r="E6052" s="368"/>
      <c r="F6052" s="368"/>
      <c r="G6052" s="369"/>
      <c r="H6052" s="369"/>
      <c r="I6052" s="443"/>
      <c r="J6052" s="368"/>
      <c r="O6052" s="457"/>
      <c r="P6052" s="398"/>
      <c r="Q6052" s="398"/>
    </row>
    <row r="6053" spans="1:17" s="364" customFormat="1" ht="109.2" customHeight="1" x14ac:dyDescent="0.3">
      <c r="A6053" s="368"/>
      <c r="B6053" s="361"/>
      <c r="C6053" s="368"/>
      <c r="D6053" s="368"/>
      <c r="E6053" s="368"/>
      <c r="F6053" s="368"/>
      <c r="G6053" s="369"/>
      <c r="H6053" s="369"/>
      <c r="I6053" s="443"/>
      <c r="J6053" s="368"/>
      <c r="O6053" s="457"/>
      <c r="P6053" s="398"/>
      <c r="Q6053" s="398"/>
    </row>
    <row r="6054" spans="1:17" s="364" customFormat="1" ht="109.2" customHeight="1" x14ac:dyDescent="0.3">
      <c r="A6054" s="368"/>
      <c r="B6054" s="361"/>
      <c r="C6054" s="368"/>
      <c r="D6054" s="368"/>
      <c r="E6054" s="368"/>
      <c r="F6054" s="368"/>
      <c r="G6054" s="369"/>
      <c r="H6054" s="369"/>
      <c r="I6054" s="443"/>
      <c r="J6054" s="368"/>
      <c r="O6054" s="457"/>
      <c r="P6054" s="398"/>
      <c r="Q6054" s="398"/>
    </row>
    <row r="6055" spans="1:17" s="364" customFormat="1" ht="109.2" customHeight="1" x14ac:dyDescent="0.3">
      <c r="A6055" s="368"/>
      <c r="B6055" s="361"/>
      <c r="C6055" s="368"/>
      <c r="D6055" s="368"/>
      <c r="E6055" s="368"/>
      <c r="F6055" s="368"/>
      <c r="G6055" s="369"/>
      <c r="H6055" s="369"/>
      <c r="I6055" s="443"/>
      <c r="J6055" s="368"/>
      <c r="O6055" s="457"/>
      <c r="P6055" s="398"/>
      <c r="Q6055" s="398"/>
    </row>
    <row r="6056" spans="1:17" s="364" customFormat="1" ht="109.2" customHeight="1" x14ac:dyDescent="0.3">
      <c r="A6056" s="368"/>
      <c r="B6056" s="361"/>
      <c r="C6056" s="368"/>
      <c r="D6056" s="368"/>
      <c r="E6056" s="368"/>
      <c r="F6056" s="368"/>
      <c r="G6056" s="369"/>
      <c r="H6056" s="369"/>
      <c r="I6056" s="443"/>
      <c r="J6056" s="368"/>
      <c r="O6056" s="457"/>
      <c r="P6056" s="398"/>
      <c r="Q6056" s="398"/>
    </row>
    <row r="6057" spans="1:17" s="364" customFormat="1" ht="109.2" customHeight="1" x14ac:dyDescent="0.3">
      <c r="A6057" s="368"/>
      <c r="B6057" s="361"/>
      <c r="C6057" s="368"/>
      <c r="D6057" s="368"/>
      <c r="E6057" s="368"/>
      <c r="F6057" s="368"/>
      <c r="G6057" s="369"/>
      <c r="H6057" s="369"/>
      <c r="I6057" s="443"/>
      <c r="J6057" s="368"/>
      <c r="O6057" s="457"/>
      <c r="P6057" s="398"/>
      <c r="Q6057" s="398"/>
    </row>
    <row r="6058" spans="1:17" s="364" customFormat="1" ht="109.2" customHeight="1" x14ac:dyDescent="0.3">
      <c r="A6058" s="368"/>
      <c r="B6058" s="361"/>
      <c r="C6058" s="368"/>
      <c r="D6058" s="368"/>
      <c r="E6058" s="368"/>
      <c r="F6058" s="368"/>
      <c r="G6058" s="369"/>
      <c r="H6058" s="369"/>
      <c r="I6058" s="443"/>
      <c r="J6058" s="368"/>
      <c r="O6058" s="457"/>
      <c r="P6058" s="398"/>
      <c r="Q6058" s="398"/>
    </row>
    <row r="6059" spans="1:17" s="364" customFormat="1" ht="109.2" customHeight="1" x14ac:dyDescent="0.3">
      <c r="A6059" s="368"/>
      <c r="B6059" s="361"/>
      <c r="C6059" s="368"/>
      <c r="D6059" s="368"/>
      <c r="E6059" s="368"/>
      <c r="F6059" s="368"/>
      <c r="G6059" s="369"/>
      <c r="H6059" s="369"/>
      <c r="I6059" s="443"/>
      <c r="J6059" s="368"/>
      <c r="O6059" s="457"/>
      <c r="P6059" s="398"/>
      <c r="Q6059" s="398"/>
    </row>
    <row r="6060" spans="1:17" s="364" customFormat="1" ht="109.2" customHeight="1" x14ac:dyDescent="0.3">
      <c r="A6060" s="368"/>
      <c r="B6060" s="361"/>
      <c r="C6060" s="368"/>
      <c r="D6060" s="368"/>
      <c r="E6060" s="368"/>
      <c r="F6060" s="368"/>
      <c r="G6060" s="369"/>
      <c r="H6060" s="369"/>
      <c r="I6060" s="443"/>
      <c r="J6060" s="368"/>
      <c r="O6060" s="457"/>
      <c r="P6060" s="398"/>
      <c r="Q6060" s="398"/>
    </row>
    <row r="6061" spans="1:17" s="364" customFormat="1" ht="109.2" customHeight="1" x14ac:dyDescent="0.3">
      <c r="A6061" s="368"/>
      <c r="B6061" s="361"/>
      <c r="C6061" s="368"/>
      <c r="D6061" s="368"/>
      <c r="E6061" s="368"/>
      <c r="F6061" s="368"/>
      <c r="G6061" s="369"/>
      <c r="H6061" s="369"/>
      <c r="I6061" s="443"/>
      <c r="J6061" s="368"/>
      <c r="O6061" s="457"/>
      <c r="P6061" s="398"/>
      <c r="Q6061" s="398"/>
    </row>
    <row r="6062" spans="1:17" s="364" customFormat="1" ht="109.2" customHeight="1" x14ac:dyDescent="0.3">
      <c r="A6062" s="368"/>
      <c r="B6062" s="361"/>
      <c r="C6062" s="368"/>
      <c r="D6062" s="368"/>
      <c r="E6062" s="368"/>
      <c r="F6062" s="368"/>
      <c r="G6062" s="369"/>
      <c r="H6062" s="369"/>
      <c r="I6062" s="443"/>
      <c r="J6062" s="368"/>
      <c r="O6062" s="457"/>
      <c r="P6062" s="398"/>
      <c r="Q6062" s="398"/>
    </row>
    <row r="6063" spans="1:17" s="364" customFormat="1" ht="109.2" customHeight="1" x14ac:dyDescent="0.3">
      <c r="A6063" s="368"/>
      <c r="B6063" s="361"/>
      <c r="C6063" s="368"/>
      <c r="D6063" s="368"/>
      <c r="E6063" s="368"/>
      <c r="F6063" s="368"/>
      <c r="G6063" s="369"/>
      <c r="H6063" s="369"/>
      <c r="I6063" s="443"/>
      <c r="J6063" s="368"/>
      <c r="O6063" s="457"/>
      <c r="P6063" s="398"/>
      <c r="Q6063" s="398"/>
    </row>
    <row r="6064" spans="1:17" s="364" customFormat="1" ht="109.2" customHeight="1" x14ac:dyDescent="0.3">
      <c r="A6064" s="368"/>
      <c r="B6064" s="361"/>
      <c r="C6064" s="368"/>
      <c r="D6064" s="368"/>
      <c r="E6064" s="368"/>
      <c r="F6064" s="368"/>
      <c r="G6064" s="369"/>
      <c r="H6064" s="369"/>
      <c r="I6064" s="443"/>
      <c r="J6064" s="368"/>
      <c r="O6064" s="457"/>
      <c r="P6064" s="398"/>
      <c r="Q6064" s="398"/>
    </row>
    <row r="6065" spans="1:17" s="364" customFormat="1" ht="109.2" customHeight="1" x14ac:dyDescent="0.3">
      <c r="A6065" s="368"/>
      <c r="B6065" s="361"/>
      <c r="C6065" s="368"/>
      <c r="D6065" s="368"/>
      <c r="E6065" s="368"/>
      <c r="F6065" s="368"/>
      <c r="G6065" s="369"/>
      <c r="H6065" s="369"/>
      <c r="I6065" s="443"/>
      <c r="J6065" s="368"/>
      <c r="O6065" s="457"/>
      <c r="P6065" s="398"/>
      <c r="Q6065" s="398"/>
    </row>
    <row r="6066" spans="1:17" s="364" customFormat="1" ht="109.2" customHeight="1" x14ac:dyDescent="0.3">
      <c r="A6066" s="368"/>
      <c r="B6066" s="361"/>
      <c r="C6066" s="368"/>
      <c r="D6066" s="368"/>
      <c r="E6066" s="368"/>
      <c r="F6066" s="368"/>
      <c r="G6066" s="369"/>
      <c r="H6066" s="369"/>
      <c r="I6066" s="443"/>
      <c r="J6066" s="368"/>
      <c r="O6066" s="457"/>
      <c r="P6066" s="398"/>
      <c r="Q6066" s="398"/>
    </row>
    <row r="6067" spans="1:17" s="364" customFormat="1" ht="109.2" customHeight="1" x14ac:dyDescent="0.3">
      <c r="A6067" s="368"/>
      <c r="B6067" s="361"/>
      <c r="C6067" s="368"/>
      <c r="D6067" s="368"/>
      <c r="E6067" s="368"/>
      <c r="F6067" s="368"/>
      <c r="G6067" s="369"/>
      <c r="H6067" s="369"/>
      <c r="I6067" s="443"/>
      <c r="J6067" s="368"/>
      <c r="O6067" s="457"/>
      <c r="P6067" s="398"/>
      <c r="Q6067" s="398"/>
    </row>
    <row r="6068" spans="1:17" s="364" customFormat="1" ht="109.2" customHeight="1" x14ac:dyDescent="0.3">
      <c r="A6068" s="368"/>
      <c r="B6068" s="361"/>
      <c r="C6068" s="368"/>
      <c r="D6068" s="368"/>
      <c r="E6068" s="368"/>
      <c r="F6068" s="368"/>
      <c r="G6068" s="369"/>
      <c r="H6068" s="369"/>
      <c r="I6068" s="443"/>
      <c r="J6068" s="368"/>
      <c r="O6068" s="457"/>
      <c r="P6068" s="398"/>
      <c r="Q6068" s="398"/>
    </row>
    <row r="6069" spans="1:17" s="364" customFormat="1" ht="109.2" customHeight="1" x14ac:dyDescent="0.3">
      <c r="A6069" s="368"/>
      <c r="B6069" s="361"/>
      <c r="C6069" s="368"/>
      <c r="D6069" s="368"/>
      <c r="E6069" s="368"/>
      <c r="F6069" s="368"/>
      <c r="G6069" s="369"/>
      <c r="H6069" s="369"/>
      <c r="I6069" s="443"/>
      <c r="J6069" s="368"/>
      <c r="O6069" s="457"/>
      <c r="P6069" s="398"/>
      <c r="Q6069" s="398"/>
    </row>
    <row r="6070" spans="1:17" s="364" customFormat="1" ht="109.2" customHeight="1" x14ac:dyDescent="0.3">
      <c r="A6070" s="368"/>
      <c r="B6070" s="361"/>
      <c r="C6070" s="368"/>
      <c r="D6070" s="368"/>
      <c r="E6070" s="368"/>
      <c r="F6070" s="368"/>
      <c r="G6070" s="369"/>
      <c r="H6070" s="369"/>
      <c r="I6070" s="443"/>
      <c r="J6070" s="368"/>
      <c r="O6070" s="457"/>
      <c r="P6070" s="398"/>
      <c r="Q6070" s="398"/>
    </row>
    <row r="6071" spans="1:17" s="364" customFormat="1" ht="109.2" customHeight="1" x14ac:dyDescent="0.3">
      <c r="A6071" s="368"/>
      <c r="B6071" s="361"/>
      <c r="C6071" s="368"/>
      <c r="D6071" s="368"/>
      <c r="E6071" s="368"/>
      <c r="F6071" s="368"/>
      <c r="G6071" s="369"/>
      <c r="H6071" s="369"/>
      <c r="I6071" s="443"/>
      <c r="J6071" s="368"/>
      <c r="O6071" s="457"/>
      <c r="P6071" s="398"/>
      <c r="Q6071" s="398"/>
    </row>
    <row r="6072" spans="1:17" s="364" customFormat="1" ht="109.2" customHeight="1" x14ac:dyDescent="0.3">
      <c r="A6072" s="368"/>
      <c r="B6072" s="361"/>
      <c r="C6072" s="368"/>
      <c r="D6072" s="368"/>
      <c r="E6072" s="368"/>
      <c r="F6072" s="368"/>
      <c r="G6072" s="369"/>
      <c r="H6072" s="369"/>
      <c r="I6072" s="443"/>
      <c r="J6072" s="368"/>
      <c r="O6072" s="457"/>
      <c r="P6072" s="398"/>
      <c r="Q6072" s="398"/>
    </row>
    <row r="6073" spans="1:17" s="364" customFormat="1" ht="109.2" customHeight="1" x14ac:dyDescent="0.3">
      <c r="A6073" s="368"/>
      <c r="B6073" s="361"/>
      <c r="C6073" s="368"/>
      <c r="D6073" s="368"/>
      <c r="E6073" s="368"/>
      <c r="F6073" s="368"/>
      <c r="G6073" s="369"/>
      <c r="H6073" s="369"/>
      <c r="I6073" s="443"/>
      <c r="J6073" s="368"/>
      <c r="O6073" s="457"/>
      <c r="P6073" s="398"/>
      <c r="Q6073" s="398"/>
    </row>
    <row r="6074" spans="1:17" s="364" customFormat="1" ht="109.2" customHeight="1" x14ac:dyDescent="0.3">
      <c r="A6074" s="368"/>
      <c r="B6074" s="361"/>
      <c r="C6074" s="368"/>
      <c r="D6074" s="368"/>
      <c r="E6074" s="368"/>
      <c r="F6074" s="368"/>
      <c r="G6074" s="369"/>
      <c r="H6074" s="369"/>
      <c r="I6074" s="443"/>
      <c r="J6074" s="368"/>
      <c r="O6074" s="457"/>
      <c r="P6074" s="398"/>
      <c r="Q6074" s="398"/>
    </row>
    <row r="6075" spans="1:17" s="364" customFormat="1" ht="109.2" customHeight="1" x14ac:dyDescent="0.3">
      <c r="A6075" s="368"/>
      <c r="B6075" s="361"/>
      <c r="C6075" s="368"/>
      <c r="D6075" s="368"/>
      <c r="E6075" s="368"/>
      <c r="F6075" s="368"/>
      <c r="G6075" s="369"/>
      <c r="H6075" s="369"/>
      <c r="I6075" s="443"/>
      <c r="J6075" s="368"/>
      <c r="O6075" s="457"/>
      <c r="P6075" s="398"/>
      <c r="Q6075" s="398"/>
    </row>
    <row r="6076" spans="1:17" s="364" customFormat="1" ht="109.2" customHeight="1" x14ac:dyDescent="0.3">
      <c r="A6076" s="368"/>
      <c r="B6076" s="361"/>
      <c r="C6076" s="368"/>
      <c r="D6076" s="368"/>
      <c r="E6076" s="368"/>
      <c r="F6076" s="368"/>
      <c r="G6076" s="369"/>
      <c r="H6076" s="369"/>
      <c r="I6076" s="443"/>
      <c r="J6076" s="368"/>
      <c r="O6076" s="457"/>
      <c r="P6076" s="398"/>
      <c r="Q6076" s="398"/>
    </row>
    <row r="6077" spans="1:17" s="364" customFormat="1" ht="109.2" customHeight="1" x14ac:dyDescent="0.3">
      <c r="A6077" s="368"/>
      <c r="B6077" s="361"/>
      <c r="C6077" s="368"/>
      <c r="D6077" s="368"/>
      <c r="E6077" s="368"/>
      <c r="F6077" s="368"/>
      <c r="G6077" s="369"/>
      <c r="H6077" s="369"/>
      <c r="I6077" s="443"/>
      <c r="J6077" s="368"/>
      <c r="O6077" s="457"/>
      <c r="P6077" s="398"/>
      <c r="Q6077" s="398"/>
    </row>
    <row r="6078" spans="1:17" s="364" customFormat="1" ht="109.2" customHeight="1" x14ac:dyDescent="0.3">
      <c r="A6078" s="368"/>
      <c r="B6078" s="361"/>
      <c r="C6078" s="368"/>
      <c r="D6078" s="368"/>
      <c r="E6078" s="368"/>
      <c r="F6078" s="368"/>
      <c r="G6078" s="369"/>
      <c r="H6078" s="369"/>
      <c r="I6078" s="443"/>
      <c r="J6078" s="368"/>
      <c r="O6078" s="457"/>
      <c r="P6078" s="398"/>
      <c r="Q6078" s="398"/>
    </row>
    <row r="6079" spans="1:17" s="364" customFormat="1" ht="109.2" customHeight="1" x14ac:dyDescent="0.3">
      <c r="A6079" s="368"/>
      <c r="B6079" s="361"/>
      <c r="C6079" s="368"/>
      <c r="D6079" s="368"/>
      <c r="E6079" s="368"/>
      <c r="F6079" s="368"/>
      <c r="G6079" s="369"/>
      <c r="H6079" s="369"/>
      <c r="I6079" s="443"/>
      <c r="J6079" s="368"/>
      <c r="O6079" s="457"/>
      <c r="P6079" s="398"/>
      <c r="Q6079" s="398"/>
    </row>
    <row r="6080" spans="1:17" s="364" customFormat="1" ht="109.2" customHeight="1" x14ac:dyDescent="0.3">
      <c r="A6080" s="368"/>
      <c r="B6080" s="361"/>
      <c r="C6080" s="368"/>
      <c r="D6080" s="368"/>
      <c r="E6080" s="368"/>
      <c r="F6080" s="368"/>
      <c r="G6080" s="369"/>
      <c r="H6080" s="369"/>
      <c r="I6080" s="443"/>
      <c r="J6080" s="368"/>
      <c r="O6080" s="457"/>
      <c r="P6080" s="398"/>
      <c r="Q6080" s="398"/>
    </row>
    <row r="6081" spans="1:17" s="364" customFormat="1" ht="109.2" customHeight="1" x14ac:dyDescent="0.3">
      <c r="A6081" s="368"/>
      <c r="B6081" s="361"/>
      <c r="C6081" s="368"/>
      <c r="D6081" s="368"/>
      <c r="E6081" s="368"/>
      <c r="F6081" s="368"/>
      <c r="G6081" s="369"/>
      <c r="H6081" s="369"/>
      <c r="I6081" s="443"/>
      <c r="J6081" s="368"/>
      <c r="O6081" s="457"/>
      <c r="P6081" s="398"/>
      <c r="Q6081" s="398"/>
    </row>
    <row r="6082" spans="1:17" s="364" customFormat="1" ht="109.2" customHeight="1" x14ac:dyDescent="0.3">
      <c r="A6082" s="368"/>
      <c r="B6082" s="361"/>
      <c r="C6082" s="368"/>
      <c r="D6082" s="368"/>
      <c r="E6082" s="368"/>
      <c r="F6082" s="368"/>
      <c r="G6082" s="369"/>
      <c r="H6082" s="369"/>
      <c r="I6082" s="443"/>
      <c r="J6082" s="368"/>
      <c r="O6082" s="457"/>
      <c r="P6082" s="398"/>
      <c r="Q6082" s="398"/>
    </row>
    <row r="6083" spans="1:17" s="364" customFormat="1" ht="109.2" customHeight="1" x14ac:dyDescent="0.3">
      <c r="A6083" s="368"/>
      <c r="B6083" s="361"/>
      <c r="C6083" s="368"/>
      <c r="D6083" s="368"/>
      <c r="E6083" s="368"/>
      <c r="F6083" s="368"/>
      <c r="G6083" s="369"/>
      <c r="H6083" s="369"/>
      <c r="I6083" s="443"/>
      <c r="J6083" s="368"/>
      <c r="O6083" s="457"/>
      <c r="P6083" s="398"/>
      <c r="Q6083" s="398"/>
    </row>
    <row r="6084" spans="1:17" s="364" customFormat="1" ht="109.2" customHeight="1" x14ac:dyDescent="0.3">
      <c r="A6084" s="368"/>
      <c r="B6084" s="361"/>
      <c r="C6084" s="368"/>
      <c r="D6084" s="368"/>
      <c r="E6084" s="368"/>
      <c r="F6084" s="368"/>
      <c r="G6084" s="369"/>
      <c r="H6084" s="369"/>
      <c r="I6084" s="443"/>
      <c r="J6084" s="368"/>
      <c r="O6084" s="457"/>
      <c r="P6084" s="398"/>
      <c r="Q6084" s="398"/>
    </row>
    <row r="6085" spans="1:17" s="364" customFormat="1" ht="109.2" customHeight="1" x14ac:dyDescent="0.3">
      <c r="A6085" s="368"/>
      <c r="B6085" s="361"/>
      <c r="C6085" s="368"/>
      <c r="D6085" s="368"/>
      <c r="E6085" s="368"/>
      <c r="F6085" s="368"/>
      <c r="G6085" s="369"/>
      <c r="H6085" s="369"/>
      <c r="I6085" s="443"/>
      <c r="J6085" s="368"/>
      <c r="O6085" s="457"/>
      <c r="P6085" s="398"/>
      <c r="Q6085" s="398"/>
    </row>
    <row r="6086" spans="1:17" s="364" customFormat="1" ht="109.2" customHeight="1" x14ac:dyDescent="0.3">
      <c r="A6086" s="368"/>
      <c r="B6086" s="361"/>
      <c r="C6086" s="368"/>
      <c r="D6086" s="368"/>
      <c r="E6086" s="368"/>
      <c r="F6086" s="368"/>
      <c r="G6086" s="369"/>
      <c r="H6086" s="369"/>
      <c r="I6086" s="443"/>
      <c r="J6086" s="368"/>
      <c r="O6086" s="457"/>
      <c r="P6086" s="398"/>
      <c r="Q6086" s="398"/>
    </row>
    <row r="6087" spans="1:17" s="364" customFormat="1" ht="109.2" customHeight="1" x14ac:dyDescent="0.3">
      <c r="A6087" s="368"/>
      <c r="B6087" s="361"/>
      <c r="C6087" s="368"/>
      <c r="D6087" s="368"/>
      <c r="E6087" s="368"/>
      <c r="F6087" s="368"/>
      <c r="G6087" s="369"/>
      <c r="H6087" s="369"/>
      <c r="I6087" s="443"/>
      <c r="J6087" s="368"/>
      <c r="O6087" s="457"/>
      <c r="P6087" s="398"/>
      <c r="Q6087" s="398"/>
    </row>
    <row r="6088" spans="1:17" s="364" customFormat="1" ht="109.2" customHeight="1" x14ac:dyDescent="0.3">
      <c r="A6088" s="368"/>
      <c r="B6088" s="361"/>
      <c r="C6088" s="368"/>
      <c r="D6088" s="368"/>
      <c r="E6088" s="368"/>
      <c r="F6088" s="368"/>
      <c r="G6088" s="369"/>
      <c r="H6088" s="369"/>
      <c r="I6088" s="443"/>
      <c r="J6088" s="368"/>
      <c r="O6088" s="457"/>
      <c r="P6088" s="398"/>
      <c r="Q6088" s="398"/>
    </row>
    <row r="6089" spans="1:17" s="364" customFormat="1" ht="109.2" customHeight="1" x14ac:dyDescent="0.3">
      <c r="A6089" s="368"/>
      <c r="B6089" s="361"/>
      <c r="C6089" s="368"/>
      <c r="D6089" s="368"/>
      <c r="E6089" s="368"/>
      <c r="F6089" s="368"/>
      <c r="G6089" s="369"/>
      <c r="H6089" s="369"/>
      <c r="I6089" s="443"/>
      <c r="J6089" s="368"/>
      <c r="O6089" s="457"/>
      <c r="P6089" s="398"/>
      <c r="Q6089" s="398"/>
    </row>
    <row r="6090" spans="1:17" s="364" customFormat="1" ht="109.2" customHeight="1" x14ac:dyDescent="0.3">
      <c r="A6090" s="368"/>
      <c r="B6090" s="361"/>
      <c r="C6090" s="368"/>
      <c r="D6090" s="368"/>
      <c r="E6090" s="368"/>
      <c r="F6090" s="368"/>
      <c r="G6090" s="369"/>
      <c r="H6090" s="369"/>
      <c r="I6090" s="443"/>
      <c r="J6090" s="368"/>
      <c r="O6090" s="457"/>
      <c r="P6090" s="398"/>
      <c r="Q6090" s="398"/>
    </row>
    <row r="6091" spans="1:17" s="364" customFormat="1" ht="109.2" customHeight="1" x14ac:dyDescent="0.3">
      <c r="A6091" s="368"/>
      <c r="B6091" s="361"/>
      <c r="C6091" s="368"/>
      <c r="D6091" s="368"/>
      <c r="E6091" s="368"/>
      <c r="F6091" s="368"/>
      <c r="G6091" s="369"/>
      <c r="H6091" s="369"/>
      <c r="I6091" s="443"/>
      <c r="J6091" s="368"/>
      <c r="O6091" s="457"/>
      <c r="P6091" s="398"/>
      <c r="Q6091" s="398"/>
    </row>
    <row r="6092" spans="1:17" s="364" customFormat="1" ht="109.2" customHeight="1" x14ac:dyDescent="0.3">
      <c r="A6092" s="368"/>
      <c r="B6092" s="361"/>
      <c r="C6092" s="368"/>
      <c r="D6092" s="368"/>
      <c r="E6092" s="368"/>
      <c r="F6092" s="368"/>
      <c r="G6092" s="369"/>
      <c r="H6092" s="369"/>
      <c r="I6092" s="443"/>
      <c r="J6092" s="368"/>
      <c r="O6092" s="457"/>
      <c r="P6092" s="398"/>
      <c r="Q6092" s="398"/>
    </row>
    <row r="6093" spans="1:17" s="364" customFormat="1" ht="109.2" customHeight="1" x14ac:dyDescent="0.3">
      <c r="A6093" s="368"/>
      <c r="B6093" s="361"/>
      <c r="C6093" s="368"/>
      <c r="D6093" s="368"/>
      <c r="E6093" s="368"/>
      <c r="F6093" s="368"/>
      <c r="G6093" s="369"/>
      <c r="H6093" s="369"/>
      <c r="I6093" s="443"/>
      <c r="J6093" s="368"/>
      <c r="O6093" s="457"/>
      <c r="P6093" s="398"/>
      <c r="Q6093" s="398"/>
    </row>
    <row r="6094" spans="1:17" s="364" customFormat="1" ht="109.2" customHeight="1" x14ac:dyDescent="0.3">
      <c r="A6094" s="368"/>
      <c r="B6094" s="361"/>
      <c r="C6094" s="368"/>
      <c r="D6094" s="368"/>
      <c r="E6094" s="368"/>
      <c r="F6094" s="368"/>
      <c r="G6094" s="369"/>
      <c r="H6094" s="369"/>
      <c r="I6094" s="443"/>
      <c r="J6094" s="368"/>
      <c r="O6094" s="457"/>
      <c r="P6094" s="398"/>
      <c r="Q6094" s="398"/>
    </row>
    <row r="6095" spans="1:17" s="364" customFormat="1" ht="109.2" customHeight="1" x14ac:dyDescent="0.3">
      <c r="A6095" s="368"/>
      <c r="B6095" s="361"/>
      <c r="C6095" s="368"/>
      <c r="D6095" s="368"/>
      <c r="E6095" s="368"/>
      <c r="F6095" s="368"/>
      <c r="G6095" s="369"/>
      <c r="H6095" s="369"/>
      <c r="I6095" s="443"/>
      <c r="J6095" s="368"/>
      <c r="O6095" s="457"/>
      <c r="P6095" s="398"/>
      <c r="Q6095" s="398"/>
    </row>
    <row r="6096" spans="1:17" s="364" customFormat="1" ht="109.2" customHeight="1" x14ac:dyDescent="0.3">
      <c r="A6096" s="368"/>
      <c r="B6096" s="361"/>
      <c r="C6096" s="368"/>
      <c r="D6096" s="368"/>
      <c r="E6096" s="368"/>
      <c r="F6096" s="368"/>
      <c r="G6096" s="369"/>
      <c r="H6096" s="369"/>
      <c r="I6096" s="443"/>
      <c r="J6096" s="368"/>
      <c r="O6096" s="457"/>
      <c r="P6096" s="398"/>
      <c r="Q6096" s="398"/>
    </row>
    <row r="6097" spans="1:17" s="364" customFormat="1" ht="109.2" customHeight="1" x14ac:dyDescent="0.3">
      <c r="A6097" s="368"/>
      <c r="B6097" s="361"/>
      <c r="C6097" s="368"/>
      <c r="D6097" s="368"/>
      <c r="E6097" s="368"/>
      <c r="F6097" s="368"/>
      <c r="G6097" s="369"/>
      <c r="H6097" s="369"/>
      <c r="I6097" s="443"/>
      <c r="J6097" s="368"/>
      <c r="O6097" s="457"/>
      <c r="P6097" s="398"/>
      <c r="Q6097" s="398"/>
    </row>
    <row r="6098" spans="1:17" s="364" customFormat="1" ht="109.2" customHeight="1" x14ac:dyDescent="0.3">
      <c r="A6098" s="368"/>
      <c r="B6098" s="361"/>
      <c r="C6098" s="368"/>
      <c r="D6098" s="368"/>
      <c r="E6098" s="368"/>
      <c r="F6098" s="368"/>
      <c r="G6098" s="369"/>
      <c r="H6098" s="369"/>
      <c r="I6098" s="443"/>
      <c r="J6098" s="368"/>
      <c r="O6098" s="457"/>
      <c r="P6098" s="398"/>
      <c r="Q6098" s="398"/>
    </row>
    <row r="6099" spans="1:17" s="364" customFormat="1" ht="109.2" customHeight="1" x14ac:dyDescent="0.3">
      <c r="A6099" s="368"/>
      <c r="B6099" s="361"/>
      <c r="C6099" s="368"/>
      <c r="D6099" s="368"/>
      <c r="E6099" s="368"/>
      <c r="F6099" s="368"/>
      <c r="G6099" s="369"/>
      <c r="H6099" s="369"/>
      <c r="I6099" s="443"/>
      <c r="J6099" s="368"/>
      <c r="O6099" s="457"/>
      <c r="P6099" s="398"/>
      <c r="Q6099" s="398"/>
    </row>
    <row r="6100" spans="1:17" s="364" customFormat="1" ht="109.2" customHeight="1" x14ac:dyDescent="0.3">
      <c r="A6100" s="368"/>
      <c r="B6100" s="361"/>
      <c r="C6100" s="368"/>
      <c r="D6100" s="368"/>
      <c r="E6100" s="368"/>
      <c r="F6100" s="368"/>
      <c r="G6100" s="369"/>
      <c r="H6100" s="369"/>
      <c r="I6100" s="443"/>
      <c r="J6100" s="368"/>
      <c r="O6100" s="457"/>
      <c r="P6100" s="398"/>
      <c r="Q6100" s="398"/>
    </row>
    <row r="6101" spans="1:17" s="364" customFormat="1" ht="109.2" customHeight="1" x14ac:dyDescent="0.3">
      <c r="A6101" s="368"/>
      <c r="B6101" s="361"/>
      <c r="C6101" s="368"/>
      <c r="D6101" s="368"/>
      <c r="E6101" s="368"/>
      <c r="F6101" s="368"/>
      <c r="G6101" s="369"/>
      <c r="H6101" s="369"/>
      <c r="I6101" s="443"/>
      <c r="J6101" s="368"/>
      <c r="O6101" s="457"/>
      <c r="P6101" s="398"/>
      <c r="Q6101" s="398"/>
    </row>
    <row r="6102" spans="1:17" s="364" customFormat="1" ht="109.2" customHeight="1" x14ac:dyDescent="0.3">
      <c r="A6102" s="368"/>
      <c r="B6102" s="361"/>
      <c r="C6102" s="368"/>
      <c r="D6102" s="368"/>
      <c r="E6102" s="368"/>
      <c r="F6102" s="368"/>
      <c r="G6102" s="369"/>
      <c r="H6102" s="369"/>
      <c r="I6102" s="443"/>
      <c r="J6102" s="368"/>
      <c r="O6102" s="457"/>
      <c r="P6102" s="398"/>
      <c r="Q6102" s="398"/>
    </row>
    <row r="6103" spans="1:17" s="364" customFormat="1" ht="109.2" customHeight="1" x14ac:dyDescent="0.3">
      <c r="A6103" s="368"/>
      <c r="B6103" s="361"/>
      <c r="C6103" s="368"/>
      <c r="D6103" s="368"/>
      <c r="E6103" s="368"/>
      <c r="F6103" s="368"/>
      <c r="G6103" s="369"/>
      <c r="H6103" s="369"/>
      <c r="I6103" s="443"/>
      <c r="J6103" s="368"/>
      <c r="O6103" s="457"/>
      <c r="P6103" s="398"/>
      <c r="Q6103" s="398"/>
    </row>
    <row r="6104" spans="1:17" s="364" customFormat="1" ht="109.2" customHeight="1" x14ac:dyDescent="0.3">
      <c r="A6104" s="368"/>
      <c r="B6104" s="361"/>
      <c r="C6104" s="368"/>
      <c r="D6104" s="368"/>
      <c r="E6104" s="368"/>
      <c r="F6104" s="368"/>
      <c r="G6104" s="369"/>
      <c r="H6104" s="369"/>
      <c r="I6104" s="443"/>
      <c r="J6104" s="368"/>
      <c r="O6104" s="457"/>
      <c r="P6104" s="398"/>
      <c r="Q6104" s="398"/>
    </row>
    <row r="6105" spans="1:17" s="364" customFormat="1" ht="109.2" customHeight="1" x14ac:dyDescent="0.3">
      <c r="A6105" s="368"/>
      <c r="B6105" s="361"/>
      <c r="C6105" s="368"/>
      <c r="D6105" s="368"/>
      <c r="E6105" s="368"/>
      <c r="F6105" s="368"/>
      <c r="G6105" s="369"/>
      <c r="H6105" s="369"/>
      <c r="I6105" s="443"/>
      <c r="J6105" s="368"/>
      <c r="O6105" s="457"/>
      <c r="P6105" s="398"/>
      <c r="Q6105" s="398"/>
    </row>
    <row r="6106" spans="1:17" s="364" customFormat="1" ht="109.2" customHeight="1" x14ac:dyDescent="0.3">
      <c r="A6106" s="368"/>
      <c r="B6106" s="361"/>
      <c r="C6106" s="368"/>
      <c r="D6106" s="368"/>
      <c r="E6106" s="368"/>
      <c r="F6106" s="368"/>
      <c r="G6106" s="369"/>
      <c r="H6106" s="369"/>
      <c r="I6106" s="443"/>
      <c r="J6106" s="368"/>
      <c r="O6106" s="457"/>
      <c r="P6106" s="398"/>
      <c r="Q6106" s="398"/>
    </row>
    <row r="6107" spans="1:17" s="364" customFormat="1" ht="109.2" customHeight="1" x14ac:dyDescent="0.3">
      <c r="A6107" s="368"/>
      <c r="B6107" s="361"/>
      <c r="C6107" s="368"/>
      <c r="D6107" s="368"/>
      <c r="E6107" s="368"/>
      <c r="F6107" s="368"/>
      <c r="G6107" s="369"/>
      <c r="H6107" s="369"/>
      <c r="I6107" s="443"/>
      <c r="J6107" s="368"/>
      <c r="O6107" s="457"/>
      <c r="P6107" s="398"/>
      <c r="Q6107" s="398"/>
    </row>
    <row r="6108" spans="1:17" s="364" customFormat="1" ht="109.2" customHeight="1" x14ac:dyDescent="0.3">
      <c r="A6108" s="368"/>
      <c r="B6108" s="361"/>
      <c r="C6108" s="368"/>
      <c r="D6108" s="368"/>
      <c r="E6108" s="368"/>
      <c r="F6108" s="368"/>
      <c r="G6108" s="369"/>
      <c r="H6108" s="369"/>
      <c r="I6108" s="443"/>
      <c r="J6108" s="368"/>
      <c r="O6108" s="457"/>
      <c r="P6108" s="398"/>
      <c r="Q6108" s="398"/>
    </row>
    <row r="6109" spans="1:17" s="364" customFormat="1" ht="109.2" customHeight="1" x14ac:dyDescent="0.3">
      <c r="A6109" s="368"/>
      <c r="B6109" s="361"/>
      <c r="C6109" s="368"/>
      <c r="D6109" s="368"/>
      <c r="E6109" s="368"/>
      <c r="F6109" s="368"/>
      <c r="G6109" s="369"/>
      <c r="H6109" s="369"/>
      <c r="I6109" s="443"/>
      <c r="J6109" s="368"/>
      <c r="O6109" s="457"/>
      <c r="P6109" s="398"/>
      <c r="Q6109" s="398"/>
    </row>
    <row r="6110" spans="1:17" s="364" customFormat="1" ht="109.2" customHeight="1" x14ac:dyDescent="0.3">
      <c r="A6110" s="368"/>
      <c r="B6110" s="361"/>
      <c r="C6110" s="368"/>
      <c r="D6110" s="368"/>
      <c r="E6110" s="368"/>
      <c r="F6110" s="368"/>
      <c r="G6110" s="369"/>
      <c r="H6110" s="369"/>
      <c r="I6110" s="443"/>
      <c r="J6110" s="368"/>
      <c r="O6110" s="457"/>
      <c r="P6110" s="398"/>
      <c r="Q6110" s="398"/>
    </row>
    <row r="6111" spans="1:17" s="364" customFormat="1" ht="109.2" customHeight="1" x14ac:dyDescent="0.3">
      <c r="A6111" s="368"/>
      <c r="B6111" s="361"/>
      <c r="C6111" s="368"/>
      <c r="D6111" s="368"/>
      <c r="E6111" s="368"/>
      <c r="F6111" s="368"/>
      <c r="G6111" s="369"/>
      <c r="H6111" s="369"/>
      <c r="I6111" s="443"/>
      <c r="J6111" s="368"/>
      <c r="O6111" s="457"/>
      <c r="P6111" s="398"/>
      <c r="Q6111" s="398"/>
    </row>
    <row r="6112" spans="1:17" s="364" customFormat="1" ht="109.2" customHeight="1" x14ac:dyDescent="0.3">
      <c r="A6112" s="368"/>
      <c r="B6112" s="361"/>
      <c r="C6112" s="368"/>
      <c r="D6112" s="368"/>
      <c r="E6112" s="368"/>
      <c r="F6112" s="368"/>
      <c r="G6112" s="369"/>
      <c r="H6112" s="369"/>
      <c r="I6112" s="443"/>
      <c r="J6112" s="368"/>
      <c r="O6112" s="457"/>
      <c r="P6112" s="398"/>
      <c r="Q6112" s="398"/>
    </row>
    <row r="6113" spans="1:17" s="364" customFormat="1" ht="109.2" customHeight="1" x14ac:dyDescent="0.3">
      <c r="A6113" s="368"/>
      <c r="B6113" s="361"/>
      <c r="C6113" s="368"/>
      <c r="D6113" s="368"/>
      <c r="E6113" s="368"/>
      <c r="F6113" s="368"/>
      <c r="G6113" s="369"/>
      <c r="H6113" s="369"/>
      <c r="I6113" s="443"/>
      <c r="J6113" s="368"/>
      <c r="O6113" s="457"/>
      <c r="P6113" s="398"/>
      <c r="Q6113" s="398"/>
    </row>
    <row r="6114" spans="1:17" s="364" customFormat="1" ht="109.2" customHeight="1" x14ac:dyDescent="0.3">
      <c r="A6114" s="368"/>
      <c r="B6114" s="361"/>
      <c r="C6114" s="368"/>
      <c r="D6114" s="368"/>
      <c r="E6114" s="368"/>
      <c r="F6114" s="368"/>
      <c r="G6114" s="369"/>
      <c r="H6114" s="369"/>
      <c r="I6114" s="443"/>
      <c r="J6114" s="368"/>
      <c r="O6114" s="457"/>
      <c r="P6114" s="398"/>
      <c r="Q6114" s="398"/>
    </row>
    <row r="6115" spans="1:17" s="364" customFormat="1" ht="109.2" customHeight="1" x14ac:dyDescent="0.3">
      <c r="A6115" s="368"/>
      <c r="B6115" s="361"/>
      <c r="C6115" s="368"/>
      <c r="D6115" s="368"/>
      <c r="E6115" s="368"/>
      <c r="F6115" s="368"/>
      <c r="G6115" s="369"/>
      <c r="H6115" s="369"/>
      <c r="I6115" s="443"/>
      <c r="J6115" s="368"/>
      <c r="O6115" s="457"/>
      <c r="P6115" s="398"/>
      <c r="Q6115" s="398"/>
    </row>
    <row r="6116" spans="1:17" s="364" customFormat="1" ht="109.2" customHeight="1" x14ac:dyDescent="0.3">
      <c r="A6116" s="368"/>
      <c r="B6116" s="361"/>
      <c r="C6116" s="368"/>
      <c r="D6116" s="368"/>
      <c r="E6116" s="368"/>
      <c r="F6116" s="368"/>
      <c r="G6116" s="369"/>
      <c r="H6116" s="369"/>
      <c r="I6116" s="443"/>
      <c r="J6116" s="368"/>
      <c r="O6116" s="457"/>
      <c r="P6116" s="398"/>
      <c r="Q6116" s="398"/>
    </row>
    <row r="6117" spans="1:17" s="364" customFormat="1" ht="109.2" customHeight="1" x14ac:dyDescent="0.3">
      <c r="A6117" s="368"/>
      <c r="B6117" s="361"/>
      <c r="C6117" s="368"/>
      <c r="D6117" s="368"/>
      <c r="E6117" s="368"/>
      <c r="F6117" s="368"/>
      <c r="G6117" s="369"/>
      <c r="H6117" s="369"/>
      <c r="I6117" s="443"/>
      <c r="J6117" s="368"/>
      <c r="O6117" s="457"/>
      <c r="P6117" s="398"/>
      <c r="Q6117" s="398"/>
    </row>
    <row r="6118" spans="1:17" s="364" customFormat="1" ht="109.2" customHeight="1" x14ac:dyDescent="0.3">
      <c r="A6118" s="368"/>
      <c r="B6118" s="361"/>
      <c r="C6118" s="368"/>
      <c r="D6118" s="368"/>
      <c r="E6118" s="368"/>
      <c r="F6118" s="368"/>
      <c r="G6118" s="369"/>
      <c r="H6118" s="369"/>
      <c r="I6118" s="443"/>
      <c r="J6118" s="368"/>
      <c r="O6118" s="457"/>
      <c r="P6118" s="398"/>
      <c r="Q6118" s="398"/>
    </row>
    <row r="6119" spans="1:17" s="364" customFormat="1" ht="109.2" customHeight="1" x14ac:dyDescent="0.3">
      <c r="A6119" s="368"/>
      <c r="B6119" s="361"/>
      <c r="C6119" s="368"/>
      <c r="D6119" s="368"/>
      <c r="E6119" s="368"/>
      <c r="F6119" s="368"/>
      <c r="G6119" s="369"/>
      <c r="H6119" s="369"/>
      <c r="I6119" s="443"/>
      <c r="J6119" s="368"/>
      <c r="O6119" s="457"/>
      <c r="P6119" s="398"/>
      <c r="Q6119" s="398"/>
    </row>
    <row r="6120" spans="1:17" s="364" customFormat="1" ht="109.2" customHeight="1" x14ac:dyDescent="0.3">
      <c r="A6120" s="368"/>
      <c r="B6120" s="361"/>
      <c r="C6120" s="368"/>
      <c r="D6120" s="368"/>
      <c r="E6120" s="368"/>
      <c r="F6120" s="368"/>
      <c r="G6120" s="369"/>
      <c r="H6120" s="369"/>
      <c r="I6120" s="443"/>
      <c r="J6120" s="368"/>
      <c r="O6120" s="457"/>
      <c r="P6120" s="398"/>
      <c r="Q6120" s="398"/>
    </row>
    <row r="6121" spans="1:17" s="364" customFormat="1" ht="109.2" customHeight="1" x14ac:dyDescent="0.3">
      <c r="A6121" s="368"/>
      <c r="B6121" s="361"/>
      <c r="C6121" s="368"/>
      <c r="D6121" s="368"/>
      <c r="E6121" s="368"/>
      <c r="F6121" s="368"/>
      <c r="G6121" s="369"/>
      <c r="H6121" s="369"/>
      <c r="I6121" s="443"/>
      <c r="J6121" s="368"/>
      <c r="O6121" s="457"/>
      <c r="P6121" s="398"/>
      <c r="Q6121" s="398"/>
    </row>
    <row r="6122" spans="1:17" s="364" customFormat="1" ht="109.2" customHeight="1" x14ac:dyDescent="0.3">
      <c r="A6122" s="368"/>
      <c r="B6122" s="361"/>
      <c r="C6122" s="368"/>
      <c r="D6122" s="368"/>
      <c r="E6122" s="368"/>
      <c r="F6122" s="368"/>
      <c r="G6122" s="369"/>
      <c r="H6122" s="369"/>
      <c r="I6122" s="443"/>
      <c r="J6122" s="368"/>
      <c r="O6122" s="457"/>
      <c r="P6122" s="398"/>
      <c r="Q6122" s="398"/>
    </row>
    <row r="6123" spans="1:17" s="364" customFormat="1" ht="109.2" customHeight="1" x14ac:dyDescent="0.3">
      <c r="A6123" s="368"/>
      <c r="B6123" s="361"/>
      <c r="C6123" s="368"/>
      <c r="D6123" s="368"/>
      <c r="E6123" s="368"/>
      <c r="F6123" s="368"/>
      <c r="G6123" s="369"/>
      <c r="H6123" s="369"/>
      <c r="I6123" s="443"/>
      <c r="J6123" s="368"/>
      <c r="O6123" s="457"/>
      <c r="P6123" s="398"/>
      <c r="Q6123" s="398"/>
    </row>
    <row r="6124" spans="1:17" s="364" customFormat="1" ht="109.2" customHeight="1" x14ac:dyDescent="0.3">
      <c r="A6124" s="368"/>
      <c r="B6124" s="361"/>
      <c r="C6124" s="368"/>
      <c r="D6124" s="368"/>
      <c r="E6124" s="368"/>
      <c r="F6124" s="368"/>
      <c r="G6124" s="369"/>
      <c r="H6124" s="369"/>
      <c r="I6124" s="443"/>
      <c r="J6124" s="368"/>
      <c r="O6124" s="457"/>
      <c r="P6124" s="398"/>
      <c r="Q6124" s="398"/>
    </row>
    <row r="6125" spans="1:17" s="364" customFormat="1" ht="109.2" customHeight="1" x14ac:dyDescent="0.3">
      <c r="A6125" s="368"/>
      <c r="B6125" s="361"/>
      <c r="C6125" s="368"/>
      <c r="D6125" s="368"/>
      <c r="E6125" s="368"/>
      <c r="F6125" s="368"/>
      <c r="G6125" s="369"/>
      <c r="H6125" s="369"/>
      <c r="I6125" s="443"/>
      <c r="J6125" s="368"/>
      <c r="O6125" s="457"/>
      <c r="P6125" s="398"/>
      <c r="Q6125" s="398"/>
    </row>
    <row r="6126" spans="1:17" s="364" customFormat="1" ht="109.2" customHeight="1" x14ac:dyDescent="0.3">
      <c r="A6126" s="368"/>
      <c r="B6126" s="361"/>
      <c r="C6126" s="368"/>
      <c r="D6126" s="368"/>
      <c r="E6126" s="368"/>
      <c r="F6126" s="368"/>
      <c r="G6126" s="369"/>
      <c r="H6126" s="369"/>
      <c r="I6126" s="443"/>
      <c r="J6126" s="368"/>
      <c r="O6126" s="457"/>
      <c r="P6126" s="398"/>
      <c r="Q6126" s="398"/>
    </row>
    <row r="6127" spans="1:17" s="364" customFormat="1" ht="109.2" customHeight="1" x14ac:dyDescent="0.3">
      <c r="A6127" s="368"/>
      <c r="B6127" s="361"/>
      <c r="C6127" s="368"/>
      <c r="D6127" s="368"/>
      <c r="E6127" s="368"/>
      <c r="F6127" s="368"/>
      <c r="G6127" s="369"/>
      <c r="H6127" s="369"/>
      <c r="I6127" s="443"/>
      <c r="J6127" s="368"/>
      <c r="O6127" s="457"/>
      <c r="P6127" s="398"/>
      <c r="Q6127" s="398"/>
    </row>
    <row r="6128" spans="1:17" s="364" customFormat="1" ht="109.2" customHeight="1" x14ac:dyDescent="0.3">
      <c r="A6128" s="368"/>
      <c r="B6128" s="361"/>
      <c r="C6128" s="368"/>
      <c r="D6128" s="368"/>
      <c r="E6128" s="368"/>
      <c r="F6128" s="368"/>
      <c r="G6128" s="369"/>
      <c r="H6128" s="369"/>
      <c r="I6128" s="443"/>
      <c r="J6128" s="368"/>
      <c r="O6128" s="457"/>
      <c r="P6128" s="398"/>
      <c r="Q6128" s="398"/>
    </row>
    <row r="6129" spans="1:17" s="364" customFormat="1" ht="109.2" customHeight="1" x14ac:dyDescent="0.3">
      <c r="A6129" s="368"/>
      <c r="B6129" s="361"/>
      <c r="C6129" s="368"/>
      <c r="D6129" s="368"/>
      <c r="E6129" s="368"/>
      <c r="F6129" s="368"/>
      <c r="G6129" s="369"/>
      <c r="H6129" s="369"/>
      <c r="I6129" s="443"/>
      <c r="J6129" s="368"/>
      <c r="O6129" s="457"/>
      <c r="P6129" s="398"/>
      <c r="Q6129" s="398"/>
    </row>
    <row r="6130" spans="1:17" s="364" customFormat="1" ht="109.2" customHeight="1" x14ac:dyDescent="0.3">
      <c r="A6130" s="368"/>
      <c r="B6130" s="361"/>
      <c r="C6130" s="368"/>
      <c r="D6130" s="368"/>
      <c r="E6130" s="368"/>
      <c r="F6130" s="368"/>
      <c r="G6130" s="369"/>
      <c r="H6130" s="369"/>
      <c r="I6130" s="443"/>
      <c r="J6130" s="368"/>
      <c r="O6130" s="457"/>
      <c r="P6130" s="398"/>
      <c r="Q6130" s="398"/>
    </row>
    <row r="6131" spans="1:17" s="364" customFormat="1" ht="109.2" customHeight="1" x14ac:dyDescent="0.3">
      <c r="A6131" s="368"/>
      <c r="B6131" s="361"/>
      <c r="C6131" s="368"/>
      <c r="D6131" s="368"/>
      <c r="E6131" s="368"/>
      <c r="F6131" s="368"/>
      <c r="G6131" s="369"/>
      <c r="H6131" s="369"/>
      <c r="I6131" s="443"/>
      <c r="J6131" s="368"/>
      <c r="O6131" s="457"/>
      <c r="P6131" s="398"/>
      <c r="Q6131" s="398"/>
    </row>
    <row r="6132" spans="1:17" s="364" customFormat="1" ht="109.2" customHeight="1" x14ac:dyDescent="0.3">
      <c r="A6132" s="368"/>
      <c r="B6132" s="361"/>
      <c r="C6132" s="368"/>
      <c r="D6132" s="368"/>
      <c r="E6132" s="368"/>
      <c r="F6132" s="368"/>
      <c r="G6132" s="369"/>
      <c r="H6132" s="369"/>
      <c r="I6132" s="443"/>
      <c r="J6132" s="368"/>
      <c r="O6132" s="457"/>
      <c r="P6132" s="398"/>
      <c r="Q6132" s="398"/>
    </row>
    <row r="6133" spans="1:17" s="364" customFormat="1" ht="109.2" customHeight="1" x14ac:dyDescent="0.3">
      <c r="A6133" s="368"/>
      <c r="B6133" s="361"/>
      <c r="C6133" s="368"/>
      <c r="D6133" s="368"/>
      <c r="E6133" s="368"/>
      <c r="F6133" s="368"/>
      <c r="G6133" s="369"/>
      <c r="H6133" s="369"/>
      <c r="I6133" s="443"/>
      <c r="J6133" s="368"/>
      <c r="O6133" s="457"/>
      <c r="P6133" s="398"/>
      <c r="Q6133" s="398"/>
    </row>
    <row r="6134" spans="1:17" s="364" customFormat="1" ht="109.2" customHeight="1" x14ac:dyDescent="0.3">
      <c r="A6134" s="368"/>
      <c r="B6134" s="361"/>
      <c r="C6134" s="368"/>
      <c r="D6134" s="368"/>
      <c r="E6134" s="368"/>
      <c r="F6134" s="368"/>
      <c r="G6134" s="369"/>
      <c r="H6134" s="369"/>
      <c r="I6134" s="443"/>
      <c r="J6134" s="368"/>
      <c r="O6134" s="457"/>
      <c r="P6134" s="398"/>
      <c r="Q6134" s="398"/>
    </row>
    <row r="6135" spans="1:17" s="364" customFormat="1" ht="109.2" customHeight="1" x14ac:dyDescent="0.3">
      <c r="A6135" s="368"/>
      <c r="B6135" s="361"/>
      <c r="C6135" s="368"/>
      <c r="D6135" s="368"/>
      <c r="E6135" s="368"/>
      <c r="F6135" s="368"/>
      <c r="G6135" s="369"/>
      <c r="H6135" s="369"/>
      <c r="I6135" s="443"/>
      <c r="J6135" s="368"/>
      <c r="O6135" s="457"/>
      <c r="P6135" s="398"/>
      <c r="Q6135" s="398"/>
    </row>
    <row r="6136" spans="1:17" s="364" customFormat="1" ht="109.2" customHeight="1" x14ac:dyDescent="0.3">
      <c r="A6136" s="368"/>
      <c r="B6136" s="361"/>
      <c r="C6136" s="368"/>
      <c r="D6136" s="368"/>
      <c r="E6136" s="368"/>
      <c r="F6136" s="368"/>
      <c r="G6136" s="369"/>
      <c r="H6136" s="369"/>
      <c r="I6136" s="443"/>
      <c r="J6136" s="368"/>
      <c r="O6136" s="457"/>
      <c r="P6136" s="398"/>
      <c r="Q6136" s="398"/>
    </row>
    <row r="6137" spans="1:17" s="364" customFormat="1" ht="109.2" customHeight="1" x14ac:dyDescent="0.3">
      <c r="A6137" s="368"/>
      <c r="B6137" s="361"/>
      <c r="C6137" s="368"/>
      <c r="D6137" s="368"/>
      <c r="E6137" s="368"/>
      <c r="F6137" s="368"/>
      <c r="G6137" s="369"/>
      <c r="H6137" s="369"/>
      <c r="I6137" s="443"/>
      <c r="J6137" s="368"/>
      <c r="O6137" s="457"/>
      <c r="P6137" s="398"/>
      <c r="Q6137" s="398"/>
    </row>
    <row r="6138" spans="1:17" s="364" customFormat="1" ht="109.2" customHeight="1" x14ac:dyDescent="0.3">
      <c r="A6138" s="368"/>
      <c r="B6138" s="361"/>
      <c r="C6138" s="368"/>
      <c r="D6138" s="368"/>
      <c r="E6138" s="368"/>
      <c r="F6138" s="368"/>
      <c r="G6138" s="369"/>
      <c r="H6138" s="369"/>
      <c r="I6138" s="443"/>
      <c r="J6138" s="368"/>
      <c r="O6138" s="457"/>
      <c r="P6138" s="398"/>
      <c r="Q6138" s="398"/>
    </row>
    <row r="6139" spans="1:17" s="364" customFormat="1" ht="109.2" customHeight="1" x14ac:dyDescent="0.3">
      <c r="A6139" s="368"/>
      <c r="B6139" s="361"/>
      <c r="C6139" s="368"/>
      <c r="D6139" s="368"/>
      <c r="E6139" s="368"/>
      <c r="F6139" s="368"/>
      <c r="G6139" s="369"/>
      <c r="H6139" s="369"/>
      <c r="I6139" s="443"/>
      <c r="J6139" s="368"/>
      <c r="O6139" s="457"/>
      <c r="P6139" s="398"/>
      <c r="Q6139" s="398"/>
    </row>
    <row r="6140" spans="1:17" s="364" customFormat="1" ht="109.2" customHeight="1" x14ac:dyDescent="0.3">
      <c r="A6140" s="368"/>
      <c r="B6140" s="361"/>
      <c r="C6140" s="368"/>
      <c r="D6140" s="368"/>
      <c r="E6140" s="368"/>
      <c r="F6140" s="368"/>
      <c r="G6140" s="369"/>
      <c r="H6140" s="369"/>
      <c r="I6140" s="443"/>
      <c r="J6140" s="368"/>
      <c r="O6140" s="457"/>
      <c r="P6140" s="398"/>
      <c r="Q6140" s="398"/>
    </row>
    <row r="6141" spans="1:17" s="364" customFormat="1" ht="109.2" customHeight="1" x14ac:dyDescent="0.3">
      <c r="A6141" s="368"/>
      <c r="B6141" s="361"/>
      <c r="C6141" s="368"/>
      <c r="D6141" s="368"/>
      <c r="E6141" s="368"/>
      <c r="F6141" s="368"/>
      <c r="G6141" s="369"/>
      <c r="H6141" s="369"/>
      <c r="I6141" s="443"/>
      <c r="J6141" s="368"/>
      <c r="O6141" s="457"/>
      <c r="P6141" s="398"/>
      <c r="Q6141" s="398"/>
    </row>
    <row r="6142" spans="1:17" s="364" customFormat="1" ht="109.2" customHeight="1" x14ac:dyDescent="0.3">
      <c r="A6142" s="368"/>
      <c r="B6142" s="361"/>
      <c r="C6142" s="368"/>
      <c r="D6142" s="368"/>
      <c r="E6142" s="368"/>
      <c r="F6142" s="368"/>
      <c r="G6142" s="369"/>
      <c r="H6142" s="369"/>
      <c r="I6142" s="443"/>
      <c r="J6142" s="368"/>
      <c r="O6142" s="457"/>
      <c r="P6142" s="398"/>
      <c r="Q6142" s="398"/>
    </row>
    <row r="6143" spans="1:17" s="364" customFormat="1" ht="109.2" customHeight="1" x14ac:dyDescent="0.3">
      <c r="A6143" s="368"/>
      <c r="B6143" s="361"/>
      <c r="C6143" s="368"/>
      <c r="D6143" s="368"/>
      <c r="E6143" s="368"/>
      <c r="F6143" s="368"/>
      <c r="G6143" s="369"/>
      <c r="H6143" s="369"/>
      <c r="I6143" s="443"/>
      <c r="J6143" s="368"/>
      <c r="O6143" s="457"/>
      <c r="P6143" s="398"/>
      <c r="Q6143" s="398"/>
    </row>
    <row r="6144" spans="1:17" s="364" customFormat="1" ht="109.2" customHeight="1" x14ac:dyDescent="0.3">
      <c r="A6144" s="368"/>
      <c r="B6144" s="361"/>
      <c r="C6144" s="368"/>
      <c r="D6144" s="368"/>
      <c r="E6144" s="368"/>
      <c r="F6144" s="368"/>
      <c r="G6144" s="369"/>
      <c r="H6144" s="369"/>
      <c r="I6144" s="443"/>
      <c r="J6144" s="368"/>
      <c r="O6144" s="457"/>
      <c r="P6144" s="398"/>
      <c r="Q6144" s="398"/>
    </row>
    <row r="6145" spans="1:17" s="364" customFormat="1" ht="109.2" customHeight="1" x14ac:dyDescent="0.3">
      <c r="A6145" s="368"/>
      <c r="B6145" s="361"/>
      <c r="C6145" s="368"/>
      <c r="D6145" s="368"/>
      <c r="E6145" s="368"/>
      <c r="F6145" s="368"/>
      <c r="G6145" s="369"/>
      <c r="H6145" s="369"/>
      <c r="I6145" s="443"/>
      <c r="J6145" s="368"/>
      <c r="O6145" s="457"/>
      <c r="P6145" s="398"/>
      <c r="Q6145" s="398"/>
    </row>
    <row r="6146" spans="1:17" s="364" customFormat="1" ht="109.2" customHeight="1" x14ac:dyDescent="0.3">
      <c r="A6146" s="368"/>
      <c r="B6146" s="361"/>
      <c r="C6146" s="368"/>
      <c r="D6146" s="368"/>
      <c r="E6146" s="368"/>
      <c r="F6146" s="368"/>
      <c r="G6146" s="369"/>
      <c r="H6146" s="369"/>
      <c r="I6146" s="443"/>
      <c r="J6146" s="368"/>
      <c r="O6146" s="457"/>
      <c r="P6146" s="398"/>
      <c r="Q6146" s="398"/>
    </row>
    <row r="6147" spans="1:17" s="364" customFormat="1" ht="109.2" customHeight="1" x14ac:dyDescent="0.3">
      <c r="A6147" s="368"/>
      <c r="B6147" s="361"/>
      <c r="C6147" s="368"/>
      <c r="D6147" s="368"/>
      <c r="E6147" s="368"/>
      <c r="F6147" s="368"/>
      <c r="G6147" s="369"/>
      <c r="H6147" s="369"/>
      <c r="I6147" s="443"/>
      <c r="J6147" s="368"/>
      <c r="O6147" s="457"/>
      <c r="P6147" s="398"/>
      <c r="Q6147" s="398"/>
    </row>
    <row r="6148" spans="1:17" s="364" customFormat="1" ht="109.2" customHeight="1" x14ac:dyDescent="0.3">
      <c r="A6148" s="368"/>
      <c r="B6148" s="361"/>
      <c r="C6148" s="368"/>
      <c r="D6148" s="368"/>
      <c r="E6148" s="368"/>
      <c r="F6148" s="368"/>
      <c r="G6148" s="369"/>
      <c r="H6148" s="369"/>
      <c r="I6148" s="443"/>
      <c r="J6148" s="368"/>
      <c r="O6148" s="457"/>
      <c r="P6148" s="398"/>
      <c r="Q6148" s="398"/>
    </row>
    <row r="6149" spans="1:17" s="364" customFormat="1" ht="109.2" customHeight="1" x14ac:dyDescent="0.3">
      <c r="A6149" s="368"/>
      <c r="B6149" s="361"/>
      <c r="C6149" s="368"/>
      <c r="D6149" s="368"/>
      <c r="E6149" s="368"/>
      <c r="F6149" s="368"/>
      <c r="G6149" s="369"/>
      <c r="H6149" s="369"/>
      <c r="I6149" s="443"/>
      <c r="J6149" s="368"/>
      <c r="O6149" s="457"/>
      <c r="P6149" s="398"/>
      <c r="Q6149" s="398"/>
    </row>
    <row r="6150" spans="1:17" s="364" customFormat="1" ht="109.2" customHeight="1" x14ac:dyDescent="0.3">
      <c r="A6150" s="368"/>
      <c r="B6150" s="361"/>
      <c r="C6150" s="368"/>
      <c r="D6150" s="368"/>
      <c r="E6150" s="368"/>
      <c r="F6150" s="368"/>
      <c r="G6150" s="369"/>
      <c r="H6150" s="369"/>
      <c r="I6150" s="443"/>
      <c r="J6150" s="368"/>
      <c r="O6150" s="457"/>
      <c r="P6150" s="398"/>
      <c r="Q6150" s="398"/>
    </row>
    <row r="6151" spans="1:17" s="364" customFormat="1" ht="109.2" customHeight="1" x14ac:dyDescent="0.3">
      <c r="A6151" s="368"/>
      <c r="B6151" s="361"/>
      <c r="C6151" s="368"/>
      <c r="D6151" s="368"/>
      <c r="E6151" s="368"/>
      <c r="F6151" s="368"/>
      <c r="G6151" s="369"/>
      <c r="H6151" s="369"/>
      <c r="I6151" s="443"/>
      <c r="J6151" s="368"/>
      <c r="O6151" s="457"/>
      <c r="P6151" s="398"/>
      <c r="Q6151" s="398"/>
    </row>
    <row r="6152" spans="1:17" s="364" customFormat="1" ht="109.2" customHeight="1" x14ac:dyDescent="0.3">
      <c r="A6152" s="368"/>
      <c r="B6152" s="361"/>
      <c r="C6152" s="368"/>
      <c r="D6152" s="368"/>
      <c r="E6152" s="368"/>
      <c r="F6152" s="368"/>
      <c r="G6152" s="369"/>
      <c r="H6152" s="369"/>
      <c r="I6152" s="443"/>
      <c r="J6152" s="368"/>
      <c r="O6152" s="457"/>
      <c r="P6152" s="398"/>
      <c r="Q6152" s="398"/>
    </row>
    <row r="6153" spans="1:17" s="364" customFormat="1" ht="109.2" customHeight="1" x14ac:dyDescent="0.3">
      <c r="A6153" s="368"/>
      <c r="B6153" s="361"/>
      <c r="C6153" s="368"/>
      <c r="D6153" s="368"/>
      <c r="E6153" s="368"/>
      <c r="F6153" s="368"/>
      <c r="G6153" s="369"/>
      <c r="H6153" s="369"/>
      <c r="I6153" s="443"/>
      <c r="J6153" s="368"/>
      <c r="O6153" s="457"/>
      <c r="P6153" s="398"/>
      <c r="Q6153" s="398"/>
    </row>
    <row r="6154" spans="1:17" s="364" customFormat="1" ht="109.2" customHeight="1" x14ac:dyDescent="0.3">
      <c r="A6154" s="368"/>
      <c r="B6154" s="361"/>
      <c r="C6154" s="368"/>
      <c r="D6154" s="368"/>
      <c r="E6154" s="368"/>
      <c r="F6154" s="368"/>
      <c r="G6154" s="369"/>
      <c r="H6154" s="369"/>
      <c r="I6154" s="443"/>
      <c r="J6154" s="368"/>
      <c r="O6154" s="457"/>
      <c r="P6154" s="398"/>
      <c r="Q6154" s="398"/>
    </row>
    <row r="6155" spans="1:17" s="364" customFormat="1" ht="109.2" customHeight="1" x14ac:dyDescent="0.3">
      <c r="A6155" s="368"/>
      <c r="B6155" s="361"/>
      <c r="C6155" s="368"/>
      <c r="D6155" s="368"/>
      <c r="E6155" s="368"/>
      <c r="F6155" s="368"/>
      <c r="G6155" s="369"/>
      <c r="H6155" s="369"/>
      <c r="I6155" s="443"/>
      <c r="J6155" s="368"/>
      <c r="O6155" s="457"/>
      <c r="P6155" s="398"/>
      <c r="Q6155" s="398"/>
    </row>
    <row r="6156" spans="1:17" s="364" customFormat="1" ht="109.2" customHeight="1" x14ac:dyDescent="0.3">
      <c r="A6156" s="368"/>
      <c r="B6156" s="361"/>
      <c r="C6156" s="368"/>
      <c r="D6156" s="368"/>
      <c r="E6156" s="368"/>
      <c r="F6156" s="368"/>
      <c r="G6156" s="369"/>
      <c r="H6156" s="369"/>
      <c r="I6156" s="443"/>
      <c r="J6156" s="368"/>
      <c r="O6156" s="457"/>
      <c r="P6156" s="398"/>
      <c r="Q6156" s="398"/>
    </row>
    <row r="6157" spans="1:17" s="364" customFormat="1" ht="109.2" customHeight="1" x14ac:dyDescent="0.3">
      <c r="A6157" s="368"/>
      <c r="B6157" s="361"/>
      <c r="C6157" s="368"/>
      <c r="D6157" s="368"/>
      <c r="E6157" s="368"/>
      <c r="F6157" s="368"/>
      <c r="G6157" s="369"/>
      <c r="H6157" s="369"/>
      <c r="I6157" s="443"/>
      <c r="J6157" s="368"/>
      <c r="O6157" s="457"/>
      <c r="P6157" s="398"/>
      <c r="Q6157" s="398"/>
    </row>
    <row r="6158" spans="1:17" s="364" customFormat="1" ht="109.2" customHeight="1" x14ac:dyDescent="0.3">
      <c r="A6158" s="368"/>
      <c r="B6158" s="361"/>
      <c r="C6158" s="368"/>
      <c r="D6158" s="368"/>
      <c r="E6158" s="368"/>
      <c r="F6158" s="368"/>
      <c r="G6158" s="369"/>
      <c r="H6158" s="369"/>
      <c r="I6158" s="443"/>
      <c r="J6158" s="368"/>
      <c r="O6158" s="457"/>
      <c r="P6158" s="398"/>
      <c r="Q6158" s="398"/>
    </row>
    <row r="6159" spans="1:17" s="364" customFormat="1" ht="109.2" customHeight="1" x14ac:dyDescent="0.3">
      <c r="A6159" s="368"/>
      <c r="B6159" s="361"/>
      <c r="C6159" s="368"/>
      <c r="D6159" s="368"/>
      <c r="E6159" s="368"/>
      <c r="F6159" s="368"/>
      <c r="G6159" s="369"/>
      <c r="H6159" s="369"/>
      <c r="I6159" s="443"/>
      <c r="J6159" s="368"/>
      <c r="O6159" s="457"/>
      <c r="P6159" s="398"/>
      <c r="Q6159" s="398"/>
    </row>
    <row r="6160" spans="1:17" s="364" customFormat="1" ht="109.2" customHeight="1" x14ac:dyDescent="0.3">
      <c r="A6160" s="368"/>
      <c r="B6160" s="361"/>
      <c r="C6160" s="368"/>
      <c r="D6160" s="368"/>
      <c r="E6160" s="368"/>
      <c r="F6160" s="368"/>
      <c r="G6160" s="369"/>
      <c r="H6160" s="369"/>
      <c r="I6160" s="443"/>
      <c r="J6160" s="368"/>
      <c r="O6160" s="457"/>
      <c r="P6160" s="398"/>
      <c r="Q6160" s="398"/>
    </row>
    <row r="6161" spans="1:17" s="364" customFormat="1" ht="109.2" customHeight="1" x14ac:dyDescent="0.3">
      <c r="A6161" s="368"/>
      <c r="B6161" s="361"/>
      <c r="C6161" s="368"/>
      <c r="D6161" s="368"/>
      <c r="E6161" s="368"/>
      <c r="F6161" s="368"/>
      <c r="G6161" s="369"/>
      <c r="H6161" s="369"/>
      <c r="I6161" s="443"/>
      <c r="J6161" s="368"/>
      <c r="O6161" s="457"/>
      <c r="P6161" s="398"/>
      <c r="Q6161" s="398"/>
    </row>
    <row r="6162" spans="1:17" s="364" customFormat="1" ht="109.2" customHeight="1" x14ac:dyDescent="0.3">
      <c r="A6162" s="368"/>
      <c r="B6162" s="361"/>
      <c r="C6162" s="368"/>
      <c r="D6162" s="368"/>
      <c r="E6162" s="368"/>
      <c r="F6162" s="368"/>
      <c r="G6162" s="369"/>
      <c r="H6162" s="369"/>
      <c r="I6162" s="443"/>
      <c r="J6162" s="368"/>
      <c r="O6162" s="457"/>
      <c r="P6162" s="398"/>
      <c r="Q6162" s="398"/>
    </row>
    <row r="6163" spans="1:17" s="364" customFormat="1" ht="109.2" customHeight="1" x14ac:dyDescent="0.3">
      <c r="A6163" s="368"/>
      <c r="B6163" s="361"/>
      <c r="C6163" s="368"/>
      <c r="D6163" s="368"/>
      <c r="E6163" s="368"/>
      <c r="F6163" s="368"/>
      <c r="G6163" s="369"/>
      <c r="H6163" s="369"/>
      <c r="I6163" s="443"/>
      <c r="J6163" s="368"/>
      <c r="O6163" s="457"/>
      <c r="P6163" s="398"/>
      <c r="Q6163" s="398"/>
    </row>
    <row r="6164" spans="1:17" s="364" customFormat="1" ht="109.2" customHeight="1" x14ac:dyDescent="0.3">
      <c r="A6164" s="368"/>
      <c r="B6164" s="361"/>
      <c r="C6164" s="368"/>
      <c r="D6164" s="368"/>
      <c r="E6164" s="368"/>
      <c r="F6164" s="368"/>
      <c r="G6164" s="369"/>
      <c r="H6164" s="369"/>
      <c r="I6164" s="443"/>
      <c r="J6164" s="368"/>
      <c r="O6164" s="457"/>
      <c r="P6164" s="398"/>
      <c r="Q6164" s="398"/>
    </row>
    <row r="6165" spans="1:17" s="364" customFormat="1" ht="109.2" customHeight="1" x14ac:dyDescent="0.3">
      <c r="A6165" s="368"/>
      <c r="B6165" s="361"/>
      <c r="C6165" s="368"/>
      <c r="D6165" s="368"/>
      <c r="E6165" s="368"/>
      <c r="F6165" s="368"/>
      <c r="G6165" s="369"/>
      <c r="H6165" s="369"/>
      <c r="I6165" s="443"/>
      <c r="J6165" s="368"/>
      <c r="O6165" s="457"/>
      <c r="P6165" s="398"/>
      <c r="Q6165" s="398"/>
    </row>
    <row r="6166" spans="1:17" s="364" customFormat="1" ht="109.2" customHeight="1" x14ac:dyDescent="0.3">
      <c r="A6166" s="368"/>
      <c r="B6166" s="361"/>
      <c r="C6166" s="368"/>
      <c r="D6166" s="368"/>
      <c r="E6166" s="368"/>
      <c r="F6166" s="368"/>
      <c r="G6166" s="369"/>
      <c r="H6166" s="369"/>
      <c r="I6166" s="443"/>
      <c r="J6166" s="368"/>
      <c r="O6166" s="457"/>
      <c r="P6166" s="398"/>
      <c r="Q6166" s="398"/>
    </row>
    <row r="6167" spans="1:17" s="364" customFormat="1" ht="109.2" customHeight="1" x14ac:dyDescent="0.3">
      <c r="A6167" s="368"/>
      <c r="B6167" s="361"/>
      <c r="C6167" s="368"/>
      <c r="D6167" s="368"/>
      <c r="E6167" s="368"/>
      <c r="F6167" s="368"/>
      <c r="G6167" s="369"/>
      <c r="H6167" s="369"/>
      <c r="I6167" s="443"/>
      <c r="J6167" s="368"/>
      <c r="O6167" s="457"/>
      <c r="P6167" s="398"/>
      <c r="Q6167" s="398"/>
    </row>
    <row r="6168" spans="1:17" s="364" customFormat="1" ht="109.2" customHeight="1" x14ac:dyDescent="0.3">
      <c r="A6168" s="368"/>
      <c r="B6168" s="361"/>
      <c r="C6168" s="368"/>
      <c r="D6168" s="368"/>
      <c r="E6168" s="368"/>
      <c r="F6168" s="368"/>
      <c r="G6168" s="369"/>
      <c r="H6168" s="369"/>
      <c r="I6168" s="443"/>
      <c r="J6168" s="368"/>
      <c r="O6168" s="457"/>
      <c r="P6168" s="398"/>
      <c r="Q6168" s="398"/>
    </row>
    <row r="6169" spans="1:17" s="364" customFormat="1" ht="109.2" customHeight="1" x14ac:dyDescent="0.3">
      <c r="A6169" s="368"/>
      <c r="B6169" s="361"/>
      <c r="C6169" s="368"/>
      <c r="D6169" s="368"/>
      <c r="E6169" s="368"/>
      <c r="F6169" s="368"/>
      <c r="G6169" s="369"/>
      <c r="H6169" s="369"/>
      <c r="I6169" s="443"/>
      <c r="J6169" s="368"/>
      <c r="O6169" s="457"/>
      <c r="P6169" s="398"/>
      <c r="Q6169" s="398"/>
    </row>
    <row r="6170" spans="1:17" s="364" customFormat="1" ht="109.2" customHeight="1" x14ac:dyDescent="0.3">
      <c r="A6170" s="368"/>
      <c r="B6170" s="361"/>
      <c r="C6170" s="368"/>
      <c r="D6170" s="368"/>
      <c r="E6170" s="368"/>
      <c r="F6170" s="368"/>
      <c r="G6170" s="369"/>
      <c r="H6170" s="369"/>
      <c r="I6170" s="443"/>
      <c r="J6170" s="368"/>
      <c r="O6170" s="457"/>
      <c r="P6170" s="398"/>
      <c r="Q6170" s="398"/>
    </row>
    <row r="6171" spans="1:17" s="364" customFormat="1" ht="109.2" customHeight="1" x14ac:dyDescent="0.3">
      <c r="A6171" s="368"/>
      <c r="B6171" s="361"/>
      <c r="C6171" s="368"/>
      <c r="D6171" s="368"/>
      <c r="E6171" s="368"/>
      <c r="F6171" s="368"/>
      <c r="G6171" s="369"/>
      <c r="H6171" s="369"/>
      <c r="I6171" s="443"/>
      <c r="J6171" s="368"/>
      <c r="O6171" s="457"/>
      <c r="P6171" s="398"/>
      <c r="Q6171" s="398"/>
    </row>
    <row r="6172" spans="1:17" s="364" customFormat="1" ht="109.2" customHeight="1" x14ac:dyDescent="0.3">
      <c r="A6172" s="368"/>
      <c r="B6172" s="361"/>
      <c r="C6172" s="368"/>
      <c r="D6172" s="368"/>
      <c r="E6172" s="368"/>
      <c r="F6172" s="368"/>
      <c r="G6172" s="369"/>
      <c r="H6172" s="369"/>
      <c r="I6172" s="443"/>
      <c r="J6172" s="368"/>
      <c r="O6172" s="457"/>
      <c r="P6172" s="398"/>
      <c r="Q6172" s="398"/>
    </row>
    <row r="6173" spans="1:17" s="364" customFormat="1" ht="109.2" customHeight="1" x14ac:dyDescent="0.3">
      <c r="A6173" s="368"/>
      <c r="B6173" s="361"/>
      <c r="C6173" s="368"/>
      <c r="D6173" s="368"/>
      <c r="E6173" s="368"/>
      <c r="F6173" s="368"/>
      <c r="G6173" s="369"/>
      <c r="H6173" s="369"/>
      <c r="I6173" s="443"/>
      <c r="J6173" s="368"/>
      <c r="O6173" s="457"/>
      <c r="P6173" s="398"/>
      <c r="Q6173" s="398"/>
    </row>
    <row r="6174" spans="1:17" s="364" customFormat="1" ht="109.2" customHeight="1" x14ac:dyDescent="0.3">
      <c r="A6174" s="368"/>
      <c r="B6174" s="361"/>
      <c r="C6174" s="368"/>
      <c r="D6174" s="368"/>
      <c r="E6174" s="368"/>
      <c r="F6174" s="368"/>
      <c r="G6174" s="369"/>
      <c r="H6174" s="369"/>
      <c r="I6174" s="443"/>
      <c r="J6174" s="368"/>
      <c r="O6174" s="457"/>
      <c r="P6174" s="398"/>
      <c r="Q6174" s="398"/>
    </row>
    <row r="6175" spans="1:17" s="364" customFormat="1" ht="109.2" customHeight="1" x14ac:dyDescent="0.3">
      <c r="A6175" s="368"/>
      <c r="B6175" s="361"/>
      <c r="C6175" s="368"/>
      <c r="D6175" s="368"/>
      <c r="E6175" s="368"/>
      <c r="F6175" s="368"/>
      <c r="G6175" s="369"/>
      <c r="H6175" s="369"/>
      <c r="I6175" s="443"/>
      <c r="J6175" s="368"/>
      <c r="O6175" s="457"/>
      <c r="P6175" s="398"/>
      <c r="Q6175" s="398"/>
    </row>
    <row r="6176" spans="1:17" s="364" customFormat="1" ht="109.2" customHeight="1" x14ac:dyDescent="0.3">
      <c r="A6176" s="368"/>
      <c r="B6176" s="361"/>
      <c r="C6176" s="368"/>
      <c r="D6176" s="368"/>
      <c r="E6176" s="368"/>
      <c r="F6176" s="368"/>
      <c r="G6176" s="369"/>
      <c r="H6176" s="369"/>
      <c r="I6176" s="443"/>
      <c r="J6176" s="368"/>
      <c r="O6176" s="457"/>
      <c r="P6176" s="398"/>
      <c r="Q6176" s="398"/>
    </row>
    <row r="6177" spans="1:17" s="364" customFormat="1" ht="109.2" customHeight="1" x14ac:dyDescent="0.3">
      <c r="A6177" s="368"/>
      <c r="B6177" s="361"/>
      <c r="C6177" s="368"/>
      <c r="D6177" s="368"/>
      <c r="E6177" s="368"/>
      <c r="F6177" s="368"/>
      <c r="G6177" s="369"/>
      <c r="H6177" s="369"/>
      <c r="I6177" s="443"/>
      <c r="J6177" s="368"/>
      <c r="O6177" s="457"/>
      <c r="P6177" s="398"/>
      <c r="Q6177" s="398"/>
    </row>
    <row r="6178" spans="1:17" s="364" customFormat="1" ht="109.2" customHeight="1" x14ac:dyDescent="0.3">
      <c r="A6178" s="368"/>
      <c r="B6178" s="361"/>
      <c r="C6178" s="368"/>
      <c r="D6178" s="368"/>
      <c r="E6178" s="368"/>
      <c r="F6178" s="368"/>
      <c r="G6178" s="369"/>
      <c r="H6178" s="369"/>
      <c r="I6178" s="443"/>
      <c r="J6178" s="368"/>
      <c r="O6178" s="457"/>
      <c r="P6178" s="398"/>
      <c r="Q6178" s="398"/>
    </row>
    <row r="6179" spans="1:17" s="364" customFormat="1" ht="109.2" customHeight="1" x14ac:dyDescent="0.3">
      <c r="A6179" s="368"/>
      <c r="B6179" s="361"/>
      <c r="C6179" s="368"/>
      <c r="D6179" s="368"/>
      <c r="E6179" s="368"/>
      <c r="F6179" s="368"/>
      <c r="G6179" s="369"/>
      <c r="H6179" s="369"/>
      <c r="I6179" s="443"/>
      <c r="J6179" s="368"/>
      <c r="O6179" s="457"/>
      <c r="P6179" s="398"/>
      <c r="Q6179" s="398"/>
    </row>
    <row r="6180" spans="1:17" s="364" customFormat="1" ht="109.2" customHeight="1" x14ac:dyDescent="0.3">
      <c r="A6180" s="368"/>
      <c r="B6180" s="361"/>
      <c r="C6180" s="368"/>
      <c r="D6180" s="368"/>
      <c r="E6180" s="368"/>
      <c r="F6180" s="368"/>
      <c r="G6180" s="369"/>
      <c r="H6180" s="369"/>
      <c r="I6180" s="443"/>
      <c r="J6180" s="368"/>
      <c r="O6180" s="457"/>
      <c r="P6180" s="398"/>
      <c r="Q6180" s="398"/>
    </row>
    <row r="6181" spans="1:17" s="364" customFormat="1" ht="109.2" customHeight="1" x14ac:dyDescent="0.3">
      <c r="A6181" s="368"/>
      <c r="B6181" s="361"/>
      <c r="C6181" s="368"/>
      <c r="D6181" s="368"/>
      <c r="E6181" s="368"/>
      <c r="F6181" s="368"/>
      <c r="G6181" s="369"/>
      <c r="H6181" s="369"/>
      <c r="I6181" s="443"/>
      <c r="J6181" s="368"/>
      <c r="O6181" s="457"/>
      <c r="P6181" s="398"/>
      <c r="Q6181" s="398"/>
    </row>
    <row r="6182" spans="1:17" s="364" customFormat="1" ht="109.2" customHeight="1" x14ac:dyDescent="0.3">
      <c r="A6182" s="368"/>
      <c r="B6182" s="361"/>
      <c r="C6182" s="368"/>
      <c r="D6182" s="368"/>
      <c r="E6182" s="368"/>
      <c r="F6182" s="368"/>
      <c r="G6182" s="369"/>
      <c r="H6182" s="369"/>
      <c r="I6182" s="443"/>
      <c r="J6182" s="368"/>
      <c r="O6182" s="457"/>
      <c r="P6182" s="398"/>
      <c r="Q6182" s="398"/>
    </row>
    <row r="6183" spans="1:17" s="364" customFormat="1" ht="109.2" customHeight="1" x14ac:dyDescent="0.3">
      <c r="A6183" s="368"/>
      <c r="B6183" s="361"/>
      <c r="C6183" s="368"/>
      <c r="D6183" s="368"/>
      <c r="E6183" s="368"/>
      <c r="F6183" s="368"/>
      <c r="G6183" s="369"/>
      <c r="H6183" s="369"/>
      <c r="I6183" s="443"/>
      <c r="J6183" s="368"/>
      <c r="O6183" s="457"/>
      <c r="P6183" s="398"/>
      <c r="Q6183" s="398"/>
    </row>
    <row r="6184" spans="1:17" s="364" customFormat="1" ht="109.2" customHeight="1" x14ac:dyDescent="0.3">
      <c r="A6184" s="368"/>
      <c r="B6184" s="361"/>
      <c r="C6184" s="368"/>
      <c r="D6184" s="368"/>
      <c r="E6184" s="368"/>
      <c r="F6184" s="368"/>
      <c r="G6184" s="369"/>
      <c r="H6184" s="369"/>
      <c r="I6184" s="443"/>
      <c r="J6184" s="368"/>
      <c r="O6184" s="457"/>
      <c r="P6184" s="398"/>
      <c r="Q6184" s="398"/>
    </row>
    <row r="6185" spans="1:17" s="364" customFormat="1" ht="109.2" customHeight="1" x14ac:dyDescent="0.3">
      <c r="A6185" s="368"/>
      <c r="B6185" s="361"/>
      <c r="C6185" s="368"/>
      <c r="D6185" s="368"/>
      <c r="E6185" s="368"/>
      <c r="F6185" s="368"/>
      <c r="G6185" s="369"/>
      <c r="H6185" s="369"/>
      <c r="I6185" s="443"/>
      <c r="J6185" s="368"/>
      <c r="O6185" s="457"/>
      <c r="P6185" s="398"/>
      <c r="Q6185" s="398"/>
    </row>
    <row r="6186" spans="1:17" s="364" customFormat="1" ht="109.2" customHeight="1" x14ac:dyDescent="0.3">
      <c r="A6186" s="368"/>
      <c r="B6186" s="361"/>
      <c r="C6186" s="368"/>
      <c r="D6186" s="368"/>
      <c r="E6186" s="368"/>
      <c r="F6186" s="368"/>
      <c r="G6186" s="369"/>
      <c r="H6186" s="369"/>
      <c r="I6186" s="443"/>
      <c r="J6186" s="368"/>
      <c r="O6186" s="457"/>
      <c r="P6186" s="398"/>
      <c r="Q6186" s="398"/>
    </row>
    <row r="6187" spans="1:17" s="364" customFormat="1" ht="109.2" customHeight="1" x14ac:dyDescent="0.3">
      <c r="A6187" s="368"/>
      <c r="B6187" s="361"/>
      <c r="C6187" s="368"/>
      <c r="D6187" s="368"/>
      <c r="E6187" s="368"/>
      <c r="F6187" s="368"/>
      <c r="G6187" s="369"/>
      <c r="H6187" s="369"/>
      <c r="I6187" s="443"/>
      <c r="J6187" s="368"/>
      <c r="O6187" s="457"/>
      <c r="P6187" s="398"/>
      <c r="Q6187" s="398"/>
    </row>
    <row r="6188" spans="1:17" s="364" customFormat="1" ht="109.2" customHeight="1" x14ac:dyDescent="0.3">
      <c r="A6188" s="368"/>
      <c r="B6188" s="361"/>
      <c r="C6188" s="368"/>
      <c r="D6188" s="368"/>
      <c r="E6188" s="368"/>
      <c r="F6188" s="368"/>
      <c r="G6188" s="369"/>
      <c r="H6188" s="369"/>
      <c r="I6188" s="443"/>
      <c r="J6188" s="368"/>
      <c r="O6188" s="457"/>
      <c r="P6188" s="398"/>
      <c r="Q6188" s="398"/>
    </row>
    <row r="6189" spans="1:17" s="364" customFormat="1" ht="109.2" customHeight="1" x14ac:dyDescent="0.3">
      <c r="A6189" s="368"/>
      <c r="B6189" s="361"/>
      <c r="C6189" s="368"/>
      <c r="D6189" s="368"/>
      <c r="E6189" s="368"/>
      <c r="F6189" s="368"/>
      <c r="G6189" s="369"/>
      <c r="H6189" s="369"/>
      <c r="I6189" s="443"/>
      <c r="J6189" s="368"/>
      <c r="O6189" s="457"/>
      <c r="P6189" s="398"/>
      <c r="Q6189" s="398"/>
    </row>
    <row r="6190" spans="1:17" s="364" customFormat="1" ht="109.2" customHeight="1" x14ac:dyDescent="0.3">
      <c r="A6190" s="368"/>
      <c r="B6190" s="361"/>
      <c r="C6190" s="368"/>
      <c r="D6190" s="368"/>
      <c r="E6190" s="368"/>
      <c r="F6190" s="368"/>
      <c r="G6190" s="369"/>
      <c r="H6190" s="369"/>
      <c r="I6190" s="443"/>
      <c r="J6190" s="368"/>
      <c r="O6190" s="457"/>
      <c r="P6190" s="398"/>
      <c r="Q6190" s="398"/>
    </row>
    <row r="6191" spans="1:17" s="364" customFormat="1" ht="109.2" customHeight="1" x14ac:dyDescent="0.3">
      <c r="A6191" s="368"/>
      <c r="B6191" s="361"/>
      <c r="C6191" s="368"/>
      <c r="D6191" s="368"/>
      <c r="E6191" s="368"/>
      <c r="F6191" s="368"/>
      <c r="G6191" s="369"/>
      <c r="H6191" s="369"/>
      <c r="I6191" s="443"/>
      <c r="J6191" s="368"/>
      <c r="O6191" s="457"/>
      <c r="P6191" s="398"/>
      <c r="Q6191" s="398"/>
    </row>
    <row r="6192" spans="1:17" s="364" customFormat="1" ht="109.2" customHeight="1" x14ac:dyDescent="0.3">
      <c r="A6192" s="368"/>
      <c r="B6192" s="361"/>
      <c r="C6192" s="368"/>
      <c r="D6192" s="368"/>
      <c r="E6192" s="368"/>
      <c r="F6192" s="368"/>
      <c r="G6192" s="369"/>
      <c r="H6192" s="369"/>
      <c r="I6192" s="443"/>
      <c r="J6192" s="368"/>
      <c r="O6192" s="457"/>
      <c r="P6192" s="398"/>
      <c r="Q6192" s="398"/>
    </row>
    <row r="6193" spans="1:17" s="364" customFormat="1" ht="109.2" customHeight="1" x14ac:dyDescent="0.3">
      <c r="A6193" s="368"/>
      <c r="B6193" s="361"/>
      <c r="C6193" s="368"/>
      <c r="D6193" s="368"/>
      <c r="E6193" s="368"/>
      <c r="F6193" s="368"/>
      <c r="G6193" s="369"/>
      <c r="H6193" s="369"/>
      <c r="I6193" s="443"/>
      <c r="J6193" s="368"/>
      <c r="O6193" s="457"/>
      <c r="P6193" s="398"/>
      <c r="Q6193" s="398"/>
    </row>
    <row r="6194" spans="1:17" s="364" customFormat="1" ht="109.2" customHeight="1" x14ac:dyDescent="0.3">
      <c r="A6194" s="368"/>
      <c r="B6194" s="361"/>
      <c r="C6194" s="368"/>
      <c r="D6194" s="368"/>
      <c r="E6194" s="368"/>
      <c r="F6194" s="368"/>
      <c r="G6194" s="369"/>
      <c r="H6194" s="369"/>
      <c r="I6194" s="443"/>
      <c r="J6194" s="368"/>
      <c r="O6194" s="457"/>
      <c r="P6194" s="398"/>
      <c r="Q6194" s="398"/>
    </row>
    <row r="6195" spans="1:17" s="364" customFormat="1" ht="109.2" customHeight="1" x14ac:dyDescent="0.3">
      <c r="A6195" s="368"/>
      <c r="B6195" s="361"/>
      <c r="C6195" s="368"/>
      <c r="D6195" s="368"/>
      <c r="E6195" s="368"/>
      <c r="F6195" s="368"/>
      <c r="G6195" s="369"/>
      <c r="H6195" s="369"/>
      <c r="I6195" s="443"/>
      <c r="J6195" s="368"/>
      <c r="O6195" s="457"/>
      <c r="P6195" s="398"/>
      <c r="Q6195" s="398"/>
    </row>
    <row r="6196" spans="1:17" s="364" customFormat="1" ht="109.2" customHeight="1" x14ac:dyDescent="0.3">
      <c r="A6196" s="368"/>
      <c r="B6196" s="361"/>
      <c r="C6196" s="368"/>
      <c r="D6196" s="368"/>
      <c r="E6196" s="368"/>
      <c r="F6196" s="368"/>
      <c r="G6196" s="369"/>
      <c r="H6196" s="369"/>
      <c r="I6196" s="443"/>
      <c r="J6196" s="368"/>
      <c r="O6196" s="457"/>
      <c r="P6196" s="398"/>
      <c r="Q6196" s="398"/>
    </row>
    <row r="6197" spans="1:17" s="364" customFormat="1" ht="109.2" customHeight="1" x14ac:dyDescent="0.3">
      <c r="A6197" s="368"/>
      <c r="B6197" s="361"/>
      <c r="C6197" s="368"/>
      <c r="D6197" s="368"/>
      <c r="E6197" s="368"/>
      <c r="F6197" s="368"/>
      <c r="G6197" s="369"/>
      <c r="H6197" s="369"/>
      <c r="I6197" s="443"/>
      <c r="J6197" s="368"/>
      <c r="O6197" s="457"/>
      <c r="P6197" s="398"/>
      <c r="Q6197" s="398"/>
    </row>
    <row r="6198" spans="1:17" s="364" customFormat="1" ht="109.2" customHeight="1" x14ac:dyDescent="0.3">
      <c r="A6198" s="368"/>
      <c r="B6198" s="361"/>
      <c r="C6198" s="368"/>
      <c r="D6198" s="368"/>
      <c r="E6198" s="368"/>
      <c r="F6198" s="368"/>
      <c r="G6198" s="369"/>
      <c r="H6198" s="369"/>
      <c r="I6198" s="443"/>
      <c r="J6198" s="368"/>
      <c r="O6198" s="457"/>
      <c r="P6198" s="398"/>
      <c r="Q6198" s="398"/>
    </row>
    <row r="6199" spans="1:17" s="364" customFormat="1" ht="109.2" customHeight="1" x14ac:dyDescent="0.3">
      <c r="A6199" s="368"/>
      <c r="B6199" s="361"/>
      <c r="C6199" s="368"/>
      <c r="D6199" s="368"/>
      <c r="E6199" s="368"/>
      <c r="F6199" s="368"/>
      <c r="G6199" s="369"/>
      <c r="H6199" s="369"/>
      <c r="I6199" s="443"/>
      <c r="J6199" s="368"/>
      <c r="O6199" s="457"/>
      <c r="P6199" s="398"/>
      <c r="Q6199" s="398"/>
    </row>
    <row r="6200" spans="1:17" s="364" customFormat="1" ht="109.2" customHeight="1" x14ac:dyDescent="0.3">
      <c r="A6200" s="368"/>
      <c r="B6200" s="361"/>
      <c r="C6200" s="368"/>
      <c r="D6200" s="368"/>
      <c r="E6200" s="368"/>
      <c r="F6200" s="368"/>
      <c r="G6200" s="369"/>
      <c r="H6200" s="369"/>
      <c r="I6200" s="443"/>
      <c r="J6200" s="368"/>
      <c r="O6200" s="457"/>
      <c r="P6200" s="398"/>
      <c r="Q6200" s="398"/>
    </row>
    <row r="6201" spans="1:17" s="364" customFormat="1" ht="109.2" customHeight="1" x14ac:dyDescent="0.3">
      <c r="A6201" s="368"/>
      <c r="B6201" s="361"/>
      <c r="C6201" s="368"/>
      <c r="D6201" s="368"/>
      <c r="E6201" s="368"/>
      <c r="F6201" s="368"/>
      <c r="G6201" s="369"/>
      <c r="H6201" s="369"/>
      <c r="I6201" s="443"/>
      <c r="J6201" s="368"/>
      <c r="O6201" s="457"/>
      <c r="P6201" s="398"/>
      <c r="Q6201" s="398"/>
    </row>
    <row r="6202" spans="1:17" s="364" customFormat="1" ht="109.2" customHeight="1" x14ac:dyDescent="0.3">
      <c r="A6202" s="368"/>
      <c r="B6202" s="361"/>
      <c r="C6202" s="368"/>
      <c r="D6202" s="368"/>
      <c r="E6202" s="368"/>
      <c r="F6202" s="368"/>
      <c r="G6202" s="369"/>
      <c r="H6202" s="369"/>
      <c r="I6202" s="443"/>
      <c r="J6202" s="368"/>
      <c r="O6202" s="457"/>
      <c r="P6202" s="398"/>
      <c r="Q6202" s="398"/>
    </row>
    <row r="6203" spans="1:17" s="364" customFormat="1" ht="109.2" customHeight="1" x14ac:dyDescent="0.3">
      <c r="A6203" s="368"/>
      <c r="B6203" s="361"/>
      <c r="C6203" s="368"/>
      <c r="D6203" s="368"/>
      <c r="E6203" s="368"/>
      <c r="F6203" s="368"/>
      <c r="G6203" s="369"/>
      <c r="H6203" s="369"/>
      <c r="I6203" s="443"/>
      <c r="J6203" s="368"/>
      <c r="O6203" s="457"/>
      <c r="P6203" s="398"/>
      <c r="Q6203" s="398"/>
    </row>
    <row r="6204" spans="1:17" s="364" customFormat="1" ht="109.2" customHeight="1" x14ac:dyDescent="0.3">
      <c r="A6204" s="368"/>
      <c r="B6204" s="361"/>
      <c r="C6204" s="368"/>
      <c r="D6204" s="368"/>
      <c r="E6204" s="368"/>
      <c r="F6204" s="368"/>
      <c r="G6204" s="369"/>
      <c r="H6204" s="369"/>
      <c r="I6204" s="443"/>
      <c r="J6204" s="368"/>
      <c r="O6204" s="457"/>
      <c r="P6204" s="398"/>
      <c r="Q6204" s="398"/>
    </row>
    <row r="6205" spans="1:17" s="364" customFormat="1" ht="109.2" customHeight="1" x14ac:dyDescent="0.3">
      <c r="A6205" s="368"/>
      <c r="B6205" s="361"/>
      <c r="C6205" s="368"/>
      <c r="D6205" s="368"/>
      <c r="E6205" s="368"/>
      <c r="F6205" s="368"/>
      <c r="G6205" s="369"/>
      <c r="H6205" s="369"/>
      <c r="I6205" s="443"/>
      <c r="J6205" s="368"/>
      <c r="O6205" s="457"/>
      <c r="P6205" s="398"/>
      <c r="Q6205" s="398"/>
    </row>
    <row r="6206" spans="1:17" s="364" customFormat="1" ht="109.2" customHeight="1" x14ac:dyDescent="0.3">
      <c r="A6206" s="368"/>
      <c r="B6206" s="361"/>
      <c r="C6206" s="368"/>
      <c r="D6206" s="368"/>
      <c r="E6206" s="368"/>
      <c r="F6206" s="368"/>
      <c r="G6206" s="369"/>
      <c r="H6206" s="369"/>
      <c r="I6206" s="443"/>
      <c r="J6206" s="368"/>
      <c r="O6206" s="457"/>
      <c r="P6206" s="398"/>
      <c r="Q6206" s="398"/>
    </row>
    <row r="6207" spans="1:17" s="364" customFormat="1" ht="109.2" customHeight="1" x14ac:dyDescent="0.3">
      <c r="A6207" s="368"/>
      <c r="B6207" s="361"/>
      <c r="C6207" s="368"/>
      <c r="D6207" s="368"/>
      <c r="E6207" s="368"/>
      <c r="F6207" s="368"/>
      <c r="G6207" s="369"/>
      <c r="H6207" s="369"/>
      <c r="I6207" s="443"/>
      <c r="J6207" s="368"/>
      <c r="O6207" s="457"/>
      <c r="P6207" s="398"/>
      <c r="Q6207" s="398"/>
    </row>
    <row r="6208" spans="1:17" s="364" customFormat="1" ht="109.2" customHeight="1" x14ac:dyDescent="0.3">
      <c r="A6208" s="368"/>
      <c r="B6208" s="361"/>
      <c r="C6208" s="368"/>
      <c r="D6208" s="368"/>
      <c r="E6208" s="368"/>
      <c r="F6208" s="368"/>
      <c r="G6208" s="369"/>
      <c r="H6208" s="369"/>
      <c r="I6208" s="443"/>
      <c r="J6208" s="368"/>
      <c r="O6208" s="457"/>
      <c r="P6208" s="398"/>
      <c r="Q6208" s="398"/>
    </row>
    <row r="6209" spans="1:17" s="364" customFormat="1" ht="109.2" customHeight="1" x14ac:dyDescent="0.3">
      <c r="A6209" s="368"/>
      <c r="B6209" s="361"/>
      <c r="C6209" s="368"/>
      <c r="D6209" s="368"/>
      <c r="E6209" s="368"/>
      <c r="F6209" s="368"/>
      <c r="G6209" s="369"/>
      <c r="H6209" s="369"/>
      <c r="I6209" s="443"/>
      <c r="J6209" s="368"/>
      <c r="O6209" s="457"/>
      <c r="P6209" s="398"/>
      <c r="Q6209" s="398"/>
    </row>
    <row r="6210" spans="1:17" s="364" customFormat="1" ht="109.2" customHeight="1" x14ac:dyDescent="0.3">
      <c r="A6210" s="368"/>
      <c r="B6210" s="361"/>
      <c r="C6210" s="368"/>
      <c r="D6210" s="368"/>
      <c r="E6210" s="368"/>
      <c r="F6210" s="368"/>
      <c r="G6210" s="369"/>
      <c r="H6210" s="369"/>
      <c r="I6210" s="443"/>
      <c r="J6210" s="368"/>
      <c r="O6210" s="457"/>
      <c r="P6210" s="398"/>
      <c r="Q6210" s="398"/>
    </row>
    <row r="6211" spans="1:17" s="364" customFormat="1" ht="109.2" customHeight="1" x14ac:dyDescent="0.3">
      <c r="A6211" s="368"/>
      <c r="B6211" s="361"/>
      <c r="C6211" s="368"/>
      <c r="D6211" s="368"/>
      <c r="E6211" s="368"/>
      <c r="F6211" s="368"/>
      <c r="G6211" s="369"/>
      <c r="H6211" s="369"/>
      <c r="I6211" s="443"/>
      <c r="J6211" s="368"/>
      <c r="O6211" s="457"/>
      <c r="P6211" s="398"/>
      <c r="Q6211" s="398"/>
    </row>
    <row r="6212" spans="1:17" s="364" customFormat="1" ht="109.2" customHeight="1" x14ac:dyDescent="0.3">
      <c r="A6212" s="368"/>
      <c r="B6212" s="361"/>
      <c r="C6212" s="368"/>
      <c r="D6212" s="368"/>
      <c r="E6212" s="368"/>
      <c r="F6212" s="368"/>
      <c r="G6212" s="369"/>
      <c r="H6212" s="369"/>
      <c r="I6212" s="443"/>
      <c r="J6212" s="368"/>
      <c r="O6212" s="457"/>
      <c r="P6212" s="398"/>
      <c r="Q6212" s="398"/>
    </row>
    <row r="6213" spans="1:17" s="364" customFormat="1" ht="109.2" customHeight="1" x14ac:dyDescent="0.3">
      <c r="A6213" s="368"/>
      <c r="B6213" s="361"/>
      <c r="C6213" s="368"/>
      <c r="D6213" s="368"/>
      <c r="E6213" s="368"/>
      <c r="F6213" s="368"/>
      <c r="G6213" s="369"/>
      <c r="H6213" s="369"/>
      <c r="I6213" s="443"/>
      <c r="J6213" s="368"/>
      <c r="O6213" s="457"/>
      <c r="P6213" s="398"/>
      <c r="Q6213" s="398"/>
    </row>
    <row r="6214" spans="1:17" s="364" customFormat="1" ht="109.2" customHeight="1" x14ac:dyDescent="0.3">
      <c r="A6214" s="368"/>
      <c r="B6214" s="361"/>
      <c r="C6214" s="368"/>
      <c r="D6214" s="368"/>
      <c r="E6214" s="368"/>
      <c r="F6214" s="368"/>
      <c r="G6214" s="369"/>
      <c r="H6214" s="369"/>
      <c r="I6214" s="443"/>
      <c r="J6214" s="368"/>
      <c r="O6214" s="457"/>
      <c r="P6214" s="398"/>
      <c r="Q6214" s="398"/>
    </row>
    <row r="6215" spans="1:17" s="364" customFormat="1" ht="109.2" customHeight="1" x14ac:dyDescent="0.3">
      <c r="A6215" s="368"/>
      <c r="B6215" s="361"/>
      <c r="C6215" s="368"/>
      <c r="D6215" s="368"/>
      <c r="E6215" s="368"/>
      <c r="F6215" s="368"/>
      <c r="G6215" s="369"/>
      <c r="H6215" s="369"/>
      <c r="I6215" s="443"/>
      <c r="J6215" s="368"/>
      <c r="O6215" s="457"/>
      <c r="P6215" s="398"/>
      <c r="Q6215" s="398"/>
    </row>
    <row r="6216" spans="1:17" s="364" customFormat="1" ht="109.2" customHeight="1" x14ac:dyDescent="0.3">
      <c r="A6216" s="368"/>
      <c r="B6216" s="361"/>
      <c r="C6216" s="368"/>
      <c r="D6216" s="368"/>
      <c r="E6216" s="368"/>
      <c r="F6216" s="368"/>
      <c r="G6216" s="369"/>
      <c r="H6216" s="369"/>
      <c r="I6216" s="443"/>
      <c r="J6216" s="368"/>
      <c r="O6216" s="457"/>
      <c r="P6216" s="398"/>
      <c r="Q6216" s="398"/>
    </row>
    <row r="6217" spans="1:17" s="364" customFormat="1" ht="109.2" customHeight="1" x14ac:dyDescent="0.3">
      <c r="A6217" s="368"/>
      <c r="B6217" s="361"/>
      <c r="C6217" s="368"/>
      <c r="D6217" s="368"/>
      <c r="E6217" s="368"/>
      <c r="F6217" s="368"/>
      <c r="G6217" s="369"/>
      <c r="H6217" s="369"/>
      <c r="I6217" s="443"/>
      <c r="J6217" s="368"/>
      <c r="O6217" s="457"/>
      <c r="P6217" s="398"/>
      <c r="Q6217" s="398"/>
    </row>
    <row r="6218" spans="1:17" s="364" customFormat="1" ht="109.2" customHeight="1" x14ac:dyDescent="0.3">
      <c r="A6218" s="368"/>
      <c r="B6218" s="361"/>
      <c r="C6218" s="368"/>
      <c r="D6218" s="368"/>
      <c r="E6218" s="368"/>
      <c r="F6218" s="368"/>
      <c r="G6218" s="369"/>
      <c r="H6218" s="369"/>
      <c r="I6218" s="443"/>
      <c r="J6218" s="368"/>
      <c r="O6218" s="457"/>
      <c r="P6218" s="398"/>
      <c r="Q6218" s="398"/>
    </row>
    <row r="6219" spans="1:17" s="364" customFormat="1" ht="109.2" customHeight="1" x14ac:dyDescent="0.3">
      <c r="A6219" s="368"/>
      <c r="B6219" s="361"/>
      <c r="C6219" s="368"/>
      <c r="D6219" s="368"/>
      <c r="E6219" s="368"/>
      <c r="F6219" s="368"/>
      <c r="G6219" s="369"/>
      <c r="H6219" s="369"/>
      <c r="I6219" s="443"/>
      <c r="J6219" s="368"/>
      <c r="O6219" s="457"/>
      <c r="P6219" s="398"/>
      <c r="Q6219" s="398"/>
    </row>
    <row r="6220" spans="1:17" s="364" customFormat="1" ht="109.2" customHeight="1" x14ac:dyDescent="0.3">
      <c r="A6220" s="368"/>
      <c r="B6220" s="361"/>
      <c r="C6220" s="368"/>
      <c r="D6220" s="368"/>
      <c r="E6220" s="368"/>
      <c r="F6220" s="368"/>
      <c r="G6220" s="369"/>
      <c r="H6220" s="369"/>
      <c r="I6220" s="443"/>
      <c r="J6220" s="368"/>
      <c r="O6220" s="457"/>
      <c r="P6220" s="398"/>
      <c r="Q6220" s="398"/>
    </row>
    <row r="6221" spans="1:17" s="364" customFormat="1" ht="109.2" customHeight="1" x14ac:dyDescent="0.3">
      <c r="A6221" s="368"/>
      <c r="B6221" s="361"/>
      <c r="C6221" s="368"/>
      <c r="D6221" s="368"/>
      <c r="E6221" s="368"/>
      <c r="F6221" s="368"/>
      <c r="G6221" s="369"/>
      <c r="H6221" s="369"/>
      <c r="I6221" s="443"/>
      <c r="J6221" s="368"/>
      <c r="O6221" s="457"/>
      <c r="P6221" s="398"/>
      <c r="Q6221" s="398"/>
    </row>
    <row r="6222" spans="1:17" s="364" customFormat="1" ht="109.2" customHeight="1" x14ac:dyDescent="0.3">
      <c r="A6222" s="368"/>
      <c r="B6222" s="361"/>
      <c r="C6222" s="368"/>
      <c r="D6222" s="368"/>
      <c r="E6222" s="368"/>
      <c r="F6222" s="368"/>
      <c r="G6222" s="369"/>
      <c r="H6222" s="369"/>
      <c r="I6222" s="443"/>
      <c r="J6222" s="368"/>
      <c r="O6222" s="457"/>
      <c r="P6222" s="398"/>
      <c r="Q6222" s="398"/>
    </row>
    <row r="6223" spans="1:17" s="364" customFormat="1" ht="109.2" customHeight="1" x14ac:dyDescent="0.3">
      <c r="A6223" s="368"/>
      <c r="B6223" s="361"/>
      <c r="C6223" s="368"/>
      <c r="D6223" s="368"/>
      <c r="E6223" s="368"/>
      <c r="F6223" s="368"/>
      <c r="G6223" s="369"/>
      <c r="H6223" s="369"/>
      <c r="I6223" s="443"/>
      <c r="J6223" s="368"/>
      <c r="O6223" s="457"/>
      <c r="P6223" s="398"/>
      <c r="Q6223" s="398"/>
    </row>
    <row r="6224" spans="1:17" s="364" customFormat="1" ht="109.2" customHeight="1" x14ac:dyDescent="0.3">
      <c r="A6224" s="368"/>
      <c r="B6224" s="361"/>
      <c r="C6224" s="368"/>
      <c r="D6224" s="368"/>
      <c r="E6224" s="368"/>
      <c r="F6224" s="368"/>
      <c r="G6224" s="369"/>
      <c r="H6224" s="369"/>
      <c r="I6224" s="443"/>
      <c r="J6224" s="368"/>
      <c r="O6224" s="457"/>
      <c r="P6224" s="398"/>
      <c r="Q6224" s="398"/>
    </row>
    <row r="6225" spans="1:17" s="364" customFormat="1" ht="109.2" customHeight="1" x14ac:dyDescent="0.3">
      <c r="A6225" s="368"/>
      <c r="B6225" s="361"/>
      <c r="C6225" s="368"/>
      <c r="D6225" s="368"/>
      <c r="E6225" s="368"/>
      <c r="F6225" s="368"/>
      <c r="G6225" s="369"/>
      <c r="H6225" s="369"/>
      <c r="I6225" s="443"/>
      <c r="J6225" s="368"/>
      <c r="O6225" s="457"/>
      <c r="P6225" s="398"/>
      <c r="Q6225" s="398"/>
    </row>
    <row r="6226" spans="1:17" s="364" customFormat="1" ht="109.2" customHeight="1" x14ac:dyDescent="0.3">
      <c r="A6226" s="368"/>
      <c r="B6226" s="361"/>
      <c r="C6226" s="368"/>
      <c r="D6226" s="368"/>
      <c r="E6226" s="368"/>
      <c r="F6226" s="368"/>
      <c r="G6226" s="369"/>
      <c r="H6226" s="369"/>
      <c r="I6226" s="443"/>
      <c r="J6226" s="368"/>
      <c r="O6226" s="457"/>
      <c r="P6226" s="398"/>
      <c r="Q6226" s="398"/>
    </row>
    <row r="6227" spans="1:17" s="364" customFormat="1" ht="109.2" customHeight="1" x14ac:dyDescent="0.3">
      <c r="A6227" s="368"/>
      <c r="B6227" s="361"/>
      <c r="C6227" s="368"/>
      <c r="D6227" s="368"/>
      <c r="E6227" s="368"/>
      <c r="F6227" s="368"/>
      <c r="G6227" s="369"/>
      <c r="H6227" s="369"/>
      <c r="I6227" s="443"/>
      <c r="J6227" s="368"/>
      <c r="O6227" s="457"/>
      <c r="P6227" s="398"/>
      <c r="Q6227" s="398"/>
    </row>
    <row r="6228" spans="1:17" s="364" customFormat="1" ht="109.2" customHeight="1" x14ac:dyDescent="0.3">
      <c r="A6228" s="368"/>
      <c r="B6228" s="361"/>
      <c r="C6228" s="368"/>
      <c r="D6228" s="368"/>
      <c r="E6228" s="368"/>
      <c r="F6228" s="368"/>
      <c r="G6228" s="369"/>
      <c r="H6228" s="369"/>
      <c r="I6228" s="443"/>
      <c r="J6228" s="368"/>
      <c r="O6228" s="457"/>
      <c r="P6228" s="398"/>
      <c r="Q6228" s="398"/>
    </row>
    <row r="6229" spans="1:17" s="364" customFormat="1" ht="109.2" customHeight="1" x14ac:dyDescent="0.3">
      <c r="A6229" s="368"/>
      <c r="B6229" s="361"/>
      <c r="C6229" s="368"/>
      <c r="D6229" s="368"/>
      <c r="E6229" s="368"/>
      <c r="F6229" s="368"/>
      <c r="G6229" s="369"/>
      <c r="H6229" s="369"/>
      <c r="I6229" s="443"/>
      <c r="J6229" s="368"/>
      <c r="O6229" s="457"/>
      <c r="P6229" s="398"/>
      <c r="Q6229" s="398"/>
    </row>
    <row r="6230" spans="1:17" s="364" customFormat="1" ht="109.2" customHeight="1" x14ac:dyDescent="0.3">
      <c r="A6230" s="368"/>
      <c r="B6230" s="361"/>
      <c r="C6230" s="368"/>
      <c r="D6230" s="368"/>
      <c r="E6230" s="368"/>
      <c r="F6230" s="368"/>
      <c r="G6230" s="369"/>
      <c r="H6230" s="369"/>
      <c r="I6230" s="443"/>
      <c r="J6230" s="368"/>
      <c r="O6230" s="457"/>
      <c r="P6230" s="398"/>
      <c r="Q6230" s="398"/>
    </row>
    <row r="6231" spans="1:17" s="364" customFormat="1" ht="109.2" customHeight="1" x14ac:dyDescent="0.3">
      <c r="A6231" s="368"/>
      <c r="B6231" s="361"/>
      <c r="C6231" s="368"/>
      <c r="D6231" s="368"/>
      <c r="E6231" s="368"/>
      <c r="F6231" s="368"/>
      <c r="G6231" s="369"/>
      <c r="H6231" s="369"/>
      <c r="I6231" s="443"/>
      <c r="J6231" s="368"/>
      <c r="O6231" s="457"/>
      <c r="P6231" s="398"/>
      <c r="Q6231" s="398"/>
    </row>
    <row r="6232" spans="1:17" s="364" customFormat="1" ht="109.2" customHeight="1" x14ac:dyDescent="0.3">
      <c r="A6232" s="368"/>
      <c r="B6232" s="361"/>
      <c r="C6232" s="368"/>
      <c r="D6232" s="368"/>
      <c r="E6232" s="368"/>
      <c r="F6232" s="368"/>
      <c r="G6232" s="369"/>
      <c r="H6232" s="369"/>
      <c r="I6232" s="443"/>
      <c r="J6232" s="368"/>
      <c r="O6232" s="457"/>
      <c r="P6232" s="398"/>
      <c r="Q6232" s="398"/>
    </row>
    <row r="6233" spans="1:17" s="364" customFormat="1" ht="109.2" customHeight="1" x14ac:dyDescent="0.3">
      <c r="A6233" s="368"/>
      <c r="B6233" s="361"/>
      <c r="C6233" s="368"/>
      <c r="D6233" s="368"/>
      <c r="E6233" s="368"/>
      <c r="F6233" s="368"/>
      <c r="G6233" s="369"/>
      <c r="H6233" s="369"/>
      <c r="I6233" s="443"/>
      <c r="J6233" s="368"/>
      <c r="O6233" s="457"/>
      <c r="P6233" s="398"/>
      <c r="Q6233" s="398"/>
    </row>
    <row r="6234" spans="1:17" s="364" customFormat="1" ht="109.2" customHeight="1" x14ac:dyDescent="0.3">
      <c r="A6234" s="368"/>
      <c r="B6234" s="361"/>
      <c r="C6234" s="368"/>
      <c r="D6234" s="368"/>
      <c r="E6234" s="368"/>
      <c r="F6234" s="368"/>
      <c r="G6234" s="369"/>
      <c r="H6234" s="369"/>
      <c r="I6234" s="443"/>
      <c r="J6234" s="368"/>
      <c r="O6234" s="457"/>
      <c r="P6234" s="398"/>
      <c r="Q6234" s="398"/>
    </row>
    <row r="6235" spans="1:17" s="364" customFormat="1" ht="109.2" customHeight="1" x14ac:dyDescent="0.3">
      <c r="A6235" s="368"/>
      <c r="B6235" s="361"/>
      <c r="C6235" s="368"/>
      <c r="D6235" s="368"/>
      <c r="E6235" s="368"/>
      <c r="F6235" s="368"/>
      <c r="G6235" s="369"/>
      <c r="H6235" s="369"/>
      <c r="I6235" s="443"/>
      <c r="J6235" s="368"/>
      <c r="O6235" s="457"/>
      <c r="P6235" s="398"/>
      <c r="Q6235" s="398"/>
    </row>
    <row r="6236" spans="1:17" s="364" customFormat="1" ht="109.2" customHeight="1" x14ac:dyDescent="0.3">
      <c r="A6236" s="368"/>
      <c r="B6236" s="361"/>
      <c r="C6236" s="368"/>
      <c r="D6236" s="368"/>
      <c r="E6236" s="368"/>
      <c r="F6236" s="368"/>
      <c r="G6236" s="369"/>
      <c r="H6236" s="369"/>
      <c r="I6236" s="443"/>
      <c r="J6236" s="368"/>
      <c r="O6236" s="457"/>
      <c r="P6236" s="398"/>
      <c r="Q6236" s="398"/>
    </row>
    <row r="6237" spans="1:17" s="364" customFormat="1" ht="109.2" customHeight="1" x14ac:dyDescent="0.3">
      <c r="A6237" s="368"/>
      <c r="B6237" s="361"/>
      <c r="C6237" s="368"/>
      <c r="D6237" s="368"/>
      <c r="E6237" s="368"/>
      <c r="F6237" s="368"/>
      <c r="G6237" s="369"/>
      <c r="H6237" s="369"/>
      <c r="I6237" s="443"/>
      <c r="J6237" s="368"/>
      <c r="O6237" s="457"/>
      <c r="P6237" s="398"/>
      <c r="Q6237" s="398"/>
    </row>
    <row r="6238" spans="1:17" s="364" customFormat="1" ht="109.2" customHeight="1" x14ac:dyDescent="0.3">
      <c r="A6238" s="368"/>
      <c r="B6238" s="361"/>
      <c r="C6238" s="368"/>
      <c r="D6238" s="368"/>
      <c r="E6238" s="368"/>
      <c r="F6238" s="368"/>
      <c r="G6238" s="369"/>
      <c r="H6238" s="369"/>
      <c r="I6238" s="443"/>
      <c r="J6238" s="368"/>
      <c r="O6238" s="457"/>
      <c r="P6238" s="398"/>
      <c r="Q6238" s="398"/>
    </row>
    <row r="6239" spans="1:17" s="364" customFormat="1" ht="109.2" customHeight="1" x14ac:dyDescent="0.3">
      <c r="A6239" s="368"/>
      <c r="B6239" s="361"/>
      <c r="C6239" s="368"/>
      <c r="D6239" s="368"/>
      <c r="E6239" s="368"/>
      <c r="F6239" s="368"/>
      <c r="G6239" s="369"/>
      <c r="H6239" s="369"/>
      <c r="I6239" s="443"/>
      <c r="J6239" s="368"/>
      <c r="O6239" s="457"/>
      <c r="P6239" s="398"/>
      <c r="Q6239" s="398"/>
    </row>
    <row r="6240" spans="1:17" s="364" customFormat="1" ht="109.2" customHeight="1" x14ac:dyDescent="0.3">
      <c r="A6240" s="368"/>
      <c r="B6240" s="361"/>
      <c r="C6240" s="368"/>
      <c r="D6240" s="368"/>
      <c r="E6240" s="368"/>
      <c r="F6240" s="368"/>
      <c r="G6240" s="369"/>
      <c r="H6240" s="369"/>
      <c r="I6240" s="443"/>
      <c r="J6240" s="368"/>
      <c r="O6240" s="457"/>
      <c r="P6240" s="398"/>
      <c r="Q6240" s="398"/>
    </row>
    <row r="6241" spans="1:17" s="364" customFormat="1" ht="109.2" customHeight="1" x14ac:dyDescent="0.3">
      <c r="A6241" s="368"/>
      <c r="B6241" s="361"/>
      <c r="C6241" s="368"/>
      <c r="D6241" s="368"/>
      <c r="E6241" s="368"/>
      <c r="F6241" s="368"/>
      <c r="G6241" s="369"/>
      <c r="H6241" s="369"/>
      <c r="I6241" s="443"/>
      <c r="J6241" s="368"/>
      <c r="O6241" s="457"/>
      <c r="P6241" s="398"/>
      <c r="Q6241" s="398"/>
    </row>
    <row r="6242" spans="1:17" s="364" customFormat="1" ht="109.2" customHeight="1" x14ac:dyDescent="0.3">
      <c r="A6242" s="368"/>
      <c r="B6242" s="361"/>
      <c r="C6242" s="368"/>
      <c r="D6242" s="368"/>
      <c r="E6242" s="368"/>
      <c r="F6242" s="368"/>
      <c r="G6242" s="369"/>
      <c r="H6242" s="369"/>
      <c r="I6242" s="443"/>
      <c r="J6242" s="368"/>
      <c r="O6242" s="457"/>
      <c r="P6242" s="398"/>
      <c r="Q6242" s="398"/>
    </row>
    <row r="6243" spans="1:17" s="364" customFormat="1" ht="109.2" customHeight="1" x14ac:dyDescent="0.3">
      <c r="A6243" s="368"/>
      <c r="B6243" s="361"/>
      <c r="C6243" s="368"/>
      <c r="D6243" s="368"/>
      <c r="E6243" s="368"/>
      <c r="F6243" s="368"/>
      <c r="G6243" s="369"/>
      <c r="H6243" s="369"/>
      <c r="I6243" s="443"/>
      <c r="J6243" s="368"/>
      <c r="O6243" s="457"/>
      <c r="P6243" s="398"/>
      <c r="Q6243" s="398"/>
    </row>
    <row r="6244" spans="1:17" s="364" customFormat="1" ht="109.2" customHeight="1" x14ac:dyDescent="0.3">
      <c r="A6244" s="368"/>
      <c r="B6244" s="361"/>
      <c r="C6244" s="368"/>
      <c r="D6244" s="368"/>
      <c r="E6244" s="368"/>
      <c r="F6244" s="368"/>
      <c r="G6244" s="369"/>
      <c r="H6244" s="369"/>
      <c r="I6244" s="443"/>
      <c r="J6244" s="368"/>
      <c r="O6244" s="457"/>
      <c r="P6244" s="398"/>
      <c r="Q6244" s="398"/>
    </row>
    <row r="6245" spans="1:17" s="364" customFormat="1" ht="109.2" customHeight="1" x14ac:dyDescent="0.3">
      <c r="A6245" s="368"/>
      <c r="B6245" s="361"/>
      <c r="C6245" s="368"/>
      <c r="D6245" s="368"/>
      <c r="E6245" s="368"/>
      <c r="F6245" s="368"/>
      <c r="G6245" s="369"/>
      <c r="H6245" s="369"/>
      <c r="I6245" s="443"/>
      <c r="J6245" s="368"/>
      <c r="O6245" s="457"/>
      <c r="P6245" s="398"/>
      <c r="Q6245" s="398"/>
    </row>
    <row r="6246" spans="1:17" s="364" customFormat="1" ht="109.2" customHeight="1" x14ac:dyDescent="0.3">
      <c r="A6246" s="368"/>
      <c r="B6246" s="361"/>
      <c r="C6246" s="368"/>
      <c r="D6246" s="368"/>
      <c r="E6246" s="368"/>
      <c r="F6246" s="368"/>
      <c r="G6246" s="369"/>
      <c r="H6246" s="369"/>
      <c r="I6246" s="443"/>
      <c r="J6246" s="368"/>
      <c r="O6246" s="457"/>
      <c r="P6246" s="398"/>
      <c r="Q6246" s="398"/>
    </row>
    <row r="6247" spans="1:17" s="364" customFormat="1" ht="109.2" customHeight="1" x14ac:dyDescent="0.3">
      <c r="A6247" s="368"/>
      <c r="B6247" s="361"/>
      <c r="C6247" s="368"/>
      <c r="D6247" s="368"/>
      <c r="E6247" s="368"/>
      <c r="F6247" s="368"/>
      <c r="G6247" s="369"/>
      <c r="H6247" s="369"/>
      <c r="I6247" s="443"/>
      <c r="J6247" s="368"/>
      <c r="O6247" s="457"/>
      <c r="P6247" s="398"/>
      <c r="Q6247" s="398"/>
    </row>
    <row r="6248" spans="1:17" s="364" customFormat="1" ht="109.2" customHeight="1" x14ac:dyDescent="0.3">
      <c r="A6248" s="368"/>
      <c r="B6248" s="361"/>
      <c r="C6248" s="368"/>
      <c r="D6248" s="368"/>
      <c r="E6248" s="368"/>
      <c r="F6248" s="368"/>
      <c r="G6248" s="369"/>
      <c r="H6248" s="369"/>
      <c r="I6248" s="443"/>
      <c r="J6248" s="368"/>
      <c r="O6248" s="457"/>
      <c r="P6248" s="398"/>
      <c r="Q6248" s="398"/>
    </row>
    <row r="6249" spans="1:17" s="364" customFormat="1" ht="109.2" customHeight="1" x14ac:dyDescent="0.3">
      <c r="A6249" s="368"/>
      <c r="B6249" s="361"/>
      <c r="C6249" s="368"/>
      <c r="D6249" s="368"/>
      <c r="E6249" s="368"/>
      <c r="F6249" s="368"/>
      <c r="G6249" s="369"/>
      <c r="H6249" s="369"/>
      <c r="I6249" s="443"/>
      <c r="J6249" s="368"/>
      <c r="O6249" s="457"/>
      <c r="P6249" s="398"/>
      <c r="Q6249" s="398"/>
    </row>
    <row r="6250" spans="1:17" s="364" customFormat="1" ht="109.2" customHeight="1" x14ac:dyDescent="0.3">
      <c r="A6250" s="368"/>
      <c r="B6250" s="361"/>
      <c r="C6250" s="368"/>
      <c r="D6250" s="368"/>
      <c r="E6250" s="368"/>
      <c r="F6250" s="368"/>
      <c r="G6250" s="369"/>
      <c r="H6250" s="369"/>
      <c r="I6250" s="443"/>
      <c r="J6250" s="368"/>
      <c r="O6250" s="457"/>
      <c r="P6250" s="398"/>
      <c r="Q6250" s="398"/>
    </row>
    <row r="6251" spans="1:17" s="364" customFormat="1" ht="109.2" customHeight="1" x14ac:dyDescent="0.3">
      <c r="A6251" s="368"/>
      <c r="B6251" s="361"/>
      <c r="C6251" s="368"/>
      <c r="D6251" s="368"/>
      <c r="E6251" s="368"/>
      <c r="F6251" s="368"/>
      <c r="G6251" s="369"/>
      <c r="H6251" s="369"/>
      <c r="I6251" s="443"/>
      <c r="J6251" s="368"/>
      <c r="O6251" s="457"/>
      <c r="P6251" s="398"/>
      <c r="Q6251" s="398"/>
    </row>
    <row r="6252" spans="1:17" s="364" customFormat="1" ht="109.2" customHeight="1" x14ac:dyDescent="0.3">
      <c r="A6252" s="368"/>
      <c r="B6252" s="361"/>
      <c r="C6252" s="368"/>
      <c r="D6252" s="368"/>
      <c r="E6252" s="368"/>
      <c r="F6252" s="368"/>
      <c r="G6252" s="369"/>
      <c r="H6252" s="369"/>
      <c r="I6252" s="443"/>
      <c r="J6252" s="368"/>
      <c r="O6252" s="457"/>
      <c r="P6252" s="398"/>
      <c r="Q6252" s="398"/>
    </row>
    <row r="6253" spans="1:17" s="364" customFormat="1" ht="109.2" customHeight="1" x14ac:dyDescent="0.3">
      <c r="A6253" s="368"/>
      <c r="B6253" s="361"/>
      <c r="C6253" s="368"/>
      <c r="D6253" s="368"/>
      <c r="E6253" s="368"/>
      <c r="F6253" s="368"/>
      <c r="G6253" s="369"/>
      <c r="H6253" s="369"/>
      <c r="I6253" s="443"/>
      <c r="J6253" s="368"/>
      <c r="O6253" s="457"/>
      <c r="P6253" s="398"/>
      <c r="Q6253" s="398"/>
    </row>
    <row r="6254" spans="1:17" s="364" customFormat="1" ht="109.2" customHeight="1" x14ac:dyDescent="0.3">
      <c r="A6254" s="368"/>
      <c r="B6254" s="361"/>
      <c r="C6254" s="368"/>
      <c r="D6254" s="368"/>
      <c r="E6254" s="368"/>
      <c r="F6254" s="368"/>
      <c r="G6254" s="369"/>
      <c r="H6254" s="369"/>
      <c r="I6254" s="443"/>
      <c r="J6254" s="368"/>
      <c r="O6254" s="457"/>
      <c r="P6254" s="398"/>
      <c r="Q6254" s="398"/>
    </row>
    <row r="6255" spans="1:17" s="364" customFormat="1" ht="109.2" customHeight="1" x14ac:dyDescent="0.3">
      <c r="A6255" s="368"/>
      <c r="B6255" s="361"/>
      <c r="C6255" s="368"/>
      <c r="D6255" s="368"/>
      <c r="E6255" s="368"/>
      <c r="F6255" s="368"/>
      <c r="G6255" s="369"/>
      <c r="H6255" s="369"/>
      <c r="I6255" s="443"/>
      <c r="J6255" s="368"/>
      <c r="O6255" s="457"/>
      <c r="P6255" s="398"/>
      <c r="Q6255" s="398"/>
    </row>
    <row r="6256" spans="1:17" s="364" customFormat="1" ht="109.2" customHeight="1" x14ac:dyDescent="0.3">
      <c r="A6256" s="368"/>
      <c r="B6256" s="361"/>
      <c r="C6256" s="368"/>
      <c r="D6256" s="368"/>
      <c r="E6256" s="368"/>
      <c r="F6256" s="368"/>
      <c r="G6256" s="369"/>
      <c r="H6256" s="369"/>
      <c r="I6256" s="443"/>
      <c r="J6256" s="368"/>
      <c r="O6256" s="457"/>
      <c r="P6256" s="398"/>
      <c r="Q6256" s="398"/>
    </row>
    <row r="6257" spans="1:17" s="364" customFormat="1" ht="109.2" customHeight="1" x14ac:dyDescent="0.3">
      <c r="A6257" s="368"/>
      <c r="B6257" s="361"/>
      <c r="C6257" s="368"/>
      <c r="D6257" s="368"/>
      <c r="E6257" s="368"/>
      <c r="F6257" s="368"/>
      <c r="G6257" s="369"/>
      <c r="H6257" s="369"/>
      <c r="I6257" s="443"/>
      <c r="J6257" s="368"/>
      <c r="O6257" s="457"/>
      <c r="P6257" s="398"/>
      <c r="Q6257" s="398"/>
    </row>
    <row r="6258" spans="1:17" s="364" customFormat="1" ht="109.2" customHeight="1" x14ac:dyDescent="0.3">
      <c r="A6258" s="368"/>
      <c r="B6258" s="361"/>
      <c r="C6258" s="368"/>
      <c r="D6258" s="368"/>
      <c r="E6258" s="368"/>
      <c r="F6258" s="368"/>
      <c r="G6258" s="369"/>
      <c r="H6258" s="369"/>
      <c r="I6258" s="443"/>
      <c r="J6258" s="368"/>
      <c r="O6258" s="457"/>
      <c r="P6258" s="398"/>
      <c r="Q6258" s="398"/>
    </row>
    <row r="6259" spans="1:17" s="364" customFormat="1" ht="109.2" customHeight="1" x14ac:dyDescent="0.3">
      <c r="A6259" s="368"/>
      <c r="B6259" s="361"/>
      <c r="C6259" s="368"/>
      <c r="D6259" s="368"/>
      <c r="E6259" s="368"/>
      <c r="F6259" s="368"/>
      <c r="G6259" s="369"/>
      <c r="H6259" s="369"/>
      <c r="I6259" s="443"/>
      <c r="J6259" s="368"/>
      <c r="O6259" s="457"/>
      <c r="P6259" s="398"/>
      <c r="Q6259" s="398"/>
    </row>
    <row r="6260" spans="1:17" s="364" customFormat="1" ht="109.2" customHeight="1" x14ac:dyDescent="0.3">
      <c r="A6260" s="368"/>
      <c r="B6260" s="361"/>
      <c r="C6260" s="368"/>
      <c r="D6260" s="368"/>
      <c r="E6260" s="368"/>
      <c r="F6260" s="368"/>
      <c r="G6260" s="369"/>
      <c r="H6260" s="369"/>
      <c r="I6260" s="443"/>
      <c r="J6260" s="368"/>
      <c r="O6260" s="457"/>
      <c r="P6260" s="398"/>
      <c r="Q6260" s="398"/>
    </row>
    <row r="6261" spans="1:17" s="364" customFormat="1" ht="109.2" customHeight="1" x14ac:dyDescent="0.3">
      <c r="A6261" s="368"/>
      <c r="B6261" s="361"/>
      <c r="C6261" s="368"/>
      <c r="D6261" s="368"/>
      <c r="E6261" s="368"/>
      <c r="F6261" s="368"/>
      <c r="G6261" s="369"/>
      <c r="H6261" s="369"/>
      <c r="I6261" s="443"/>
      <c r="J6261" s="368"/>
      <c r="O6261" s="457"/>
      <c r="P6261" s="398"/>
      <c r="Q6261" s="398"/>
    </row>
    <row r="6262" spans="1:17" s="364" customFormat="1" ht="109.2" customHeight="1" x14ac:dyDescent="0.3">
      <c r="A6262" s="368"/>
      <c r="B6262" s="361"/>
      <c r="C6262" s="368"/>
      <c r="D6262" s="368"/>
      <c r="E6262" s="368"/>
      <c r="F6262" s="368"/>
      <c r="G6262" s="369"/>
      <c r="H6262" s="369"/>
      <c r="I6262" s="443"/>
      <c r="J6262" s="368"/>
      <c r="O6262" s="457"/>
      <c r="P6262" s="398"/>
      <c r="Q6262" s="398"/>
    </row>
    <row r="6263" spans="1:17" s="364" customFormat="1" ht="109.2" customHeight="1" x14ac:dyDescent="0.3">
      <c r="A6263" s="368"/>
      <c r="B6263" s="361"/>
      <c r="C6263" s="368"/>
      <c r="D6263" s="368"/>
      <c r="E6263" s="368"/>
      <c r="F6263" s="368"/>
      <c r="G6263" s="369"/>
      <c r="H6263" s="369"/>
      <c r="I6263" s="443"/>
      <c r="J6263" s="368"/>
      <c r="O6263" s="457"/>
      <c r="P6263" s="398"/>
      <c r="Q6263" s="398"/>
    </row>
    <row r="6264" spans="1:17" s="364" customFormat="1" ht="109.2" customHeight="1" x14ac:dyDescent="0.3">
      <c r="A6264" s="368"/>
      <c r="B6264" s="361"/>
      <c r="C6264" s="368"/>
      <c r="D6264" s="368"/>
      <c r="E6264" s="368"/>
      <c r="F6264" s="368"/>
      <c r="G6264" s="369"/>
      <c r="H6264" s="369"/>
      <c r="I6264" s="443"/>
      <c r="J6264" s="368"/>
      <c r="O6264" s="457"/>
      <c r="P6264" s="398"/>
      <c r="Q6264" s="398"/>
    </row>
    <row r="6265" spans="1:17" s="364" customFormat="1" ht="109.2" customHeight="1" x14ac:dyDescent="0.3">
      <c r="A6265" s="368"/>
      <c r="B6265" s="361"/>
      <c r="C6265" s="368"/>
      <c r="D6265" s="368"/>
      <c r="E6265" s="368"/>
      <c r="F6265" s="368"/>
      <c r="G6265" s="369"/>
      <c r="H6265" s="369"/>
      <c r="I6265" s="443"/>
      <c r="J6265" s="368"/>
      <c r="O6265" s="457"/>
      <c r="P6265" s="398"/>
      <c r="Q6265" s="398"/>
    </row>
    <row r="6266" spans="1:17" s="364" customFormat="1" ht="109.2" customHeight="1" x14ac:dyDescent="0.3">
      <c r="A6266" s="368"/>
      <c r="B6266" s="361"/>
      <c r="C6266" s="368"/>
      <c r="D6266" s="368"/>
      <c r="E6266" s="368"/>
      <c r="F6266" s="368"/>
      <c r="G6266" s="369"/>
      <c r="H6266" s="369"/>
      <c r="I6266" s="443"/>
      <c r="J6266" s="368"/>
      <c r="O6266" s="457"/>
      <c r="P6266" s="398"/>
      <c r="Q6266" s="398"/>
    </row>
    <row r="6267" spans="1:17" s="364" customFormat="1" ht="109.2" customHeight="1" x14ac:dyDescent="0.3">
      <c r="A6267" s="368"/>
      <c r="B6267" s="361"/>
      <c r="C6267" s="368"/>
      <c r="D6267" s="368"/>
      <c r="E6267" s="368"/>
      <c r="F6267" s="368"/>
      <c r="G6267" s="369"/>
      <c r="H6267" s="369"/>
      <c r="I6267" s="443"/>
      <c r="J6267" s="368"/>
      <c r="O6267" s="457"/>
      <c r="P6267" s="398"/>
      <c r="Q6267" s="398"/>
    </row>
    <row r="6268" spans="1:17" s="364" customFormat="1" ht="109.2" customHeight="1" x14ac:dyDescent="0.3">
      <c r="A6268" s="368"/>
      <c r="B6268" s="361"/>
      <c r="C6268" s="368"/>
      <c r="D6268" s="368"/>
      <c r="E6268" s="368"/>
      <c r="F6268" s="368"/>
      <c r="G6268" s="369"/>
      <c r="H6268" s="369"/>
      <c r="I6268" s="443"/>
      <c r="J6268" s="368"/>
      <c r="O6268" s="457"/>
      <c r="P6268" s="398"/>
      <c r="Q6268" s="398"/>
    </row>
    <row r="6269" spans="1:17" s="364" customFormat="1" ht="109.2" customHeight="1" x14ac:dyDescent="0.3">
      <c r="A6269" s="368"/>
      <c r="B6269" s="361"/>
      <c r="C6269" s="368"/>
      <c r="D6269" s="368"/>
      <c r="E6269" s="368"/>
      <c r="F6269" s="368"/>
      <c r="G6269" s="369"/>
      <c r="H6269" s="369"/>
      <c r="I6269" s="443"/>
      <c r="J6269" s="368"/>
      <c r="O6269" s="457"/>
      <c r="P6269" s="398"/>
      <c r="Q6269" s="398"/>
    </row>
    <row r="6270" spans="1:17" s="364" customFormat="1" ht="109.2" customHeight="1" x14ac:dyDescent="0.3">
      <c r="A6270" s="368"/>
      <c r="B6270" s="361"/>
      <c r="C6270" s="368"/>
      <c r="D6270" s="368"/>
      <c r="E6270" s="368"/>
      <c r="F6270" s="368"/>
      <c r="G6270" s="369"/>
      <c r="H6270" s="369"/>
      <c r="I6270" s="443"/>
      <c r="J6270" s="368"/>
      <c r="O6270" s="457"/>
      <c r="P6270" s="398"/>
      <c r="Q6270" s="398"/>
    </row>
    <row r="6271" spans="1:17" s="364" customFormat="1" ht="109.2" customHeight="1" x14ac:dyDescent="0.3">
      <c r="A6271" s="368"/>
      <c r="B6271" s="361"/>
      <c r="C6271" s="368"/>
      <c r="D6271" s="368"/>
      <c r="E6271" s="368"/>
      <c r="F6271" s="368"/>
      <c r="G6271" s="369"/>
      <c r="H6271" s="369"/>
      <c r="I6271" s="443"/>
      <c r="J6271" s="368"/>
      <c r="O6271" s="457"/>
      <c r="P6271" s="398"/>
      <c r="Q6271" s="398"/>
    </row>
    <row r="6272" spans="1:17" s="364" customFormat="1" ht="109.2" customHeight="1" x14ac:dyDescent="0.3">
      <c r="A6272" s="368"/>
      <c r="B6272" s="361"/>
      <c r="C6272" s="368"/>
      <c r="D6272" s="368"/>
      <c r="E6272" s="368"/>
      <c r="F6272" s="368"/>
      <c r="G6272" s="369"/>
      <c r="H6272" s="369"/>
      <c r="I6272" s="443"/>
      <c r="J6272" s="368"/>
      <c r="O6272" s="457"/>
      <c r="P6272" s="398"/>
      <c r="Q6272" s="398"/>
    </row>
    <row r="6273" spans="1:17" s="364" customFormat="1" ht="109.2" customHeight="1" x14ac:dyDescent="0.3">
      <c r="A6273" s="368"/>
      <c r="B6273" s="361"/>
      <c r="C6273" s="368"/>
      <c r="D6273" s="368"/>
      <c r="E6273" s="368"/>
      <c r="F6273" s="368"/>
      <c r="G6273" s="369"/>
      <c r="H6273" s="369"/>
      <c r="I6273" s="443"/>
      <c r="J6273" s="368"/>
      <c r="O6273" s="457"/>
      <c r="P6273" s="398"/>
      <c r="Q6273" s="398"/>
    </row>
    <row r="6274" spans="1:17" s="364" customFormat="1" ht="109.2" customHeight="1" x14ac:dyDescent="0.3">
      <c r="A6274" s="368"/>
      <c r="B6274" s="361"/>
      <c r="C6274" s="368"/>
      <c r="D6274" s="368"/>
      <c r="E6274" s="368"/>
      <c r="F6274" s="368"/>
      <c r="G6274" s="369"/>
      <c r="H6274" s="369"/>
      <c r="I6274" s="443"/>
      <c r="J6274" s="368"/>
      <c r="O6274" s="457"/>
      <c r="P6274" s="398"/>
      <c r="Q6274" s="398"/>
    </row>
    <row r="6275" spans="1:17" s="364" customFormat="1" ht="109.2" customHeight="1" x14ac:dyDescent="0.3">
      <c r="A6275" s="368"/>
      <c r="B6275" s="361"/>
      <c r="C6275" s="368"/>
      <c r="D6275" s="368"/>
      <c r="E6275" s="368"/>
      <c r="F6275" s="368"/>
      <c r="G6275" s="369"/>
      <c r="H6275" s="369"/>
      <c r="I6275" s="443"/>
      <c r="J6275" s="368"/>
      <c r="O6275" s="457"/>
      <c r="P6275" s="398"/>
      <c r="Q6275" s="398"/>
    </row>
    <row r="6276" spans="1:17" s="364" customFormat="1" ht="109.2" customHeight="1" x14ac:dyDescent="0.3">
      <c r="A6276" s="368"/>
      <c r="B6276" s="361"/>
      <c r="C6276" s="368"/>
      <c r="D6276" s="368"/>
      <c r="E6276" s="368"/>
      <c r="F6276" s="368"/>
      <c r="G6276" s="369"/>
      <c r="H6276" s="369"/>
      <c r="I6276" s="443"/>
      <c r="J6276" s="368"/>
      <c r="O6276" s="457"/>
      <c r="P6276" s="398"/>
      <c r="Q6276" s="398"/>
    </row>
    <row r="6277" spans="1:17" s="364" customFormat="1" ht="109.2" customHeight="1" x14ac:dyDescent="0.3">
      <c r="A6277" s="368"/>
      <c r="B6277" s="361"/>
      <c r="C6277" s="368"/>
      <c r="D6277" s="368"/>
      <c r="E6277" s="368"/>
      <c r="F6277" s="368"/>
      <c r="G6277" s="369"/>
      <c r="H6277" s="369"/>
      <c r="I6277" s="443"/>
      <c r="J6277" s="368"/>
      <c r="O6277" s="457"/>
      <c r="P6277" s="398"/>
      <c r="Q6277" s="398"/>
    </row>
    <row r="6278" spans="1:17" s="364" customFormat="1" ht="109.2" customHeight="1" x14ac:dyDescent="0.3">
      <c r="A6278" s="368"/>
      <c r="B6278" s="361"/>
      <c r="C6278" s="368"/>
      <c r="D6278" s="368"/>
      <c r="E6278" s="368"/>
      <c r="F6278" s="368"/>
      <c r="G6278" s="369"/>
      <c r="H6278" s="369"/>
      <c r="I6278" s="443"/>
      <c r="J6278" s="368"/>
      <c r="O6278" s="457"/>
      <c r="P6278" s="398"/>
      <c r="Q6278" s="398"/>
    </row>
    <row r="6279" spans="1:17" s="364" customFormat="1" ht="109.2" customHeight="1" x14ac:dyDescent="0.3">
      <c r="A6279" s="368"/>
      <c r="B6279" s="361"/>
      <c r="C6279" s="368"/>
      <c r="D6279" s="368"/>
      <c r="E6279" s="368"/>
      <c r="F6279" s="368"/>
      <c r="G6279" s="369"/>
      <c r="H6279" s="369"/>
      <c r="I6279" s="443"/>
      <c r="J6279" s="368"/>
      <c r="O6279" s="457"/>
      <c r="P6279" s="398"/>
      <c r="Q6279" s="398"/>
    </row>
    <row r="6280" spans="1:17" s="364" customFormat="1" ht="109.2" customHeight="1" x14ac:dyDescent="0.3">
      <c r="A6280" s="368"/>
      <c r="B6280" s="361"/>
      <c r="C6280" s="368"/>
      <c r="D6280" s="368"/>
      <c r="E6280" s="368"/>
      <c r="F6280" s="368"/>
      <c r="G6280" s="369"/>
      <c r="H6280" s="369"/>
      <c r="I6280" s="443"/>
      <c r="J6280" s="368"/>
      <c r="O6280" s="457"/>
      <c r="P6280" s="398"/>
      <c r="Q6280" s="398"/>
    </row>
    <row r="6281" spans="1:17" s="364" customFormat="1" ht="109.2" customHeight="1" x14ac:dyDescent="0.3">
      <c r="A6281" s="368"/>
      <c r="B6281" s="361"/>
      <c r="C6281" s="368"/>
      <c r="D6281" s="368"/>
      <c r="E6281" s="368"/>
      <c r="F6281" s="368"/>
      <c r="G6281" s="369"/>
      <c r="H6281" s="369"/>
      <c r="I6281" s="443"/>
      <c r="J6281" s="368"/>
      <c r="O6281" s="457"/>
      <c r="P6281" s="398"/>
      <c r="Q6281" s="398"/>
    </row>
    <row r="6282" spans="1:17" s="364" customFormat="1" ht="109.2" customHeight="1" x14ac:dyDescent="0.3">
      <c r="A6282" s="368"/>
      <c r="B6282" s="361"/>
      <c r="C6282" s="368"/>
      <c r="D6282" s="368"/>
      <c r="E6282" s="368"/>
      <c r="F6282" s="368"/>
      <c r="G6282" s="369"/>
      <c r="H6282" s="369"/>
      <c r="I6282" s="443"/>
      <c r="J6282" s="368"/>
      <c r="O6282" s="457"/>
      <c r="P6282" s="398"/>
      <c r="Q6282" s="398"/>
    </row>
    <row r="6283" spans="1:17" s="364" customFormat="1" ht="109.2" customHeight="1" x14ac:dyDescent="0.3">
      <c r="A6283" s="368"/>
      <c r="B6283" s="361"/>
      <c r="C6283" s="368"/>
      <c r="D6283" s="368"/>
      <c r="E6283" s="368"/>
      <c r="F6283" s="368"/>
      <c r="G6283" s="369"/>
      <c r="H6283" s="369"/>
      <c r="I6283" s="443"/>
      <c r="J6283" s="368"/>
      <c r="O6283" s="457"/>
      <c r="P6283" s="398"/>
      <c r="Q6283" s="398"/>
    </row>
    <row r="6284" spans="1:17" s="364" customFormat="1" ht="109.2" customHeight="1" x14ac:dyDescent="0.3">
      <c r="A6284" s="368"/>
      <c r="B6284" s="361"/>
      <c r="C6284" s="368"/>
      <c r="D6284" s="368"/>
      <c r="E6284" s="368"/>
      <c r="F6284" s="368"/>
      <c r="G6284" s="369"/>
      <c r="H6284" s="369"/>
      <c r="I6284" s="443"/>
      <c r="J6284" s="368"/>
      <c r="O6284" s="457"/>
      <c r="P6284" s="398"/>
      <c r="Q6284" s="398"/>
    </row>
    <row r="6285" spans="1:17" s="364" customFormat="1" ht="109.2" customHeight="1" x14ac:dyDescent="0.3">
      <c r="A6285" s="368"/>
      <c r="B6285" s="361"/>
      <c r="C6285" s="368"/>
      <c r="D6285" s="368"/>
      <c r="E6285" s="368"/>
      <c r="F6285" s="368"/>
      <c r="G6285" s="369"/>
      <c r="H6285" s="369"/>
      <c r="I6285" s="443"/>
      <c r="J6285" s="368"/>
      <c r="O6285" s="457"/>
      <c r="P6285" s="398"/>
      <c r="Q6285" s="398"/>
    </row>
    <row r="6286" spans="1:17" s="364" customFormat="1" ht="109.2" customHeight="1" x14ac:dyDescent="0.3">
      <c r="A6286" s="368"/>
      <c r="B6286" s="361"/>
      <c r="C6286" s="368"/>
      <c r="D6286" s="368"/>
      <c r="E6286" s="368"/>
      <c r="F6286" s="368"/>
      <c r="G6286" s="369"/>
      <c r="H6286" s="369"/>
      <c r="I6286" s="443"/>
      <c r="J6286" s="368"/>
      <c r="O6286" s="457"/>
      <c r="P6286" s="398"/>
      <c r="Q6286" s="398"/>
    </row>
    <row r="6287" spans="1:17" s="364" customFormat="1" ht="109.2" customHeight="1" x14ac:dyDescent="0.3">
      <c r="A6287" s="368"/>
      <c r="B6287" s="361"/>
      <c r="C6287" s="368"/>
      <c r="D6287" s="368"/>
      <c r="E6287" s="368"/>
      <c r="F6287" s="368"/>
      <c r="G6287" s="369"/>
      <c r="H6287" s="369"/>
      <c r="I6287" s="443"/>
      <c r="J6287" s="368"/>
      <c r="O6287" s="457"/>
      <c r="P6287" s="398"/>
      <c r="Q6287" s="398"/>
    </row>
    <row r="6288" spans="1:17" s="364" customFormat="1" ht="109.2" customHeight="1" x14ac:dyDescent="0.3">
      <c r="A6288" s="368"/>
      <c r="B6288" s="361"/>
      <c r="C6288" s="368"/>
      <c r="D6288" s="368"/>
      <c r="E6288" s="368"/>
      <c r="F6288" s="368"/>
      <c r="G6288" s="369"/>
      <c r="H6288" s="369"/>
      <c r="I6288" s="443"/>
      <c r="J6288" s="368"/>
      <c r="O6288" s="457"/>
      <c r="P6288" s="398"/>
      <c r="Q6288" s="398"/>
    </row>
    <row r="6289" spans="1:17" s="364" customFormat="1" ht="109.2" customHeight="1" x14ac:dyDescent="0.3">
      <c r="A6289" s="368"/>
      <c r="B6289" s="361"/>
      <c r="C6289" s="368"/>
      <c r="D6289" s="368"/>
      <c r="E6289" s="368"/>
      <c r="F6289" s="368"/>
      <c r="G6289" s="369"/>
      <c r="H6289" s="369"/>
      <c r="I6289" s="443"/>
      <c r="J6289" s="368"/>
      <c r="O6289" s="457"/>
      <c r="P6289" s="398"/>
      <c r="Q6289" s="398"/>
    </row>
    <row r="6290" spans="1:17" s="364" customFormat="1" ht="109.2" customHeight="1" x14ac:dyDescent="0.3">
      <c r="A6290" s="368"/>
      <c r="B6290" s="361"/>
      <c r="C6290" s="368"/>
      <c r="D6290" s="368"/>
      <c r="E6290" s="368"/>
      <c r="F6290" s="368"/>
      <c r="G6290" s="369"/>
      <c r="H6290" s="369"/>
      <c r="I6290" s="443"/>
      <c r="J6290" s="368"/>
      <c r="O6290" s="457"/>
      <c r="P6290" s="398"/>
      <c r="Q6290" s="398"/>
    </row>
    <row r="6291" spans="1:17" s="364" customFormat="1" ht="109.2" customHeight="1" x14ac:dyDescent="0.3">
      <c r="A6291" s="368"/>
      <c r="B6291" s="361"/>
      <c r="C6291" s="368"/>
      <c r="D6291" s="368"/>
      <c r="E6291" s="368"/>
      <c r="F6291" s="368"/>
      <c r="G6291" s="369"/>
      <c r="H6291" s="369"/>
      <c r="I6291" s="443"/>
      <c r="J6291" s="368"/>
      <c r="O6291" s="457"/>
      <c r="P6291" s="398"/>
      <c r="Q6291" s="398"/>
    </row>
    <row r="6292" spans="1:17" s="364" customFormat="1" ht="109.2" customHeight="1" x14ac:dyDescent="0.3">
      <c r="A6292" s="368"/>
      <c r="B6292" s="361"/>
      <c r="C6292" s="368"/>
      <c r="D6292" s="368"/>
      <c r="E6292" s="368"/>
      <c r="F6292" s="368"/>
      <c r="G6292" s="369"/>
      <c r="H6292" s="369"/>
      <c r="I6292" s="443"/>
      <c r="J6292" s="368"/>
      <c r="O6292" s="457"/>
      <c r="P6292" s="398"/>
      <c r="Q6292" s="398"/>
    </row>
    <row r="6293" spans="1:17" s="364" customFormat="1" ht="109.2" customHeight="1" x14ac:dyDescent="0.3">
      <c r="A6293" s="368"/>
      <c r="B6293" s="361"/>
      <c r="C6293" s="368"/>
      <c r="D6293" s="368"/>
      <c r="E6293" s="368"/>
      <c r="F6293" s="368"/>
      <c r="G6293" s="369"/>
      <c r="H6293" s="369"/>
      <c r="I6293" s="443"/>
      <c r="J6293" s="368"/>
      <c r="O6293" s="457"/>
      <c r="P6293" s="398"/>
      <c r="Q6293" s="398"/>
    </row>
    <row r="6294" spans="1:17" s="364" customFormat="1" ht="109.2" customHeight="1" x14ac:dyDescent="0.3">
      <c r="A6294" s="368"/>
      <c r="B6294" s="361"/>
      <c r="C6294" s="368"/>
      <c r="D6294" s="368"/>
      <c r="E6294" s="368"/>
      <c r="F6294" s="368"/>
      <c r="G6294" s="369"/>
      <c r="H6294" s="369"/>
      <c r="I6294" s="443"/>
      <c r="J6294" s="368"/>
      <c r="O6294" s="457"/>
      <c r="P6294" s="398"/>
      <c r="Q6294" s="398"/>
    </row>
    <row r="6295" spans="1:17" s="364" customFormat="1" ht="109.2" customHeight="1" x14ac:dyDescent="0.3">
      <c r="A6295" s="368"/>
      <c r="B6295" s="361"/>
      <c r="C6295" s="368"/>
      <c r="D6295" s="368"/>
      <c r="E6295" s="368"/>
      <c r="F6295" s="368"/>
      <c r="G6295" s="369"/>
      <c r="H6295" s="369"/>
      <c r="I6295" s="443"/>
      <c r="J6295" s="368"/>
      <c r="O6295" s="457"/>
      <c r="P6295" s="398"/>
      <c r="Q6295" s="398"/>
    </row>
    <row r="6296" spans="1:17" s="364" customFormat="1" ht="109.2" customHeight="1" x14ac:dyDescent="0.3">
      <c r="A6296" s="368"/>
      <c r="B6296" s="361"/>
      <c r="C6296" s="368"/>
      <c r="D6296" s="368"/>
      <c r="E6296" s="368"/>
      <c r="F6296" s="368"/>
      <c r="G6296" s="369"/>
      <c r="H6296" s="369"/>
      <c r="I6296" s="443"/>
      <c r="J6296" s="368"/>
      <c r="O6296" s="457"/>
      <c r="P6296" s="398"/>
      <c r="Q6296" s="398"/>
    </row>
    <row r="6297" spans="1:17" s="364" customFormat="1" ht="109.2" customHeight="1" x14ac:dyDescent="0.3">
      <c r="A6297" s="368"/>
      <c r="B6297" s="361"/>
      <c r="C6297" s="368"/>
      <c r="D6297" s="368"/>
      <c r="E6297" s="368"/>
      <c r="F6297" s="368"/>
      <c r="G6297" s="369"/>
      <c r="H6297" s="369"/>
      <c r="I6297" s="443"/>
      <c r="J6297" s="368"/>
      <c r="O6297" s="457"/>
      <c r="P6297" s="398"/>
      <c r="Q6297" s="398"/>
    </row>
    <row r="6298" spans="1:17" s="364" customFormat="1" ht="109.2" customHeight="1" x14ac:dyDescent="0.3">
      <c r="A6298" s="368"/>
      <c r="B6298" s="361"/>
      <c r="C6298" s="368"/>
      <c r="D6298" s="368"/>
      <c r="E6298" s="368"/>
      <c r="F6298" s="368"/>
      <c r="G6298" s="369"/>
      <c r="H6298" s="369"/>
      <c r="I6298" s="443"/>
      <c r="J6298" s="368"/>
      <c r="O6298" s="457"/>
      <c r="P6298" s="398"/>
      <c r="Q6298" s="398"/>
    </row>
    <row r="6299" spans="1:17" s="364" customFormat="1" ht="109.2" customHeight="1" x14ac:dyDescent="0.3">
      <c r="A6299" s="368"/>
      <c r="B6299" s="361"/>
      <c r="C6299" s="368"/>
      <c r="D6299" s="368"/>
      <c r="E6299" s="368"/>
      <c r="F6299" s="368"/>
      <c r="G6299" s="369"/>
      <c r="H6299" s="369"/>
      <c r="I6299" s="443"/>
      <c r="J6299" s="368"/>
      <c r="O6299" s="457"/>
      <c r="P6299" s="398"/>
      <c r="Q6299" s="398"/>
    </row>
    <row r="6300" spans="1:17" s="364" customFormat="1" ht="109.2" customHeight="1" x14ac:dyDescent="0.3">
      <c r="A6300" s="368"/>
      <c r="B6300" s="361"/>
      <c r="C6300" s="368"/>
      <c r="D6300" s="368"/>
      <c r="E6300" s="368"/>
      <c r="F6300" s="368"/>
      <c r="G6300" s="369"/>
      <c r="H6300" s="369"/>
      <c r="I6300" s="443"/>
      <c r="J6300" s="368"/>
      <c r="O6300" s="457"/>
      <c r="P6300" s="398"/>
      <c r="Q6300" s="398"/>
    </row>
    <row r="6301" spans="1:17" s="364" customFormat="1" ht="109.2" customHeight="1" x14ac:dyDescent="0.3">
      <c r="A6301" s="368"/>
      <c r="B6301" s="361"/>
      <c r="C6301" s="368"/>
      <c r="D6301" s="368"/>
      <c r="E6301" s="368"/>
      <c r="F6301" s="368"/>
      <c r="G6301" s="369"/>
      <c r="H6301" s="369"/>
      <c r="I6301" s="443"/>
      <c r="J6301" s="368"/>
      <c r="O6301" s="457"/>
      <c r="P6301" s="398"/>
      <c r="Q6301" s="398"/>
    </row>
    <row r="6302" spans="1:17" s="364" customFormat="1" ht="109.2" customHeight="1" x14ac:dyDescent="0.3">
      <c r="A6302" s="368"/>
      <c r="B6302" s="361"/>
      <c r="C6302" s="368"/>
      <c r="D6302" s="368"/>
      <c r="E6302" s="368"/>
      <c r="F6302" s="368"/>
      <c r="G6302" s="369"/>
      <c r="H6302" s="369"/>
      <c r="I6302" s="443"/>
      <c r="J6302" s="368"/>
      <c r="O6302" s="457"/>
      <c r="P6302" s="398"/>
      <c r="Q6302" s="398"/>
    </row>
    <row r="6303" spans="1:17" s="364" customFormat="1" ht="109.2" customHeight="1" x14ac:dyDescent="0.3">
      <c r="A6303" s="368"/>
      <c r="B6303" s="361"/>
      <c r="C6303" s="368"/>
      <c r="D6303" s="368"/>
      <c r="E6303" s="368"/>
      <c r="F6303" s="368"/>
      <c r="G6303" s="369"/>
      <c r="H6303" s="369"/>
      <c r="I6303" s="443"/>
      <c r="J6303" s="368"/>
      <c r="O6303" s="457"/>
      <c r="P6303" s="398"/>
      <c r="Q6303" s="398"/>
    </row>
    <row r="6304" spans="1:17" s="364" customFormat="1" ht="109.2" customHeight="1" x14ac:dyDescent="0.3">
      <c r="A6304" s="368"/>
      <c r="B6304" s="361"/>
      <c r="C6304" s="368"/>
      <c r="D6304" s="368"/>
      <c r="E6304" s="368"/>
      <c r="F6304" s="368"/>
      <c r="G6304" s="369"/>
      <c r="H6304" s="369"/>
      <c r="I6304" s="443"/>
      <c r="J6304" s="368"/>
      <c r="O6304" s="457"/>
      <c r="P6304" s="398"/>
      <c r="Q6304" s="398"/>
    </row>
    <row r="6305" spans="1:17" s="364" customFormat="1" ht="109.2" customHeight="1" x14ac:dyDescent="0.3">
      <c r="A6305" s="368"/>
      <c r="B6305" s="361"/>
      <c r="C6305" s="368"/>
      <c r="D6305" s="368"/>
      <c r="E6305" s="368"/>
      <c r="F6305" s="368"/>
      <c r="G6305" s="369"/>
      <c r="H6305" s="369"/>
      <c r="I6305" s="443"/>
      <c r="J6305" s="368"/>
      <c r="O6305" s="457"/>
      <c r="P6305" s="398"/>
      <c r="Q6305" s="398"/>
    </row>
    <row r="6306" spans="1:17" s="364" customFormat="1" ht="109.2" customHeight="1" x14ac:dyDescent="0.3">
      <c r="A6306" s="368"/>
      <c r="B6306" s="361"/>
      <c r="C6306" s="368"/>
      <c r="D6306" s="368"/>
      <c r="E6306" s="368"/>
      <c r="F6306" s="368"/>
      <c r="G6306" s="369"/>
      <c r="H6306" s="369"/>
      <c r="I6306" s="443"/>
      <c r="J6306" s="368"/>
      <c r="O6306" s="457"/>
      <c r="P6306" s="398"/>
      <c r="Q6306" s="398"/>
    </row>
    <row r="6307" spans="1:17" s="364" customFormat="1" ht="109.2" customHeight="1" x14ac:dyDescent="0.3">
      <c r="A6307" s="368"/>
      <c r="B6307" s="361"/>
      <c r="C6307" s="368"/>
      <c r="D6307" s="368"/>
      <c r="E6307" s="368"/>
      <c r="F6307" s="368"/>
      <c r="G6307" s="369"/>
      <c r="H6307" s="369"/>
      <c r="I6307" s="443"/>
      <c r="J6307" s="368"/>
      <c r="O6307" s="457"/>
      <c r="P6307" s="398"/>
      <c r="Q6307" s="398"/>
    </row>
    <row r="6308" spans="1:17" s="364" customFormat="1" ht="109.2" customHeight="1" x14ac:dyDescent="0.3">
      <c r="A6308" s="368"/>
      <c r="B6308" s="361"/>
      <c r="C6308" s="368"/>
      <c r="D6308" s="368"/>
      <c r="E6308" s="368"/>
      <c r="F6308" s="368"/>
      <c r="G6308" s="369"/>
      <c r="H6308" s="369"/>
      <c r="I6308" s="443"/>
      <c r="J6308" s="368"/>
      <c r="O6308" s="457"/>
      <c r="P6308" s="398"/>
      <c r="Q6308" s="398"/>
    </row>
    <row r="6309" spans="1:17" s="364" customFormat="1" ht="109.2" customHeight="1" x14ac:dyDescent="0.3">
      <c r="A6309" s="368"/>
      <c r="B6309" s="361"/>
      <c r="C6309" s="368"/>
      <c r="D6309" s="368"/>
      <c r="E6309" s="368"/>
      <c r="F6309" s="368"/>
      <c r="G6309" s="369"/>
      <c r="H6309" s="369"/>
      <c r="I6309" s="443"/>
      <c r="J6309" s="368"/>
      <c r="O6309" s="457"/>
      <c r="P6309" s="398"/>
      <c r="Q6309" s="398"/>
    </row>
    <row r="6310" spans="1:17" s="364" customFormat="1" ht="109.2" customHeight="1" x14ac:dyDescent="0.3">
      <c r="A6310" s="368"/>
      <c r="B6310" s="361"/>
      <c r="C6310" s="368"/>
      <c r="D6310" s="368"/>
      <c r="E6310" s="368"/>
      <c r="F6310" s="368"/>
      <c r="G6310" s="369"/>
      <c r="H6310" s="369"/>
      <c r="I6310" s="443"/>
      <c r="J6310" s="368"/>
      <c r="O6310" s="457"/>
      <c r="P6310" s="398"/>
      <c r="Q6310" s="398"/>
    </row>
    <row r="6311" spans="1:17" s="364" customFormat="1" ht="109.2" customHeight="1" x14ac:dyDescent="0.3">
      <c r="A6311" s="368"/>
      <c r="B6311" s="361"/>
      <c r="C6311" s="368"/>
      <c r="D6311" s="368"/>
      <c r="E6311" s="368"/>
      <c r="F6311" s="368"/>
      <c r="G6311" s="369"/>
      <c r="H6311" s="369"/>
      <c r="I6311" s="443"/>
      <c r="J6311" s="368"/>
      <c r="O6311" s="457"/>
      <c r="P6311" s="398"/>
      <c r="Q6311" s="398"/>
    </row>
    <row r="6312" spans="1:17" s="364" customFormat="1" ht="109.2" customHeight="1" x14ac:dyDescent="0.3">
      <c r="A6312" s="368"/>
      <c r="B6312" s="361"/>
      <c r="C6312" s="368"/>
      <c r="D6312" s="368"/>
      <c r="E6312" s="368"/>
      <c r="F6312" s="368"/>
      <c r="G6312" s="369"/>
      <c r="H6312" s="369"/>
      <c r="I6312" s="443"/>
      <c r="J6312" s="368"/>
      <c r="O6312" s="457"/>
      <c r="P6312" s="398"/>
      <c r="Q6312" s="398"/>
    </row>
    <row r="6313" spans="1:17" s="364" customFormat="1" ht="109.2" customHeight="1" x14ac:dyDescent="0.3">
      <c r="A6313" s="368"/>
      <c r="B6313" s="361"/>
      <c r="C6313" s="368"/>
      <c r="D6313" s="368"/>
      <c r="E6313" s="368"/>
      <c r="F6313" s="368"/>
      <c r="G6313" s="369"/>
      <c r="H6313" s="369"/>
      <c r="I6313" s="443"/>
      <c r="J6313" s="368"/>
      <c r="O6313" s="457"/>
      <c r="P6313" s="398"/>
      <c r="Q6313" s="398"/>
    </row>
    <row r="6314" spans="1:17" s="364" customFormat="1" ht="109.2" customHeight="1" x14ac:dyDescent="0.3">
      <c r="A6314" s="368"/>
      <c r="B6314" s="361"/>
      <c r="C6314" s="368"/>
      <c r="D6314" s="368"/>
      <c r="E6314" s="368"/>
      <c r="F6314" s="368"/>
      <c r="G6314" s="369"/>
      <c r="H6314" s="369"/>
      <c r="I6314" s="443"/>
      <c r="J6314" s="368"/>
      <c r="O6314" s="457"/>
      <c r="P6314" s="398"/>
      <c r="Q6314" s="398"/>
    </row>
    <row r="6315" spans="1:17" s="364" customFormat="1" ht="109.2" customHeight="1" x14ac:dyDescent="0.3">
      <c r="A6315" s="368"/>
      <c r="B6315" s="361"/>
      <c r="C6315" s="368"/>
      <c r="D6315" s="368"/>
      <c r="E6315" s="368"/>
      <c r="F6315" s="368"/>
      <c r="G6315" s="369"/>
      <c r="H6315" s="369"/>
      <c r="I6315" s="443"/>
      <c r="J6315" s="368"/>
      <c r="O6315" s="457"/>
      <c r="P6315" s="398"/>
      <c r="Q6315" s="398"/>
    </row>
    <row r="6316" spans="1:17" s="364" customFormat="1" ht="109.2" customHeight="1" x14ac:dyDescent="0.3">
      <c r="A6316" s="368"/>
      <c r="B6316" s="361"/>
      <c r="C6316" s="368"/>
      <c r="D6316" s="368"/>
      <c r="E6316" s="368"/>
      <c r="F6316" s="368"/>
      <c r="G6316" s="369"/>
      <c r="H6316" s="369"/>
      <c r="I6316" s="443"/>
      <c r="J6316" s="368"/>
      <c r="O6316" s="457"/>
      <c r="P6316" s="398"/>
      <c r="Q6316" s="398"/>
    </row>
    <row r="6317" spans="1:17" s="364" customFormat="1" ht="109.2" customHeight="1" x14ac:dyDescent="0.3">
      <c r="A6317" s="368"/>
      <c r="B6317" s="361"/>
      <c r="C6317" s="368"/>
      <c r="D6317" s="368"/>
      <c r="E6317" s="368"/>
      <c r="F6317" s="368"/>
      <c r="G6317" s="369"/>
      <c r="H6317" s="369"/>
      <c r="I6317" s="443"/>
      <c r="J6317" s="368"/>
      <c r="O6317" s="457"/>
      <c r="P6317" s="398"/>
      <c r="Q6317" s="398"/>
    </row>
    <row r="6318" spans="1:17" s="364" customFormat="1" ht="109.2" customHeight="1" x14ac:dyDescent="0.3">
      <c r="A6318" s="368"/>
      <c r="B6318" s="361"/>
      <c r="C6318" s="368"/>
      <c r="D6318" s="368"/>
      <c r="E6318" s="368"/>
      <c r="F6318" s="368"/>
      <c r="G6318" s="369"/>
      <c r="H6318" s="369"/>
      <c r="I6318" s="443"/>
      <c r="J6318" s="368"/>
      <c r="O6318" s="457"/>
      <c r="P6318" s="398"/>
      <c r="Q6318" s="398"/>
    </row>
    <row r="6319" spans="1:17" s="364" customFormat="1" ht="109.2" customHeight="1" x14ac:dyDescent="0.3">
      <c r="A6319" s="368"/>
      <c r="B6319" s="361"/>
      <c r="C6319" s="368"/>
      <c r="D6319" s="368"/>
      <c r="E6319" s="368"/>
      <c r="F6319" s="368"/>
      <c r="G6319" s="369"/>
      <c r="H6319" s="369"/>
      <c r="I6319" s="443"/>
      <c r="J6319" s="368"/>
      <c r="O6319" s="457"/>
      <c r="P6319" s="398"/>
      <c r="Q6319" s="398"/>
    </row>
    <row r="6320" spans="1:17" s="364" customFormat="1" ht="109.2" customHeight="1" x14ac:dyDescent="0.3">
      <c r="A6320" s="368"/>
      <c r="B6320" s="361"/>
      <c r="C6320" s="368"/>
      <c r="D6320" s="368"/>
      <c r="E6320" s="368"/>
      <c r="F6320" s="368"/>
      <c r="G6320" s="369"/>
      <c r="H6320" s="369"/>
      <c r="I6320" s="443"/>
      <c r="J6320" s="368"/>
      <c r="O6320" s="457"/>
      <c r="P6320" s="398"/>
      <c r="Q6320" s="398"/>
    </row>
    <row r="6321" spans="1:17" s="364" customFormat="1" ht="109.2" customHeight="1" x14ac:dyDescent="0.3">
      <c r="A6321" s="368"/>
      <c r="B6321" s="361"/>
      <c r="C6321" s="368"/>
      <c r="D6321" s="368"/>
      <c r="E6321" s="368"/>
      <c r="F6321" s="368"/>
      <c r="G6321" s="369"/>
      <c r="H6321" s="369"/>
      <c r="I6321" s="443"/>
      <c r="J6321" s="368"/>
      <c r="O6321" s="457"/>
      <c r="P6321" s="398"/>
      <c r="Q6321" s="398"/>
    </row>
    <row r="6322" spans="1:17" s="364" customFormat="1" ht="109.2" customHeight="1" x14ac:dyDescent="0.3">
      <c r="A6322" s="368"/>
      <c r="B6322" s="361"/>
      <c r="C6322" s="368"/>
      <c r="D6322" s="368"/>
      <c r="E6322" s="368"/>
      <c r="F6322" s="368"/>
      <c r="G6322" s="369"/>
      <c r="H6322" s="369"/>
      <c r="I6322" s="443"/>
      <c r="J6322" s="368"/>
      <c r="O6322" s="457"/>
      <c r="P6322" s="398"/>
      <c r="Q6322" s="398"/>
    </row>
    <row r="6323" spans="1:17" s="364" customFormat="1" ht="109.2" customHeight="1" x14ac:dyDescent="0.3">
      <c r="A6323" s="368"/>
      <c r="B6323" s="361"/>
      <c r="C6323" s="368"/>
      <c r="D6323" s="368"/>
      <c r="E6323" s="368"/>
      <c r="F6323" s="368"/>
      <c r="G6323" s="369"/>
      <c r="H6323" s="369"/>
      <c r="I6323" s="443"/>
      <c r="J6323" s="368"/>
      <c r="O6323" s="457"/>
      <c r="P6323" s="398"/>
      <c r="Q6323" s="398"/>
    </row>
    <row r="6324" spans="1:17" s="364" customFormat="1" ht="109.2" customHeight="1" x14ac:dyDescent="0.3">
      <c r="A6324" s="368"/>
      <c r="B6324" s="361"/>
      <c r="C6324" s="368"/>
      <c r="D6324" s="368"/>
      <c r="E6324" s="368"/>
      <c r="F6324" s="368"/>
      <c r="G6324" s="369"/>
      <c r="H6324" s="369"/>
      <c r="I6324" s="443"/>
      <c r="J6324" s="368"/>
      <c r="O6324" s="457"/>
      <c r="P6324" s="398"/>
      <c r="Q6324" s="398"/>
    </row>
    <row r="6325" spans="1:17" s="364" customFormat="1" ht="109.2" customHeight="1" x14ac:dyDescent="0.3">
      <c r="A6325" s="368"/>
      <c r="B6325" s="361"/>
      <c r="C6325" s="368"/>
      <c r="D6325" s="368"/>
      <c r="E6325" s="368"/>
      <c r="F6325" s="368"/>
      <c r="G6325" s="369"/>
      <c r="H6325" s="369"/>
      <c r="I6325" s="443"/>
      <c r="J6325" s="368"/>
      <c r="O6325" s="457"/>
      <c r="P6325" s="398"/>
      <c r="Q6325" s="398"/>
    </row>
    <row r="6326" spans="1:17" s="364" customFormat="1" ht="109.2" customHeight="1" x14ac:dyDescent="0.3">
      <c r="A6326" s="368"/>
      <c r="B6326" s="361"/>
      <c r="C6326" s="368"/>
      <c r="D6326" s="368"/>
      <c r="E6326" s="368"/>
      <c r="F6326" s="368"/>
      <c r="G6326" s="369"/>
      <c r="H6326" s="369"/>
      <c r="I6326" s="443"/>
      <c r="J6326" s="368"/>
      <c r="O6326" s="457"/>
      <c r="P6326" s="398"/>
      <c r="Q6326" s="398"/>
    </row>
    <row r="6327" spans="1:17" s="364" customFormat="1" ht="109.2" customHeight="1" x14ac:dyDescent="0.3">
      <c r="A6327" s="368"/>
      <c r="B6327" s="361"/>
      <c r="C6327" s="368"/>
      <c r="D6327" s="368"/>
      <c r="E6327" s="368"/>
      <c r="F6327" s="368"/>
      <c r="G6327" s="369"/>
      <c r="H6327" s="369"/>
      <c r="I6327" s="443"/>
      <c r="J6327" s="368"/>
      <c r="O6327" s="457"/>
      <c r="P6327" s="398"/>
      <c r="Q6327" s="398"/>
    </row>
    <row r="6328" spans="1:17" s="364" customFormat="1" ht="109.2" customHeight="1" x14ac:dyDescent="0.3">
      <c r="A6328" s="368"/>
      <c r="B6328" s="361"/>
      <c r="C6328" s="368"/>
      <c r="D6328" s="368"/>
      <c r="E6328" s="368"/>
      <c r="F6328" s="368"/>
      <c r="G6328" s="369"/>
      <c r="H6328" s="369"/>
      <c r="I6328" s="443"/>
      <c r="J6328" s="368"/>
      <c r="O6328" s="457"/>
      <c r="P6328" s="398"/>
      <c r="Q6328" s="398"/>
    </row>
    <row r="6329" spans="1:17" s="364" customFormat="1" ht="109.2" customHeight="1" x14ac:dyDescent="0.3">
      <c r="A6329" s="368"/>
      <c r="B6329" s="361"/>
      <c r="C6329" s="368"/>
      <c r="D6329" s="368"/>
      <c r="E6329" s="368"/>
      <c r="F6329" s="368"/>
      <c r="G6329" s="369"/>
      <c r="H6329" s="369"/>
      <c r="I6329" s="443"/>
      <c r="J6329" s="368"/>
      <c r="O6329" s="457"/>
      <c r="P6329" s="398"/>
      <c r="Q6329" s="398"/>
    </row>
    <row r="6330" spans="1:17" s="364" customFormat="1" ht="109.2" customHeight="1" x14ac:dyDescent="0.3">
      <c r="A6330" s="368"/>
      <c r="B6330" s="361"/>
      <c r="C6330" s="368"/>
      <c r="D6330" s="368"/>
      <c r="E6330" s="368"/>
      <c r="F6330" s="368"/>
      <c r="G6330" s="369"/>
      <c r="H6330" s="369"/>
      <c r="I6330" s="443"/>
      <c r="J6330" s="368"/>
      <c r="O6330" s="457"/>
      <c r="P6330" s="398"/>
      <c r="Q6330" s="398"/>
    </row>
    <row r="6331" spans="1:17" s="364" customFormat="1" ht="109.2" customHeight="1" x14ac:dyDescent="0.3">
      <c r="A6331" s="368"/>
      <c r="B6331" s="361"/>
      <c r="C6331" s="368"/>
      <c r="D6331" s="368"/>
      <c r="E6331" s="368"/>
      <c r="F6331" s="368"/>
      <c r="G6331" s="369"/>
      <c r="H6331" s="369"/>
      <c r="I6331" s="443"/>
      <c r="J6331" s="368"/>
      <c r="O6331" s="457"/>
      <c r="P6331" s="398"/>
      <c r="Q6331" s="398"/>
    </row>
    <row r="6332" spans="1:17" s="364" customFormat="1" ht="109.2" customHeight="1" x14ac:dyDescent="0.3">
      <c r="A6332" s="368"/>
      <c r="B6332" s="361"/>
      <c r="C6332" s="368"/>
      <c r="D6332" s="368"/>
      <c r="E6332" s="368"/>
      <c r="F6332" s="368"/>
      <c r="G6332" s="369"/>
      <c r="H6332" s="369"/>
      <c r="I6332" s="443"/>
      <c r="J6332" s="368"/>
      <c r="O6332" s="457"/>
      <c r="P6332" s="398"/>
      <c r="Q6332" s="398"/>
    </row>
    <row r="6333" spans="1:17" s="364" customFormat="1" ht="109.2" customHeight="1" x14ac:dyDescent="0.3">
      <c r="A6333" s="368"/>
      <c r="B6333" s="361"/>
      <c r="C6333" s="368"/>
      <c r="D6333" s="368"/>
      <c r="E6333" s="368"/>
      <c r="F6333" s="368"/>
      <c r="G6333" s="369"/>
      <c r="H6333" s="369"/>
      <c r="I6333" s="443"/>
      <c r="J6333" s="368"/>
      <c r="O6333" s="457"/>
      <c r="P6333" s="398"/>
      <c r="Q6333" s="398"/>
    </row>
    <row r="6334" spans="1:17" s="364" customFormat="1" ht="109.2" customHeight="1" x14ac:dyDescent="0.3">
      <c r="A6334" s="368"/>
      <c r="B6334" s="361"/>
      <c r="C6334" s="368"/>
      <c r="D6334" s="368"/>
      <c r="E6334" s="368"/>
      <c r="F6334" s="368"/>
      <c r="G6334" s="369"/>
      <c r="H6334" s="369"/>
      <c r="I6334" s="443"/>
      <c r="J6334" s="368"/>
      <c r="O6334" s="457"/>
      <c r="P6334" s="398"/>
      <c r="Q6334" s="398"/>
    </row>
    <row r="6335" spans="1:17" s="364" customFormat="1" ht="109.2" customHeight="1" x14ac:dyDescent="0.3">
      <c r="A6335" s="368"/>
      <c r="B6335" s="361"/>
      <c r="C6335" s="368"/>
      <c r="D6335" s="368"/>
      <c r="E6335" s="368"/>
      <c r="F6335" s="368"/>
      <c r="G6335" s="369"/>
      <c r="H6335" s="369"/>
      <c r="I6335" s="443"/>
      <c r="J6335" s="368"/>
      <c r="O6335" s="457"/>
      <c r="P6335" s="398"/>
      <c r="Q6335" s="398"/>
    </row>
    <row r="6336" spans="1:17" s="364" customFormat="1" ht="109.2" customHeight="1" x14ac:dyDescent="0.3">
      <c r="A6336" s="368"/>
      <c r="B6336" s="361"/>
      <c r="C6336" s="368"/>
      <c r="D6336" s="368"/>
      <c r="E6336" s="368"/>
      <c r="F6336" s="368"/>
      <c r="G6336" s="369"/>
      <c r="H6336" s="369"/>
      <c r="I6336" s="443"/>
      <c r="J6336" s="368"/>
      <c r="O6336" s="457"/>
      <c r="P6336" s="398"/>
      <c r="Q6336" s="398"/>
    </row>
    <row r="6337" spans="1:17" s="364" customFormat="1" ht="109.2" customHeight="1" x14ac:dyDescent="0.3">
      <c r="A6337" s="368"/>
      <c r="B6337" s="361"/>
      <c r="C6337" s="368"/>
      <c r="D6337" s="368"/>
      <c r="E6337" s="368"/>
      <c r="F6337" s="368"/>
      <c r="G6337" s="369"/>
      <c r="H6337" s="369"/>
      <c r="I6337" s="443"/>
      <c r="J6337" s="368"/>
      <c r="O6337" s="457"/>
      <c r="P6337" s="398"/>
      <c r="Q6337" s="398"/>
    </row>
    <row r="6338" spans="1:17" s="364" customFormat="1" ht="109.2" customHeight="1" x14ac:dyDescent="0.3">
      <c r="A6338" s="368"/>
      <c r="B6338" s="361"/>
      <c r="C6338" s="368"/>
      <c r="D6338" s="368"/>
      <c r="E6338" s="368"/>
      <c r="F6338" s="368"/>
      <c r="G6338" s="369"/>
      <c r="H6338" s="369"/>
      <c r="I6338" s="443"/>
      <c r="J6338" s="368"/>
      <c r="O6338" s="457"/>
      <c r="P6338" s="398"/>
      <c r="Q6338" s="398"/>
    </row>
    <row r="6339" spans="1:17" s="364" customFormat="1" ht="109.2" customHeight="1" x14ac:dyDescent="0.3">
      <c r="A6339" s="368"/>
      <c r="B6339" s="361"/>
      <c r="C6339" s="368"/>
      <c r="D6339" s="368"/>
      <c r="E6339" s="368"/>
      <c r="F6339" s="368"/>
      <c r="G6339" s="369"/>
      <c r="H6339" s="369"/>
      <c r="I6339" s="443"/>
      <c r="J6339" s="368"/>
      <c r="O6339" s="457"/>
      <c r="P6339" s="398"/>
      <c r="Q6339" s="398"/>
    </row>
    <row r="6340" spans="1:17" s="364" customFormat="1" ht="109.2" customHeight="1" x14ac:dyDescent="0.3">
      <c r="A6340" s="368"/>
      <c r="B6340" s="361"/>
      <c r="C6340" s="368"/>
      <c r="D6340" s="368"/>
      <c r="E6340" s="368"/>
      <c r="F6340" s="368"/>
      <c r="G6340" s="369"/>
      <c r="H6340" s="369"/>
      <c r="I6340" s="443"/>
      <c r="J6340" s="368"/>
      <c r="O6340" s="457"/>
      <c r="P6340" s="398"/>
      <c r="Q6340" s="398"/>
    </row>
    <row r="6341" spans="1:17" s="364" customFormat="1" ht="109.2" customHeight="1" x14ac:dyDescent="0.3">
      <c r="A6341" s="368"/>
      <c r="B6341" s="361"/>
      <c r="C6341" s="368"/>
      <c r="D6341" s="368"/>
      <c r="E6341" s="368"/>
      <c r="F6341" s="368"/>
      <c r="G6341" s="369"/>
      <c r="H6341" s="369"/>
      <c r="I6341" s="443"/>
      <c r="J6341" s="368"/>
      <c r="O6341" s="457"/>
      <c r="P6341" s="398"/>
      <c r="Q6341" s="398"/>
    </row>
    <row r="6342" spans="1:17" s="364" customFormat="1" ht="109.2" customHeight="1" x14ac:dyDescent="0.3">
      <c r="A6342" s="368"/>
      <c r="B6342" s="361"/>
      <c r="C6342" s="368"/>
      <c r="D6342" s="368"/>
      <c r="E6342" s="368"/>
      <c r="F6342" s="368"/>
      <c r="G6342" s="369"/>
      <c r="H6342" s="369"/>
      <c r="I6342" s="443"/>
      <c r="J6342" s="368"/>
      <c r="O6342" s="457"/>
      <c r="P6342" s="398"/>
      <c r="Q6342" s="398"/>
    </row>
    <row r="6343" spans="1:17" s="364" customFormat="1" ht="109.2" customHeight="1" x14ac:dyDescent="0.3">
      <c r="A6343" s="368"/>
      <c r="B6343" s="361"/>
      <c r="C6343" s="368"/>
      <c r="D6343" s="368"/>
      <c r="E6343" s="368"/>
      <c r="F6343" s="368"/>
      <c r="G6343" s="369"/>
      <c r="H6343" s="369"/>
      <c r="I6343" s="443"/>
      <c r="J6343" s="368"/>
      <c r="O6343" s="457"/>
      <c r="P6343" s="398"/>
      <c r="Q6343" s="398"/>
    </row>
    <row r="6344" spans="1:17" s="364" customFormat="1" ht="109.2" customHeight="1" x14ac:dyDescent="0.3">
      <c r="A6344" s="368"/>
      <c r="B6344" s="361"/>
      <c r="C6344" s="368"/>
      <c r="D6344" s="368"/>
      <c r="E6344" s="368"/>
      <c r="F6344" s="368"/>
      <c r="G6344" s="369"/>
      <c r="H6344" s="369"/>
      <c r="I6344" s="443"/>
      <c r="J6344" s="368"/>
      <c r="O6344" s="457"/>
      <c r="P6344" s="398"/>
      <c r="Q6344" s="398"/>
    </row>
    <row r="6345" spans="1:17" s="364" customFormat="1" ht="109.2" customHeight="1" x14ac:dyDescent="0.3">
      <c r="A6345" s="368"/>
      <c r="B6345" s="361"/>
      <c r="C6345" s="368"/>
      <c r="D6345" s="368"/>
      <c r="E6345" s="368"/>
      <c r="F6345" s="368"/>
      <c r="G6345" s="369"/>
      <c r="H6345" s="369"/>
      <c r="I6345" s="443"/>
      <c r="J6345" s="368"/>
      <c r="O6345" s="457"/>
      <c r="P6345" s="398"/>
      <c r="Q6345" s="398"/>
    </row>
    <row r="6346" spans="1:17" s="364" customFormat="1" ht="109.2" customHeight="1" x14ac:dyDescent="0.3">
      <c r="A6346" s="368"/>
      <c r="B6346" s="361"/>
      <c r="C6346" s="368"/>
      <c r="D6346" s="368"/>
      <c r="E6346" s="368"/>
      <c r="F6346" s="368"/>
      <c r="G6346" s="369"/>
      <c r="H6346" s="369"/>
      <c r="I6346" s="443"/>
      <c r="J6346" s="368"/>
      <c r="O6346" s="457"/>
      <c r="P6346" s="398"/>
      <c r="Q6346" s="398"/>
    </row>
    <row r="6347" spans="1:17" s="364" customFormat="1" ht="109.2" customHeight="1" x14ac:dyDescent="0.3">
      <c r="A6347" s="368"/>
      <c r="B6347" s="361"/>
      <c r="C6347" s="368"/>
      <c r="D6347" s="368"/>
      <c r="E6347" s="368"/>
      <c r="F6347" s="368"/>
      <c r="G6347" s="369"/>
      <c r="H6347" s="369"/>
      <c r="I6347" s="443"/>
      <c r="J6347" s="368"/>
      <c r="O6347" s="457"/>
      <c r="P6347" s="398"/>
      <c r="Q6347" s="398"/>
    </row>
    <row r="6348" spans="1:17" s="364" customFormat="1" ht="109.2" customHeight="1" x14ac:dyDescent="0.3">
      <c r="A6348" s="368"/>
      <c r="B6348" s="361"/>
      <c r="C6348" s="368"/>
      <c r="D6348" s="368"/>
      <c r="E6348" s="368"/>
      <c r="F6348" s="368"/>
      <c r="G6348" s="369"/>
      <c r="H6348" s="369"/>
      <c r="I6348" s="443"/>
      <c r="J6348" s="368"/>
      <c r="O6348" s="457"/>
      <c r="P6348" s="398"/>
      <c r="Q6348" s="398"/>
    </row>
    <row r="6349" spans="1:17" s="364" customFormat="1" ht="109.2" customHeight="1" x14ac:dyDescent="0.3">
      <c r="A6349" s="368"/>
      <c r="B6349" s="361"/>
      <c r="C6349" s="368"/>
      <c r="D6349" s="368"/>
      <c r="E6349" s="368"/>
      <c r="F6349" s="368"/>
      <c r="G6349" s="369"/>
      <c r="H6349" s="369"/>
      <c r="I6349" s="443"/>
      <c r="J6349" s="368"/>
      <c r="O6349" s="457"/>
      <c r="P6349" s="398"/>
      <c r="Q6349" s="398"/>
    </row>
    <row r="6350" spans="1:17" s="364" customFormat="1" ht="109.2" customHeight="1" x14ac:dyDescent="0.3">
      <c r="A6350" s="368"/>
      <c r="B6350" s="361"/>
      <c r="C6350" s="368"/>
      <c r="D6350" s="368"/>
      <c r="E6350" s="368"/>
      <c r="F6350" s="368"/>
      <c r="G6350" s="369"/>
      <c r="H6350" s="369"/>
      <c r="I6350" s="443"/>
      <c r="J6350" s="368"/>
      <c r="O6350" s="457"/>
      <c r="P6350" s="398"/>
      <c r="Q6350" s="398"/>
    </row>
    <row r="6351" spans="1:17" s="364" customFormat="1" ht="109.2" customHeight="1" x14ac:dyDescent="0.3">
      <c r="A6351" s="368"/>
      <c r="B6351" s="361"/>
      <c r="C6351" s="368"/>
      <c r="D6351" s="368"/>
      <c r="E6351" s="368"/>
      <c r="F6351" s="368"/>
      <c r="G6351" s="369"/>
      <c r="H6351" s="369"/>
      <c r="I6351" s="443"/>
      <c r="J6351" s="368"/>
      <c r="O6351" s="457"/>
      <c r="P6351" s="398"/>
      <c r="Q6351" s="398"/>
    </row>
    <row r="6352" spans="1:17" s="364" customFormat="1" ht="109.2" customHeight="1" x14ac:dyDescent="0.3">
      <c r="A6352" s="368"/>
      <c r="B6352" s="361"/>
      <c r="C6352" s="368"/>
      <c r="D6352" s="368"/>
      <c r="E6352" s="368"/>
      <c r="F6352" s="368"/>
      <c r="G6352" s="369"/>
      <c r="H6352" s="369"/>
      <c r="I6352" s="443"/>
      <c r="J6352" s="368"/>
      <c r="O6352" s="457"/>
      <c r="P6352" s="398"/>
      <c r="Q6352" s="398"/>
    </row>
    <row r="6353" spans="1:17" s="364" customFormat="1" ht="109.2" customHeight="1" x14ac:dyDescent="0.3">
      <c r="A6353" s="368"/>
      <c r="B6353" s="361"/>
      <c r="C6353" s="368"/>
      <c r="D6353" s="368"/>
      <c r="E6353" s="368"/>
      <c r="F6353" s="368"/>
      <c r="G6353" s="369"/>
      <c r="H6353" s="369"/>
      <c r="I6353" s="443"/>
      <c r="J6353" s="368"/>
      <c r="O6353" s="457"/>
      <c r="P6353" s="398"/>
      <c r="Q6353" s="398"/>
    </row>
    <row r="6354" spans="1:17" s="364" customFormat="1" ht="109.2" customHeight="1" x14ac:dyDescent="0.3">
      <c r="A6354" s="368"/>
      <c r="B6354" s="361"/>
      <c r="C6354" s="368"/>
      <c r="D6354" s="368"/>
      <c r="E6354" s="368"/>
      <c r="F6354" s="368"/>
      <c r="G6354" s="369"/>
      <c r="H6354" s="369"/>
      <c r="I6354" s="443"/>
      <c r="J6354" s="368"/>
      <c r="O6354" s="457"/>
      <c r="P6354" s="398"/>
      <c r="Q6354" s="398"/>
    </row>
    <row r="6355" spans="1:17" s="364" customFormat="1" ht="109.2" customHeight="1" x14ac:dyDescent="0.3">
      <c r="A6355" s="368"/>
      <c r="B6355" s="361"/>
      <c r="C6355" s="368"/>
      <c r="D6355" s="368"/>
      <c r="E6355" s="368"/>
      <c r="F6355" s="368"/>
      <c r="G6355" s="369"/>
      <c r="H6355" s="369"/>
      <c r="I6355" s="443"/>
      <c r="J6355" s="368"/>
      <c r="O6355" s="457"/>
      <c r="P6355" s="398"/>
      <c r="Q6355" s="398"/>
    </row>
    <row r="6356" spans="1:17" s="364" customFormat="1" ht="109.2" customHeight="1" x14ac:dyDescent="0.3">
      <c r="A6356" s="368"/>
      <c r="B6356" s="361"/>
      <c r="C6356" s="368"/>
      <c r="D6356" s="368"/>
      <c r="E6356" s="368"/>
      <c r="F6356" s="368"/>
      <c r="G6356" s="369"/>
      <c r="H6356" s="369"/>
      <c r="I6356" s="443"/>
      <c r="J6356" s="368"/>
      <c r="O6356" s="457"/>
      <c r="P6356" s="398"/>
      <c r="Q6356" s="398"/>
    </row>
    <row r="6357" spans="1:17" s="364" customFormat="1" ht="109.2" customHeight="1" x14ac:dyDescent="0.3">
      <c r="A6357" s="368"/>
      <c r="B6357" s="361"/>
      <c r="C6357" s="368"/>
      <c r="D6357" s="368"/>
      <c r="E6357" s="368"/>
      <c r="F6357" s="368"/>
      <c r="G6357" s="369"/>
      <c r="H6357" s="369"/>
      <c r="I6357" s="443"/>
      <c r="J6357" s="368"/>
      <c r="O6357" s="457"/>
      <c r="P6357" s="398"/>
      <c r="Q6357" s="398"/>
    </row>
    <row r="6358" spans="1:17" s="364" customFormat="1" ht="109.2" customHeight="1" x14ac:dyDescent="0.3">
      <c r="A6358" s="368"/>
      <c r="B6358" s="361"/>
      <c r="C6358" s="368"/>
      <c r="D6358" s="368"/>
      <c r="E6358" s="368"/>
      <c r="F6358" s="368"/>
      <c r="G6358" s="369"/>
      <c r="H6358" s="369"/>
      <c r="I6358" s="443"/>
      <c r="J6358" s="368"/>
      <c r="O6358" s="457"/>
      <c r="P6358" s="398"/>
      <c r="Q6358" s="398"/>
    </row>
    <row r="6359" spans="1:17" s="364" customFormat="1" ht="109.2" customHeight="1" x14ac:dyDescent="0.3">
      <c r="A6359" s="368"/>
      <c r="B6359" s="361"/>
      <c r="C6359" s="368"/>
      <c r="D6359" s="368"/>
      <c r="E6359" s="368"/>
      <c r="F6359" s="368"/>
      <c r="G6359" s="369"/>
      <c r="H6359" s="369"/>
      <c r="I6359" s="443"/>
      <c r="J6359" s="368"/>
      <c r="O6359" s="457"/>
      <c r="P6359" s="398"/>
      <c r="Q6359" s="398"/>
    </row>
    <row r="6360" spans="1:17" s="364" customFormat="1" ht="109.2" customHeight="1" x14ac:dyDescent="0.3">
      <c r="A6360" s="368"/>
      <c r="B6360" s="361"/>
      <c r="C6360" s="368"/>
      <c r="D6360" s="368"/>
      <c r="E6360" s="368"/>
      <c r="F6360" s="368"/>
      <c r="G6360" s="369"/>
      <c r="H6360" s="369"/>
      <c r="I6360" s="443"/>
      <c r="J6360" s="368"/>
      <c r="O6360" s="457"/>
      <c r="P6360" s="398"/>
      <c r="Q6360" s="398"/>
    </row>
    <row r="6361" spans="1:17" s="364" customFormat="1" ht="109.2" customHeight="1" x14ac:dyDescent="0.3">
      <c r="A6361" s="368"/>
      <c r="B6361" s="361"/>
      <c r="C6361" s="368"/>
      <c r="D6361" s="368"/>
      <c r="E6361" s="368"/>
      <c r="F6361" s="368"/>
      <c r="G6361" s="369"/>
      <c r="H6361" s="369"/>
      <c r="I6361" s="443"/>
      <c r="J6361" s="368"/>
      <c r="O6361" s="457"/>
      <c r="P6361" s="398"/>
      <c r="Q6361" s="398"/>
    </row>
    <row r="6362" spans="1:17" s="364" customFormat="1" ht="109.2" customHeight="1" x14ac:dyDescent="0.3">
      <c r="A6362" s="368"/>
      <c r="B6362" s="361"/>
      <c r="C6362" s="368"/>
      <c r="D6362" s="368"/>
      <c r="E6362" s="368"/>
      <c r="F6362" s="368"/>
      <c r="G6362" s="369"/>
      <c r="H6362" s="369"/>
      <c r="I6362" s="443"/>
      <c r="J6362" s="368"/>
      <c r="O6362" s="457"/>
      <c r="P6362" s="398"/>
      <c r="Q6362" s="398"/>
    </row>
    <row r="6363" spans="1:17" s="364" customFormat="1" ht="109.2" customHeight="1" x14ac:dyDescent="0.3">
      <c r="A6363" s="368"/>
      <c r="B6363" s="361"/>
      <c r="C6363" s="368"/>
      <c r="D6363" s="368"/>
      <c r="E6363" s="368"/>
      <c r="F6363" s="368"/>
      <c r="G6363" s="369"/>
      <c r="H6363" s="369"/>
      <c r="I6363" s="443"/>
      <c r="J6363" s="368"/>
      <c r="O6363" s="457"/>
      <c r="P6363" s="398"/>
      <c r="Q6363" s="398"/>
    </row>
    <row r="6364" spans="1:17" s="364" customFormat="1" ht="109.2" customHeight="1" x14ac:dyDescent="0.3">
      <c r="A6364" s="368"/>
      <c r="B6364" s="361"/>
      <c r="C6364" s="368"/>
      <c r="D6364" s="368"/>
      <c r="E6364" s="368"/>
      <c r="F6364" s="368"/>
      <c r="G6364" s="369"/>
      <c r="H6364" s="369"/>
      <c r="I6364" s="443"/>
      <c r="J6364" s="368"/>
      <c r="O6364" s="457"/>
      <c r="P6364" s="398"/>
      <c r="Q6364" s="398"/>
    </row>
    <row r="6365" spans="1:17" s="364" customFormat="1" ht="109.2" customHeight="1" x14ac:dyDescent="0.3">
      <c r="A6365" s="368"/>
      <c r="B6365" s="361"/>
      <c r="C6365" s="368"/>
      <c r="D6365" s="368"/>
      <c r="E6365" s="368"/>
      <c r="F6365" s="368"/>
      <c r="G6365" s="369"/>
      <c r="H6365" s="369"/>
      <c r="I6365" s="443"/>
      <c r="J6365" s="368"/>
      <c r="O6365" s="457"/>
      <c r="P6365" s="398"/>
      <c r="Q6365" s="398"/>
    </row>
    <row r="6366" spans="1:17" s="364" customFormat="1" ht="109.2" customHeight="1" x14ac:dyDescent="0.3">
      <c r="A6366" s="368"/>
      <c r="B6366" s="361"/>
      <c r="C6366" s="368"/>
      <c r="D6366" s="368"/>
      <c r="E6366" s="368"/>
      <c r="F6366" s="368"/>
      <c r="G6366" s="369"/>
      <c r="H6366" s="369"/>
      <c r="I6366" s="443"/>
      <c r="J6366" s="368"/>
      <c r="O6366" s="457"/>
      <c r="P6366" s="398"/>
      <c r="Q6366" s="398"/>
    </row>
    <row r="6367" spans="1:17" s="364" customFormat="1" ht="109.2" customHeight="1" x14ac:dyDescent="0.3">
      <c r="A6367" s="368"/>
      <c r="B6367" s="361"/>
      <c r="C6367" s="368"/>
      <c r="D6367" s="368"/>
      <c r="E6367" s="368"/>
      <c r="F6367" s="368"/>
      <c r="G6367" s="369"/>
      <c r="H6367" s="369"/>
      <c r="I6367" s="443"/>
      <c r="J6367" s="368"/>
      <c r="O6367" s="457"/>
      <c r="P6367" s="398"/>
      <c r="Q6367" s="398"/>
    </row>
    <row r="6368" spans="1:17" s="364" customFormat="1" ht="109.2" customHeight="1" x14ac:dyDescent="0.3">
      <c r="A6368" s="368"/>
      <c r="B6368" s="361"/>
      <c r="C6368" s="368"/>
      <c r="D6368" s="368"/>
      <c r="E6368" s="368"/>
      <c r="F6368" s="368"/>
      <c r="G6368" s="369"/>
      <c r="H6368" s="369"/>
      <c r="I6368" s="443"/>
      <c r="J6368" s="368"/>
      <c r="O6368" s="457"/>
      <c r="P6368" s="398"/>
      <c r="Q6368" s="398"/>
    </row>
    <row r="6369" spans="1:17" s="364" customFormat="1" ht="109.2" customHeight="1" x14ac:dyDescent="0.3">
      <c r="A6369" s="368"/>
      <c r="B6369" s="361"/>
      <c r="C6369" s="368"/>
      <c r="D6369" s="368"/>
      <c r="E6369" s="368"/>
      <c r="F6369" s="368"/>
      <c r="G6369" s="369"/>
      <c r="H6369" s="369"/>
      <c r="I6369" s="443"/>
      <c r="J6369" s="368"/>
      <c r="O6369" s="457"/>
      <c r="P6369" s="398"/>
      <c r="Q6369" s="398"/>
    </row>
    <row r="6370" spans="1:17" s="364" customFormat="1" ht="109.2" customHeight="1" x14ac:dyDescent="0.3">
      <c r="A6370" s="368"/>
      <c r="B6370" s="361"/>
      <c r="C6370" s="368"/>
      <c r="D6370" s="368"/>
      <c r="E6370" s="368"/>
      <c r="F6370" s="368"/>
      <c r="G6370" s="369"/>
      <c r="H6370" s="369"/>
      <c r="I6370" s="443"/>
      <c r="J6370" s="368"/>
      <c r="O6370" s="457"/>
      <c r="P6370" s="398"/>
      <c r="Q6370" s="398"/>
    </row>
    <row r="6371" spans="1:17" s="364" customFormat="1" ht="109.2" customHeight="1" x14ac:dyDescent="0.3">
      <c r="A6371" s="368"/>
      <c r="B6371" s="361"/>
      <c r="C6371" s="368"/>
      <c r="D6371" s="368"/>
      <c r="E6371" s="368"/>
      <c r="F6371" s="368"/>
      <c r="G6371" s="369"/>
      <c r="H6371" s="369"/>
      <c r="I6371" s="443"/>
      <c r="J6371" s="368"/>
      <c r="O6371" s="457"/>
      <c r="P6371" s="398"/>
      <c r="Q6371" s="398"/>
    </row>
    <row r="6372" spans="1:17" s="364" customFormat="1" ht="109.2" customHeight="1" x14ac:dyDescent="0.3">
      <c r="A6372" s="368"/>
      <c r="B6372" s="361"/>
      <c r="C6372" s="368"/>
      <c r="D6372" s="368"/>
      <c r="E6372" s="368"/>
      <c r="F6372" s="368"/>
      <c r="G6372" s="369"/>
      <c r="H6372" s="369"/>
      <c r="I6372" s="443"/>
      <c r="J6372" s="368"/>
      <c r="O6372" s="457"/>
      <c r="P6372" s="398"/>
      <c r="Q6372" s="398"/>
    </row>
    <row r="6373" spans="1:17" s="364" customFormat="1" ht="109.2" customHeight="1" x14ac:dyDescent="0.3">
      <c r="A6373" s="368"/>
      <c r="B6373" s="361"/>
      <c r="C6373" s="368"/>
      <c r="D6373" s="368"/>
      <c r="E6373" s="368"/>
      <c r="F6373" s="368"/>
      <c r="G6373" s="369"/>
      <c r="H6373" s="369"/>
      <c r="I6373" s="443"/>
      <c r="J6373" s="368"/>
      <c r="O6373" s="457"/>
      <c r="P6373" s="398"/>
      <c r="Q6373" s="398"/>
    </row>
    <row r="6374" spans="1:17" s="364" customFormat="1" ht="109.2" customHeight="1" x14ac:dyDescent="0.3">
      <c r="A6374" s="368"/>
      <c r="B6374" s="361"/>
      <c r="C6374" s="368"/>
      <c r="D6374" s="368"/>
      <c r="E6374" s="368"/>
      <c r="F6374" s="368"/>
      <c r="G6374" s="369"/>
      <c r="H6374" s="369"/>
      <c r="I6374" s="443"/>
      <c r="J6374" s="368"/>
      <c r="O6374" s="457"/>
      <c r="P6374" s="398"/>
      <c r="Q6374" s="398"/>
    </row>
    <row r="6375" spans="1:17" s="364" customFormat="1" ht="109.2" customHeight="1" x14ac:dyDescent="0.3">
      <c r="A6375" s="368"/>
      <c r="B6375" s="361"/>
      <c r="C6375" s="368"/>
      <c r="D6375" s="368"/>
      <c r="E6375" s="368"/>
      <c r="F6375" s="368"/>
      <c r="G6375" s="369"/>
      <c r="H6375" s="369"/>
      <c r="I6375" s="443"/>
      <c r="J6375" s="368"/>
      <c r="O6375" s="457"/>
      <c r="P6375" s="398"/>
      <c r="Q6375" s="398"/>
    </row>
    <row r="6376" spans="1:17" s="364" customFormat="1" ht="109.2" customHeight="1" x14ac:dyDescent="0.3">
      <c r="A6376" s="368"/>
      <c r="B6376" s="361"/>
      <c r="C6376" s="368"/>
      <c r="D6376" s="368"/>
      <c r="E6376" s="368"/>
      <c r="F6376" s="368"/>
      <c r="G6376" s="369"/>
      <c r="H6376" s="369"/>
      <c r="I6376" s="443"/>
      <c r="J6376" s="368"/>
      <c r="O6376" s="457"/>
      <c r="P6376" s="398"/>
      <c r="Q6376" s="398"/>
    </row>
    <row r="6377" spans="1:17" s="364" customFormat="1" ht="109.2" customHeight="1" x14ac:dyDescent="0.3">
      <c r="A6377" s="368"/>
      <c r="B6377" s="361"/>
      <c r="C6377" s="368"/>
      <c r="D6377" s="368"/>
      <c r="E6377" s="368"/>
      <c r="F6377" s="368"/>
      <c r="G6377" s="369"/>
      <c r="H6377" s="369"/>
      <c r="I6377" s="443"/>
      <c r="J6377" s="368"/>
      <c r="O6377" s="457"/>
      <c r="P6377" s="398"/>
      <c r="Q6377" s="398"/>
    </row>
    <row r="6378" spans="1:17" s="364" customFormat="1" ht="109.2" customHeight="1" x14ac:dyDescent="0.3">
      <c r="A6378" s="368"/>
      <c r="B6378" s="361"/>
      <c r="C6378" s="368"/>
      <c r="D6378" s="368"/>
      <c r="E6378" s="368"/>
      <c r="F6378" s="368"/>
      <c r="G6378" s="369"/>
      <c r="H6378" s="369"/>
      <c r="I6378" s="443"/>
      <c r="J6378" s="368"/>
      <c r="O6378" s="457"/>
      <c r="P6378" s="398"/>
      <c r="Q6378" s="398"/>
    </row>
    <row r="6379" spans="1:17" s="364" customFormat="1" ht="109.2" customHeight="1" x14ac:dyDescent="0.3">
      <c r="A6379" s="368"/>
      <c r="B6379" s="361"/>
      <c r="C6379" s="368"/>
      <c r="D6379" s="368"/>
      <c r="E6379" s="368"/>
      <c r="F6379" s="368"/>
      <c r="G6379" s="369"/>
      <c r="H6379" s="369"/>
      <c r="I6379" s="443"/>
      <c r="J6379" s="368"/>
      <c r="O6379" s="457"/>
      <c r="P6379" s="398"/>
      <c r="Q6379" s="398"/>
    </row>
    <row r="6380" spans="1:17" s="364" customFormat="1" ht="109.2" customHeight="1" x14ac:dyDescent="0.3">
      <c r="A6380" s="368"/>
      <c r="B6380" s="361"/>
      <c r="C6380" s="368"/>
      <c r="D6380" s="368"/>
      <c r="E6380" s="368"/>
      <c r="F6380" s="368"/>
      <c r="G6380" s="369"/>
      <c r="H6380" s="369"/>
      <c r="I6380" s="443"/>
      <c r="J6380" s="368"/>
      <c r="O6380" s="457"/>
      <c r="P6380" s="398"/>
      <c r="Q6380" s="398"/>
    </row>
    <row r="6381" spans="1:17" s="364" customFormat="1" ht="109.2" customHeight="1" x14ac:dyDescent="0.3">
      <c r="A6381" s="368"/>
      <c r="B6381" s="361"/>
      <c r="C6381" s="368"/>
      <c r="D6381" s="368"/>
      <c r="E6381" s="368"/>
      <c r="F6381" s="368"/>
      <c r="G6381" s="369"/>
      <c r="H6381" s="369"/>
      <c r="I6381" s="443"/>
      <c r="J6381" s="368"/>
      <c r="O6381" s="457"/>
      <c r="P6381" s="398"/>
      <c r="Q6381" s="398"/>
    </row>
    <row r="6382" spans="1:17" s="364" customFormat="1" ht="109.2" customHeight="1" x14ac:dyDescent="0.3">
      <c r="A6382" s="368"/>
      <c r="B6382" s="361"/>
      <c r="C6382" s="368"/>
      <c r="D6382" s="368"/>
      <c r="E6382" s="368"/>
      <c r="F6382" s="368"/>
      <c r="G6382" s="369"/>
      <c r="H6382" s="369"/>
      <c r="I6382" s="443"/>
      <c r="J6382" s="368"/>
      <c r="O6382" s="457"/>
      <c r="P6382" s="398"/>
      <c r="Q6382" s="398"/>
    </row>
    <row r="6383" spans="1:17" s="364" customFormat="1" ht="109.2" customHeight="1" x14ac:dyDescent="0.3">
      <c r="A6383" s="368"/>
      <c r="B6383" s="361"/>
      <c r="C6383" s="368"/>
      <c r="D6383" s="368"/>
      <c r="E6383" s="368"/>
      <c r="F6383" s="368"/>
      <c r="G6383" s="369"/>
      <c r="H6383" s="369"/>
      <c r="I6383" s="443"/>
      <c r="J6383" s="368"/>
      <c r="O6383" s="457"/>
      <c r="P6383" s="398"/>
      <c r="Q6383" s="398"/>
    </row>
    <row r="6384" spans="1:17" s="364" customFormat="1" ht="109.2" customHeight="1" x14ac:dyDescent="0.3">
      <c r="A6384" s="368"/>
      <c r="B6384" s="361"/>
      <c r="C6384" s="368"/>
      <c r="D6384" s="368"/>
      <c r="E6384" s="368"/>
      <c r="F6384" s="368"/>
      <c r="G6384" s="369"/>
      <c r="H6384" s="369"/>
      <c r="I6384" s="443"/>
      <c r="J6384" s="368"/>
      <c r="O6384" s="457"/>
      <c r="P6384" s="398"/>
      <c r="Q6384" s="398"/>
    </row>
    <row r="6385" spans="1:17" s="364" customFormat="1" ht="109.2" customHeight="1" x14ac:dyDescent="0.3">
      <c r="A6385" s="368"/>
      <c r="B6385" s="361"/>
      <c r="C6385" s="368"/>
      <c r="D6385" s="368"/>
      <c r="E6385" s="368"/>
      <c r="F6385" s="368"/>
      <c r="G6385" s="369"/>
      <c r="H6385" s="369"/>
      <c r="I6385" s="443"/>
      <c r="J6385" s="368"/>
      <c r="O6385" s="457"/>
      <c r="P6385" s="398"/>
      <c r="Q6385" s="398"/>
    </row>
    <row r="6386" spans="1:17" s="364" customFormat="1" ht="109.2" customHeight="1" x14ac:dyDescent="0.3">
      <c r="A6386" s="368"/>
      <c r="B6386" s="361"/>
      <c r="C6386" s="368"/>
      <c r="D6386" s="368"/>
      <c r="E6386" s="368"/>
      <c r="F6386" s="368"/>
      <c r="G6386" s="369"/>
      <c r="H6386" s="369"/>
      <c r="I6386" s="443"/>
      <c r="J6386" s="368"/>
      <c r="O6386" s="457"/>
      <c r="P6386" s="398"/>
      <c r="Q6386" s="398"/>
    </row>
    <row r="6387" spans="1:17" s="364" customFormat="1" ht="109.2" customHeight="1" x14ac:dyDescent="0.3">
      <c r="A6387" s="368"/>
      <c r="B6387" s="361"/>
      <c r="C6387" s="368"/>
      <c r="D6387" s="368"/>
      <c r="E6387" s="368"/>
      <c r="F6387" s="368"/>
      <c r="G6387" s="369"/>
      <c r="H6387" s="369"/>
      <c r="I6387" s="443"/>
      <c r="J6387" s="368"/>
      <c r="O6387" s="457"/>
      <c r="P6387" s="398"/>
      <c r="Q6387" s="398"/>
    </row>
    <row r="6388" spans="1:17" s="364" customFormat="1" ht="109.2" customHeight="1" x14ac:dyDescent="0.3">
      <c r="A6388" s="368"/>
      <c r="B6388" s="361"/>
      <c r="C6388" s="368"/>
      <c r="D6388" s="368"/>
      <c r="E6388" s="368"/>
      <c r="F6388" s="368"/>
      <c r="G6388" s="369"/>
      <c r="H6388" s="369"/>
      <c r="I6388" s="443"/>
      <c r="J6388" s="368"/>
      <c r="O6388" s="457"/>
      <c r="P6388" s="398"/>
      <c r="Q6388" s="398"/>
    </row>
    <row r="6389" spans="1:17" s="364" customFormat="1" ht="109.2" customHeight="1" x14ac:dyDescent="0.3">
      <c r="A6389" s="368"/>
      <c r="B6389" s="361"/>
      <c r="C6389" s="368"/>
      <c r="D6389" s="368"/>
      <c r="E6389" s="368"/>
      <c r="F6389" s="368"/>
      <c r="G6389" s="369"/>
      <c r="H6389" s="369"/>
      <c r="I6389" s="443"/>
      <c r="J6389" s="368"/>
      <c r="O6389" s="457"/>
      <c r="P6389" s="398"/>
      <c r="Q6389" s="398"/>
    </row>
    <row r="6390" spans="1:17" s="364" customFormat="1" ht="109.2" customHeight="1" x14ac:dyDescent="0.3">
      <c r="A6390" s="368"/>
      <c r="B6390" s="361"/>
      <c r="C6390" s="368"/>
      <c r="D6390" s="368"/>
      <c r="E6390" s="368"/>
      <c r="F6390" s="368"/>
      <c r="G6390" s="369"/>
      <c r="H6390" s="369"/>
      <c r="I6390" s="443"/>
      <c r="J6390" s="368"/>
      <c r="O6390" s="457"/>
      <c r="P6390" s="398"/>
      <c r="Q6390" s="398"/>
    </row>
    <row r="6391" spans="1:17" s="364" customFormat="1" ht="109.2" customHeight="1" x14ac:dyDescent="0.3">
      <c r="A6391" s="368"/>
      <c r="B6391" s="361"/>
      <c r="C6391" s="368"/>
      <c r="D6391" s="368"/>
      <c r="E6391" s="368"/>
      <c r="F6391" s="368"/>
      <c r="G6391" s="369"/>
      <c r="H6391" s="369"/>
      <c r="I6391" s="443"/>
      <c r="J6391" s="368"/>
      <c r="O6391" s="457"/>
      <c r="P6391" s="398"/>
      <c r="Q6391" s="398"/>
    </row>
    <row r="6392" spans="1:17" s="364" customFormat="1" ht="109.2" customHeight="1" x14ac:dyDescent="0.3">
      <c r="A6392" s="368"/>
      <c r="B6392" s="361"/>
      <c r="C6392" s="368"/>
      <c r="D6392" s="368"/>
      <c r="E6392" s="368"/>
      <c r="F6392" s="368"/>
      <c r="G6392" s="369"/>
      <c r="H6392" s="369"/>
      <c r="I6392" s="443"/>
      <c r="J6392" s="368"/>
      <c r="O6392" s="457"/>
      <c r="P6392" s="398"/>
      <c r="Q6392" s="398"/>
    </row>
    <row r="6393" spans="1:17" s="364" customFormat="1" ht="109.2" customHeight="1" x14ac:dyDescent="0.3">
      <c r="A6393" s="368"/>
      <c r="B6393" s="361"/>
      <c r="C6393" s="368"/>
      <c r="D6393" s="368"/>
      <c r="E6393" s="368"/>
      <c r="F6393" s="368"/>
      <c r="G6393" s="369"/>
      <c r="H6393" s="369"/>
      <c r="I6393" s="443"/>
      <c r="J6393" s="368"/>
      <c r="O6393" s="457"/>
      <c r="P6393" s="398"/>
      <c r="Q6393" s="398"/>
    </row>
    <row r="6394" spans="1:17" s="364" customFormat="1" ht="109.2" customHeight="1" x14ac:dyDescent="0.3">
      <c r="A6394" s="368"/>
      <c r="B6394" s="361"/>
      <c r="C6394" s="368"/>
      <c r="D6394" s="368"/>
      <c r="E6394" s="368"/>
      <c r="F6394" s="368"/>
      <c r="G6394" s="369"/>
      <c r="H6394" s="369"/>
      <c r="I6394" s="443"/>
      <c r="J6394" s="368"/>
      <c r="O6394" s="457"/>
      <c r="P6394" s="398"/>
      <c r="Q6394" s="398"/>
    </row>
    <row r="6395" spans="1:17" s="364" customFormat="1" ht="109.2" customHeight="1" x14ac:dyDescent="0.3">
      <c r="A6395" s="368"/>
      <c r="B6395" s="361"/>
      <c r="C6395" s="368"/>
      <c r="D6395" s="368"/>
      <c r="E6395" s="368"/>
      <c r="F6395" s="368"/>
      <c r="G6395" s="369"/>
      <c r="H6395" s="369"/>
      <c r="I6395" s="443"/>
      <c r="J6395" s="368"/>
      <c r="O6395" s="457"/>
      <c r="P6395" s="398"/>
      <c r="Q6395" s="398"/>
    </row>
    <row r="6396" spans="1:17" s="364" customFormat="1" ht="109.2" customHeight="1" x14ac:dyDescent="0.3">
      <c r="A6396" s="368"/>
      <c r="B6396" s="361"/>
      <c r="C6396" s="368"/>
      <c r="D6396" s="368"/>
      <c r="E6396" s="368"/>
      <c r="F6396" s="368"/>
      <c r="G6396" s="369"/>
      <c r="H6396" s="369"/>
      <c r="I6396" s="443"/>
      <c r="J6396" s="368"/>
      <c r="O6396" s="457"/>
      <c r="P6396" s="398"/>
      <c r="Q6396" s="398"/>
    </row>
    <row r="6397" spans="1:17" s="364" customFormat="1" ht="109.2" customHeight="1" x14ac:dyDescent="0.3">
      <c r="A6397" s="368"/>
      <c r="B6397" s="361"/>
      <c r="C6397" s="368"/>
      <c r="D6397" s="368"/>
      <c r="E6397" s="368"/>
      <c r="F6397" s="368"/>
      <c r="G6397" s="369"/>
      <c r="H6397" s="369"/>
      <c r="I6397" s="443"/>
      <c r="J6397" s="368"/>
      <c r="O6397" s="457"/>
      <c r="P6397" s="398"/>
      <c r="Q6397" s="398"/>
    </row>
    <row r="6398" spans="1:17" s="364" customFormat="1" ht="109.2" customHeight="1" x14ac:dyDescent="0.3">
      <c r="A6398" s="368"/>
      <c r="B6398" s="361"/>
      <c r="C6398" s="368"/>
      <c r="D6398" s="368"/>
      <c r="E6398" s="368"/>
      <c r="F6398" s="368"/>
      <c r="G6398" s="369"/>
      <c r="H6398" s="369"/>
      <c r="I6398" s="443"/>
      <c r="J6398" s="368"/>
      <c r="O6398" s="457"/>
      <c r="P6398" s="398"/>
      <c r="Q6398" s="398"/>
    </row>
    <row r="6399" spans="1:17" s="364" customFormat="1" ht="109.2" customHeight="1" x14ac:dyDescent="0.3">
      <c r="A6399" s="368"/>
      <c r="B6399" s="361"/>
      <c r="C6399" s="368"/>
      <c r="D6399" s="368"/>
      <c r="E6399" s="368"/>
      <c r="F6399" s="368"/>
      <c r="G6399" s="369"/>
      <c r="H6399" s="369"/>
      <c r="I6399" s="443"/>
      <c r="J6399" s="368"/>
      <c r="O6399" s="457"/>
      <c r="P6399" s="398"/>
      <c r="Q6399" s="398"/>
    </row>
    <row r="6400" spans="1:17" s="364" customFormat="1" ht="109.2" customHeight="1" x14ac:dyDescent="0.3">
      <c r="A6400" s="368"/>
      <c r="B6400" s="361"/>
      <c r="C6400" s="368"/>
      <c r="D6400" s="368"/>
      <c r="E6400" s="368"/>
      <c r="F6400" s="368"/>
      <c r="G6400" s="369"/>
      <c r="H6400" s="369"/>
      <c r="I6400" s="443"/>
      <c r="J6400" s="368"/>
      <c r="O6400" s="457"/>
      <c r="P6400" s="398"/>
      <c r="Q6400" s="398"/>
    </row>
    <row r="6401" spans="1:17" s="364" customFormat="1" ht="109.2" customHeight="1" x14ac:dyDescent="0.3">
      <c r="A6401" s="368"/>
      <c r="B6401" s="361"/>
      <c r="C6401" s="368"/>
      <c r="D6401" s="368"/>
      <c r="E6401" s="368"/>
      <c r="F6401" s="368"/>
      <c r="G6401" s="369"/>
      <c r="H6401" s="369"/>
      <c r="I6401" s="443"/>
      <c r="J6401" s="368"/>
      <c r="O6401" s="457"/>
      <c r="P6401" s="398"/>
      <c r="Q6401" s="398"/>
    </row>
    <row r="6402" spans="1:17" s="364" customFormat="1" ht="109.2" customHeight="1" x14ac:dyDescent="0.3">
      <c r="A6402" s="368"/>
      <c r="B6402" s="361"/>
      <c r="C6402" s="368"/>
      <c r="D6402" s="368"/>
      <c r="E6402" s="368"/>
      <c r="F6402" s="368"/>
      <c r="G6402" s="369"/>
      <c r="H6402" s="369"/>
      <c r="I6402" s="443"/>
      <c r="J6402" s="368"/>
      <c r="O6402" s="457"/>
      <c r="P6402" s="398"/>
      <c r="Q6402" s="398"/>
    </row>
    <row r="6403" spans="1:17" s="364" customFormat="1" ht="109.2" customHeight="1" x14ac:dyDescent="0.3">
      <c r="A6403" s="368"/>
      <c r="B6403" s="361"/>
      <c r="C6403" s="368"/>
      <c r="D6403" s="368"/>
      <c r="E6403" s="368"/>
      <c r="F6403" s="368"/>
      <c r="G6403" s="369"/>
      <c r="H6403" s="369"/>
      <c r="I6403" s="443"/>
      <c r="J6403" s="368"/>
      <c r="O6403" s="457"/>
      <c r="P6403" s="398"/>
      <c r="Q6403" s="398"/>
    </row>
    <row r="6404" spans="1:17" s="364" customFormat="1" ht="109.2" customHeight="1" x14ac:dyDescent="0.3">
      <c r="A6404" s="368"/>
      <c r="B6404" s="361"/>
      <c r="C6404" s="368"/>
      <c r="D6404" s="368"/>
      <c r="E6404" s="368"/>
      <c r="F6404" s="368"/>
      <c r="G6404" s="369"/>
      <c r="H6404" s="369"/>
      <c r="I6404" s="443"/>
      <c r="J6404" s="368"/>
      <c r="O6404" s="457"/>
      <c r="P6404" s="398"/>
      <c r="Q6404" s="398"/>
    </row>
    <row r="6405" spans="1:17" s="364" customFormat="1" ht="109.2" customHeight="1" x14ac:dyDescent="0.3">
      <c r="A6405" s="368"/>
      <c r="B6405" s="361"/>
      <c r="C6405" s="368"/>
      <c r="D6405" s="368"/>
      <c r="E6405" s="368"/>
      <c r="F6405" s="368"/>
      <c r="G6405" s="369"/>
      <c r="H6405" s="369"/>
      <c r="I6405" s="443"/>
      <c r="J6405" s="368"/>
      <c r="O6405" s="457"/>
      <c r="P6405" s="398"/>
      <c r="Q6405" s="398"/>
    </row>
    <row r="6406" spans="1:17" s="364" customFormat="1" ht="109.2" customHeight="1" x14ac:dyDescent="0.3">
      <c r="A6406" s="368"/>
      <c r="B6406" s="361"/>
      <c r="C6406" s="368"/>
      <c r="D6406" s="368"/>
      <c r="E6406" s="368"/>
      <c r="F6406" s="368"/>
      <c r="G6406" s="369"/>
      <c r="H6406" s="369"/>
      <c r="I6406" s="443"/>
      <c r="J6406" s="368"/>
      <c r="O6406" s="457"/>
      <c r="P6406" s="398"/>
      <c r="Q6406" s="398"/>
    </row>
    <row r="6407" spans="1:17" s="364" customFormat="1" ht="109.2" customHeight="1" x14ac:dyDescent="0.3">
      <c r="A6407" s="368"/>
      <c r="B6407" s="361"/>
      <c r="C6407" s="368"/>
      <c r="D6407" s="368"/>
      <c r="E6407" s="368"/>
      <c r="F6407" s="368"/>
      <c r="G6407" s="369"/>
      <c r="H6407" s="369"/>
      <c r="I6407" s="443"/>
      <c r="J6407" s="368"/>
      <c r="O6407" s="457"/>
      <c r="P6407" s="398"/>
      <c r="Q6407" s="398"/>
    </row>
    <row r="6408" spans="1:17" s="364" customFormat="1" ht="109.2" customHeight="1" x14ac:dyDescent="0.3">
      <c r="A6408" s="368"/>
      <c r="B6408" s="361"/>
      <c r="C6408" s="368"/>
      <c r="D6408" s="368"/>
      <c r="E6408" s="368"/>
      <c r="F6408" s="368"/>
      <c r="G6408" s="369"/>
      <c r="H6408" s="369"/>
      <c r="I6408" s="443"/>
      <c r="J6408" s="368"/>
      <c r="O6408" s="457"/>
      <c r="P6408" s="398"/>
      <c r="Q6408" s="398"/>
    </row>
    <row r="6409" spans="1:17" s="364" customFormat="1" ht="109.2" customHeight="1" x14ac:dyDescent="0.3">
      <c r="A6409" s="368"/>
      <c r="B6409" s="361"/>
      <c r="C6409" s="368"/>
      <c r="D6409" s="368"/>
      <c r="E6409" s="368"/>
      <c r="F6409" s="368"/>
      <c r="G6409" s="369"/>
      <c r="H6409" s="369"/>
      <c r="I6409" s="443"/>
      <c r="J6409" s="368"/>
      <c r="O6409" s="457"/>
      <c r="P6409" s="398"/>
      <c r="Q6409" s="398"/>
    </row>
    <row r="6410" spans="1:17" s="364" customFormat="1" ht="109.2" customHeight="1" x14ac:dyDescent="0.3">
      <c r="A6410" s="368"/>
      <c r="B6410" s="361"/>
      <c r="C6410" s="368"/>
      <c r="D6410" s="368"/>
      <c r="E6410" s="368"/>
      <c r="F6410" s="368"/>
      <c r="G6410" s="369"/>
      <c r="H6410" s="369"/>
      <c r="I6410" s="443"/>
      <c r="J6410" s="368"/>
      <c r="O6410" s="457"/>
      <c r="P6410" s="398"/>
      <c r="Q6410" s="398"/>
    </row>
    <row r="6411" spans="1:17" s="364" customFormat="1" ht="109.2" customHeight="1" x14ac:dyDescent="0.3">
      <c r="A6411" s="368"/>
      <c r="B6411" s="361"/>
      <c r="C6411" s="368"/>
      <c r="D6411" s="368"/>
      <c r="E6411" s="368"/>
      <c r="F6411" s="368"/>
      <c r="G6411" s="369"/>
      <c r="H6411" s="369"/>
      <c r="I6411" s="443"/>
      <c r="J6411" s="368"/>
      <c r="O6411" s="457"/>
      <c r="P6411" s="398"/>
      <c r="Q6411" s="398"/>
    </row>
    <row r="6412" spans="1:17" s="364" customFormat="1" ht="109.2" customHeight="1" x14ac:dyDescent="0.3">
      <c r="A6412" s="368"/>
      <c r="B6412" s="361"/>
      <c r="C6412" s="368"/>
      <c r="D6412" s="368"/>
      <c r="E6412" s="368"/>
      <c r="F6412" s="368"/>
      <c r="G6412" s="369"/>
      <c r="H6412" s="369"/>
      <c r="I6412" s="443"/>
      <c r="J6412" s="368"/>
      <c r="O6412" s="457"/>
      <c r="P6412" s="398"/>
      <c r="Q6412" s="398"/>
    </row>
    <row r="6413" spans="1:17" s="364" customFormat="1" ht="109.2" customHeight="1" x14ac:dyDescent="0.3">
      <c r="A6413" s="368"/>
      <c r="B6413" s="361"/>
      <c r="C6413" s="368"/>
      <c r="D6413" s="368"/>
      <c r="E6413" s="368"/>
      <c r="F6413" s="368"/>
      <c r="G6413" s="369"/>
      <c r="H6413" s="369"/>
      <c r="I6413" s="443"/>
      <c r="J6413" s="368"/>
      <c r="O6413" s="457"/>
      <c r="P6413" s="398"/>
      <c r="Q6413" s="398"/>
    </row>
    <row r="6414" spans="1:17" s="364" customFormat="1" ht="109.2" customHeight="1" x14ac:dyDescent="0.3">
      <c r="A6414" s="368"/>
      <c r="B6414" s="361"/>
      <c r="C6414" s="368"/>
      <c r="D6414" s="368"/>
      <c r="E6414" s="368"/>
      <c r="F6414" s="368"/>
      <c r="G6414" s="369"/>
      <c r="H6414" s="369"/>
      <c r="I6414" s="443"/>
      <c r="J6414" s="368"/>
      <c r="O6414" s="457"/>
      <c r="P6414" s="398"/>
      <c r="Q6414" s="398"/>
    </row>
    <row r="6415" spans="1:17" s="364" customFormat="1" ht="109.2" customHeight="1" x14ac:dyDescent="0.3">
      <c r="A6415" s="368"/>
      <c r="B6415" s="361"/>
      <c r="C6415" s="368"/>
      <c r="D6415" s="368"/>
      <c r="E6415" s="368"/>
      <c r="F6415" s="368"/>
      <c r="G6415" s="369"/>
      <c r="H6415" s="369"/>
      <c r="I6415" s="443"/>
      <c r="J6415" s="368"/>
      <c r="O6415" s="457"/>
      <c r="P6415" s="398"/>
      <c r="Q6415" s="398"/>
    </row>
    <row r="6416" spans="1:17" s="364" customFormat="1" ht="109.2" customHeight="1" x14ac:dyDescent="0.3">
      <c r="A6416" s="368"/>
      <c r="B6416" s="361"/>
      <c r="C6416" s="368"/>
      <c r="D6416" s="368"/>
      <c r="E6416" s="368"/>
      <c r="F6416" s="368"/>
      <c r="G6416" s="369"/>
      <c r="H6416" s="369"/>
      <c r="I6416" s="443"/>
      <c r="J6416" s="368"/>
      <c r="O6416" s="457"/>
      <c r="P6416" s="398"/>
      <c r="Q6416" s="398"/>
    </row>
    <row r="6417" spans="1:17" s="364" customFormat="1" ht="109.2" customHeight="1" x14ac:dyDescent="0.3">
      <c r="A6417" s="368"/>
      <c r="B6417" s="361"/>
      <c r="C6417" s="368"/>
      <c r="D6417" s="368"/>
      <c r="E6417" s="368"/>
      <c r="F6417" s="368"/>
      <c r="G6417" s="369"/>
      <c r="H6417" s="369"/>
      <c r="I6417" s="443"/>
      <c r="J6417" s="368"/>
      <c r="O6417" s="457"/>
      <c r="P6417" s="398"/>
      <c r="Q6417" s="398"/>
    </row>
    <row r="6418" spans="1:17" s="364" customFormat="1" ht="109.2" customHeight="1" x14ac:dyDescent="0.3">
      <c r="A6418" s="368"/>
      <c r="B6418" s="361"/>
      <c r="C6418" s="368"/>
      <c r="D6418" s="368"/>
      <c r="E6418" s="368"/>
      <c r="F6418" s="368"/>
      <c r="G6418" s="369"/>
      <c r="H6418" s="369"/>
      <c r="I6418" s="443"/>
      <c r="J6418" s="368"/>
      <c r="O6418" s="457"/>
      <c r="P6418" s="398"/>
      <c r="Q6418" s="398"/>
    </row>
    <row r="6419" spans="1:17" s="364" customFormat="1" ht="109.2" customHeight="1" x14ac:dyDescent="0.3">
      <c r="A6419" s="368"/>
      <c r="B6419" s="361"/>
      <c r="C6419" s="368"/>
      <c r="D6419" s="368"/>
      <c r="E6419" s="368"/>
      <c r="F6419" s="368"/>
      <c r="G6419" s="369"/>
      <c r="H6419" s="369"/>
      <c r="I6419" s="443"/>
      <c r="J6419" s="368"/>
      <c r="O6419" s="457"/>
      <c r="P6419" s="398"/>
      <c r="Q6419" s="398"/>
    </row>
    <row r="6420" spans="1:17" s="364" customFormat="1" ht="109.2" customHeight="1" x14ac:dyDescent="0.3">
      <c r="A6420" s="368"/>
      <c r="B6420" s="361"/>
      <c r="C6420" s="368"/>
      <c r="D6420" s="368"/>
      <c r="E6420" s="368"/>
      <c r="F6420" s="368"/>
      <c r="G6420" s="369"/>
      <c r="H6420" s="369"/>
      <c r="I6420" s="443"/>
      <c r="J6420" s="368"/>
      <c r="O6420" s="457"/>
      <c r="P6420" s="398"/>
      <c r="Q6420" s="398"/>
    </row>
    <row r="6421" spans="1:17" s="364" customFormat="1" ht="109.2" customHeight="1" x14ac:dyDescent="0.3">
      <c r="A6421" s="368"/>
      <c r="B6421" s="361"/>
      <c r="C6421" s="368"/>
      <c r="D6421" s="368"/>
      <c r="E6421" s="368"/>
      <c r="F6421" s="368"/>
      <c r="G6421" s="369"/>
      <c r="H6421" s="369"/>
      <c r="I6421" s="443"/>
      <c r="J6421" s="368"/>
      <c r="O6421" s="457"/>
      <c r="P6421" s="398"/>
      <c r="Q6421" s="398"/>
    </row>
    <row r="6422" spans="1:17" s="364" customFormat="1" ht="109.2" customHeight="1" x14ac:dyDescent="0.3">
      <c r="A6422" s="368"/>
      <c r="B6422" s="361"/>
      <c r="C6422" s="368"/>
      <c r="D6422" s="368"/>
      <c r="E6422" s="368"/>
      <c r="F6422" s="368"/>
      <c r="G6422" s="369"/>
      <c r="H6422" s="369"/>
      <c r="I6422" s="443"/>
      <c r="J6422" s="368"/>
      <c r="O6422" s="457"/>
      <c r="P6422" s="398"/>
      <c r="Q6422" s="398"/>
    </row>
    <row r="6423" spans="1:17" s="364" customFormat="1" ht="109.2" customHeight="1" x14ac:dyDescent="0.3">
      <c r="A6423" s="368"/>
      <c r="B6423" s="361"/>
      <c r="C6423" s="368"/>
      <c r="D6423" s="368"/>
      <c r="E6423" s="368"/>
      <c r="F6423" s="368"/>
      <c r="G6423" s="369"/>
      <c r="H6423" s="369"/>
      <c r="I6423" s="443"/>
      <c r="J6423" s="368"/>
      <c r="O6423" s="457"/>
      <c r="P6423" s="398"/>
      <c r="Q6423" s="398"/>
    </row>
    <row r="6424" spans="1:17" s="364" customFormat="1" ht="109.2" customHeight="1" x14ac:dyDescent="0.3">
      <c r="A6424" s="368"/>
      <c r="B6424" s="361"/>
      <c r="C6424" s="368"/>
      <c r="D6424" s="368"/>
      <c r="E6424" s="368"/>
      <c r="F6424" s="368"/>
      <c r="G6424" s="369"/>
      <c r="H6424" s="369"/>
      <c r="I6424" s="443"/>
      <c r="J6424" s="368"/>
      <c r="O6424" s="457"/>
      <c r="P6424" s="398"/>
      <c r="Q6424" s="398"/>
    </row>
    <row r="6425" spans="1:17" s="364" customFormat="1" ht="109.2" customHeight="1" x14ac:dyDescent="0.3">
      <c r="A6425" s="368"/>
      <c r="B6425" s="361"/>
      <c r="C6425" s="368"/>
      <c r="D6425" s="368"/>
      <c r="E6425" s="368"/>
      <c r="F6425" s="368"/>
      <c r="G6425" s="369"/>
      <c r="H6425" s="369"/>
      <c r="I6425" s="443"/>
      <c r="J6425" s="368"/>
      <c r="O6425" s="457"/>
      <c r="P6425" s="398"/>
      <c r="Q6425" s="398"/>
    </row>
    <row r="6426" spans="1:17" s="364" customFormat="1" ht="109.2" customHeight="1" x14ac:dyDescent="0.3">
      <c r="A6426" s="368"/>
      <c r="B6426" s="361"/>
      <c r="C6426" s="368"/>
      <c r="D6426" s="368"/>
      <c r="E6426" s="368"/>
      <c r="F6426" s="368"/>
      <c r="G6426" s="369"/>
      <c r="H6426" s="369"/>
      <c r="I6426" s="443"/>
      <c r="J6426" s="368"/>
      <c r="O6426" s="457"/>
      <c r="P6426" s="398"/>
      <c r="Q6426" s="398"/>
    </row>
    <row r="6427" spans="1:17" s="364" customFormat="1" ht="109.2" customHeight="1" x14ac:dyDescent="0.3">
      <c r="A6427" s="368"/>
      <c r="B6427" s="361"/>
      <c r="C6427" s="368"/>
      <c r="D6427" s="368"/>
      <c r="E6427" s="368"/>
      <c r="F6427" s="368"/>
      <c r="G6427" s="369"/>
      <c r="H6427" s="369"/>
      <c r="I6427" s="443"/>
      <c r="J6427" s="368"/>
      <c r="O6427" s="457"/>
      <c r="P6427" s="398"/>
      <c r="Q6427" s="398"/>
    </row>
    <row r="6428" spans="1:17" s="364" customFormat="1" ht="109.2" customHeight="1" x14ac:dyDescent="0.3">
      <c r="A6428" s="368"/>
      <c r="B6428" s="361"/>
      <c r="C6428" s="368"/>
      <c r="D6428" s="368"/>
      <c r="E6428" s="368"/>
      <c r="F6428" s="368"/>
      <c r="G6428" s="369"/>
      <c r="H6428" s="369"/>
      <c r="I6428" s="443"/>
      <c r="J6428" s="368"/>
      <c r="O6428" s="457"/>
      <c r="P6428" s="398"/>
      <c r="Q6428" s="398"/>
    </row>
    <row r="6429" spans="1:17" s="364" customFormat="1" ht="109.2" customHeight="1" x14ac:dyDescent="0.3">
      <c r="A6429" s="368"/>
      <c r="B6429" s="361"/>
      <c r="C6429" s="368"/>
      <c r="D6429" s="368"/>
      <c r="E6429" s="368"/>
      <c r="F6429" s="368"/>
      <c r="G6429" s="369"/>
      <c r="H6429" s="369"/>
      <c r="I6429" s="443"/>
      <c r="J6429" s="368"/>
      <c r="O6429" s="457"/>
      <c r="P6429" s="398"/>
      <c r="Q6429" s="398"/>
    </row>
    <row r="6430" spans="1:17" s="364" customFormat="1" ht="109.2" customHeight="1" x14ac:dyDescent="0.3">
      <c r="A6430" s="368"/>
      <c r="B6430" s="361"/>
      <c r="C6430" s="368"/>
      <c r="D6430" s="368"/>
      <c r="E6430" s="368"/>
      <c r="F6430" s="368"/>
      <c r="G6430" s="369"/>
      <c r="H6430" s="369"/>
      <c r="I6430" s="443"/>
      <c r="J6430" s="368"/>
      <c r="O6430" s="457"/>
      <c r="P6430" s="398"/>
      <c r="Q6430" s="398"/>
    </row>
    <row r="6431" spans="1:17" s="364" customFormat="1" ht="109.2" customHeight="1" x14ac:dyDescent="0.3">
      <c r="A6431" s="368"/>
      <c r="B6431" s="361"/>
      <c r="C6431" s="368"/>
      <c r="D6431" s="368"/>
      <c r="E6431" s="368"/>
      <c r="F6431" s="368"/>
      <c r="G6431" s="369"/>
      <c r="H6431" s="369"/>
      <c r="I6431" s="443"/>
      <c r="J6431" s="368"/>
      <c r="O6431" s="457"/>
      <c r="P6431" s="398"/>
      <c r="Q6431" s="398"/>
    </row>
    <row r="6432" spans="1:17" s="364" customFormat="1" ht="109.2" customHeight="1" x14ac:dyDescent="0.3">
      <c r="A6432" s="368"/>
      <c r="B6432" s="361"/>
      <c r="C6432" s="368"/>
      <c r="D6432" s="368"/>
      <c r="E6432" s="368"/>
      <c r="F6432" s="368"/>
      <c r="G6432" s="369"/>
      <c r="H6432" s="369"/>
      <c r="I6432" s="443"/>
      <c r="J6432" s="368"/>
      <c r="O6432" s="457"/>
      <c r="P6432" s="398"/>
      <c r="Q6432" s="398"/>
    </row>
    <row r="6433" spans="1:17" s="364" customFormat="1" ht="109.2" customHeight="1" x14ac:dyDescent="0.3">
      <c r="A6433" s="368"/>
      <c r="B6433" s="361"/>
      <c r="C6433" s="368"/>
      <c r="D6433" s="368"/>
      <c r="E6433" s="368"/>
      <c r="F6433" s="368"/>
      <c r="G6433" s="369"/>
      <c r="H6433" s="369"/>
      <c r="I6433" s="443"/>
      <c r="J6433" s="368"/>
      <c r="O6433" s="457"/>
      <c r="P6433" s="398"/>
      <c r="Q6433" s="398"/>
    </row>
    <row r="6434" spans="1:17" s="364" customFormat="1" ht="109.2" customHeight="1" x14ac:dyDescent="0.3">
      <c r="A6434" s="368"/>
      <c r="B6434" s="361"/>
      <c r="C6434" s="368"/>
      <c r="D6434" s="368"/>
      <c r="E6434" s="368"/>
      <c r="F6434" s="368"/>
      <c r="G6434" s="369"/>
      <c r="H6434" s="369"/>
      <c r="I6434" s="443"/>
      <c r="J6434" s="368"/>
      <c r="O6434" s="457"/>
      <c r="P6434" s="398"/>
      <c r="Q6434" s="398"/>
    </row>
    <row r="6435" spans="1:17" s="364" customFormat="1" ht="109.2" customHeight="1" x14ac:dyDescent="0.3">
      <c r="A6435" s="368"/>
      <c r="B6435" s="361"/>
      <c r="C6435" s="368"/>
      <c r="D6435" s="368"/>
      <c r="E6435" s="368"/>
      <c r="F6435" s="368"/>
      <c r="G6435" s="369"/>
      <c r="H6435" s="369"/>
      <c r="I6435" s="443"/>
      <c r="J6435" s="368"/>
      <c r="O6435" s="457"/>
      <c r="P6435" s="398"/>
      <c r="Q6435" s="398"/>
    </row>
    <row r="6436" spans="1:17" s="364" customFormat="1" ht="109.2" customHeight="1" x14ac:dyDescent="0.3">
      <c r="A6436" s="368"/>
      <c r="B6436" s="361"/>
      <c r="C6436" s="368"/>
      <c r="D6436" s="368"/>
      <c r="E6436" s="368"/>
      <c r="F6436" s="368"/>
      <c r="G6436" s="369"/>
      <c r="H6436" s="369"/>
      <c r="I6436" s="443"/>
      <c r="J6436" s="368"/>
      <c r="O6436" s="457"/>
      <c r="P6436" s="398"/>
      <c r="Q6436" s="398"/>
    </row>
    <row r="6437" spans="1:17" s="364" customFormat="1" ht="109.2" customHeight="1" x14ac:dyDescent="0.3">
      <c r="A6437" s="368"/>
      <c r="B6437" s="361"/>
      <c r="C6437" s="368"/>
      <c r="D6437" s="368"/>
      <c r="E6437" s="368"/>
      <c r="F6437" s="368"/>
      <c r="G6437" s="369"/>
      <c r="H6437" s="369"/>
      <c r="I6437" s="443"/>
      <c r="J6437" s="368"/>
      <c r="O6437" s="457"/>
      <c r="P6437" s="398"/>
      <c r="Q6437" s="398"/>
    </row>
    <row r="6438" spans="1:17" s="364" customFormat="1" ht="109.2" customHeight="1" x14ac:dyDescent="0.3">
      <c r="A6438" s="368"/>
      <c r="B6438" s="361"/>
      <c r="C6438" s="368"/>
      <c r="D6438" s="368"/>
      <c r="E6438" s="368"/>
      <c r="F6438" s="368"/>
      <c r="G6438" s="369"/>
      <c r="H6438" s="369"/>
      <c r="I6438" s="443"/>
      <c r="J6438" s="368"/>
      <c r="O6438" s="457"/>
      <c r="P6438" s="398"/>
      <c r="Q6438" s="398"/>
    </row>
    <row r="6439" spans="1:17" s="364" customFormat="1" ht="109.2" customHeight="1" x14ac:dyDescent="0.3">
      <c r="A6439" s="368"/>
      <c r="B6439" s="361"/>
      <c r="C6439" s="368"/>
      <c r="D6439" s="368"/>
      <c r="E6439" s="368"/>
      <c r="F6439" s="368"/>
      <c r="G6439" s="369"/>
      <c r="H6439" s="369"/>
      <c r="I6439" s="443"/>
      <c r="J6439" s="368"/>
      <c r="O6439" s="457"/>
      <c r="P6439" s="398"/>
      <c r="Q6439" s="398"/>
    </row>
    <row r="6440" spans="1:17" s="364" customFormat="1" ht="109.2" customHeight="1" x14ac:dyDescent="0.3">
      <c r="A6440" s="368"/>
      <c r="B6440" s="361"/>
      <c r="C6440" s="368"/>
      <c r="D6440" s="368"/>
      <c r="E6440" s="368"/>
      <c r="F6440" s="368"/>
      <c r="G6440" s="369"/>
      <c r="H6440" s="369"/>
      <c r="I6440" s="443"/>
      <c r="J6440" s="368"/>
      <c r="O6440" s="457"/>
      <c r="P6440" s="398"/>
      <c r="Q6440" s="398"/>
    </row>
    <row r="6441" spans="1:17" s="364" customFormat="1" ht="109.2" customHeight="1" x14ac:dyDescent="0.3">
      <c r="A6441" s="368"/>
      <c r="B6441" s="361"/>
      <c r="C6441" s="368"/>
      <c r="D6441" s="368"/>
      <c r="E6441" s="368"/>
      <c r="F6441" s="368"/>
      <c r="G6441" s="369"/>
      <c r="H6441" s="369"/>
      <c r="I6441" s="443"/>
      <c r="J6441" s="368"/>
      <c r="O6441" s="457"/>
      <c r="P6441" s="398"/>
      <c r="Q6441" s="398"/>
    </row>
    <row r="6442" spans="1:17" s="364" customFormat="1" ht="109.2" customHeight="1" x14ac:dyDescent="0.3">
      <c r="A6442" s="368"/>
      <c r="B6442" s="361"/>
      <c r="C6442" s="368"/>
      <c r="D6442" s="368"/>
      <c r="E6442" s="368"/>
      <c r="F6442" s="368"/>
      <c r="G6442" s="369"/>
      <c r="H6442" s="369"/>
      <c r="I6442" s="443"/>
      <c r="J6442" s="368"/>
      <c r="O6442" s="457"/>
      <c r="P6442" s="398"/>
      <c r="Q6442" s="398"/>
    </row>
    <row r="6443" spans="1:17" s="364" customFormat="1" ht="109.2" customHeight="1" x14ac:dyDescent="0.3">
      <c r="A6443" s="368"/>
      <c r="B6443" s="361"/>
      <c r="C6443" s="368"/>
      <c r="D6443" s="368"/>
      <c r="E6443" s="368"/>
      <c r="F6443" s="368"/>
      <c r="G6443" s="369"/>
      <c r="H6443" s="369"/>
      <c r="I6443" s="443"/>
      <c r="J6443" s="368"/>
      <c r="O6443" s="457"/>
      <c r="P6443" s="398"/>
      <c r="Q6443" s="398"/>
    </row>
    <row r="6444" spans="1:17" s="364" customFormat="1" ht="109.2" customHeight="1" x14ac:dyDescent="0.3">
      <c r="A6444" s="368"/>
      <c r="B6444" s="361"/>
      <c r="C6444" s="368"/>
      <c r="D6444" s="368"/>
      <c r="E6444" s="368"/>
      <c r="F6444" s="368"/>
      <c r="G6444" s="369"/>
      <c r="H6444" s="369"/>
      <c r="I6444" s="443"/>
      <c r="J6444" s="368"/>
      <c r="O6444" s="457"/>
      <c r="P6444" s="398"/>
      <c r="Q6444" s="398"/>
    </row>
    <row r="6445" spans="1:17" s="364" customFormat="1" ht="109.2" customHeight="1" x14ac:dyDescent="0.3">
      <c r="A6445" s="368"/>
      <c r="B6445" s="361"/>
      <c r="C6445" s="368"/>
      <c r="D6445" s="368"/>
      <c r="E6445" s="368"/>
      <c r="F6445" s="368"/>
      <c r="G6445" s="369"/>
      <c r="H6445" s="369"/>
      <c r="I6445" s="443"/>
      <c r="J6445" s="368"/>
      <c r="O6445" s="457"/>
      <c r="P6445" s="398"/>
      <c r="Q6445" s="398"/>
    </row>
    <row r="6446" spans="1:17" s="364" customFormat="1" ht="109.2" customHeight="1" x14ac:dyDescent="0.3">
      <c r="A6446" s="368"/>
      <c r="B6446" s="361"/>
      <c r="C6446" s="368"/>
      <c r="D6446" s="368"/>
      <c r="E6446" s="368"/>
      <c r="F6446" s="368"/>
      <c r="G6446" s="369"/>
      <c r="H6446" s="369"/>
      <c r="I6446" s="443"/>
      <c r="J6446" s="368"/>
      <c r="O6446" s="457"/>
      <c r="P6446" s="398"/>
      <c r="Q6446" s="398"/>
    </row>
    <row r="6447" spans="1:17" s="364" customFormat="1" ht="109.2" customHeight="1" x14ac:dyDescent="0.3">
      <c r="A6447" s="368"/>
      <c r="B6447" s="361"/>
      <c r="C6447" s="368"/>
      <c r="D6447" s="368"/>
      <c r="E6447" s="368"/>
      <c r="F6447" s="368"/>
      <c r="G6447" s="369"/>
      <c r="H6447" s="369"/>
      <c r="I6447" s="443"/>
      <c r="J6447" s="368"/>
      <c r="O6447" s="457"/>
      <c r="P6447" s="398"/>
      <c r="Q6447" s="398"/>
    </row>
    <row r="6448" spans="1:17" s="364" customFormat="1" ht="109.2" customHeight="1" x14ac:dyDescent="0.3">
      <c r="A6448" s="368"/>
      <c r="B6448" s="361"/>
      <c r="C6448" s="368"/>
      <c r="D6448" s="368"/>
      <c r="E6448" s="368"/>
      <c r="F6448" s="368"/>
      <c r="G6448" s="369"/>
      <c r="H6448" s="369"/>
      <c r="I6448" s="443"/>
      <c r="J6448" s="368"/>
      <c r="O6448" s="457"/>
      <c r="P6448" s="398"/>
      <c r="Q6448" s="398"/>
    </row>
    <row r="6449" spans="1:17" s="364" customFormat="1" ht="109.2" customHeight="1" x14ac:dyDescent="0.3">
      <c r="A6449" s="368"/>
      <c r="B6449" s="361"/>
      <c r="C6449" s="368"/>
      <c r="D6449" s="368"/>
      <c r="E6449" s="368"/>
      <c r="F6449" s="368"/>
      <c r="G6449" s="369"/>
      <c r="H6449" s="369"/>
      <c r="I6449" s="443"/>
      <c r="J6449" s="368"/>
      <c r="O6449" s="457"/>
      <c r="P6449" s="398"/>
      <c r="Q6449" s="398"/>
    </row>
    <row r="6450" spans="1:17" s="364" customFormat="1" ht="109.2" customHeight="1" x14ac:dyDescent="0.3">
      <c r="A6450" s="368"/>
      <c r="B6450" s="361"/>
      <c r="C6450" s="368"/>
      <c r="D6450" s="368"/>
      <c r="E6450" s="368"/>
      <c r="F6450" s="368"/>
      <c r="G6450" s="369"/>
      <c r="H6450" s="369"/>
      <c r="I6450" s="443"/>
      <c r="J6450" s="368"/>
      <c r="O6450" s="457"/>
      <c r="P6450" s="398"/>
      <c r="Q6450" s="398"/>
    </row>
    <row r="6451" spans="1:17" s="364" customFormat="1" ht="109.2" customHeight="1" x14ac:dyDescent="0.3">
      <c r="A6451" s="368"/>
      <c r="B6451" s="361"/>
      <c r="C6451" s="368"/>
      <c r="D6451" s="368"/>
      <c r="E6451" s="368"/>
      <c r="F6451" s="368"/>
      <c r="G6451" s="369"/>
      <c r="H6451" s="369"/>
      <c r="I6451" s="443"/>
      <c r="J6451" s="368"/>
      <c r="O6451" s="457"/>
      <c r="P6451" s="398"/>
      <c r="Q6451" s="398"/>
    </row>
    <row r="6452" spans="1:17" s="364" customFormat="1" ht="109.2" customHeight="1" x14ac:dyDescent="0.3">
      <c r="A6452" s="368"/>
      <c r="B6452" s="361"/>
      <c r="C6452" s="368"/>
      <c r="D6452" s="368"/>
      <c r="E6452" s="368"/>
      <c r="F6452" s="368"/>
      <c r="G6452" s="369"/>
      <c r="H6452" s="369"/>
      <c r="I6452" s="443"/>
      <c r="J6452" s="368"/>
      <c r="O6452" s="457"/>
      <c r="P6452" s="398"/>
      <c r="Q6452" s="398"/>
    </row>
    <row r="6453" spans="1:17" s="364" customFormat="1" ht="109.2" customHeight="1" x14ac:dyDescent="0.3">
      <c r="A6453" s="368"/>
      <c r="B6453" s="361"/>
      <c r="C6453" s="368"/>
      <c r="D6453" s="368"/>
      <c r="E6453" s="368"/>
      <c r="F6453" s="368"/>
      <c r="G6453" s="369"/>
      <c r="H6453" s="369"/>
      <c r="I6453" s="443"/>
      <c r="J6453" s="368"/>
      <c r="O6453" s="457"/>
      <c r="P6453" s="398"/>
      <c r="Q6453" s="398"/>
    </row>
    <row r="6454" spans="1:17" s="364" customFormat="1" ht="109.2" customHeight="1" x14ac:dyDescent="0.3">
      <c r="A6454" s="368"/>
      <c r="B6454" s="361"/>
      <c r="C6454" s="368"/>
      <c r="D6454" s="368"/>
      <c r="E6454" s="368"/>
      <c r="F6454" s="368"/>
      <c r="G6454" s="369"/>
      <c r="H6454" s="369"/>
      <c r="I6454" s="443"/>
      <c r="J6454" s="368"/>
      <c r="O6454" s="457"/>
      <c r="P6454" s="398"/>
      <c r="Q6454" s="398"/>
    </row>
    <row r="6455" spans="1:17" s="364" customFormat="1" ht="109.2" customHeight="1" x14ac:dyDescent="0.3">
      <c r="A6455" s="368"/>
      <c r="B6455" s="361"/>
      <c r="C6455" s="368"/>
      <c r="D6455" s="368"/>
      <c r="E6455" s="368"/>
      <c r="F6455" s="368"/>
      <c r="G6455" s="369"/>
      <c r="H6455" s="369"/>
      <c r="I6455" s="443"/>
      <c r="J6455" s="368"/>
      <c r="O6455" s="457"/>
      <c r="P6455" s="398"/>
      <c r="Q6455" s="398"/>
    </row>
    <row r="6456" spans="1:17" s="364" customFormat="1" ht="109.2" customHeight="1" x14ac:dyDescent="0.3">
      <c r="A6456" s="368"/>
      <c r="B6456" s="361"/>
      <c r="C6456" s="368"/>
      <c r="D6456" s="368"/>
      <c r="E6456" s="368"/>
      <c r="F6456" s="368"/>
      <c r="G6456" s="369"/>
      <c r="H6456" s="369"/>
      <c r="I6456" s="443"/>
      <c r="J6456" s="368"/>
      <c r="O6456" s="457"/>
      <c r="P6456" s="398"/>
      <c r="Q6456" s="398"/>
    </row>
    <row r="6457" spans="1:17" s="364" customFormat="1" ht="109.2" customHeight="1" x14ac:dyDescent="0.3">
      <c r="A6457" s="368"/>
      <c r="B6457" s="361"/>
      <c r="C6457" s="368"/>
      <c r="D6457" s="368"/>
      <c r="E6457" s="368"/>
      <c r="F6457" s="368"/>
      <c r="G6457" s="369"/>
      <c r="H6457" s="369"/>
      <c r="I6457" s="443"/>
      <c r="J6457" s="368"/>
      <c r="O6457" s="457"/>
      <c r="P6457" s="398"/>
      <c r="Q6457" s="398"/>
    </row>
    <row r="6458" spans="1:17" s="364" customFormat="1" ht="109.2" customHeight="1" x14ac:dyDescent="0.3">
      <c r="A6458" s="368"/>
      <c r="B6458" s="361"/>
      <c r="C6458" s="368"/>
      <c r="D6458" s="368"/>
      <c r="E6458" s="368"/>
      <c r="F6458" s="368"/>
      <c r="G6458" s="369"/>
      <c r="H6458" s="369"/>
      <c r="I6458" s="443"/>
      <c r="J6458" s="368"/>
      <c r="O6458" s="457"/>
      <c r="P6458" s="398"/>
      <c r="Q6458" s="398"/>
    </row>
    <row r="6459" spans="1:17" s="364" customFormat="1" ht="109.2" customHeight="1" x14ac:dyDescent="0.3">
      <c r="A6459" s="368"/>
      <c r="B6459" s="361"/>
      <c r="C6459" s="368"/>
      <c r="D6459" s="368"/>
      <c r="E6459" s="368"/>
      <c r="F6459" s="368"/>
      <c r="G6459" s="369"/>
      <c r="H6459" s="369"/>
      <c r="I6459" s="443"/>
      <c r="J6459" s="368"/>
      <c r="O6459" s="457"/>
      <c r="P6459" s="398"/>
      <c r="Q6459" s="398"/>
    </row>
    <row r="6460" spans="1:17" s="364" customFormat="1" ht="109.2" customHeight="1" x14ac:dyDescent="0.3">
      <c r="A6460" s="368"/>
      <c r="B6460" s="361"/>
      <c r="C6460" s="368"/>
      <c r="D6460" s="368"/>
      <c r="E6460" s="368"/>
      <c r="F6460" s="368"/>
      <c r="G6460" s="369"/>
      <c r="H6460" s="369"/>
      <c r="I6460" s="443"/>
      <c r="J6460" s="368"/>
      <c r="O6460" s="457"/>
      <c r="P6460" s="398"/>
      <c r="Q6460" s="398"/>
    </row>
    <row r="6461" spans="1:17" s="364" customFormat="1" ht="109.2" customHeight="1" x14ac:dyDescent="0.3">
      <c r="A6461" s="368"/>
      <c r="B6461" s="361"/>
      <c r="C6461" s="368"/>
      <c r="D6461" s="368"/>
      <c r="E6461" s="368"/>
      <c r="F6461" s="368"/>
      <c r="G6461" s="369"/>
      <c r="H6461" s="369"/>
      <c r="I6461" s="443"/>
      <c r="J6461" s="368"/>
      <c r="O6461" s="457"/>
      <c r="P6461" s="398"/>
      <c r="Q6461" s="398"/>
    </row>
    <row r="6462" spans="1:17" s="364" customFormat="1" ht="109.2" customHeight="1" x14ac:dyDescent="0.3">
      <c r="A6462" s="368"/>
      <c r="B6462" s="361"/>
      <c r="C6462" s="368"/>
      <c r="D6462" s="368"/>
      <c r="E6462" s="368"/>
      <c r="F6462" s="368"/>
      <c r="G6462" s="369"/>
      <c r="H6462" s="369"/>
      <c r="I6462" s="443"/>
      <c r="J6462" s="368"/>
      <c r="O6462" s="457"/>
      <c r="P6462" s="398"/>
      <c r="Q6462" s="398"/>
    </row>
    <row r="6463" spans="1:17" s="364" customFormat="1" ht="109.2" customHeight="1" x14ac:dyDescent="0.3">
      <c r="A6463" s="368"/>
      <c r="B6463" s="361"/>
      <c r="C6463" s="368"/>
      <c r="D6463" s="368"/>
      <c r="E6463" s="368"/>
      <c r="F6463" s="368"/>
      <c r="G6463" s="369"/>
      <c r="H6463" s="369"/>
      <c r="I6463" s="443"/>
      <c r="J6463" s="368"/>
      <c r="O6463" s="457"/>
      <c r="P6463" s="398"/>
      <c r="Q6463" s="398"/>
    </row>
    <row r="6464" spans="1:17" s="364" customFormat="1" ht="109.2" customHeight="1" x14ac:dyDescent="0.3">
      <c r="A6464" s="368"/>
      <c r="B6464" s="361"/>
      <c r="C6464" s="368"/>
      <c r="D6464" s="368"/>
      <c r="E6464" s="368"/>
      <c r="F6464" s="368"/>
      <c r="G6464" s="369"/>
      <c r="H6464" s="369"/>
      <c r="I6464" s="443"/>
      <c r="J6464" s="368"/>
      <c r="O6464" s="457"/>
      <c r="P6464" s="398"/>
      <c r="Q6464" s="398"/>
    </row>
    <row r="6465" spans="1:17" s="364" customFormat="1" ht="109.2" customHeight="1" x14ac:dyDescent="0.3">
      <c r="A6465" s="368"/>
      <c r="B6465" s="361"/>
      <c r="C6465" s="368"/>
      <c r="D6465" s="368"/>
      <c r="E6465" s="368"/>
      <c r="F6465" s="368"/>
      <c r="G6465" s="369"/>
      <c r="H6465" s="369"/>
      <c r="I6465" s="443"/>
      <c r="J6465" s="368"/>
      <c r="O6465" s="457"/>
      <c r="P6465" s="398"/>
      <c r="Q6465" s="398"/>
    </row>
    <row r="6466" spans="1:17" s="364" customFormat="1" ht="109.2" customHeight="1" x14ac:dyDescent="0.3">
      <c r="A6466" s="368"/>
      <c r="B6466" s="361"/>
      <c r="C6466" s="368"/>
      <c r="D6466" s="368"/>
      <c r="E6466" s="368"/>
      <c r="F6466" s="368"/>
      <c r="G6466" s="369"/>
      <c r="H6466" s="369"/>
      <c r="I6466" s="443"/>
      <c r="J6466" s="368"/>
      <c r="O6466" s="457"/>
      <c r="P6466" s="398"/>
      <c r="Q6466" s="398"/>
    </row>
    <row r="6467" spans="1:17" s="364" customFormat="1" ht="109.2" customHeight="1" x14ac:dyDescent="0.3">
      <c r="A6467" s="368"/>
      <c r="B6467" s="361"/>
      <c r="C6467" s="368"/>
      <c r="D6467" s="368"/>
      <c r="E6467" s="368"/>
      <c r="F6467" s="368"/>
      <c r="G6467" s="369"/>
      <c r="H6467" s="369"/>
      <c r="I6467" s="443"/>
      <c r="J6467" s="368"/>
      <c r="O6467" s="457"/>
      <c r="P6467" s="398"/>
      <c r="Q6467" s="398"/>
    </row>
    <row r="6468" spans="1:17" s="364" customFormat="1" ht="109.2" customHeight="1" x14ac:dyDescent="0.3">
      <c r="A6468" s="368"/>
      <c r="B6468" s="361"/>
      <c r="C6468" s="368"/>
      <c r="D6468" s="368"/>
      <c r="E6468" s="368"/>
      <c r="F6468" s="368"/>
      <c r="G6468" s="369"/>
      <c r="H6468" s="369"/>
      <c r="I6468" s="443"/>
      <c r="J6468" s="368"/>
      <c r="O6468" s="457"/>
      <c r="P6468" s="398"/>
      <c r="Q6468" s="398"/>
    </row>
    <row r="6469" spans="1:17" s="364" customFormat="1" ht="109.2" customHeight="1" x14ac:dyDescent="0.3">
      <c r="A6469" s="368"/>
      <c r="B6469" s="361"/>
      <c r="C6469" s="368"/>
      <c r="D6469" s="368"/>
      <c r="E6469" s="368"/>
      <c r="F6469" s="368"/>
      <c r="G6469" s="369"/>
      <c r="H6469" s="369"/>
      <c r="I6469" s="443"/>
      <c r="J6469" s="368"/>
      <c r="O6469" s="457"/>
      <c r="P6469" s="398"/>
      <c r="Q6469" s="398"/>
    </row>
    <row r="6470" spans="1:17" s="364" customFormat="1" ht="109.2" customHeight="1" x14ac:dyDescent="0.3">
      <c r="A6470" s="368"/>
      <c r="B6470" s="361"/>
      <c r="C6470" s="368"/>
      <c r="D6470" s="368"/>
      <c r="E6470" s="368"/>
      <c r="F6470" s="368"/>
      <c r="G6470" s="369"/>
      <c r="H6470" s="369"/>
      <c r="I6470" s="443"/>
      <c r="J6470" s="368"/>
      <c r="O6470" s="457"/>
      <c r="P6470" s="398"/>
      <c r="Q6470" s="398"/>
    </row>
    <row r="6471" spans="1:17" s="364" customFormat="1" ht="109.2" customHeight="1" x14ac:dyDescent="0.3">
      <c r="A6471" s="368"/>
      <c r="B6471" s="361"/>
      <c r="C6471" s="368"/>
      <c r="D6471" s="368"/>
      <c r="E6471" s="368"/>
      <c r="F6471" s="368"/>
      <c r="G6471" s="369"/>
      <c r="H6471" s="369"/>
      <c r="I6471" s="443"/>
      <c r="J6471" s="368"/>
      <c r="O6471" s="457"/>
      <c r="P6471" s="398"/>
      <c r="Q6471" s="398"/>
    </row>
    <row r="6472" spans="1:17" s="364" customFormat="1" ht="109.2" customHeight="1" x14ac:dyDescent="0.3">
      <c r="A6472" s="368"/>
      <c r="B6472" s="361"/>
      <c r="C6472" s="368"/>
      <c r="D6472" s="368"/>
      <c r="E6472" s="368"/>
      <c r="F6472" s="368"/>
      <c r="G6472" s="369"/>
      <c r="H6472" s="369"/>
      <c r="I6472" s="443"/>
      <c r="J6472" s="368"/>
      <c r="O6472" s="457"/>
      <c r="P6472" s="398"/>
      <c r="Q6472" s="398"/>
    </row>
    <row r="6473" spans="1:17" s="364" customFormat="1" ht="109.2" customHeight="1" x14ac:dyDescent="0.3">
      <c r="A6473" s="368"/>
      <c r="B6473" s="361"/>
      <c r="C6473" s="368"/>
      <c r="D6473" s="368"/>
      <c r="E6473" s="368"/>
      <c r="F6473" s="368"/>
      <c r="G6473" s="369"/>
      <c r="H6473" s="369"/>
      <c r="I6473" s="443"/>
      <c r="J6473" s="368"/>
      <c r="O6473" s="457"/>
      <c r="P6473" s="398"/>
      <c r="Q6473" s="398"/>
    </row>
    <row r="6474" spans="1:17" s="364" customFormat="1" ht="109.2" customHeight="1" x14ac:dyDescent="0.3">
      <c r="A6474" s="368"/>
      <c r="B6474" s="361"/>
      <c r="C6474" s="368"/>
      <c r="D6474" s="368"/>
      <c r="E6474" s="368"/>
      <c r="F6474" s="368"/>
      <c r="G6474" s="369"/>
      <c r="H6474" s="369"/>
      <c r="I6474" s="443"/>
      <c r="J6474" s="368"/>
      <c r="O6474" s="457"/>
      <c r="P6474" s="398"/>
      <c r="Q6474" s="398"/>
    </row>
    <row r="6475" spans="1:17" s="364" customFormat="1" ht="109.2" customHeight="1" x14ac:dyDescent="0.3">
      <c r="A6475" s="368"/>
      <c r="B6475" s="361"/>
      <c r="C6475" s="368"/>
      <c r="D6475" s="368"/>
      <c r="E6475" s="368"/>
      <c r="F6475" s="368"/>
      <c r="G6475" s="369"/>
      <c r="H6475" s="369"/>
      <c r="I6475" s="443"/>
      <c r="J6475" s="368"/>
      <c r="O6475" s="457"/>
      <c r="P6475" s="398"/>
      <c r="Q6475" s="398"/>
    </row>
    <row r="6476" spans="1:17" s="364" customFormat="1" ht="109.2" customHeight="1" x14ac:dyDescent="0.3">
      <c r="A6476" s="368"/>
      <c r="B6476" s="361"/>
      <c r="C6476" s="368"/>
      <c r="D6476" s="368"/>
      <c r="E6476" s="368"/>
      <c r="F6476" s="368"/>
      <c r="G6476" s="369"/>
      <c r="H6476" s="369"/>
      <c r="I6476" s="443"/>
      <c r="J6476" s="368"/>
      <c r="O6476" s="457"/>
      <c r="P6476" s="398"/>
      <c r="Q6476" s="398"/>
    </row>
    <row r="6477" spans="1:17" s="364" customFormat="1" ht="109.2" customHeight="1" x14ac:dyDescent="0.3">
      <c r="A6477" s="368"/>
      <c r="B6477" s="361"/>
      <c r="C6477" s="368"/>
      <c r="D6477" s="368"/>
      <c r="E6477" s="368"/>
      <c r="F6477" s="368"/>
      <c r="G6477" s="369"/>
      <c r="H6477" s="369"/>
      <c r="I6477" s="443"/>
      <c r="J6477" s="368"/>
      <c r="O6477" s="457"/>
      <c r="P6477" s="398"/>
      <c r="Q6477" s="398"/>
    </row>
    <row r="6478" spans="1:17" s="364" customFormat="1" ht="109.2" customHeight="1" x14ac:dyDescent="0.3">
      <c r="A6478" s="368"/>
      <c r="B6478" s="361"/>
      <c r="C6478" s="368"/>
      <c r="D6478" s="368"/>
      <c r="E6478" s="368"/>
      <c r="F6478" s="368"/>
      <c r="G6478" s="369"/>
      <c r="H6478" s="369"/>
      <c r="I6478" s="443"/>
      <c r="J6478" s="368"/>
      <c r="O6478" s="457"/>
      <c r="P6478" s="398"/>
      <c r="Q6478" s="398"/>
    </row>
    <row r="6479" spans="1:17" s="364" customFormat="1" ht="109.2" customHeight="1" x14ac:dyDescent="0.3">
      <c r="A6479" s="368"/>
      <c r="B6479" s="361"/>
      <c r="C6479" s="368"/>
      <c r="D6479" s="368"/>
      <c r="E6479" s="368"/>
      <c r="F6479" s="368"/>
      <c r="G6479" s="369"/>
      <c r="H6479" s="369"/>
      <c r="I6479" s="443"/>
      <c r="J6479" s="368"/>
      <c r="O6479" s="457"/>
      <c r="P6479" s="398"/>
      <c r="Q6479" s="398"/>
    </row>
    <row r="6480" spans="1:17" s="364" customFormat="1" ht="109.2" customHeight="1" x14ac:dyDescent="0.3">
      <c r="A6480" s="368"/>
      <c r="B6480" s="361"/>
      <c r="C6480" s="368"/>
      <c r="D6480" s="368"/>
      <c r="E6480" s="368"/>
      <c r="F6480" s="368"/>
      <c r="G6480" s="369"/>
      <c r="H6480" s="369"/>
      <c r="I6480" s="443"/>
      <c r="J6480" s="368"/>
      <c r="O6480" s="457"/>
      <c r="P6480" s="398"/>
      <c r="Q6480" s="398"/>
    </row>
    <row r="6481" spans="1:17" s="364" customFormat="1" ht="109.2" customHeight="1" x14ac:dyDescent="0.3">
      <c r="A6481" s="368"/>
      <c r="B6481" s="361"/>
      <c r="C6481" s="368"/>
      <c r="D6481" s="368"/>
      <c r="E6481" s="368"/>
      <c r="F6481" s="368"/>
      <c r="G6481" s="369"/>
      <c r="H6481" s="369"/>
      <c r="I6481" s="443"/>
      <c r="J6481" s="368"/>
      <c r="O6481" s="457"/>
      <c r="P6481" s="398"/>
      <c r="Q6481" s="398"/>
    </row>
    <row r="6482" spans="1:17" s="364" customFormat="1" ht="109.2" customHeight="1" x14ac:dyDescent="0.3">
      <c r="A6482" s="368"/>
      <c r="B6482" s="361"/>
      <c r="C6482" s="368"/>
      <c r="D6482" s="368"/>
      <c r="E6482" s="368"/>
      <c r="F6482" s="368"/>
      <c r="G6482" s="369"/>
      <c r="H6482" s="369"/>
      <c r="I6482" s="443"/>
      <c r="J6482" s="368"/>
      <c r="O6482" s="457"/>
      <c r="P6482" s="398"/>
      <c r="Q6482" s="398"/>
    </row>
    <row r="6483" spans="1:17" s="364" customFormat="1" ht="109.2" customHeight="1" x14ac:dyDescent="0.3">
      <c r="A6483" s="368"/>
      <c r="B6483" s="361"/>
      <c r="C6483" s="368"/>
      <c r="D6483" s="368"/>
      <c r="E6483" s="368"/>
      <c r="F6483" s="368"/>
      <c r="G6483" s="369"/>
      <c r="H6483" s="369"/>
      <c r="I6483" s="443"/>
      <c r="J6483" s="368"/>
      <c r="O6483" s="457"/>
      <c r="P6483" s="398"/>
      <c r="Q6483" s="398"/>
    </row>
    <row r="6484" spans="1:17" s="364" customFormat="1" ht="109.2" customHeight="1" x14ac:dyDescent="0.3">
      <c r="A6484" s="368"/>
      <c r="B6484" s="361"/>
      <c r="C6484" s="368"/>
      <c r="D6484" s="368"/>
      <c r="E6484" s="368"/>
      <c r="F6484" s="368"/>
      <c r="G6484" s="369"/>
      <c r="H6484" s="369"/>
      <c r="I6484" s="443"/>
      <c r="J6484" s="368"/>
      <c r="O6484" s="457"/>
      <c r="P6484" s="398"/>
      <c r="Q6484" s="398"/>
    </row>
    <row r="6485" spans="1:17" s="364" customFormat="1" ht="109.2" customHeight="1" x14ac:dyDescent="0.3">
      <c r="A6485" s="368"/>
      <c r="B6485" s="361"/>
      <c r="C6485" s="368"/>
      <c r="D6485" s="368"/>
      <c r="E6485" s="368"/>
      <c r="F6485" s="368"/>
      <c r="G6485" s="369"/>
      <c r="H6485" s="369"/>
      <c r="I6485" s="443"/>
      <c r="J6485" s="368"/>
      <c r="O6485" s="457"/>
      <c r="P6485" s="398"/>
      <c r="Q6485" s="398"/>
    </row>
    <row r="6486" spans="1:17" s="364" customFormat="1" ht="109.2" customHeight="1" x14ac:dyDescent="0.3">
      <c r="A6486" s="368"/>
      <c r="B6486" s="361"/>
      <c r="C6486" s="368"/>
      <c r="D6486" s="368"/>
      <c r="E6486" s="368"/>
      <c r="F6486" s="368"/>
      <c r="G6486" s="369"/>
      <c r="H6486" s="369"/>
      <c r="I6486" s="443"/>
      <c r="J6486" s="368"/>
      <c r="O6486" s="457"/>
      <c r="P6486" s="398"/>
      <c r="Q6486" s="398"/>
    </row>
    <row r="6487" spans="1:17" s="364" customFormat="1" ht="109.2" customHeight="1" x14ac:dyDescent="0.3">
      <c r="A6487" s="368"/>
      <c r="B6487" s="361"/>
      <c r="C6487" s="368"/>
      <c r="D6487" s="368"/>
      <c r="E6487" s="368"/>
      <c r="F6487" s="368"/>
      <c r="G6487" s="369"/>
      <c r="H6487" s="369"/>
      <c r="I6487" s="443"/>
      <c r="J6487" s="368"/>
      <c r="O6487" s="457"/>
      <c r="P6487" s="398"/>
      <c r="Q6487" s="398"/>
    </row>
    <row r="6488" spans="1:17" s="364" customFormat="1" ht="109.2" customHeight="1" x14ac:dyDescent="0.3">
      <c r="A6488" s="368"/>
      <c r="B6488" s="361"/>
      <c r="C6488" s="368"/>
      <c r="D6488" s="368"/>
      <c r="E6488" s="368"/>
      <c r="F6488" s="368"/>
      <c r="G6488" s="369"/>
      <c r="H6488" s="369"/>
      <c r="I6488" s="443"/>
      <c r="J6488" s="368"/>
      <c r="O6488" s="457"/>
      <c r="P6488" s="398"/>
      <c r="Q6488" s="398"/>
    </row>
    <row r="6489" spans="1:17" s="364" customFormat="1" ht="109.2" customHeight="1" x14ac:dyDescent="0.3">
      <c r="A6489" s="368"/>
      <c r="B6489" s="361"/>
      <c r="C6489" s="368"/>
      <c r="D6489" s="368"/>
      <c r="E6489" s="368"/>
      <c r="F6489" s="368"/>
      <c r="G6489" s="369"/>
      <c r="H6489" s="369"/>
      <c r="I6489" s="443"/>
      <c r="J6489" s="368"/>
      <c r="O6489" s="457"/>
      <c r="P6489" s="398"/>
      <c r="Q6489" s="398"/>
    </row>
    <row r="6490" spans="1:17" s="364" customFormat="1" ht="109.2" customHeight="1" x14ac:dyDescent="0.3">
      <c r="A6490" s="368"/>
      <c r="B6490" s="361"/>
      <c r="C6490" s="368"/>
      <c r="D6490" s="368"/>
      <c r="E6490" s="368"/>
      <c r="F6490" s="368"/>
      <c r="G6490" s="369"/>
      <c r="H6490" s="369"/>
      <c r="I6490" s="443"/>
      <c r="J6490" s="368"/>
      <c r="O6490" s="457"/>
      <c r="P6490" s="398"/>
      <c r="Q6490" s="398"/>
    </row>
    <row r="6491" spans="1:17" s="364" customFormat="1" ht="109.2" customHeight="1" x14ac:dyDescent="0.3">
      <c r="A6491" s="368"/>
      <c r="B6491" s="361"/>
      <c r="C6491" s="368"/>
      <c r="D6491" s="368"/>
      <c r="E6491" s="368"/>
      <c r="F6491" s="368"/>
      <c r="G6491" s="369"/>
      <c r="H6491" s="369"/>
      <c r="I6491" s="443"/>
      <c r="J6491" s="368"/>
      <c r="O6491" s="457"/>
      <c r="P6491" s="398"/>
      <c r="Q6491" s="398"/>
    </row>
    <row r="6492" spans="1:17" s="364" customFormat="1" ht="109.2" customHeight="1" x14ac:dyDescent="0.3">
      <c r="A6492" s="368"/>
      <c r="B6492" s="361"/>
      <c r="C6492" s="368"/>
      <c r="D6492" s="368"/>
      <c r="E6492" s="368"/>
      <c r="F6492" s="368"/>
      <c r="G6492" s="369"/>
      <c r="H6492" s="369"/>
      <c r="I6492" s="443"/>
      <c r="J6492" s="368"/>
      <c r="O6492" s="457"/>
      <c r="P6492" s="398"/>
      <c r="Q6492" s="398"/>
    </row>
    <row r="6493" spans="1:17" s="364" customFormat="1" ht="109.2" customHeight="1" x14ac:dyDescent="0.3">
      <c r="A6493" s="368"/>
      <c r="B6493" s="361"/>
      <c r="C6493" s="368"/>
      <c r="D6493" s="368"/>
      <c r="E6493" s="368"/>
      <c r="F6493" s="368"/>
      <c r="G6493" s="369"/>
      <c r="H6493" s="369"/>
      <c r="I6493" s="443"/>
      <c r="J6493" s="368"/>
      <c r="O6493" s="457"/>
      <c r="P6493" s="398"/>
      <c r="Q6493" s="398"/>
    </row>
    <row r="6494" spans="1:17" s="364" customFormat="1" ht="109.2" customHeight="1" x14ac:dyDescent="0.3">
      <c r="A6494" s="368"/>
      <c r="B6494" s="361"/>
      <c r="C6494" s="368"/>
      <c r="D6494" s="368"/>
      <c r="E6494" s="368"/>
      <c r="F6494" s="368"/>
      <c r="G6494" s="369"/>
      <c r="H6494" s="369"/>
      <c r="I6494" s="443"/>
      <c r="J6494" s="368"/>
      <c r="O6494" s="457"/>
      <c r="P6494" s="398"/>
      <c r="Q6494" s="398"/>
    </row>
    <row r="6495" spans="1:17" s="364" customFormat="1" ht="109.2" customHeight="1" x14ac:dyDescent="0.3">
      <c r="A6495" s="368"/>
      <c r="B6495" s="361"/>
      <c r="C6495" s="368"/>
      <c r="D6495" s="368"/>
      <c r="E6495" s="368"/>
      <c r="F6495" s="368"/>
      <c r="G6495" s="369"/>
      <c r="H6495" s="369"/>
      <c r="I6495" s="443"/>
      <c r="J6495" s="368"/>
      <c r="O6495" s="457"/>
      <c r="P6495" s="398"/>
      <c r="Q6495" s="398"/>
    </row>
    <row r="6496" spans="1:17" s="364" customFormat="1" ht="109.2" customHeight="1" x14ac:dyDescent="0.3">
      <c r="A6496" s="368"/>
      <c r="B6496" s="361"/>
      <c r="C6496" s="368"/>
      <c r="D6496" s="368"/>
      <c r="E6496" s="368"/>
      <c r="F6496" s="368"/>
      <c r="G6496" s="369"/>
      <c r="H6496" s="369"/>
      <c r="I6496" s="443"/>
      <c r="J6496" s="368"/>
      <c r="O6496" s="457"/>
      <c r="P6496" s="398"/>
      <c r="Q6496" s="398"/>
    </row>
    <row r="6497" spans="1:17" s="364" customFormat="1" ht="109.2" customHeight="1" x14ac:dyDescent="0.3">
      <c r="A6497" s="368"/>
      <c r="B6497" s="361"/>
      <c r="C6497" s="368"/>
      <c r="D6497" s="368"/>
      <c r="E6497" s="368"/>
      <c r="F6497" s="368"/>
      <c r="G6497" s="369"/>
      <c r="H6497" s="369"/>
      <c r="I6497" s="443"/>
      <c r="J6497" s="368"/>
      <c r="O6497" s="457"/>
      <c r="P6497" s="398"/>
      <c r="Q6497" s="398"/>
    </row>
    <row r="6498" spans="1:17" s="364" customFormat="1" ht="109.2" customHeight="1" x14ac:dyDescent="0.3">
      <c r="A6498" s="368"/>
      <c r="B6498" s="361"/>
      <c r="C6498" s="368"/>
      <c r="D6498" s="368"/>
      <c r="E6498" s="368"/>
      <c r="F6498" s="368"/>
      <c r="G6498" s="369"/>
      <c r="H6498" s="369"/>
      <c r="I6498" s="443"/>
      <c r="J6498" s="368"/>
      <c r="O6498" s="457"/>
      <c r="P6498" s="398"/>
      <c r="Q6498" s="398"/>
    </row>
    <row r="6499" spans="1:17" s="364" customFormat="1" ht="109.2" customHeight="1" x14ac:dyDescent="0.3">
      <c r="A6499" s="368"/>
      <c r="B6499" s="361"/>
      <c r="C6499" s="368"/>
      <c r="D6499" s="368"/>
      <c r="E6499" s="368"/>
      <c r="F6499" s="368"/>
      <c r="G6499" s="369"/>
      <c r="H6499" s="369"/>
      <c r="I6499" s="443"/>
      <c r="J6499" s="368"/>
      <c r="O6499" s="457"/>
      <c r="P6499" s="398"/>
      <c r="Q6499" s="398"/>
    </row>
    <row r="6500" spans="1:17" s="364" customFormat="1" ht="109.2" customHeight="1" x14ac:dyDescent="0.3">
      <c r="A6500" s="368"/>
      <c r="B6500" s="361"/>
      <c r="C6500" s="368"/>
      <c r="D6500" s="368"/>
      <c r="E6500" s="368"/>
      <c r="F6500" s="368"/>
      <c r="G6500" s="369"/>
      <c r="H6500" s="369"/>
      <c r="I6500" s="443"/>
      <c r="J6500" s="368"/>
      <c r="O6500" s="457"/>
      <c r="P6500" s="398"/>
      <c r="Q6500" s="398"/>
    </row>
    <row r="6501" spans="1:17" s="364" customFormat="1" ht="109.2" customHeight="1" x14ac:dyDescent="0.3">
      <c r="A6501" s="368"/>
      <c r="B6501" s="361"/>
      <c r="C6501" s="368"/>
      <c r="D6501" s="368"/>
      <c r="E6501" s="368"/>
      <c r="F6501" s="368"/>
      <c r="G6501" s="369"/>
      <c r="H6501" s="369"/>
      <c r="I6501" s="443"/>
      <c r="J6501" s="368"/>
      <c r="O6501" s="457"/>
      <c r="P6501" s="398"/>
      <c r="Q6501" s="398"/>
    </row>
    <row r="6502" spans="1:17" s="364" customFormat="1" ht="109.2" customHeight="1" x14ac:dyDescent="0.3">
      <c r="A6502" s="368"/>
      <c r="B6502" s="361"/>
      <c r="C6502" s="368"/>
      <c r="D6502" s="368"/>
      <c r="E6502" s="368"/>
      <c r="F6502" s="368"/>
      <c r="G6502" s="369"/>
      <c r="H6502" s="369"/>
      <c r="I6502" s="443"/>
      <c r="J6502" s="368"/>
      <c r="O6502" s="457"/>
      <c r="P6502" s="398"/>
      <c r="Q6502" s="398"/>
    </row>
    <row r="6503" spans="1:17" s="364" customFormat="1" ht="109.2" customHeight="1" x14ac:dyDescent="0.3">
      <c r="A6503" s="368"/>
      <c r="B6503" s="361"/>
      <c r="C6503" s="368"/>
      <c r="D6503" s="368"/>
      <c r="E6503" s="368"/>
      <c r="F6503" s="368"/>
      <c r="G6503" s="369"/>
      <c r="H6503" s="369"/>
      <c r="I6503" s="443"/>
      <c r="J6503" s="368"/>
      <c r="O6503" s="457"/>
      <c r="P6503" s="398"/>
      <c r="Q6503" s="398"/>
    </row>
    <row r="6504" spans="1:17" s="364" customFormat="1" ht="109.2" customHeight="1" x14ac:dyDescent="0.3">
      <c r="A6504" s="368"/>
      <c r="B6504" s="361"/>
      <c r="C6504" s="368"/>
      <c r="D6504" s="368"/>
      <c r="E6504" s="368"/>
      <c r="F6504" s="368"/>
      <c r="G6504" s="369"/>
      <c r="H6504" s="369"/>
      <c r="I6504" s="443"/>
      <c r="J6504" s="368"/>
      <c r="O6504" s="457"/>
      <c r="P6504" s="398"/>
      <c r="Q6504" s="398"/>
    </row>
    <row r="6505" spans="1:17" s="364" customFormat="1" ht="109.2" customHeight="1" x14ac:dyDescent="0.3">
      <c r="A6505" s="368"/>
      <c r="B6505" s="361"/>
      <c r="C6505" s="368"/>
      <c r="D6505" s="368"/>
      <c r="E6505" s="368"/>
      <c r="F6505" s="368"/>
      <c r="G6505" s="369"/>
      <c r="H6505" s="369"/>
      <c r="I6505" s="443"/>
      <c r="J6505" s="368"/>
      <c r="O6505" s="457"/>
      <c r="P6505" s="398"/>
      <c r="Q6505" s="398"/>
    </row>
    <row r="6506" spans="1:17" s="364" customFormat="1" ht="109.2" customHeight="1" x14ac:dyDescent="0.3">
      <c r="A6506" s="368"/>
      <c r="B6506" s="361"/>
      <c r="C6506" s="368"/>
      <c r="D6506" s="368"/>
      <c r="E6506" s="368"/>
      <c r="F6506" s="368"/>
      <c r="G6506" s="369"/>
      <c r="H6506" s="369"/>
      <c r="I6506" s="443"/>
      <c r="J6506" s="368"/>
      <c r="O6506" s="457"/>
      <c r="P6506" s="398"/>
      <c r="Q6506" s="398"/>
    </row>
    <row r="6507" spans="1:17" s="364" customFormat="1" ht="109.2" customHeight="1" x14ac:dyDescent="0.3">
      <c r="A6507" s="368"/>
      <c r="B6507" s="361"/>
      <c r="C6507" s="368"/>
      <c r="D6507" s="368"/>
      <c r="E6507" s="368"/>
      <c r="F6507" s="368"/>
      <c r="G6507" s="369"/>
      <c r="H6507" s="369"/>
      <c r="I6507" s="443"/>
      <c r="J6507" s="368"/>
      <c r="O6507" s="457"/>
      <c r="P6507" s="398"/>
      <c r="Q6507" s="398"/>
    </row>
    <row r="6508" spans="1:17" s="364" customFormat="1" ht="109.2" customHeight="1" x14ac:dyDescent="0.3">
      <c r="A6508" s="368"/>
      <c r="B6508" s="361"/>
      <c r="C6508" s="368"/>
      <c r="D6508" s="368"/>
      <c r="E6508" s="368"/>
      <c r="F6508" s="368"/>
      <c r="G6508" s="369"/>
      <c r="H6508" s="369"/>
      <c r="I6508" s="443"/>
      <c r="J6508" s="368"/>
      <c r="O6508" s="457"/>
      <c r="P6508" s="398"/>
      <c r="Q6508" s="398"/>
    </row>
    <row r="6509" spans="1:17" s="364" customFormat="1" ht="109.2" customHeight="1" x14ac:dyDescent="0.3">
      <c r="A6509" s="368"/>
      <c r="B6509" s="361"/>
      <c r="C6509" s="368"/>
      <c r="D6509" s="368"/>
      <c r="E6509" s="368"/>
      <c r="F6509" s="368"/>
      <c r="G6509" s="369"/>
      <c r="H6509" s="369"/>
      <c r="I6509" s="443"/>
      <c r="J6509" s="368"/>
      <c r="O6509" s="457"/>
      <c r="P6509" s="398"/>
      <c r="Q6509" s="398"/>
    </row>
    <row r="6510" spans="1:17" s="364" customFormat="1" ht="109.2" customHeight="1" x14ac:dyDescent="0.3">
      <c r="A6510" s="368"/>
      <c r="B6510" s="361"/>
      <c r="C6510" s="368"/>
      <c r="D6510" s="368"/>
      <c r="E6510" s="368"/>
      <c r="F6510" s="368"/>
      <c r="G6510" s="369"/>
      <c r="H6510" s="369"/>
      <c r="I6510" s="443"/>
      <c r="J6510" s="368"/>
      <c r="O6510" s="457"/>
      <c r="P6510" s="398"/>
      <c r="Q6510" s="398"/>
    </row>
    <row r="6511" spans="1:17" s="364" customFormat="1" ht="109.2" customHeight="1" x14ac:dyDescent="0.3">
      <c r="A6511" s="368"/>
      <c r="B6511" s="361"/>
      <c r="C6511" s="368"/>
      <c r="D6511" s="368"/>
      <c r="E6511" s="368"/>
      <c r="F6511" s="368"/>
      <c r="G6511" s="369"/>
      <c r="H6511" s="369"/>
      <c r="I6511" s="443"/>
      <c r="J6511" s="368"/>
      <c r="O6511" s="457"/>
      <c r="P6511" s="398"/>
      <c r="Q6511" s="398"/>
    </row>
    <row r="6512" spans="1:17" s="364" customFormat="1" ht="109.2" customHeight="1" x14ac:dyDescent="0.3">
      <c r="A6512" s="368"/>
      <c r="B6512" s="361"/>
      <c r="C6512" s="368"/>
      <c r="D6512" s="368"/>
      <c r="E6512" s="368"/>
      <c r="F6512" s="368"/>
      <c r="G6512" s="369"/>
      <c r="H6512" s="369"/>
      <c r="I6512" s="443"/>
      <c r="J6512" s="368"/>
      <c r="O6512" s="457"/>
      <c r="P6512" s="398"/>
      <c r="Q6512" s="398"/>
    </row>
    <row r="6513" spans="1:17" s="364" customFormat="1" ht="109.2" customHeight="1" x14ac:dyDescent="0.3">
      <c r="A6513" s="368"/>
      <c r="B6513" s="361"/>
      <c r="C6513" s="368"/>
      <c r="D6513" s="368"/>
      <c r="E6513" s="368"/>
      <c r="F6513" s="368"/>
      <c r="G6513" s="369"/>
      <c r="H6513" s="369"/>
      <c r="I6513" s="443"/>
      <c r="J6513" s="368"/>
      <c r="O6513" s="457"/>
      <c r="P6513" s="398"/>
      <c r="Q6513" s="398"/>
    </row>
    <row r="6514" spans="1:17" s="364" customFormat="1" ht="109.2" customHeight="1" x14ac:dyDescent="0.3">
      <c r="A6514" s="368"/>
      <c r="B6514" s="361"/>
      <c r="C6514" s="368"/>
      <c r="D6514" s="368"/>
      <c r="E6514" s="368"/>
      <c r="F6514" s="368"/>
      <c r="G6514" s="369"/>
      <c r="H6514" s="369"/>
      <c r="I6514" s="443"/>
      <c r="J6514" s="368"/>
      <c r="O6514" s="457"/>
      <c r="P6514" s="398"/>
      <c r="Q6514" s="398"/>
    </row>
    <row r="6515" spans="1:17" s="364" customFormat="1" ht="109.2" customHeight="1" x14ac:dyDescent="0.3">
      <c r="A6515" s="368"/>
      <c r="B6515" s="361"/>
      <c r="C6515" s="368"/>
      <c r="D6515" s="368"/>
      <c r="E6515" s="368"/>
      <c r="F6515" s="368"/>
      <c r="G6515" s="369"/>
      <c r="H6515" s="369"/>
      <c r="I6515" s="443"/>
      <c r="J6515" s="368"/>
      <c r="O6515" s="457"/>
      <c r="P6515" s="398"/>
      <c r="Q6515" s="398"/>
    </row>
    <row r="6516" spans="1:17" s="364" customFormat="1" ht="109.2" customHeight="1" x14ac:dyDescent="0.3">
      <c r="A6516" s="368"/>
      <c r="B6516" s="361"/>
      <c r="C6516" s="368"/>
      <c r="D6516" s="368"/>
      <c r="E6516" s="368"/>
      <c r="F6516" s="368"/>
      <c r="G6516" s="369"/>
      <c r="H6516" s="369"/>
      <c r="I6516" s="443"/>
      <c r="J6516" s="368"/>
      <c r="O6516" s="457"/>
      <c r="P6516" s="398"/>
      <c r="Q6516" s="398"/>
    </row>
    <row r="6517" spans="1:17" s="364" customFormat="1" ht="109.2" customHeight="1" x14ac:dyDescent="0.3">
      <c r="A6517" s="368"/>
      <c r="B6517" s="361"/>
      <c r="C6517" s="368"/>
      <c r="D6517" s="368"/>
      <c r="E6517" s="368"/>
      <c r="F6517" s="368"/>
      <c r="G6517" s="369"/>
      <c r="H6517" s="369"/>
      <c r="I6517" s="443"/>
      <c r="J6517" s="368"/>
      <c r="O6517" s="457"/>
      <c r="P6517" s="398"/>
      <c r="Q6517" s="398"/>
    </row>
    <row r="6518" spans="1:17" s="364" customFormat="1" ht="109.2" customHeight="1" x14ac:dyDescent="0.3">
      <c r="A6518" s="368"/>
      <c r="B6518" s="361"/>
      <c r="C6518" s="368"/>
      <c r="D6518" s="368"/>
      <c r="E6518" s="368"/>
      <c r="F6518" s="368"/>
      <c r="G6518" s="369"/>
      <c r="H6518" s="369"/>
      <c r="I6518" s="443"/>
      <c r="J6518" s="368"/>
      <c r="O6518" s="457"/>
      <c r="P6518" s="398"/>
      <c r="Q6518" s="398"/>
    </row>
    <row r="6519" spans="1:17" s="364" customFormat="1" ht="109.2" customHeight="1" x14ac:dyDescent="0.3">
      <c r="A6519" s="368"/>
      <c r="B6519" s="361"/>
      <c r="C6519" s="368"/>
      <c r="D6519" s="368"/>
      <c r="E6519" s="368"/>
      <c r="F6519" s="368"/>
      <c r="G6519" s="369"/>
      <c r="H6519" s="369"/>
      <c r="I6519" s="443"/>
      <c r="J6519" s="368"/>
      <c r="O6519" s="457"/>
      <c r="P6519" s="398"/>
      <c r="Q6519" s="398"/>
    </row>
    <row r="6520" spans="1:17" s="364" customFormat="1" ht="109.2" customHeight="1" x14ac:dyDescent="0.3">
      <c r="A6520" s="368"/>
      <c r="B6520" s="361"/>
      <c r="C6520" s="368"/>
      <c r="D6520" s="368"/>
      <c r="E6520" s="368"/>
      <c r="F6520" s="368"/>
      <c r="G6520" s="369"/>
      <c r="H6520" s="369"/>
      <c r="I6520" s="443"/>
      <c r="J6520" s="368"/>
      <c r="O6520" s="457"/>
      <c r="P6520" s="398"/>
      <c r="Q6520" s="398"/>
    </row>
    <row r="6521" spans="1:17" s="364" customFormat="1" ht="109.2" customHeight="1" x14ac:dyDescent="0.3">
      <c r="A6521" s="368"/>
      <c r="B6521" s="361"/>
      <c r="C6521" s="368"/>
      <c r="D6521" s="368"/>
      <c r="E6521" s="368"/>
      <c r="F6521" s="368"/>
      <c r="G6521" s="369"/>
      <c r="H6521" s="369"/>
      <c r="I6521" s="443"/>
      <c r="J6521" s="368"/>
      <c r="O6521" s="457"/>
      <c r="P6521" s="398"/>
      <c r="Q6521" s="398"/>
    </row>
    <row r="6522" spans="1:17" s="364" customFormat="1" ht="109.2" customHeight="1" x14ac:dyDescent="0.3">
      <c r="A6522" s="368"/>
      <c r="B6522" s="361"/>
      <c r="C6522" s="368"/>
      <c r="D6522" s="368"/>
      <c r="E6522" s="368"/>
      <c r="F6522" s="368"/>
      <c r="G6522" s="369"/>
      <c r="H6522" s="369"/>
      <c r="I6522" s="443"/>
      <c r="J6522" s="368"/>
      <c r="O6522" s="457"/>
      <c r="P6522" s="398"/>
      <c r="Q6522" s="398"/>
    </row>
    <row r="6523" spans="1:17" s="364" customFormat="1" ht="109.2" customHeight="1" x14ac:dyDescent="0.3">
      <c r="A6523" s="368"/>
      <c r="B6523" s="361"/>
      <c r="C6523" s="368"/>
      <c r="D6523" s="368"/>
      <c r="E6523" s="368"/>
      <c r="F6523" s="368"/>
      <c r="G6523" s="369"/>
      <c r="H6523" s="369"/>
      <c r="I6523" s="443"/>
      <c r="J6523" s="368"/>
      <c r="O6523" s="457"/>
      <c r="P6523" s="398"/>
      <c r="Q6523" s="398"/>
    </row>
    <row r="6524" spans="1:17" s="364" customFormat="1" ht="109.2" customHeight="1" x14ac:dyDescent="0.3">
      <c r="A6524" s="368"/>
      <c r="B6524" s="361"/>
      <c r="C6524" s="368"/>
      <c r="D6524" s="368"/>
      <c r="E6524" s="368"/>
      <c r="F6524" s="368"/>
      <c r="G6524" s="369"/>
      <c r="H6524" s="369"/>
      <c r="I6524" s="443"/>
      <c r="J6524" s="368"/>
      <c r="O6524" s="457"/>
      <c r="P6524" s="398"/>
      <c r="Q6524" s="398"/>
    </row>
    <row r="6525" spans="1:17" s="364" customFormat="1" ht="109.2" customHeight="1" x14ac:dyDescent="0.3">
      <c r="A6525" s="368"/>
      <c r="B6525" s="361"/>
      <c r="C6525" s="368"/>
      <c r="D6525" s="368"/>
      <c r="E6525" s="368"/>
      <c r="F6525" s="368"/>
      <c r="G6525" s="369"/>
      <c r="H6525" s="369"/>
      <c r="I6525" s="443"/>
      <c r="J6525" s="368"/>
      <c r="O6525" s="457"/>
      <c r="P6525" s="398"/>
      <c r="Q6525" s="398"/>
    </row>
    <row r="6526" spans="1:17" s="364" customFormat="1" ht="109.2" customHeight="1" x14ac:dyDescent="0.3">
      <c r="A6526" s="368"/>
      <c r="B6526" s="361"/>
      <c r="C6526" s="368"/>
      <c r="D6526" s="368"/>
      <c r="E6526" s="368"/>
      <c r="F6526" s="368"/>
      <c r="G6526" s="369"/>
      <c r="H6526" s="369"/>
      <c r="I6526" s="443"/>
      <c r="J6526" s="368"/>
      <c r="O6526" s="457"/>
      <c r="P6526" s="398"/>
      <c r="Q6526" s="398"/>
    </row>
    <row r="6527" spans="1:17" s="364" customFormat="1" ht="109.2" customHeight="1" x14ac:dyDescent="0.3">
      <c r="A6527" s="368"/>
      <c r="B6527" s="361"/>
      <c r="C6527" s="368"/>
      <c r="D6527" s="368"/>
      <c r="E6527" s="368"/>
      <c r="F6527" s="368"/>
      <c r="G6527" s="369"/>
      <c r="H6527" s="369"/>
      <c r="I6527" s="443"/>
      <c r="J6527" s="368"/>
      <c r="O6527" s="457"/>
      <c r="P6527" s="398"/>
      <c r="Q6527" s="398"/>
    </row>
    <row r="6528" spans="1:17" s="364" customFormat="1" ht="109.2" customHeight="1" x14ac:dyDescent="0.3">
      <c r="A6528" s="368"/>
      <c r="B6528" s="361"/>
      <c r="C6528" s="368"/>
      <c r="D6528" s="368"/>
      <c r="E6528" s="368"/>
      <c r="F6528" s="368"/>
      <c r="G6528" s="369"/>
      <c r="H6528" s="369"/>
      <c r="I6528" s="443"/>
      <c r="J6528" s="368"/>
      <c r="O6528" s="457"/>
      <c r="P6528" s="398"/>
      <c r="Q6528" s="398"/>
    </row>
    <row r="6529" spans="1:17" s="364" customFormat="1" ht="109.2" customHeight="1" x14ac:dyDescent="0.3">
      <c r="A6529" s="368"/>
      <c r="B6529" s="361"/>
      <c r="C6529" s="368"/>
      <c r="D6529" s="368"/>
      <c r="E6529" s="368"/>
      <c r="F6529" s="368"/>
      <c r="G6529" s="369"/>
      <c r="H6529" s="369"/>
      <c r="I6529" s="443"/>
      <c r="J6529" s="368"/>
      <c r="O6529" s="457"/>
      <c r="P6529" s="398"/>
      <c r="Q6529" s="398"/>
    </row>
    <row r="6530" spans="1:17" s="364" customFormat="1" ht="109.2" customHeight="1" x14ac:dyDescent="0.3">
      <c r="A6530" s="368"/>
      <c r="B6530" s="361"/>
      <c r="C6530" s="368"/>
      <c r="D6530" s="368"/>
      <c r="E6530" s="368"/>
      <c r="F6530" s="368"/>
      <c r="G6530" s="369"/>
      <c r="H6530" s="369"/>
      <c r="I6530" s="443"/>
      <c r="J6530" s="368"/>
      <c r="O6530" s="457"/>
      <c r="P6530" s="398"/>
      <c r="Q6530" s="398"/>
    </row>
    <row r="6531" spans="1:17" s="364" customFormat="1" ht="109.2" customHeight="1" x14ac:dyDescent="0.3">
      <c r="A6531" s="368"/>
      <c r="B6531" s="361"/>
      <c r="C6531" s="368"/>
      <c r="D6531" s="368"/>
      <c r="E6531" s="368"/>
      <c r="F6531" s="368"/>
      <c r="G6531" s="369"/>
      <c r="H6531" s="369"/>
      <c r="I6531" s="443"/>
      <c r="J6531" s="368"/>
      <c r="O6531" s="457"/>
      <c r="P6531" s="398"/>
      <c r="Q6531" s="398"/>
    </row>
    <row r="6532" spans="1:17" s="364" customFormat="1" ht="109.2" customHeight="1" x14ac:dyDescent="0.3">
      <c r="A6532" s="368"/>
      <c r="B6532" s="361"/>
      <c r="C6532" s="368"/>
      <c r="D6532" s="368"/>
      <c r="E6532" s="368"/>
      <c r="F6532" s="368"/>
      <c r="G6532" s="369"/>
      <c r="H6532" s="369"/>
      <c r="I6532" s="443"/>
      <c r="J6532" s="368"/>
      <c r="O6532" s="457"/>
      <c r="P6532" s="398"/>
      <c r="Q6532" s="398"/>
    </row>
    <row r="6533" spans="1:17" s="364" customFormat="1" ht="109.2" customHeight="1" x14ac:dyDescent="0.3">
      <c r="A6533" s="368"/>
      <c r="B6533" s="361"/>
      <c r="C6533" s="368"/>
      <c r="D6533" s="368"/>
      <c r="E6533" s="368"/>
      <c r="F6533" s="368"/>
      <c r="G6533" s="369"/>
      <c r="H6533" s="369"/>
      <c r="I6533" s="443"/>
      <c r="J6533" s="368"/>
      <c r="O6533" s="457"/>
      <c r="P6533" s="398"/>
      <c r="Q6533" s="398"/>
    </row>
    <row r="6534" spans="1:17" s="364" customFormat="1" ht="109.2" customHeight="1" x14ac:dyDescent="0.3">
      <c r="A6534" s="368"/>
      <c r="B6534" s="361"/>
      <c r="C6534" s="368"/>
      <c r="D6534" s="368"/>
      <c r="E6534" s="368"/>
      <c r="F6534" s="368"/>
      <c r="G6534" s="369"/>
      <c r="H6534" s="369"/>
      <c r="I6534" s="443"/>
      <c r="J6534" s="368"/>
      <c r="O6534" s="457"/>
      <c r="P6534" s="398"/>
      <c r="Q6534" s="398"/>
    </row>
    <row r="6535" spans="1:17" s="364" customFormat="1" ht="109.2" customHeight="1" x14ac:dyDescent="0.3">
      <c r="A6535" s="368"/>
      <c r="B6535" s="361"/>
      <c r="C6535" s="368"/>
      <c r="D6535" s="368"/>
      <c r="E6535" s="368"/>
      <c r="F6535" s="368"/>
      <c r="G6535" s="369"/>
      <c r="H6535" s="369"/>
      <c r="I6535" s="443"/>
      <c r="J6535" s="368"/>
      <c r="O6535" s="457"/>
      <c r="P6535" s="398"/>
      <c r="Q6535" s="398"/>
    </row>
    <row r="6536" spans="1:17" s="364" customFormat="1" ht="109.2" customHeight="1" x14ac:dyDescent="0.3">
      <c r="A6536" s="368"/>
      <c r="B6536" s="361"/>
      <c r="C6536" s="368"/>
      <c r="D6536" s="368"/>
      <c r="E6536" s="368"/>
      <c r="F6536" s="368"/>
      <c r="G6536" s="369"/>
      <c r="H6536" s="369"/>
      <c r="I6536" s="443"/>
      <c r="J6536" s="368"/>
      <c r="O6536" s="457"/>
      <c r="P6536" s="398"/>
      <c r="Q6536" s="398"/>
    </row>
    <row r="6537" spans="1:17" s="364" customFormat="1" ht="109.2" customHeight="1" x14ac:dyDescent="0.3">
      <c r="A6537" s="368"/>
      <c r="B6537" s="361"/>
      <c r="C6537" s="368"/>
      <c r="D6537" s="368"/>
      <c r="E6537" s="368"/>
      <c r="F6537" s="368"/>
      <c r="G6537" s="369"/>
      <c r="H6537" s="369"/>
      <c r="I6537" s="443"/>
      <c r="J6537" s="368"/>
      <c r="O6537" s="457"/>
      <c r="P6537" s="398"/>
      <c r="Q6537" s="398"/>
    </row>
    <row r="6538" spans="1:17" s="364" customFormat="1" ht="109.2" customHeight="1" x14ac:dyDescent="0.3">
      <c r="A6538" s="368"/>
      <c r="B6538" s="361"/>
      <c r="C6538" s="368"/>
      <c r="D6538" s="368"/>
      <c r="E6538" s="368"/>
      <c r="F6538" s="368"/>
      <c r="G6538" s="369"/>
      <c r="H6538" s="369"/>
      <c r="I6538" s="443"/>
      <c r="J6538" s="368"/>
      <c r="O6538" s="457"/>
      <c r="P6538" s="398"/>
      <c r="Q6538" s="398"/>
    </row>
    <row r="6539" spans="1:17" s="364" customFormat="1" ht="109.2" customHeight="1" x14ac:dyDescent="0.3">
      <c r="A6539" s="368"/>
      <c r="B6539" s="361"/>
      <c r="C6539" s="368"/>
      <c r="D6539" s="368"/>
      <c r="E6539" s="368"/>
      <c r="F6539" s="368"/>
      <c r="G6539" s="369"/>
      <c r="H6539" s="369"/>
      <c r="I6539" s="443"/>
      <c r="J6539" s="368"/>
      <c r="O6539" s="457"/>
      <c r="P6539" s="398"/>
      <c r="Q6539" s="398"/>
    </row>
    <row r="6540" spans="1:17" s="364" customFormat="1" ht="109.2" customHeight="1" x14ac:dyDescent="0.3">
      <c r="A6540" s="368"/>
      <c r="B6540" s="361"/>
      <c r="C6540" s="368"/>
      <c r="D6540" s="368"/>
      <c r="E6540" s="368"/>
      <c r="F6540" s="368"/>
      <c r="G6540" s="369"/>
      <c r="H6540" s="369"/>
      <c r="I6540" s="443"/>
      <c r="J6540" s="368"/>
      <c r="O6540" s="457"/>
      <c r="P6540" s="398"/>
      <c r="Q6540" s="398"/>
    </row>
    <row r="6541" spans="1:17" s="364" customFormat="1" ht="109.2" customHeight="1" x14ac:dyDescent="0.3">
      <c r="A6541" s="368"/>
      <c r="B6541" s="361"/>
      <c r="C6541" s="368"/>
      <c r="D6541" s="368"/>
      <c r="E6541" s="368"/>
      <c r="F6541" s="368"/>
      <c r="G6541" s="369"/>
      <c r="H6541" s="369"/>
      <c r="I6541" s="443"/>
      <c r="J6541" s="368"/>
      <c r="O6541" s="457"/>
      <c r="P6541" s="398"/>
      <c r="Q6541" s="398"/>
    </row>
    <row r="6542" spans="1:17" s="364" customFormat="1" ht="109.2" customHeight="1" x14ac:dyDescent="0.3">
      <c r="A6542" s="368"/>
      <c r="B6542" s="361"/>
      <c r="C6542" s="368"/>
      <c r="D6542" s="368"/>
      <c r="E6542" s="368"/>
      <c r="F6542" s="368"/>
      <c r="G6542" s="369"/>
      <c r="H6542" s="369"/>
      <c r="I6542" s="443"/>
      <c r="J6542" s="368"/>
      <c r="O6542" s="457"/>
      <c r="P6542" s="398"/>
      <c r="Q6542" s="398"/>
    </row>
    <row r="6543" spans="1:17" s="364" customFormat="1" ht="109.2" customHeight="1" x14ac:dyDescent="0.3">
      <c r="A6543" s="368"/>
      <c r="B6543" s="361"/>
      <c r="C6543" s="368"/>
      <c r="D6543" s="368"/>
      <c r="E6543" s="368"/>
      <c r="F6543" s="368"/>
      <c r="G6543" s="369"/>
      <c r="H6543" s="369"/>
      <c r="I6543" s="443"/>
      <c r="J6543" s="368"/>
      <c r="O6543" s="457"/>
      <c r="P6543" s="398"/>
      <c r="Q6543" s="398"/>
    </row>
    <row r="6544" spans="1:17" s="364" customFormat="1" ht="109.2" customHeight="1" x14ac:dyDescent="0.3">
      <c r="A6544" s="368"/>
      <c r="B6544" s="361"/>
      <c r="C6544" s="368"/>
      <c r="D6544" s="368"/>
      <c r="E6544" s="368"/>
      <c r="F6544" s="368"/>
      <c r="G6544" s="369"/>
      <c r="H6544" s="369"/>
      <c r="I6544" s="443"/>
      <c r="J6544" s="368"/>
      <c r="O6544" s="457"/>
      <c r="P6544" s="398"/>
      <c r="Q6544" s="398"/>
    </row>
    <row r="6545" spans="1:17" s="364" customFormat="1" ht="109.2" customHeight="1" x14ac:dyDescent="0.3">
      <c r="A6545" s="368"/>
      <c r="B6545" s="361"/>
      <c r="C6545" s="368"/>
      <c r="D6545" s="368"/>
      <c r="E6545" s="368"/>
      <c r="F6545" s="368"/>
      <c r="G6545" s="369"/>
      <c r="H6545" s="369"/>
      <c r="I6545" s="443"/>
      <c r="J6545" s="368"/>
      <c r="O6545" s="457"/>
      <c r="P6545" s="398"/>
      <c r="Q6545" s="398"/>
    </row>
    <row r="6546" spans="1:17" s="364" customFormat="1" ht="109.2" customHeight="1" x14ac:dyDescent="0.3">
      <c r="A6546" s="368"/>
      <c r="B6546" s="361"/>
      <c r="C6546" s="368"/>
      <c r="D6546" s="368"/>
      <c r="E6546" s="368"/>
      <c r="F6546" s="368"/>
      <c r="G6546" s="369"/>
      <c r="H6546" s="369"/>
      <c r="I6546" s="443"/>
      <c r="J6546" s="368"/>
      <c r="O6546" s="457"/>
      <c r="P6546" s="398"/>
      <c r="Q6546" s="398"/>
    </row>
    <row r="6547" spans="1:17" s="364" customFormat="1" ht="109.2" customHeight="1" x14ac:dyDescent="0.3">
      <c r="A6547" s="368"/>
      <c r="B6547" s="361"/>
      <c r="C6547" s="368"/>
      <c r="D6547" s="368"/>
      <c r="E6547" s="368"/>
      <c r="F6547" s="368"/>
      <c r="G6547" s="369"/>
      <c r="H6547" s="369"/>
      <c r="I6547" s="443"/>
      <c r="J6547" s="368"/>
      <c r="O6547" s="457"/>
      <c r="P6547" s="398"/>
      <c r="Q6547" s="398"/>
    </row>
    <row r="6548" spans="1:17" s="364" customFormat="1" ht="109.2" customHeight="1" x14ac:dyDescent="0.3">
      <c r="A6548" s="368"/>
      <c r="B6548" s="361"/>
      <c r="C6548" s="368"/>
      <c r="D6548" s="368"/>
      <c r="E6548" s="368"/>
      <c r="F6548" s="368"/>
      <c r="G6548" s="369"/>
      <c r="H6548" s="369"/>
      <c r="I6548" s="443"/>
      <c r="J6548" s="368"/>
      <c r="O6548" s="457"/>
      <c r="P6548" s="398"/>
      <c r="Q6548" s="398"/>
    </row>
    <row r="6549" spans="1:17" s="364" customFormat="1" ht="109.2" customHeight="1" x14ac:dyDescent="0.3">
      <c r="A6549" s="368"/>
      <c r="B6549" s="361"/>
      <c r="C6549" s="368"/>
      <c r="D6549" s="368"/>
      <c r="E6549" s="368"/>
      <c r="F6549" s="368"/>
      <c r="G6549" s="369"/>
      <c r="H6549" s="369"/>
      <c r="I6549" s="443"/>
      <c r="J6549" s="368"/>
      <c r="O6549" s="457"/>
      <c r="P6549" s="398"/>
      <c r="Q6549" s="398"/>
    </row>
    <row r="6550" spans="1:17" s="364" customFormat="1" ht="109.2" customHeight="1" x14ac:dyDescent="0.3">
      <c r="A6550" s="368"/>
      <c r="B6550" s="361"/>
      <c r="C6550" s="368"/>
      <c r="D6550" s="368"/>
      <c r="E6550" s="368"/>
      <c r="F6550" s="368"/>
      <c r="G6550" s="369"/>
      <c r="H6550" s="369"/>
      <c r="I6550" s="443"/>
      <c r="J6550" s="368"/>
      <c r="O6550" s="457"/>
      <c r="P6550" s="398"/>
      <c r="Q6550" s="398"/>
    </row>
    <row r="6551" spans="1:17" s="364" customFormat="1" ht="109.2" customHeight="1" x14ac:dyDescent="0.3">
      <c r="A6551" s="368"/>
      <c r="B6551" s="361"/>
      <c r="C6551" s="368"/>
      <c r="D6551" s="368"/>
      <c r="E6551" s="368"/>
      <c r="F6551" s="368"/>
      <c r="G6551" s="369"/>
      <c r="H6551" s="369"/>
      <c r="I6551" s="443"/>
      <c r="J6551" s="368"/>
      <c r="O6551" s="457"/>
      <c r="P6551" s="398"/>
      <c r="Q6551" s="398"/>
    </row>
    <row r="6552" spans="1:17" s="364" customFormat="1" ht="109.2" customHeight="1" x14ac:dyDescent="0.3">
      <c r="A6552" s="368"/>
      <c r="B6552" s="361"/>
      <c r="C6552" s="368"/>
      <c r="D6552" s="368"/>
      <c r="E6552" s="368"/>
      <c r="F6552" s="368"/>
      <c r="G6552" s="369"/>
      <c r="H6552" s="369"/>
      <c r="I6552" s="443"/>
      <c r="J6552" s="368"/>
      <c r="O6552" s="457"/>
      <c r="P6552" s="398"/>
      <c r="Q6552" s="398"/>
    </row>
    <row r="6553" spans="1:17" s="364" customFormat="1" ht="109.2" customHeight="1" x14ac:dyDescent="0.3">
      <c r="A6553" s="368"/>
      <c r="B6553" s="361"/>
      <c r="C6553" s="368"/>
      <c r="D6553" s="368"/>
      <c r="E6553" s="368"/>
      <c r="F6553" s="368"/>
      <c r="G6553" s="369"/>
      <c r="H6553" s="369"/>
      <c r="I6553" s="443"/>
      <c r="J6553" s="368"/>
      <c r="O6553" s="457"/>
      <c r="P6553" s="398"/>
      <c r="Q6553" s="398"/>
    </row>
    <row r="6554" spans="1:17" s="364" customFormat="1" ht="109.2" customHeight="1" x14ac:dyDescent="0.3">
      <c r="A6554" s="368"/>
      <c r="B6554" s="361"/>
      <c r="C6554" s="368"/>
      <c r="D6554" s="368"/>
      <c r="E6554" s="368"/>
      <c r="F6554" s="368"/>
      <c r="G6554" s="369"/>
      <c r="H6554" s="369"/>
      <c r="I6554" s="443"/>
      <c r="J6554" s="368"/>
      <c r="O6554" s="457"/>
      <c r="P6554" s="398"/>
      <c r="Q6554" s="398"/>
    </row>
    <row r="6555" spans="1:17" s="364" customFormat="1" ht="109.2" customHeight="1" x14ac:dyDescent="0.3">
      <c r="A6555" s="368"/>
      <c r="B6555" s="361"/>
      <c r="C6555" s="368"/>
      <c r="D6555" s="368"/>
      <c r="E6555" s="368"/>
      <c r="F6555" s="368"/>
      <c r="G6555" s="369"/>
      <c r="H6555" s="369"/>
      <c r="I6555" s="443"/>
      <c r="J6555" s="368"/>
      <c r="O6555" s="457"/>
      <c r="P6555" s="398"/>
      <c r="Q6555" s="398"/>
    </row>
    <row r="6556" spans="1:17" s="364" customFormat="1" ht="109.2" customHeight="1" x14ac:dyDescent="0.3">
      <c r="A6556" s="368"/>
      <c r="B6556" s="361"/>
      <c r="C6556" s="368"/>
      <c r="D6556" s="368"/>
      <c r="E6556" s="368"/>
      <c r="F6556" s="368"/>
      <c r="G6556" s="369"/>
      <c r="H6556" s="369"/>
      <c r="I6556" s="443"/>
      <c r="J6556" s="368"/>
      <c r="O6556" s="457"/>
      <c r="P6556" s="398"/>
      <c r="Q6556" s="398"/>
    </row>
    <row r="6557" spans="1:17" s="364" customFormat="1" ht="109.2" customHeight="1" x14ac:dyDescent="0.3">
      <c r="A6557" s="368"/>
      <c r="B6557" s="361"/>
      <c r="C6557" s="368"/>
      <c r="D6557" s="368"/>
      <c r="E6557" s="368"/>
      <c r="F6557" s="368"/>
      <c r="G6557" s="369"/>
      <c r="H6557" s="369"/>
      <c r="I6557" s="443"/>
      <c r="J6557" s="368"/>
      <c r="O6557" s="457"/>
      <c r="P6557" s="398"/>
      <c r="Q6557" s="398"/>
    </row>
    <row r="6558" spans="1:17" s="364" customFormat="1" ht="109.2" customHeight="1" x14ac:dyDescent="0.3">
      <c r="A6558" s="368"/>
      <c r="B6558" s="361"/>
      <c r="C6558" s="368"/>
      <c r="D6558" s="368"/>
      <c r="E6558" s="368"/>
      <c r="F6558" s="368"/>
      <c r="G6558" s="369"/>
      <c r="H6558" s="369"/>
      <c r="I6558" s="443"/>
      <c r="J6558" s="368"/>
      <c r="O6558" s="457"/>
      <c r="P6558" s="398"/>
      <c r="Q6558" s="398"/>
    </row>
    <row r="6559" spans="1:17" s="364" customFormat="1" ht="109.2" customHeight="1" x14ac:dyDescent="0.3">
      <c r="A6559" s="368"/>
      <c r="B6559" s="361"/>
      <c r="C6559" s="368"/>
      <c r="D6559" s="368"/>
      <c r="E6559" s="368"/>
      <c r="F6559" s="368"/>
      <c r="G6559" s="369"/>
      <c r="H6559" s="369"/>
      <c r="I6559" s="443"/>
      <c r="J6559" s="368"/>
      <c r="O6559" s="457"/>
      <c r="P6559" s="398"/>
      <c r="Q6559" s="398"/>
    </row>
    <row r="6560" spans="1:17" s="364" customFormat="1" ht="109.2" customHeight="1" x14ac:dyDescent="0.3">
      <c r="A6560" s="368"/>
      <c r="B6560" s="361"/>
      <c r="C6560" s="368"/>
      <c r="D6560" s="368"/>
      <c r="E6560" s="368"/>
      <c r="F6560" s="368"/>
      <c r="G6560" s="369"/>
      <c r="H6560" s="369"/>
      <c r="I6560" s="443"/>
      <c r="J6560" s="368"/>
      <c r="O6560" s="457"/>
      <c r="P6560" s="398"/>
      <c r="Q6560" s="398"/>
    </row>
    <row r="6561" spans="1:17" s="364" customFormat="1" ht="109.2" customHeight="1" x14ac:dyDescent="0.3">
      <c r="A6561" s="368"/>
      <c r="B6561" s="361"/>
      <c r="C6561" s="368"/>
      <c r="D6561" s="368"/>
      <c r="E6561" s="368"/>
      <c r="F6561" s="368"/>
      <c r="G6561" s="369"/>
      <c r="H6561" s="369"/>
      <c r="I6561" s="443"/>
      <c r="J6561" s="368"/>
      <c r="O6561" s="457"/>
      <c r="P6561" s="398"/>
      <c r="Q6561" s="398"/>
    </row>
    <row r="6562" spans="1:17" s="364" customFormat="1" ht="109.2" customHeight="1" x14ac:dyDescent="0.3">
      <c r="A6562" s="368"/>
      <c r="B6562" s="361"/>
      <c r="C6562" s="368"/>
      <c r="D6562" s="368"/>
      <c r="E6562" s="368"/>
      <c r="F6562" s="368"/>
      <c r="G6562" s="369"/>
      <c r="H6562" s="369"/>
      <c r="I6562" s="443"/>
      <c r="J6562" s="368"/>
      <c r="O6562" s="457"/>
      <c r="P6562" s="398"/>
      <c r="Q6562" s="398"/>
    </row>
    <row r="6563" spans="1:17" s="364" customFormat="1" ht="109.2" customHeight="1" x14ac:dyDescent="0.3">
      <c r="A6563" s="368"/>
      <c r="B6563" s="361"/>
      <c r="C6563" s="368"/>
      <c r="D6563" s="368"/>
      <c r="E6563" s="368"/>
      <c r="F6563" s="368"/>
      <c r="G6563" s="369"/>
      <c r="H6563" s="369"/>
      <c r="I6563" s="443"/>
      <c r="J6563" s="368"/>
      <c r="O6563" s="457"/>
      <c r="P6563" s="398"/>
      <c r="Q6563" s="398"/>
    </row>
    <row r="6564" spans="1:17" s="364" customFormat="1" ht="109.2" customHeight="1" x14ac:dyDescent="0.3">
      <c r="A6564" s="368"/>
      <c r="B6564" s="361"/>
      <c r="C6564" s="368"/>
      <c r="D6564" s="368"/>
      <c r="E6564" s="368"/>
      <c r="F6564" s="368"/>
      <c r="G6564" s="369"/>
      <c r="H6564" s="369"/>
      <c r="I6564" s="443"/>
      <c r="J6564" s="368"/>
      <c r="O6564" s="457"/>
      <c r="P6564" s="398"/>
      <c r="Q6564" s="398"/>
    </row>
    <row r="6565" spans="1:17" s="364" customFormat="1" ht="109.2" customHeight="1" x14ac:dyDescent="0.3">
      <c r="A6565" s="368"/>
      <c r="B6565" s="361"/>
      <c r="C6565" s="368"/>
      <c r="D6565" s="368"/>
      <c r="E6565" s="368"/>
      <c r="F6565" s="368"/>
      <c r="G6565" s="369"/>
      <c r="H6565" s="369"/>
      <c r="I6565" s="443"/>
      <c r="J6565" s="368"/>
      <c r="O6565" s="457"/>
      <c r="P6565" s="398"/>
      <c r="Q6565" s="398"/>
    </row>
    <row r="6566" spans="1:17" s="364" customFormat="1" ht="109.2" customHeight="1" x14ac:dyDescent="0.3">
      <c r="A6566" s="368"/>
      <c r="B6566" s="361"/>
      <c r="C6566" s="368"/>
      <c r="D6566" s="368"/>
      <c r="E6566" s="368"/>
      <c r="F6566" s="368"/>
      <c r="G6566" s="369"/>
      <c r="H6566" s="369"/>
      <c r="I6566" s="443"/>
      <c r="J6566" s="368"/>
      <c r="O6566" s="457"/>
      <c r="P6566" s="398"/>
      <c r="Q6566" s="398"/>
    </row>
    <row r="6567" spans="1:17" s="364" customFormat="1" ht="109.2" customHeight="1" x14ac:dyDescent="0.3">
      <c r="A6567" s="368"/>
      <c r="B6567" s="361"/>
      <c r="C6567" s="368"/>
      <c r="D6567" s="368"/>
      <c r="E6567" s="368"/>
      <c r="F6567" s="368"/>
      <c r="G6567" s="369"/>
      <c r="H6567" s="369"/>
      <c r="I6567" s="443"/>
      <c r="J6567" s="368"/>
      <c r="O6567" s="457"/>
      <c r="P6567" s="398"/>
      <c r="Q6567" s="398"/>
    </row>
    <row r="6568" spans="1:17" s="364" customFormat="1" ht="109.2" customHeight="1" x14ac:dyDescent="0.3">
      <c r="A6568" s="368"/>
      <c r="B6568" s="361"/>
      <c r="C6568" s="368"/>
      <c r="D6568" s="368"/>
      <c r="E6568" s="368"/>
      <c r="F6568" s="368"/>
      <c r="G6568" s="369"/>
      <c r="H6568" s="369"/>
      <c r="I6568" s="443"/>
      <c r="J6568" s="368"/>
      <c r="O6568" s="457"/>
      <c r="P6568" s="398"/>
      <c r="Q6568" s="398"/>
    </row>
    <row r="6569" spans="1:17" s="364" customFormat="1" ht="109.2" customHeight="1" x14ac:dyDescent="0.3">
      <c r="A6569" s="368"/>
      <c r="B6569" s="361"/>
      <c r="C6569" s="368"/>
      <c r="D6569" s="368"/>
      <c r="E6569" s="368"/>
      <c r="F6569" s="368"/>
      <c r="G6569" s="369"/>
      <c r="H6569" s="369"/>
      <c r="I6569" s="443"/>
      <c r="J6569" s="368"/>
      <c r="O6569" s="457"/>
      <c r="P6569" s="398"/>
      <c r="Q6569" s="398"/>
    </row>
    <row r="6570" spans="1:17" s="364" customFormat="1" ht="109.2" customHeight="1" x14ac:dyDescent="0.3">
      <c r="A6570" s="368"/>
      <c r="B6570" s="361"/>
      <c r="C6570" s="368"/>
      <c r="D6570" s="368"/>
      <c r="E6570" s="368"/>
      <c r="F6570" s="368"/>
      <c r="G6570" s="369"/>
      <c r="H6570" s="369"/>
      <c r="I6570" s="443"/>
      <c r="J6570" s="368"/>
      <c r="O6570" s="457"/>
      <c r="P6570" s="398"/>
      <c r="Q6570" s="398"/>
    </row>
    <row r="6571" spans="1:17" s="364" customFormat="1" ht="109.2" customHeight="1" x14ac:dyDescent="0.3">
      <c r="A6571" s="368"/>
      <c r="B6571" s="361"/>
      <c r="C6571" s="368"/>
      <c r="D6571" s="368"/>
      <c r="E6571" s="368"/>
      <c r="F6571" s="368"/>
      <c r="G6571" s="369"/>
      <c r="H6571" s="369"/>
      <c r="I6571" s="443"/>
      <c r="J6571" s="368"/>
      <c r="O6571" s="457"/>
      <c r="P6571" s="398"/>
      <c r="Q6571" s="398"/>
    </row>
    <row r="6572" spans="1:17" s="364" customFormat="1" ht="109.2" customHeight="1" x14ac:dyDescent="0.3">
      <c r="A6572" s="368"/>
      <c r="B6572" s="361"/>
      <c r="C6572" s="368"/>
      <c r="D6572" s="368"/>
      <c r="E6572" s="368"/>
      <c r="F6572" s="368"/>
      <c r="G6572" s="369"/>
      <c r="H6572" s="369"/>
      <c r="I6572" s="443"/>
      <c r="J6572" s="368"/>
      <c r="O6572" s="457"/>
      <c r="P6572" s="398"/>
      <c r="Q6572" s="398"/>
    </row>
    <row r="6573" spans="1:17" s="364" customFormat="1" ht="109.2" customHeight="1" x14ac:dyDescent="0.3">
      <c r="A6573" s="368"/>
      <c r="B6573" s="361"/>
      <c r="C6573" s="368"/>
      <c r="D6573" s="368"/>
      <c r="E6573" s="368"/>
      <c r="F6573" s="368"/>
      <c r="G6573" s="369"/>
      <c r="H6573" s="369"/>
      <c r="I6573" s="443"/>
      <c r="J6573" s="368"/>
      <c r="O6573" s="457"/>
      <c r="P6573" s="398"/>
      <c r="Q6573" s="398"/>
    </row>
    <row r="6574" spans="1:17" s="364" customFormat="1" ht="109.2" customHeight="1" x14ac:dyDescent="0.3">
      <c r="A6574" s="368"/>
      <c r="B6574" s="361"/>
      <c r="C6574" s="368"/>
      <c r="D6574" s="368"/>
      <c r="E6574" s="368"/>
      <c r="F6574" s="368"/>
      <c r="G6574" s="369"/>
      <c r="H6574" s="369"/>
      <c r="I6574" s="443"/>
      <c r="J6574" s="368"/>
      <c r="O6574" s="457"/>
      <c r="P6574" s="398"/>
      <c r="Q6574" s="398"/>
    </row>
    <row r="6575" spans="1:17" s="364" customFormat="1" ht="109.2" customHeight="1" x14ac:dyDescent="0.3">
      <c r="A6575" s="368"/>
      <c r="B6575" s="361"/>
      <c r="C6575" s="368"/>
      <c r="D6575" s="368"/>
      <c r="E6575" s="368"/>
      <c r="F6575" s="368"/>
      <c r="G6575" s="369"/>
      <c r="H6575" s="369"/>
      <c r="I6575" s="443"/>
      <c r="J6575" s="368"/>
      <c r="O6575" s="457"/>
      <c r="P6575" s="398"/>
      <c r="Q6575" s="398"/>
    </row>
    <row r="6576" spans="1:17" s="364" customFormat="1" ht="109.2" customHeight="1" x14ac:dyDescent="0.3">
      <c r="A6576" s="368"/>
      <c r="B6576" s="361"/>
      <c r="C6576" s="368"/>
      <c r="D6576" s="368"/>
      <c r="E6576" s="368"/>
      <c r="F6576" s="368"/>
      <c r="G6576" s="369"/>
      <c r="H6576" s="369"/>
      <c r="I6576" s="443"/>
      <c r="J6576" s="368"/>
      <c r="O6576" s="457"/>
      <c r="P6576" s="398"/>
      <c r="Q6576" s="398"/>
    </row>
    <row r="6577" spans="1:17" s="364" customFormat="1" ht="109.2" customHeight="1" x14ac:dyDescent="0.3">
      <c r="A6577" s="368"/>
      <c r="B6577" s="361"/>
      <c r="C6577" s="368"/>
      <c r="D6577" s="368"/>
      <c r="E6577" s="368"/>
      <c r="F6577" s="368"/>
      <c r="G6577" s="369"/>
      <c r="H6577" s="369"/>
      <c r="I6577" s="443"/>
      <c r="J6577" s="368"/>
      <c r="O6577" s="457"/>
      <c r="P6577" s="398"/>
      <c r="Q6577" s="398"/>
    </row>
    <row r="6578" spans="1:17" s="364" customFormat="1" ht="109.2" customHeight="1" x14ac:dyDescent="0.3">
      <c r="A6578" s="368"/>
      <c r="B6578" s="361"/>
      <c r="C6578" s="368"/>
      <c r="D6578" s="368"/>
      <c r="E6578" s="368"/>
      <c r="F6578" s="368"/>
      <c r="G6578" s="369"/>
      <c r="H6578" s="369"/>
      <c r="I6578" s="443"/>
      <c r="J6578" s="368"/>
      <c r="O6578" s="457"/>
      <c r="P6578" s="398"/>
      <c r="Q6578" s="398"/>
    </row>
    <row r="6579" spans="1:17" s="364" customFormat="1" ht="109.2" customHeight="1" x14ac:dyDescent="0.3">
      <c r="A6579" s="368"/>
      <c r="B6579" s="361"/>
      <c r="C6579" s="368"/>
      <c r="D6579" s="368"/>
      <c r="E6579" s="368"/>
      <c r="F6579" s="368"/>
      <c r="G6579" s="369"/>
      <c r="H6579" s="369"/>
      <c r="I6579" s="443"/>
      <c r="J6579" s="368"/>
      <c r="O6579" s="457"/>
      <c r="P6579" s="398"/>
      <c r="Q6579" s="398"/>
    </row>
    <row r="6580" spans="1:17" s="364" customFormat="1" ht="109.2" customHeight="1" x14ac:dyDescent="0.3">
      <c r="A6580" s="368"/>
      <c r="B6580" s="361"/>
      <c r="C6580" s="368"/>
      <c r="D6580" s="368"/>
      <c r="E6580" s="368"/>
      <c r="F6580" s="368"/>
      <c r="G6580" s="369"/>
      <c r="H6580" s="369"/>
      <c r="I6580" s="443"/>
      <c r="J6580" s="368"/>
      <c r="O6580" s="457"/>
      <c r="P6580" s="398"/>
      <c r="Q6580" s="398"/>
    </row>
    <row r="6581" spans="1:17" s="364" customFormat="1" ht="109.2" customHeight="1" x14ac:dyDescent="0.3">
      <c r="A6581" s="368"/>
      <c r="B6581" s="361"/>
      <c r="C6581" s="368"/>
      <c r="D6581" s="368"/>
      <c r="E6581" s="368"/>
      <c r="F6581" s="368"/>
      <c r="G6581" s="369"/>
      <c r="H6581" s="369"/>
      <c r="I6581" s="443"/>
      <c r="J6581" s="368"/>
      <c r="O6581" s="457"/>
      <c r="P6581" s="398"/>
      <c r="Q6581" s="398"/>
    </row>
    <row r="6582" spans="1:17" s="364" customFormat="1" ht="109.2" customHeight="1" x14ac:dyDescent="0.3">
      <c r="A6582" s="368"/>
      <c r="B6582" s="361"/>
      <c r="C6582" s="368"/>
      <c r="D6582" s="368"/>
      <c r="E6582" s="368"/>
      <c r="F6582" s="368"/>
      <c r="G6582" s="369"/>
      <c r="H6582" s="369"/>
      <c r="I6582" s="443"/>
      <c r="J6582" s="368"/>
      <c r="O6582" s="457"/>
      <c r="P6582" s="398"/>
      <c r="Q6582" s="398"/>
    </row>
    <row r="6583" spans="1:17" s="364" customFormat="1" ht="109.2" customHeight="1" x14ac:dyDescent="0.3">
      <c r="A6583" s="368"/>
      <c r="B6583" s="361"/>
      <c r="C6583" s="368"/>
      <c r="D6583" s="368"/>
      <c r="E6583" s="368"/>
      <c r="F6583" s="368"/>
      <c r="G6583" s="369"/>
      <c r="H6583" s="369"/>
      <c r="I6583" s="443"/>
      <c r="J6583" s="368"/>
      <c r="O6583" s="457"/>
      <c r="P6583" s="398"/>
      <c r="Q6583" s="398"/>
    </row>
    <row r="6584" spans="1:17" s="364" customFormat="1" ht="109.2" customHeight="1" x14ac:dyDescent="0.3">
      <c r="A6584" s="368"/>
      <c r="B6584" s="361"/>
      <c r="C6584" s="368"/>
      <c r="D6584" s="368"/>
      <c r="E6584" s="368"/>
      <c r="F6584" s="368"/>
      <c r="G6584" s="369"/>
      <c r="H6584" s="369"/>
      <c r="I6584" s="443"/>
      <c r="J6584" s="368"/>
      <c r="O6584" s="457"/>
      <c r="P6584" s="398"/>
      <c r="Q6584" s="398"/>
    </row>
    <row r="6585" spans="1:17" s="364" customFormat="1" ht="109.2" customHeight="1" x14ac:dyDescent="0.3">
      <c r="A6585" s="368"/>
      <c r="B6585" s="361"/>
      <c r="C6585" s="368"/>
      <c r="D6585" s="368"/>
      <c r="E6585" s="368"/>
      <c r="F6585" s="368"/>
      <c r="G6585" s="369"/>
      <c r="H6585" s="369"/>
      <c r="I6585" s="443"/>
      <c r="J6585" s="368"/>
      <c r="O6585" s="457"/>
      <c r="P6585" s="398"/>
      <c r="Q6585" s="398"/>
    </row>
    <row r="6586" spans="1:17" s="364" customFormat="1" ht="109.2" customHeight="1" x14ac:dyDescent="0.3">
      <c r="A6586" s="368"/>
      <c r="B6586" s="361"/>
      <c r="C6586" s="368"/>
      <c r="D6586" s="368"/>
      <c r="E6586" s="368"/>
      <c r="F6586" s="368"/>
      <c r="G6586" s="369"/>
      <c r="H6586" s="369"/>
      <c r="I6586" s="443"/>
      <c r="J6586" s="368"/>
      <c r="O6586" s="457"/>
      <c r="P6586" s="398"/>
      <c r="Q6586" s="398"/>
    </row>
    <row r="6587" spans="1:17" s="364" customFormat="1" ht="109.2" customHeight="1" x14ac:dyDescent="0.3">
      <c r="A6587" s="368"/>
      <c r="B6587" s="361"/>
      <c r="C6587" s="368"/>
      <c r="D6587" s="368"/>
      <c r="E6587" s="368"/>
      <c r="F6587" s="368"/>
      <c r="G6587" s="369"/>
      <c r="H6587" s="369"/>
      <c r="I6587" s="443"/>
      <c r="J6587" s="368"/>
      <c r="O6587" s="457"/>
      <c r="P6587" s="398"/>
      <c r="Q6587" s="398"/>
    </row>
    <row r="6588" spans="1:17" s="364" customFormat="1" ht="109.2" customHeight="1" x14ac:dyDescent="0.3">
      <c r="A6588" s="368"/>
      <c r="B6588" s="361"/>
      <c r="C6588" s="368"/>
      <c r="D6588" s="368"/>
      <c r="E6588" s="368"/>
      <c r="F6588" s="368"/>
      <c r="G6588" s="369"/>
      <c r="H6588" s="369"/>
      <c r="I6588" s="443"/>
      <c r="J6588" s="368"/>
      <c r="O6588" s="457"/>
      <c r="P6588" s="398"/>
      <c r="Q6588" s="398"/>
    </row>
    <row r="6589" spans="1:17" s="364" customFormat="1" ht="109.2" customHeight="1" x14ac:dyDescent="0.3">
      <c r="A6589" s="368"/>
      <c r="B6589" s="361"/>
      <c r="C6589" s="368"/>
      <c r="D6589" s="368"/>
      <c r="E6589" s="368"/>
      <c r="F6589" s="368"/>
      <c r="G6589" s="369"/>
      <c r="H6589" s="369"/>
      <c r="I6589" s="443"/>
      <c r="J6589" s="368"/>
      <c r="O6589" s="457"/>
      <c r="P6589" s="398"/>
      <c r="Q6589" s="398"/>
    </row>
    <row r="6590" spans="1:17" s="364" customFormat="1" ht="109.2" customHeight="1" x14ac:dyDescent="0.3">
      <c r="A6590" s="368"/>
      <c r="B6590" s="361"/>
      <c r="C6590" s="368"/>
      <c r="D6590" s="368"/>
      <c r="E6590" s="368"/>
      <c r="F6590" s="368"/>
      <c r="G6590" s="369"/>
      <c r="H6590" s="369"/>
      <c r="I6590" s="443"/>
      <c r="J6590" s="368"/>
      <c r="O6590" s="457"/>
      <c r="P6590" s="398"/>
      <c r="Q6590" s="398"/>
    </row>
    <row r="6591" spans="1:17" s="364" customFormat="1" ht="109.2" customHeight="1" x14ac:dyDescent="0.3">
      <c r="A6591" s="368"/>
      <c r="B6591" s="361"/>
      <c r="C6591" s="368"/>
      <c r="D6591" s="368"/>
      <c r="E6591" s="368"/>
      <c r="F6591" s="368"/>
      <c r="G6591" s="369"/>
      <c r="H6591" s="369"/>
      <c r="I6591" s="443"/>
      <c r="J6591" s="368"/>
      <c r="O6591" s="457"/>
      <c r="P6591" s="398"/>
      <c r="Q6591" s="398"/>
    </row>
    <row r="6592" spans="1:17" s="364" customFormat="1" ht="109.2" customHeight="1" x14ac:dyDescent="0.3">
      <c r="A6592" s="368"/>
      <c r="B6592" s="361"/>
      <c r="C6592" s="368"/>
      <c r="D6592" s="368"/>
      <c r="E6592" s="368"/>
      <c r="F6592" s="368"/>
      <c r="G6592" s="369"/>
      <c r="H6592" s="369"/>
      <c r="I6592" s="443"/>
      <c r="J6592" s="368"/>
      <c r="O6592" s="457"/>
      <c r="P6592" s="398"/>
      <c r="Q6592" s="398"/>
    </row>
    <row r="6593" spans="1:17" s="364" customFormat="1" ht="109.2" customHeight="1" x14ac:dyDescent="0.3">
      <c r="A6593" s="368"/>
      <c r="B6593" s="361"/>
      <c r="C6593" s="368"/>
      <c r="D6593" s="368"/>
      <c r="E6593" s="368"/>
      <c r="F6593" s="368"/>
      <c r="G6593" s="369"/>
      <c r="H6593" s="369"/>
      <c r="I6593" s="443"/>
      <c r="J6593" s="368"/>
      <c r="O6593" s="457"/>
      <c r="P6593" s="398"/>
      <c r="Q6593" s="398"/>
    </row>
    <row r="6594" spans="1:17" s="364" customFormat="1" ht="109.2" customHeight="1" x14ac:dyDescent="0.3">
      <c r="A6594" s="368"/>
      <c r="B6594" s="361"/>
      <c r="C6594" s="368"/>
      <c r="D6594" s="368"/>
      <c r="E6594" s="368"/>
      <c r="F6594" s="368"/>
      <c r="G6594" s="369"/>
      <c r="H6594" s="369"/>
      <c r="I6594" s="443"/>
      <c r="J6594" s="368"/>
      <c r="O6594" s="457"/>
      <c r="P6594" s="398"/>
      <c r="Q6594" s="398"/>
    </row>
    <row r="6595" spans="1:17" s="364" customFormat="1" ht="109.2" customHeight="1" x14ac:dyDescent="0.3">
      <c r="A6595" s="368"/>
      <c r="B6595" s="361"/>
      <c r="C6595" s="368"/>
      <c r="D6595" s="368"/>
      <c r="E6595" s="368"/>
      <c r="F6595" s="368"/>
      <c r="G6595" s="369"/>
      <c r="H6595" s="369"/>
      <c r="I6595" s="443"/>
      <c r="J6595" s="368"/>
      <c r="O6595" s="457"/>
      <c r="P6595" s="398"/>
      <c r="Q6595" s="398"/>
    </row>
    <row r="6596" spans="1:17" s="364" customFormat="1" ht="109.2" customHeight="1" x14ac:dyDescent="0.3">
      <c r="A6596" s="368"/>
      <c r="B6596" s="361"/>
      <c r="C6596" s="368"/>
      <c r="D6596" s="368"/>
      <c r="E6596" s="368"/>
      <c r="F6596" s="368"/>
      <c r="G6596" s="369"/>
      <c r="H6596" s="369"/>
      <c r="I6596" s="443"/>
      <c r="J6596" s="368"/>
      <c r="O6596" s="457"/>
      <c r="P6596" s="398"/>
      <c r="Q6596" s="398"/>
    </row>
    <row r="6597" spans="1:17" s="364" customFormat="1" ht="109.2" customHeight="1" x14ac:dyDescent="0.3">
      <c r="A6597" s="368"/>
      <c r="B6597" s="361"/>
      <c r="C6597" s="368"/>
      <c r="D6597" s="368"/>
      <c r="E6597" s="368"/>
      <c r="F6597" s="368"/>
      <c r="G6597" s="369"/>
      <c r="H6597" s="369"/>
      <c r="I6597" s="443"/>
      <c r="J6597" s="368"/>
      <c r="O6597" s="457"/>
      <c r="P6597" s="398"/>
      <c r="Q6597" s="398"/>
    </row>
    <row r="6598" spans="1:17" s="364" customFormat="1" ht="109.2" customHeight="1" x14ac:dyDescent="0.3">
      <c r="A6598" s="368"/>
      <c r="B6598" s="361"/>
      <c r="C6598" s="368"/>
      <c r="D6598" s="368"/>
      <c r="E6598" s="368"/>
      <c r="F6598" s="368"/>
      <c r="G6598" s="369"/>
      <c r="H6598" s="369"/>
      <c r="I6598" s="443"/>
      <c r="J6598" s="368"/>
      <c r="O6598" s="457"/>
      <c r="P6598" s="398"/>
      <c r="Q6598" s="398"/>
    </row>
    <row r="6599" spans="1:17" s="364" customFormat="1" ht="109.2" customHeight="1" x14ac:dyDescent="0.3">
      <c r="A6599" s="368"/>
      <c r="B6599" s="361"/>
      <c r="C6599" s="368"/>
      <c r="D6599" s="368"/>
      <c r="E6599" s="368"/>
      <c r="F6599" s="368"/>
      <c r="G6599" s="369"/>
      <c r="H6599" s="369"/>
      <c r="I6599" s="443"/>
      <c r="J6599" s="368"/>
      <c r="O6599" s="457"/>
      <c r="P6599" s="398"/>
      <c r="Q6599" s="398"/>
    </row>
    <row r="6600" spans="1:17" s="364" customFormat="1" ht="109.2" customHeight="1" x14ac:dyDescent="0.3">
      <c r="A6600" s="368"/>
      <c r="B6600" s="361"/>
      <c r="C6600" s="368"/>
      <c r="D6600" s="368"/>
      <c r="E6600" s="368"/>
      <c r="F6600" s="368"/>
      <c r="G6600" s="369"/>
      <c r="H6600" s="369"/>
      <c r="I6600" s="443"/>
      <c r="J6600" s="368"/>
      <c r="O6600" s="457"/>
      <c r="P6600" s="398"/>
      <c r="Q6600" s="398"/>
    </row>
    <row r="6601" spans="1:17" s="364" customFormat="1" ht="109.2" customHeight="1" x14ac:dyDescent="0.3">
      <c r="A6601" s="368"/>
      <c r="B6601" s="361"/>
      <c r="C6601" s="368"/>
      <c r="D6601" s="368"/>
      <c r="E6601" s="368"/>
      <c r="F6601" s="368"/>
      <c r="G6601" s="369"/>
      <c r="H6601" s="369"/>
      <c r="I6601" s="443"/>
      <c r="J6601" s="368"/>
      <c r="O6601" s="457"/>
      <c r="P6601" s="398"/>
      <c r="Q6601" s="398"/>
    </row>
    <row r="6602" spans="1:17" s="364" customFormat="1" ht="109.2" customHeight="1" x14ac:dyDescent="0.3">
      <c r="A6602" s="368"/>
      <c r="B6602" s="361"/>
      <c r="C6602" s="368"/>
      <c r="D6602" s="368"/>
      <c r="E6602" s="368"/>
      <c r="F6602" s="368"/>
      <c r="G6602" s="369"/>
      <c r="H6602" s="369"/>
      <c r="I6602" s="443"/>
      <c r="J6602" s="368"/>
      <c r="O6602" s="457"/>
      <c r="P6602" s="398"/>
      <c r="Q6602" s="398"/>
    </row>
    <row r="6603" spans="1:17" s="364" customFormat="1" ht="109.2" customHeight="1" x14ac:dyDescent="0.3">
      <c r="A6603" s="368"/>
      <c r="B6603" s="361"/>
      <c r="C6603" s="368"/>
      <c r="D6603" s="368"/>
      <c r="E6603" s="368"/>
      <c r="F6603" s="368"/>
      <c r="G6603" s="369"/>
      <c r="H6603" s="369"/>
      <c r="I6603" s="443"/>
      <c r="J6603" s="368"/>
      <c r="O6603" s="457"/>
      <c r="P6603" s="398"/>
      <c r="Q6603" s="398"/>
    </row>
    <row r="6604" spans="1:17" s="364" customFormat="1" ht="109.2" customHeight="1" x14ac:dyDescent="0.3">
      <c r="A6604" s="368"/>
      <c r="B6604" s="361"/>
      <c r="C6604" s="368"/>
      <c r="D6604" s="368"/>
      <c r="E6604" s="368"/>
      <c r="F6604" s="368"/>
      <c r="G6604" s="369"/>
      <c r="H6604" s="369"/>
      <c r="I6604" s="443"/>
      <c r="J6604" s="368"/>
      <c r="O6604" s="457"/>
      <c r="P6604" s="398"/>
      <c r="Q6604" s="398"/>
    </row>
    <row r="6605" spans="1:17" s="364" customFormat="1" ht="109.2" customHeight="1" x14ac:dyDescent="0.3">
      <c r="A6605" s="368"/>
      <c r="B6605" s="361"/>
      <c r="C6605" s="368"/>
      <c r="D6605" s="368"/>
      <c r="E6605" s="368"/>
      <c r="F6605" s="368"/>
      <c r="G6605" s="369"/>
      <c r="H6605" s="369"/>
      <c r="I6605" s="443"/>
      <c r="J6605" s="368"/>
      <c r="O6605" s="457"/>
      <c r="P6605" s="398"/>
      <c r="Q6605" s="398"/>
    </row>
    <row r="6606" spans="1:17" s="364" customFormat="1" ht="109.2" customHeight="1" x14ac:dyDescent="0.3">
      <c r="A6606" s="368"/>
      <c r="B6606" s="361"/>
      <c r="C6606" s="368"/>
      <c r="D6606" s="368"/>
      <c r="E6606" s="368"/>
      <c r="F6606" s="368"/>
      <c r="G6606" s="369"/>
      <c r="H6606" s="369"/>
      <c r="I6606" s="443"/>
      <c r="J6606" s="368"/>
      <c r="O6606" s="457"/>
      <c r="P6606" s="398"/>
      <c r="Q6606" s="398"/>
    </row>
    <row r="6607" spans="1:17" s="364" customFormat="1" ht="109.2" customHeight="1" x14ac:dyDescent="0.3">
      <c r="A6607" s="368"/>
      <c r="B6607" s="361"/>
      <c r="C6607" s="368"/>
      <c r="D6607" s="368"/>
      <c r="E6607" s="368"/>
      <c r="F6607" s="368"/>
      <c r="G6607" s="369"/>
      <c r="H6607" s="369"/>
      <c r="I6607" s="443"/>
      <c r="J6607" s="368"/>
      <c r="O6607" s="457"/>
      <c r="P6607" s="398"/>
      <c r="Q6607" s="398"/>
    </row>
    <row r="6608" spans="1:17" s="364" customFormat="1" ht="109.2" customHeight="1" x14ac:dyDescent="0.3">
      <c r="A6608" s="368"/>
      <c r="B6608" s="361"/>
      <c r="C6608" s="368"/>
      <c r="D6608" s="368"/>
      <c r="E6608" s="368"/>
      <c r="F6608" s="368"/>
      <c r="G6608" s="369"/>
      <c r="H6608" s="369"/>
      <c r="I6608" s="443"/>
      <c r="J6608" s="368"/>
      <c r="O6608" s="457"/>
      <c r="P6608" s="398"/>
      <c r="Q6608" s="398"/>
    </row>
    <row r="6609" spans="1:17" s="364" customFormat="1" ht="109.2" customHeight="1" x14ac:dyDescent="0.3">
      <c r="A6609" s="368"/>
      <c r="B6609" s="361"/>
      <c r="C6609" s="368"/>
      <c r="D6609" s="368"/>
      <c r="E6609" s="368"/>
      <c r="F6609" s="368"/>
      <c r="G6609" s="369"/>
      <c r="H6609" s="369"/>
      <c r="I6609" s="443"/>
      <c r="J6609" s="368"/>
      <c r="O6609" s="457"/>
      <c r="P6609" s="398"/>
      <c r="Q6609" s="398"/>
    </row>
    <row r="6610" spans="1:17" s="364" customFormat="1" ht="109.2" customHeight="1" x14ac:dyDescent="0.3">
      <c r="A6610" s="368"/>
      <c r="B6610" s="361"/>
      <c r="C6610" s="368"/>
      <c r="D6610" s="368"/>
      <c r="E6610" s="368"/>
      <c r="F6610" s="368"/>
      <c r="G6610" s="369"/>
      <c r="H6610" s="369"/>
      <c r="I6610" s="443"/>
      <c r="J6610" s="368"/>
      <c r="O6610" s="457"/>
      <c r="P6610" s="398"/>
      <c r="Q6610" s="398"/>
    </row>
    <row r="6611" spans="1:17" s="364" customFormat="1" ht="109.2" customHeight="1" x14ac:dyDescent="0.3">
      <c r="A6611" s="368"/>
      <c r="B6611" s="361"/>
      <c r="C6611" s="368"/>
      <c r="D6611" s="368"/>
      <c r="E6611" s="368"/>
      <c r="F6611" s="368"/>
      <c r="G6611" s="369"/>
      <c r="H6611" s="369"/>
      <c r="I6611" s="443"/>
      <c r="J6611" s="368"/>
      <c r="O6611" s="457"/>
      <c r="P6611" s="398"/>
      <c r="Q6611" s="398"/>
    </row>
    <row r="6612" spans="1:17" s="364" customFormat="1" ht="109.2" customHeight="1" x14ac:dyDescent="0.3">
      <c r="A6612" s="368"/>
      <c r="B6612" s="361"/>
      <c r="C6612" s="368"/>
      <c r="D6612" s="368"/>
      <c r="E6612" s="368"/>
      <c r="F6612" s="368"/>
      <c r="G6612" s="369"/>
      <c r="H6612" s="369"/>
      <c r="I6612" s="443"/>
      <c r="J6612" s="368"/>
      <c r="O6612" s="457"/>
      <c r="P6612" s="398"/>
      <c r="Q6612" s="398"/>
    </row>
    <row r="6613" spans="1:17" s="364" customFormat="1" ht="109.2" customHeight="1" x14ac:dyDescent="0.3">
      <c r="A6613" s="368"/>
      <c r="B6613" s="361"/>
      <c r="C6613" s="368"/>
      <c r="D6613" s="368"/>
      <c r="E6613" s="368"/>
      <c r="F6613" s="368"/>
      <c r="G6613" s="369"/>
      <c r="H6613" s="369"/>
      <c r="I6613" s="443"/>
      <c r="J6613" s="368"/>
      <c r="O6613" s="457"/>
      <c r="P6613" s="398"/>
      <c r="Q6613" s="398"/>
    </row>
    <row r="6614" spans="1:17" s="364" customFormat="1" ht="109.2" customHeight="1" x14ac:dyDescent="0.3">
      <c r="A6614" s="368"/>
      <c r="B6614" s="361"/>
      <c r="C6614" s="368"/>
      <c r="D6614" s="368"/>
      <c r="E6614" s="368"/>
      <c r="F6614" s="368"/>
      <c r="G6614" s="369"/>
      <c r="H6614" s="369"/>
      <c r="I6614" s="443"/>
      <c r="J6614" s="368"/>
      <c r="O6614" s="457"/>
      <c r="P6614" s="398"/>
      <c r="Q6614" s="398"/>
    </row>
    <row r="6615" spans="1:17" s="364" customFormat="1" ht="109.2" customHeight="1" x14ac:dyDescent="0.3">
      <c r="A6615" s="368"/>
      <c r="B6615" s="361"/>
      <c r="C6615" s="368"/>
      <c r="D6615" s="368"/>
      <c r="E6615" s="368"/>
      <c r="F6615" s="368"/>
      <c r="G6615" s="369"/>
      <c r="H6615" s="369"/>
      <c r="I6615" s="443"/>
      <c r="J6615" s="368"/>
      <c r="O6615" s="457"/>
      <c r="P6615" s="398"/>
      <c r="Q6615" s="398"/>
    </row>
    <row r="6616" spans="1:17" s="364" customFormat="1" ht="109.2" customHeight="1" x14ac:dyDescent="0.3">
      <c r="A6616" s="368"/>
      <c r="B6616" s="361"/>
      <c r="C6616" s="368"/>
      <c r="D6616" s="368"/>
      <c r="E6616" s="368"/>
      <c r="F6616" s="368"/>
      <c r="G6616" s="369"/>
      <c r="H6616" s="369"/>
      <c r="I6616" s="443"/>
      <c r="J6616" s="368"/>
      <c r="O6616" s="457"/>
      <c r="P6616" s="398"/>
      <c r="Q6616" s="398"/>
    </row>
    <row r="6617" spans="1:17" s="364" customFormat="1" ht="109.2" customHeight="1" x14ac:dyDescent="0.3">
      <c r="A6617" s="368"/>
      <c r="B6617" s="361"/>
      <c r="C6617" s="368"/>
      <c r="D6617" s="368"/>
      <c r="E6617" s="368"/>
      <c r="F6617" s="368"/>
      <c r="G6617" s="369"/>
      <c r="H6617" s="369"/>
      <c r="I6617" s="443"/>
      <c r="J6617" s="368"/>
      <c r="O6617" s="457"/>
      <c r="P6617" s="398"/>
      <c r="Q6617" s="398"/>
    </row>
    <row r="6618" spans="1:17" s="364" customFormat="1" ht="109.2" customHeight="1" x14ac:dyDescent="0.3">
      <c r="A6618" s="368"/>
      <c r="B6618" s="361"/>
      <c r="C6618" s="368"/>
      <c r="D6618" s="368"/>
      <c r="E6618" s="368"/>
      <c r="F6618" s="368"/>
      <c r="G6618" s="369"/>
      <c r="H6618" s="369"/>
      <c r="I6618" s="443"/>
      <c r="J6618" s="368"/>
      <c r="O6618" s="457"/>
      <c r="P6618" s="398"/>
      <c r="Q6618" s="398"/>
    </row>
    <row r="6619" spans="1:17" s="364" customFormat="1" ht="109.2" customHeight="1" x14ac:dyDescent="0.3">
      <c r="A6619" s="368"/>
      <c r="B6619" s="361"/>
      <c r="C6619" s="368"/>
      <c r="D6619" s="368"/>
      <c r="E6619" s="368"/>
      <c r="F6619" s="368"/>
      <c r="G6619" s="369"/>
      <c r="H6619" s="369"/>
      <c r="I6619" s="443"/>
      <c r="J6619" s="368"/>
      <c r="O6619" s="457"/>
      <c r="P6619" s="398"/>
      <c r="Q6619" s="398"/>
    </row>
    <row r="6620" spans="1:17" s="364" customFormat="1" ht="109.2" customHeight="1" x14ac:dyDescent="0.3">
      <c r="A6620" s="368"/>
      <c r="B6620" s="361"/>
      <c r="C6620" s="368"/>
      <c r="D6620" s="368"/>
      <c r="E6620" s="368"/>
      <c r="F6620" s="368"/>
      <c r="G6620" s="369"/>
      <c r="H6620" s="369"/>
      <c r="I6620" s="443"/>
      <c r="J6620" s="368"/>
      <c r="O6620" s="457"/>
      <c r="P6620" s="398"/>
      <c r="Q6620" s="398"/>
    </row>
    <row r="6621" spans="1:17" s="364" customFormat="1" ht="109.2" customHeight="1" x14ac:dyDescent="0.3">
      <c r="A6621" s="368"/>
      <c r="B6621" s="361"/>
      <c r="C6621" s="368"/>
      <c r="D6621" s="368"/>
      <c r="E6621" s="368"/>
      <c r="F6621" s="368"/>
      <c r="G6621" s="369"/>
      <c r="H6621" s="369"/>
      <c r="I6621" s="443"/>
      <c r="J6621" s="368"/>
      <c r="O6621" s="457"/>
      <c r="P6621" s="398"/>
      <c r="Q6621" s="398"/>
    </row>
    <row r="6622" spans="1:17" s="364" customFormat="1" ht="109.2" customHeight="1" x14ac:dyDescent="0.3">
      <c r="A6622" s="368"/>
      <c r="B6622" s="361"/>
      <c r="C6622" s="368"/>
      <c r="D6622" s="368"/>
      <c r="E6622" s="368"/>
      <c r="F6622" s="368"/>
      <c r="G6622" s="369"/>
      <c r="H6622" s="369"/>
      <c r="I6622" s="443"/>
      <c r="J6622" s="368"/>
      <c r="O6622" s="457"/>
      <c r="P6622" s="398"/>
      <c r="Q6622" s="398"/>
    </row>
    <row r="6623" spans="1:17" s="364" customFormat="1" ht="109.2" customHeight="1" x14ac:dyDescent="0.3">
      <c r="A6623" s="368"/>
      <c r="B6623" s="361"/>
      <c r="C6623" s="368"/>
      <c r="D6623" s="368"/>
      <c r="E6623" s="368"/>
      <c r="F6623" s="368"/>
      <c r="G6623" s="369"/>
      <c r="H6623" s="369"/>
      <c r="I6623" s="443"/>
      <c r="J6623" s="368"/>
      <c r="O6623" s="457"/>
      <c r="P6623" s="398"/>
      <c r="Q6623" s="398"/>
    </row>
    <row r="6624" spans="1:17" s="364" customFormat="1" ht="109.2" customHeight="1" x14ac:dyDescent="0.3">
      <c r="A6624" s="368"/>
      <c r="B6624" s="361"/>
      <c r="C6624" s="368"/>
      <c r="D6624" s="368"/>
      <c r="E6624" s="368"/>
      <c r="F6624" s="368"/>
      <c r="G6624" s="369"/>
      <c r="H6624" s="369"/>
      <c r="I6624" s="443"/>
      <c r="J6624" s="368"/>
      <c r="O6624" s="457"/>
      <c r="P6624" s="398"/>
      <c r="Q6624" s="398"/>
    </row>
    <row r="6625" spans="1:17" s="364" customFormat="1" ht="109.2" customHeight="1" x14ac:dyDescent="0.3">
      <c r="A6625" s="368"/>
      <c r="B6625" s="361"/>
      <c r="C6625" s="368"/>
      <c r="D6625" s="368"/>
      <c r="E6625" s="368"/>
      <c r="F6625" s="368"/>
      <c r="G6625" s="369"/>
      <c r="H6625" s="369"/>
      <c r="I6625" s="443"/>
      <c r="J6625" s="368"/>
      <c r="O6625" s="457"/>
      <c r="P6625" s="398"/>
      <c r="Q6625" s="398"/>
    </row>
    <row r="6626" spans="1:17" s="364" customFormat="1" ht="109.2" customHeight="1" x14ac:dyDescent="0.3">
      <c r="A6626" s="368"/>
      <c r="B6626" s="361"/>
      <c r="C6626" s="368"/>
      <c r="D6626" s="368"/>
      <c r="E6626" s="368"/>
      <c r="F6626" s="368"/>
      <c r="G6626" s="369"/>
      <c r="H6626" s="369"/>
      <c r="I6626" s="443"/>
      <c r="J6626" s="368"/>
      <c r="O6626" s="457"/>
      <c r="P6626" s="398"/>
      <c r="Q6626" s="398"/>
    </row>
    <row r="6627" spans="1:17" s="364" customFormat="1" ht="109.2" customHeight="1" x14ac:dyDescent="0.3">
      <c r="A6627" s="368"/>
      <c r="B6627" s="361"/>
      <c r="C6627" s="368"/>
      <c r="D6627" s="368"/>
      <c r="E6627" s="368"/>
      <c r="F6627" s="368"/>
      <c r="G6627" s="369"/>
      <c r="H6627" s="369"/>
      <c r="I6627" s="443"/>
      <c r="J6627" s="368"/>
      <c r="O6627" s="457"/>
      <c r="P6627" s="398"/>
      <c r="Q6627" s="398"/>
    </row>
    <row r="6628" spans="1:17" s="364" customFormat="1" ht="109.2" customHeight="1" x14ac:dyDescent="0.3">
      <c r="A6628" s="368"/>
      <c r="B6628" s="361"/>
      <c r="C6628" s="368"/>
      <c r="D6628" s="368"/>
      <c r="E6628" s="368"/>
      <c r="F6628" s="368"/>
      <c r="G6628" s="369"/>
      <c r="H6628" s="369"/>
      <c r="I6628" s="443"/>
      <c r="J6628" s="368"/>
      <c r="O6628" s="457"/>
      <c r="P6628" s="398"/>
      <c r="Q6628" s="398"/>
    </row>
    <row r="6629" spans="1:17" s="364" customFormat="1" ht="109.2" customHeight="1" x14ac:dyDescent="0.3">
      <c r="A6629" s="368"/>
      <c r="B6629" s="361"/>
      <c r="C6629" s="368"/>
      <c r="D6629" s="368"/>
      <c r="E6629" s="368"/>
      <c r="F6629" s="368"/>
      <c r="G6629" s="369"/>
      <c r="H6629" s="369"/>
      <c r="I6629" s="443"/>
      <c r="J6629" s="368"/>
      <c r="O6629" s="457"/>
      <c r="P6629" s="398"/>
      <c r="Q6629" s="398"/>
    </row>
    <row r="6630" spans="1:17" s="364" customFormat="1" ht="109.2" customHeight="1" x14ac:dyDescent="0.3">
      <c r="A6630" s="368"/>
      <c r="B6630" s="361"/>
      <c r="C6630" s="368"/>
      <c r="D6630" s="368"/>
      <c r="E6630" s="368"/>
      <c r="F6630" s="368"/>
      <c r="G6630" s="369"/>
      <c r="H6630" s="369"/>
      <c r="I6630" s="443"/>
      <c r="J6630" s="368"/>
      <c r="O6630" s="457"/>
      <c r="P6630" s="398"/>
      <c r="Q6630" s="398"/>
    </row>
    <row r="6631" spans="1:17" s="364" customFormat="1" ht="109.2" customHeight="1" x14ac:dyDescent="0.3">
      <c r="A6631" s="368"/>
      <c r="B6631" s="361"/>
      <c r="C6631" s="368"/>
      <c r="D6631" s="368"/>
      <c r="E6631" s="368"/>
      <c r="F6631" s="368"/>
      <c r="G6631" s="369"/>
      <c r="H6631" s="369"/>
      <c r="I6631" s="443"/>
      <c r="J6631" s="368"/>
      <c r="O6631" s="457"/>
      <c r="P6631" s="398"/>
      <c r="Q6631" s="398"/>
    </row>
    <row r="6632" spans="1:17" s="364" customFormat="1" ht="109.2" customHeight="1" x14ac:dyDescent="0.3">
      <c r="A6632" s="368"/>
      <c r="B6632" s="361"/>
      <c r="C6632" s="368"/>
      <c r="D6632" s="368"/>
      <c r="E6632" s="368"/>
      <c r="F6632" s="368"/>
      <c r="G6632" s="369"/>
      <c r="H6632" s="369"/>
      <c r="I6632" s="443"/>
      <c r="J6632" s="368"/>
      <c r="O6632" s="457"/>
      <c r="P6632" s="398"/>
      <c r="Q6632" s="398"/>
    </row>
    <row r="6633" spans="1:17" s="364" customFormat="1" ht="109.2" customHeight="1" x14ac:dyDescent="0.3">
      <c r="A6633" s="368"/>
      <c r="B6633" s="361"/>
      <c r="C6633" s="368"/>
      <c r="D6633" s="368"/>
      <c r="E6633" s="368"/>
      <c r="F6633" s="368"/>
      <c r="G6633" s="369"/>
      <c r="H6633" s="369"/>
      <c r="I6633" s="443"/>
      <c r="J6633" s="368"/>
      <c r="O6633" s="457"/>
      <c r="P6633" s="398"/>
      <c r="Q6633" s="398"/>
    </row>
    <row r="6634" spans="1:17" s="364" customFormat="1" ht="109.2" customHeight="1" x14ac:dyDescent="0.3">
      <c r="A6634" s="368"/>
      <c r="B6634" s="361"/>
      <c r="C6634" s="368"/>
      <c r="D6634" s="368"/>
      <c r="E6634" s="368"/>
      <c r="F6634" s="368"/>
      <c r="G6634" s="369"/>
      <c r="H6634" s="369"/>
      <c r="I6634" s="443"/>
      <c r="J6634" s="368"/>
      <c r="O6634" s="457"/>
      <c r="P6634" s="398"/>
      <c r="Q6634" s="398"/>
    </row>
    <row r="6635" spans="1:17" s="364" customFormat="1" ht="109.2" customHeight="1" x14ac:dyDescent="0.3">
      <c r="A6635" s="368"/>
      <c r="B6635" s="361"/>
      <c r="C6635" s="368"/>
      <c r="D6635" s="368"/>
      <c r="E6635" s="368"/>
      <c r="F6635" s="368"/>
      <c r="G6635" s="369"/>
      <c r="H6635" s="369"/>
      <c r="I6635" s="443"/>
      <c r="J6635" s="368"/>
      <c r="O6635" s="457"/>
      <c r="P6635" s="398"/>
      <c r="Q6635" s="398"/>
    </row>
    <row r="6636" spans="1:17" s="364" customFormat="1" ht="109.2" customHeight="1" x14ac:dyDescent="0.3">
      <c r="A6636" s="368"/>
      <c r="B6636" s="361"/>
      <c r="C6636" s="368"/>
      <c r="D6636" s="368"/>
      <c r="E6636" s="368"/>
      <c r="F6636" s="368"/>
      <c r="G6636" s="369"/>
      <c r="H6636" s="369"/>
      <c r="I6636" s="443"/>
      <c r="J6636" s="368"/>
      <c r="O6636" s="457"/>
      <c r="P6636" s="398"/>
      <c r="Q6636" s="398"/>
    </row>
    <row r="6637" spans="1:17" s="364" customFormat="1" ht="109.2" customHeight="1" x14ac:dyDescent="0.3">
      <c r="A6637" s="368"/>
      <c r="B6637" s="361"/>
      <c r="C6637" s="368"/>
      <c r="D6637" s="368"/>
      <c r="E6637" s="368"/>
      <c r="F6637" s="368"/>
      <c r="G6637" s="369"/>
      <c r="H6637" s="369"/>
      <c r="I6637" s="443"/>
      <c r="J6637" s="368"/>
      <c r="O6637" s="457"/>
      <c r="P6637" s="398"/>
      <c r="Q6637" s="398"/>
    </row>
    <row r="6638" spans="1:17" s="364" customFormat="1" ht="109.2" customHeight="1" x14ac:dyDescent="0.3">
      <c r="A6638" s="368"/>
      <c r="B6638" s="361"/>
      <c r="C6638" s="368"/>
      <c r="D6638" s="368"/>
      <c r="E6638" s="368"/>
      <c r="F6638" s="368"/>
      <c r="G6638" s="369"/>
      <c r="H6638" s="369"/>
      <c r="I6638" s="443"/>
      <c r="J6638" s="368"/>
      <c r="O6638" s="457"/>
      <c r="P6638" s="398"/>
      <c r="Q6638" s="398"/>
    </row>
    <row r="6639" spans="1:17" s="364" customFormat="1" ht="109.2" customHeight="1" x14ac:dyDescent="0.3">
      <c r="A6639" s="368"/>
      <c r="B6639" s="361"/>
      <c r="C6639" s="368"/>
      <c r="D6639" s="368"/>
      <c r="E6639" s="368"/>
      <c r="F6639" s="368"/>
      <c r="G6639" s="369"/>
      <c r="H6639" s="369"/>
      <c r="I6639" s="443"/>
      <c r="J6639" s="368"/>
      <c r="O6639" s="457"/>
      <c r="P6639" s="398"/>
      <c r="Q6639" s="398"/>
    </row>
    <row r="6640" spans="1:17" s="364" customFormat="1" ht="109.2" customHeight="1" x14ac:dyDescent="0.3">
      <c r="A6640" s="368"/>
      <c r="B6640" s="361"/>
      <c r="C6640" s="368"/>
      <c r="D6640" s="368"/>
      <c r="E6640" s="368"/>
      <c r="F6640" s="368"/>
      <c r="G6640" s="369"/>
      <c r="H6640" s="369"/>
      <c r="I6640" s="443"/>
      <c r="J6640" s="368"/>
      <c r="O6640" s="457"/>
      <c r="P6640" s="398"/>
      <c r="Q6640" s="398"/>
    </row>
    <row r="6641" spans="1:17" s="364" customFormat="1" ht="109.2" customHeight="1" x14ac:dyDescent="0.3">
      <c r="A6641" s="368"/>
      <c r="B6641" s="361"/>
      <c r="C6641" s="368"/>
      <c r="D6641" s="368"/>
      <c r="E6641" s="368"/>
      <c r="F6641" s="368"/>
      <c r="G6641" s="369"/>
      <c r="H6641" s="369"/>
      <c r="I6641" s="443"/>
      <c r="J6641" s="368"/>
      <c r="O6641" s="457"/>
      <c r="P6641" s="398"/>
      <c r="Q6641" s="398"/>
    </row>
    <row r="6642" spans="1:17" s="364" customFormat="1" ht="109.2" customHeight="1" x14ac:dyDescent="0.3">
      <c r="A6642" s="368"/>
      <c r="B6642" s="361"/>
      <c r="C6642" s="368"/>
      <c r="D6642" s="368"/>
      <c r="E6642" s="368"/>
      <c r="F6642" s="368"/>
      <c r="G6642" s="369"/>
      <c r="H6642" s="369"/>
      <c r="I6642" s="443"/>
      <c r="J6642" s="368"/>
      <c r="O6642" s="457"/>
      <c r="P6642" s="398"/>
      <c r="Q6642" s="398"/>
    </row>
    <row r="6643" spans="1:17" s="364" customFormat="1" ht="109.2" customHeight="1" x14ac:dyDescent="0.3">
      <c r="A6643" s="368"/>
      <c r="B6643" s="361"/>
      <c r="C6643" s="368"/>
      <c r="D6643" s="368"/>
      <c r="E6643" s="368"/>
      <c r="F6643" s="368"/>
      <c r="G6643" s="369"/>
      <c r="H6643" s="369"/>
      <c r="I6643" s="443"/>
      <c r="J6643" s="368"/>
      <c r="O6643" s="457"/>
      <c r="P6643" s="398"/>
      <c r="Q6643" s="398"/>
    </row>
    <row r="6644" spans="1:17" s="364" customFormat="1" ht="109.2" customHeight="1" x14ac:dyDescent="0.3">
      <c r="A6644" s="368"/>
      <c r="B6644" s="361"/>
      <c r="C6644" s="368"/>
      <c r="D6644" s="368"/>
      <c r="E6644" s="368"/>
      <c r="F6644" s="368"/>
      <c r="G6644" s="369"/>
      <c r="H6644" s="369"/>
      <c r="I6644" s="443"/>
      <c r="J6644" s="368"/>
      <c r="O6644" s="457"/>
      <c r="P6644" s="398"/>
      <c r="Q6644" s="398"/>
    </row>
    <row r="6645" spans="1:17" s="364" customFormat="1" ht="109.2" customHeight="1" x14ac:dyDescent="0.3">
      <c r="A6645" s="368"/>
      <c r="B6645" s="361"/>
      <c r="C6645" s="368"/>
      <c r="D6645" s="368"/>
      <c r="E6645" s="368"/>
      <c r="F6645" s="368"/>
      <c r="G6645" s="369"/>
      <c r="H6645" s="369"/>
      <c r="I6645" s="443"/>
      <c r="J6645" s="368"/>
      <c r="O6645" s="457"/>
      <c r="P6645" s="398"/>
      <c r="Q6645" s="398"/>
    </row>
    <row r="6646" spans="1:17" s="364" customFormat="1" ht="109.2" customHeight="1" x14ac:dyDescent="0.3">
      <c r="A6646" s="368"/>
      <c r="B6646" s="361"/>
      <c r="C6646" s="368"/>
      <c r="D6646" s="368"/>
      <c r="E6646" s="368"/>
      <c r="F6646" s="368"/>
      <c r="G6646" s="369"/>
      <c r="H6646" s="369"/>
      <c r="I6646" s="443"/>
      <c r="J6646" s="368"/>
      <c r="O6646" s="457"/>
      <c r="P6646" s="398"/>
      <c r="Q6646" s="398"/>
    </row>
    <row r="6647" spans="1:17" s="364" customFormat="1" ht="109.2" customHeight="1" x14ac:dyDescent="0.3">
      <c r="A6647" s="368"/>
      <c r="B6647" s="361"/>
      <c r="C6647" s="368"/>
      <c r="D6647" s="368"/>
      <c r="E6647" s="368"/>
      <c r="F6647" s="368"/>
      <c r="G6647" s="369"/>
      <c r="H6647" s="369"/>
      <c r="I6647" s="443"/>
      <c r="J6647" s="368"/>
      <c r="O6647" s="457"/>
      <c r="P6647" s="398"/>
      <c r="Q6647" s="398"/>
    </row>
    <row r="6648" spans="1:17" s="364" customFormat="1" ht="109.2" customHeight="1" x14ac:dyDescent="0.3">
      <c r="A6648" s="368"/>
      <c r="B6648" s="361"/>
      <c r="C6648" s="368"/>
      <c r="D6648" s="368"/>
      <c r="E6648" s="368"/>
      <c r="F6648" s="368"/>
      <c r="G6648" s="369"/>
      <c r="H6648" s="369"/>
      <c r="I6648" s="443"/>
      <c r="J6648" s="368"/>
      <c r="O6648" s="457"/>
      <c r="P6648" s="398"/>
      <c r="Q6648" s="398"/>
    </row>
    <row r="6649" spans="1:17" s="364" customFormat="1" ht="109.2" customHeight="1" x14ac:dyDescent="0.3">
      <c r="A6649" s="368"/>
      <c r="B6649" s="361"/>
      <c r="C6649" s="368"/>
      <c r="D6649" s="368"/>
      <c r="E6649" s="368"/>
      <c r="F6649" s="368"/>
      <c r="G6649" s="369"/>
      <c r="H6649" s="369"/>
      <c r="I6649" s="443"/>
      <c r="J6649" s="368"/>
      <c r="O6649" s="457"/>
      <c r="P6649" s="398"/>
      <c r="Q6649" s="398"/>
    </row>
    <row r="6650" spans="1:17" s="364" customFormat="1" ht="109.2" customHeight="1" x14ac:dyDescent="0.3">
      <c r="A6650" s="368"/>
      <c r="B6650" s="361"/>
      <c r="C6650" s="368"/>
      <c r="D6650" s="368"/>
      <c r="E6650" s="368"/>
      <c r="F6650" s="368"/>
      <c r="G6650" s="369"/>
      <c r="H6650" s="369"/>
      <c r="I6650" s="443"/>
      <c r="J6650" s="368"/>
      <c r="O6650" s="457"/>
      <c r="P6650" s="398"/>
      <c r="Q6650" s="398"/>
    </row>
    <row r="6651" spans="1:17" s="364" customFormat="1" ht="109.2" customHeight="1" x14ac:dyDescent="0.3">
      <c r="A6651" s="368"/>
      <c r="B6651" s="361"/>
      <c r="C6651" s="368"/>
      <c r="D6651" s="368"/>
      <c r="E6651" s="368"/>
      <c r="F6651" s="368"/>
      <c r="G6651" s="369"/>
      <c r="H6651" s="369"/>
      <c r="I6651" s="443"/>
      <c r="J6651" s="368"/>
      <c r="O6651" s="457"/>
      <c r="P6651" s="398"/>
      <c r="Q6651" s="398"/>
    </row>
    <row r="6652" spans="1:17" s="364" customFormat="1" ht="109.2" customHeight="1" x14ac:dyDescent="0.3">
      <c r="A6652" s="368"/>
      <c r="B6652" s="361"/>
      <c r="C6652" s="368"/>
      <c r="D6652" s="368"/>
      <c r="E6652" s="368"/>
      <c r="F6652" s="368"/>
      <c r="G6652" s="369"/>
      <c r="H6652" s="369"/>
      <c r="I6652" s="443"/>
      <c r="J6652" s="368"/>
      <c r="O6652" s="457"/>
      <c r="P6652" s="398"/>
      <c r="Q6652" s="398"/>
    </row>
    <row r="6653" spans="1:17" s="364" customFormat="1" ht="109.2" customHeight="1" x14ac:dyDescent="0.3">
      <c r="A6653" s="368"/>
      <c r="B6653" s="361"/>
      <c r="C6653" s="368"/>
      <c r="D6653" s="368"/>
      <c r="E6653" s="368"/>
      <c r="F6653" s="368"/>
      <c r="G6653" s="369"/>
      <c r="H6653" s="369"/>
      <c r="I6653" s="443"/>
      <c r="J6653" s="368"/>
      <c r="O6653" s="457"/>
      <c r="P6653" s="398"/>
      <c r="Q6653" s="398"/>
    </row>
    <row r="6654" spans="1:17" s="364" customFormat="1" ht="109.2" customHeight="1" x14ac:dyDescent="0.3">
      <c r="A6654" s="368"/>
      <c r="B6654" s="361"/>
      <c r="C6654" s="368"/>
      <c r="D6654" s="368"/>
      <c r="E6654" s="368"/>
      <c r="F6654" s="368"/>
      <c r="G6654" s="369"/>
      <c r="H6654" s="369"/>
      <c r="I6654" s="443"/>
      <c r="J6654" s="368"/>
      <c r="O6654" s="457"/>
      <c r="P6654" s="398"/>
      <c r="Q6654" s="398"/>
    </row>
    <row r="6655" spans="1:17" s="364" customFormat="1" ht="109.2" customHeight="1" x14ac:dyDescent="0.3">
      <c r="A6655" s="368"/>
      <c r="B6655" s="361"/>
      <c r="C6655" s="368"/>
      <c r="D6655" s="368"/>
      <c r="E6655" s="368"/>
      <c r="F6655" s="368"/>
      <c r="G6655" s="369"/>
      <c r="H6655" s="369"/>
      <c r="I6655" s="443"/>
      <c r="J6655" s="368"/>
      <c r="O6655" s="457"/>
      <c r="P6655" s="398"/>
      <c r="Q6655" s="398"/>
    </row>
    <row r="6656" spans="1:17" s="364" customFormat="1" ht="109.2" customHeight="1" x14ac:dyDescent="0.3">
      <c r="A6656" s="368"/>
      <c r="B6656" s="361"/>
      <c r="C6656" s="368"/>
      <c r="D6656" s="368"/>
      <c r="E6656" s="368"/>
      <c r="F6656" s="368"/>
      <c r="G6656" s="369"/>
      <c r="H6656" s="369"/>
      <c r="I6656" s="443"/>
      <c r="J6656" s="368"/>
      <c r="O6656" s="457"/>
      <c r="P6656" s="398"/>
      <c r="Q6656" s="398"/>
    </row>
    <row r="6657" spans="1:17" s="364" customFormat="1" ht="109.2" customHeight="1" x14ac:dyDescent="0.3">
      <c r="A6657" s="368"/>
      <c r="B6657" s="361"/>
      <c r="C6657" s="368"/>
      <c r="D6657" s="368"/>
      <c r="E6657" s="368"/>
      <c r="F6657" s="368"/>
      <c r="G6657" s="369"/>
      <c r="H6657" s="369"/>
      <c r="I6657" s="443"/>
      <c r="J6657" s="368"/>
      <c r="O6657" s="457"/>
      <c r="P6657" s="398"/>
      <c r="Q6657" s="398"/>
    </row>
    <row r="6658" spans="1:17" s="364" customFormat="1" ht="109.2" customHeight="1" x14ac:dyDescent="0.3">
      <c r="A6658" s="368"/>
      <c r="B6658" s="361"/>
      <c r="C6658" s="368"/>
      <c r="D6658" s="368"/>
      <c r="E6658" s="368"/>
      <c r="F6658" s="368"/>
      <c r="G6658" s="369"/>
      <c r="H6658" s="369"/>
      <c r="I6658" s="443"/>
      <c r="J6658" s="368"/>
      <c r="O6658" s="457"/>
      <c r="P6658" s="398"/>
      <c r="Q6658" s="398"/>
    </row>
    <row r="6659" spans="1:17" s="364" customFormat="1" ht="109.2" customHeight="1" x14ac:dyDescent="0.3">
      <c r="A6659" s="368"/>
      <c r="B6659" s="361"/>
      <c r="C6659" s="368"/>
      <c r="D6659" s="368"/>
      <c r="E6659" s="368"/>
      <c r="F6659" s="368"/>
      <c r="G6659" s="369"/>
      <c r="H6659" s="369"/>
      <c r="I6659" s="443"/>
      <c r="J6659" s="368"/>
      <c r="O6659" s="457"/>
      <c r="P6659" s="398"/>
      <c r="Q6659" s="398"/>
    </row>
    <row r="6660" spans="1:17" s="364" customFormat="1" ht="109.2" customHeight="1" x14ac:dyDescent="0.3">
      <c r="A6660" s="368"/>
      <c r="B6660" s="361"/>
      <c r="C6660" s="368"/>
      <c r="D6660" s="368"/>
      <c r="E6660" s="368"/>
      <c r="F6660" s="368"/>
      <c r="G6660" s="369"/>
      <c r="H6660" s="369"/>
      <c r="I6660" s="443"/>
      <c r="J6660" s="368"/>
      <c r="O6660" s="457"/>
      <c r="P6660" s="398"/>
      <c r="Q6660" s="398"/>
    </row>
    <row r="6661" spans="1:17" s="364" customFormat="1" ht="109.2" customHeight="1" x14ac:dyDescent="0.3">
      <c r="A6661" s="368"/>
      <c r="B6661" s="361"/>
      <c r="C6661" s="368"/>
      <c r="D6661" s="368"/>
      <c r="E6661" s="368"/>
      <c r="F6661" s="368"/>
      <c r="G6661" s="369"/>
      <c r="H6661" s="369"/>
      <c r="I6661" s="443"/>
      <c r="J6661" s="368"/>
      <c r="O6661" s="457"/>
      <c r="P6661" s="398"/>
      <c r="Q6661" s="398"/>
    </row>
    <row r="6662" spans="1:17" s="364" customFormat="1" ht="109.2" customHeight="1" x14ac:dyDescent="0.3">
      <c r="A6662" s="368"/>
      <c r="B6662" s="361"/>
      <c r="C6662" s="368"/>
      <c r="D6662" s="368"/>
      <c r="E6662" s="368"/>
      <c r="F6662" s="368"/>
      <c r="G6662" s="369"/>
      <c r="H6662" s="369"/>
      <c r="I6662" s="443"/>
      <c r="J6662" s="368"/>
      <c r="O6662" s="457"/>
      <c r="P6662" s="398"/>
      <c r="Q6662" s="398"/>
    </row>
    <row r="6663" spans="1:17" s="364" customFormat="1" ht="109.2" customHeight="1" x14ac:dyDescent="0.3">
      <c r="A6663" s="368"/>
      <c r="B6663" s="361"/>
      <c r="C6663" s="368"/>
      <c r="D6663" s="368"/>
      <c r="E6663" s="368"/>
      <c r="F6663" s="368"/>
      <c r="G6663" s="369"/>
      <c r="H6663" s="369"/>
      <c r="I6663" s="443"/>
      <c r="J6663" s="368"/>
      <c r="O6663" s="457"/>
      <c r="P6663" s="398"/>
      <c r="Q6663" s="398"/>
    </row>
    <row r="6664" spans="1:17" s="364" customFormat="1" ht="109.2" customHeight="1" x14ac:dyDescent="0.3">
      <c r="A6664" s="368"/>
      <c r="B6664" s="361"/>
      <c r="C6664" s="368"/>
      <c r="D6664" s="368"/>
      <c r="E6664" s="368"/>
      <c r="F6664" s="368"/>
      <c r="G6664" s="369"/>
      <c r="H6664" s="369"/>
      <c r="I6664" s="443"/>
      <c r="J6664" s="368"/>
      <c r="O6664" s="457"/>
      <c r="P6664" s="398"/>
      <c r="Q6664" s="398"/>
    </row>
    <row r="6665" spans="1:17" s="364" customFormat="1" ht="109.2" customHeight="1" x14ac:dyDescent="0.3">
      <c r="A6665" s="368"/>
      <c r="B6665" s="361"/>
      <c r="C6665" s="368"/>
      <c r="D6665" s="368"/>
      <c r="E6665" s="368"/>
      <c r="F6665" s="368"/>
      <c r="G6665" s="369"/>
      <c r="H6665" s="369"/>
      <c r="I6665" s="443"/>
      <c r="J6665" s="368"/>
      <c r="O6665" s="457"/>
      <c r="P6665" s="398"/>
      <c r="Q6665" s="398"/>
    </row>
    <row r="6666" spans="1:17" s="364" customFormat="1" ht="109.2" customHeight="1" x14ac:dyDescent="0.3">
      <c r="A6666" s="368"/>
      <c r="B6666" s="361"/>
      <c r="C6666" s="368"/>
      <c r="D6666" s="368"/>
      <c r="E6666" s="368"/>
      <c r="F6666" s="368"/>
      <c r="G6666" s="369"/>
      <c r="H6666" s="369"/>
      <c r="I6666" s="443"/>
      <c r="J6666" s="368"/>
      <c r="O6666" s="457"/>
      <c r="P6666" s="398"/>
      <c r="Q6666" s="398"/>
    </row>
    <row r="6667" spans="1:17" s="364" customFormat="1" ht="109.2" customHeight="1" x14ac:dyDescent="0.3">
      <c r="A6667" s="368"/>
      <c r="B6667" s="361"/>
      <c r="C6667" s="368"/>
      <c r="D6667" s="368"/>
      <c r="E6667" s="368"/>
      <c r="F6667" s="368"/>
      <c r="G6667" s="369"/>
      <c r="H6667" s="369"/>
      <c r="I6667" s="443"/>
      <c r="J6667" s="368"/>
      <c r="O6667" s="457"/>
      <c r="P6667" s="398"/>
      <c r="Q6667" s="398"/>
    </row>
    <row r="6668" spans="1:17" s="364" customFormat="1" ht="109.2" customHeight="1" x14ac:dyDescent="0.3">
      <c r="A6668" s="368"/>
      <c r="B6668" s="361"/>
      <c r="C6668" s="368"/>
      <c r="D6668" s="368"/>
      <c r="E6668" s="368"/>
      <c r="F6668" s="368"/>
      <c r="G6668" s="369"/>
      <c r="H6668" s="369"/>
      <c r="I6668" s="443"/>
      <c r="J6668" s="368"/>
      <c r="O6668" s="457"/>
      <c r="P6668" s="398"/>
      <c r="Q6668" s="398"/>
    </row>
    <row r="6669" spans="1:17" s="364" customFormat="1" ht="109.2" customHeight="1" x14ac:dyDescent="0.3">
      <c r="A6669" s="368"/>
      <c r="B6669" s="361"/>
      <c r="C6669" s="368"/>
      <c r="D6669" s="368"/>
      <c r="E6669" s="368"/>
      <c r="F6669" s="368"/>
      <c r="G6669" s="369"/>
      <c r="H6669" s="369"/>
      <c r="I6669" s="443"/>
      <c r="J6669" s="368"/>
      <c r="O6669" s="457"/>
      <c r="P6669" s="398"/>
      <c r="Q6669" s="398"/>
    </row>
    <row r="6670" spans="1:17" s="364" customFormat="1" ht="109.2" customHeight="1" x14ac:dyDescent="0.3">
      <c r="A6670" s="368"/>
      <c r="B6670" s="361"/>
      <c r="C6670" s="368"/>
      <c r="D6670" s="368"/>
      <c r="E6670" s="368"/>
      <c r="F6670" s="368"/>
      <c r="G6670" s="369"/>
      <c r="H6670" s="369"/>
      <c r="I6670" s="443"/>
      <c r="J6670" s="368"/>
      <c r="O6670" s="457"/>
      <c r="P6670" s="398"/>
      <c r="Q6670" s="398"/>
    </row>
    <row r="6671" spans="1:17" s="364" customFormat="1" ht="109.2" customHeight="1" x14ac:dyDescent="0.3">
      <c r="A6671" s="368"/>
      <c r="B6671" s="361"/>
      <c r="C6671" s="368"/>
      <c r="D6671" s="368"/>
      <c r="E6671" s="368"/>
      <c r="F6671" s="368"/>
      <c r="G6671" s="369"/>
      <c r="H6671" s="369"/>
      <c r="I6671" s="443"/>
      <c r="J6671" s="368"/>
      <c r="O6671" s="457"/>
      <c r="P6671" s="398"/>
      <c r="Q6671" s="398"/>
    </row>
    <row r="6672" spans="1:17" s="364" customFormat="1" ht="109.2" customHeight="1" x14ac:dyDescent="0.3">
      <c r="A6672" s="368"/>
      <c r="B6672" s="361"/>
      <c r="C6672" s="368"/>
      <c r="D6672" s="368"/>
      <c r="E6672" s="368"/>
      <c r="F6672" s="368"/>
      <c r="G6672" s="369"/>
      <c r="H6672" s="369"/>
      <c r="I6672" s="443"/>
      <c r="J6672" s="368"/>
      <c r="O6672" s="457"/>
      <c r="P6672" s="398"/>
      <c r="Q6672" s="398"/>
    </row>
    <row r="6673" spans="1:17" s="364" customFormat="1" ht="109.2" customHeight="1" x14ac:dyDescent="0.3">
      <c r="A6673" s="368"/>
      <c r="B6673" s="361"/>
      <c r="C6673" s="368"/>
      <c r="D6673" s="368"/>
      <c r="E6673" s="368"/>
      <c r="F6673" s="368"/>
      <c r="G6673" s="369"/>
      <c r="H6673" s="369"/>
      <c r="I6673" s="443"/>
      <c r="J6673" s="368"/>
      <c r="O6673" s="457"/>
      <c r="P6673" s="398"/>
      <c r="Q6673" s="398"/>
    </row>
    <row r="6674" spans="1:17" s="364" customFormat="1" ht="109.2" customHeight="1" x14ac:dyDescent="0.3">
      <c r="A6674" s="368"/>
      <c r="B6674" s="361"/>
      <c r="C6674" s="368"/>
      <c r="D6674" s="368"/>
      <c r="E6674" s="368"/>
      <c r="F6674" s="368"/>
      <c r="G6674" s="369"/>
      <c r="H6674" s="369"/>
      <c r="I6674" s="443"/>
      <c r="J6674" s="368"/>
      <c r="O6674" s="457"/>
      <c r="P6674" s="398"/>
      <c r="Q6674" s="398"/>
    </row>
    <row r="6675" spans="1:17" s="364" customFormat="1" ht="109.2" customHeight="1" x14ac:dyDescent="0.3">
      <c r="A6675" s="368"/>
      <c r="B6675" s="361"/>
      <c r="C6675" s="368"/>
      <c r="D6675" s="368"/>
      <c r="E6675" s="368"/>
      <c r="F6675" s="368"/>
      <c r="G6675" s="369"/>
      <c r="H6675" s="369"/>
      <c r="I6675" s="443"/>
      <c r="J6675" s="368"/>
      <c r="O6675" s="457"/>
      <c r="P6675" s="398"/>
      <c r="Q6675" s="398"/>
    </row>
    <row r="6676" spans="1:17" s="364" customFormat="1" ht="109.2" customHeight="1" x14ac:dyDescent="0.3">
      <c r="A6676" s="368"/>
      <c r="B6676" s="361"/>
      <c r="C6676" s="368"/>
      <c r="D6676" s="368"/>
      <c r="E6676" s="368"/>
      <c r="F6676" s="368"/>
      <c r="G6676" s="369"/>
      <c r="H6676" s="369"/>
      <c r="I6676" s="443"/>
      <c r="J6676" s="368"/>
      <c r="O6676" s="457"/>
      <c r="P6676" s="398"/>
      <c r="Q6676" s="398"/>
    </row>
    <row r="6677" spans="1:17" s="364" customFormat="1" ht="109.2" customHeight="1" x14ac:dyDescent="0.3">
      <c r="A6677" s="368"/>
      <c r="B6677" s="361"/>
      <c r="C6677" s="368"/>
      <c r="D6677" s="368"/>
      <c r="E6677" s="368"/>
      <c r="F6677" s="368"/>
      <c r="G6677" s="369"/>
      <c r="H6677" s="369"/>
      <c r="I6677" s="443"/>
      <c r="J6677" s="368"/>
      <c r="O6677" s="457"/>
      <c r="P6677" s="398"/>
      <c r="Q6677" s="398"/>
    </row>
    <row r="6678" spans="1:17" s="364" customFormat="1" ht="109.2" customHeight="1" x14ac:dyDescent="0.3">
      <c r="A6678" s="368"/>
      <c r="B6678" s="361"/>
      <c r="C6678" s="368"/>
      <c r="D6678" s="368"/>
      <c r="E6678" s="368"/>
      <c r="F6678" s="368"/>
      <c r="G6678" s="369"/>
      <c r="H6678" s="369"/>
      <c r="I6678" s="443"/>
      <c r="J6678" s="368"/>
      <c r="O6678" s="457"/>
      <c r="P6678" s="398"/>
      <c r="Q6678" s="398"/>
    </row>
    <row r="6679" spans="1:17" s="364" customFormat="1" ht="109.2" customHeight="1" x14ac:dyDescent="0.3">
      <c r="A6679" s="368"/>
      <c r="B6679" s="361"/>
      <c r="C6679" s="368"/>
      <c r="D6679" s="368"/>
      <c r="E6679" s="368"/>
      <c r="F6679" s="368"/>
      <c r="G6679" s="369"/>
      <c r="H6679" s="369"/>
      <c r="I6679" s="443"/>
      <c r="J6679" s="368"/>
      <c r="O6679" s="457"/>
      <c r="P6679" s="398"/>
      <c r="Q6679" s="398"/>
    </row>
    <row r="6680" spans="1:17" s="364" customFormat="1" ht="109.2" customHeight="1" x14ac:dyDescent="0.3">
      <c r="A6680" s="368"/>
      <c r="B6680" s="361"/>
      <c r="C6680" s="368"/>
      <c r="D6680" s="368"/>
      <c r="E6680" s="368"/>
      <c r="F6680" s="368"/>
      <c r="G6680" s="369"/>
      <c r="H6680" s="369"/>
      <c r="I6680" s="443"/>
      <c r="J6680" s="368"/>
      <c r="O6680" s="457"/>
      <c r="P6680" s="398"/>
      <c r="Q6680" s="398"/>
    </row>
    <row r="6681" spans="1:17" s="364" customFormat="1" ht="109.2" customHeight="1" x14ac:dyDescent="0.3">
      <c r="A6681" s="368"/>
      <c r="B6681" s="361"/>
      <c r="C6681" s="368"/>
      <c r="D6681" s="368"/>
      <c r="E6681" s="368"/>
      <c r="F6681" s="368"/>
      <c r="G6681" s="369"/>
      <c r="H6681" s="369"/>
      <c r="I6681" s="443"/>
      <c r="J6681" s="368"/>
      <c r="O6681" s="457"/>
      <c r="P6681" s="398"/>
      <c r="Q6681" s="398"/>
    </row>
    <row r="6682" spans="1:17" s="364" customFormat="1" ht="109.2" customHeight="1" x14ac:dyDescent="0.3">
      <c r="A6682" s="368"/>
      <c r="B6682" s="361"/>
      <c r="C6682" s="368"/>
      <c r="D6682" s="368"/>
      <c r="E6682" s="368"/>
      <c r="F6682" s="368"/>
      <c r="G6682" s="369"/>
      <c r="H6682" s="369"/>
      <c r="I6682" s="443"/>
      <c r="J6682" s="368"/>
      <c r="O6682" s="457"/>
      <c r="P6682" s="398"/>
      <c r="Q6682" s="398"/>
    </row>
    <row r="6683" spans="1:17" s="364" customFormat="1" ht="109.2" customHeight="1" x14ac:dyDescent="0.3">
      <c r="A6683" s="368"/>
      <c r="B6683" s="361"/>
      <c r="C6683" s="368"/>
      <c r="D6683" s="368"/>
      <c r="E6683" s="368"/>
      <c r="F6683" s="368"/>
      <c r="G6683" s="369"/>
      <c r="H6683" s="369"/>
      <c r="I6683" s="443"/>
      <c r="J6683" s="368"/>
      <c r="O6683" s="457"/>
      <c r="P6683" s="398"/>
      <c r="Q6683" s="398"/>
    </row>
    <row r="6684" spans="1:17" s="364" customFormat="1" ht="109.2" customHeight="1" x14ac:dyDescent="0.3">
      <c r="A6684" s="368"/>
      <c r="B6684" s="361"/>
      <c r="C6684" s="368"/>
      <c r="D6684" s="368"/>
      <c r="E6684" s="368"/>
      <c r="F6684" s="368"/>
      <c r="G6684" s="369"/>
      <c r="H6684" s="369"/>
      <c r="I6684" s="443"/>
      <c r="J6684" s="368"/>
      <c r="O6684" s="457"/>
      <c r="P6684" s="398"/>
      <c r="Q6684" s="398"/>
    </row>
    <row r="6685" spans="1:17" s="364" customFormat="1" ht="109.2" customHeight="1" x14ac:dyDescent="0.3">
      <c r="A6685" s="368"/>
      <c r="B6685" s="361"/>
      <c r="C6685" s="368"/>
      <c r="D6685" s="368"/>
      <c r="E6685" s="368"/>
      <c r="F6685" s="368"/>
      <c r="G6685" s="369"/>
      <c r="H6685" s="369"/>
      <c r="I6685" s="443"/>
      <c r="J6685" s="368"/>
      <c r="O6685" s="457"/>
      <c r="P6685" s="398"/>
      <c r="Q6685" s="398"/>
    </row>
    <row r="6686" spans="1:17" s="364" customFormat="1" ht="109.2" customHeight="1" x14ac:dyDescent="0.3">
      <c r="A6686" s="368"/>
      <c r="B6686" s="361"/>
      <c r="C6686" s="368"/>
      <c r="D6686" s="368"/>
      <c r="E6686" s="368"/>
      <c r="F6686" s="368"/>
      <c r="G6686" s="369"/>
      <c r="H6686" s="369"/>
      <c r="I6686" s="443"/>
      <c r="J6686" s="368"/>
      <c r="O6686" s="457"/>
      <c r="P6686" s="398"/>
      <c r="Q6686" s="398"/>
    </row>
    <row r="6687" spans="1:17" s="364" customFormat="1" ht="109.2" customHeight="1" x14ac:dyDescent="0.3">
      <c r="A6687" s="368"/>
      <c r="B6687" s="361"/>
      <c r="C6687" s="368"/>
      <c r="D6687" s="368"/>
      <c r="E6687" s="368"/>
      <c r="F6687" s="368"/>
      <c r="G6687" s="369"/>
      <c r="H6687" s="369"/>
      <c r="I6687" s="443"/>
      <c r="J6687" s="368"/>
      <c r="O6687" s="457"/>
      <c r="P6687" s="398"/>
      <c r="Q6687" s="398"/>
    </row>
    <row r="6688" spans="1:17" s="364" customFormat="1" ht="109.2" customHeight="1" x14ac:dyDescent="0.3">
      <c r="A6688" s="368"/>
      <c r="B6688" s="361"/>
      <c r="C6688" s="368"/>
      <c r="D6688" s="368"/>
      <c r="E6688" s="368"/>
      <c r="F6688" s="368"/>
      <c r="G6688" s="369"/>
      <c r="H6688" s="369"/>
      <c r="I6688" s="443"/>
      <c r="J6688" s="368"/>
      <c r="O6688" s="457"/>
      <c r="P6688" s="398"/>
      <c r="Q6688" s="398"/>
    </row>
    <row r="6689" spans="1:17" s="364" customFormat="1" ht="109.2" customHeight="1" x14ac:dyDescent="0.3">
      <c r="A6689" s="368"/>
      <c r="B6689" s="361"/>
      <c r="C6689" s="368"/>
      <c r="D6689" s="368"/>
      <c r="E6689" s="368"/>
      <c r="F6689" s="368"/>
      <c r="G6689" s="369"/>
      <c r="H6689" s="369"/>
      <c r="I6689" s="443"/>
      <c r="J6689" s="368"/>
      <c r="O6689" s="457"/>
      <c r="P6689" s="398"/>
      <c r="Q6689" s="398"/>
    </row>
    <row r="6690" spans="1:17" s="364" customFormat="1" ht="109.2" customHeight="1" x14ac:dyDescent="0.3">
      <c r="A6690" s="368"/>
      <c r="B6690" s="361"/>
      <c r="C6690" s="368"/>
      <c r="D6690" s="368"/>
      <c r="E6690" s="368"/>
      <c r="F6690" s="368"/>
      <c r="G6690" s="369"/>
      <c r="H6690" s="369"/>
      <c r="I6690" s="443"/>
      <c r="J6690" s="368"/>
      <c r="O6690" s="457"/>
      <c r="P6690" s="398"/>
      <c r="Q6690" s="398"/>
    </row>
    <row r="6691" spans="1:17" s="364" customFormat="1" ht="109.2" customHeight="1" x14ac:dyDescent="0.3">
      <c r="A6691" s="368"/>
      <c r="B6691" s="361"/>
      <c r="C6691" s="368"/>
      <c r="D6691" s="368"/>
      <c r="E6691" s="368"/>
      <c r="F6691" s="368"/>
      <c r="G6691" s="369"/>
      <c r="H6691" s="369"/>
      <c r="I6691" s="443"/>
      <c r="J6691" s="368"/>
      <c r="O6691" s="457"/>
      <c r="P6691" s="398"/>
      <c r="Q6691" s="398"/>
    </row>
    <row r="6692" spans="1:17" s="364" customFormat="1" ht="109.2" customHeight="1" x14ac:dyDescent="0.3">
      <c r="A6692" s="368"/>
      <c r="B6692" s="361"/>
      <c r="C6692" s="368"/>
      <c r="D6692" s="368"/>
      <c r="E6692" s="368"/>
      <c r="F6692" s="368"/>
      <c r="G6692" s="369"/>
      <c r="H6692" s="369"/>
      <c r="I6692" s="443"/>
      <c r="J6692" s="368"/>
      <c r="O6692" s="457"/>
      <c r="P6692" s="398"/>
      <c r="Q6692" s="398"/>
    </row>
    <row r="6693" spans="1:17" s="364" customFormat="1" ht="109.2" customHeight="1" x14ac:dyDescent="0.3">
      <c r="A6693" s="368"/>
      <c r="B6693" s="361"/>
      <c r="C6693" s="368"/>
      <c r="D6693" s="368"/>
      <c r="E6693" s="368"/>
      <c r="F6693" s="368"/>
      <c r="G6693" s="369"/>
      <c r="H6693" s="369"/>
      <c r="I6693" s="443"/>
      <c r="J6693" s="368"/>
      <c r="O6693" s="457"/>
      <c r="P6693" s="398"/>
      <c r="Q6693" s="398"/>
    </row>
    <row r="6694" spans="1:17" s="364" customFormat="1" ht="109.2" customHeight="1" x14ac:dyDescent="0.3">
      <c r="A6694" s="368"/>
      <c r="B6694" s="361"/>
      <c r="C6694" s="368"/>
      <c r="D6694" s="368"/>
      <c r="E6694" s="368"/>
      <c r="F6694" s="368"/>
      <c r="G6694" s="369"/>
      <c r="H6694" s="369"/>
      <c r="I6694" s="443"/>
      <c r="J6694" s="368"/>
      <c r="O6694" s="457"/>
      <c r="P6694" s="398"/>
      <c r="Q6694" s="398"/>
    </row>
    <row r="6695" spans="1:17" s="364" customFormat="1" ht="109.2" customHeight="1" x14ac:dyDescent="0.3">
      <c r="A6695" s="368"/>
      <c r="B6695" s="361"/>
      <c r="C6695" s="368"/>
      <c r="D6695" s="368"/>
      <c r="E6695" s="368"/>
      <c r="F6695" s="368"/>
      <c r="G6695" s="369"/>
      <c r="H6695" s="369"/>
      <c r="I6695" s="443"/>
      <c r="J6695" s="368"/>
      <c r="O6695" s="457"/>
      <c r="P6695" s="398"/>
      <c r="Q6695" s="398"/>
    </row>
    <row r="6696" spans="1:17" s="364" customFormat="1" ht="109.2" customHeight="1" x14ac:dyDescent="0.3">
      <c r="A6696" s="368"/>
      <c r="B6696" s="361"/>
      <c r="C6696" s="368"/>
      <c r="D6696" s="368"/>
      <c r="E6696" s="368"/>
      <c r="F6696" s="368"/>
      <c r="G6696" s="369"/>
      <c r="H6696" s="369"/>
      <c r="I6696" s="443"/>
      <c r="J6696" s="368"/>
      <c r="O6696" s="457"/>
      <c r="P6696" s="398"/>
      <c r="Q6696" s="398"/>
    </row>
    <row r="6697" spans="1:17" s="364" customFormat="1" ht="109.2" customHeight="1" x14ac:dyDescent="0.3">
      <c r="A6697" s="368"/>
      <c r="B6697" s="361"/>
      <c r="C6697" s="368"/>
      <c r="D6697" s="368"/>
      <c r="E6697" s="368"/>
      <c r="F6697" s="368"/>
      <c r="G6697" s="369"/>
      <c r="H6697" s="369"/>
      <c r="I6697" s="443"/>
      <c r="J6697" s="368"/>
      <c r="O6697" s="457"/>
      <c r="P6697" s="398"/>
      <c r="Q6697" s="398"/>
    </row>
    <row r="6698" spans="1:17" s="364" customFormat="1" ht="109.2" customHeight="1" x14ac:dyDescent="0.3">
      <c r="A6698" s="368"/>
      <c r="B6698" s="361"/>
      <c r="C6698" s="368"/>
      <c r="D6698" s="368"/>
      <c r="E6698" s="368"/>
      <c r="F6698" s="368"/>
      <c r="G6698" s="369"/>
      <c r="H6698" s="369"/>
      <c r="I6698" s="443"/>
      <c r="J6698" s="368"/>
      <c r="O6698" s="457"/>
      <c r="P6698" s="398"/>
      <c r="Q6698" s="398"/>
    </row>
    <row r="6699" spans="1:17" s="364" customFormat="1" ht="109.2" customHeight="1" x14ac:dyDescent="0.3">
      <c r="A6699" s="368"/>
      <c r="B6699" s="361"/>
      <c r="C6699" s="368"/>
      <c r="D6699" s="368"/>
      <c r="E6699" s="368"/>
      <c r="F6699" s="368"/>
      <c r="G6699" s="369"/>
      <c r="H6699" s="369"/>
      <c r="I6699" s="443"/>
      <c r="J6699" s="368"/>
      <c r="O6699" s="457"/>
      <c r="P6699" s="398"/>
      <c r="Q6699" s="398"/>
    </row>
    <row r="6700" spans="1:17" s="364" customFormat="1" ht="109.2" customHeight="1" x14ac:dyDescent="0.3">
      <c r="A6700" s="368"/>
      <c r="B6700" s="361"/>
      <c r="C6700" s="368"/>
      <c r="D6700" s="368"/>
      <c r="E6700" s="368"/>
      <c r="F6700" s="368"/>
      <c r="G6700" s="369"/>
      <c r="H6700" s="369"/>
      <c r="I6700" s="443"/>
      <c r="J6700" s="368"/>
      <c r="O6700" s="457"/>
      <c r="P6700" s="398"/>
      <c r="Q6700" s="398"/>
    </row>
    <row r="6701" spans="1:17" s="364" customFormat="1" ht="109.2" customHeight="1" x14ac:dyDescent="0.3">
      <c r="A6701" s="368"/>
      <c r="B6701" s="361"/>
      <c r="C6701" s="368"/>
      <c r="D6701" s="368"/>
      <c r="E6701" s="368"/>
      <c r="F6701" s="368"/>
      <c r="G6701" s="369"/>
      <c r="H6701" s="369"/>
      <c r="I6701" s="443"/>
      <c r="J6701" s="368"/>
      <c r="O6701" s="457"/>
      <c r="P6701" s="398"/>
      <c r="Q6701" s="398"/>
    </row>
    <row r="6702" spans="1:17" s="364" customFormat="1" ht="109.2" customHeight="1" x14ac:dyDescent="0.3">
      <c r="A6702" s="368"/>
      <c r="B6702" s="361"/>
      <c r="C6702" s="368"/>
      <c r="D6702" s="368"/>
      <c r="E6702" s="368"/>
      <c r="F6702" s="368"/>
      <c r="G6702" s="369"/>
      <c r="H6702" s="369"/>
      <c r="I6702" s="443"/>
      <c r="J6702" s="368"/>
      <c r="O6702" s="457"/>
      <c r="P6702" s="398"/>
      <c r="Q6702" s="398"/>
    </row>
    <row r="6703" spans="1:17" s="364" customFormat="1" ht="109.2" customHeight="1" x14ac:dyDescent="0.3">
      <c r="A6703" s="368"/>
      <c r="B6703" s="361"/>
      <c r="C6703" s="368"/>
      <c r="D6703" s="368"/>
      <c r="E6703" s="368"/>
      <c r="F6703" s="368"/>
      <c r="G6703" s="369"/>
      <c r="H6703" s="369"/>
      <c r="I6703" s="443"/>
      <c r="J6703" s="368"/>
      <c r="O6703" s="457"/>
      <c r="P6703" s="398"/>
      <c r="Q6703" s="398"/>
    </row>
    <row r="6704" spans="1:17" s="364" customFormat="1" ht="109.2" customHeight="1" x14ac:dyDescent="0.3">
      <c r="A6704" s="368"/>
      <c r="B6704" s="361"/>
      <c r="C6704" s="368"/>
      <c r="D6704" s="368"/>
      <c r="E6704" s="368"/>
      <c r="F6704" s="368"/>
      <c r="G6704" s="369"/>
      <c r="H6704" s="369"/>
      <c r="I6704" s="443"/>
      <c r="J6704" s="368"/>
      <c r="O6704" s="457"/>
      <c r="P6704" s="398"/>
      <c r="Q6704" s="398"/>
    </row>
    <row r="6705" spans="1:17" s="364" customFormat="1" ht="109.2" customHeight="1" x14ac:dyDescent="0.3">
      <c r="A6705" s="368"/>
      <c r="B6705" s="361"/>
      <c r="C6705" s="368"/>
      <c r="D6705" s="368"/>
      <c r="E6705" s="368"/>
      <c r="F6705" s="368"/>
      <c r="G6705" s="369"/>
      <c r="H6705" s="369"/>
      <c r="I6705" s="443"/>
      <c r="J6705" s="368"/>
      <c r="O6705" s="457"/>
      <c r="P6705" s="398"/>
      <c r="Q6705" s="398"/>
    </row>
    <row r="6706" spans="1:17" s="364" customFormat="1" ht="109.2" customHeight="1" x14ac:dyDescent="0.3">
      <c r="A6706" s="368"/>
      <c r="B6706" s="361"/>
      <c r="C6706" s="368"/>
      <c r="D6706" s="368"/>
      <c r="E6706" s="368"/>
      <c r="F6706" s="368"/>
      <c r="G6706" s="369"/>
      <c r="H6706" s="369"/>
      <c r="I6706" s="443"/>
      <c r="J6706" s="368"/>
      <c r="O6706" s="457"/>
      <c r="P6706" s="398"/>
      <c r="Q6706" s="398"/>
    </row>
    <row r="6707" spans="1:17" s="364" customFormat="1" ht="109.2" customHeight="1" x14ac:dyDescent="0.3">
      <c r="A6707" s="368"/>
      <c r="B6707" s="361"/>
      <c r="C6707" s="368"/>
      <c r="D6707" s="368"/>
      <c r="E6707" s="368"/>
      <c r="F6707" s="368"/>
      <c r="G6707" s="369"/>
      <c r="H6707" s="369"/>
      <c r="I6707" s="443"/>
      <c r="J6707" s="368"/>
      <c r="O6707" s="457"/>
      <c r="P6707" s="398"/>
      <c r="Q6707" s="398"/>
    </row>
    <row r="6708" spans="1:17" s="364" customFormat="1" ht="109.2" customHeight="1" x14ac:dyDescent="0.3">
      <c r="A6708" s="368"/>
      <c r="B6708" s="361"/>
      <c r="C6708" s="368"/>
      <c r="D6708" s="368"/>
      <c r="E6708" s="368"/>
      <c r="F6708" s="368"/>
      <c r="G6708" s="369"/>
      <c r="H6708" s="369"/>
      <c r="I6708" s="443"/>
      <c r="J6708" s="368"/>
      <c r="O6708" s="457"/>
      <c r="P6708" s="398"/>
      <c r="Q6708" s="398"/>
    </row>
    <row r="6709" spans="1:17" s="364" customFormat="1" ht="109.2" customHeight="1" x14ac:dyDescent="0.3">
      <c r="A6709" s="368"/>
      <c r="B6709" s="361"/>
      <c r="C6709" s="368"/>
      <c r="D6709" s="368"/>
      <c r="E6709" s="368"/>
      <c r="F6709" s="368"/>
      <c r="G6709" s="369"/>
      <c r="H6709" s="369"/>
      <c r="I6709" s="443"/>
      <c r="J6709" s="368"/>
      <c r="O6709" s="457"/>
      <c r="P6709" s="398"/>
      <c r="Q6709" s="398"/>
    </row>
    <row r="6710" spans="1:17" s="364" customFormat="1" ht="109.2" customHeight="1" x14ac:dyDescent="0.3">
      <c r="A6710" s="368"/>
      <c r="B6710" s="361"/>
      <c r="C6710" s="368"/>
      <c r="D6710" s="368"/>
      <c r="E6710" s="368"/>
      <c r="F6710" s="368"/>
      <c r="G6710" s="369"/>
      <c r="H6710" s="369"/>
      <c r="I6710" s="443"/>
      <c r="J6710" s="368"/>
      <c r="O6710" s="457"/>
      <c r="P6710" s="398"/>
      <c r="Q6710" s="398"/>
    </row>
    <row r="6711" spans="1:17" s="364" customFormat="1" ht="109.2" customHeight="1" x14ac:dyDescent="0.3">
      <c r="A6711" s="368"/>
      <c r="B6711" s="361"/>
      <c r="C6711" s="368"/>
      <c r="D6711" s="368"/>
      <c r="E6711" s="368"/>
      <c r="F6711" s="368"/>
      <c r="G6711" s="369"/>
      <c r="H6711" s="369"/>
      <c r="I6711" s="443"/>
      <c r="J6711" s="368"/>
      <c r="O6711" s="457"/>
      <c r="P6711" s="398"/>
      <c r="Q6711" s="398"/>
    </row>
    <row r="6712" spans="1:17" s="364" customFormat="1" ht="109.2" customHeight="1" x14ac:dyDescent="0.3">
      <c r="A6712" s="368"/>
      <c r="B6712" s="361"/>
      <c r="C6712" s="368"/>
      <c r="D6712" s="368"/>
      <c r="E6712" s="368"/>
      <c r="F6712" s="368"/>
      <c r="G6712" s="369"/>
      <c r="H6712" s="369"/>
      <c r="I6712" s="443"/>
      <c r="J6712" s="368"/>
      <c r="O6712" s="457"/>
      <c r="P6712" s="398"/>
      <c r="Q6712" s="398"/>
    </row>
    <row r="6713" spans="1:17" s="364" customFormat="1" ht="109.2" customHeight="1" x14ac:dyDescent="0.3">
      <c r="A6713" s="368"/>
      <c r="B6713" s="361"/>
      <c r="C6713" s="368"/>
      <c r="D6713" s="368"/>
      <c r="E6713" s="368"/>
      <c r="F6713" s="368"/>
      <c r="G6713" s="369"/>
      <c r="H6713" s="369"/>
      <c r="I6713" s="443"/>
      <c r="J6713" s="368"/>
      <c r="O6713" s="457"/>
      <c r="P6713" s="398"/>
      <c r="Q6713" s="398"/>
    </row>
    <row r="6714" spans="1:17" s="364" customFormat="1" ht="109.2" customHeight="1" x14ac:dyDescent="0.3">
      <c r="A6714" s="368"/>
      <c r="B6714" s="361"/>
      <c r="C6714" s="368"/>
      <c r="D6714" s="368"/>
      <c r="E6714" s="368"/>
      <c r="F6714" s="368"/>
      <c r="G6714" s="369"/>
      <c r="H6714" s="369"/>
      <c r="I6714" s="443"/>
      <c r="J6714" s="368"/>
      <c r="O6714" s="457"/>
      <c r="P6714" s="398"/>
      <c r="Q6714" s="398"/>
    </row>
    <row r="6715" spans="1:17" s="364" customFormat="1" ht="109.2" customHeight="1" x14ac:dyDescent="0.3">
      <c r="A6715" s="368"/>
      <c r="B6715" s="361"/>
      <c r="C6715" s="368"/>
      <c r="D6715" s="368"/>
      <c r="E6715" s="368"/>
      <c r="F6715" s="368"/>
      <c r="G6715" s="369"/>
      <c r="H6715" s="369"/>
      <c r="I6715" s="443"/>
      <c r="J6715" s="368"/>
      <c r="O6715" s="457"/>
      <c r="P6715" s="398"/>
      <c r="Q6715" s="398"/>
    </row>
    <row r="6716" spans="1:17" s="364" customFormat="1" ht="109.2" customHeight="1" x14ac:dyDescent="0.3">
      <c r="A6716" s="368"/>
      <c r="B6716" s="361"/>
      <c r="C6716" s="368"/>
      <c r="D6716" s="368"/>
      <c r="E6716" s="368"/>
      <c r="F6716" s="368"/>
      <c r="G6716" s="369"/>
      <c r="H6716" s="369"/>
      <c r="I6716" s="443"/>
      <c r="J6716" s="368"/>
      <c r="O6716" s="457"/>
      <c r="P6716" s="398"/>
      <c r="Q6716" s="398"/>
    </row>
    <row r="6717" spans="1:17" s="364" customFormat="1" ht="109.2" customHeight="1" x14ac:dyDescent="0.3">
      <c r="A6717" s="368"/>
      <c r="B6717" s="361"/>
      <c r="C6717" s="368"/>
      <c r="D6717" s="368"/>
      <c r="E6717" s="368"/>
      <c r="F6717" s="368"/>
      <c r="G6717" s="369"/>
      <c r="H6717" s="369"/>
      <c r="I6717" s="443"/>
      <c r="J6717" s="368"/>
      <c r="O6717" s="457"/>
      <c r="P6717" s="398"/>
      <c r="Q6717" s="398"/>
    </row>
    <row r="6718" spans="1:17" s="364" customFormat="1" ht="109.2" customHeight="1" x14ac:dyDescent="0.3">
      <c r="A6718" s="368"/>
      <c r="B6718" s="361"/>
      <c r="C6718" s="368"/>
      <c r="D6718" s="368"/>
      <c r="E6718" s="368"/>
      <c r="F6718" s="368"/>
      <c r="G6718" s="369"/>
      <c r="H6718" s="369"/>
      <c r="I6718" s="443"/>
      <c r="J6718" s="368"/>
      <c r="O6718" s="457"/>
      <c r="P6718" s="398"/>
      <c r="Q6718" s="398"/>
    </row>
    <row r="6719" spans="1:17" s="364" customFormat="1" ht="109.2" customHeight="1" x14ac:dyDescent="0.3">
      <c r="A6719" s="368"/>
      <c r="B6719" s="361"/>
      <c r="C6719" s="368"/>
      <c r="D6719" s="368"/>
      <c r="E6719" s="368"/>
      <c r="F6719" s="368"/>
      <c r="G6719" s="369"/>
      <c r="H6719" s="369"/>
      <c r="I6719" s="443"/>
      <c r="J6719" s="368"/>
      <c r="O6719" s="457"/>
      <c r="P6719" s="398"/>
      <c r="Q6719" s="398"/>
    </row>
    <row r="6720" spans="1:17" s="364" customFormat="1" ht="109.2" customHeight="1" x14ac:dyDescent="0.3">
      <c r="A6720" s="368"/>
      <c r="B6720" s="361"/>
      <c r="C6720" s="368"/>
      <c r="D6720" s="368"/>
      <c r="E6720" s="368"/>
      <c r="F6720" s="368"/>
      <c r="G6720" s="369"/>
      <c r="H6720" s="369"/>
      <c r="I6720" s="443"/>
      <c r="J6720" s="368"/>
      <c r="O6720" s="457"/>
      <c r="P6720" s="398"/>
      <c r="Q6720" s="398"/>
    </row>
    <row r="6721" spans="1:17" s="364" customFormat="1" ht="109.2" customHeight="1" x14ac:dyDescent="0.3">
      <c r="A6721" s="368"/>
      <c r="B6721" s="361"/>
      <c r="C6721" s="368"/>
      <c r="D6721" s="368"/>
      <c r="E6721" s="368"/>
      <c r="F6721" s="368"/>
      <c r="G6721" s="369"/>
      <c r="H6721" s="369"/>
      <c r="I6721" s="443"/>
      <c r="J6721" s="368"/>
      <c r="O6721" s="457"/>
      <c r="P6721" s="398"/>
      <c r="Q6721" s="398"/>
    </row>
    <row r="6722" spans="1:17" s="364" customFormat="1" ht="109.2" customHeight="1" x14ac:dyDescent="0.3">
      <c r="A6722" s="368"/>
      <c r="B6722" s="361"/>
      <c r="C6722" s="368"/>
      <c r="D6722" s="368"/>
      <c r="E6722" s="368"/>
      <c r="F6722" s="368"/>
      <c r="G6722" s="369"/>
      <c r="H6722" s="369"/>
      <c r="I6722" s="443"/>
      <c r="J6722" s="368"/>
      <c r="O6722" s="457"/>
      <c r="P6722" s="398"/>
      <c r="Q6722" s="398"/>
    </row>
    <row r="6723" spans="1:17" s="364" customFormat="1" ht="109.2" customHeight="1" x14ac:dyDescent="0.3">
      <c r="A6723" s="368"/>
      <c r="B6723" s="361"/>
      <c r="C6723" s="368"/>
      <c r="D6723" s="368"/>
      <c r="E6723" s="368"/>
      <c r="F6723" s="368"/>
      <c r="G6723" s="369"/>
      <c r="H6723" s="369"/>
      <c r="I6723" s="443"/>
      <c r="J6723" s="368"/>
      <c r="O6723" s="457"/>
      <c r="P6723" s="398"/>
      <c r="Q6723" s="398"/>
    </row>
    <row r="6724" spans="1:17" s="364" customFormat="1" ht="109.2" customHeight="1" x14ac:dyDescent="0.3">
      <c r="A6724" s="368"/>
      <c r="B6724" s="361"/>
      <c r="C6724" s="368"/>
      <c r="D6724" s="368"/>
      <c r="E6724" s="368"/>
      <c r="F6724" s="368"/>
      <c r="G6724" s="369"/>
      <c r="H6724" s="369"/>
      <c r="I6724" s="443"/>
      <c r="J6724" s="368"/>
      <c r="O6724" s="457"/>
      <c r="P6724" s="398"/>
      <c r="Q6724" s="398"/>
    </row>
    <row r="6725" spans="1:17" s="364" customFormat="1" ht="109.2" customHeight="1" x14ac:dyDescent="0.3">
      <c r="A6725" s="368"/>
      <c r="B6725" s="361"/>
      <c r="C6725" s="368"/>
      <c r="D6725" s="368"/>
      <c r="E6725" s="368"/>
      <c r="F6725" s="368"/>
      <c r="G6725" s="369"/>
      <c r="H6725" s="369"/>
      <c r="I6725" s="443"/>
      <c r="J6725" s="368"/>
      <c r="O6725" s="457"/>
      <c r="P6725" s="398"/>
      <c r="Q6725" s="398"/>
    </row>
    <row r="6726" spans="1:17" s="364" customFormat="1" ht="109.2" customHeight="1" x14ac:dyDescent="0.3">
      <c r="A6726" s="368"/>
      <c r="B6726" s="361"/>
      <c r="C6726" s="368"/>
      <c r="D6726" s="368"/>
      <c r="E6726" s="368"/>
      <c r="F6726" s="368"/>
      <c r="G6726" s="369"/>
      <c r="H6726" s="369"/>
      <c r="I6726" s="443"/>
      <c r="J6726" s="368"/>
      <c r="O6726" s="457"/>
      <c r="P6726" s="398"/>
      <c r="Q6726" s="398"/>
    </row>
    <row r="6727" spans="1:17" s="364" customFormat="1" ht="109.2" customHeight="1" x14ac:dyDescent="0.3">
      <c r="A6727" s="368"/>
      <c r="B6727" s="361"/>
      <c r="C6727" s="368"/>
      <c r="D6727" s="368"/>
      <c r="E6727" s="368"/>
      <c r="F6727" s="368"/>
      <c r="G6727" s="369"/>
      <c r="H6727" s="369"/>
      <c r="I6727" s="443"/>
      <c r="J6727" s="368"/>
      <c r="O6727" s="457"/>
      <c r="P6727" s="398"/>
      <c r="Q6727" s="398"/>
    </row>
    <row r="6728" spans="1:17" s="364" customFormat="1" ht="109.2" customHeight="1" x14ac:dyDescent="0.3">
      <c r="A6728" s="368"/>
      <c r="B6728" s="361"/>
      <c r="C6728" s="368"/>
      <c r="D6728" s="368"/>
      <c r="E6728" s="368"/>
      <c r="F6728" s="368"/>
      <c r="G6728" s="369"/>
      <c r="H6728" s="369"/>
      <c r="I6728" s="443"/>
      <c r="J6728" s="368"/>
      <c r="O6728" s="457"/>
      <c r="P6728" s="398"/>
      <c r="Q6728" s="398"/>
    </row>
    <row r="6729" spans="1:17" s="364" customFormat="1" ht="109.2" customHeight="1" x14ac:dyDescent="0.3">
      <c r="A6729" s="368"/>
      <c r="B6729" s="361"/>
      <c r="C6729" s="368"/>
      <c r="D6729" s="368"/>
      <c r="E6729" s="368"/>
      <c r="F6729" s="368"/>
      <c r="G6729" s="369"/>
      <c r="H6729" s="369"/>
      <c r="I6729" s="443"/>
      <c r="J6729" s="368"/>
      <c r="O6729" s="457"/>
      <c r="P6729" s="398"/>
      <c r="Q6729" s="398"/>
    </row>
    <row r="6730" spans="1:17" s="364" customFormat="1" ht="109.2" customHeight="1" x14ac:dyDescent="0.3">
      <c r="A6730" s="368"/>
      <c r="B6730" s="361"/>
      <c r="C6730" s="368"/>
      <c r="D6730" s="368"/>
      <c r="E6730" s="368"/>
      <c r="F6730" s="368"/>
      <c r="G6730" s="369"/>
      <c r="H6730" s="369"/>
      <c r="I6730" s="443"/>
      <c r="J6730" s="368"/>
      <c r="O6730" s="457"/>
      <c r="P6730" s="398"/>
      <c r="Q6730" s="398"/>
    </row>
    <row r="6731" spans="1:17" s="364" customFormat="1" ht="109.2" customHeight="1" x14ac:dyDescent="0.3">
      <c r="A6731" s="368"/>
      <c r="B6731" s="361"/>
      <c r="C6731" s="368"/>
      <c r="D6731" s="368"/>
      <c r="E6731" s="368"/>
      <c r="F6731" s="368"/>
      <c r="G6731" s="369"/>
      <c r="H6731" s="369"/>
      <c r="I6731" s="443"/>
      <c r="J6731" s="368"/>
      <c r="O6731" s="457"/>
      <c r="P6731" s="398"/>
      <c r="Q6731" s="398"/>
    </row>
    <row r="6732" spans="1:17" s="364" customFormat="1" ht="109.2" customHeight="1" x14ac:dyDescent="0.3">
      <c r="A6732" s="368"/>
      <c r="B6732" s="361"/>
      <c r="C6732" s="368"/>
      <c r="D6732" s="368"/>
      <c r="E6732" s="368"/>
      <c r="F6732" s="368"/>
      <c r="G6732" s="369"/>
      <c r="H6732" s="369"/>
      <c r="I6732" s="443"/>
      <c r="J6732" s="368"/>
      <c r="O6732" s="457"/>
      <c r="P6732" s="398"/>
      <c r="Q6732" s="398"/>
    </row>
    <row r="6733" spans="1:17" s="364" customFormat="1" ht="109.2" customHeight="1" x14ac:dyDescent="0.3">
      <c r="A6733" s="368"/>
      <c r="B6733" s="361"/>
      <c r="C6733" s="368"/>
      <c r="D6733" s="368"/>
      <c r="E6733" s="368"/>
      <c r="F6733" s="368"/>
      <c r="G6733" s="369"/>
      <c r="H6733" s="369"/>
      <c r="I6733" s="443"/>
      <c r="J6733" s="368"/>
      <c r="O6733" s="457"/>
      <c r="P6733" s="398"/>
      <c r="Q6733" s="398"/>
    </row>
    <row r="6734" spans="1:17" s="364" customFormat="1" ht="109.2" customHeight="1" x14ac:dyDescent="0.3">
      <c r="A6734" s="368"/>
      <c r="B6734" s="361"/>
      <c r="C6734" s="368"/>
      <c r="D6734" s="368"/>
      <c r="E6734" s="368"/>
      <c r="F6734" s="368"/>
      <c r="G6734" s="369"/>
      <c r="H6734" s="369"/>
      <c r="I6734" s="443"/>
      <c r="J6734" s="368"/>
      <c r="O6734" s="457"/>
      <c r="P6734" s="398"/>
      <c r="Q6734" s="398"/>
    </row>
    <row r="6735" spans="1:17" s="364" customFormat="1" ht="109.2" customHeight="1" x14ac:dyDescent="0.3">
      <c r="A6735" s="368"/>
      <c r="B6735" s="361"/>
      <c r="C6735" s="368"/>
      <c r="D6735" s="368"/>
      <c r="E6735" s="368"/>
      <c r="F6735" s="368"/>
      <c r="G6735" s="369"/>
      <c r="H6735" s="369"/>
      <c r="I6735" s="443"/>
      <c r="J6735" s="368"/>
      <c r="O6735" s="457"/>
      <c r="P6735" s="398"/>
      <c r="Q6735" s="398"/>
    </row>
    <row r="6736" spans="1:17" s="364" customFormat="1" ht="109.2" customHeight="1" x14ac:dyDescent="0.3">
      <c r="A6736" s="368"/>
      <c r="B6736" s="361"/>
      <c r="C6736" s="368"/>
      <c r="D6736" s="368"/>
      <c r="E6736" s="368"/>
      <c r="F6736" s="368"/>
      <c r="G6736" s="369"/>
      <c r="H6736" s="369"/>
      <c r="I6736" s="443"/>
      <c r="J6736" s="368"/>
      <c r="O6736" s="457"/>
      <c r="P6736" s="398"/>
      <c r="Q6736" s="398"/>
    </row>
    <row r="6737" spans="1:17" s="364" customFormat="1" ht="109.2" customHeight="1" x14ac:dyDescent="0.3">
      <c r="A6737" s="368"/>
      <c r="B6737" s="361"/>
      <c r="C6737" s="368"/>
      <c r="D6737" s="368"/>
      <c r="E6737" s="368"/>
      <c r="F6737" s="368"/>
      <c r="G6737" s="369"/>
      <c r="H6737" s="369"/>
      <c r="I6737" s="443"/>
      <c r="J6737" s="368"/>
      <c r="O6737" s="457"/>
      <c r="P6737" s="398"/>
      <c r="Q6737" s="398"/>
    </row>
    <row r="6738" spans="1:17" s="364" customFormat="1" ht="109.2" customHeight="1" x14ac:dyDescent="0.3">
      <c r="A6738" s="368"/>
      <c r="B6738" s="361"/>
      <c r="C6738" s="368"/>
      <c r="D6738" s="368"/>
      <c r="E6738" s="368"/>
      <c r="F6738" s="368"/>
      <c r="G6738" s="369"/>
      <c r="H6738" s="369"/>
      <c r="I6738" s="443"/>
      <c r="J6738" s="368"/>
      <c r="O6738" s="457"/>
      <c r="P6738" s="398"/>
      <c r="Q6738" s="398"/>
    </row>
    <row r="6739" spans="1:17" s="364" customFormat="1" ht="109.2" customHeight="1" x14ac:dyDescent="0.3">
      <c r="A6739" s="368"/>
      <c r="B6739" s="361"/>
      <c r="C6739" s="368"/>
      <c r="D6739" s="368"/>
      <c r="E6739" s="368"/>
      <c r="F6739" s="368"/>
      <c r="G6739" s="369"/>
      <c r="H6739" s="369"/>
      <c r="I6739" s="443"/>
      <c r="J6739" s="368"/>
      <c r="O6739" s="457"/>
      <c r="P6739" s="398"/>
      <c r="Q6739" s="398"/>
    </row>
    <row r="6740" spans="1:17" s="364" customFormat="1" ht="109.2" customHeight="1" x14ac:dyDescent="0.3">
      <c r="A6740" s="368"/>
      <c r="B6740" s="361"/>
      <c r="C6740" s="368"/>
      <c r="D6740" s="368"/>
      <c r="E6740" s="368"/>
      <c r="F6740" s="368"/>
      <c r="G6740" s="369"/>
      <c r="H6740" s="369"/>
      <c r="I6740" s="443"/>
      <c r="J6740" s="368"/>
      <c r="O6740" s="457"/>
      <c r="P6740" s="398"/>
      <c r="Q6740" s="398"/>
    </row>
    <row r="6741" spans="1:17" s="364" customFormat="1" ht="109.2" customHeight="1" x14ac:dyDescent="0.3">
      <c r="A6741" s="368"/>
      <c r="B6741" s="361"/>
      <c r="C6741" s="368"/>
      <c r="D6741" s="368"/>
      <c r="E6741" s="368"/>
      <c r="F6741" s="368"/>
      <c r="G6741" s="369"/>
      <c r="H6741" s="369"/>
      <c r="I6741" s="443"/>
      <c r="J6741" s="368"/>
      <c r="O6741" s="457"/>
      <c r="P6741" s="398"/>
      <c r="Q6741" s="398"/>
    </row>
    <row r="6742" spans="1:17" s="364" customFormat="1" ht="109.2" customHeight="1" x14ac:dyDescent="0.3">
      <c r="A6742" s="368"/>
      <c r="B6742" s="361"/>
      <c r="C6742" s="368"/>
      <c r="D6742" s="368"/>
      <c r="E6742" s="368"/>
      <c r="F6742" s="368"/>
      <c r="G6742" s="369"/>
      <c r="H6742" s="369"/>
      <c r="I6742" s="443"/>
      <c r="J6742" s="368"/>
      <c r="O6742" s="457"/>
      <c r="P6742" s="398"/>
      <c r="Q6742" s="398"/>
    </row>
    <row r="6743" spans="1:17" s="364" customFormat="1" ht="109.2" customHeight="1" x14ac:dyDescent="0.3">
      <c r="A6743" s="368"/>
      <c r="B6743" s="361"/>
      <c r="C6743" s="368"/>
      <c r="D6743" s="368"/>
      <c r="E6743" s="368"/>
      <c r="F6743" s="368"/>
      <c r="G6743" s="369"/>
      <c r="H6743" s="369"/>
      <c r="I6743" s="443"/>
      <c r="J6743" s="368"/>
      <c r="O6743" s="457"/>
      <c r="P6743" s="398"/>
      <c r="Q6743" s="398"/>
    </row>
    <row r="6744" spans="1:17" s="364" customFormat="1" ht="109.2" customHeight="1" x14ac:dyDescent="0.3">
      <c r="A6744" s="368"/>
      <c r="B6744" s="361"/>
      <c r="C6744" s="368"/>
      <c r="D6744" s="368"/>
      <c r="E6744" s="368"/>
      <c r="F6744" s="368"/>
      <c r="G6744" s="369"/>
      <c r="H6744" s="369"/>
      <c r="I6744" s="443"/>
      <c r="J6744" s="368"/>
      <c r="O6744" s="457"/>
      <c r="P6744" s="398"/>
      <c r="Q6744" s="398"/>
    </row>
    <row r="6745" spans="1:17" s="364" customFormat="1" ht="109.2" customHeight="1" x14ac:dyDescent="0.3">
      <c r="A6745" s="368"/>
      <c r="B6745" s="361"/>
      <c r="C6745" s="368"/>
      <c r="D6745" s="368"/>
      <c r="E6745" s="368"/>
      <c r="F6745" s="368"/>
      <c r="G6745" s="369"/>
      <c r="H6745" s="369"/>
      <c r="I6745" s="443"/>
      <c r="J6745" s="368"/>
      <c r="O6745" s="457"/>
      <c r="P6745" s="398"/>
      <c r="Q6745" s="398"/>
    </row>
    <row r="6746" spans="1:17" s="364" customFormat="1" ht="109.2" customHeight="1" x14ac:dyDescent="0.3">
      <c r="A6746" s="368"/>
      <c r="B6746" s="361"/>
      <c r="C6746" s="368"/>
      <c r="D6746" s="368"/>
      <c r="E6746" s="368"/>
      <c r="F6746" s="368"/>
      <c r="G6746" s="369"/>
      <c r="H6746" s="369"/>
      <c r="I6746" s="443"/>
      <c r="J6746" s="368"/>
      <c r="O6746" s="457"/>
      <c r="P6746" s="398"/>
      <c r="Q6746" s="398"/>
    </row>
    <row r="6747" spans="1:17" s="364" customFormat="1" ht="109.2" customHeight="1" x14ac:dyDescent="0.3">
      <c r="A6747" s="368"/>
      <c r="B6747" s="361"/>
      <c r="C6747" s="368"/>
      <c r="D6747" s="368"/>
      <c r="E6747" s="368"/>
      <c r="F6747" s="368"/>
      <c r="G6747" s="369"/>
      <c r="H6747" s="369"/>
      <c r="I6747" s="443"/>
      <c r="J6747" s="368"/>
      <c r="O6747" s="457"/>
      <c r="P6747" s="398"/>
      <c r="Q6747" s="398"/>
    </row>
    <row r="6748" spans="1:17" s="364" customFormat="1" ht="109.2" customHeight="1" x14ac:dyDescent="0.3">
      <c r="A6748" s="368"/>
      <c r="B6748" s="361"/>
      <c r="C6748" s="368"/>
      <c r="D6748" s="368"/>
      <c r="E6748" s="368"/>
      <c r="F6748" s="368"/>
      <c r="G6748" s="369"/>
      <c r="H6748" s="369"/>
      <c r="I6748" s="443"/>
      <c r="J6748" s="368"/>
      <c r="O6748" s="457"/>
      <c r="P6748" s="398"/>
      <c r="Q6748" s="398"/>
    </row>
    <row r="6749" spans="1:17" s="364" customFormat="1" ht="109.2" customHeight="1" x14ac:dyDescent="0.3">
      <c r="A6749" s="368"/>
      <c r="B6749" s="361"/>
      <c r="C6749" s="368"/>
      <c r="D6749" s="368"/>
      <c r="E6749" s="368"/>
      <c r="F6749" s="368"/>
      <c r="G6749" s="369"/>
      <c r="H6749" s="369"/>
      <c r="I6749" s="443"/>
      <c r="J6749" s="368"/>
      <c r="O6749" s="457"/>
      <c r="P6749" s="398"/>
      <c r="Q6749" s="398"/>
    </row>
    <row r="6750" spans="1:17" s="364" customFormat="1" ht="109.2" customHeight="1" x14ac:dyDescent="0.3">
      <c r="A6750" s="368"/>
      <c r="B6750" s="361"/>
      <c r="C6750" s="368"/>
      <c r="D6750" s="368"/>
      <c r="E6750" s="368"/>
      <c r="F6750" s="368"/>
      <c r="G6750" s="369"/>
      <c r="H6750" s="369"/>
      <c r="I6750" s="443"/>
      <c r="J6750" s="368"/>
      <c r="O6750" s="457"/>
      <c r="P6750" s="398"/>
      <c r="Q6750" s="398"/>
    </row>
    <row r="6751" spans="1:17" s="364" customFormat="1" ht="109.2" customHeight="1" x14ac:dyDescent="0.3">
      <c r="A6751" s="368"/>
      <c r="B6751" s="361"/>
      <c r="C6751" s="368"/>
      <c r="D6751" s="368"/>
      <c r="E6751" s="368"/>
      <c r="F6751" s="368"/>
      <c r="G6751" s="369"/>
      <c r="H6751" s="369"/>
      <c r="I6751" s="443"/>
      <c r="J6751" s="368"/>
      <c r="O6751" s="457"/>
      <c r="P6751" s="398"/>
      <c r="Q6751" s="398"/>
    </row>
    <row r="6752" spans="1:17" s="364" customFormat="1" ht="109.2" customHeight="1" x14ac:dyDescent="0.3">
      <c r="A6752" s="368"/>
      <c r="B6752" s="361"/>
      <c r="C6752" s="368"/>
      <c r="D6752" s="368"/>
      <c r="E6752" s="368"/>
      <c r="F6752" s="368"/>
      <c r="G6752" s="369"/>
      <c r="H6752" s="369"/>
      <c r="I6752" s="443"/>
      <c r="J6752" s="368"/>
      <c r="O6752" s="457"/>
      <c r="P6752" s="398"/>
      <c r="Q6752" s="398"/>
    </row>
    <row r="6753" spans="1:17" s="364" customFormat="1" ht="109.2" customHeight="1" x14ac:dyDescent="0.3">
      <c r="A6753" s="368"/>
      <c r="B6753" s="361"/>
      <c r="C6753" s="368"/>
      <c r="D6753" s="368"/>
      <c r="E6753" s="368"/>
      <c r="F6753" s="368"/>
      <c r="G6753" s="369"/>
      <c r="H6753" s="369"/>
      <c r="I6753" s="443"/>
      <c r="J6753" s="368"/>
      <c r="O6753" s="457"/>
      <c r="P6753" s="398"/>
      <c r="Q6753" s="398"/>
    </row>
    <row r="6754" spans="1:17" s="364" customFormat="1" ht="109.2" customHeight="1" x14ac:dyDescent="0.3">
      <c r="A6754" s="368"/>
      <c r="B6754" s="361"/>
      <c r="C6754" s="368"/>
      <c r="D6754" s="368"/>
      <c r="E6754" s="368"/>
      <c r="F6754" s="368"/>
      <c r="G6754" s="369"/>
      <c r="H6754" s="369"/>
      <c r="I6754" s="443"/>
      <c r="J6754" s="368"/>
      <c r="O6754" s="457"/>
      <c r="P6754" s="398"/>
      <c r="Q6754" s="398"/>
    </row>
    <row r="6755" spans="1:17" s="364" customFormat="1" ht="109.2" customHeight="1" x14ac:dyDescent="0.3">
      <c r="A6755" s="368"/>
      <c r="B6755" s="361"/>
      <c r="C6755" s="368"/>
      <c r="D6755" s="368"/>
      <c r="E6755" s="368"/>
      <c r="F6755" s="368"/>
      <c r="G6755" s="369"/>
      <c r="H6755" s="369"/>
      <c r="I6755" s="443"/>
      <c r="J6755" s="368"/>
      <c r="O6755" s="457"/>
      <c r="P6755" s="398"/>
      <c r="Q6755" s="398"/>
    </row>
    <row r="6756" spans="1:17" s="364" customFormat="1" ht="109.2" customHeight="1" x14ac:dyDescent="0.3">
      <c r="A6756" s="368"/>
      <c r="B6756" s="361"/>
      <c r="C6756" s="368"/>
      <c r="D6756" s="368"/>
      <c r="E6756" s="368"/>
      <c r="F6756" s="368"/>
      <c r="G6756" s="369"/>
      <c r="H6756" s="369"/>
      <c r="I6756" s="443"/>
      <c r="J6756" s="368"/>
      <c r="O6756" s="457"/>
      <c r="P6756" s="398"/>
      <c r="Q6756" s="398"/>
    </row>
    <row r="6757" spans="1:17" s="364" customFormat="1" ht="109.2" customHeight="1" x14ac:dyDescent="0.3">
      <c r="A6757" s="368"/>
      <c r="B6757" s="361"/>
      <c r="C6757" s="368"/>
      <c r="D6757" s="368"/>
      <c r="E6757" s="368"/>
      <c r="F6757" s="368"/>
      <c r="G6757" s="369"/>
      <c r="H6757" s="369"/>
      <c r="I6757" s="443"/>
      <c r="J6757" s="368"/>
      <c r="O6757" s="457"/>
      <c r="P6757" s="398"/>
      <c r="Q6757" s="398"/>
    </row>
    <row r="6758" spans="1:17" s="364" customFormat="1" ht="109.2" customHeight="1" x14ac:dyDescent="0.3">
      <c r="A6758" s="368"/>
      <c r="B6758" s="361"/>
      <c r="C6758" s="368"/>
      <c r="D6758" s="368"/>
      <c r="E6758" s="368"/>
      <c r="F6758" s="368"/>
      <c r="G6758" s="369"/>
      <c r="H6758" s="369"/>
      <c r="I6758" s="443"/>
      <c r="J6758" s="368"/>
      <c r="O6758" s="457"/>
      <c r="P6758" s="398"/>
      <c r="Q6758" s="398"/>
    </row>
    <row r="6759" spans="1:17" s="364" customFormat="1" ht="109.2" customHeight="1" x14ac:dyDescent="0.3">
      <c r="A6759" s="368"/>
      <c r="B6759" s="361"/>
      <c r="C6759" s="368"/>
      <c r="D6759" s="368"/>
      <c r="E6759" s="368"/>
      <c r="F6759" s="368"/>
      <c r="G6759" s="369"/>
      <c r="H6759" s="369"/>
      <c r="I6759" s="443"/>
      <c r="J6759" s="368"/>
      <c r="O6759" s="457"/>
      <c r="P6759" s="398"/>
      <c r="Q6759" s="398"/>
    </row>
    <row r="6760" spans="1:17" s="364" customFormat="1" ht="109.2" customHeight="1" x14ac:dyDescent="0.3">
      <c r="A6760" s="368"/>
      <c r="B6760" s="361"/>
      <c r="C6760" s="368"/>
      <c r="D6760" s="368"/>
      <c r="E6760" s="368"/>
      <c r="F6760" s="368"/>
      <c r="G6760" s="369"/>
      <c r="H6760" s="369"/>
      <c r="I6760" s="443"/>
      <c r="J6760" s="368"/>
      <c r="O6760" s="457"/>
      <c r="P6760" s="398"/>
      <c r="Q6760" s="398"/>
    </row>
    <row r="6761" spans="1:17" s="364" customFormat="1" ht="109.2" customHeight="1" x14ac:dyDescent="0.3">
      <c r="A6761" s="368"/>
      <c r="B6761" s="361"/>
      <c r="C6761" s="368"/>
      <c r="D6761" s="368"/>
      <c r="E6761" s="368"/>
      <c r="F6761" s="368"/>
      <c r="G6761" s="369"/>
      <c r="H6761" s="369"/>
      <c r="I6761" s="443"/>
      <c r="J6761" s="368"/>
      <c r="O6761" s="457"/>
      <c r="P6761" s="398"/>
      <c r="Q6761" s="398"/>
    </row>
    <row r="6762" spans="1:17" s="364" customFormat="1" ht="109.2" customHeight="1" x14ac:dyDescent="0.3">
      <c r="A6762" s="368"/>
      <c r="B6762" s="361"/>
      <c r="C6762" s="368"/>
      <c r="D6762" s="368"/>
      <c r="E6762" s="368"/>
      <c r="F6762" s="368"/>
      <c r="G6762" s="369"/>
      <c r="H6762" s="369"/>
      <c r="I6762" s="443"/>
      <c r="J6762" s="368"/>
      <c r="O6762" s="457"/>
      <c r="P6762" s="398"/>
      <c r="Q6762" s="398"/>
    </row>
    <row r="6763" spans="1:17" s="364" customFormat="1" ht="109.2" customHeight="1" x14ac:dyDescent="0.3">
      <c r="A6763" s="368"/>
      <c r="B6763" s="361"/>
      <c r="C6763" s="368"/>
      <c r="D6763" s="368"/>
      <c r="E6763" s="368"/>
      <c r="F6763" s="368"/>
      <c r="G6763" s="369"/>
      <c r="H6763" s="369"/>
      <c r="I6763" s="443"/>
      <c r="J6763" s="368"/>
      <c r="O6763" s="457"/>
      <c r="P6763" s="398"/>
      <c r="Q6763" s="398"/>
    </row>
    <row r="6764" spans="1:17" s="364" customFormat="1" ht="109.2" customHeight="1" x14ac:dyDescent="0.3">
      <c r="A6764" s="368"/>
      <c r="B6764" s="361"/>
      <c r="C6764" s="368"/>
      <c r="D6764" s="368"/>
      <c r="E6764" s="368"/>
      <c r="F6764" s="368"/>
      <c r="G6764" s="369"/>
      <c r="H6764" s="369"/>
      <c r="I6764" s="443"/>
      <c r="J6764" s="368"/>
      <c r="O6764" s="457"/>
      <c r="P6764" s="398"/>
      <c r="Q6764" s="398"/>
    </row>
    <row r="6765" spans="1:17" s="364" customFormat="1" ht="109.2" customHeight="1" x14ac:dyDescent="0.3">
      <c r="A6765" s="368"/>
      <c r="B6765" s="361"/>
      <c r="C6765" s="368"/>
      <c r="D6765" s="368"/>
      <c r="E6765" s="368"/>
      <c r="F6765" s="368"/>
      <c r="G6765" s="369"/>
      <c r="H6765" s="369"/>
      <c r="I6765" s="443"/>
      <c r="J6765" s="368"/>
      <c r="O6765" s="457"/>
      <c r="P6765" s="398"/>
      <c r="Q6765" s="398"/>
    </row>
    <row r="6766" spans="1:17" s="364" customFormat="1" ht="109.2" customHeight="1" x14ac:dyDescent="0.3">
      <c r="A6766" s="368"/>
      <c r="B6766" s="361"/>
      <c r="C6766" s="368"/>
      <c r="D6766" s="368"/>
      <c r="E6766" s="368"/>
      <c r="F6766" s="368"/>
      <c r="G6766" s="369"/>
      <c r="H6766" s="369"/>
      <c r="I6766" s="443"/>
      <c r="J6766" s="368"/>
      <c r="O6766" s="457"/>
      <c r="P6766" s="398"/>
      <c r="Q6766" s="398"/>
    </row>
    <row r="6767" spans="1:17" s="364" customFormat="1" ht="109.2" customHeight="1" x14ac:dyDescent="0.3">
      <c r="A6767" s="368"/>
      <c r="B6767" s="361"/>
      <c r="C6767" s="368"/>
      <c r="D6767" s="368"/>
      <c r="E6767" s="368"/>
      <c r="F6767" s="368"/>
      <c r="G6767" s="369"/>
      <c r="H6767" s="369"/>
      <c r="I6767" s="443"/>
      <c r="J6767" s="368"/>
      <c r="O6767" s="457"/>
      <c r="P6767" s="398"/>
      <c r="Q6767" s="398"/>
    </row>
    <row r="6768" spans="1:17" s="364" customFormat="1" ht="109.2" customHeight="1" x14ac:dyDescent="0.3">
      <c r="A6768" s="368"/>
      <c r="B6768" s="361"/>
      <c r="C6768" s="368"/>
      <c r="D6768" s="368"/>
      <c r="E6768" s="368"/>
      <c r="F6768" s="368"/>
      <c r="G6768" s="369"/>
      <c r="H6768" s="369"/>
      <c r="I6768" s="443"/>
      <c r="J6768" s="368"/>
      <c r="O6768" s="457"/>
      <c r="P6768" s="398"/>
      <c r="Q6768" s="398"/>
    </row>
    <row r="6769" spans="1:17" s="364" customFormat="1" ht="109.2" customHeight="1" x14ac:dyDescent="0.3">
      <c r="A6769" s="368"/>
      <c r="B6769" s="361"/>
      <c r="C6769" s="368"/>
      <c r="D6769" s="368"/>
      <c r="E6769" s="368"/>
      <c r="F6769" s="368"/>
      <c r="G6769" s="369"/>
      <c r="H6769" s="369"/>
      <c r="I6769" s="443"/>
      <c r="J6769" s="368"/>
      <c r="O6769" s="457"/>
      <c r="P6769" s="398"/>
      <c r="Q6769" s="398"/>
    </row>
    <row r="6770" spans="1:17" s="364" customFormat="1" ht="109.2" customHeight="1" x14ac:dyDescent="0.3">
      <c r="A6770" s="368"/>
      <c r="B6770" s="361"/>
      <c r="C6770" s="368"/>
      <c r="D6770" s="368"/>
      <c r="E6770" s="368"/>
      <c r="F6770" s="368"/>
      <c r="G6770" s="369"/>
      <c r="H6770" s="369"/>
      <c r="I6770" s="443"/>
      <c r="J6770" s="368"/>
      <c r="O6770" s="457"/>
      <c r="P6770" s="398"/>
      <c r="Q6770" s="398"/>
    </row>
    <row r="6771" spans="1:17" s="364" customFormat="1" ht="109.2" customHeight="1" x14ac:dyDescent="0.3">
      <c r="A6771" s="368"/>
      <c r="B6771" s="361"/>
      <c r="C6771" s="368"/>
      <c r="D6771" s="368"/>
      <c r="E6771" s="368"/>
      <c r="F6771" s="368"/>
      <c r="G6771" s="369"/>
      <c r="H6771" s="369"/>
      <c r="I6771" s="443"/>
      <c r="J6771" s="368"/>
      <c r="O6771" s="457"/>
      <c r="P6771" s="398"/>
      <c r="Q6771" s="398"/>
    </row>
    <row r="6772" spans="1:17" s="364" customFormat="1" ht="109.2" customHeight="1" x14ac:dyDescent="0.3">
      <c r="A6772" s="368"/>
      <c r="B6772" s="361"/>
      <c r="C6772" s="368"/>
      <c r="D6772" s="368"/>
      <c r="E6772" s="368"/>
      <c r="F6772" s="368"/>
      <c r="G6772" s="369"/>
      <c r="H6772" s="369"/>
      <c r="I6772" s="443"/>
      <c r="J6772" s="368"/>
      <c r="O6772" s="457"/>
      <c r="P6772" s="398"/>
      <c r="Q6772" s="398"/>
    </row>
    <row r="6773" spans="1:17" s="364" customFormat="1" ht="109.2" customHeight="1" x14ac:dyDescent="0.3">
      <c r="A6773" s="368"/>
      <c r="B6773" s="361"/>
      <c r="C6773" s="368"/>
      <c r="D6773" s="368"/>
      <c r="E6773" s="368"/>
      <c r="F6773" s="368"/>
      <c r="G6773" s="369"/>
      <c r="H6773" s="369"/>
      <c r="I6773" s="443"/>
      <c r="J6773" s="368"/>
      <c r="O6773" s="457"/>
      <c r="P6773" s="398"/>
      <c r="Q6773" s="398"/>
    </row>
    <row r="6774" spans="1:17" s="364" customFormat="1" ht="109.2" customHeight="1" x14ac:dyDescent="0.3">
      <c r="A6774" s="368"/>
      <c r="B6774" s="361"/>
      <c r="C6774" s="368"/>
      <c r="D6774" s="368"/>
      <c r="E6774" s="368"/>
      <c r="F6774" s="368"/>
      <c r="G6774" s="369"/>
      <c r="H6774" s="369"/>
      <c r="I6774" s="443"/>
      <c r="J6774" s="368"/>
      <c r="O6774" s="457"/>
      <c r="P6774" s="398"/>
      <c r="Q6774" s="398"/>
    </row>
    <row r="6775" spans="1:17" s="364" customFormat="1" ht="109.2" customHeight="1" x14ac:dyDescent="0.3">
      <c r="A6775" s="368"/>
      <c r="B6775" s="361"/>
      <c r="C6775" s="368"/>
      <c r="D6775" s="368"/>
      <c r="E6775" s="368"/>
      <c r="F6775" s="368"/>
      <c r="G6775" s="369"/>
      <c r="H6775" s="369"/>
      <c r="I6775" s="443"/>
      <c r="J6775" s="368"/>
      <c r="O6775" s="457"/>
      <c r="P6775" s="398"/>
      <c r="Q6775" s="398"/>
    </row>
    <row r="6776" spans="1:17" s="364" customFormat="1" ht="109.2" customHeight="1" x14ac:dyDescent="0.3">
      <c r="A6776" s="368"/>
      <c r="B6776" s="361"/>
      <c r="C6776" s="368"/>
      <c r="D6776" s="368"/>
      <c r="E6776" s="368"/>
      <c r="F6776" s="368"/>
      <c r="G6776" s="369"/>
      <c r="H6776" s="369"/>
      <c r="I6776" s="443"/>
      <c r="J6776" s="368"/>
      <c r="O6776" s="457"/>
      <c r="P6776" s="398"/>
      <c r="Q6776" s="398"/>
    </row>
    <row r="6777" spans="1:17" s="364" customFormat="1" ht="109.2" customHeight="1" x14ac:dyDescent="0.3">
      <c r="A6777" s="368"/>
      <c r="B6777" s="361"/>
      <c r="C6777" s="368"/>
      <c r="D6777" s="368"/>
      <c r="E6777" s="368"/>
      <c r="F6777" s="368"/>
      <c r="G6777" s="369"/>
      <c r="H6777" s="369"/>
      <c r="I6777" s="443"/>
      <c r="J6777" s="368"/>
      <c r="O6777" s="457"/>
      <c r="P6777" s="398"/>
      <c r="Q6777" s="398"/>
    </row>
    <row r="6778" spans="1:17" s="364" customFormat="1" ht="109.2" customHeight="1" x14ac:dyDescent="0.3">
      <c r="A6778" s="368"/>
      <c r="B6778" s="361"/>
      <c r="C6778" s="368"/>
      <c r="D6778" s="368"/>
      <c r="E6778" s="368"/>
      <c r="F6778" s="368"/>
      <c r="G6778" s="369"/>
      <c r="H6778" s="369"/>
      <c r="I6778" s="443"/>
      <c r="J6778" s="368"/>
      <c r="O6778" s="457"/>
      <c r="P6778" s="398"/>
      <c r="Q6778" s="398"/>
    </row>
    <row r="6779" spans="1:17" s="364" customFormat="1" ht="109.2" customHeight="1" x14ac:dyDescent="0.3">
      <c r="A6779" s="368"/>
      <c r="B6779" s="361"/>
      <c r="C6779" s="368"/>
      <c r="D6779" s="368"/>
      <c r="E6779" s="368"/>
      <c r="F6779" s="368"/>
      <c r="G6779" s="369"/>
      <c r="H6779" s="369"/>
      <c r="I6779" s="443"/>
      <c r="J6779" s="368"/>
      <c r="O6779" s="457"/>
      <c r="P6779" s="398"/>
      <c r="Q6779" s="398"/>
    </row>
    <row r="6780" spans="1:17" s="364" customFormat="1" ht="109.2" customHeight="1" x14ac:dyDescent="0.3">
      <c r="A6780" s="368"/>
      <c r="B6780" s="361"/>
      <c r="C6780" s="368"/>
      <c r="D6780" s="368"/>
      <c r="E6780" s="368"/>
      <c r="F6780" s="368"/>
      <c r="G6780" s="369"/>
      <c r="H6780" s="369"/>
      <c r="I6780" s="443"/>
      <c r="J6780" s="368"/>
      <c r="O6780" s="457"/>
      <c r="P6780" s="398"/>
      <c r="Q6780" s="398"/>
    </row>
    <row r="6781" spans="1:17" s="364" customFormat="1" ht="109.2" customHeight="1" x14ac:dyDescent="0.3">
      <c r="A6781" s="368"/>
      <c r="B6781" s="361"/>
      <c r="C6781" s="368"/>
      <c r="D6781" s="368"/>
      <c r="E6781" s="368"/>
      <c r="F6781" s="368"/>
      <c r="G6781" s="369"/>
      <c r="H6781" s="369"/>
      <c r="I6781" s="443"/>
      <c r="J6781" s="368"/>
      <c r="O6781" s="457"/>
      <c r="P6781" s="398"/>
      <c r="Q6781" s="398"/>
    </row>
    <row r="6782" spans="1:17" s="364" customFormat="1" ht="109.2" customHeight="1" x14ac:dyDescent="0.3">
      <c r="A6782" s="368"/>
      <c r="B6782" s="361"/>
      <c r="C6782" s="368"/>
      <c r="D6782" s="368"/>
      <c r="E6782" s="368"/>
      <c r="F6782" s="368"/>
      <c r="G6782" s="369"/>
      <c r="H6782" s="369"/>
      <c r="I6782" s="443"/>
      <c r="J6782" s="368"/>
      <c r="O6782" s="457"/>
      <c r="P6782" s="398"/>
      <c r="Q6782" s="398"/>
    </row>
    <row r="6783" spans="1:17" s="364" customFormat="1" ht="109.2" customHeight="1" x14ac:dyDescent="0.3">
      <c r="A6783" s="368"/>
      <c r="B6783" s="361"/>
      <c r="C6783" s="368"/>
      <c r="D6783" s="368"/>
      <c r="E6783" s="368"/>
      <c r="F6783" s="368"/>
      <c r="G6783" s="369"/>
      <c r="H6783" s="369"/>
      <c r="I6783" s="443"/>
      <c r="J6783" s="368"/>
      <c r="O6783" s="457"/>
      <c r="P6783" s="398"/>
      <c r="Q6783" s="398"/>
    </row>
    <row r="6784" spans="1:17" s="364" customFormat="1" ht="109.2" customHeight="1" x14ac:dyDescent="0.3">
      <c r="A6784" s="368"/>
      <c r="B6784" s="361"/>
      <c r="C6784" s="368"/>
      <c r="D6784" s="368"/>
      <c r="E6784" s="368"/>
      <c r="F6784" s="368"/>
      <c r="G6784" s="369"/>
      <c r="H6784" s="369"/>
      <c r="I6784" s="443"/>
      <c r="J6784" s="368"/>
      <c r="O6784" s="457"/>
      <c r="P6784" s="398"/>
      <c r="Q6784" s="398"/>
    </row>
    <row r="6785" spans="1:17" s="364" customFormat="1" ht="109.2" customHeight="1" x14ac:dyDescent="0.3">
      <c r="A6785" s="368"/>
      <c r="B6785" s="361"/>
      <c r="C6785" s="368"/>
      <c r="D6785" s="368"/>
      <c r="E6785" s="368"/>
      <c r="F6785" s="368"/>
      <c r="G6785" s="369"/>
      <c r="H6785" s="369"/>
      <c r="I6785" s="443"/>
      <c r="J6785" s="368"/>
      <c r="O6785" s="457"/>
      <c r="P6785" s="398"/>
      <c r="Q6785" s="398"/>
    </row>
    <row r="6786" spans="1:17" s="364" customFormat="1" ht="109.2" customHeight="1" x14ac:dyDescent="0.3">
      <c r="A6786" s="368"/>
      <c r="B6786" s="361"/>
      <c r="C6786" s="368"/>
      <c r="D6786" s="368"/>
      <c r="E6786" s="368"/>
      <c r="F6786" s="368"/>
      <c r="G6786" s="369"/>
      <c r="H6786" s="369"/>
      <c r="I6786" s="443"/>
      <c r="J6786" s="368"/>
      <c r="O6786" s="457"/>
      <c r="P6786" s="398"/>
      <c r="Q6786" s="398"/>
    </row>
    <row r="6787" spans="1:17" s="364" customFormat="1" ht="109.2" customHeight="1" x14ac:dyDescent="0.3">
      <c r="A6787" s="368"/>
      <c r="B6787" s="361"/>
      <c r="C6787" s="368"/>
      <c r="D6787" s="368"/>
      <c r="E6787" s="368"/>
      <c r="F6787" s="368"/>
      <c r="G6787" s="369"/>
      <c r="H6787" s="369"/>
      <c r="I6787" s="443"/>
      <c r="J6787" s="368"/>
      <c r="O6787" s="457"/>
      <c r="P6787" s="398"/>
      <c r="Q6787" s="398"/>
    </row>
    <row r="6788" spans="1:17" s="364" customFormat="1" ht="109.2" customHeight="1" x14ac:dyDescent="0.3">
      <c r="A6788" s="368"/>
      <c r="B6788" s="361"/>
      <c r="C6788" s="368"/>
      <c r="D6788" s="368"/>
      <c r="E6788" s="368"/>
      <c r="F6788" s="368"/>
      <c r="G6788" s="369"/>
      <c r="H6788" s="369"/>
      <c r="I6788" s="443"/>
      <c r="J6788" s="368"/>
      <c r="O6788" s="457"/>
      <c r="P6788" s="398"/>
      <c r="Q6788" s="398"/>
    </row>
    <row r="6789" spans="1:17" s="364" customFormat="1" ht="109.2" customHeight="1" x14ac:dyDescent="0.3">
      <c r="A6789" s="368"/>
      <c r="B6789" s="361"/>
      <c r="C6789" s="368"/>
      <c r="D6789" s="368"/>
      <c r="E6789" s="368"/>
      <c r="F6789" s="368"/>
      <c r="G6789" s="369"/>
      <c r="H6789" s="369"/>
      <c r="I6789" s="443"/>
      <c r="J6789" s="368"/>
      <c r="O6789" s="457"/>
      <c r="P6789" s="398"/>
      <c r="Q6789" s="398"/>
    </row>
    <row r="6790" spans="1:17" s="364" customFormat="1" ht="109.2" customHeight="1" x14ac:dyDescent="0.3">
      <c r="A6790" s="368"/>
      <c r="B6790" s="361"/>
      <c r="C6790" s="368"/>
      <c r="D6790" s="368"/>
      <c r="E6790" s="368"/>
      <c r="F6790" s="368"/>
      <c r="G6790" s="369"/>
      <c r="H6790" s="369"/>
      <c r="I6790" s="443"/>
      <c r="J6790" s="368"/>
      <c r="O6790" s="457"/>
      <c r="P6790" s="398"/>
      <c r="Q6790" s="398"/>
    </row>
    <row r="6791" spans="1:17" s="364" customFormat="1" ht="109.2" customHeight="1" x14ac:dyDescent="0.3">
      <c r="A6791" s="368"/>
      <c r="B6791" s="361"/>
      <c r="C6791" s="368"/>
      <c r="D6791" s="368"/>
      <c r="E6791" s="368"/>
      <c r="F6791" s="368"/>
      <c r="G6791" s="369"/>
      <c r="H6791" s="369"/>
      <c r="I6791" s="443"/>
      <c r="J6791" s="368"/>
      <c r="O6791" s="457"/>
      <c r="P6791" s="398"/>
      <c r="Q6791" s="398"/>
    </row>
    <row r="6792" spans="1:17" s="364" customFormat="1" ht="109.2" customHeight="1" x14ac:dyDescent="0.3">
      <c r="A6792" s="368"/>
      <c r="B6792" s="361"/>
      <c r="C6792" s="368"/>
      <c r="D6792" s="368"/>
      <c r="E6792" s="368"/>
      <c r="F6792" s="368"/>
      <c r="G6792" s="369"/>
      <c r="H6792" s="369"/>
      <c r="I6792" s="443"/>
      <c r="J6792" s="368"/>
      <c r="O6792" s="457"/>
      <c r="P6792" s="398"/>
      <c r="Q6792" s="398"/>
    </row>
    <row r="6793" spans="1:17" s="364" customFormat="1" ht="109.2" customHeight="1" x14ac:dyDescent="0.3">
      <c r="A6793" s="368"/>
      <c r="B6793" s="361"/>
      <c r="C6793" s="368"/>
      <c r="D6793" s="368"/>
      <c r="E6793" s="368"/>
      <c r="F6793" s="368"/>
      <c r="G6793" s="369"/>
      <c r="H6793" s="369"/>
      <c r="I6793" s="443"/>
      <c r="J6793" s="368"/>
      <c r="O6793" s="457"/>
      <c r="P6793" s="398"/>
      <c r="Q6793" s="398"/>
    </row>
    <row r="6794" spans="1:17" s="364" customFormat="1" ht="109.2" customHeight="1" x14ac:dyDescent="0.3">
      <c r="A6794" s="368"/>
      <c r="B6794" s="361"/>
      <c r="C6794" s="368"/>
      <c r="D6794" s="368"/>
      <c r="E6794" s="368"/>
      <c r="F6794" s="368"/>
      <c r="G6794" s="369"/>
      <c r="H6794" s="369"/>
      <c r="I6794" s="443"/>
      <c r="J6794" s="368"/>
      <c r="O6794" s="457"/>
      <c r="P6794" s="398"/>
      <c r="Q6794" s="398"/>
    </row>
    <row r="6795" spans="1:17" s="364" customFormat="1" ht="109.2" customHeight="1" x14ac:dyDescent="0.3">
      <c r="A6795" s="368"/>
      <c r="B6795" s="361"/>
      <c r="C6795" s="368"/>
      <c r="D6795" s="368"/>
      <c r="E6795" s="368"/>
      <c r="F6795" s="368"/>
      <c r="G6795" s="369"/>
      <c r="H6795" s="369"/>
      <c r="I6795" s="443"/>
      <c r="J6795" s="368"/>
      <c r="O6795" s="457"/>
      <c r="P6795" s="398"/>
      <c r="Q6795" s="398"/>
    </row>
    <row r="6796" spans="1:17" s="364" customFormat="1" ht="109.2" customHeight="1" x14ac:dyDescent="0.3">
      <c r="A6796" s="368"/>
      <c r="B6796" s="361"/>
      <c r="C6796" s="368"/>
      <c r="D6796" s="368"/>
      <c r="E6796" s="368"/>
      <c r="F6796" s="368"/>
      <c r="G6796" s="369"/>
      <c r="H6796" s="369"/>
      <c r="I6796" s="443"/>
      <c r="J6796" s="368"/>
      <c r="O6796" s="457"/>
      <c r="P6796" s="398"/>
      <c r="Q6796" s="398"/>
    </row>
    <row r="6797" spans="1:17" s="364" customFormat="1" ht="109.2" customHeight="1" x14ac:dyDescent="0.3">
      <c r="A6797" s="368"/>
      <c r="B6797" s="361"/>
      <c r="C6797" s="368"/>
      <c r="D6797" s="368"/>
      <c r="E6797" s="368"/>
      <c r="F6797" s="368"/>
      <c r="G6797" s="369"/>
      <c r="H6797" s="369"/>
      <c r="I6797" s="443"/>
      <c r="J6797" s="368"/>
      <c r="O6797" s="457"/>
      <c r="P6797" s="398"/>
      <c r="Q6797" s="398"/>
    </row>
    <row r="6798" spans="1:17" s="364" customFormat="1" ht="109.2" customHeight="1" x14ac:dyDescent="0.3">
      <c r="A6798" s="368"/>
      <c r="B6798" s="361"/>
      <c r="C6798" s="368"/>
      <c r="D6798" s="368"/>
      <c r="E6798" s="368"/>
      <c r="F6798" s="368"/>
      <c r="G6798" s="369"/>
      <c r="H6798" s="369"/>
      <c r="I6798" s="443"/>
      <c r="J6798" s="368"/>
      <c r="O6798" s="457"/>
      <c r="P6798" s="398"/>
      <c r="Q6798" s="398"/>
    </row>
    <row r="6799" spans="1:17" s="364" customFormat="1" ht="109.2" customHeight="1" x14ac:dyDescent="0.3">
      <c r="A6799" s="368"/>
      <c r="B6799" s="361"/>
      <c r="C6799" s="368"/>
      <c r="D6799" s="368"/>
      <c r="E6799" s="368"/>
      <c r="F6799" s="368"/>
      <c r="G6799" s="369"/>
      <c r="H6799" s="369"/>
      <c r="I6799" s="443"/>
      <c r="J6799" s="368"/>
      <c r="O6799" s="457"/>
      <c r="P6799" s="398"/>
      <c r="Q6799" s="398"/>
    </row>
    <row r="6800" spans="1:17" s="364" customFormat="1" ht="109.2" customHeight="1" x14ac:dyDescent="0.3">
      <c r="A6800" s="368"/>
      <c r="B6800" s="361"/>
      <c r="C6800" s="368"/>
      <c r="D6800" s="368"/>
      <c r="E6800" s="368"/>
      <c r="F6800" s="368"/>
      <c r="G6800" s="369"/>
      <c r="H6800" s="369"/>
      <c r="I6800" s="443"/>
      <c r="J6800" s="368"/>
      <c r="O6800" s="457"/>
      <c r="P6800" s="398"/>
      <c r="Q6800" s="398"/>
    </row>
    <row r="6801" spans="1:17" s="364" customFormat="1" ht="109.2" customHeight="1" x14ac:dyDescent="0.3">
      <c r="A6801" s="368"/>
      <c r="B6801" s="361"/>
      <c r="C6801" s="368"/>
      <c r="D6801" s="368"/>
      <c r="E6801" s="368"/>
      <c r="F6801" s="368"/>
      <c r="G6801" s="369"/>
      <c r="H6801" s="369"/>
      <c r="I6801" s="443"/>
      <c r="J6801" s="368"/>
      <c r="O6801" s="457"/>
      <c r="P6801" s="398"/>
      <c r="Q6801" s="398"/>
    </row>
    <row r="6802" spans="1:17" s="364" customFormat="1" ht="109.2" customHeight="1" x14ac:dyDescent="0.3">
      <c r="A6802" s="368"/>
      <c r="B6802" s="361"/>
      <c r="C6802" s="368"/>
      <c r="D6802" s="368"/>
      <c r="E6802" s="368"/>
      <c r="F6802" s="368"/>
      <c r="G6802" s="369"/>
      <c r="H6802" s="369"/>
      <c r="I6802" s="443"/>
      <c r="J6802" s="368"/>
      <c r="O6802" s="457"/>
      <c r="P6802" s="398"/>
      <c r="Q6802" s="398"/>
    </row>
    <row r="6803" spans="1:17" s="364" customFormat="1" ht="109.2" customHeight="1" x14ac:dyDescent="0.3">
      <c r="A6803" s="368"/>
      <c r="B6803" s="361"/>
      <c r="C6803" s="368"/>
      <c r="D6803" s="368"/>
      <c r="E6803" s="368"/>
      <c r="F6803" s="368"/>
      <c r="G6803" s="369"/>
      <c r="H6803" s="369"/>
      <c r="I6803" s="443"/>
      <c r="J6803" s="368"/>
      <c r="O6803" s="457"/>
      <c r="P6803" s="398"/>
      <c r="Q6803" s="398"/>
    </row>
    <row r="6804" spans="1:17" s="364" customFormat="1" ht="109.2" customHeight="1" x14ac:dyDescent="0.3">
      <c r="A6804" s="368"/>
      <c r="B6804" s="361"/>
      <c r="C6804" s="368"/>
      <c r="D6804" s="368"/>
      <c r="E6804" s="368"/>
      <c r="F6804" s="368"/>
      <c r="G6804" s="369"/>
      <c r="H6804" s="369"/>
      <c r="I6804" s="443"/>
      <c r="J6804" s="368"/>
      <c r="O6804" s="457"/>
      <c r="P6804" s="398"/>
      <c r="Q6804" s="398"/>
    </row>
    <row r="6805" spans="1:17" s="364" customFormat="1" ht="109.2" customHeight="1" x14ac:dyDescent="0.3">
      <c r="A6805" s="368"/>
      <c r="B6805" s="361"/>
      <c r="C6805" s="368"/>
      <c r="D6805" s="368"/>
      <c r="E6805" s="368"/>
      <c r="F6805" s="368"/>
      <c r="G6805" s="369"/>
      <c r="H6805" s="369"/>
      <c r="I6805" s="443"/>
      <c r="J6805" s="368"/>
      <c r="O6805" s="457"/>
      <c r="P6805" s="398"/>
      <c r="Q6805" s="398"/>
    </row>
    <row r="6806" spans="1:17" s="364" customFormat="1" ht="109.2" customHeight="1" x14ac:dyDescent="0.3">
      <c r="A6806" s="368"/>
      <c r="B6806" s="361"/>
      <c r="C6806" s="368"/>
      <c r="D6806" s="368"/>
      <c r="E6806" s="368"/>
      <c r="F6806" s="368"/>
      <c r="G6806" s="369"/>
      <c r="H6806" s="369"/>
      <c r="I6806" s="443"/>
      <c r="J6806" s="368"/>
      <c r="O6806" s="457"/>
      <c r="P6806" s="398"/>
      <c r="Q6806" s="398"/>
    </row>
    <row r="6807" spans="1:17" s="364" customFormat="1" ht="109.2" customHeight="1" x14ac:dyDescent="0.3">
      <c r="A6807" s="368"/>
      <c r="B6807" s="361"/>
      <c r="C6807" s="368"/>
      <c r="D6807" s="368"/>
      <c r="E6807" s="368"/>
      <c r="F6807" s="368"/>
      <c r="G6807" s="369"/>
      <c r="H6807" s="369"/>
      <c r="I6807" s="443"/>
      <c r="J6807" s="368"/>
      <c r="O6807" s="457"/>
      <c r="P6807" s="398"/>
      <c r="Q6807" s="398"/>
    </row>
    <row r="6808" spans="1:17" s="364" customFormat="1" ht="109.2" customHeight="1" x14ac:dyDescent="0.3">
      <c r="A6808" s="368"/>
      <c r="B6808" s="361"/>
      <c r="C6808" s="368"/>
      <c r="D6808" s="368"/>
      <c r="E6808" s="368"/>
      <c r="F6808" s="368"/>
      <c r="G6808" s="369"/>
      <c r="H6808" s="369"/>
      <c r="I6808" s="443"/>
      <c r="J6808" s="368"/>
      <c r="O6808" s="457"/>
      <c r="P6808" s="398"/>
      <c r="Q6808" s="398"/>
    </row>
    <row r="6809" spans="1:17" s="364" customFormat="1" ht="109.2" customHeight="1" x14ac:dyDescent="0.3">
      <c r="A6809" s="368"/>
      <c r="B6809" s="361"/>
      <c r="C6809" s="368"/>
      <c r="D6809" s="368"/>
      <c r="E6809" s="368"/>
      <c r="F6809" s="368"/>
      <c r="G6809" s="369"/>
      <c r="H6809" s="369"/>
      <c r="I6809" s="443"/>
      <c r="J6809" s="368"/>
      <c r="O6809" s="457"/>
      <c r="P6809" s="398"/>
      <c r="Q6809" s="398"/>
    </row>
    <row r="6810" spans="1:17" s="364" customFormat="1" ht="109.2" customHeight="1" x14ac:dyDescent="0.3">
      <c r="A6810" s="368"/>
      <c r="B6810" s="361"/>
      <c r="C6810" s="368"/>
      <c r="D6810" s="368"/>
      <c r="E6810" s="368"/>
      <c r="F6810" s="368"/>
      <c r="G6810" s="369"/>
      <c r="H6810" s="369"/>
      <c r="I6810" s="443"/>
      <c r="J6810" s="368"/>
      <c r="O6810" s="457"/>
      <c r="P6810" s="398"/>
      <c r="Q6810" s="398"/>
    </row>
    <row r="6811" spans="1:17" s="364" customFormat="1" ht="109.2" customHeight="1" x14ac:dyDescent="0.3">
      <c r="A6811" s="368"/>
      <c r="B6811" s="361"/>
      <c r="C6811" s="368"/>
      <c r="D6811" s="368"/>
      <c r="E6811" s="368"/>
      <c r="F6811" s="368"/>
      <c r="G6811" s="369"/>
      <c r="H6811" s="369"/>
      <c r="I6811" s="443"/>
      <c r="J6811" s="368"/>
      <c r="O6811" s="457"/>
      <c r="P6811" s="398"/>
      <c r="Q6811" s="398"/>
    </row>
    <row r="6812" spans="1:17" s="364" customFormat="1" ht="109.2" customHeight="1" x14ac:dyDescent="0.3">
      <c r="A6812" s="368"/>
      <c r="B6812" s="361"/>
      <c r="C6812" s="368"/>
      <c r="D6812" s="368"/>
      <c r="E6812" s="368"/>
      <c r="F6812" s="368"/>
      <c r="G6812" s="369"/>
      <c r="H6812" s="369"/>
      <c r="I6812" s="443"/>
      <c r="J6812" s="368"/>
      <c r="O6812" s="457"/>
      <c r="P6812" s="398"/>
      <c r="Q6812" s="398"/>
    </row>
    <row r="6813" spans="1:17" s="364" customFormat="1" ht="109.2" customHeight="1" x14ac:dyDescent="0.3">
      <c r="A6813" s="368"/>
      <c r="B6813" s="361"/>
      <c r="C6813" s="368"/>
      <c r="D6813" s="368"/>
      <c r="E6813" s="368"/>
      <c r="F6813" s="368"/>
      <c r="G6813" s="369"/>
      <c r="H6813" s="369"/>
      <c r="I6813" s="443"/>
      <c r="J6813" s="368"/>
      <c r="O6813" s="457"/>
      <c r="P6813" s="398"/>
      <c r="Q6813" s="398"/>
    </row>
    <row r="6814" spans="1:17" s="364" customFormat="1" ht="109.2" customHeight="1" x14ac:dyDescent="0.3">
      <c r="A6814" s="368"/>
      <c r="B6814" s="361"/>
      <c r="C6814" s="368"/>
      <c r="D6814" s="368"/>
      <c r="E6814" s="368"/>
      <c r="F6814" s="368"/>
      <c r="G6814" s="369"/>
      <c r="H6814" s="369"/>
      <c r="I6814" s="443"/>
      <c r="J6814" s="368"/>
      <c r="O6814" s="457"/>
      <c r="P6814" s="398"/>
      <c r="Q6814" s="398"/>
    </row>
    <row r="6815" spans="1:17" s="364" customFormat="1" ht="109.2" customHeight="1" x14ac:dyDescent="0.3">
      <c r="A6815" s="368"/>
      <c r="B6815" s="361"/>
      <c r="C6815" s="368"/>
      <c r="D6815" s="368"/>
      <c r="E6815" s="368"/>
      <c r="F6815" s="368"/>
      <c r="G6815" s="369"/>
      <c r="H6815" s="369"/>
      <c r="I6815" s="443"/>
      <c r="J6815" s="368"/>
      <c r="O6815" s="457"/>
      <c r="P6815" s="398"/>
      <c r="Q6815" s="398"/>
    </row>
    <row r="6816" spans="1:17" s="364" customFormat="1" ht="109.2" customHeight="1" x14ac:dyDescent="0.3">
      <c r="A6816" s="368"/>
      <c r="B6816" s="361"/>
      <c r="C6816" s="368"/>
      <c r="D6816" s="368"/>
      <c r="E6816" s="368"/>
      <c r="F6816" s="368"/>
      <c r="G6816" s="369"/>
      <c r="H6816" s="369"/>
      <c r="I6816" s="443"/>
      <c r="J6816" s="368"/>
      <c r="O6816" s="457"/>
      <c r="P6816" s="398"/>
      <c r="Q6816" s="398"/>
    </row>
    <row r="6817" spans="1:17" s="364" customFormat="1" ht="109.2" customHeight="1" x14ac:dyDescent="0.3">
      <c r="A6817" s="368"/>
      <c r="B6817" s="361"/>
      <c r="C6817" s="368"/>
      <c r="D6817" s="368"/>
      <c r="E6817" s="368"/>
      <c r="F6817" s="368"/>
      <c r="G6817" s="369"/>
      <c r="H6817" s="369"/>
      <c r="I6817" s="443"/>
      <c r="J6817" s="368"/>
      <c r="O6817" s="457"/>
      <c r="P6817" s="398"/>
      <c r="Q6817" s="398"/>
    </row>
    <row r="6818" spans="1:17" s="364" customFormat="1" ht="109.2" customHeight="1" x14ac:dyDescent="0.3">
      <c r="A6818" s="368"/>
      <c r="B6818" s="361"/>
      <c r="C6818" s="368"/>
      <c r="D6818" s="368"/>
      <c r="E6818" s="368"/>
      <c r="F6818" s="368"/>
      <c r="G6818" s="369"/>
      <c r="H6818" s="369"/>
      <c r="I6818" s="443"/>
      <c r="J6818" s="368"/>
      <c r="O6818" s="457"/>
      <c r="P6818" s="398"/>
      <c r="Q6818" s="398"/>
    </row>
    <row r="6819" spans="1:17" s="364" customFormat="1" ht="109.2" customHeight="1" x14ac:dyDescent="0.3">
      <c r="A6819" s="368"/>
      <c r="B6819" s="361"/>
      <c r="C6819" s="368"/>
      <c r="D6819" s="368"/>
      <c r="E6819" s="368"/>
      <c r="F6819" s="368"/>
      <c r="G6819" s="369"/>
      <c r="H6819" s="369"/>
      <c r="I6819" s="443"/>
      <c r="J6819" s="368"/>
      <c r="O6819" s="457"/>
      <c r="P6819" s="398"/>
      <c r="Q6819" s="398"/>
    </row>
    <row r="6820" spans="1:17" s="364" customFormat="1" ht="109.2" customHeight="1" x14ac:dyDescent="0.3">
      <c r="A6820" s="368"/>
      <c r="B6820" s="361"/>
      <c r="C6820" s="368"/>
      <c r="D6820" s="368"/>
      <c r="E6820" s="368"/>
      <c r="F6820" s="368"/>
      <c r="G6820" s="369"/>
      <c r="H6820" s="369"/>
      <c r="I6820" s="443"/>
      <c r="J6820" s="368"/>
      <c r="O6820" s="457"/>
      <c r="P6820" s="398"/>
      <c r="Q6820" s="398"/>
    </row>
    <row r="6821" spans="1:17" s="364" customFormat="1" ht="109.2" customHeight="1" x14ac:dyDescent="0.3">
      <c r="A6821" s="368"/>
      <c r="B6821" s="361"/>
      <c r="C6821" s="368"/>
      <c r="D6821" s="368"/>
      <c r="E6821" s="368"/>
      <c r="F6821" s="368"/>
      <c r="G6821" s="369"/>
      <c r="H6821" s="369"/>
      <c r="I6821" s="443"/>
      <c r="J6821" s="368"/>
      <c r="O6821" s="457"/>
      <c r="P6821" s="398"/>
      <c r="Q6821" s="398"/>
    </row>
    <row r="6822" spans="1:17" s="364" customFormat="1" ht="109.2" customHeight="1" x14ac:dyDescent="0.3">
      <c r="A6822" s="368"/>
      <c r="B6822" s="361"/>
      <c r="C6822" s="368"/>
      <c r="D6822" s="368"/>
      <c r="E6822" s="368"/>
      <c r="F6822" s="368"/>
      <c r="G6822" s="369"/>
      <c r="H6822" s="369"/>
      <c r="I6822" s="443"/>
      <c r="J6822" s="368"/>
      <c r="O6822" s="457"/>
      <c r="P6822" s="398"/>
      <c r="Q6822" s="398"/>
    </row>
    <row r="6823" spans="1:17" s="364" customFormat="1" ht="109.2" customHeight="1" x14ac:dyDescent="0.3">
      <c r="A6823" s="368"/>
      <c r="B6823" s="361"/>
      <c r="C6823" s="368"/>
      <c r="D6823" s="368"/>
      <c r="E6823" s="368"/>
      <c r="F6823" s="368"/>
      <c r="G6823" s="369"/>
      <c r="H6823" s="369"/>
      <c r="I6823" s="443"/>
      <c r="J6823" s="368"/>
      <c r="O6823" s="457"/>
      <c r="P6823" s="398"/>
      <c r="Q6823" s="398"/>
    </row>
    <row r="6824" spans="1:17" s="364" customFormat="1" ht="109.2" customHeight="1" x14ac:dyDescent="0.3">
      <c r="A6824" s="368"/>
      <c r="B6824" s="361"/>
      <c r="C6824" s="368"/>
      <c r="D6824" s="368"/>
      <c r="E6824" s="368"/>
      <c r="F6824" s="368"/>
      <c r="G6824" s="369"/>
      <c r="H6824" s="369"/>
      <c r="I6824" s="443"/>
      <c r="J6824" s="368"/>
      <c r="O6824" s="457"/>
      <c r="P6824" s="398"/>
      <c r="Q6824" s="398"/>
    </row>
    <row r="6825" spans="1:17" s="364" customFormat="1" ht="109.2" customHeight="1" x14ac:dyDescent="0.3">
      <c r="A6825" s="368"/>
      <c r="B6825" s="361"/>
      <c r="C6825" s="368"/>
      <c r="D6825" s="368"/>
      <c r="E6825" s="368"/>
      <c r="F6825" s="368"/>
      <c r="G6825" s="369"/>
      <c r="H6825" s="369"/>
      <c r="I6825" s="443"/>
      <c r="J6825" s="368"/>
      <c r="O6825" s="457"/>
      <c r="P6825" s="398"/>
      <c r="Q6825" s="398"/>
    </row>
    <row r="6826" spans="1:17" s="364" customFormat="1" ht="109.2" customHeight="1" x14ac:dyDescent="0.3">
      <c r="A6826" s="368"/>
      <c r="B6826" s="361"/>
      <c r="C6826" s="368"/>
      <c r="D6826" s="368"/>
      <c r="E6826" s="368"/>
      <c r="F6826" s="368"/>
      <c r="G6826" s="369"/>
      <c r="H6826" s="369"/>
      <c r="I6826" s="443"/>
      <c r="J6826" s="368"/>
      <c r="O6826" s="457"/>
      <c r="P6826" s="398"/>
      <c r="Q6826" s="398"/>
    </row>
    <row r="6827" spans="1:17" s="364" customFormat="1" ht="109.2" customHeight="1" x14ac:dyDescent="0.3">
      <c r="A6827" s="368"/>
      <c r="B6827" s="361"/>
      <c r="C6827" s="368"/>
      <c r="D6827" s="368"/>
      <c r="E6827" s="368"/>
      <c r="F6827" s="368"/>
      <c r="G6827" s="369"/>
      <c r="H6827" s="369"/>
      <c r="I6827" s="443"/>
      <c r="J6827" s="368"/>
      <c r="O6827" s="457"/>
      <c r="P6827" s="398"/>
      <c r="Q6827" s="398"/>
    </row>
    <row r="6828" spans="1:17" s="364" customFormat="1" ht="109.2" customHeight="1" x14ac:dyDescent="0.3">
      <c r="A6828" s="368"/>
      <c r="B6828" s="361"/>
      <c r="C6828" s="368"/>
      <c r="D6828" s="368"/>
      <c r="E6828" s="368"/>
      <c r="F6828" s="368"/>
      <c r="G6828" s="369"/>
      <c r="H6828" s="369"/>
      <c r="I6828" s="443"/>
      <c r="J6828" s="368"/>
      <c r="O6828" s="457"/>
      <c r="P6828" s="398"/>
      <c r="Q6828" s="398"/>
    </row>
    <row r="6829" spans="1:17" s="364" customFormat="1" ht="109.2" customHeight="1" x14ac:dyDescent="0.3">
      <c r="A6829" s="368"/>
      <c r="B6829" s="361"/>
      <c r="C6829" s="368"/>
      <c r="D6829" s="368"/>
      <c r="E6829" s="368"/>
      <c r="F6829" s="368"/>
      <c r="G6829" s="369"/>
      <c r="H6829" s="369"/>
      <c r="I6829" s="443"/>
      <c r="J6829" s="368"/>
      <c r="O6829" s="457"/>
      <c r="P6829" s="398"/>
      <c r="Q6829" s="398"/>
    </row>
    <row r="6830" spans="1:17" s="364" customFormat="1" ht="109.2" customHeight="1" x14ac:dyDescent="0.3">
      <c r="A6830" s="368"/>
      <c r="B6830" s="361"/>
      <c r="C6830" s="368"/>
      <c r="D6830" s="368"/>
      <c r="E6830" s="368"/>
      <c r="F6830" s="368"/>
      <c r="G6830" s="369"/>
      <c r="H6830" s="369"/>
      <c r="I6830" s="443"/>
      <c r="J6830" s="368"/>
      <c r="O6830" s="457"/>
      <c r="P6830" s="398"/>
      <c r="Q6830" s="398"/>
    </row>
    <row r="6831" spans="1:17" s="364" customFormat="1" ht="109.2" customHeight="1" x14ac:dyDescent="0.3">
      <c r="A6831" s="368"/>
      <c r="B6831" s="361"/>
      <c r="C6831" s="368"/>
      <c r="D6831" s="368"/>
      <c r="E6831" s="368"/>
      <c r="F6831" s="368"/>
      <c r="G6831" s="369"/>
      <c r="H6831" s="369"/>
      <c r="I6831" s="443"/>
      <c r="J6831" s="368"/>
      <c r="O6831" s="457"/>
      <c r="P6831" s="398"/>
      <c r="Q6831" s="398"/>
    </row>
    <row r="6832" spans="1:17" s="364" customFormat="1" ht="109.2" customHeight="1" x14ac:dyDescent="0.3">
      <c r="A6832" s="368"/>
      <c r="B6832" s="361"/>
      <c r="C6832" s="368"/>
      <c r="D6832" s="368"/>
      <c r="E6832" s="368"/>
      <c r="F6832" s="368"/>
      <c r="G6832" s="369"/>
      <c r="H6832" s="369"/>
      <c r="I6832" s="443"/>
      <c r="J6832" s="368"/>
      <c r="O6832" s="457"/>
      <c r="P6832" s="398"/>
      <c r="Q6832" s="398"/>
    </row>
    <row r="6833" spans="1:17" s="364" customFormat="1" ht="109.2" customHeight="1" x14ac:dyDescent="0.3">
      <c r="A6833" s="368"/>
      <c r="B6833" s="361"/>
      <c r="C6833" s="368"/>
      <c r="D6833" s="368"/>
      <c r="E6833" s="368"/>
      <c r="F6833" s="368"/>
      <c r="G6833" s="369"/>
      <c r="H6833" s="369"/>
      <c r="I6833" s="443"/>
      <c r="J6833" s="368"/>
      <c r="O6833" s="457"/>
      <c r="P6833" s="398"/>
      <c r="Q6833" s="398"/>
    </row>
    <row r="6834" spans="1:17" s="364" customFormat="1" ht="109.2" customHeight="1" x14ac:dyDescent="0.3">
      <c r="A6834" s="368"/>
      <c r="B6834" s="361"/>
      <c r="C6834" s="368"/>
      <c r="D6834" s="368"/>
      <c r="E6834" s="368"/>
      <c r="F6834" s="368"/>
      <c r="G6834" s="369"/>
      <c r="H6834" s="369"/>
      <c r="I6834" s="443"/>
      <c r="J6834" s="368"/>
      <c r="O6834" s="457"/>
      <c r="P6834" s="398"/>
      <c r="Q6834" s="398"/>
    </row>
    <row r="6835" spans="1:17" s="364" customFormat="1" ht="109.2" customHeight="1" x14ac:dyDescent="0.3">
      <c r="A6835" s="368"/>
      <c r="B6835" s="361"/>
      <c r="C6835" s="368"/>
      <c r="D6835" s="368"/>
      <c r="E6835" s="368"/>
      <c r="F6835" s="368"/>
      <c r="G6835" s="369"/>
      <c r="H6835" s="369"/>
      <c r="I6835" s="443"/>
      <c r="J6835" s="368"/>
      <c r="O6835" s="457"/>
      <c r="P6835" s="398"/>
      <c r="Q6835" s="398"/>
    </row>
    <row r="6836" spans="1:17" s="364" customFormat="1" ht="109.2" customHeight="1" x14ac:dyDescent="0.3">
      <c r="A6836" s="368"/>
      <c r="B6836" s="361"/>
      <c r="C6836" s="368"/>
      <c r="D6836" s="368"/>
      <c r="E6836" s="368"/>
      <c r="F6836" s="368"/>
      <c r="G6836" s="369"/>
      <c r="H6836" s="369"/>
      <c r="I6836" s="443"/>
      <c r="J6836" s="368"/>
      <c r="O6836" s="457"/>
      <c r="P6836" s="398"/>
      <c r="Q6836" s="398"/>
    </row>
    <row r="6837" spans="1:17" s="364" customFormat="1" ht="109.2" customHeight="1" x14ac:dyDescent="0.3">
      <c r="A6837" s="368"/>
      <c r="B6837" s="361"/>
      <c r="C6837" s="368"/>
      <c r="D6837" s="368"/>
      <c r="E6837" s="368"/>
      <c r="F6837" s="368"/>
      <c r="G6837" s="369"/>
      <c r="H6837" s="369"/>
      <c r="I6837" s="443"/>
      <c r="J6837" s="368"/>
      <c r="O6837" s="457"/>
      <c r="P6837" s="398"/>
      <c r="Q6837" s="398"/>
    </row>
    <row r="6838" spans="1:17" s="364" customFormat="1" ht="109.2" customHeight="1" x14ac:dyDescent="0.3">
      <c r="A6838" s="368"/>
      <c r="B6838" s="361"/>
      <c r="C6838" s="368"/>
      <c r="D6838" s="368"/>
      <c r="E6838" s="368"/>
      <c r="F6838" s="368"/>
      <c r="G6838" s="369"/>
      <c r="H6838" s="369"/>
      <c r="I6838" s="443"/>
      <c r="J6838" s="368"/>
      <c r="O6838" s="457"/>
      <c r="P6838" s="398"/>
      <c r="Q6838" s="398"/>
    </row>
    <row r="6839" spans="1:17" s="364" customFormat="1" ht="109.2" customHeight="1" x14ac:dyDescent="0.3">
      <c r="A6839" s="368"/>
      <c r="B6839" s="361"/>
      <c r="C6839" s="368"/>
      <c r="D6839" s="368"/>
      <c r="E6839" s="368"/>
      <c r="F6839" s="368"/>
      <c r="G6839" s="369"/>
      <c r="H6839" s="369"/>
      <c r="I6839" s="443"/>
      <c r="J6839" s="368"/>
      <c r="O6839" s="457"/>
      <c r="P6839" s="398"/>
      <c r="Q6839" s="398"/>
    </row>
    <row r="6840" spans="1:17" s="364" customFormat="1" ht="109.2" customHeight="1" x14ac:dyDescent="0.3">
      <c r="A6840" s="368"/>
      <c r="B6840" s="361"/>
      <c r="C6840" s="368"/>
      <c r="D6840" s="368"/>
      <c r="E6840" s="368"/>
      <c r="F6840" s="368"/>
      <c r="G6840" s="369"/>
      <c r="H6840" s="369"/>
      <c r="I6840" s="443"/>
      <c r="J6840" s="368"/>
      <c r="O6840" s="457"/>
      <c r="P6840" s="398"/>
      <c r="Q6840" s="398"/>
    </row>
    <row r="6841" spans="1:17" s="364" customFormat="1" ht="109.2" customHeight="1" x14ac:dyDescent="0.3">
      <c r="A6841" s="368"/>
      <c r="B6841" s="361"/>
      <c r="C6841" s="368"/>
      <c r="D6841" s="368"/>
      <c r="E6841" s="368"/>
      <c r="F6841" s="368"/>
      <c r="G6841" s="369"/>
      <c r="H6841" s="369"/>
      <c r="I6841" s="443"/>
      <c r="J6841" s="368"/>
      <c r="O6841" s="457"/>
      <c r="P6841" s="398"/>
      <c r="Q6841" s="398"/>
    </row>
    <row r="6842" spans="1:17" s="364" customFormat="1" ht="109.2" customHeight="1" x14ac:dyDescent="0.3">
      <c r="A6842" s="368"/>
      <c r="B6842" s="361"/>
      <c r="C6842" s="368"/>
      <c r="D6842" s="368"/>
      <c r="E6842" s="368"/>
      <c r="F6842" s="368"/>
      <c r="G6842" s="369"/>
      <c r="H6842" s="369"/>
      <c r="I6842" s="443"/>
      <c r="J6842" s="368"/>
      <c r="O6842" s="457"/>
      <c r="P6842" s="398"/>
      <c r="Q6842" s="398"/>
    </row>
    <row r="6843" spans="1:17" s="364" customFormat="1" ht="109.2" customHeight="1" x14ac:dyDescent="0.3">
      <c r="A6843" s="368"/>
      <c r="B6843" s="361"/>
      <c r="C6843" s="368"/>
      <c r="D6843" s="368"/>
      <c r="E6843" s="368"/>
      <c r="F6843" s="368"/>
      <c r="G6843" s="369"/>
      <c r="H6843" s="369"/>
      <c r="I6843" s="443"/>
      <c r="J6843" s="368"/>
      <c r="O6843" s="457"/>
      <c r="P6843" s="398"/>
      <c r="Q6843" s="398"/>
    </row>
    <row r="6844" spans="1:17" s="364" customFormat="1" ht="109.2" customHeight="1" x14ac:dyDescent="0.3">
      <c r="A6844" s="368"/>
      <c r="B6844" s="361"/>
      <c r="C6844" s="368"/>
      <c r="D6844" s="368"/>
      <c r="E6844" s="368"/>
      <c r="F6844" s="368"/>
      <c r="G6844" s="369"/>
      <c r="H6844" s="369"/>
      <c r="I6844" s="443"/>
      <c r="J6844" s="368"/>
      <c r="O6844" s="457"/>
      <c r="P6844" s="398"/>
      <c r="Q6844" s="398"/>
    </row>
    <row r="6845" spans="1:17" s="364" customFormat="1" ht="109.2" customHeight="1" x14ac:dyDescent="0.3">
      <c r="A6845" s="368"/>
      <c r="B6845" s="361"/>
      <c r="C6845" s="368"/>
      <c r="D6845" s="368"/>
      <c r="E6845" s="368"/>
      <c r="F6845" s="368"/>
      <c r="G6845" s="369"/>
      <c r="H6845" s="369"/>
      <c r="I6845" s="443"/>
      <c r="J6845" s="368"/>
      <c r="O6845" s="457"/>
      <c r="P6845" s="398"/>
      <c r="Q6845" s="398"/>
    </row>
    <row r="6846" spans="1:17" s="364" customFormat="1" ht="109.2" customHeight="1" x14ac:dyDescent="0.3">
      <c r="A6846" s="368"/>
      <c r="B6846" s="361"/>
      <c r="C6846" s="368"/>
      <c r="D6846" s="368"/>
      <c r="E6846" s="368"/>
      <c r="F6846" s="368"/>
      <c r="G6846" s="369"/>
      <c r="H6846" s="369"/>
      <c r="I6846" s="443"/>
      <c r="J6846" s="368"/>
      <c r="O6846" s="457"/>
      <c r="P6846" s="398"/>
      <c r="Q6846" s="398"/>
    </row>
    <row r="6847" spans="1:17" s="364" customFormat="1" ht="109.2" customHeight="1" x14ac:dyDescent="0.3">
      <c r="A6847" s="368"/>
      <c r="B6847" s="361"/>
      <c r="C6847" s="368"/>
      <c r="D6847" s="368"/>
      <c r="E6847" s="368"/>
      <c r="F6847" s="368"/>
      <c r="G6847" s="369"/>
      <c r="H6847" s="369"/>
      <c r="I6847" s="443"/>
      <c r="J6847" s="368"/>
      <c r="O6847" s="457"/>
      <c r="P6847" s="398"/>
      <c r="Q6847" s="398"/>
    </row>
    <row r="6848" spans="1:17" s="364" customFormat="1" ht="109.2" customHeight="1" x14ac:dyDescent="0.3">
      <c r="A6848" s="368"/>
      <c r="B6848" s="361"/>
      <c r="C6848" s="368"/>
      <c r="D6848" s="368"/>
      <c r="E6848" s="368"/>
      <c r="F6848" s="368"/>
      <c r="G6848" s="369"/>
      <c r="H6848" s="369"/>
      <c r="I6848" s="443"/>
      <c r="J6848" s="368"/>
      <c r="O6848" s="457"/>
      <c r="P6848" s="398"/>
      <c r="Q6848" s="398"/>
    </row>
    <row r="6849" spans="1:17" s="364" customFormat="1" ht="109.2" customHeight="1" x14ac:dyDescent="0.3">
      <c r="A6849" s="368"/>
      <c r="B6849" s="361"/>
      <c r="C6849" s="368"/>
      <c r="D6849" s="368"/>
      <c r="E6849" s="368"/>
      <c r="F6849" s="368"/>
      <c r="G6849" s="369"/>
      <c r="H6849" s="369"/>
      <c r="I6849" s="443"/>
      <c r="J6849" s="368"/>
      <c r="O6849" s="457"/>
      <c r="P6849" s="398"/>
      <c r="Q6849" s="398"/>
    </row>
    <row r="6850" spans="1:17" s="364" customFormat="1" ht="109.2" customHeight="1" x14ac:dyDescent="0.3">
      <c r="A6850" s="368"/>
      <c r="B6850" s="361"/>
      <c r="C6850" s="368"/>
      <c r="D6850" s="368"/>
      <c r="E6850" s="368"/>
      <c r="F6850" s="368"/>
      <c r="G6850" s="369"/>
      <c r="H6850" s="369"/>
      <c r="I6850" s="443"/>
      <c r="J6850" s="368"/>
      <c r="O6850" s="457"/>
      <c r="P6850" s="398"/>
      <c r="Q6850" s="398"/>
    </row>
    <row r="6851" spans="1:17" s="364" customFormat="1" ht="109.2" customHeight="1" x14ac:dyDescent="0.3">
      <c r="A6851" s="368"/>
      <c r="B6851" s="361"/>
      <c r="C6851" s="368"/>
      <c r="D6851" s="368"/>
      <c r="E6851" s="368"/>
      <c r="F6851" s="368"/>
      <c r="G6851" s="369"/>
      <c r="H6851" s="369"/>
      <c r="I6851" s="443"/>
      <c r="J6851" s="368"/>
      <c r="O6851" s="457"/>
      <c r="P6851" s="398"/>
      <c r="Q6851" s="398"/>
    </row>
    <row r="6852" spans="1:17" s="364" customFormat="1" ht="109.2" customHeight="1" x14ac:dyDescent="0.3">
      <c r="A6852" s="368"/>
      <c r="B6852" s="361"/>
      <c r="C6852" s="368"/>
      <c r="D6852" s="368"/>
      <c r="E6852" s="368"/>
      <c r="F6852" s="368"/>
      <c r="G6852" s="369"/>
      <c r="H6852" s="369"/>
      <c r="I6852" s="443"/>
      <c r="J6852" s="368"/>
      <c r="O6852" s="457"/>
      <c r="P6852" s="398"/>
      <c r="Q6852" s="398"/>
    </row>
    <row r="6853" spans="1:17" s="364" customFormat="1" ht="109.2" customHeight="1" x14ac:dyDescent="0.3">
      <c r="A6853" s="368"/>
      <c r="B6853" s="361"/>
      <c r="C6853" s="368"/>
      <c r="D6853" s="368"/>
      <c r="E6853" s="368"/>
      <c r="F6853" s="368"/>
      <c r="G6853" s="369"/>
      <c r="H6853" s="369"/>
      <c r="I6853" s="443"/>
      <c r="J6853" s="368"/>
      <c r="O6853" s="457"/>
      <c r="P6853" s="398"/>
      <c r="Q6853" s="398"/>
    </row>
    <row r="6854" spans="1:17" s="364" customFormat="1" ht="109.2" customHeight="1" x14ac:dyDescent="0.3">
      <c r="A6854" s="368"/>
      <c r="B6854" s="361"/>
      <c r="C6854" s="368"/>
      <c r="D6854" s="368"/>
      <c r="E6854" s="368"/>
      <c r="F6854" s="368"/>
      <c r="G6854" s="369"/>
      <c r="H6854" s="369"/>
      <c r="I6854" s="443"/>
      <c r="J6854" s="368"/>
      <c r="O6854" s="457"/>
      <c r="P6854" s="398"/>
      <c r="Q6854" s="398"/>
    </row>
    <row r="6855" spans="1:17" s="364" customFormat="1" ht="109.2" customHeight="1" x14ac:dyDescent="0.3">
      <c r="A6855" s="368"/>
      <c r="B6855" s="361"/>
      <c r="C6855" s="368"/>
      <c r="D6855" s="368"/>
      <c r="E6855" s="368"/>
      <c r="F6855" s="368"/>
      <c r="G6855" s="369"/>
      <c r="H6855" s="369"/>
      <c r="I6855" s="443"/>
      <c r="J6855" s="368"/>
      <c r="O6855" s="457"/>
      <c r="P6855" s="398"/>
      <c r="Q6855" s="398"/>
    </row>
    <row r="6856" spans="1:17" s="364" customFormat="1" ht="109.2" customHeight="1" x14ac:dyDescent="0.3">
      <c r="A6856" s="368"/>
      <c r="B6856" s="361"/>
      <c r="C6856" s="368"/>
      <c r="D6856" s="368"/>
      <c r="E6856" s="368"/>
      <c r="F6856" s="368"/>
      <c r="G6856" s="369"/>
      <c r="H6856" s="369"/>
      <c r="I6856" s="443"/>
      <c r="J6856" s="368"/>
      <c r="O6856" s="457"/>
      <c r="P6856" s="398"/>
      <c r="Q6856" s="398"/>
    </row>
    <row r="6857" spans="1:17" s="364" customFormat="1" ht="109.2" customHeight="1" x14ac:dyDescent="0.3">
      <c r="A6857" s="368"/>
      <c r="B6857" s="361"/>
      <c r="C6857" s="368"/>
      <c r="D6857" s="368"/>
      <c r="E6857" s="368"/>
      <c r="F6857" s="368"/>
      <c r="G6857" s="369"/>
      <c r="H6857" s="369"/>
      <c r="I6857" s="443"/>
      <c r="J6857" s="368"/>
      <c r="O6857" s="457"/>
      <c r="P6857" s="398"/>
      <c r="Q6857" s="398"/>
    </row>
    <row r="6858" spans="1:17" s="364" customFormat="1" ht="109.2" customHeight="1" x14ac:dyDescent="0.3">
      <c r="A6858" s="368"/>
      <c r="B6858" s="361"/>
      <c r="C6858" s="368"/>
      <c r="D6858" s="368"/>
      <c r="E6858" s="368"/>
      <c r="F6858" s="368"/>
      <c r="G6858" s="369"/>
      <c r="H6858" s="369"/>
      <c r="I6858" s="443"/>
      <c r="J6858" s="368"/>
      <c r="O6858" s="457"/>
      <c r="P6858" s="398"/>
      <c r="Q6858" s="398"/>
    </row>
    <row r="6859" spans="1:17" s="364" customFormat="1" ht="109.2" customHeight="1" x14ac:dyDescent="0.3">
      <c r="A6859" s="368"/>
      <c r="B6859" s="361"/>
      <c r="C6859" s="368"/>
      <c r="D6859" s="368"/>
      <c r="E6859" s="368"/>
      <c r="F6859" s="368"/>
      <c r="G6859" s="369"/>
      <c r="H6859" s="369"/>
      <c r="I6859" s="443"/>
      <c r="J6859" s="368"/>
      <c r="O6859" s="457"/>
      <c r="P6859" s="398"/>
      <c r="Q6859" s="398"/>
    </row>
    <row r="6860" spans="1:17" s="364" customFormat="1" ht="109.2" customHeight="1" x14ac:dyDescent="0.3">
      <c r="A6860" s="368"/>
      <c r="B6860" s="361"/>
      <c r="C6860" s="368"/>
      <c r="D6860" s="368"/>
      <c r="E6860" s="368"/>
      <c r="F6860" s="368"/>
      <c r="G6860" s="369"/>
      <c r="H6860" s="369"/>
      <c r="I6860" s="443"/>
      <c r="J6860" s="368"/>
      <c r="O6860" s="457"/>
      <c r="P6860" s="398"/>
      <c r="Q6860" s="398"/>
    </row>
    <row r="6861" spans="1:17" s="364" customFormat="1" ht="109.2" customHeight="1" x14ac:dyDescent="0.3">
      <c r="A6861" s="368"/>
      <c r="B6861" s="361"/>
      <c r="C6861" s="368"/>
      <c r="D6861" s="368"/>
      <c r="E6861" s="368"/>
      <c r="F6861" s="368"/>
      <c r="G6861" s="369"/>
      <c r="H6861" s="369"/>
      <c r="I6861" s="443"/>
      <c r="J6861" s="368"/>
      <c r="O6861" s="457"/>
      <c r="P6861" s="398"/>
      <c r="Q6861" s="398"/>
    </row>
    <row r="6862" spans="1:17" s="364" customFormat="1" ht="109.2" customHeight="1" x14ac:dyDescent="0.3">
      <c r="A6862" s="368"/>
      <c r="B6862" s="361"/>
      <c r="C6862" s="368"/>
      <c r="D6862" s="368"/>
      <c r="E6862" s="368"/>
      <c r="F6862" s="368"/>
      <c r="G6862" s="369"/>
      <c r="H6862" s="369"/>
      <c r="I6862" s="443"/>
      <c r="J6862" s="368"/>
      <c r="O6862" s="457"/>
      <c r="P6862" s="398"/>
      <c r="Q6862" s="398"/>
    </row>
    <row r="6863" spans="1:17" s="364" customFormat="1" ht="109.2" customHeight="1" x14ac:dyDescent="0.3">
      <c r="A6863" s="368"/>
      <c r="B6863" s="361"/>
      <c r="C6863" s="368"/>
      <c r="D6863" s="368"/>
      <c r="E6863" s="368"/>
      <c r="F6863" s="368"/>
      <c r="G6863" s="369"/>
      <c r="H6863" s="369"/>
      <c r="I6863" s="443"/>
      <c r="J6863" s="368"/>
      <c r="O6863" s="457"/>
      <c r="P6863" s="398"/>
      <c r="Q6863" s="398"/>
    </row>
    <row r="6864" spans="1:17" s="364" customFormat="1" ht="109.2" customHeight="1" x14ac:dyDescent="0.3">
      <c r="A6864" s="368"/>
      <c r="B6864" s="361"/>
      <c r="C6864" s="368"/>
      <c r="D6864" s="368"/>
      <c r="E6864" s="368"/>
      <c r="F6864" s="368"/>
      <c r="G6864" s="369"/>
      <c r="H6864" s="369"/>
      <c r="I6864" s="443"/>
      <c r="J6864" s="368"/>
      <c r="O6864" s="457"/>
      <c r="P6864" s="398"/>
      <c r="Q6864" s="398"/>
    </row>
    <row r="6865" spans="1:17" s="364" customFormat="1" ht="109.2" customHeight="1" x14ac:dyDescent="0.3">
      <c r="A6865" s="368"/>
      <c r="B6865" s="361"/>
      <c r="C6865" s="368"/>
      <c r="D6865" s="368"/>
      <c r="E6865" s="368"/>
      <c r="F6865" s="368"/>
      <c r="G6865" s="369"/>
      <c r="H6865" s="369"/>
      <c r="I6865" s="443"/>
      <c r="J6865" s="368"/>
      <c r="O6865" s="457"/>
      <c r="P6865" s="398"/>
      <c r="Q6865" s="398"/>
    </row>
    <row r="6866" spans="1:17" s="364" customFormat="1" ht="109.2" customHeight="1" x14ac:dyDescent="0.3">
      <c r="A6866" s="368"/>
      <c r="B6866" s="361"/>
      <c r="C6866" s="368"/>
      <c r="D6866" s="368"/>
      <c r="E6866" s="368"/>
      <c r="F6866" s="368"/>
      <c r="G6866" s="369"/>
      <c r="H6866" s="369"/>
      <c r="I6866" s="443"/>
      <c r="J6866" s="368"/>
      <c r="O6866" s="457"/>
      <c r="P6866" s="398"/>
      <c r="Q6866" s="398"/>
    </row>
    <row r="6867" spans="1:17" s="364" customFormat="1" ht="109.2" customHeight="1" x14ac:dyDescent="0.3">
      <c r="A6867" s="368"/>
      <c r="B6867" s="361"/>
      <c r="C6867" s="368"/>
      <c r="D6867" s="368"/>
      <c r="E6867" s="368"/>
      <c r="F6867" s="368"/>
      <c r="G6867" s="369"/>
      <c r="H6867" s="369"/>
      <c r="I6867" s="443"/>
      <c r="J6867" s="368"/>
      <c r="O6867" s="457"/>
      <c r="P6867" s="398"/>
      <c r="Q6867" s="398"/>
    </row>
    <row r="6868" spans="1:17" s="364" customFormat="1" ht="109.2" customHeight="1" x14ac:dyDescent="0.3">
      <c r="A6868" s="368"/>
      <c r="B6868" s="361"/>
      <c r="C6868" s="368"/>
      <c r="D6868" s="368"/>
      <c r="E6868" s="368"/>
      <c r="F6868" s="368"/>
      <c r="G6868" s="369"/>
      <c r="H6868" s="369"/>
      <c r="I6868" s="443"/>
      <c r="J6868" s="368"/>
      <c r="O6868" s="457"/>
      <c r="P6868" s="398"/>
      <c r="Q6868" s="398"/>
    </row>
    <row r="6869" spans="1:17" s="364" customFormat="1" ht="109.2" customHeight="1" x14ac:dyDescent="0.3">
      <c r="A6869" s="368"/>
      <c r="B6869" s="361"/>
      <c r="C6869" s="368"/>
      <c r="D6869" s="368"/>
      <c r="E6869" s="368"/>
      <c r="F6869" s="368"/>
      <c r="G6869" s="369"/>
      <c r="H6869" s="369"/>
      <c r="I6869" s="443"/>
      <c r="J6869" s="368"/>
      <c r="O6869" s="457"/>
      <c r="P6869" s="398"/>
      <c r="Q6869" s="398"/>
    </row>
    <row r="6870" spans="1:17" s="364" customFormat="1" ht="109.2" customHeight="1" x14ac:dyDescent="0.3">
      <c r="A6870" s="368"/>
      <c r="B6870" s="361"/>
      <c r="C6870" s="368"/>
      <c r="D6870" s="368"/>
      <c r="E6870" s="368"/>
      <c r="F6870" s="368"/>
      <c r="G6870" s="369"/>
      <c r="H6870" s="369"/>
      <c r="I6870" s="443"/>
      <c r="J6870" s="368"/>
      <c r="O6870" s="457"/>
      <c r="P6870" s="398"/>
      <c r="Q6870" s="398"/>
    </row>
    <row r="6871" spans="1:17" s="364" customFormat="1" ht="109.2" customHeight="1" x14ac:dyDescent="0.3">
      <c r="A6871" s="368"/>
      <c r="B6871" s="361"/>
      <c r="C6871" s="368"/>
      <c r="D6871" s="368"/>
      <c r="E6871" s="368"/>
      <c r="F6871" s="368"/>
      <c r="G6871" s="369"/>
      <c r="H6871" s="369"/>
      <c r="I6871" s="443"/>
      <c r="J6871" s="368"/>
      <c r="O6871" s="457"/>
      <c r="P6871" s="398"/>
      <c r="Q6871" s="398"/>
    </row>
    <row r="6872" spans="1:17" s="364" customFormat="1" ht="109.2" customHeight="1" x14ac:dyDescent="0.3">
      <c r="A6872" s="368"/>
      <c r="B6872" s="361"/>
      <c r="C6872" s="368"/>
      <c r="D6872" s="368"/>
      <c r="E6872" s="368"/>
      <c r="F6872" s="368"/>
      <c r="G6872" s="369"/>
      <c r="H6872" s="369"/>
      <c r="I6872" s="443"/>
      <c r="J6872" s="368"/>
      <c r="O6872" s="457"/>
      <c r="P6872" s="398"/>
      <c r="Q6872" s="398"/>
    </row>
    <row r="6873" spans="1:17" s="364" customFormat="1" ht="109.2" customHeight="1" x14ac:dyDescent="0.3">
      <c r="A6873" s="368"/>
      <c r="B6873" s="361"/>
      <c r="C6873" s="368"/>
      <c r="D6873" s="368"/>
      <c r="E6873" s="368"/>
      <c r="F6873" s="368"/>
      <c r="G6873" s="369"/>
      <c r="H6873" s="369"/>
      <c r="I6873" s="443"/>
      <c r="J6873" s="368"/>
      <c r="O6873" s="457"/>
      <c r="P6873" s="398"/>
      <c r="Q6873" s="398"/>
    </row>
    <row r="6874" spans="1:17" s="364" customFormat="1" ht="109.2" customHeight="1" x14ac:dyDescent="0.3">
      <c r="A6874" s="368"/>
      <c r="B6874" s="361"/>
      <c r="C6874" s="368"/>
      <c r="D6874" s="368"/>
      <c r="E6874" s="368"/>
      <c r="F6874" s="368"/>
      <c r="G6874" s="369"/>
      <c r="H6874" s="369"/>
      <c r="I6874" s="443"/>
      <c r="J6874" s="368"/>
      <c r="O6874" s="457"/>
      <c r="P6874" s="398"/>
      <c r="Q6874" s="398"/>
    </row>
    <row r="6875" spans="1:17" s="364" customFormat="1" ht="109.2" customHeight="1" x14ac:dyDescent="0.3">
      <c r="A6875" s="368"/>
      <c r="B6875" s="361"/>
      <c r="C6875" s="368"/>
      <c r="D6875" s="368"/>
      <c r="E6875" s="368"/>
      <c r="F6875" s="368"/>
      <c r="G6875" s="369"/>
      <c r="H6875" s="369"/>
      <c r="I6875" s="443"/>
      <c r="J6875" s="368"/>
      <c r="O6875" s="457"/>
      <c r="P6875" s="398"/>
      <c r="Q6875" s="398"/>
    </row>
    <row r="6876" spans="1:17" s="364" customFormat="1" ht="109.2" customHeight="1" x14ac:dyDescent="0.3">
      <c r="A6876" s="368"/>
      <c r="B6876" s="361"/>
      <c r="C6876" s="368"/>
      <c r="D6876" s="368"/>
      <c r="E6876" s="368"/>
      <c r="F6876" s="368"/>
      <c r="G6876" s="369"/>
      <c r="H6876" s="369"/>
      <c r="I6876" s="443"/>
      <c r="J6876" s="368"/>
      <c r="O6876" s="457"/>
      <c r="P6876" s="398"/>
      <c r="Q6876" s="398"/>
    </row>
    <row r="6877" spans="1:17" s="364" customFormat="1" ht="109.2" customHeight="1" x14ac:dyDescent="0.3">
      <c r="A6877" s="368"/>
      <c r="B6877" s="361"/>
      <c r="C6877" s="368"/>
      <c r="D6877" s="368"/>
      <c r="E6877" s="368"/>
      <c r="F6877" s="368"/>
      <c r="G6877" s="369"/>
      <c r="H6877" s="369"/>
      <c r="I6877" s="443"/>
      <c r="J6877" s="368"/>
      <c r="O6877" s="457"/>
      <c r="P6877" s="398"/>
      <c r="Q6877" s="398"/>
    </row>
    <row r="6878" spans="1:17" s="364" customFormat="1" ht="109.2" customHeight="1" x14ac:dyDescent="0.3">
      <c r="A6878" s="368"/>
      <c r="B6878" s="361"/>
      <c r="C6878" s="368"/>
      <c r="D6878" s="368"/>
      <c r="E6878" s="368"/>
      <c r="F6878" s="368"/>
      <c r="G6878" s="369"/>
      <c r="H6878" s="369"/>
      <c r="I6878" s="443"/>
      <c r="J6878" s="368"/>
      <c r="O6878" s="457"/>
      <c r="P6878" s="398"/>
      <c r="Q6878" s="398"/>
    </row>
    <row r="6879" spans="1:17" s="364" customFormat="1" ht="109.2" customHeight="1" x14ac:dyDescent="0.3">
      <c r="A6879" s="368"/>
      <c r="B6879" s="361"/>
      <c r="C6879" s="368"/>
      <c r="D6879" s="368"/>
      <c r="E6879" s="368"/>
      <c r="F6879" s="368"/>
      <c r="G6879" s="369"/>
      <c r="H6879" s="369"/>
      <c r="I6879" s="443"/>
      <c r="J6879" s="368"/>
      <c r="O6879" s="457"/>
      <c r="P6879" s="398"/>
      <c r="Q6879" s="398"/>
    </row>
    <row r="6880" spans="1:17" s="364" customFormat="1" ht="109.2" customHeight="1" x14ac:dyDescent="0.3">
      <c r="A6880" s="368"/>
      <c r="B6880" s="361"/>
      <c r="C6880" s="368"/>
      <c r="D6880" s="368"/>
      <c r="E6880" s="368"/>
      <c r="F6880" s="368"/>
      <c r="G6880" s="369"/>
      <c r="H6880" s="369"/>
      <c r="I6880" s="443"/>
      <c r="J6880" s="368"/>
      <c r="O6880" s="457"/>
      <c r="P6880" s="398"/>
      <c r="Q6880" s="398"/>
    </row>
    <row r="6881" spans="1:17" s="364" customFormat="1" ht="109.2" customHeight="1" x14ac:dyDescent="0.3">
      <c r="A6881" s="368"/>
      <c r="B6881" s="361"/>
      <c r="C6881" s="368"/>
      <c r="D6881" s="368"/>
      <c r="E6881" s="368"/>
      <c r="F6881" s="368"/>
      <c r="G6881" s="369"/>
      <c r="H6881" s="369"/>
      <c r="I6881" s="443"/>
      <c r="J6881" s="368"/>
      <c r="O6881" s="457"/>
      <c r="P6881" s="398"/>
      <c r="Q6881" s="398"/>
    </row>
    <row r="6882" spans="1:17" s="364" customFormat="1" ht="109.2" customHeight="1" x14ac:dyDescent="0.3">
      <c r="A6882" s="368"/>
      <c r="B6882" s="361"/>
      <c r="C6882" s="368"/>
      <c r="D6882" s="368"/>
      <c r="E6882" s="368"/>
      <c r="F6882" s="368"/>
      <c r="G6882" s="369"/>
      <c r="H6882" s="369"/>
      <c r="I6882" s="443"/>
      <c r="J6882" s="368"/>
      <c r="O6882" s="457"/>
      <c r="P6882" s="398"/>
      <c r="Q6882" s="398"/>
    </row>
    <row r="6883" spans="1:17" s="364" customFormat="1" ht="109.2" customHeight="1" x14ac:dyDescent="0.3">
      <c r="A6883" s="368"/>
      <c r="B6883" s="361"/>
      <c r="C6883" s="368"/>
      <c r="D6883" s="368"/>
      <c r="E6883" s="368"/>
      <c r="F6883" s="368"/>
      <c r="G6883" s="369"/>
      <c r="H6883" s="369"/>
      <c r="I6883" s="443"/>
      <c r="J6883" s="368"/>
      <c r="O6883" s="457"/>
      <c r="P6883" s="398"/>
      <c r="Q6883" s="398"/>
    </row>
    <row r="6884" spans="1:17" s="364" customFormat="1" ht="109.2" customHeight="1" x14ac:dyDescent="0.3">
      <c r="A6884" s="368"/>
      <c r="B6884" s="361"/>
      <c r="C6884" s="368"/>
      <c r="D6884" s="368"/>
      <c r="E6884" s="368"/>
      <c r="F6884" s="368"/>
      <c r="G6884" s="369"/>
      <c r="H6884" s="369"/>
      <c r="I6884" s="443"/>
      <c r="J6884" s="368"/>
      <c r="O6884" s="457"/>
      <c r="P6884" s="398"/>
      <c r="Q6884" s="398"/>
    </row>
    <row r="6885" spans="1:17" s="364" customFormat="1" ht="109.2" customHeight="1" x14ac:dyDescent="0.3">
      <c r="A6885" s="368"/>
      <c r="B6885" s="361"/>
      <c r="C6885" s="368"/>
      <c r="D6885" s="368"/>
      <c r="E6885" s="368"/>
      <c r="F6885" s="368"/>
      <c r="G6885" s="369"/>
      <c r="H6885" s="369"/>
      <c r="I6885" s="443"/>
      <c r="J6885" s="368"/>
      <c r="O6885" s="457"/>
      <c r="P6885" s="398"/>
      <c r="Q6885" s="398"/>
    </row>
    <row r="6886" spans="1:17" s="364" customFormat="1" ht="109.2" customHeight="1" x14ac:dyDescent="0.3">
      <c r="A6886" s="368"/>
      <c r="B6886" s="361"/>
      <c r="C6886" s="368"/>
      <c r="D6886" s="368"/>
      <c r="E6886" s="368"/>
      <c r="F6886" s="368"/>
      <c r="G6886" s="369"/>
      <c r="H6886" s="369"/>
      <c r="I6886" s="443"/>
      <c r="J6886" s="368"/>
      <c r="O6886" s="457"/>
      <c r="P6886" s="398"/>
      <c r="Q6886" s="398"/>
    </row>
    <row r="6887" spans="1:17" s="364" customFormat="1" ht="109.2" customHeight="1" x14ac:dyDescent="0.3">
      <c r="A6887" s="368"/>
      <c r="B6887" s="361"/>
      <c r="C6887" s="368"/>
      <c r="D6887" s="368"/>
      <c r="E6887" s="368"/>
      <c r="F6887" s="368"/>
      <c r="G6887" s="369"/>
      <c r="H6887" s="369"/>
      <c r="I6887" s="443"/>
      <c r="J6887" s="368"/>
      <c r="O6887" s="457"/>
      <c r="P6887" s="398"/>
      <c r="Q6887" s="398"/>
    </row>
    <row r="6888" spans="1:17" s="364" customFormat="1" ht="109.2" customHeight="1" x14ac:dyDescent="0.3">
      <c r="A6888" s="368"/>
      <c r="B6888" s="361"/>
      <c r="C6888" s="368"/>
      <c r="D6888" s="368"/>
      <c r="E6888" s="368"/>
      <c r="F6888" s="368"/>
      <c r="G6888" s="369"/>
      <c r="H6888" s="369"/>
      <c r="I6888" s="443"/>
      <c r="J6888" s="368"/>
      <c r="O6888" s="457"/>
      <c r="P6888" s="398"/>
      <c r="Q6888" s="398"/>
    </row>
    <row r="6889" spans="1:17" s="364" customFormat="1" ht="109.2" customHeight="1" x14ac:dyDescent="0.3">
      <c r="A6889" s="368"/>
      <c r="B6889" s="361"/>
      <c r="C6889" s="368"/>
      <c r="D6889" s="368"/>
      <c r="E6889" s="368"/>
      <c r="F6889" s="368"/>
      <c r="G6889" s="369"/>
      <c r="H6889" s="369"/>
      <c r="I6889" s="443"/>
      <c r="J6889" s="368"/>
      <c r="O6889" s="457"/>
      <c r="P6889" s="398"/>
      <c r="Q6889" s="398"/>
    </row>
    <row r="6890" spans="1:17" s="364" customFormat="1" ht="109.2" customHeight="1" x14ac:dyDescent="0.3">
      <c r="A6890" s="368"/>
      <c r="B6890" s="361"/>
      <c r="C6890" s="368"/>
      <c r="D6890" s="368"/>
      <c r="E6890" s="368"/>
      <c r="F6890" s="368"/>
      <c r="G6890" s="369"/>
      <c r="H6890" s="369"/>
      <c r="I6890" s="443"/>
      <c r="J6890" s="368"/>
      <c r="O6890" s="457"/>
      <c r="P6890" s="398"/>
      <c r="Q6890" s="398"/>
    </row>
    <row r="6891" spans="1:17" s="364" customFormat="1" ht="109.2" customHeight="1" x14ac:dyDescent="0.3">
      <c r="A6891" s="368"/>
      <c r="B6891" s="361"/>
      <c r="C6891" s="368"/>
      <c r="D6891" s="368"/>
      <c r="E6891" s="368"/>
      <c r="F6891" s="368"/>
      <c r="G6891" s="369"/>
      <c r="H6891" s="369"/>
      <c r="I6891" s="443"/>
      <c r="J6891" s="368"/>
      <c r="O6891" s="457"/>
      <c r="P6891" s="398"/>
      <c r="Q6891" s="398"/>
    </row>
    <row r="6892" spans="1:17" s="364" customFormat="1" ht="109.2" customHeight="1" x14ac:dyDescent="0.3">
      <c r="A6892" s="368"/>
      <c r="B6892" s="361"/>
      <c r="C6892" s="368"/>
      <c r="D6892" s="368"/>
      <c r="E6892" s="368"/>
      <c r="F6892" s="368"/>
      <c r="G6892" s="369"/>
      <c r="H6892" s="369"/>
      <c r="I6892" s="443"/>
      <c r="J6892" s="368"/>
      <c r="O6892" s="457"/>
      <c r="P6892" s="398"/>
      <c r="Q6892" s="398"/>
    </row>
    <row r="6893" spans="1:17" s="364" customFormat="1" ht="109.2" customHeight="1" x14ac:dyDescent="0.3">
      <c r="A6893" s="368"/>
      <c r="B6893" s="361"/>
      <c r="C6893" s="368"/>
      <c r="D6893" s="368"/>
      <c r="E6893" s="368"/>
      <c r="F6893" s="368"/>
      <c r="G6893" s="369"/>
      <c r="H6893" s="369"/>
      <c r="I6893" s="443"/>
      <c r="J6893" s="368"/>
      <c r="O6893" s="457"/>
      <c r="P6893" s="398"/>
      <c r="Q6893" s="398"/>
    </row>
    <row r="6894" spans="1:17" s="364" customFormat="1" ht="109.2" customHeight="1" x14ac:dyDescent="0.3">
      <c r="A6894" s="368"/>
      <c r="B6894" s="361"/>
      <c r="C6894" s="368"/>
      <c r="D6894" s="368"/>
      <c r="E6894" s="368"/>
      <c r="F6894" s="368"/>
      <c r="G6894" s="369"/>
      <c r="H6894" s="369"/>
      <c r="I6894" s="443"/>
      <c r="J6894" s="368"/>
      <c r="O6894" s="457"/>
      <c r="P6894" s="398"/>
      <c r="Q6894" s="398"/>
    </row>
    <row r="6895" spans="1:17" s="364" customFormat="1" ht="109.2" customHeight="1" x14ac:dyDescent="0.3">
      <c r="A6895" s="368"/>
      <c r="B6895" s="361"/>
      <c r="C6895" s="368"/>
      <c r="D6895" s="368"/>
      <c r="E6895" s="368"/>
      <c r="F6895" s="368"/>
      <c r="G6895" s="369"/>
      <c r="H6895" s="369"/>
      <c r="I6895" s="443"/>
      <c r="J6895" s="368"/>
      <c r="O6895" s="457"/>
      <c r="P6895" s="398"/>
      <c r="Q6895" s="398"/>
    </row>
    <row r="6896" spans="1:17" s="364" customFormat="1" ht="109.2" customHeight="1" x14ac:dyDescent="0.3">
      <c r="A6896" s="368"/>
      <c r="B6896" s="361"/>
      <c r="C6896" s="368"/>
      <c r="D6896" s="368"/>
      <c r="E6896" s="368"/>
      <c r="F6896" s="368"/>
      <c r="G6896" s="369"/>
      <c r="H6896" s="369"/>
      <c r="I6896" s="443"/>
      <c r="J6896" s="368"/>
      <c r="O6896" s="457"/>
      <c r="P6896" s="398"/>
      <c r="Q6896" s="398"/>
    </row>
    <row r="6897" spans="1:17" s="364" customFormat="1" ht="109.2" customHeight="1" x14ac:dyDescent="0.3">
      <c r="A6897" s="368"/>
      <c r="B6897" s="361"/>
      <c r="C6897" s="368"/>
      <c r="D6897" s="368"/>
      <c r="E6897" s="368"/>
      <c r="F6897" s="368"/>
      <c r="G6897" s="369"/>
      <c r="H6897" s="369"/>
      <c r="I6897" s="443"/>
      <c r="J6897" s="368"/>
      <c r="O6897" s="457"/>
      <c r="P6897" s="398"/>
      <c r="Q6897" s="398"/>
    </row>
    <row r="6898" spans="1:17" s="364" customFormat="1" ht="109.2" customHeight="1" x14ac:dyDescent="0.3">
      <c r="A6898" s="368"/>
      <c r="B6898" s="361"/>
      <c r="C6898" s="368"/>
      <c r="D6898" s="368"/>
      <c r="E6898" s="368"/>
      <c r="F6898" s="368"/>
      <c r="G6898" s="369"/>
      <c r="H6898" s="369"/>
      <c r="I6898" s="443"/>
      <c r="J6898" s="368"/>
      <c r="O6898" s="457"/>
      <c r="P6898" s="398"/>
      <c r="Q6898" s="398"/>
    </row>
    <row r="6899" spans="1:17" s="364" customFormat="1" ht="109.2" customHeight="1" x14ac:dyDescent="0.3">
      <c r="A6899" s="368"/>
      <c r="B6899" s="361"/>
      <c r="C6899" s="368"/>
      <c r="D6899" s="368"/>
      <c r="E6899" s="368"/>
      <c r="F6899" s="368"/>
      <c r="G6899" s="369"/>
      <c r="H6899" s="369"/>
      <c r="I6899" s="443"/>
      <c r="J6899" s="368"/>
      <c r="O6899" s="457"/>
      <c r="P6899" s="398"/>
      <c r="Q6899" s="398"/>
    </row>
    <row r="6900" spans="1:17" s="364" customFormat="1" ht="109.2" customHeight="1" x14ac:dyDescent="0.3">
      <c r="A6900" s="368"/>
      <c r="B6900" s="361"/>
      <c r="C6900" s="368"/>
      <c r="D6900" s="368"/>
      <c r="E6900" s="368"/>
      <c r="F6900" s="368"/>
      <c r="G6900" s="369"/>
      <c r="H6900" s="369"/>
      <c r="I6900" s="443"/>
      <c r="J6900" s="368"/>
      <c r="O6900" s="457"/>
      <c r="P6900" s="398"/>
      <c r="Q6900" s="398"/>
    </row>
    <row r="6901" spans="1:17" s="364" customFormat="1" ht="109.2" customHeight="1" x14ac:dyDescent="0.3">
      <c r="A6901" s="368"/>
      <c r="B6901" s="361"/>
      <c r="C6901" s="368"/>
      <c r="D6901" s="368"/>
      <c r="E6901" s="368"/>
      <c r="F6901" s="368"/>
      <c r="G6901" s="369"/>
      <c r="H6901" s="369"/>
      <c r="I6901" s="443"/>
      <c r="J6901" s="368"/>
      <c r="O6901" s="457"/>
      <c r="P6901" s="398"/>
      <c r="Q6901" s="398"/>
    </row>
    <row r="6902" spans="1:17" s="364" customFormat="1" ht="109.2" customHeight="1" x14ac:dyDescent="0.3">
      <c r="A6902" s="368"/>
      <c r="B6902" s="361"/>
      <c r="C6902" s="368"/>
      <c r="D6902" s="368"/>
      <c r="E6902" s="368"/>
      <c r="F6902" s="368"/>
      <c r="G6902" s="369"/>
      <c r="H6902" s="369"/>
      <c r="I6902" s="443"/>
      <c r="J6902" s="368"/>
      <c r="O6902" s="457"/>
      <c r="P6902" s="398"/>
      <c r="Q6902" s="398"/>
    </row>
    <row r="6903" spans="1:17" s="364" customFormat="1" ht="109.2" customHeight="1" x14ac:dyDescent="0.3">
      <c r="A6903" s="368"/>
      <c r="B6903" s="361"/>
      <c r="C6903" s="368"/>
      <c r="D6903" s="368"/>
      <c r="E6903" s="368"/>
      <c r="F6903" s="368"/>
      <c r="G6903" s="369"/>
      <c r="H6903" s="369"/>
      <c r="I6903" s="443"/>
      <c r="J6903" s="368"/>
      <c r="O6903" s="457"/>
      <c r="P6903" s="398"/>
      <c r="Q6903" s="398"/>
    </row>
    <row r="6904" spans="1:17" s="364" customFormat="1" ht="109.2" customHeight="1" x14ac:dyDescent="0.3">
      <c r="A6904" s="368"/>
      <c r="B6904" s="361"/>
      <c r="C6904" s="368"/>
      <c r="D6904" s="368"/>
      <c r="E6904" s="368"/>
      <c r="F6904" s="368"/>
      <c r="G6904" s="369"/>
      <c r="H6904" s="369"/>
      <c r="I6904" s="443"/>
      <c r="J6904" s="368"/>
      <c r="O6904" s="457"/>
      <c r="P6904" s="398"/>
      <c r="Q6904" s="398"/>
    </row>
    <row r="6905" spans="1:17" s="364" customFormat="1" ht="109.2" customHeight="1" x14ac:dyDescent="0.3">
      <c r="A6905" s="368"/>
      <c r="B6905" s="361"/>
      <c r="C6905" s="368"/>
      <c r="D6905" s="368"/>
      <c r="E6905" s="368"/>
      <c r="F6905" s="368"/>
      <c r="G6905" s="369"/>
      <c r="H6905" s="369"/>
      <c r="I6905" s="443"/>
      <c r="J6905" s="368"/>
      <c r="O6905" s="457"/>
      <c r="P6905" s="398"/>
      <c r="Q6905" s="398"/>
    </row>
    <row r="6906" spans="1:17" s="364" customFormat="1" ht="109.2" customHeight="1" x14ac:dyDescent="0.3">
      <c r="A6906" s="368"/>
      <c r="B6906" s="361"/>
      <c r="C6906" s="368"/>
      <c r="D6906" s="368"/>
      <c r="E6906" s="368"/>
      <c r="F6906" s="368"/>
      <c r="G6906" s="369"/>
      <c r="H6906" s="369"/>
      <c r="I6906" s="443"/>
      <c r="J6906" s="368"/>
      <c r="O6906" s="457"/>
      <c r="P6906" s="398"/>
      <c r="Q6906" s="398"/>
    </row>
    <row r="6907" spans="1:17" s="364" customFormat="1" ht="109.2" customHeight="1" x14ac:dyDescent="0.3">
      <c r="A6907" s="368"/>
      <c r="B6907" s="361"/>
      <c r="C6907" s="368"/>
      <c r="D6907" s="368"/>
      <c r="E6907" s="368"/>
      <c r="F6907" s="368"/>
      <c r="G6907" s="369"/>
      <c r="H6907" s="369"/>
      <c r="I6907" s="443"/>
      <c r="J6907" s="368"/>
      <c r="O6907" s="457"/>
      <c r="P6907" s="398"/>
      <c r="Q6907" s="398"/>
    </row>
    <row r="6908" spans="1:17" s="364" customFormat="1" ht="109.2" customHeight="1" x14ac:dyDescent="0.3">
      <c r="A6908" s="368"/>
      <c r="B6908" s="361"/>
      <c r="C6908" s="368"/>
      <c r="D6908" s="368"/>
      <c r="E6908" s="368"/>
      <c r="F6908" s="368"/>
      <c r="G6908" s="369"/>
      <c r="H6908" s="369"/>
      <c r="I6908" s="443"/>
      <c r="J6908" s="368"/>
      <c r="O6908" s="457"/>
      <c r="P6908" s="398"/>
      <c r="Q6908" s="398"/>
    </row>
    <row r="6909" spans="1:17" s="364" customFormat="1" ht="109.2" customHeight="1" x14ac:dyDescent="0.3">
      <c r="A6909" s="368"/>
      <c r="B6909" s="361"/>
      <c r="C6909" s="368"/>
      <c r="D6909" s="368"/>
      <c r="E6909" s="368"/>
      <c r="F6909" s="368"/>
      <c r="G6909" s="369"/>
      <c r="H6909" s="369"/>
      <c r="I6909" s="443"/>
      <c r="J6909" s="368"/>
      <c r="O6909" s="457"/>
      <c r="P6909" s="398"/>
      <c r="Q6909" s="398"/>
    </row>
    <row r="6910" spans="1:17" s="364" customFormat="1" ht="109.2" customHeight="1" x14ac:dyDescent="0.3">
      <c r="A6910" s="368"/>
      <c r="B6910" s="361"/>
      <c r="C6910" s="368"/>
      <c r="D6910" s="368"/>
      <c r="E6910" s="368"/>
      <c r="F6910" s="368"/>
      <c r="G6910" s="369"/>
      <c r="H6910" s="369"/>
      <c r="I6910" s="443"/>
      <c r="J6910" s="368"/>
      <c r="O6910" s="457"/>
      <c r="P6910" s="398"/>
      <c r="Q6910" s="398"/>
    </row>
    <row r="6911" spans="1:17" s="364" customFormat="1" ht="109.2" customHeight="1" x14ac:dyDescent="0.3">
      <c r="A6911" s="368"/>
      <c r="B6911" s="361"/>
      <c r="C6911" s="368"/>
      <c r="D6911" s="368"/>
      <c r="E6911" s="368"/>
      <c r="F6911" s="368"/>
      <c r="G6911" s="369"/>
      <c r="H6911" s="369"/>
      <c r="I6911" s="443"/>
      <c r="J6911" s="368"/>
      <c r="O6911" s="457"/>
      <c r="P6911" s="398"/>
      <c r="Q6911" s="398"/>
    </row>
    <row r="6912" spans="1:17" s="364" customFormat="1" ht="109.2" customHeight="1" x14ac:dyDescent="0.3">
      <c r="A6912" s="368"/>
      <c r="B6912" s="361"/>
      <c r="C6912" s="368"/>
      <c r="D6912" s="368"/>
      <c r="E6912" s="368"/>
      <c r="F6912" s="368"/>
      <c r="G6912" s="369"/>
      <c r="H6912" s="369"/>
      <c r="I6912" s="443"/>
      <c r="J6912" s="368"/>
      <c r="O6912" s="457"/>
      <c r="P6912" s="398"/>
      <c r="Q6912" s="398"/>
    </row>
    <row r="6913" spans="1:17" s="364" customFormat="1" ht="109.2" customHeight="1" x14ac:dyDescent="0.3">
      <c r="A6913" s="368"/>
      <c r="B6913" s="361"/>
      <c r="C6913" s="368"/>
      <c r="D6913" s="368"/>
      <c r="E6913" s="368"/>
      <c r="F6913" s="368"/>
      <c r="G6913" s="369"/>
      <c r="H6913" s="369"/>
      <c r="I6913" s="443"/>
      <c r="J6913" s="368"/>
      <c r="O6913" s="457"/>
      <c r="P6913" s="398"/>
      <c r="Q6913" s="398"/>
    </row>
    <row r="6914" spans="1:17" s="364" customFormat="1" ht="109.2" customHeight="1" x14ac:dyDescent="0.3">
      <c r="A6914" s="368"/>
      <c r="B6914" s="361"/>
      <c r="C6914" s="368"/>
      <c r="D6914" s="368"/>
      <c r="E6914" s="368"/>
      <c r="F6914" s="368"/>
      <c r="G6914" s="369"/>
      <c r="H6914" s="369"/>
      <c r="I6914" s="443"/>
      <c r="J6914" s="368"/>
      <c r="O6914" s="457"/>
      <c r="P6914" s="398"/>
      <c r="Q6914" s="398"/>
    </row>
    <row r="6915" spans="1:17" s="364" customFormat="1" ht="109.2" customHeight="1" x14ac:dyDescent="0.3">
      <c r="A6915" s="368"/>
      <c r="B6915" s="361"/>
      <c r="C6915" s="368"/>
      <c r="D6915" s="368"/>
      <c r="E6915" s="368"/>
      <c r="F6915" s="368"/>
      <c r="G6915" s="369"/>
      <c r="H6915" s="369"/>
      <c r="I6915" s="443"/>
      <c r="J6915" s="368"/>
      <c r="O6915" s="457"/>
      <c r="P6915" s="398"/>
      <c r="Q6915" s="398"/>
    </row>
    <row r="6916" spans="1:17" s="364" customFormat="1" ht="109.2" customHeight="1" x14ac:dyDescent="0.3">
      <c r="A6916" s="368"/>
      <c r="B6916" s="361"/>
      <c r="C6916" s="368"/>
      <c r="D6916" s="368"/>
      <c r="E6916" s="368"/>
      <c r="F6916" s="368"/>
      <c r="G6916" s="369"/>
      <c r="H6916" s="369"/>
      <c r="I6916" s="443"/>
      <c r="J6916" s="368"/>
      <c r="O6916" s="457"/>
      <c r="P6916" s="398"/>
      <c r="Q6916" s="398"/>
    </row>
    <row r="6917" spans="1:17" s="364" customFormat="1" ht="109.2" customHeight="1" x14ac:dyDescent="0.3">
      <c r="A6917" s="368"/>
      <c r="B6917" s="361"/>
      <c r="C6917" s="368"/>
      <c r="D6917" s="368"/>
      <c r="E6917" s="368"/>
      <c r="F6917" s="368"/>
      <c r="G6917" s="369"/>
      <c r="H6917" s="369"/>
      <c r="I6917" s="443"/>
      <c r="J6917" s="368"/>
      <c r="O6917" s="457"/>
      <c r="P6917" s="398"/>
      <c r="Q6917" s="398"/>
    </row>
    <row r="6918" spans="1:17" s="364" customFormat="1" ht="109.2" customHeight="1" x14ac:dyDescent="0.3">
      <c r="A6918" s="368"/>
      <c r="B6918" s="361"/>
      <c r="C6918" s="368"/>
      <c r="D6918" s="368"/>
      <c r="E6918" s="368"/>
      <c r="F6918" s="368"/>
      <c r="G6918" s="369"/>
      <c r="H6918" s="369"/>
      <c r="I6918" s="443"/>
      <c r="J6918" s="368"/>
      <c r="O6918" s="457"/>
      <c r="P6918" s="398"/>
      <c r="Q6918" s="398"/>
    </row>
    <row r="6919" spans="1:17" s="364" customFormat="1" ht="109.2" customHeight="1" x14ac:dyDescent="0.3">
      <c r="A6919" s="368"/>
      <c r="B6919" s="361"/>
      <c r="C6919" s="368"/>
      <c r="D6919" s="368"/>
      <c r="E6919" s="368"/>
      <c r="F6919" s="368"/>
      <c r="G6919" s="369"/>
      <c r="H6919" s="369"/>
      <c r="I6919" s="443"/>
      <c r="J6919" s="368"/>
      <c r="O6919" s="457"/>
      <c r="P6919" s="398"/>
      <c r="Q6919" s="398"/>
    </row>
    <row r="6920" spans="1:17" s="364" customFormat="1" ht="109.2" customHeight="1" x14ac:dyDescent="0.3">
      <c r="A6920" s="368"/>
      <c r="B6920" s="361"/>
      <c r="C6920" s="368"/>
      <c r="D6920" s="368"/>
      <c r="E6920" s="368"/>
      <c r="F6920" s="368"/>
      <c r="G6920" s="369"/>
      <c r="H6920" s="369"/>
      <c r="I6920" s="443"/>
      <c r="J6920" s="368"/>
      <c r="O6920" s="457"/>
      <c r="P6920" s="398"/>
      <c r="Q6920" s="398"/>
    </row>
    <row r="6921" spans="1:17" s="364" customFormat="1" ht="109.2" customHeight="1" x14ac:dyDescent="0.3">
      <c r="A6921" s="368"/>
      <c r="B6921" s="361"/>
      <c r="C6921" s="368"/>
      <c r="D6921" s="368"/>
      <c r="E6921" s="368"/>
      <c r="F6921" s="368"/>
      <c r="G6921" s="369"/>
      <c r="H6921" s="369"/>
      <c r="I6921" s="443"/>
      <c r="J6921" s="368"/>
      <c r="O6921" s="457"/>
      <c r="P6921" s="398"/>
      <c r="Q6921" s="398"/>
    </row>
    <row r="6922" spans="1:17" s="364" customFormat="1" ht="109.2" customHeight="1" x14ac:dyDescent="0.3">
      <c r="A6922" s="368"/>
      <c r="B6922" s="361"/>
      <c r="C6922" s="368"/>
      <c r="D6922" s="368"/>
      <c r="E6922" s="368"/>
      <c r="F6922" s="368"/>
      <c r="G6922" s="369"/>
      <c r="H6922" s="369"/>
      <c r="I6922" s="443"/>
      <c r="J6922" s="368"/>
      <c r="O6922" s="457"/>
      <c r="P6922" s="398"/>
      <c r="Q6922" s="398"/>
    </row>
    <row r="6923" spans="1:17" s="364" customFormat="1" ht="109.2" customHeight="1" x14ac:dyDescent="0.3">
      <c r="A6923" s="368"/>
      <c r="B6923" s="361"/>
      <c r="C6923" s="368"/>
      <c r="D6923" s="368"/>
      <c r="E6923" s="368"/>
      <c r="F6923" s="368"/>
      <c r="G6923" s="369"/>
      <c r="H6923" s="369"/>
      <c r="I6923" s="443"/>
      <c r="J6923" s="368"/>
      <c r="O6923" s="457"/>
      <c r="P6923" s="398"/>
      <c r="Q6923" s="398"/>
    </row>
    <row r="6924" spans="1:17" s="364" customFormat="1" ht="109.2" customHeight="1" x14ac:dyDescent="0.3">
      <c r="A6924" s="368"/>
      <c r="B6924" s="361"/>
      <c r="C6924" s="368"/>
      <c r="D6924" s="368"/>
      <c r="E6924" s="368"/>
      <c r="F6924" s="368"/>
      <c r="G6924" s="369"/>
      <c r="H6924" s="369"/>
      <c r="I6924" s="443"/>
      <c r="J6924" s="368"/>
      <c r="O6924" s="457"/>
      <c r="P6924" s="398"/>
      <c r="Q6924" s="398"/>
    </row>
    <row r="6925" spans="1:17" s="364" customFormat="1" ht="109.2" customHeight="1" x14ac:dyDescent="0.3">
      <c r="A6925" s="368"/>
      <c r="B6925" s="361"/>
      <c r="C6925" s="368"/>
      <c r="D6925" s="368"/>
      <c r="E6925" s="368"/>
      <c r="F6925" s="368"/>
      <c r="G6925" s="369"/>
      <c r="H6925" s="369"/>
      <c r="I6925" s="443"/>
      <c r="J6925" s="368"/>
      <c r="O6925" s="457"/>
      <c r="P6925" s="398"/>
      <c r="Q6925" s="398"/>
    </row>
    <row r="6926" spans="1:17" s="364" customFormat="1" ht="109.2" customHeight="1" x14ac:dyDescent="0.3">
      <c r="A6926" s="368"/>
      <c r="B6926" s="361"/>
      <c r="C6926" s="368"/>
      <c r="D6926" s="368"/>
      <c r="E6926" s="368"/>
      <c r="F6926" s="368"/>
      <c r="G6926" s="369"/>
      <c r="H6926" s="369"/>
      <c r="I6926" s="443"/>
      <c r="J6926" s="368"/>
      <c r="O6926" s="457"/>
      <c r="P6926" s="398"/>
      <c r="Q6926" s="398"/>
    </row>
    <row r="6927" spans="1:17" s="364" customFormat="1" ht="109.2" customHeight="1" x14ac:dyDescent="0.3">
      <c r="A6927" s="368"/>
      <c r="B6927" s="361"/>
      <c r="C6927" s="368"/>
      <c r="D6927" s="368"/>
      <c r="E6927" s="368"/>
      <c r="F6927" s="368"/>
      <c r="G6927" s="369"/>
      <c r="H6927" s="369"/>
      <c r="I6927" s="443"/>
      <c r="J6927" s="368"/>
      <c r="O6927" s="457"/>
      <c r="P6927" s="398"/>
      <c r="Q6927" s="398"/>
    </row>
    <row r="6928" spans="1:17" s="364" customFormat="1" ht="109.2" customHeight="1" x14ac:dyDescent="0.3">
      <c r="A6928" s="368"/>
      <c r="B6928" s="361"/>
      <c r="C6928" s="368"/>
      <c r="D6928" s="368"/>
      <c r="E6928" s="368"/>
      <c r="F6928" s="368"/>
      <c r="G6928" s="369"/>
      <c r="H6928" s="369"/>
      <c r="I6928" s="443"/>
      <c r="J6928" s="368"/>
      <c r="O6928" s="457"/>
      <c r="P6928" s="398"/>
      <c r="Q6928" s="398"/>
    </row>
    <row r="6929" spans="1:17" s="364" customFormat="1" ht="109.2" customHeight="1" x14ac:dyDescent="0.3">
      <c r="A6929" s="368"/>
      <c r="B6929" s="361"/>
      <c r="C6929" s="368"/>
      <c r="D6929" s="368"/>
      <c r="E6929" s="368"/>
      <c r="F6929" s="368"/>
      <c r="G6929" s="369"/>
      <c r="H6929" s="369"/>
      <c r="I6929" s="443"/>
      <c r="J6929" s="368"/>
      <c r="O6929" s="457"/>
      <c r="P6929" s="398"/>
      <c r="Q6929" s="398"/>
    </row>
    <row r="6930" spans="1:17" s="364" customFormat="1" ht="109.2" customHeight="1" x14ac:dyDescent="0.3">
      <c r="A6930" s="368"/>
      <c r="B6930" s="361"/>
      <c r="C6930" s="368"/>
      <c r="D6930" s="368"/>
      <c r="E6930" s="368"/>
      <c r="F6930" s="368"/>
      <c r="G6930" s="369"/>
      <c r="H6930" s="369"/>
      <c r="I6930" s="443"/>
      <c r="J6930" s="368"/>
      <c r="O6930" s="457"/>
      <c r="P6930" s="398"/>
      <c r="Q6930" s="398"/>
    </row>
    <row r="6931" spans="1:17" s="364" customFormat="1" ht="109.2" customHeight="1" x14ac:dyDescent="0.3">
      <c r="A6931" s="368"/>
      <c r="B6931" s="361"/>
      <c r="C6931" s="368"/>
      <c r="D6931" s="368"/>
      <c r="E6931" s="368"/>
      <c r="F6931" s="368"/>
      <c r="G6931" s="369"/>
      <c r="H6931" s="369"/>
      <c r="I6931" s="443"/>
      <c r="J6931" s="368"/>
      <c r="O6931" s="457"/>
      <c r="P6931" s="398"/>
      <c r="Q6931" s="398"/>
    </row>
    <row r="6932" spans="1:17" s="364" customFormat="1" ht="109.2" customHeight="1" x14ac:dyDescent="0.3">
      <c r="A6932" s="368"/>
      <c r="B6932" s="361"/>
      <c r="C6932" s="368"/>
      <c r="D6932" s="368"/>
      <c r="E6932" s="368"/>
      <c r="F6932" s="368"/>
      <c r="G6932" s="369"/>
      <c r="H6932" s="369"/>
      <c r="I6932" s="443"/>
      <c r="J6932" s="368"/>
      <c r="O6932" s="457"/>
      <c r="P6932" s="398"/>
      <c r="Q6932" s="398"/>
    </row>
    <row r="6933" spans="1:17" s="364" customFormat="1" ht="109.2" customHeight="1" x14ac:dyDescent="0.3">
      <c r="A6933" s="368"/>
      <c r="B6933" s="361"/>
      <c r="C6933" s="368"/>
      <c r="D6933" s="368"/>
      <c r="E6933" s="368"/>
      <c r="F6933" s="368"/>
      <c r="G6933" s="369"/>
      <c r="H6933" s="369"/>
      <c r="I6933" s="443"/>
      <c r="J6933" s="368"/>
      <c r="O6933" s="457"/>
      <c r="P6933" s="398"/>
      <c r="Q6933" s="398"/>
    </row>
    <row r="6934" spans="1:17" s="364" customFormat="1" ht="109.2" customHeight="1" x14ac:dyDescent="0.3">
      <c r="A6934" s="368"/>
      <c r="B6934" s="361"/>
      <c r="C6934" s="368"/>
      <c r="D6934" s="368"/>
      <c r="E6934" s="368"/>
      <c r="F6934" s="368"/>
      <c r="G6934" s="369"/>
      <c r="H6934" s="369"/>
      <c r="I6934" s="443"/>
      <c r="J6934" s="368"/>
      <c r="O6934" s="457"/>
      <c r="P6934" s="398"/>
      <c r="Q6934" s="398"/>
    </row>
    <row r="6935" spans="1:17" s="364" customFormat="1" ht="109.2" customHeight="1" x14ac:dyDescent="0.3">
      <c r="A6935" s="368"/>
      <c r="B6935" s="361"/>
      <c r="C6935" s="368"/>
      <c r="D6935" s="368"/>
      <c r="E6935" s="368"/>
      <c r="F6935" s="368"/>
      <c r="G6935" s="369"/>
      <c r="H6935" s="369"/>
      <c r="I6935" s="443"/>
      <c r="J6935" s="368"/>
      <c r="O6935" s="457"/>
      <c r="P6935" s="398"/>
      <c r="Q6935" s="398"/>
    </row>
    <row r="6936" spans="1:17" s="364" customFormat="1" ht="109.2" customHeight="1" x14ac:dyDescent="0.3">
      <c r="A6936" s="368"/>
      <c r="B6936" s="361"/>
      <c r="C6936" s="368"/>
      <c r="D6936" s="368"/>
      <c r="E6936" s="368"/>
      <c r="F6936" s="368"/>
      <c r="G6936" s="369"/>
      <c r="H6936" s="369"/>
      <c r="I6936" s="443"/>
      <c r="J6936" s="368"/>
      <c r="O6936" s="457"/>
      <c r="P6936" s="398"/>
      <c r="Q6936" s="398"/>
    </row>
    <row r="6937" spans="1:17" s="364" customFormat="1" ht="109.2" customHeight="1" x14ac:dyDescent="0.3">
      <c r="A6937" s="368"/>
      <c r="B6937" s="361"/>
      <c r="C6937" s="368"/>
      <c r="D6937" s="368"/>
      <c r="E6937" s="368"/>
      <c r="F6937" s="368"/>
      <c r="G6937" s="369"/>
      <c r="H6937" s="369"/>
      <c r="I6937" s="443"/>
      <c r="J6937" s="368"/>
      <c r="O6937" s="457"/>
      <c r="P6937" s="398"/>
      <c r="Q6937" s="398"/>
    </row>
    <row r="6938" spans="1:17" s="364" customFormat="1" ht="109.2" customHeight="1" x14ac:dyDescent="0.3">
      <c r="A6938" s="368"/>
      <c r="B6938" s="361"/>
      <c r="C6938" s="368"/>
      <c r="D6938" s="368"/>
      <c r="E6938" s="368"/>
      <c r="F6938" s="368"/>
      <c r="G6938" s="369"/>
      <c r="H6938" s="369"/>
      <c r="I6938" s="443"/>
      <c r="J6938" s="368"/>
      <c r="O6938" s="457"/>
      <c r="P6938" s="398"/>
      <c r="Q6938" s="398"/>
    </row>
    <row r="6939" spans="1:17" s="364" customFormat="1" ht="109.2" customHeight="1" x14ac:dyDescent="0.3">
      <c r="A6939" s="368"/>
      <c r="B6939" s="361"/>
      <c r="C6939" s="368"/>
      <c r="D6939" s="368"/>
      <c r="E6939" s="368"/>
      <c r="F6939" s="368"/>
      <c r="G6939" s="369"/>
      <c r="H6939" s="369"/>
      <c r="I6939" s="443"/>
      <c r="J6939" s="368"/>
      <c r="O6939" s="457"/>
      <c r="P6939" s="398"/>
      <c r="Q6939" s="398"/>
    </row>
    <row r="6940" spans="1:17" s="364" customFormat="1" ht="109.2" customHeight="1" x14ac:dyDescent="0.3">
      <c r="A6940" s="368"/>
      <c r="B6940" s="361"/>
      <c r="C6940" s="368"/>
      <c r="D6940" s="368"/>
      <c r="E6940" s="368"/>
      <c r="F6940" s="368"/>
      <c r="G6940" s="369"/>
      <c r="H6940" s="369"/>
      <c r="I6940" s="443"/>
      <c r="J6940" s="368"/>
      <c r="O6940" s="457"/>
      <c r="P6940" s="398"/>
      <c r="Q6940" s="398"/>
    </row>
    <row r="6941" spans="1:17" s="364" customFormat="1" ht="109.2" customHeight="1" x14ac:dyDescent="0.3">
      <c r="A6941" s="368"/>
      <c r="B6941" s="361"/>
      <c r="C6941" s="368"/>
      <c r="D6941" s="368"/>
      <c r="E6941" s="368"/>
      <c r="F6941" s="368"/>
      <c r="G6941" s="369"/>
      <c r="H6941" s="369"/>
      <c r="I6941" s="443"/>
      <c r="J6941" s="368"/>
      <c r="O6941" s="457"/>
      <c r="P6941" s="398"/>
      <c r="Q6941" s="398"/>
    </row>
    <row r="6942" spans="1:17" s="364" customFormat="1" ht="109.2" customHeight="1" x14ac:dyDescent="0.3">
      <c r="A6942" s="368"/>
      <c r="B6942" s="361"/>
      <c r="C6942" s="368"/>
      <c r="D6942" s="368"/>
      <c r="E6942" s="368"/>
      <c r="F6942" s="368"/>
      <c r="G6942" s="369"/>
      <c r="H6942" s="369"/>
      <c r="I6942" s="443"/>
      <c r="J6942" s="368"/>
      <c r="O6942" s="457"/>
      <c r="P6942" s="398"/>
      <c r="Q6942" s="398"/>
    </row>
    <row r="6943" spans="1:17" s="364" customFormat="1" ht="109.2" customHeight="1" x14ac:dyDescent="0.3">
      <c r="A6943" s="368"/>
      <c r="B6943" s="361"/>
      <c r="C6943" s="368"/>
      <c r="D6943" s="368"/>
      <c r="E6943" s="368"/>
      <c r="F6943" s="368"/>
      <c r="G6943" s="369"/>
      <c r="H6943" s="369"/>
      <c r="I6943" s="443"/>
      <c r="J6943" s="368"/>
      <c r="O6943" s="457"/>
      <c r="P6943" s="398"/>
      <c r="Q6943" s="398"/>
    </row>
    <row r="6944" spans="1:17" s="364" customFormat="1" ht="109.2" customHeight="1" x14ac:dyDescent="0.3">
      <c r="A6944" s="368"/>
      <c r="B6944" s="361"/>
      <c r="C6944" s="368"/>
      <c r="D6944" s="368"/>
      <c r="E6944" s="368"/>
      <c r="F6944" s="368"/>
      <c r="G6944" s="369"/>
      <c r="H6944" s="369"/>
      <c r="I6944" s="443"/>
      <c r="J6944" s="368"/>
      <c r="O6944" s="457"/>
      <c r="P6944" s="398"/>
      <c r="Q6944" s="398"/>
    </row>
    <row r="6945" spans="1:17" s="364" customFormat="1" ht="109.2" customHeight="1" x14ac:dyDescent="0.3">
      <c r="A6945" s="368"/>
      <c r="B6945" s="361"/>
      <c r="C6945" s="368"/>
      <c r="D6945" s="368"/>
      <c r="E6945" s="368"/>
      <c r="F6945" s="368"/>
      <c r="G6945" s="369"/>
      <c r="H6945" s="369"/>
      <c r="I6945" s="443"/>
      <c r="J6945" s="368"/>
      <c r="O6945" s="457"/>
      <c r="P6945" s="398"/>
      <c r="Q6945" s="398"/>
    </row>
    <row r="6946" spans="1:17" s="364" customFormat="1" ht="109.2" customHeight="1" x14ac:dyDescent="0.3">
      <c r="A6946" s="368"/>
      <c r="B6946" s="361"/>
      <c r="C6946" s="368"/>
      <c r="D6946" s="368"/>
      <c r="E6946" s="368"/>
      <c r="F6946" s="368"/>
      <c r="G6946" s="369"/>
      <c r="H6946" s="369"/>
      <c r="I6946" s="443"/>
      <c r="J6946" s="368"/>
      <c r="O6946" s="457"/>
      <c r="P6946" s="398"/>
      <c r="Q6946" s="398"/>
    </row>
    <row r="6947" spans="1:17" s="364" customFormat="1" ht="109.2" customHeight="1" x14ac:dyDescent="0.3">
      <c r="A6947" s="368"/>
      <c r="B6947" s="361"/>
      <c r="C6947" s="368"/>
      <c r="D6947" s="368"/>
      <c r="E6947" s="368"/>
      <c r="F6947" s="368"/>
      <c r="G6947" s="369"/>
      <c r="H6947" s="369"/>
      <c r="I6947" s="443"/>
      <c r="J6947" s="368"/>
      <c r="O6947" s="457"/>
      <c r="P6947" s="398"/>
      <c r="Q6947" s="398"/>
    </row>
    <row r="6948" spans="1:17" s="364" customFormat="1" ht="109.2" customHeight="1" x14ac:dyDescent="0.3">
      <c r="A6948" s="368"/>
      <c r="B6948" s="361"/>
      <c r="C6948" s="368"/>
      <c r="D6948" s="368"/>
      <c r="E6948" s="368"/>
      <c r="F6948" s="368"/>
      <c r="G6948" s="369"/>
      <c r="H6948" s="369"/>
      <c r="I6948" s="443"/>
      <c r="J6948" s="368"/>
      <c r="O6948" s="457"/>
      <c r="P6948" s="398"/>
      <c r="Q6948" s="398"/>
    </row>
    <row r="6949" spans="1:17" s="364" customFormat="1" ht="109.2" customHeight="1" x14ac:dyDescent="0.3">
      <c r="A6949" s="368"/>
      <c r="B6949" s="361"/>
      <c r="C6949" s="368"/>
      <c r="D6949" s="368"/>
      <c r="E6949" s="368"/>
      <c r="F6949" s="368"/>
      <c r="G6949" s="369"/>
      <c r="H6949" s="369"/>
      <c r="I6949" s="443"/>
      <c r="J6949" s="368"/>
      <c r="O6949" s="457"/>
      <c r="P6949" s="398"/>
      <c r="Q6949" s="398"/>
    </row>
    <row r="6950" spans="1:17" s="364" customFormat="1" ht="109.2" customHeight="1" x14ac:dyDescent="0.3">
      <c r="A6950" s="368"/>
      <c r="B6950" s="361"/>
      <c r="C6950" s="368"/>
      <c r="D6950" s="368"/>
      <c r="E6950" s="368"/>
      <c r="F6950" s="368"/>
      <c r="G6950" s="369"/>
      <c r="H6950" s="369"/>
      <c r="I6950" s="443"/>
      <c r="J6950" s="368"/>
      <c r="O6950" s="457"/>
      <c r="P6950" s="398"/>
      <c r="Q6950" s="398"/>
    </row>
    <row r="6951" spans="1:17" s="364" customFormat="1" ht="109.2" customHeight="1" x14ac:dyDescent="0.3">
      <c r="A6951" s="368"/>
      <c r="B6951" s="361"/>
      <c r="C6951" s="368"/>
      <c r="D6951" s="368"/>
      <c r="E6951" s="368"/>
      <c r="F6951" s="368"/>
      <c r="G6951" s="369"/>
      <c r="H6951" s="369"/>
      <c r="I6951" s="443"/>
      <c r="J6951" s="368"/>
      <c r="O6951" s="457"/>
      <c r="P6951" s="398"/>
      <c r="Q6951" s="398"/>
    </row>
    <row r="6952" spans="1:17" s="364" customFormat="1" ht="109.2" customHeight="1" x14ac:dyDescent="0.3">
      <c r="A6952" s="368"/>
      <c r="B6952" s="361"/>
      <c r="C6952" s="368"/>
      <c r="D6952" s="368"/>
      <c r="E6952" s="368"/>
      <c r="F6952" s="368"/>
      <c r="G6952" s="369"/>
      <c r="H6952" s="369"/>
      <c r="I6952" s="443"/>
      <c r="J6952" s="368"/>
      <c r="O6952" s="457"/>
      <c r="P6952" s="398"/>
      <c r="Q6952" s="398"/>
    </row>
    <row r="6953" spans="1:17" s="364" customFormat="1" ht="109.2" customHeight="1" x14ac:dyDescent="0.3">
      <c r="A6953" s="368"/>
      <c r="B6953" s="361"/>
      <c r="C6953" s="368"/>
      <c r="D6953" s="368"/>
      <c r="E6953" s="368"/>
      <c r="F6953" s="368"/>
      <c r="G6953" s="369"/>
      <c r="H6953" s="369"/>
      <c r="I6953" s="443"/>
      <c r="J6953" s="368"/>
      <c r="O6953" s="457"/>
      <c r="P6953" s="398"/>
      <c r="Q6953" s="398"/>
    </row>
    <row r="6954" spans="1:17" s="364" customFormat="1" ht="109.2" customHeight="1" x14ac:dyDescent="0.3">
      <c r="A6954" s="368"/>
      <c r="B6954" s="361"/>
      <c r="C6954" s="368"/>
      <c r="D6954" s="368"/>
      <c r="E6954" s="368"/>
      <c r="F6954" s="368"/>
      <c r="G6954" s="369"/>
      <c r="H6954" s="369"/>
      <c r="I6954" s="443"/>
      <c r="J6954" s="368"/>
      <c r="O6954" s="457"/>
      <c r="P6954" s="398"/>
      <c r="Q6954" s="398"/>
    </row>
    <row r="6955" spans="1:17" s="364" customFormat="1" ht="109.2" customHeight="1" x14ac:dyDescent="0.3">
      <c r="A6955" s="368"/>
      <c r="B6955" s="361"/>
      <c r="C6955" s="368"/>
      <c r="D6955" s="368"/>
      <c r="E6955" s="368"/>
      <c r="F6955" s="368"/>
      <c r="G6955" s="369"/>
      <c r="H6955" s="369"/>
      <c r="I6955" s="443"/>
      <c r="J6955" s="368"/>
      <c r="O6955" s="457"/>
      <c r="P6955" s="398"/>
      <c r="Q6955" s="398"/>
    </row>
    <row r="6956" spans="1:17" s="364" customFormat="1" ht="109.2" customHeight="1" x14ac:dyDescent="0.3">
      <c r="A6956" s="368"/>
      <c r="B6956" s="361"/>
      <c r="C6956" s="368"/>
      <c r="D6956" s="368"/>
      <c r="E6956" s="368"/>
      <c r="F6956" s="368"/>
      <c r="G6956" s="369"/>
      <c r="H6956" s="369"/>
      <c r="I6956" s="443"/>
      <c r="J6956" s="368"/>
      <c r="O6956" s="457"/>
      <c r="P6956" s="398"/>
      <c r="Q6956" s="398"/>
    </row>
    <row r="6957" spans="1:17" s="364" customFormat="1" ht="109.2" customHeight="1" x14ac:dyDescent="0.3">
      <c r="A6957" s="368"/>
      <c r="B6957" s="361"/>
      <c r="C6957" s="368"/>
      <c r="D6957" s="368"/>
      <c r="E6957" s="368"/>
      <c r="F6957" s="368"/>
      <c r="G6957" s="369"/>
      <c r="H6957" s="369"/>
      <c r="I6957" s="443"/>
      <c r="J6957" s="368"/>
      <c r="O6957" s="457"/>
      <c r="P6957" s="398"/>
      <c r="Q6957" s="398"/>
    </row>
    <row r="6958" spans="1:17" s="364" customFormat="1" ht="109.2" customHeight="1" x14ac:dyDescent="0.3">
      <c r="A6958" s="368"/>
      <c r="B6958" s="361"/>
      <c r="C6958" s="368"/>
      <c r="D6958" s="368"/>
      <c r="E6958" s="368"/>
      <c r="F6958" s="368"/>
      <c r="G6958" s="369"/>
      <c r="H6958" s="369"/>
      <c r="I6958" s="443"/>
      <c r="J6958" s="368"/>
      <c r="O6958" s="457"/>
      <c r="P6958" s="398"/>
      <c r="Q6958" s="398"/>
    </row>
    <row r="6959" spans="1:17" s="364" customFormat="1" ht="109.2" customHeight="1" x14ac:dyDescent="0.3">
      <c r="A6959" s="368"/>
      <c r="B6959" s="361"/>
      <c r="C6959" s="368"/>
      <c r="D6959" s="368"/>
      <c r="E6959" s="368"/>
      <c r="F6959" s="368"/>
      <c r="G6959" s="369"/>
      <c r="H6959" s="369"/>
      <c r="I6959" s="443"/>
      <c r="J6959" s="368"/>
      <c r="O6959" s="457"/>
      <c r="P6959" s="398"/>
      <c r="Q6959" s="398"/>
    </row>
    <row r="6960" spans="1:17" s="364" customFormat="1" ht="109.2" customHeight="1" x14ac:dyDescent="0.3">
      <c r="A6960" s="368"/>
      <c r="B6960" s="361"/>
      <c r="C6960" s="368"/>
      <c r="D6960" s="368"/>
      <c r="E6960" s="368"/>
      <c r="F6960" s="368"/>
      <c r="G6960" s="369"/>
      <c r="H6960" s="369"/>
      <c r="I6960" s="443"/>
      <c r="J6960" s="368"/>
      <c r="O6960" s="457"/>
      <c r="P6960" s="398"/>
      <c r="Q6960" s="398"/>
    </row>
    <row r="6961" spans="1:17" s="364" customFormat="1" ht="109.2" customHeight="1" x14ac:dyDescent="0.3">
      <c r="A6961" s="368"/>
      <c r="B6961" s="361"/>
      <c r="C6961" s="368"/>
      <c r="D6961" s="368"/>
      <c r="E6961" s="368"/>
      <c r="F6961" s="368"/>
      <c r="G6961" s="369"/>
      <c r="H6961" s="369"/>
      <c r="I6961" s="443"/>
      <c r="J6961" s="368"/>
      <c r="O6961" s="457"/>
      <c r="P6961" s="398"/>
      <c r="Q6961" s="398"/>
    </row>
    <row r="6962" spans="1:17" s="364" customFormat="1" ht="109.2" customHeight="1" x14ac:dyDescent="0.3">
      <c r="A6962" s="368"/>
      <c r="B6962" s="361"/>
      <c r="C6962" s="368"/>
      <c r="D6962" s="368"/>
      <c r="E6962" s="368"/>
      <c r="F6962" s="368"/>
      <c r="G6962" s="369"/>
      <c r="H6962" s="369"/>
      <c r="I6962" s="443"/>
      <c r="J6962" s="368"/>
      <c r="O6962" s="457"/>
      <c r="P6962" s="398"/>
      <c r="Q6962" s="398"/>
    </row>
    <row r="6963" spans="1:17" s="364" customFormat="1" ht="109.2" customHeight="1" x14ac:dyDescent="0.3">
      <c r="A6963" s="368"/>
      <c r="B6963" s="361"/>
      <c r="C6963" s="368"/>
      <c r="D6963" s="368"/>
      <c r="E6963" s="368"/>
      <c r="F6963" s="368"/>
      <c r="G6963" s="369"/>
      <c r="H6963" s="369"/>
      <c r="I6963" s="443"/>
      <c r="J6963" s="368"/>
      <c r="O6963" s="457"/>
      <c r="P6963" s="398"/>
      <c r="Q6963" s="398"/>
    </row>
    <row r="6964" spans="1:17" s="364" customFormat="1" ht="109.2" customHeight="1" x14ac:dyDescent="0.3">
      <c r="A6964" s="368"/>
      <c r="B6964" s="361"/>
      <c r="C6964" s="368"/>
      <c r="D6964" s="368"/>
      <c r="E6964" s="368"/>
      <c r="F6964" s="368"/>
      <c r="G6964" s="369"/>
      <c r="H6964" s="369"/>
      <c r="I6964" s="443"/>
      <c r="J6964" s="368"/>
      <c r="O6964" s="457"/>
      <c r="P6964" s="398"/>
      <c r="Q6964" s="398"/>
    </row>
    <row r="6965" spans="1:17" s="364" customFormat="1" ht="109.2" customHeight="1" x14ac:dyDescent="0.3">
      <c r="A6965" s="368"/>
      <c r="B6965" s="361"/>
      <c r="C6965" s="368"/>
      <c r="D6965" s="368"/>
      <c r="E6965" s="368"/>
      <c r="F6965" s="368"/>
      <c r="G6965" s="369"/>
      <c r="H6965" s="369"/>
      <c r="I6965" s="443"/>
      <c r="J6965" s="368"/>
      <c r="O6965" s="457"/>
      <c r="P6965" s="398"/>
      <c r="Q6965" s="398"/>
    </row>
    <row r="6966" spans="1:17" s="364" customFormat="1" ht="109.2" customHeight="1" x14ac:dyDescent="0.3">
      <c r="A6966" s="368"/>
      <c r="B6966" s="361"/>
      <c r="C6966" s="368"/>
      <c r="D6966" s="368"/>
      <c r="E6966" s="368"/>
      <c r="F6966" s="368"/>
      <c r="G6966" s="369"/>
      <c r="H6966" s="369"/>
      <c r="I6966" s="443"/>
      <c r="J6966" s="368"/>
      <c r="O6966" s="457"/>
      <c r="P6966" s="398"/>
      <c r="Q6966" s="398"/>
    </row>
    <row r="6967" spans="1:17" s="364" customFormat="1" ht="109.2" customHeight="1" x14ac:dyDescent="0.3">
      <c r="A6967" s="368"/>
      <c r="B6967" s="361"/>
      <c r="C6967" s="368"/>
      <c r="D6967" s="368"/>
      <c r="E6967" s="368"/>
      <c r="F6967" s="368"/>
      <c r="G6967" s="369"/>
      <c r="H6967" s="369"/>
      <c r="I6967" s="443"/>
      <c r="J6967" s="368"/>
      <c r="O6967" s="457"/>
      <c r="P6967" s="398"/>
      <c r="Q6967" s="398"/>
    </row>
    <row r="6968" spans="1:17" s="364" customFormat="1" ht="109.2" customHeight="1" x14ac:dyDescent="0.3">
      <c r="A6968" s="368"/>
      <c r="B6968" s="361"/>
      <c r="C6968" s="368"/>
      <c r="D6968" s="368"/>
      <c r="E6968" s="368"/>
      <c r="F6968" s="368"/>
      <c r="G6968" s="369"/>
      <c r="H6968" s="369"/>
      <c r="I6968" s="443"/>
      <c r="J6968" s="368"/>
      <c r="O6968" s="457"/>
      <c r="P6968" s="398"/>
      <c r="Q6968" s="398"/>
    </row>
    <row r="6969" spans="1:17" s="364" customFormat="1" ht="109.2" customHeight="1" x14ac:dyDescent="0.3">
      <c r="A6969" s="368"/>
      <c r="B6969" s="361"/>
      <c r="C6969" s="368"/>
      <c r="D6969" s="368"/>
      <c r="E6969" s="368"/>
      <c r="F6969" s="368"/>
      <c r="G6969" s="369"/>
      <c r="H6969" s="369"/>
      <c r="I6969" s="443"/>
      <c r="J6969" s="368"/>
      <c r="O6969" s="457"/>
      <c r="P6969" s="398"/>
      <c r="Q6969" s="398"/>
    </row>
    <row r="6970" spans="1:17" s="364" customFormat="1" ht="109.2" customHeight="1" x14ac:dyDescent="0.3">
      <c r="A6970" s="368"/>
      <c r="B6970" s="361"/>
      <c r="C6970" s="368"/>
      <c r="D6970" s="368"/>
      <c r="E6970" s="368"/>
      <c r="F6970" s="368"/>
      <c r="G6970" s="369"/>
      <c r="H6970" s="369"/>
      <c r="I6970" s="443"/>
      <c r="J6970" s="368"/>
      <c r="O6970" s="457"/>
      <c r="P6970" s="398"/>
      <c r="Q6970" s="398"/>
    </row>
    <row r="6971" spans="1:17" s="364" customFormat="1" ht="109.2" customHeight="1" x14ac:dyDescent="0.3">
      <c r="A6971" s="368"/>
      <c r="B6971" s="361"/>
      <c r="C6971" s="368"/>
      <c r="D6971" s="368"/>
      <c r="E6971" s="368"/>
      <c r="F6971" s="368"/>
      <c r="G6971" s="369"/>
      <c r="H6971" s="369"/>
      <c r="I6971" s="443"/>
      <c r="J6971" s="368"/>
      <c r="O6971" s="457"/>
      <c r="P6971" s="398"/>
      <c r="Q6971" s="398"/>
    </row>
    <row r="6972" spans="1:17" s="364" customFormat="1" ht="109.2" customHeight="1" x14ac:dyDescent="0.3">
      <c r="A6972" s="368"/>
      <c r="B6972" s="361"/>
      <c r="C6972" s="368"/>
      <c r="D6972" s="368"/>
      <c r="E6972" s="368"/>
      <c r="F6972" s="368"/>
      <c r="G6972" s="369"/>
      <c r="H6972" s="369"/>
      <c r="I6972" s="443"/>
      <c r="J6972" s="368"/>
      <c r="O6972" s="457"/>
      <c r="P6972" s="398"/>
      <c r="Q6972" s="398"/>
    </row>
    <row r="6973" spans="1:17" s="364" customFormat="1" ht="109.2" customHeight="1" x14ac:dyDescent="0.3">
      <c r="A6973" s="368"/>
      <c r="B6973" s="361"/>
      <c r="C6973" s="368"/>
      <c r="D6973" s="368"/>
      <c r="E6973" s="368"/>
      <c r="F6973" s="368"/>
      <c r="G6973" s="369"/>
      <c r="H6973" s="369"/>
      <c r="I6973" s="443"/>
      <c r="J6973" s="368"/>
      <c r="O6973" s="457"/>
      <c r="P6973" s="398"/>
      <c r="Q6973" s="398"/>
    </row>
    <row r="6974" spans="1:17" s="364" customFormat="1" ht="109.2" customHeight="1" x14ac:dyDescent="0.3">
      <c r="A6974" s="368"/>
      <c r="B6974" s="361"/>
      <c r="C6974" s="368"/>
      <c r="D6974" s="368"/>
      <c r="E6974" s="368"/>
      <c r="F6974" s="368"/>
      <c r="G6974" s="369"/>
      <c r="H6974" s="369"/>
      <c r="I6974" s="443"/>
      <c r="J6974" s="368"/>
      <c r="O6974" s="457"/>
      <c r="P6974" s="398"/>
      <c r="Q6974" s="398"/>
    </row>
    <row r="6975" spans="1:17" s="364" customFormat="1" ht="109.2" customHeight="1" x14ac:dyDescent="0.3">
      <c r="A6975" s="368"/>
      <c r="B6975" s="361"/>
      <c r="C6975" s="368"/>
      <c r="D6975" s="368"/>
      <c r="E6975" s="368"/>
      <c r="F6975" s="368"/>
      <c r="G6975" s="369"/>
      <c r="H6975" s="369"/>
      <c r="I6975" s="443"/>
      <c r="J6975" s="368"/>
      <c r="O6975" s="457"/>
      <c r="P6975" s="398"/>
      <c r="Q6975" s="398"/>
    </row>
    <row r="6976" spans="1:17" s="364" customFormat="1" ht="109.2" customHeight="1" x14ac:dyDescent="0.3">
      <c r="A6976" s="368"/>
      <c r="B6976" s="361"/>
      <c r="C6976" s="368"/>
      <c r="D6976" s="368"/>
      <c r="E6976" s="368"/>
      <c r="F6976" s="368"/>
      <c r="G6976" s="369"/>
      <c r="H6976" s="369"/>
      <c r="I6976" s="443"/>
      <c r="J6976" s="368"/>
      <c r="O6976" s="457"/>
      <c r="P6976" s="398"/>
      <c r="Q6976" s="398"/>
    </row>
    <row r="6977" spans="1:17" s="364" customFormat="1" ht="109.2" customHeight="1" x14ac:dyDescent="0.3">
      <c r="A6977" s="368"/>
      <c r="B6977" s="361"/>
      <c r="C6977" s="368"/>
      <c r="D6977" s="368"/>
      <c r="E6977" s="368"/>
      <c r="F6977" s="368"/>
      <c r="G6977" s="369"/>
      <c r="H6977" s="369"/>
      <c r="I6977" s="443"/>
      <c r="J6977" s="368"/>
      <c r="O6977" s="457"/>
      <c r="P6977" s="398"/>
      <c r="Q6977" s="398"/>
    </row>
    <row r="6978" spans="1:17" s="364" customFormat="1" ht="109.2" customHeight="1" x14ac:dyDescent="0.3">
      <c r="A6978" s="368"/>
      <c r="B6978" s="361"/>
      <c r="C6978" s="368"/>
      <c r="D6978" s="368"/>
      <c r="E6978" s="368"/>
      <c r="F6978" s="368"/>
      <c r="G6978" s="369"/>
      <c r="H6978" s="369"/>
      <c r="I6978" s="443"/>
      <c r="J6978" s="368"/>
      <c r="O6978" s="457"/>
      <c r="P6978" s="398"/>
      <c r="Q6978" s="398"/>
    </row>
    <row r="6979" spans="1:17" s="364" customFormat="1" ht="109.2" customHeight="1" x14ac:dyDescent="0.3">
      <c r="A6979" s="368"/>
      <c r="B6979" s="361"/>
      <c r="C6979" s="368"/>
      <c r="D6979" s="368"/>
      <c r="E6979" s="368"/>
      <c r="F6979" s="368"/>
      <c r="G6979" s="369"/>
      <c r="H6979" s="369"/>
      <c r="I6979" s="443"/>
      <c r="J6979" s="368"/>
      <c r="O6979" s="457"/>
      <c r="P6979" s="398"/>
      <c r="Q6979" s="398"/>
    </row>
    <row r="6980" spans="1:17" s="364" customFormat="1" ht="109.2" customHeight="1" x14ac:dyDescent="0.3">
      <c r="A6980" s="368"/>
      <c r="B6980" s="361"/>
      <c r="C6980" s="368"/>
      <c r="D6980" s="368"/>
      <c r="E6980" s="368"/>
      <c r="F6980" s="368"/>
      <c r="G6980" s="369"/>
      <c r="H6980" s="369"/>
      <c r="I6980" s="443"/>
      <c r="J6980" s="368"/>
      <c r="O6980" s="457"/>
      <c r="P6980" s="398"/>
      <c r="Q6980" s="398"/>
    </row>
    <row r="6981" spans="1:17" s="364" customFormat="1" ht="109.2" customHeight="1" x14ac:dyDescent="0.3">
      <c r="A6981" s="368"/>
      <c r="B6981" s="361"/>
      <c r="C6981" s="368"/>
      <c r="D6981" s="368"/>
      <c r="E6981" s="368"/>
      <c r="F6981" s="368"/>
      <c r="G6981" s="369"/>
      <c r="H6981" s="369"/>
      <c r="I6981" s="443"/>
      <c r="J6981" s="368"/>
      <c r="O6981" s="457"/>
      <c r="P6981" s="398"/>
      <c r="Q6981" s="398"/>
    </row>
    <row r="6982" spans="1:17" s="364" customFormat="1" ht="109.2" customHeight="1" x14ac:dyDescent="0.3">
      <c r="A6982" s="368"/>
      <c r="B6982" s="361"/>
      <c r="C6982" s="368"/>
      <c r="D6982" s="368"/>
      <c r="E6982" s="368"/>
      <c r="F6982" s="368"/>
      <c r="G6982" s="369"/>
      <c r="H6982" s="369"/>
      <c r="I6982" s="443"/>
      <c r="J6982" s="368"/>
      <c r="O6982" s="457"/>
      <c r="P6982" s="398"/>
      <c r="Q6982" s="398"/>
    </row>
    <row r="6983" spans="1:17" s="364" customFormat="1" ht="109.2" customHeight="1" x14ac:dyDescent="0.3">
      <c r="A6983" s="368"/>
      <c r="B6983" s="361"/>
      <c r="C6983" s="368"/>
      <c r="D6983" s="368"/>
      <c r="E6983" s="368"/>
      <c r="F6983" s="368"/>
      <c r="G6983" s="369"/>
      <c r="H6983" s="369"/>
      <c r="I6983" s="443"/>
      <c r="J6983" s="368"/>
      <c r="O6983" s="457"/>
      <c r="P6983" s="398"/>
      <c r="Q6983" s="398"/>
    </row>
    <row r="6984" spans="1:17" s="364" customFormat="1" ht="109.2" customHeight="1" x14ac:dyDescent="0.3">
      <c r="A6984" s="368"/>
      <c r="B6984" s="361"/>
      <c r="C6984" s="368"/>
      <c r="D6984" s="368"/>
      <c r="E6984" s="368"/>
      <c r="F6984" s="368"/>
      <c r="G6984" s="369"/>
      <c r="H6984" s="369"/>
      <c r="I6984" s="443"/>
      <c r="J6984" s="368"/>
      <c r="O6984" s="457"/>
      <c r="P6984" s="398"/>
      <c r="Q6984" s="398"/>
    </row>
    <row r="6985" spans="1:17" s="364" customFormat="1" ht="109.2" customHeight="1" x14ac:dyDescent="0.3">
      <c r="A6985" s="368"/>
      <c r="B6985" s="361"/>
      <c r="C6985" s="368"/>
      <c r="D6985" s="368"/>
      <c r="E6985" s="368"/>
      <c r="F6985" s="368"/>
      <c r="G6985" s="369"/>
      <c r="H6985" s="369"/>
      <c r="I6985" s="443"/>
      <c r="J6985" s="368"/>
      <c r="O6985" s="457"/>
      <c r="P6985" s="398"/>
      <c r="Q6985" s="398"/>
    </row>
    <row r="6986" spans="1:17" s="364" customFormat="1" ht="109.2" customHeight="1" x14ac:dyDescent="0.3">
      <c r="A6986" s="368"/>
      <c r="B6986" s="361"/>
      <c r="C6986" s="368"/>
      <c r="D6986" s="368"/>
      <c r="E6986" s="368"/>
      <c r="F6986" s="368"/>
      <c r="G6986" s="369"/>
      <c r="H6986" s="369"/>
      <c r="I6986" s="443"/>
      <c r="J6986" s="368"/>
      <c r="O6986" s="457"/>
      <c r="P6986" s="398"/>
      <c r="Q6986" s="398"/>
    </row>
    <row r="6987" spans="1:17" s="364" customFormat="1" ht="109.2" customHeight="1" x14ac:dyDescent="0.3">
      <c r="A6987" s="368"/>
      <c r="B6987" s="361"/>
      <c r="C6987" s="368"/>
      <c r="D6987" s="368"/>
      <c r="E6987" s="368"/>
      <c r="F6987" s="368"/>
      <c r="G6987" s="369"/>
      <c r="H6987" s="369"/>
      <c r="I6987" s="443"/>
      <c r="J6987" s="368"/>
      <c r="O6987" s="457"/>
      <c r="P6987" s="398"/>
      <c r="Q6987" s="398"/>
    </row>
    <row r="6988" spans="1:17" s="364" customFormat="1" ht="109.2" customHeight="1" x14ac:dyDescent="0.3">
      <c r="A6988" s="368"/>
      <c r="B6988" s="361"/>
      <c r="C6988" s="368"/>
      <c r="D6988" s="368"/>
      <c r="E6988" s="368"/>
      <c r="F6988" s="368"/>
      <c r="G6988" s="369"/>
      <c r="H6988" s="369"/>
      <c r="I6988" s="443"/>
      <c r="J6988" s="368"/>
      <c r="O6988" s="457"/>
      <c r="P6988" s="398"/>
      <c r="Q6988" s="398"/>
    </row>
    <row r="6989" spans="1:17" s="364" customFormat="1" ht="109.2" customHeight="1" x14ac:dyDescent="0.3">
      <c r="A6989" s="368"/>
      <c r="B6989" s="361"/>
      <c r="C6989" s="368"/>
      <c r="D6989" s="368"/>
      <c r="E6989" s="368"/>
      <c r="F6989" s="368"/>
      <c r="G6989" s="369"/>
      <c r="H6989" s="369"/>
      <c r="I6989" s="443"/>
      <c r="J6989" s="368"/>
      <c r="O6989" s="457"/>
      <c r="P6989" s="398"/>
      <c r="Q6989" s="398"/>
    </row>
    <row r="6990" spans="1:17" s="364" customFormat="1" ht="109.2" customHeight="1" x14ac:dyDescent="0.3">
      <c r="A6990" s="368"/>
      <c r="B6990" s="361"/>
      <c r="C6990" s="368"/>
      <c r="D6990" s="368"/>
      <c r="E6990" s="368"/>
      <c r="F6990" s="368"/>
      <c r="G6990" s="369"/>
      <c r="H6990" s="369"/>
      <c r="I6990" s="443"/>
      <c r="J6990" s="368"/>
      <c r="O6990" s="457"/>
      <c r="P6990" s="398"/>
      <c r="Q6990" s="398"/>
    </row>
    <row r="6991" spans="1:17" s="364" customFormat="1" ht="109.2" customHeight="1" x14ac:dyDescent="0.3">
      <c r="A6991" s="368"/>
      <c r="B6991" s="361"/>
      <c r="C6991" s="368"/>
      <c r="D6991" s="368"/>
      <c r="E6991" s="368"/>
      <c r="F6991" s="368"/>
      <c r="G6991" s="369"/>
      <c r="H6991" s="369"/>
      <c r="I6991" s="443"/>
      <c r="J6991" s="368"/>
      <c r="O6991" s="457"/>
      <c r="P6991" s="398"/>
      <c r="Q6991" s="398"/>
    </row>
    <row r="6992" spans="1:17" s="364" customFormat="1" ht="109.2" customHeight="1" x14ac:dyDescent="0.3">
      <c r="A6992" s="368"/>
      <c r="B6992" s="361"/>
      <c r="C6992" s="368"/>
      <c r="D6992" s="368"/>
      <c r="E6992" s="368"/>
      <c r="F6992" s="368"/>
      <c r="G6992" s="369"/>
      <c r="H6992" s="369"/>
      <c r="I6992" s="443"/>
      <c r="J6992" s="368"/>
      <c r="O6992" s="457"/>
      <c r="P6992" s="398"/>
      <c r="Q6992" s="398"/>
    </row>
    <row r="6993" spans="1:17" s="364" customFormat="1" ht="109.2" customHeight="1" x14ac:dyDescent="0.3">
      <c r="A6993" s="368"/>
      <c r="B6993" s="361"/>
      <c r="C6993" s="368"/>
      <c r="D6993" s="368"/>
      <c r="E6993" s="368"/>
      <c r="F6993" s="368"/>
      <c r="G6993" s="369"/>
      <c r="H6993" s="369"/>
      <c r="I6993" s="443"/>
      <c r="J6993" s="368"/>
      <c r="O6993" s="457"/>
      <c r="P6993" s="398"/>
      <c r="Q6993" s="398"/>
    </row>
    <row r="6994" spans="1:17" s="364" customFormat="1" ht="109.2" customHeight="1" x14ac:dyDescent="0.3">
      <c r="A6994" s="368"/>
      <c r="B6994" s="361"/>
      <c r="C6994" s="368"/>
      <c r="D6994" s="368"/>
      <c r="E6994" s="368"/>
      <c r="F6994" s="368"/>
      <c r="G6994" s="369"/>
      <c r="H6994" s="369"/>
      <c r="I6994" s="443"/>
      <c r="J6994" s="368"/>
      <c r="O6994" s="457"/>
      <c r="P6994" s="398"/>
      <c r="Q6994" s="398"/>
    </row>
    <row r="6995" spans="1:17" s="364" customFormat="1" ht="109.2" customHeight="1" x14ac:dyDescent="0.3">
      <c r="A6995" s="368"/>
      <c r="B6995" s="361"/>
      <c r="C6995" s="368"/>
      <c r="D6995" s="368"/>
      <c r="E6995" s="368"/>
      <c r="F6995" s="368"/>
      <c r="G6995" s="369"/>
      <c r="H6995" s="369"/>
      <c r="I6995" s="443"/>
      <c r="J6995" s="368"/>
      <c r="O6995" s="457"/>
      <c r="P6995" s="398"/>
      <c r="Q6995" s="398"/>
    </row>
    <row r="6996" spans="1:17" s="364" customFormat="1" ht="109.2" customHeight="1" x14ac:dyDescent="0.3">
      <c r="A6996" s="368"/>
      <c r="B6996" s="361"/>
      <c r="C6996" s="368"/>
      <c r="D6996" s="368"/>
      <c r="E6996" s="368"/>
      <c r="F6996" s="368"/>
      <c r="G6996" s="369"/>
      <c r="H6996" s="369"/>
      <c r="I6996" s="443"/>
      <c r="J6996" s="368"/>
      <c r="O6996" s="457"/>
      <c r="P6996" s="398"/>
      <c r="Q6996" s="398"/>
    </row>
    <row r="6997" spans="1:17" s="364" customFormat="1" ht="109.2" customHeight="1" x14ac:dyDescent="0.3">
      <c r="A6997" s="368"/>
      <c r="B6997" s="361"/>
      <c r="C6997" s="368"/>
      <c r="D6997" s="368"/>
      <c r="E6997" s="368"/>
      <c r="F6997" s="368"/>
      <c r="G6997" s="369"/>
      <c r="H6997" s="369"/>
      <c r="I6997" s="443"/>
      <c r="J6997" s="368"/>
      <c r="O6997" s="457"/>
      <c r="P6997" s="398"/>
      <c r="Q6997" s="398"/>
    </row>
    <row r="6998" spans="1:17" s="364" customFormat="1" ht="109.2" customHeight="1" x14ac:dyDescent="0.3">
      <c r="A6998" s="368"/>
      <c r="B6998" s="361"/>
      <c r="C6998" s="368"/>
      <c r="D6998" s="368"/>
      <c r="E6998" s="368"/>
      <c r="F6998" s="368"/>
      <c r="G6998" s="369"/>
      <c r="H6998" s="369"/>
      <c r="I6998" s="443"/>
      <c r="J6998" s="368"/>
      <c r="O6998" s="457"/>
      <c r="P6998" s="398"/>
      <c r="Q6998" s="398"/>
    </row>
    <row r="6999" spans="1:17" s="364" customFormat="1" ht="109.2" customHeight="1" x14ac:dyDescent="0.3">
      <c r="A6999" s="368"/>
      <c r="B6999" s="361"/>
      <c r="C6999" s="368"/>
      <c r="D6999" s="368"/>
      <c r="E6999" s="368"/>
      <c r="F6999" s="368"/>
      <c r="G6999" s="369"/>
      <c r="H6999" s="369"/>
      <c r="I6999" s="443"/>
      <c r="J6999" s="368"/>
      <c r="O6999" s="457"/>
      <c r="P6999" s="398"/>
      <c r="Q6999" s="398"/>
    </row>
    <row r="7000" spans="1:17" s="364" customFormat="1" ht="109.2" customHeight="1" x14ac:dyDescent="0.3">
      <c r="A7000" s="368"/>
      <c r="B7000" s="361"/>
      <c r="C7000" s="368"/>
      <c r="D7000" s="368"/>
      <c r="E7000" s="368"/>
      <c r="F7000" s="368"/>
      <c r="G7000" s="369"/>
      <c r="H7000" s="369"/>
      <c r="I7000" s="443"/>
      <c r="J7000" s="368"/>
      <c r="O7000" s="457"/>
      <c r="P7000" s="398"/>
      <c r="Q7000" s="398"/>
    </row>
    <row r="7001" spans="1:17" s="364" customFormat="1" ht="109.2" customHeight="1" x14ac:dyDescent="0.3">
      <c r="A7001" s="368"/>
      <c r="B7001" s="361"/>
      <c r="C7001" s="368"/>
      <c r="D7001" s="368"/>
      <c r="E7001" s="368"/>
      <c r="F7001" s="368"/>
      <c r="G7001" s="369"/>
      <c r="H7001" s="369"/>
      <c r="I7001" s="443"/>
      <c r="J7001" s="368"/>
      <c r="O7001" s="457"/>
      <c r="P7001" s="398"/>
      <c r="Q7001" s="398"/>
    </row>
    <row r="7002" spans="1:17" s="364" customFormat="1" ht="109.2" customHeight="1" x14ac:dyDescent="0.3">
      <c r="A7002" s="368"/>
      <c r="B7002" s="361"/>
      <c r="C7002" s="368"/>
      <c r="D7002" s="368"/>
      <c r="E7002" s="368"/>
      <c r="F7002" s="368"/>
      <c r="G7002" s="369"/>
      <c r="H7002" s="369"/>
      <c r="I7002" s="443"/>
      <c r="J7002" s="368"/>
      <c r="O7002" s="457"/>
      <c r="P7002" s="398"/>
      <c r="Q7002" s="398"/>
    </row>
    <row r="7003" spans="1:17" s="364" customFormat="1" ht="109.2" customHeight="1" x14ac:dyDescent="0.3">
      <c r="A7003" s="368"/>
      <c r="B7003" s="361"/>
      <c r="C7003" s="368"/>
      <c r="D7003" s="368"/>
      <c r="E7003" s="368"/>
      <c r="F7003" s="368"/>
      <c r="G7003" s="369"/>
      <c r="H7003" s="369"/>
      <c r="I7003" s="443"/>
      <c r="J7003" s="368"/>
      <c r="O7003" s="457"/>
      <c r="P7003" s="398"/>
      <c r="Q7003" s="398"/>
    </row>
    <row r="7004" spans="1:17" s="364" customFormat="1" ht="109.2" customHeight="1" x14ac:dyDescent="0.3">
      <c r="A7004" s="368"/>
      <c r="B7004" s="361"/>
      <c r="C7004" s="368"/>
      <c r="D7004" s="368"/>
      <c r="E7004" s="368"/>
      <c r="F7004" s="368"/>
      <c r="G7004" s="369"/>
      <c r="H7004" s="369"/>
      <c r="I7004" s="443"/>
      <c r="J7004" s="368"/>
      <c r="O7004" s="457"/>
      <c r="P7004" s="398"/>
      <c r="Q7004" s="398"/>
    </row>
    <row r="7005" spans="1:17" s="364" customFormat="1" ht="109.2" customHeight="1" x14ac:dyDescent="0.3">
      <c r="A7005" s="368"/>
      <c r="B7005" s="361"/>
      <c r="C7005" s="368"/>
      <c r="D7005" s="368"/>
      <c r="E7005" s="368"/>
      <c r="F7005" s="368"/>
      <c r="G7005" s="369"/>
      <c r="H7005" s="369"/>
      <c r="I7005" s="443"/>
      <c r="J7005" s="368"/>
      <c r="O7005" s="457"/>
      <c r="P7005" s="398"/>
      <c r="Q7005" s="398"/>
    </row>
    <row r="7006" spans="1:17" s="364" customFormat="1" ht="109.2" customHeight="1" x14ac:dyDescent="0.3">
      <c r="A7006" s="368"/>
      <c r="B7006" s="361"/>
      <c r="C7006" s="368"/>
      <c r="D7006" s="368"/>
      <c r="E7006" s="368"/>
      <c r="F7006" s="368"/>
      <c r="G7006" s="369"/>
      <c r="H7006" s="369"/>
      <c r="I7006" s="443"/>
      <c r="J7006" s="368"/>
      <c r="O7006" s="457"/>
      <c r="P7006" s="398"/>
      <c r="Q7006" s="398"/>
    </row>
    <row r="7007" spans="1:17" s="364" customFormat="1" ht="109.2" customHeight="1" x14ac:dyDescent="0.3">
      <c r="A7007" s="368"/>
      <c r="B7007" s="361"/>
      <c r="C7007" s="368"/>
      <c r="D7007" s="368"/>
      <c r="E7007" s="368"/>
      <c r="F7007" s="368"/>
      <c r="G7007" s="369"/>
      <c r="H7007" s="369"/>
      <c r="I7007" s="443"/>
      <c r="J7007" s="368"/>
      <c r="O7007" s="457"/>
      <c r="P7007" s="398"/>
      <c r="Q7007" s="398"/>
    </row>
    <row r="7008" spans="1:17" s="364" customFormat="1" ht="109.2" customHeight="1" x14ac:dyDescent="0.3">
      <c r="A7008" s="368"/>
      <c r="B7008" s="361"/>
      <c r="C7008" s="368"/>
      <c r="D7008" s="368"/>
      <c r="E7008" s="368"/>
      <c r="F7008" s="368"/>
      <c r="G7008" s="369"/>
      <c r="H7008" s="369"/>
      <c r="I7008" s="443"/>
      <c r="J7008" s="368"/>
      <c r="O7008" s="457"/>
      <c r="P7008" s="398"/>
      <c r="Q7008" s="398"/>
    </row>
    <row r="7009" spans="1:17" s="364" customFormat="1" ht="109.2" customHeight="1" x14ac:dyDescent="0.3">
      <c r="A7009" s="368"/>
      <c r="B7009" s="361"/>
      <c r="C7009" s="368"/>
      <c r="D7009" s="368"/>
      <c r="E7009" s="368"/>
      <c r="F7009" s="368"/>
      <c r="G7009" s="369"/>
      <c r="H7009" s="369"/>
      <c r="I7009" s="443"/>
      <c r="J7009" s="368"/>
      <c r="O7009" s="457"/>
      <c r="P7009" s="398"/>
      <c r="Q7009" s="398"/>
    </row>
    <row r="7010" spans="1:17" s="364" customFormat="1" ht="109.2" customHeight="1" x14ac:dyDescent="0.3">
      <c r="A7010" s="368"/>
      <c r="B7010" s="361"/>
      <c r="C7010" s="368"/>
      <c r="D7010" s="368"/>
      <c r="E7010" s="368"/>
      <c r="F7010" s="368"/>
      <c r="G7010" s="369"/>
      <c r="H7010" s="369"/>
      <c r="I7010" s="443"/>
      <c r="J7010" s="368"/>
      <c r="O7010" s="457"/>
      <c r="P7010" s="398"/>
      <c r="Q7010" s="398"/>
    </row>
    <row r="7011" spans="1:17" s="364" customFormat="1" ht="109.2" customHeight="1" x14ac:dyDescent="0.3">
      <c r="A7011" s="368"/>
      <c r="B7011" s="361"/>
      <c r="C7011" s="368"/>
      <c r="D7011" s="368"/>
      <c r="E7011" s="368"/>
      <c r="F7011" s="368"/>
      <c r="G7011" s="369"/>
      <c r="H7011" s="369"/>
      <c r="I7011" s="443"/>
      <c r="J7011" s="368"/>
      <c r="O7011" s="457"/>
      <c r="P7011" s="398"/>
      <c r="Q7011" s="398"/>
    </row>
    <row r="7012" spans="1:17" s="364" customFormat="1" ht="109.2" customHeight="1" x14ac:dyDescent="0.3">
      <c r="A7012" s="368"/>
      <c r="B7012" s="361"/>
      <c r="C7012" s="368"/>
      <c r="D7012" s="368"/>
      <c r="E7012" s="368"/>
      <c r="F7012" s="368"/>
      <c r="G7012" s="369"/>
      <c r="H7012" s="369"/>
      <c r="I7012" s="443"/>
      <c r="J7012" s="368"/>
      <c r="O7012" s="457"/>
      <c r="P7012" s="398"/>
      <c r="Q7012" s="398"/>
    </row>
    <row r="7013" spans="1:17" s="364" customFormat="1" ht="109.2" customHeight="1" x14ac:dyDescent="0.3">
      <c r="A7013" s="368"/>
      <c r="B7013" s="361"/>
      <c r="C7013" s="368"/>
      <c r="D7013" s="368"/>
      <c r="E7013" s="368"/>
      <c r="F7013" s="368"/>
      <c r="G7013" s="369"/>
      <c r="H7013" s="369"/>
      <c r="I7013" s="443"/>
      <c r="J7013" s="368"/>
      <c r="O7013" s="457"/>
      <c r="P7013" s="398"/>
      <c r="Q7013" s="398"/>
    </row>
    <row r="7014" spans="1:17" s="364" customFormat="1" ht="109.2" customHeight="1" x14ac:dyDescent="0.3">
      <c r="A7014" s="368"/>
      <c r="B7014" s="361"/>
      <c r="C7014" s="368"/>
      <c r="D7014" s="368"/>
      <c r="E7014" s="368"/>
      <c r="F7014" s="368"/>
      <c r="G7014" s="369"/>
      <c r="H7014" s="369"/>
      <c r="I7014" s="443"/>
      <c r="J7014" s="368"/>
      <c r="O7014" s="457"/>
      <c r="P7014" s="398"/>
      <c r="Q7014" s="398"/>
    </row>
    <row r="7015" spans="1:17" s="364" customFormat="1" ht="109.2" customHeight="1" x14ac:dyDescent="0.3">
      <c r="A7015" s="368"/>
      <c r="B7015" s="361"/>
      <c r="C7015" s="368"/>
      <c r="D7015" s="368"/>
      <c r="E7015" s="368"/>
      <c r="F7015" s="368"/>
      <c r="G7015" s="369"/>
      <c r="H7015" s="369"/>
      <c r="I7015" s="443"/>
      <c r="J7015" s="368"/>
      <c r="O7015" s="457"/>
      <c r="P7015" s="398"/>
      <c r="Q7015" s="398"/>
    </row>
    <row r="7016" spans="1:17" s="364" customFormat="1" ht="109.2" customHeight="1" x14ac:dyDescent="0.3">
      <c r="A7016" s="368"/>
      <c r="B7016" s="361"/>
      <c r="C7016" s="368"/>
      <c r="D7016" s="368"/>
      <c r="E7016" s="368"/>
      <c r="F7016" s="368"/>
      <c r="G7016" s="369"/>
      <c r="H7016" s="369"/>
      <c r="I7016" s="443"/>
      <c r="J7016" s="368"/>
      <c r="O7016" s="457"/>
      <c r="P7016" s="398"/>
      <c r="Q7016" s="398"/>
    </row>
    <row r="7017" spans="1:17" s="364" customFormat="1" ht="109.2" customHeight="1" x14ac:dyDescent="0.3">
      <c r="A7017" s="368"/>
      <c r="B7017" s="361"/>
      <c r="C7017" s="368"/>
      <c r="D7017" s="368"/>
      <c r="E7017" s="368"/>
      <c r="F7017" s="368"/>
      <c r="G7017" s="369"/>
      <c r="H7017" s="369"/>
      <c r="I7017" s="443"/>
      <c r="J7017" s="368"/>
      <c r="O7017" s="457"/>
      <c r="P7017" s="398"/>
      <c r="Q7017" s="398"/>
    </row>
    <row r="7018" spans="1:17" s="364" customFormat="1" ht="109.2" customHeight="1" x14ac:dyDescent="0.3">
      <c r="A7018" s="368"/>
      <c r="B7018" s="361"/>
      <c r="C7018" s="368"/>
      <c r="D7018" s="368"/>
      <c r="E7018" s="368"/>
      <c r="F7018" s="368"/>
      <c r="G7018" s="369"/>
      <c r="H7018" s="369"/>
      <c r="I7018" s="443"/>
      <c r="J7018" s="368"/>
      <c r="O7018" s="457"/>
      <c r="P7018" s="398"/>
      <c r="Q7018" s="398"/>
    </row>
    <row r="7019" spans="1:17" s="364" customFormat="1" ht="109.2" customHeight="1" x14ac:dyDescent="0.3">
      <c r="A7019" s="368"/>
      <c r="B7019" s="361"/>
      <c r="C7019" s="368"/>
      <c r="D7019" s="368"/>
      <c r="E7019" s="368"/>
      <c r="F7019" s="368"/>
      <c r="G7019" s="369"/>
      <c r="H7019" s="369"/>
      <c r="I7019" s="443"/>
      <c r="J7019" s="368"/>
      <c r="O7019" s="457"/>
      <c r="P7019" s="398"/>
      <c r="Q7019" s="398"/>
    </row>
    <row r="7020" spans="1:17" s="364" customFormat="1" ht="109.2" customHeight="1" x14ac:dyDescent="0.3">
      <c r="A7020" s="368"/>
      <c r="B7020" s="361"/>
      <c r="C7020" s="368"/>
      <c r="D7020" s="368"/>
      <c r="E7020" s="368"/>
      <c r="F7020" s="368"/>
      <c r="G7020" s="369"/>
      <c r="H7020" s="369"/>
      <c r="I7020" s="443"/>
      <c r="J7020" s="368"/>
      <c r="O7020" s="457"/>
      <c r="P7020" s="398"/>
      <c r="Q7020" s="398"/>
    </row>
    <row r="7021" spans="1:17" s="364" customFormat="1" ht="109.2" customHeight="1" x14ac:dyDescent="0.3">
      <c r="A7021" s="368"/>
      <c r="B7021" s="361"/>
      <c r="C7021" s="368"/>
      <c r="D7021" s="368"/>
      <c r="E7021" s="368"/>
      <c r="F7021" s="368"/>
      <c r="G7021" s="369"/>
      <c r="H7021" s="369"/>
      <c r="I7021" s="443"/>
      <c r="J7021" s="368"/>
      <c r="O7021" s="457"/>
      <c r="P7021" s="398"/>
      <c r="Q7021" s="398"/>
    </row>
    <row r="7022" spans="1:17" s="364" customFormat="1" ht="109.2" customHeight="1" x14ac:dyDescent="0.3">
      <c r="A7022" s="368"/>
      <c r="B7022" s="361"/>
      <c r="C7022" s="368"/>
      <c r="D7022" s="368"/>
      <c r="E7022" s="368"/>
      <c r="F7022" s="368"/>
      <c r="G7022" s="369"/>
      <c r="H7022" s="369"/>
      <c r="I7022" s="443"/>
      <c r="J7022" s="368"/>
      <c r="O7022" s="457"/>
      <c r="P7022" s="398"/>
      <c r="Q7022" s="398"/>
    </row>
    <row r="7023" spans="1:17" s="364" customFormat="1" ht="109.2" customHeight="1" x14ac:dyDescent="0.3">
      <c r="A7023" s="368"/>
      <c r="B7023" s="361"/>
      <c r="C7023" s="368"/>
      <c r="D7023" s="368"/>
      <c r="E7023" s="368"/>
      <c r="F7023" s="368"/>
      <c r="G7023" s="369"/>
      <c r="H7023" s="369"/>
      <c r="I7023" s="443"/>
      <c r="J7023" s="368"/>
      <c r="O7023" s="457"/>
      <c r="P7023" s="398"/>
      <c r="Q7023" s="398"/>
    </row>
    <row r="7024" spans="1:17" s="364" customFormat="1" ht="109.2" customHeight="1" x14ac:dyDescent="0.3">
      <c r="A7024" s="368"/>
      <c r="B7024" s="361"/>
      <c r="C7024" s="368"/>
      <c r="D7024" s="368"/>
      <c r="E7024" s="368"/>
      <c r="F7024" s="368"/>
      <c r="G7024" s="369"/>
      <c r="H7024" s="369"/>
      <c r="I7024" s="443"/>
      <c r="J7024" s="368"/>
      <c r="O7024" s="457"/>
      <c r="P7024" s="398"/>
      <c r="Q7024" s="398"/>
    </row>
    <row r="7025" spans="1:17" s="364" customFormat="1" ht="109.2" customHeight="1" x14ac:dyDescent="0.3">
      <c r="A7025" s="368"/>
      <c r="B7025" s="361"/>
      <c r="C7025" s="368"/>
      <c r="D7025" s="368"/>
      <c r="E7025" s="368"/>
      <c r="F7025" s="368"/>
      <c r="G7025" s="369"/>
      <c r="H7025" s="369"/>
      <c r="I7025" s="443"/>
      <c r="J7025" s="368"/>
      <c r="O7025" s="457"/>
      <c r="P7025" s="398"/>
      <c r="Q7025" s="398"/>
    </row>
    <row r="7026" spans="1:17" s="364" customFormat="1" ht="109.2" customHeight="1" x14ac:dyDescent="0.3">
      <c r="A7026" s="368"/>
      <c r="B7026" s="361"/>
      <c r="C7026" s="368"/>
      <c r="D7026" s="368"/>
      <c r="E7026" s="368"/>
      <c r="F7026" s="368"/>
      <c r="G7026" s="369"/>
      <c r="H7026" s="369"/>
      <c r="I7026" s="443"/>
      <c r="J7026" s="368"/>
      <c r="O7026" s="457"/>
      <c r="P7026" s="398"/>
      <c r="Q7026" s="398"/>
    </row>
    <row r="7027" spans="1:17" s="364" customFormat="1" ht="109.2" customHeight="1" x14ac:dyDescent="0.3">
      <c r="A7027" s="368"/>
      <c r="B7027" s="361"/>
      <c r="C7027" s="368"/>
      <c r="D7027" s="368"/>
      <c r="E7027" s="368"/>
      <c r="F7027" s="368"/>
      <c r="G7027" s="369"/>
      <c r="H7027" s="369"/>
      <c r="I7027" s="443"/>
      <c r="J7027" s="368"/>
      <c r="O7027" s="457"/>
      <c r="P7027" s="398"/>
      <c r="Q7027" s="398"/>
    </row>
    <row r="7028" spans="1:17" s="364" customFormat="1" ht="109.2" customHeight="1" x14ac:dyDescent="0.3">
      <c r="A7028" s="368"/>
      <c r="B7028" s="361"/>
      <c r="C7028" s="368"/>
      <c r="D7028" s="368"/>
      <c r="E7028" s="368"/>
      <c r="F7028" s="368"/>
      <c r="G7028" s="369"/>
      <c r="H7028" s="369"/>
      <c r="I7028" s="443"/>
      <c r="J7028" s="368"/>
      <c r="O7028" s="457"/>
      <c r="P7028" s="398"/>
      <c r="Q7028" s="398"/>
    </row>
    <row r="7029" spans="1:17" s="364" customFormat="1" ht="109.2" customHeight="1" x14ac:dyDescent="0.3">
      <c r="A7029" s="368"/>
      <c r="B7029" s="361"/>
      <c r="C7029" s="368"/>
      <c r="D7029" s="368"/>
      <c r="E7029" s="368"/>
      <c r="F7029" s="368"/>
      <c r="G7029" s="369"/>
      <c r="H7029" s="369"/>
      <c r="I7029" s="443"/>
      <c r="J7029" s="368"/>
      <c r="O7029" s="457"/>
      <c r="P7029" s="398"/>
      <c r="Q7029" s="398"/>
    </row>
    <row r="7030" spans="1:17" s="364" customFormat="1" ht="109.2" customHeight="1" x14ac:dyDescent="0.3">
      <c r="A7030" s="368"/>
      <c r="B7030" s="361"/>
      <c r="C7030" s="368"/>
      <c r="D7030" s="368"/>
      <c r="E7030" s="368"/>
      <c r="F7030" s="368"/>
      <c r="G7030" s="369"/>
      <c r="H7030" s="369"/>
      <c r="I7030" s="443"/>
      <c r="J7030" s="368"/>
      <c r="O7030" s="457"/>
      <c r="P7030" s="398"/>
      <c r="Q7030" s="398"/>
    </row>
    <row r="7031" spans="1:17" s="364" customFormat="1" ht="109.2" customHeight="1" x14ac:dyDescent="0.3">
      <c r="A7031" s="368"/>
      <c r="B7031" s="361"/>
      <c r="C7031" s="368"/>
      <c r="D7031" s="368"/>
      <c r="E7031" s="368"/>
      <c r="F7031" s="368"/>
      <c r="G7031" s="369"/>
      <c r="H7031" s="369"/>
      <c r="I7031" s="443"/>
      <c r="J7031" s="368"/>
      <c r="O7031" s="457"/>
      <c r="P7031" s="398"/>
      <c r="Q7031" s="398"/>
    </row>
    <row r="7032" spans="1:17" s="364" customFormat="1" ht="109.2" customHeight="1" x14ac:dyDescent="0.3">
      <c r="A7032" s="368"/>
      <c r="B7032" s="361"/>
      <c r="C7032" s="368"/>
      <c r="D7032" s="368"/>
      <c r="E7032" s="368"/>
      <c r="F7032" s="368"/>
      <c r="G7032" s="369"/>
      <c r="H7032" s="369"/>
      <c r="I7032" s="443"/>
      <c r="J7032" s="368"/>
      <c r="O7032" s="457"/>
      <c r="P7032" s="398"/>
      <c r="Q7032" s="398"/>
    </row>
    <row r="7033" spans="1:17" s="364" customFormat="1" ht="109.2" customHeight="1" x14ac:dyDescent="0.3">
      <c r="A7033" s="368"/>
      <c r="B7033" s="361"/>
      <c r="C7033" s="368"/>
      <c r="D7033" s="368"/>
      <c r="E7033" s="368"/>
      <c r="F7033" s="368"/>
      <c r="G7033" s="369"/>
      <c r="H7033" s="369"/>
      <c r="I7033" s="443"/>
      <c r="J7033" s="368"/>
      <c r="O7033" s="457"/>
      <c r="P7033" s="398"/>
      <c r="Q7033" s="398"/>
    </row>
    <row r="7034" spans="1:17" s="364" customFormat="1" ht="109.2" customHeight="1" x14ac:dyDescent="0.3">
      <c r="A7034" s="368"/>
      <c r="B7034" s="361"/>
      <c r="C7034" s="368"/>
      <c r="D7034" s="368"/>
      <c r="E7034" s="368"/>
      <c r="F7034" s="368"/>
      <c r="G7034" s="369"/>
      <c r="H7034" s="369"/>
      <c r="I7034" s="443"/>
      <c r="J7034" s="368"/>
      <c r="O7034" s="457"/>
      <c r="P7034" s="398"/>
      <c r="Q7034" s="398"/>
    </row>
    <row r="7035" spans="1:17" s="364" customFormat="1" ht="109.2" customHeight="1" x14ac:dyDescent="0.3">
      <c r="A7035" s="368"/>
      <c r="B7035" s="361"/>
      <c r="C7035" s="368"/>
      <c r="D7035" s="368"/>
      <c r="E7035" s="368"/>
      <c r="F7035" s="368"/>
      <c r="G7035" s="369"/>
      <c r="H7035" s="369"/>
      <c r="I7035" s="443"/>
      <c r="J7035" s="368"/>
      <c r="O7035" s="457"/>
      <c r="P7035" s="398"/>
      <c r="Q7035" s="398"/>
    </row>
    <row r="7036" spans="1:17" s="364" customFormat="1" ht="109.2" customHeight="1" x14ac:dyDescent="0.3">
      <c r="A7036" s="368"/>
      <c r="B7036" s="361"/>
      <c r="C7036" s="368"/>
      <c r="D7036" s="368"/>
      <c r="E7036" s="368"/>
      <c r="F7036" s="368"/>
      <c r="G7036" s="369"/>
      <c r="H7036" s="369"/>
      <c r="I7036" s="443"/>
      <c r="J7036" s="368"/>
      <c r="O7036" s="457"/>
      <c r="P7036" s="398"/>
      <c r="Q7036" s="398"/>
    </row>
    <row r="7037" spans="1:17" s="364" customFormat="1" ht="109.2" customHeight="1" x14ac:dyDescent="0.3">
      <c r="A7037" s="368"/>
      <c r="B7037" s="361"/>
      <c r="C7037" s="368"/>
      <c r="D7037" s="368"/>
      <c r="E7037" s="368"/>
      <c r="F7037" s="368"/>
      <c r="G7037" s="369"/>
      <c r="H7037" s="369"/>
      <c r="I7037" s="443"/>
      <c r="J7037" s="368"/>
      <c r="O7037" s="457"/>
      <c r="P7037" s="398"/>
      <c r="Q7037" s="398"/>
    </row>
    <row r="7038" spans="1:17" s="364" customFormat="1" ht="109.2" customHeight="1" x14ac:dyDescent="0.3">
      <c r="A7038" s="368"/>
      <c r="B7038" s="361"/>
      <c r="C7038" s="368"/>
      <c r="D7038" s="368"/>
      <c r="E7038" s="368"/>
      <c r="F7038" s="368"/>
      <c r="G7038" s="369"/>
      <c r="H7038" s="369"/>
      <c r="I7038" s="443"/>
      <c r="J7038" s="368"/>
      <c r="O7038" s="457"/>
      <c r="P7038" s="398"/>
      <c r="Q7038" s="398"/>
    </row>
    <row r="7039" spans="1:17" s="364" customFormat="1" ht="109.2" customHeight="1" x14ac:dyDescent="0.3">
      <c r="A7039" s="368"/>
      <c r="B7039" s="361"/>
      <c r="C7039" s="368"/>
      <c r="D7039" s="368"/>
      <c r="E7039" s="368"/>
      <c r="F7039" s="368"/>
      <c r="G7039" s="369"/>
      <c r="H7039" s="369"/>
      <c r="I7039" s="443"/>
      <c r="J7039" s="368"/>
      <c r="O7039" s="457"/>
      <c r="P7039" s="398"/>
      <c r="Q7039" s="398"/>
    </row>
    <row r="7040" spans="1:17" s="364" customFormat="1" ht="109.2" customHeight="1" x14ac:dyDescent="0.3">
      <c r="A7040" s="368"/>
      <c r="B7040" s="361"/>
      <c r="C7040" s="368"/>
      <c r="D7040" s="368"/>
      <c r="E7040" s="368"/>
      <c r="F7040" s="368"/>
      <c r="G7040" s="369"/>
      <c r="H7040" s="369"/>
      <c r="I7040" s="443"/>
      <c r="J7040" s="368"/>
      <c r="O7040" s="457"/>
      <c r="P7040" s="398"/>
      <c r="Q7040" s="398"/>
    </row>
    <row r="7041" spans="1:17" s="364" customFormat="1" ht="109.2" customHeight="1" x14ac:dyDescent="0.3">
      <c r="A7041" s="368"/>
      <c r="B7041" s="361"/>
      <c r="C7041" s="368"/>
      <c r="D7041" s="368"/>
      <c r="E7041" s="368"/>
      <c r="F7041" s="368"/>
      <c r="G7041" s="369"/>
      <c r="H7041" s="369"/>
      <c r="I7041" s="443"/>
      <c r="J7041" s="368"/>
      <c r="O7041" s="457"/>
      <c r="P7041" s="398"/>
      <c r="Q7041" s="398"/>
    </row>
    <row r="7042" spans="1:17" s="364" customFormat="1" ht="109.2" customHeight="1" x14ac:dyDescent="0.3">
      <c r="A7042" s="368"/>
      <c r="B7042" s="361"/>
      <c r="C7042" s="368"/>
      <c r="D7042" s="368"/>
      <c r="E7042" s="368"/>
      <c r="F7042" s="368"/>
      <c r="G7042" s="369"/>
      <c r="H7042" s="369"/>
      <c r="I7042" s="443"/>
      <c r="J7042" s="368"/>
      <c r="O7042" s="457"/>
      <c r="P7042" s="398"/>
      <c r="Q7042" s="398"/>
    </row>
    <row r="7043" spans="1:17" s="364" customFormat="1" ht="109.2" customHeight="1" x14ac:dyDescent="0.3">
      <c r="A7043" s="368"/>
      <c r="B7043" s="361"/>
      <c r="C7043" s="368"/>
      <c r="D7043" s="368"/>
      <c r="E7043" s="368"/>
      <c r="F7043" s="368"/>
      <c r="G7043" s="369"/>
      <c r="H7043" s="369"/>
      <c r="I7043" s="443"/>
      <c r="J7043" s="368"/>
      <c r="O7043" s="457"/>
      <c r="P7043" s="398"/>
      <c r="Q7043" s="398"/>
    </row>
    <row r="7044" spans="1:17" s="364" customFormat="1" ht="109.2" customHeight="1" x14ac:dyDescent="0.3">
      <c r="A7044" s="368"/>
      <c r="B7044" s="361"/>
      <c r="C7044" s="368"/>
      <c r="D7044" s="368"/>
      <c r="E7044" s="368"/>
      <c r="F7044" s="368"/>
      <c r="G7044" s="369"/>
      <c r="H7044" s="369"/>
      <c r="I7044" s="443"/>
      <c r="J7044" s="368"/>
      <c r="O7044" s="457"/>
      <c r="P7044" s="398"/>
      <c r="Q7044" s="398"/>
    </row>
    <row r="7045" spans="1:17" s="364" customFormat="1" ht="109.2" customHeight="1" x14ac:dyDescent="0.3">
      <c r="A7045" s="368"/>
      <c r="B7045" s="361"/>
      <c r="C7045" s="368"/>
      <c r="D7045" s="368"/>
      <c r="E7045" s="368"/>
      <c r="F7045" s="368"/>
      <c r="G7045" s="369"/>
      <c r="H7045" s="369"/>
      <c r="I7045" s="443"/>
      <c r="J7045" s="368"/>
      <c r="O7045" s="457"/>
      <c r="P7045" s="398"/>
      <c r="Q7045" s="398"/>
    </row>
    <row r="7046" spans="1:17" s="364" customFormat="1" ht="109.2" customHeight="1" x14ac:dyDescent="0.3">
      <c r="A7046" s="368"/>
      <c r="B7046" s="361"/>
      <c r="C7046" s="368"/>
      <c r="D7046" s="368"/>
      <c r="E7046" s="368"/>
      <c r="F7046" s="368"/>
      <c r="G7046" s="369"/>
      <c r="H7046" s="369"/>
      <c r="I7046" s="443"/>
      <c r="J7046" s="368"/>
      <c r="O7046" s="457"/>
      <c r="P7046" s="398"/>
      <c r="Q7046" s="398"/>
    </row>
    <row r="7047" spans="1:17" s="364" customFormat="1" ht="109.2" customHeight="1" x14ac:dyDescent="0.3">
      <c r="A7047" s="368"/>
      <c r="B7047" s="361"/>
      <c r="C7047" s="368"/>
      <c r="D7047" s="368"/>
      <c r="E7047" s="368"/>
      <c r="F7047" s="368"/>
      <c r="G7047" s="369"/>
      <c r="H7047" s="369"/>
      <c r="I7047" s="443"/>
      <c r="J7047" s="368"/>
      <c r="O7047" s="457"/>
      <c r="P7047" s="398"/>
      <c r="Q7047" s="398"/>
    </row>
    <row r="7048" spans="1:17" s="364" customFormat="1" ht="109.2" customHeight="1" x14ac:dyDescent="0.3">
      <c r="A7048" s="368"/>
      <c r="B7048" s="361"/>
      <c r="C7048" s="368"/>
      <c r="D7048" s="368"/>
      <c r="E7048" s="368"/>
      <c r="F7048" s="368"/>
      <c r="G7048" s="369"/>
      <c r="H7048" s="369"/>
      <c r="I7048" s="443"/>
      <c r="J7048" s="368"/>
      <c r="O7048" s="457"/>
      <c r="P7048" s="398"/>
      <c r="Q7048" s="398"/>
    </row>
    <row r="7049" spans="1:17" s="364" customFormat="1" ht="109.2" customHeight="1" x14ac:dyDescent="0.3">
      <c r="A7049" s="368"/>
      <c r="B7049" s="361"/>
      <c r="C7049" s="368"/>
      <c r="D7049" s="368"/>
      <c r="E7049" s="368"/>
      <c r="F7049" s="368"/>
      <c r="G7049" s="369"/>
      <c r="H7049" s="369"/>
      <c r="I7049" s="443"/>
      <c r="J7049" s="368"/>
      <c r="O7049" s="457"/>
      <c r="P7049" s="398"/>
      <c r="Q7049" s="398"/>
    </row>
    <row r="7050" spans="1:17" s="364" customFormat="1" ht="109.2" customHeight="1" x14ac:dyDescent="0.3">
      <c r="A7050" s="368"/>
      <c r="B7050" s="361"/>
      <c r="C7050" s="368"/>
      <c r="D7050" s="368"/>
      <c r="E7050" s="368"/>
      <c r="F7050" s="368"/>
      <c r="G7050" s="369"/>
      <c r="H7050" s="369"/>
      <c r="I7050" s="443"/>
      <c r="J7050" s="368"/>
      <c r="O7050" s="457"/>
      <c r="P7050" s="398"/>
      <c r="Q7050" s="398"/>
    </row>
    <row r="7051" spans="1:17" s="364" customFormat="1" ht="109.2" customHeight="1" x14ac:dyDescent="0.3">
      <c r="A7051" s="368"/>
      <c r="B7051" s="361"/>
      <c r="C7051" s="368"/>
      <c r="D7051" s="368"/>
      <c r="E7051" s="368"/>
      <c r="F7051" s="368"/>
      <c r="G7051" s="369"/>
      <c r="H7051" s="369"/>
      <c r="I7051" s="443"/>
      <c r="J7051" s="368"/>
      <c r="O7051" s="457"/>
      <c r="P7051" s="398"/>
      <c r="Q7051" s="398"/>
    </row>
    <row r="7052" spans="1:17" s="364" customFormat="1" ht="109.2" customHeight="1" x14ac:dyDescent="0.3">
      <c r="A7052" s="368"/>
      <c r="B7052" s="361"/>
      <c r="C7052" s="368"/>
      <c r="D7052" s="368"/>
      <c r="E7052" s="368"/>
      <c r="F7052" s="368"/>
      <c r="G7052" s="369"/>
      <c r="H7052" s="369"/>
      <c r="I7052" s="443"/>
      <c r="J7052" s="368"/>
      <c r="O7052" s="457"/>
      <c r="P7052" s="398"/>
      <c r="Q7052" s="398"/>
    </row>
    <row r="7053" spans="1:17" s="364" customFormat="1" ht="109.2" customHeight="1" x14ac:dyDescent="0.3">
      <c r="A7053" s="368"/>
      <c r="B7053" s="361"/>
      <c r="C7053" s="368"/>
      <c r="D7053" s="368"/>
      <c r="E7053" s="368"/>
      <c r="F7053" s="368"/>
      <c r="G7053" s="369"/>
      <c r="H7053" s="369"/>
      <c r="I7053" s="443"/>
      <c r="J7053" s="368"/>
      <c r="O7053" s="457"/>
      <c r="P7053" s="398"/>
      <c r="Q7053" s="398"/>
    </row>
    <row r="7054" spans="1:17" s="364" customFormat="1" ht="109.2" customHeight="1" x14ac:dyDescent="0.3">
      <c r="A7054" s="368"/>
      <c r="B7054" s="361"/>
      <c r="C7054" s="368"/>
      <c r="D7054" s="368"/>
      <c r="E7054" s="368"/>
      <c r="F7054" s="368"/>
      <c r="G7054" s="369"/>
      <c r="H7054" s="369"/>
      <c r="I7054" s="443"/>
      <c r="J7054" s="368"/>
      <c r="O7054" s="457"/>
      <c r="P7054" s="398"/>
      <c r="Q7054" s="398"/>
    </row>
    <row r="7055" spans="1:17" s="364" customFormat="1" ht="109.2" customHeight="1" x14ac:dyDescent="0.3">
      <c r="A7055" s="368"/>
      <c r="B7055" s="361"/>
      <c r="C7055" s="368"/>
      <c r="D7055" s="368"/>
      <c r="E7055" s="368"/>
      <c r="F7055" s="368"/>
      <c r="G7055" s="369"/>
      <c r="H7055" s="369"/>
      <c r="I7055" s="443"/>
      <c r="J7055" s="368"/>
      <c r="O7055" s="457"/>
      <c r="P7055" s="398"/>
      <c r="Q7055" s="398"/>
    </row>
    <row r="7056" spans="1:17" s="364" customFormat="1" ht="109.2" customHeight="1" x14ac:dyDescent="0.3">
      <c r="A7056" s="368"/>
      <c r="B7056" s="361"/>
      <c r="C7056" s="368"/>
      <c r="D7056" s="368"/>
      <c r="E7056" s="368"/>
      <c r="F7056" s="368"/>
      <c r="G7056" s="369"/>
      <c r="H7056" s="369"/>
      <c r="I7056" s="443"/>
      <c r="J7056" s="368"/>
      <c r="O7056" s="457"/>
      <c r="P7056" s="398"/>
      <c r="Q7056" s="398"/>
    </row>
    <row r="7057" spans="1:17" s="364" customFormat="1" ht="109.2" customHeight="1" x14ac:dyDescent="0.3">
      <c r="A7057" s="368"/>
      <c r="B7057" s="361"/>
      <c r="C7057" s="368"/>
      <c r="D7057" s="368"/>
      <c r="E7057" s="368"/>
      <c r="F7057" s="368"/>
      <c r="G7057" s="369"/>
      <c r="H7057" s="369"/>
      <c r="I7057" s="443"/>
      <c r="J7057" s="368"/>
      <c r="O7057" s="457"/>
      <c r="P7057" s="398"/>
      <c r="Q7057" s="398"/>
    </row>
    <row r="7058" spans="1:17" s="364" customFormat="1" ht="109.2" customHeight="1" x14ac:dyDescent="0.3">
      <c r="A7058" s="368"/>
      <c r="B7058" s="361"/>
      <c r="C7058" s="368"/>
      <c r="D7058" s="368"/>
      <c r="E7058" s="368"/>
      <c r="F7058" s="368"/>
      <c r="G7058" s="369"/>
      <c r="H7058" s="369"/>
      <c r="I7058" s="443"/>
      <c r="J7058" s="368"/>
      <c r="O7058" s="457"/>
      <c r="P7058" s="398"/>
      <c r="Q7058" s="398"/>
    </row>
    <row r="7059" spans="1:17" s="364" customFormat="1" ht="109.2" customHeight="1" x14ac:dyDescent="0.3">
      <c r="A7059" s="368"/>
      <c r="B7059" s="361"/>
      <c r="C7059" s="368"/>
      <c r="D7059" s="368"/>
      <c r="E7059" s="368"/>
      <c r="F7059" s="368"/>
      <c r="G7059" s="369"/>
      <c r="H7059" s="369"/>
      <c r="I7059" s="443"/>
      <c r="J7059" s="368"/>
      <c r="O7059" s="457"/>
      <c r="P7059" s="398"/>
      <c r="Q7059" s="398"/>
    </row>
    <row r="7060" spans="1:17" s="364" customFormat="1" ht="109.2" customHeight="1" x14ac:dyDescent="0.3">
      <c r="A7060" s="368"/>
      <c r="B7060" s="361"/>
      <c r="C7060" s="368"/>
      <c r="D7060" s="368"/>
      <c r="E7060" s="368"/>
      <c r="F7060" s="368"/>
      <c r="G7060" s="369"/>
      <c r="H7060" s="369"/>
      <c r="I7060" s="443"/>
      <c r="J7060" s="368"/>
      <c r="O7060" s="457"/>
      <c r="P7060" s="398"/>
      <c r="Q7060" s="398"/>
    </row>
    <row r="7061" spans="1:17" s="364" customFormat="1" ht="109.2" customHeight="1" x14ac:dyDescent="0.3">
      <c r="A7061" s="368"/>
      <c r="B7061" s="361"/>
      <c r="C7061" s="368"/>
      <c r="D7061" s="368"/>
      <c r="E7061" s="368"/>
      <c r="F7061" s="368"/>
      <c r="G7061" s="369"/>
      <c r="H7061" s="369"/>
      <c r="I7061" s="443"/>
      <c r="J7061" s="368"/>
      <c r="O7061" s="457"/>
      <c r="P7061" s="398"/>
      <c r="Q7061" s="398"/>
    </row>
    <row r="7062" spans="1:17" s="364" customFormat="1" ht="109.2" customHeight="1" x14ac:dyDescent="0.3">
      <c r="A7062" s="368"/>
      <c r="B7062" s="361"/>
      <c r="C7062" s="368"/>
      <c r="D7062" s="368"/>
      <c r="E7062" s="368"/>
      <c r="F7062" s="368"/>
      <c r="G7062" s="369"/>
      <c r="H7062" s="369"/>
      <c r="I7062" s="443"/>
      <c r="J7062" s="368"/>
      <c r="O7062" s="457"/>
      <c r="P7062" s="398"/>
      <c r="Q7062" s="398"/>
    </row>
    <row r="7063" spans="1:17" s="364" customFormat="1" ht="109.2" customHeight="1" x14ac:dyDescent="0.3">
      <c r="A7063" s="368"/>
      <c r="B7063" s="361"/>
      <c r="C7063" s="368"/>
      <c r="D7063" s="368"/>
      <c r="E7063" s="368"/>
      <c r="F7063" s="368"/>
      <c r="G7063" s="369"/>
      <c r="H7063" s="369"/>
      <c r="I7063" s="443"/>
      <c r="J7063" s="368"/>
      <c r="O7063" s="457"/>
      <c r="P7063" s="398"/>
      <c r="Q7063" s="398"/>
    </row>
    <row r="7064" spans="1:17" s="364" customFormat="1" ht="109.2" customHeight="1" x14ac:dyDescent="0.3">
      <c r="A7064" s="368"/>
      <c r="B7064" s="361"/>
      <c r="C7064" s="368"/>
      <c r="D7064" s="368"/>
      <c r="E7064" s="368"/>
      <c r="F7064" s="368"/>
      <c r="G7064" s="369"/>
      <c r="H7064" s="369"/>
      <c r="I7064" s="443"/>
      <c r="J7064" s="368"/>
      <c r="O7064" s="457"/>
      <c r="P7064" s="398"/>
      <c r="Q7064" s="398"/>
    </row>
    <row r="7065" spans="1:17" s="364" customFormat="1" ht="109.2" customHeight="1" x14ac:dyDescent="0.3">
      <c r="A7065" s="368"/>
      <c r="B7065" s="361"/>
      <c r="C7065" s="368"/>
      <c r="D7065" s="368"/>
      <c r="E7065" s="368"/>
      <c r="F7065" s="368"/>
      <c r="G7065" s="369"/>
      <c r="H7065" s="369"/>
      <c r="I7065" s="443"/>
      <c r="J7065" s="368"/>
      <c r="O7065" s="457"/>
      <c r="P7065" s="398"/>
      <c r="Q7065" s="398"/>
    </row>
    <row r="7066" spans="1:17" s="364" customFormat="1" ht="109.2" customHeight="1" x14ac:dyDescent="0.3">
      <c r="A7066" s="368"/>
      <c r="B7066" s="361"/>
      <c r="C7066" s="368"/>
      <c r="D7066" s="368"/>
      <c r="E7066" s="368"/>
      <c r="F7066" s="368"/>
      <c r="G7066" s="369"/>
      <c r="H7066" s="369"/>
      <c r="I7066" s="443"/>
      <c r="J7066" s="368"/>
      <c r="O7066" s="457"/>
      <c r="P7066" s="398"/>
      <c r="Q7066" s="398"/>
    </row>
    <row r="7067" spans="1:17" s="364" customFormat="1" ht="109.2" customHeight="1" x14ac:dyDescent="0.3">
      <c r="A7067" s="368"/>
      <c r="B7067" s="361"/>
      <c r="C7067" s="368"/>
      <c r="D7067" s="368"/>
      <c r="E7067" s="368"/>
      <c r="F7067" s="368"/>
      <c r="G7067" s="369"/>
      <c r="H7067" s="369"/>
      <c r="I7067" s="443"/>
      <c r="J7067" s="368"/>
      <c r="O7067" s="457"/>
      <c r="P7067" s="398"/>
      <c r="Q7067" s="398"/>
    </row>
    <row r="7068" spans="1:17" s="364" customFormat="1" ht="109.2" customHeight="1" x14ac:dyDescent="0.3">
      <c r="A7068" s="368"/>
      <c r="B7068" s="361"/>
      <c r="C7068" s="368"/>
      <c r="D7068" s="368"/>
      <c r="E7068" s="368"/>
      <c r="F7068" s="368"/>
      <c r="G7068" s="369"/>
      <c r="H7068" s="369"/>
      <c r="I7068" s="443"/>
      <c r="J7068" s="368"/>
      <c r="O7068" s="457"/>
      <c r="P7068" s="398"/>
      <c r="Q7068" s="398"/>
    </row>
    <row r="7069" spans="1:17" s="364" customFormat="1" ht="109.2" customHeight="1" x14ac:dyDescent="0.3">
      <c r="A7069" s="368"/>
      <c r="B7069" s="361"/>
      <c r="C7069" s="368"/>
      <c r="D7069" s="368"/>
      <c r="E7069" s="368"/>
      <c r="F7069" s="368"/>
      <c r="G7069" s="369"/>
      <c r="H7069" s="369"/>
      <c r="I7069" s="443"/>
      <c r="J7069" s="368"/>
      <c r="O7069" s="457"/>
      <c r="P7069" s="398"/>
      <c r="Q7069" s="398"/>
    </row>
    <row r="7070" spans="1:17" s="364" customFormat="1" ht="109.2" customHeight="1" x14ac:dyDescent="0.3">
      <c r="A7070" s="368"/>
      <c r="B7070" s="361"/>
      <c r="C7070" s="368"/>
      <c r="D7070" s="368"/>
      <c r="E7070" s="368"/>
      <c r="F7070" s="368"/>
      <c r="G7070" s="369"/>
      <c r="H7070" s="369"/>
      <c r="I7070" s="443"/>
      <c r="J7070" s="368"/>
      <c r="O7070" s="457"/>
      <c r="P7070" s="398"/>
      <c r="Q7070" s="398"/>
    </row>
    <row r="7071" spans="1:17" s="364" customFormat="1" ht="109.2" customHeight="1" x14ac:dyDescent="0.3">
      <c r="A7071" s="368"/>
      <c r="B7071" s="361"/>
      <c r="C7071" s="368"/>
      <c r="D7071" s="368"/>
      <c r="E7071" s="368"/>
      <c r="F7071" s="368"/>
      <c r="G7071" s="369"/>
      <c r="H7071" s="369"/>
      <c r="I7071" s="443"/>
      <c r="J7071" s="368"/>
      <c r="O7071" s="457"/>
      <c r="P7071" s="398"/>
      <c r="Q7071" s="398"/>
    </row>
    <row r="7072" spans="1:17" s="364" customFormat="1" ht="109.2" customHeight="1" x14ac:dyDescent="0.3">
      <c r="A7072" s="368"/>
      <c r="B7072" s="361"/>
      <c r="C7072" s="368"/>
      <c r="D7072" s="368"/>
      <c r="E7072" s="368"/>
      <c r="F7072" s="368"/>
      <c r="G7072" s="369"/>
      <c r="H7072" s="369"/>
      <c r="I7072" s="443"/>
      <c r="J7072" s="368"/>
      <c r="O7072" s="457"/>
      <c r="P7072" s="398"/>
      <c r="Q7072" s="398"/>
    </row>
    <row r="7073" spans="1:17" s="364" customFormat="1" ht="109.2" customHeight="1" x14ac:dyDescent="0.3">
      <c r="A7073" s="368"/>
      <c r="B7073" s="361"/>
      <c r="C7073" s="368"/>
      <c r="D7073" s="368"/>
      <c r="E7073" s="368"/>
      <c r="F7073" s="368"/>
      <c r="G7073" s="369"/>
      <c r="H7073" s="369"/>
      <c r="I7073" s="443"/>
      <c r="J7073" s="368"/>
      <c r="O7073" s="457"/>
      <c r="P7073" s="398"/>
      <c r="Q7073" s="398"/>
    </row>
    <row r="7074" spans="1:17" s="364" customFormat="1" ht="109.2" customHeight="1" x14ac:dyDescent="0.3">
      <c r="A7074" s="368"/>
      <c r="B7074" s="361"/>
      <c r="C7074" s="368"/>
      <c r="D7074" s="368"/>
      <c r="E7074" s="368"/>
      <c r="F7074" s="368"/>
      <c r="G7074" s="369"/>
      <c r="H7074" s="369"/>
      <c r="I7074" s="443"/>
      <c r="J7074" s="368"/>
      <c r="O7074" s="457"/>
      <c r="P7074" s="398"/>
      <c r="Q7074" s="398"/>
    </row>
    <row r="7075" spans="1:17" s="364" customFormat="1" ht="109.2" customHeight="1" x14ac:dyDescent="0.3">
      <c r="A7075" s="368"/>
      <c r="B7075" s="361"/>
      <c r="C7075" s="368"/>
      <c r="D7075" s="368"/>
      <c r="E7075" s="368"/>
      <c r="F7075" s="368"/>
      <c r="G7075" s="369"/>
      <c r="H7075" s="369"/>
      <c r="I7075" s="443"/>
      <c r="J7075" s="368"/>
      <c r="O7075" s="457"/>
      <c r="P7075" s="398"/>
      <c r="Q7075" s="398"/>
    </row>
    <row r="7076" spans="1:17" s="364" customFormat="1" ht="109.2" customHeight="1" x14ac:dyDescent="0.3">
      <c r="A7076" s="368"/>
      <c r="B7076" s="361"/>
      <c r="C7076" s="368"/>
      <c r="D7076" s="368"/>
      <c r="E7076" s="368"/>
      <c r="F7076" s="368"/>
      <c r="G7076" s="369"/>
      <c r="H7076" s="369"/>
      <c r="I7076" s="443"/>
      <c r="J7076" s="368"/>
      <c r="O7076" s="457"/>
      <c r="P7076" s="398"/>
      <c r="Q7076" s="398"/>
    </row>
    <row r="7077" spans="1:17" s="364" customFormat="1" ht="109.2" customHeight="1" x14ac:dyDescent="0.3">
      <c r="A7077" s="368"/>
      <c r="B7077" s="361"/>
      <c r="C7077" s="368"/>
      <c r="D7077" s="368"/>
      <c r="E7077" s="368"/>
      <c r="F7077" s="368"/>
      <c r="G7077" s="369"/>
      <c r="H7077" s="369"/>
      <c r="I7077" s="443"/>
      <c r="J7077" s="368"/>
      <c r="O7077" s="457"/>
      <c r="P7077" s="398"/>
      <c r="Q7077" s="398"/>
    </row>
    <row r="7078" spans="1:17" s="364" customFormat="1" ht="109.2" customHeight="1" x14ac:dyDescent="0.3">
      <c r="A7078" s="368"/>
      <c r="B7078" s="361"/>
      <c r="C7078" s="368"/>
      <c r="D7078" s="368"/>
      <c r="E7078" s="368"/>
      <c r="F7078" s="368"/>
      <c r="G7078" s="369"/>
      <c r="H7078" s="369"/>
      <c r="I7078" s="443"/>
      <c r="J7078" s="368"/>
      <c r="O7078" s="457"/>
      <c r="P7078" s="398"/>
      <c r="Q7078" s="398"/>
    </row>
    <row r="7079" spans="1:17" s="364" customFormat="1" ht="109.2" customHeight="1" x14ac:dyDescent="0.3">
      <c r="A7079" s="368"/>
      <c r="B7079" s="361"/>
      <c r="C7079" s="368"/>
      <c r="D7079" s="368"/>
      <c r="E7079" s="368"/>
      <c r="F7079" s="368"/>
      <c r="G7079" s="369"/>
      <c r="H7079" s="369"/>
      <c r="I7079" s="443"/>
      <c r="J7079" s="368"/>
      <c r="O7079" s="457"/>
      <c r="P7079" s="398"/>
      <c r="Q7079" s="398"/>
    </row>
    <row r="7080" spans="1:17" s="364" customFormat="1" ht="109.2" customHeight="1" x14ac:dyDescent="0.3">
      <c r="A7080" s="368"/>
      <c r="B7080" s="361"/>
      <c r="C7080" s="368"/>
      <c r="D7080" s="368"/>
      <c r="E7080" s="368"/>
      <c r="F7080" s="368"/>
      <c r="G7080" s="369"/>
      <c r="H7080" s="369"/>
      <c r="I7080" s="443"/>
      <c r="J7080" s="368"/>
      <c r="O7080" s="457"/>
      <c r="P7080" s="398"/>
      <c r="Q7080" s="398"/>
    </row>
    <row r="7081" spans="1:17" s="364" customFormat="1" ht="109.2" customHeight="1" x14ac:dyDescent="0.3">
      <c r="A7081" s="368"/>
      <c r="B7081" s="361"/>
      <c r="C7081" s="368"/>
      <c r="D7081" s="368"/>
      <c r="E7081" s="368"/>
      <c r="F7081" s="368"/>
      <c r="G7081" s="369"/>
      <c r="H7081" s="369"/>
      <c r="I7081" s="443"/>
      <c r="J7081" s="368"/>
      <c r="O7081" s="457"/>
      <c r="P7081" s="398"/>
      <c r="Q7081" s="398"/>
    </row>
    <row r="7082" spans="1:17" s="364" customFormat="1" ht="109.2" customHeight="1" x14ac:dyDescent="0.3">
      <c r="A7082" s="368"/>
      <c r="B7082" s="361"/>
      <c r="C7082" s="368"/>
      <c r="D7082" s="368"/>
      <c r="E7082" s="368"/>
      <c r="F7082" s="368"/>
      <c r="G7082" s="369"/>
      <c r="H7082" s="369"/>
      <c r="I7082" s="443"/>
      <c r="J7082" s="368"/>
      <c r="O7082" s="457"/>
      <c r="P7082" s="398"/>
      <c r="Q7082" s="398"/>
    </row>
    <row r="7083" spans="1:17" s="364" customFormat="1" ht="109.2" customHeight="1" x14ac:dyDescent="0.3">
      <c r="A7083" s="368"/>
      <c r="B7083" s="361"/>
      <c r="C7083" s="368"/>
      <c r="D7083" s="368"/>
      <c r="E7083" s="368"/>
      <c r="F7083" s="368"/>
      <c r="G7083" s="369"/>
      <c r="H7083" s="369"/>
      <c r="I7083" s="443"/>
      <c r="J7083" s="368"/>
      <c r="O7083" s="457"/>
      <c r="P7083" s="398"/>
      <c r="Q7083" s="398"/>
    </row>
    <row r="7084" spans="1:17" s="364" customFormat="1" ht="109.2" customHeight="1" x14ac:dyDescent="0.3">
      <c r="A7084" s="368"/>
      <c r="B7084" s="361"/>
      <c r="C7084" s="368"/>
      <c r="D7084" s="368"/>
      <c r="E7084" s="368"/>
      <c r="F7084" s="368"/>
      <c r="G7084" s="369"/>
      <c r="H7084" s="369"/>
      <c r="I7084" s="443"/>
      <c r="J7084" s="368"/>
      <c r="O7084" s="457"/>
      <c r="P7084" s="398"/>
      <c r="Q7084" s="398"/>
    </row>
    <row r="7085" spans="1:17" s="364" customFormat="1" ht="109.2" customHeight="1" x14ac:dyDescent="0.3">
      <c r="A7085" s="368"/>
      <c r="B7085" s="361"/>
      <c r="C7085" s="368"/>
      <c r="D7085" s="368"/>
      <c r="E7085" s="368"/>
      <c r="F7085" s="368"/>
      <c r="G7085" s="369"/>
      <c r="H7085" s="369"/>
      <c r="I7085" s="443"/>
      <c r="J7085" s="368"/>
      <c r="O7085" s="457"/>
      <c r="P7085" s="398"/>
      <c r="Q7085" s="398"/>
    </row>
    <row r="7086" spans="1:17" s="364" customFormat="1" ht="109.2" customHeight="1" x14ac:dyDescent="0.3">
      <c r="A7086" s="368"/>
      <c r="B7086" s="361"/>
      <c r="C7086" s="368"/>
      <c r="D7086" s="368"/>
      <c r="E7086" s="368"/>
      <c r="F7086" s="368"/>
      <c r="G7086" s="369"/>
      <c r="H7086" s="369"/>
      <c r="I7086" s="443"/>
      <c r="J7086" s="368"/>
      <c r="O7086" s="457"/>
      <c r="P7086" s="398"/>
      <c r="Q7086" s="398"/>
    </row>
    <row r="7087" spans="1:17" s="364" customFormat="1" ht="109.2" customHeight="1" x14ac:dyDescent="0.3">
      <c r="A7087" s="368"/>
      <c r="B7087" s="361"/>
      <c r="C7087" s="368"/>
      <c r="D7087" s="368"/>
      <c r="E7087" s="368"/>
      <c r="F7087" s="368"/>
      <c r="G7087" s="369"/>
      <c r="H7087" s="369"/>
      <c r="I7087" s="443"/>
      <c r="J7087" s="368"/>
      <c r="O7087" s="457"/>
      <c r="P7087" s="398"/>
      <c r="Q7087" s="398"/>
    </row>
    <row r="7088" spans="1:17" s="364" customFormat="1" ht="109.2" customHeight="1" x14ac:dyDescent="0.3">
      <c r="A7088" s="368"/>
      <c r="B7088" s="361"/>
      <c r="C7088" s="368"/>
      <c r="D7088" s="368"/>
      <c r="E7088" s="368"/>
      <c r="F7088" s="368"/>
      <c r="G7088" s="369"/>
      <c r="H7088" s="369"/>
      <c r="I7088" s="443"/>
      <c r="J7088" s="368"/>
      <c r="O7088" s="457"/>
      <c r="P7088" s="398"/>
      <c r="Q7088" s="398"/>
    </row>
    <row r="7089" spans="1:17" s="364" customFormat="1" ht="109.2" customHeight="1" x14ac:dyDescent="0.3">
      <c r="A7089" s="368"/>
      <c r="B7089" s="361"/>
      <c r="C7089" s="368"/>
      <c r="D7089" s="368"/>
      <c r="E7089" s="368"/>
      <c r="F7089" s="368"/>
      <c r="G7089" s="369"/>
      <c r="H7089" s="369"/>
      <c r="I7089" s="443"/>
      <c r="J7089" s="368"/>
      <c r="O7089" s="457"/>
      <c r="P7089" s="398"/>
      <c r="Q7089" s="398"/>
    </row>
    <row r="7090" spans="1:17" s="364" customFormat="1" ht="109.2" customHeight="1" x14ac:dyDescent="0.3">
      <c r="A7090" s="368"/>
      <c r="B7090" s="361"/>
      <c r="C7090" s="368"/>
      <c r="D7090" s="368"/>
      <c r="E7090" s="368"/>
      <c r="F7090" s="368"/>
      <c r="G7090" s="369"/>
      <c r="H7090" s="369"/>
      <c r="I7090" s="443"/>
      <c r="J7090" s="368"/>
      <c r="O7090" s="457"/>
      <c r="P7090" s="398"/>
      <c r="Q7090" s="398"/>
    </row>
    <row r="7091" spans="1:17" s="364" customFormat="1" ht="109.2" customHeight="1" x14ac:dyDescent="0.3">
      <c r="A7091" s="368"/>
      <c r="B7091" s="361"/>
      <c r="C7091" s="368"/>
      <c r="D7091" s="368"/>
      <c r="E7091" s="368"/>
      <c r="F7091" s="368"/>
      <c r="G7091" s="369"/>
      <c r="H7091" s="369"/>
      <c r="I7091" s="443"/>
      <c r="J7091" s="368"/>
      <c r="O7091" s="457"/>
      <c r="P7091" s="398"/>
      <c r="Q7091" s="398"/>
    </row>
    <row r="7092" spans="1:17" s="364" customFormat="1" ht="109.2" customHeight="1" x14ac:dyDescent="0.3">
      <c r="A7092" s="368"/>
      <c r="B7092" s="361"/>
      <c r="C7092" s="368"/>
      <c r="D7092" s="368"/>
      <c r="E7092" s="368"/>
      <c r="F7092" s="368"/>
      <c r="G7092" s="369"/>
      <c r="H7092" s="369"/>
      <c r="I7092" s="443"/>
      <c r="J7092" s="368"/>
      <c r="O7092" s="457"/>
      <c r="P7092" s="398"/>
      <c r="Q7092" s="398"/>
    </row>
    <row r="7093" spans="1:17" s="364" customFormat="1" ht="109.2" customHeight="1" x14ac:dyDescent="0.3">
      <c r="A7093" s="368"/>
      <c r="B7093" s="361"/>
      <c r="C7093" s="368"/>
      <c r="D7093" s="368"/>
      <c r="E7093" s="368"/>
      <c r="F7093" s="368"/>
      <c r="G7093" s="369"/>
      <c r="H7093" s="369"/>
      <c r="I7093" s="443"/>
      <c r="J7093" s="368"/>
      <c r="O7093" s="457"/>
      <c r="P7093" s="398"/>
      <c r="Q7093" s="398"/>
    </row>
    <row r="7094" spans="1:17" s="364" customFormat="1" ht="109.2" customHeight="1" x14ac:dyDescent="0.3">
      <c r="A7094" s="368"/>
      <c r="B7094" s="361"/>
      <c r="C7094" s="368"/>
      <c r="D7094" s="368"/>
      <c r="E7094" s="368"/>
      <c r="F7094" s="368"/>
      <c r="G7094" s="369"/>
      <c r="H7094" s="369"/>
      <c r="I7094" s="443"/>
      <c r="J7094" s="368"/>
      <c r="O7094" s="457"/>
      <c r="P7094" s="398"/>
      <c r="Q7094" s="398"/>
    </row>
    <row r="7095" spans="1:17" s="364" customFormat="1" ht="109.2" customHeight="1" x14ac:dyDescent="0.3">
      <c r="A7095" s="368"/>
      <c r="B7095" s="361"/>
      <c r="C7095" s="368"/>
      <c r="D7095" s="368"/>
      <c r="E7095" s="368"/>
      <c r="F7095" s="368"/>
      <c r="G7095" s="369"/>
      <c r="H7095" s="369"/>
      <c r="I7095" s="443"/>
      <c r="J7095" s="368"/>
      <c r="O7095" s="457"/>
      <c r="P7095" s="398"/>
      <c r="Q7095" s="398"/>
    </row>
    <row r="7096" spans="1:17" s="364" customFormat="1" ht="109.2" customHeight="1" x14ac:dyDescent="0.3">
      <c r="A7096" s="368"/>
      <c r="B7096" s="361"/>
      <c r="C7096" s="368"/>
      <c r="D7096" s="368"/>
      <c r="E7096" s="368"/>
      <c r="F7096" s="368"/>
      <c r="G7096" s="369"/>
      <c r="H7096" s="369"/>
      <c r="I7096" s="443"/>
      <c r="J7096" s="368"/>
      <c r="O7096" s="457"/>
      <c r="P7096" s="398"/>
      <c r="Q7096" s="398"/>
    </row>
    <row r="7097" spans="1:17" s="364" customFormat="1" ht="109.2" customHeight="1" x14ac:dyDescent="0.3">
      <c r="A7097" s="368"/>
      <c r="B7097" s="361"/>
      <c r="C7097" s="368"/>
      <c r="D7097" s="368"/>
      <c r="E7097" s="368"/>
      <c r="F7097" s="368"/>
      <c r="G7097" s="369"/>
      <c r="H7097" s="369"/>
      <c r="I7097" s="443"/>
      <c r="J7097" s="368"/>
      <c r="O7097" s="457"/>
      <c r="P7097" s="398"/>
      <c r="Q7097" s="398"/>
    </row>
    <row r="7098" spans="1:17" s="364" customFormat="1" ht="109.2" customHeight="1" x14ac:dyDescent="0.3">
      <c r="A7098" s="368"/>
      <c r="B7098" s="361"/>
      <c r="C7098" s="368"/>
      <c r="D7098" s="368"/>
      <c r="E7098" s="368"/>
      <c r="F7098" s="368"/>
      <c r="G7098" s="369"/>
      <c r="H7098" s="369"/>
      <c r="I7098" s="443"/>
      <c r="J7098" s="368"/>
      <c r="O7098" s="457"/>
      <c r="P7098" s="398"/>
      <c r="Q7098" s="398"/>
    </row>
    <row r="7099" spans="1:17" s="364" customFormat="1" ht="109.2" customHeight="1" x14ac:dyDescent="0.3">
      <c r="A7099" s="368"/>
      <c r="B7099" s="361"/>
      <c r="C7099" s="368"/>
      <c r="D7099" s="368"/>
      <c r="E7099" s="368"/>
      <c r="F7099" s="368"/>
      <c r="G7099" s="369"/>
      <c r="H7099" s="369"/>
      <c r="I7099" s="443"/>
      <c r="J7099" s="368"/>
      <c r="O7099" s="457"/>
      <c r="P7099" s="398"/>
      <c r="Q7099" s="398"/>
    </row>
    <row r="7100" spans="1:17" s="364" customFormat="1" ht="109.2" customHeight="1" x14ac:dyDescent="0.3">
      <c r="A7100" s="368"/>
      <c r="B7100" s="361"/>
      <c r="C7100" s="368"/>
      <c r="D7100" s="368"/>
      <c r="E7100" s="368"/>
      <c r="F7100" s="368"/>
      <c r="G7100" s="369"/>
      <c r="H7100" s="369"/>
      <c r="I7100" s="443"/>
      <c r="J7100" s="368"/>
      <c r="O7100" s="457"/>
      <c r="P7100" s="398"/>
      <c r="Q7100" s="398"/>
    </row>
    <row r="7101" spans="1:17" s="364" customFormat="1" ht="109.2" customHeight="1" x14ac:dyDescent="0.3">
      <c r="A7101" s="368"/>
      <c r="B7101" s="361"/>
      <c r="C7101" s="368"/>
      <c r="D7101" s="368"/>
      <c r="E7101" s="368"/>
      <c r="F7101" s="368"/>
      <c r="G7101" s="369"/>
      <c r="H7101" s="369"/>
      <c r="I7101" s="443"/>
      <c r="J7101" s="368"/>
      <c r="O7101" s="457"/>
      <c r="P7101" s="398"/>
      <c r="Q7101" s="398"/>
    </row>
    <row r="7102" spans="1:17" s="364" customFormat="1" ht="109.2" customHeight="1" x14ac:dyDescent="0.3">
      <c r="A7102" s="368"/>
      <c r="B7102" s="361"/>
      <c r="C7102" s="368"/>
      <c r="D7102" s="368"/>
      <c r="E7102" s="368"/>
      <c r="F7102" s="368"/>
      <c r="G7102" s="369"/>
      <c r="H7102" s="369"/>
      <c r="I7102" s="443"/>
      <c r="J7102" s="368"/>
      <c r="O7102" s="457"/>
      <c r="P7102" s="398"/>
      <c r="Q7102" s="398"/>
    </row>
    <row r="7103" spans="1:17" s="364" customFormat="1" ht="109.2" customHeight="1" x14ac:dyDescent="0.3">
      <c r="A7103" s="368"/>
      <c r="B7103" s="361"/>
      <c r="C7103" s="368"/>
      <c r="D7103" s="368"/>
      <c r="E7103" s="368"/>
      <c r="F7103" s="368"/>
      <c r="G7103" s="369"/>
      <c r="H7103" s="369"/>
      <c r="I7103" s="443"/>
      <c r="J7103" s="368"/>
      <c r="O7103" s="457"/>
      <c r="P7103" s="398"/>
      <c r="Q7103" s="398"/>
    </row>
    <row r="7104" spans="1:17" s="364" customFormat="1" ht="109.2" customHeight="1" x14ac:dyDescent="0.3">
      <c r="A7104" s="368"/>
      <c r="B7104" s="361"/>
      <c r="C7104" s="368"/>
      <c r="D7104" s="368"/>
      <c r="E7104" s="368"/>
      <c r="F7104" s="368"/>
      <c r="G7104" s="369"/>
      <c r="H7104" s="369"/>
      <c r="I7104" s="443"/>
      <c r="J7104" s="368"/>
      <c r="O7104" s="457"/>
      <c r="P7104" s="398"/>
      <c r="Q7104" s="398"/>
    </row>
    <row r="7105" spans="1:17" s="364" customFormat="1" ht="109.2" customHeight="1" x14ac:dyDescent="0.3">
      <c r="A7105" s="368"/>
      <c r="B7105" s="361"/>
      <c r="C7105" s="368"/>
      <c r="D7105" s="368"/>
      <c r="E7105" s="368"/>
      <c r="F7105" s="368"/>
      <c r="G7105" s="369"/>
      <c r="H7105" s="369"/>
      <c r="I7105" s="443"/>
      <c r="J7105" s="368"/>
      <c r="O7105" s="457"/>
      <c r="P7105" s="398"/>
      <c r="Q7105" s="398"/>
    </row>
    <row r="7106" spans="1:17" s="364" customFormat="1" ht="109.2" customHeight="1" x14ac:dyDescent="0.3">
      <c r="A7106" s="368"/>
      <c r="B7106" s="361"/>
      <c r="C7106" s="368"/>
      <c r="D7106" s="368"/>
      <c r="E7106" s="368"/>
      <c r="F7106" s="368"/>
      <c r="G7106" s="369"/>
      <c r="H7106" s="369"/>
      <c r="I7106" s="443"/>
      <c r="J7106" s="368"/>
      <c r="O7106" s="457"/>
      <c r="P7106" s="398"/>
      <c r="Q7106" s="398"/>
    </row>
    <row r="7107" spans="1:17" s="364" customFormat="1" ht="109.2" customHeight="1" x14ac:dyDescent="0.3">
      <c r="A7107" s="368"/>
      <c r="B7107" s="361"/>
      <c r="C7107" s="368"/>
      <c r="D7107" s="368"/>
      <c r="E7107" s="368"/>
      <c r="F7107" s="368"/>
      <c r="G7107" s="369"/>
      <c r="H7107" s="369"/>
      <c r="I7107" s="443"/>
      <c r="J7107" s="368"/>
      <c r="O7107" s="457"/>
      <c r="P7107" s="398"/>
      <c r="Q7107" s="398"/>
    </row>
    <row r="7108" spans="1:17" s="364" customFormat="1" ht="109.2" customHeight="1" x14ac:dyDescent="0.3">
      <c r="A7108" s="368"/>
      <c r="B7108" s="361"/>
      <c r="C7108" s="368"/>
      <c r="D7108" s="368"/>
      <c r="E7108" s="368"/>
      <c r="F7108" s="368"/>
      <c r="G7108" s="369"/>
      <c r="H7108" s="369"/>
      <c r="I7108" s="443"/>
      <c r="J7108" s="368"/>
      <c r="O7108" s="457"/>
      <c r="P7108" s="398"/>
      <c r="Q7108" s="398"/>
    </row>
    <row r="7109" spans="1:17" s="364" customFormat="1" ht="109.2" customHeight="1" x14ac:dyDescent="0.3">
      <c r="A7109" s="368"/>
      <c r="B7109" s="361"/>
      <c r="C7109" s="368"/>
      <c r="D7109" s="368"/>
      <c r="E7109" s="368"/>
      <c r="F7109" s="368"/>
      <c r="G7109" s="369"/>
      <c r="H7109" s="369"/>
      <c r="I7109" s="443"/>
      <c r="J7109" s="368"/>
      <c r="O7109" s="457"/>
      <c r="P7109" s="398"/>
      <c r="Q7109" s="398"/>
    </row>
    <row r="7110" spans="1:17" s="364" customFormat="1" ht="109.2" customHeight="1" x14ac:dyDescent="0.3">
      <c r="A7110" s="368"/>
      <c r="B7110" s="361"/>
      <c r="C7110" s="368"/>
      <c r="D7110" s="368"/>
      <c r="E7110" s="368"/>
      <c r="F7110" s="368"/>
      <c r="G7110" s="369"/>
      <c r="H7110" s="369"/>
      <c r="I7110" s="443"/>
      <c r="J7110" s="368"/>
      <c r="O7110" s="457"/>
      <c r="P7110" s="398"/>
      <c r="Q7110" s="398"/>
    </row>
    <row r="7111" spans="1:17" s="364" customFormat="1" ht="109.2" customHeight="1" x14ac:dyDescent="0.3">
      <c r="A7111" s="368"/>
      <c r="B7111" s="361"/>
      <c r="C7111" s="368"/>
      <c r="D7111" s="368"/>
      <c r="E7111" s="368"/>
      <c r="F7111" s="368"/>
      <c r="G7111" s="369"/>
      <c r="H7111" s="369"/>
      <c r="I7111" s="443"/>
      <c r="J7111" s="368"/>
      <c r="O7111" s="457"/>
      <c r="P7111" s="398"/>
      <c r="Q7111" s="398"/>
    </row>
    <row r="7112" spans="1:17" s="364" customFormat="1" ht="109.2" customHeight="1" x14ac:dyDescent="0.3">
      <c r="A7112" s="368"/>
      <c r="B7112" s="361"/>
      <c r="C7112" s="368"/>
      <c r="D7112" s="368"/>
      <c r="E7112" s="368"/>
      <c r="F7112" s="368"/>
      <c r="G7112" s="369"/>
      <c r="H7112" s="369"/>
      <c r="I7112" s="443"/>
      <c r="J7112" s="368"/>
      <c r="O7112" s="457"/>
      <c r="P7112" s="398"/>
      <c r="Q7112" s="398"/>
    </row>
    <row r="7113" spans="1:17" s="364" customFormat="1" ht="109.2" customHeight="1" x14ac:dyDescent="0.3">
      <c r="A7113" s="368"/>
      <c r="B7113" s="361"/>
      <c r="C7113" s="368"/>
      <c r="D7113" s="368"/>
      <c r="E7113" s="368"/>
      <c r="F7113" s="368"/>
      <c r="G7113" s="369"/>
      <c r="H7113" s="369"/>
      <c r="I7113" s="443"/>
      <c r="J7113" s="368"/>
      <c r="O7113" s="457"/>
      <c r="P7113" s="398"/>
      <c r="Q7113" s="398"/>
    </row>
    <row r="7114" spans="1:17" s="364" customFormat="1" ht="109.2" customHeight="1" x14ac:dyDescent="0.3">
      <c r="A7114" s="368"/>
      <c r="B7114" s="361"/>
      <c r="C7114" s="368"/>
      <c r="D7114" s="368"/>
      <c r="E7114" s="368"/>
      <c r="F7114" s="368"/>
      <c r="G7114" s="369"/>
      <c r="H7114" s="369"/>
      <c r="I7114" s="443"/>
      <c r="J7114" s="368"/>
      <c r="O7114" s="457"/>
      <c r="P7114" s="398"/>
      <c r="Q7114" s="398"/>
    </row>
    <row r="7115" spans="1:17" s="364" customFormat="1" ht="109.2" customHeight="1" x14ac:dyDescent="0.3">
      <c r="A7115" s="368"/>
      <c r="B7115" s="361"/>
      <c r="C7115" s="368"/>
      <c r="D7115" s="368"/>
      <c r="E7115" s="368"/>
      <c r="F7115" s="368"/>
      <c r="G7115" s="369"/>
      <c r="H7115" s="369"/>
      <c r="I7115" s="443"/>
      <c r="J7115" s="368"/>
      <c r="O7115" s="457"/>
      <c r="P7115" s="398"/>
      <c r="Q7115" s="398"/>
    </row>
    <row r="7116" spans="1:17" s="364" customFormat="1" ht="109.2" customHeight="1" x14ac:dyDescent="0.3">
      <c r="A7116" s="368"/>
      <c r="B7116" s="361"/>
      <c r="C7116" s="368"/>
      <c r="D7116" s="368"/>
      <c r="E7116" s="368"/>
      <c r="F7116" s="368"/>
      <c r="G7116" s="369"/>
      <c r="H7116" s="369"/>
      <c r="I7116" s="443"/>
      <c r="J7116" s="368"/>
      <c r="O7116" s="457"/>
      <c r="P7116" s="398"/>
      <c r="Q7116" s="398"/>
    </row>
    <row r="7117" spans="1:17" s="364" customFormat="1" ht="109.2" customHeight="1" x14ac:dyDescent="0.3">
      <c r="A7117" s="368"/>
      <c r="B7117" s="361"/>
      <c r="C7117" s="368"/>
      <c r="D7117" s="368"/>
      <c r="E7117" s="368"/>
      <c r="F7117" s="368"/>
      <c r="G7117" s="369"/>
      <c r="H7117" s="369"/>
      <c r="I7117" s="443"/>
      <c r="J7117" s="368"/>
      <c r="O7117" s="457"/>
      <c r="P7117" s="398"/>
      <c r="Q7117" s="398"/>
    </row>
    <row r="7118" spans="1:17" s="364" customFormat="1" ht="109.2" customHeight="1" x14ac:dyDescent="0.3">
      <c r="A7118" s="368"/>
      <c r="B7118" s="361"/>
      <c r="C7118" s="368"/>
      <c r="D7118" s="368"/>
      <c r="E7118" s="368"/>
      <c r="F7118" s="368"/>
      <c r="G7118" s="369"/>
      <c r="H7118" s="369"/>
      <c r="I7118" s="443"/>
      <c r="J7118" s="368"/>
      <c r="O7118" s="457"/>
      <c r="P7118" s="398"/>
      <c r="Q7118" s="398"/>
    </row>
    <row r="7119" spans="1:17" s="364" customFormat="1" ht="109.2" customHeight="1" x14ac:dyDescent="0.3">
      <c r="A7119" s="368"/>
      <c r="B7119" s="361"/>
      <c r="C7119" s="368"/>
      <c r="D7119" s="368"/>
      <c r="E7119" s="368"/>
      <c r="F7119" s="368"/>
      <c r="G7119" s="369"/>
      <c r="H7119" s="369"/>
      <c r="I7119" s="443"/>
      <c r="J7119" s="368"/>
      <c r="O7119" s="457"/>
      <c r="P7119" s="398"/>
      <c r="Q7119" s="398"/>
    </row>
    <row r="7120" spans="1:17" s="364" customFormat="1" ht="109.2" customHeight="1" x14ac:dyDescent="0.3">
      <c r="A7120" s="368"/>
      <c r="B7120" s="361"/>
      <c r="C7120" s="368"/>
      <c r="D7120" s="368"/>
      <c r="E7120" s="368"/>
      <c r="F7120" s="368"/>
      <c r="G7120" s="369"/>
      <c r="H7120" s="369"/>
      <c r="I7120" s="443"/>
      <c r="J7120" s="368"/>
      <c r="O7120" s="457"/>
      <c r="P7120" s="398"/>
      <c r="Q7120" s="398"/>
    </row>
    <row r="7121" spans="1:17" s="364" customFormat="1" ht="109.2" customHeight="1" x14ac:dyDescent="0.3">
      <c r="A7121" s="368"/>
      <c r="B7121" s="361"/>
      <c r="C7121" s="368"/>
      <c r="D7121" s="368"/>
      <c r="E7121" s="368"/>
      <c r="F7121" s="368"/>
      <c r="G7121" s="369"/>
      <c r="H7121" s="369"/>
      <c r="I7121" s="443"/>
      <c r="J7121" s="368"/>
      <c r="O7121" s="457"/>
      <c r="P7121" s="398"/>
      <c r="Q7121" s="398"/>
    </row>
    <row r="7122" spans="1:17" s="364" customFormat="1" ht="109.2" customHeight="1" x14ac:dyDescent="0.3">
      <c r="A7122" s="368"/>
      <c r="B7122" s="361"/>
      <c r="C7122" s="368"/>
      <c r="D7122" s="368"/>
      <c r="E7122" s="368"/>
      <c r="F7122" s="368"/>
      <c r="G7122" s="369"/>
      <c r="H7122" s="369"/>
      <c r="I7122" s="443"/>
      <c r="J7122" s="368"/>
      <c r="O7122" s="457"/>
      <c r="P7122" s="398"/>
      <c r="Q7122" s="398"/>
    </row>
    <row r="7123" spans="1:17" s="364" customFormat="1" ht="109.2" customHeight="1" x14ac:dyDescent="0.3">
      <c r="A7123" s="368"/>
      <c r="B7123" s="361"/>
      <c r="C7123" s="368"/>
      <c r="D7123" s="368"/>
      <c r="E7123" s="368"/>
      <c r="F7123" s="368"/>
      <c r="G7123" s="369"/>
      <c r="H7123" s="369"/>
      <c r="I7123" s="443"/>
      <c r="J7123" s="368"/>
      <c r="O7123" s="457"/>
      <c r="P7123" s="398"/>
      <c r="Q7123" s="398"/>
    </row>
    <row r="7124" spans="1:17" s="364" customFormat="1" ht="109.2" customHeight="1" x14ac:dyDescent="0.3">
      <c r="A7124" s="368"/>
      <c r="B7124" s="361"/>
      <c r="C7124" s="368"/>
      <c r="D7124" s="368"/>
      <c r="E7124" s="368"/>
      <c r="F7124" s="368"/>
      <c r="G7124" s="369"/>
      <c r="H7124" s="369"/>
      <c r="I7124" s="443"/>
      <c r="J7124" s="368"/>
      <c r="O7124" s="457"/>
      <c r="P7124" s="398"/>
      <c r="Q7124" s="398"/>
    </row>
    <row r="7125" spans="1:17" s="364" customFormat="1" ht="109.2" customHeight="1" x14ac:dyDescent="0.3">
      <c r="A7125" s="368"/>
      <c r="B7125" s="361"/>
      <c r="C7125" s="368"/>
      <c r="D7125" s="368"/>
      <c r="E7125" s="368"/>
      <c r="F7125" s="368"/>
      <c r="G7125" s="369"/>
      <c r="H7125" s="369"/>
      <c r="I7125" s="443"/>
      <c r="J7125" s="368"/>
      <c r="O7125" s="457"/>
      <c r="P7125" s="398"/>
      <c r="Q7125" s="398"/>
    </row>
    <row r="7126" spans="1:17" s="364" customFormat="1" ht="109.2" customHeight="1" x14ac:dyDescent="0.3">
      <c r="A7126" s="368"/>
      <c r="B7126" s="361"/>
      <c r="C7126" s="368"/>
      <c r="D7126" s="368"/>
      <c r="E7126" s="368"/>
      <c r="F7126" s="368"/>
      <c r="G7126" s="369"/>
      <c r="H7126" s="369"/>
      <c r="I7126" s="443"/>
      <c r="J7126" s="368"/>
      <c r="O7126" s="457"/>
      <c r="P7126" s="398"/>
      <c r="Q7126" s="398"/>
    </row>
    <row r="7127" spans="1:17" s="364" customFormat="1" ht="109.2" customHeight="1" x14ac:dyDescent="0.3">
      <c r="A7127" s="368"/>
      <c r="B7127" s="361"/>
      <c r="C7127" s="368"/>
      <c r="D7127" s="368"/>
      <c r="E7127" s="368"/>
      <c r="F7127" s="368"/>
      <c r="G7127" s="369"/>
      <c r="H7127" s="369"/>
      <c r="I7127" s="443"/>
      <c r="J7127" s="368"/>
      <c r="O7127" s="457"/>
      <c r="P7127" s="398"/>
      <c r="Q7127" s="398"/>
    </row>
    <row r="7128" spans="1:17" s="364" customFormat="1" ht="109.2" customHeight="1" x14ac:dyDescent="0.3">
      <c r="A7128" s="368"/>
      <c r="B7128" s="361"/>
      <c r="C7128" s="368"/>
      <c r="D7128" s="368"/>
      <c r="E7128" s="368"/>
      <c r="F7128" s="368"/>
      <c r="G7128" s="369"/>
      <c r="H7128" s="369"/>
      <c r="I7128" s="443"/>
      <c r="J7128" s="368"/>
      <c r="O7128" s="457"/>
      <c r="P7128" s="398"/>
      <c r="Q7128" s="398"/>
    </row>
    <row r="7129" spans="1:17" s="364" customFormat="1" ht="109.2" customHeight="1" x14ac:dyDescent="0.3">
      <c r="A7129" s="368"/>
      <c r="B7129" s="361"/>
      <c r="C7129" s="368"/>
      <c r="D7129" s="368"/>
      <c r="E7129" s="368"/>
      <c r="F7129" s="368"/>
      <c r="G7129" s="369"/>
      <c r="H7129" s="369"/>
      <c r="I7129" s="443"/>
      <c r="J7129" s="368"/>
      <c r="O7129" s="457"/>
      <c r="P7129" s="398"/>
      <c r="Q7129" s="398"/>
    </row>
    <row r="7130" spans="1:17" s="364" customFormat="1" ht="109.2" customHeight="1" x14ac:dyDescent="0.3">
      <c r="A7130" s="368"/>
      <c r="B7130" s="361"/>
      <c r="C7130" s="368"/>
      <c r="D7130" s="368"/>
      <c r="E7130" s="368"/>
      <c r="F7130" s="368"/>
      <c r="G7130" s="369"/>
      <c r="H7130" s="369"/>
      <c r="I7130" s="443"/>
      <c r="J7130" s="368"/>
      <c r="O7130" s="457"/>
      <c r="P7130" s="398"/>
      <c r="Q7130" s="398"/>
    </row>
    <row r="7131" spans="1:17" s="364" customFormat="1" ht="109.2" customHeight="1" x14ac:dyDescent="0.3">
      <c r="A7131" s="368"/>
      <c r="B7131" s="361"/>
      <c r="C7131" s="368"/>
      <c r="D7131" s="368"/>
      <c r="E7131" s="368"/>
      <c r="F7131" s="368"/>
      <c r="G7131" s="369"/>
      <c r="H7131" s="369"/>
      <c r="I7131" s="443"/>
      <c r="J7131" s="368"/>
      <c r="O7131" s="457"/>
      <c r="P7131" s="398"/>
      <c r="Q7131" s="398"/>
    </row>
    <row r="7132" spans="1:17" s="364" customFormat="1" ht="109.2" customHeight="1" x14ac:dyDescent="0.3">
      <c r="A7132" s="368"/>
      <c r="B7132" s="361"/>
      <c r="C7132" s="368"/>
      <c r="D7132" s="368"/>
      <c r="E7132" s="368"/>
      <c r="F7132" s="368"/>
      <c r="G7132" s="369"/>
      <c r="H7132" s="369"/>
      <c r="I7132" s="443"/>
      <c r="J7132" s="368"/>
      <c r="O7132" s="457"/>
      <c r="P7132" s="398"/>
      <c r="Q7132" s="398"/>
    </row>
    <row r="7133" spans="1:17" s="364" customFormat="1" ht="109.2" customHeight="1" x14ac:dyDescent="0.3">
      <c r="A7133" s="368"/>
      <c r="B7133" s="361"/>
      <c r="C7133" s="368"/>
      <c r="D7133" s="368"/>
      <c r="E7133" s="368"/>
      <c r="F7133" s="368"/>
      <c r="G7133" s="369"/>
      <c r="H7133" s="369"/>
      <c r="I7133" s="443"/>
      <c r="J7133" s="368"/>
      <c r="O7133" s="457"/>
      <c r="P7133" s="398"/>
      <c r="Q7133" s="398"/>
    </row>
    <row r="7134" spans="1:17" s="364" customFormat="1" ht="109.2" customHeight="1" x14ac:dyDescent="0.3">
      <c r="A7134" s="368"/>
      <c r="B7134" s="361"/>
      <c r="C7134" s="368"/>
      <c r="D7134" s="368"/>
      <c r="E7134" s="368"/>
      <c r="F7134" s="368"/>
      <c r="G7134" s="369"/>
      <c r="H7134" s="369"/>
      <c r="I7134" s="443"/>
      <c r="J7134" s="368"/>
      <c r="O7134" s="457"/>
      <c r="P7134" s="398"/>
      <c r="Q7134" s="398"/>
    </row>
    <row r="7135" spans="1:17" s="364" customFormat="1" ht="109.2" customHeight="1" x14ac:dyDescent="0.3">
      <c r="A7135" s="368"/>
      <c r="B7135" s="361"/>
      <c r="C7135" s="368"/>
      <c r="D7135" s="368"/>
      <c r="E7135" s="368"/>
      <c r="F7135" s="368"/>
      <c r="G7135" s="369"/>
      <c r="H7135" s="369"/>
      <c r="I7135" s="443"/>
      <c r="J7135" s="368"/>
      <c r="O7135" s="457"/>
      <c r="P7135" s="398"/>
      <c r="Q7135" s="398"/>
    </row>
    <row r="7136" spans="1:17" s="364" customFormat="1" ht="109.2" customHeight="1" x14ac:dyDescent="0.3">
      <c r="A7136" s="368"/>
      <c r="B7136" s="361"/>
      <c r="C7136" s="368"/>
      <c r="D7136" s="368"/>
      <c r="E7136" s="368"/>
      <c r="F7136" s="368"/>
      <c r="G7136" s="369"/>
      <c r="H7136" s="369"/>
      <c r="I7136" s="443"/>
      <c r="J7136" s="368"/>
      <c r="O7136" s="457"/>
      <c r="P7136" s="398"/>
      <c r="Q7136" s="398"/>
    </row>
    <row r="7137" spans="1:17" s="364" customFormat="1" ht="109.2" customHeight="1" x14ac:dyDescent="0.3">
      <c r="A7137" s="368"/>
      <c r="B7137" s="361"/>
      <c r="C7137" s="368"/>
      <c r="D7137" s="368"/>
      <c r="E7137" s="368"/>
      <c r="F7137" s="368"/>
      <c r="G7137" s="369"/>
      <c r="H7137" s="369"/>
      <c r="I7137" s="443"/>
      <c r="J7137" s="368"/>
      <c r="O7137" s="457"/>
      <c r="P7137" s="398"/>
      <c r="Q7137" s="398"/>
    </row>
    <row r="7138" spans="1:17" s="364" customFormat="1" ht="109.2" customHeight="1" x14ac:dyDescent="0.3">
      <c r="A7138" s="368"/>
      <c r="B7138" s="361"/>
      <c r="C7138" s="368"/>
      <c r="D7138" s="368"/>
      <c r="E7138" s="368"/>
      <c r="F7138" s="368"/>
      <c r="G7138" s="369"/>
      <c r="H7138" s="369"/>
      <c r="I7138" s="443"/>
      <c r="J7138" s="368"/>
      <c r="O7138" s="457"/>
      <c r="P7138" s="398"/>
      <c r="Q7138" s="398"/>
    </row>
    <row r="7139" spans="1:17" s="364" customFormat="1" ht="109.2" customHeight="1" x14ac:dyDescent="0.3">
      <c r="A7139" s="368"/>
      <c r="B7139" s="361"/>
      <c r="C7139" s="368"/>
      <c r="D7139" s="368"/>
      <c r="E7139" s="368"/>
      <c r="F7139" s="368"/>
      <c r="G7139" s="369"/>
      <c r="H7139" s="369"/>
      <c r="I7139" s="443"/>
      <c r="J7139" s="368"/>
      <c r="O7139" s="457"/>
      <c r="P7139" s="398"/>
      <c r="Q7139" s="398"/>
    </row>
    <row r="7140" spans="1:17" s="364" customFormat="1" ht="109.2" customHeight="1" x14ac:dyDescent="0.3">
      <c r="A7140" s="368"/>
      <c r="B7140" s="361"/>
      <c r="C7140" s="368"/>
      <c r="D7140" s="368"/>
      <c r="E7140" s="368"/>
      <c r="F7140" s="368"/>
      <c r="G7140" s="369"/>
      <c r="H7140" s="369"/>
      <c r="I7140" s="443"/>
      <c r="J7140" s="368"/>
      <c r="O7140" s="457"/>
      <c r="P7140" s="398"/>
      <c r="Q7140" s="398"/>
    </row>
    <row r="7141" spans="1:17" s="364" customFormat="1" ht="109.2" customHeight="1" x14ac:dyDescent="0.3">
      <c r="A7141" s="368"/>
      <c r="B7141" s="361"/>
      <c r="C7141" s="368"/>
      <c r="D7141" s="368"/>
      <c r="E7141" s="368"/>
      <c r="F7141" s="368"/>
      <c r="G7141" s="369"/>
      <c r="H7141" s="369"/>
      <c r="I7141" s="443"/>
      <c r="J7141" s="368"/>
      <c r="O7141" s="457"/>
      <c r="P7141" s="398"/>
      <c r="Q7141" s="398"/>
    </row>
    <row r="7142" spans="1:17" s="364" customFormat="1" ht="109.2" customHeight="1" x14ac:dyDescent="0.3">
      <c r="A7142" s="368"/>
      <c r="B7142" s="361"/>
      <c r="C7142" s="368"/>
      <c r="D7142" s="368"/>
      <c r="E7142" s="368"/>
      <c r="F7142" s="368"/>
      <c r="G7142" s="369"/>
      <c r="H7142" s="369"/>
      <c r="I7142" s="443"/>
      <c r="J7142" s="368"/>
      <c r="O7142" s="457"/>
      <c r="P7142" s="398"/>
      <c r="Q7142" s="398"/>
    </row>
    <row r="7143" spans="1:17" s="364" customFormat="1" ht="109.2" customHeight="1" x14ac:dyDescent="0.3">
      <c r="A7143" s="368"/>
      <c r="B7143" s="361"/>
      <c r="C7143" s="368"/>
      <c r="D7143" s="368"/>
      <c r="E7143" s="368"/>
      <c r="F7143" s="368"/>
      <c r="G7143" s="369"/>
      <c r="H7143" s="369"/>
      <c r="I7143" s="443"/>
      <c r="J7143" s="368"/>
      <c r="O7143" s="457"/>
      <c r="P7143" s="398"/>
      <c r="Q7143" s="398"/>
    </row>
    <row r="7144" spans="1:17" s="364" customFormat="1" ht="109.2" customHeight="1" x14ac:dyDescent="0.3">
      <c r="A7144" s="368"/>
      <c r="B7144" s="361"/>
      <c r="C7144" s="368"/>
      <c r="D7144" s="368"/>
      <c r="E7144" s="368"/>
      <c r="F7144" s="368"/>
      <c r="G7144" s="369"/>
      <c r="H7144" s="369"/>
      <c r="I7144" s="443"/>
      <c r="J7144" s="368"/>
      <c r="O7144" s="457"/>
      <c r="P7144" s="398"/>
      <c r="Q7144" s="398"/>
    </row>
    <row r="7145" spans="1:17" s="364" customFormat="1" ht="109.2" customHeight="1" x14ac:dyDescent="0.3">
      <c r="A7145" s="368"/>
      <c r="B7145" s="361"/>
      <c r="C7145" s="368"/>
      <c r="D7145" s="368"/>
      <c r="E7145" s="368"/>
      <c r="F7145" s="368"/>
      <c r="G7145" s="369"/>
      <c r="H7145" s="369"/>
      <c r="I7145" s="443"/>
      <c r="J7145" s="368"/>
      <c r="O7145" s="457"/>
      <c r="P7145" s="398"/>
      <c r="Q7145" s="398"/>
    </row>
    <row r="7146" spans="1:17" s="364" customFormat="1" ht="109.2" customHeight="1" x14ac:dyDescent="0.3">
      <c r="A7146" s="368"/>
      <c r="B7146" s="361"/>
      <c r="C7146" s="368"/>
      <c r="D7146" s="368"/>
      <c r="E7146" s="368"/>
      <c r="F7146" s="368"/>
      <c r="G7146" s="369"/>
      <c r="H7146" s="369"/>
      <c r="I7146" s="443"/>
      <c r="J7146" s="368"/>
      <c r="O7146" s="457"/>
      <c r="P7146" s="398"/>
      <c r="Q7146" s="398"/>
    </row>
    <row r="7147" spans="1:17" s="364" customFormat="1" ht="109.2" customHeight="1" x14ac:dyDescent="0.3">
      <c r="A7147" s="368"/>
      <c r="B7147" s="361"/>
      <c r="C7147" s="368"/>
      <c r="D7147" s="368"/>
      <c r="E7147" s="368"/>
      <c r="F7147" s="368"/>
      <c r="G7147" s="369"/>
      <c r="H7147" s="369"/>
      <c r="I7147" s="443"/>
      <c r="J7147" s="368"/>
      <c r="O7147" s="457"/>
      <c r="P7147" s="398"/>
      <c r="Q7147" s="398"/>
    </row>
    <row r="7148" spans="1:17" s="364" customFormat="1" ht="109.2" customHeight="1" x14ac:dyDescent="0.3">
      <c r="A7148" s="368"/>
      <c r="B7148" s="361"/>
      <c r="C7148" s="368"/>
      <c r="D7148" s="368"/>
      <c r="E7148" s="368"/>
      <c r="F7148" s="368"/>
      <c r="G7148" s="369"/>
      <c r="H7148" s="369"/>
      <c r="I7148" s="443"/>
      <c r="J7148" s="368"/>
      <c r="O7148" s="457"/>
      <c r="P7148" s="398"/>
      <c r="Q7148" s="398"/>
    </row>
    <row r="7149" spans="1:17" s="364" customFormat="1" ht="109.2" customHeight="1" x14ac:dyDescent="0.3">
      <c r="A7149" s="368"/>
      <c r="B7149" s="361"/>
      <c r="C7149" s="368"/>
      <c r="D7149" s="368"/>
      <c r="E7149" s="368"/>
      <c r="F7149" s="368"/>
      <c r="G7149" s="369"/>
      <c r="H7149" s="369"/>
      <c r="I7149" s="443"/>
      <c r="J7149" s="368"/>
      <c r="O7149" s="457"/>
      <c r="P7149" s="398"/>
      <c r="Q7149" s="398"/>
    </row>
    <row r="7150" spans="1:17" s="364" customFormat="1" ht="109.2" customHeight="1" x14ac:dyDescent="0.3">
      <c r="A7150" s="368"/>
      <c r="B7150" s="361"/>
      <c r="C7150" s="368"/>
      <c r="D7150" s="368"/>
      <c r="E7150" s="368"/>
      <c r="F7150" s="368"/>
      <c r="G7150" s="369"/>
      <c r="H7150" s="369"/>
      <c r="I7150" s="443"/>
      <c r="J7150" s="368"/>
      <c r="O7150" s="457"/>
      <c r="P7150" s="398"/>
      <c r="Q7150" s="398"/>
    </row>
    <row r="7151" spans="1:17" s="364" customFormat="1" ht="109.2" customHeight="1" x14ac:dyDescent="0.3">
      <c r="A7151" s="368"/>
      <c r="B7151" s="361"/>
      <c r="C7151" s="368"/>
      <c r="D7151" s="368"/>
      <c r="E7151" s="368"/>
      <c r="F7151" s="368"/>
      <c r="G7151" s="369"/>
      <c r="H7151" s="369"/>
      <c r="I7151" s="443"/>
      <c r="J7151" s="368"/>
      <c r="O7151" s="457"/>
      <c r="P7151" s="398"/>
      <c r="Q7151" s="398"/>
    </row>
    <row r="7152" spans="1:17" s="364" customFormat="1" ht="109.2" customHeight="1" x14ac:dyDescent="0.3">
      <c r="A7152" s="368"/>
      <c r="B7152" s="361"/>
      <c r="C7152" s="368"/>
      <c r="D7152" s="368"/>
      <c r="E7152" s="368"/>
      <c r="F7152" s="368"/>
      <c r="G7152" s="369"/>
      <c r="H7152" s="369"/>
      <c r="I7152" s="443"/>
      <c r="J7152" s="368"/>
      <c r="O7152" s="457"/>
      <c r="P7152" s="398"/>
      <c r="Q7152" s="398"/>
    </row>
    <row r="7153" spans="1:17" s="364" customFormat="1" ht="109.2" customHeight="1" x14ac:dyDescent="0.3">
      <c r="A7153" s="368"/>
      <c r="B7153" s="361"/>
      <c r="C7153" s="368"/>
      <c r="D7153" s="368"/>
      <c r="E7153" s="368"/>
      <c r="F7153" s="368"/>
      <c r="G7153" s="369"/>
      <c r="H7153" s="369"/>
      <c r="I7153" s="443"/>
      <c r="J7153" s="368"/>
      <c r="O7153" s="457"/>
      <c r="P7153" s="398"/>
      <c r="Q7153" s="398"/>
    </row>
    <row r="7154" spans="1:17" s="364" customFormat="1" ht="109.2" customHeight="1" x14ac:dyDescent="0.3">
      <c r="A7154" s="368"/>
      <c r="B7154" s="361"/>
      <c r="C7154" s="368"/>
      <c r="D7154" s="368"/>
      <c r="E7154" s="368"/>
      <c r="F7154" s="368"/>
      <c r="G7154" s="369"/>
      <c r="H7154" s="369"/>
      <c r="I7154" s="443"/>
      <c r="J7154" s="368"/>
      <c r="O7154" s="457"/>
      <c r="P7154" s="398"/>
      <c r="Q7154" s="398"/>
    </row>
    <row r="7155" spans="1:17" s="364" customFormat="1" ht="109.2" customHeight="1" x14ac:dyDescent="0.3">
      <c r="A7155" s="368"/>
      <c r="B7155" s="361"/>
      <c r="C7155" s="368"/>
      <c r="D7155" s="368"/>
      <c r="E7155" s="368"/>
      <c r="F7155" s="368"/>
      <c r="G7155" s="369"/>
      <c r="H7155" s="369"/>
      <c r="I7155" s="443"/>
      <c r="J7155" s="368"/>
      <c r="O7155" s="457"/>
      <c r="P7155" s="398"/>
      <c r="Q7155" s="398"/>
    </row>
    <row r="7156" spans="1:17" s="364" customFormat="1" ht="109.2" customHeight="1" x14ac:dyDescent="0.3">
      <c r="A7156" s="368"/>
      <c r="B7156" s="361"/>
      <c r="C7156" s="368"/>
      <c r="D7156" s="368"/>
      <c r="E7156" s="368"/>
      <c r="F7156" s="368"/>
      <c r="G7156" s="369"/>
      <c r="H7156" s="369"/>
      <c r="I7156" s="443"/>
      <c r="J7156" s="368"/>
      <c r="O7156" s="457"/>
      <c r="P7156" s="398"/>
      <c r="Q7156" s="398"/>
    </row>
    <row r="7157" spans="1:17" s="364" customFormat="1" ht="109.2" customHeight="1" x14ac:dyDescent="0.3">
      <c r="A7157" s="368"/>
      <c r="B7157" s="361"/>
      <c r="C7157" s="368"/>
      <c r="D7157" s="368"/>
      <c r="E7157" s="368"/>
      <c r="F7157" s="368"/>
      <c r="G7157" s="369"/>
      <c r="H7157" s="369"/>
      <c r="I7157" s="443"/>
      <c r="J7157" s="368"/>
      <c r="O7157" s="457"/>
      <c r="P7157" s="398"/>
      <c r="Q7157" s="398"/>
    </row>
    <row r="7158" spans="1:17" s="364" customFormat="1" ht="109.2" customHeight="1" x14ac:dyDescent="0.3">
      <c r="A7158" s="368"/>
      <c r="B7158" s="361"/>
      <c r="C7158" s="368"/>
      <c r="D7158" s="368"/>
      <c r="E7158" s="368"/>
      <c r="F7158" s="368"/>
      <c r="G7158" s="369"/>
      <c r="H7158" s="369"/>
      <c r="I7158" s="443"/>
      <c r="J7158" s="368"/>
      <c r="O7158" s="457"/>
      <c r="P7158" s="398"/>
      <c r="Q7158" s="398"/>
    </row>
    <row r="7159" spans="1:17" s="364" customFormat="1" ht="109.2" customHeight="1" x14ac:dyDescent="0.3">
      <c r="A7159" s="368"/>
      <c r="B7159" s="361"/>
      <c r="C7159" s="368"/>
      <c r="D7159" s="368"/>
      <c r="E7159" s="368"/>
      <c r="F7159" s="368"/>
      <c r="G7159" s="369"/>
      <c r="H7159" s="369"/>
      <c r="I7159" s="443"/>
      <c r="J7159" s="368"/>
      <c r="O7159" s="457"/>
      <c r="P7159" s="398"/>
      <c r="Q7159" s="398"/>
    </row>
    <row r="7160" spans="1:17" s="364" customFormat="1" ht="109.2" customHeight="1" x14ac:dyDescent="0.3">
      <c r="A7160" s="368"/>
      <c r="B7160" s="361"/>
      <c r="C7160" s="368"/>
      <c r="D7160" s="368"/>
      <c r="E7160" s="368"/>
      <c r="F7160" s="368"/>
      <c r="G7160" s="369"/>
      <c r="H7160" s="369"/>
      <c r="I7160" s="443"/>
      <c r="J7160" s="368"/>
      <c r="O7160" s="457"/>
      <c r="P7160" s="398"/>
      <c r="Q7160" s="398"/>
    </row>
    <row r="7161" spans="1:17" s="364" customFormat="1" ht="109.2" customHeight="1" x14ac:dyDescent="0.3">
      <c r="A7161" s="368"/>
      <c r="B7161" s="361"/>
      <c r="C7161" s="368"/>
      <c r="D7161" s="368"/>
      <c r="E7161" s="368"/>
      <c r="F7161" s="368"/>
      <c r="G7161" s="369"/>
      <c r="H7161" s="369"/>
      <c r="I7161" s="443"/>
      <c r="J7161" s="368"/>
      <c r="O7161" s="457"/>
      <c r="P7161" s="398"/>
      <c r="Q7161" s="398"/>
    </row>
    <row r="7162" spans="1:17" s="364" customFormat="1" ht="109.2" customHeight="1" x14ac:dyDescent="0.3">
      <c r="A7162" s="368"/>
      <c r="B7162" s="361"/>
      <c r="C7162" s="368"/>
      <c r="D7162" s="368"/>
      <c r="E7162" s="368"/>
      <c r="F7162" s="368"/>
      <c r="G7162" s="369"/>
      <c r="H7162" s="369"/>
      <c r="I7162" s="443"/>
      <c r="J7162" s="368"/>
      <c r="O7162" s="457"/>
      <c r="P7162" s="398"/>
      <c r="Q7162" s="398"/>
    </row>
    <row r="7163" spans="1:17" s="364" customFormat="1" ht="109.2" customHeight="1" x14ac:dyDescent="0.3">
      <c r="A7163" s="368"/>
      <c r="B7163" s="361"/>
      <c r="C7163" s="368"/>
      <c r="D7163" s="368"/>
      <c r="E7163" s="368"/>
      <c r="F7163" s="368"/>
      <c r="G7163" s="369"/>
      <c r="H7163" s="369"/>
      <c r="I7163" s="443"/>
      <c r="J7163" s="368"/>
      <c r="O7163" s="457"/>
      <c r="P7163" s="398"/>
      <c r="Q7163" s="398"/>
    </row>
    <row r="7164" spans="1:17" s="364" customFormat="1" ht="109.2" customHeight="1" x14ac:dyDescent="0.3">
      <c r="A7164" s="368"/>
      <c r="B7164" s="361"/>
      <c r="C7164" s="368"/>
      <c r="D7164" s="368"/>
      <c r="E7164" s="368"/>
      <c r="F7164" s="368"/>
      <c r="G7164" s="369"/>
      <c r="H7164" s="369"/>
      <c r="I7164" s="443"/>
      <c r="J7164" s="368"/>
      <c r="O7164" s="457"/>
      <c r="P7164" s="398"/>
      <c r="Q7164" s="398"/>
    </row>
    <row r="7165" spans="1:17" s="364" customFormat="1" ht="109.2" customHeight="1" x14ac:dyDescent="0.3">
      <c r="A7165" s="368"/>
      <c r="B7165" s="361"/>
      <c r="C7165" s="368"/>
      <c r="D7165" s="368"/>
      <c r="E7165" s="368"/>
      <c r="F7165" s="368"/>
      <c r="G7165" s="369"/>
      <c r="H7165" s="369"/>
      <c r="I7165" s="443"/>
      <c r="J7165" s="368"/>
      <c r="O7165" s="457"/>
      <c r="P7165" s="398"/>
      <c r="Q7165" s="398"/>
    </row>
    <row r="7166" spans="1:17" s="364" customFormat="1" ht="109.2" customHeight="1" x14ac:dyDescent="0.3">
      <c r="A7166" s="368"/>
      <c r="B7166" s="361"/>
      <c r="C7166" s="368"/>
      <c r="D7166" s="368"/>
      <c r="E7166" s="368"/>
      <c r="F7166" s="368"/>
      <c r="G7166" s="369"/>
      <c r="H7166" s="369"/>
      <c r="I7166" s="443"/>
      <c r="J7166" s="368"/>
      <c r="O7166" s="457"/>
      <c r="P7166" s="398"/>
      <c r="Q7166" s="398"/>
    </row>
    <row r="7167" spans="1:17" s="364" customFormat="1" ht="109.2" customHeight="1" x14ac:dyDescent="0.3">
      <c r="A7167" s="368"/>
      <c r="B7167" s="361"/>
      <c r="C7167" s="368"/>
      <c r="D7167" s="368"/>
      <c r="E7167" s="368"/>
      <c r="F7167" s="368"/>
      <c r="G7167" s="369"/>
      <c r="H7167" s="369"/>
      <c r="I7167" s="443"/>
      <c r="J7167" s="368"/>
      <c r="O7167" s="457"/>
      <c r="P7167" s="398"/>
      <c r="Q7167" s="398"/>
    </row>
    <row r="7168" spans="1:17" s="364" customFormat="1" ht="109.2" customHeight="1" x14ac:dyDescent="0.3">
      <c r="A7168" s="368"/>
      <c r="B7168" s="361"/>
      <c r="C7168" s="368"/>
      <c r="D7168" s="368"/>
      <c r="E7168" s="368"/>
      <c r="F7168" s="368"/>
      <c r="G7168" s="369"/>
      <c r="H7168" s="369"/>
      <c r="I7168" s="443"/>
      <c r="J7168" s="368"/>
      <c r="O7168" s="457"/>
      <c r="P7168" s="398"/>
      <c r="Q7168" s="398"/>
    </row>
    <row r="7169" spans="1:17" s="364" customFormat="1" ht="109.2" customHeight="1" x14ac:dyDescent="0.3">
      <c r="A7169" s="368"/>
      <c r="B7169" s="361"/>
      <c r="C7169" s="368"/>
      <c r="D7169" s="368"/>
      <c r="E7169" s="368"/>
      <c r="F7169" s="368"/>
      <c r="G7169" s="369"/>
      <c r="H7169" s="369"/>
      <c r="I7169" s="443"/>
      <c r="J7169" s="368"/>
      <c r="O7169" s="457"/>
      <c r="P7169" s="398"/>
      <c r="Q7169" s="398"/>
    </row>
    <row r="7170" spans="1:17" s="364" customFormat="1" ht="109.2" customHeight="1" x14ac:dyDescent="0.3">
      <c r="A7170" s="368"/>
      <c r="B7170" s="361"/>
      <c r="C7170" s="368"/>
      <c r="D7170" s="368"/>
      <c r="E7170" s="368"/>
      <c r="F7170" s="368"/>
      <c r="G7170" s="369"/>
      <c r="H7170" s="369"/>
      <c r="I7170" s="443"/>
      <c r="J7170" s="368"/>
      <c r="O7170" s="457"/>
      <c r="P7170" s="398"/>
      <c r="Q7170" s="398"/>
    </row>
    <row r="7171" spans="1:17" s="364" customFormat="1" ht="109.2" customHeight="1" x14ac:dyDescent="0.3">
      <c r="A7171" s="368"/>
      <c r="B7171" s="361"/>
      <c r="C7171" s="368"/>
      <c r="D7171" s="368"/>
      <c r="E7171" s="368"/>
      <c r="F7171" s="368"/>
      <c r="G7171" s="369"/>
      <c r="H7171" s="369"/>
      <c r="I7171" s="443"/>
      <c r="J7171" s="368"/>
      <c r="O7171" s="457"/>
      <c r="P7171" s="398"/>
      <c r="Q7171" s="398"/>
    </row>
    <row r="7172" spans="1:17" s="364" customFormat="1" ht="109.2" customHeight="1" x14ac:dyDescent="0.3">
      <c r="A7172" s="368"/>
      <c r="B7172" s="361"/>
      <c r="C7172" s="368"/>
      <c r="D7172" s="368"/>
      <c r="E7172" s="368"/>
      <c r="F7172" s="368"/>
      <c r="G7172" s="369"/>
      <c r="H7172" s="369"/>
      <c r="I7172" s="443"/>
      <c r="J7172" s="368"/>
      <c r="O7172" s="457"/>
      <c r="P7172" s="398"/>
      <c r="Q7172" s="398"/>
    </row>
    <row r="7173" spans="1:17" s="364" customFormat="1" ht="109.2" customHeight="1" x14ac:dyDescent="0.3">
      <c r="A7173" s="368"/>
      <c r="B7173" s="361"/>
      <c r="C7173" s="368"/>
      <c r="D7173" s="368"/>
      <c r="E7173" s="368"/>
      <c r="F7173" s="368"/>
      <c r="G7173" s="369"/>
      <c r="H7173" s="369"/>
      <c r="I7173" s="443"/>
      <c r="J7173" s="368"/>
      <c r="O7173" s="457"/>
      <c r="P7173" s="398"/>
      <c r="Q7173" s="398"/>
    </row>
    <row r="7174" spans="1:17" s="364" customFormat="1" ht="109.2" customHeight="1" x14ac:dyDescent="0.3">
      <c r="A7174" s="368"/>
      <c r="B7174" s="361"/>
      <c r="C7174" s="368"/>
      <c r="D7174" s="368"/>
      <c r="E7174" s="368"/>
      <c r="F7174" s="368"/>
      <c r="G7174" s="369"/>
      <c r="H7174" s="369"/>
      <c r="I7174" s="443"/>
      <c r="J7174" s="368"/>
      <c r="O7174" s="457"/>
      <c r="P7174" s="398"/>
      <c r="Q7174" s="398"/>
    </row>
    <row r="7175" spans="1:17" s="364" customFormat="1" ht="109.2" customHeight="1" x14ac:dyDescent="0.3">
      <c r="A7175" s="368"/>
      <c r="B7175" s="361"/>
      <c r="C7175" s="368"/>
      <c r="D7175" s="368"/>
      <c r="E7175" s="368"/>
      <c r="F7175" s="368"/>
      <c r="G7175" s="369"/>
      <c r="H7175" s="369"/>
      <c r="I7175" s="443"/>
      <c r="J7175" s="368"/>
      <c r="O7175" s="457"/>
      <c r="P7175" s="398"/>
      <c r="Q7175" s="398"/>
    </row>
    <row r="7176" spans="1:17" s="364" customFormat="1" ht="109.2" customHeight="1" x14ac:dyDescent="0.3">
      <c r="A7176" s="368"/>
      <c r="B7176" s="361"/>
      <c r="C7176" s="368"/>
      <c r="D7176" s="368"/>
      <c r="E7176" s="368"/>
      <c r="F7176" s="368"/>
      <c r="G7176" s="369"/>
      <c r="H7176" s="369"/>
      <c r="I7176" s="443"/>
      <c r="J7176" s="368"/>
      <c r="O7176" s="457"/>
      <c r="P7176" s="398"/>
      <c r="Q7176" s="398"/>
    </row>
    <row r="7177" spans="1:17" s="364" customFormat="1" ht="109.2" customHeight="1" x14ac:dyDescent="0.3">
      <c r="A7177" s="368"/>
      <c r="B7177" s="361"/>
      <c r="C7177" s="368"/>
      <c r="D7177" s="368"/>
      <c r="E7177" s="368"/>
      <c r="F7177" s="368"/>
      <c r="G7177" s="369"/>
      <c r="H7177" s="369"/>
      <c r="I7177" s="443"/>
      <c r="J7177" s="368"/>
      <c r="O7177" s="457"/>
      <c r="P7177" s="398"/>
      <c r="Q7177" s="398"/>
    </row>
    <row r="7178" spans="1:17" s="364" customFormat="1" ht="109.2" customHeight="1" x14ac:dyDescent="0.3">
      <c r="A7178" s="368"/>
      <c r="B7178" s="361"/>
      <c r="C7178" s="368"/>
      <c r="D7178" s="368"/>
      <c r="E7178" s="368"/>
      <c r="F7178" s="368"/>
      <c r="G7178" s="369"/>
      <c r="H7178" s="369"/>
      <c r="I7178" s="443"/>
      <c r="J7178" s="368"/>
      <c r="O7178" s="457"/>
      <c r="P7178" s="398"/>
      <c r="Q7178" s="398"/>
    </row>
    <row r="7179" spans="1:17" s="364" customFormat="1" ht="109.2" customHeight="1" x14ac:dyDescent="0.3">
      <c r="A7179" s="368"/>
      <c r="B7179" s="361"/>
      <c r="C7179" s="368"/>
      <c r="D7179" s="368"/>
      <c r="E7179" s="368"/>
      <c r="F7179" s="368"/>
      <c r="G7179" s="369"/>
      <c r="H7179" s="369"/>
      <c r="I7179" s="443"/>
      <c r="J7179" s="368"/>
      <c r="O7179" s="457"/>
      <c r="P7179" s="398"/>
      <c r="Q7179" s="398"/>
    </row>
    <row r="7180" spans="1:17" s="364" customFormat="1" ht="109.2" customHeight="1" x14ac:dyDescent="0.3">
      <c r="A7180" s="368"/>
      <c r="B7180" s="361"/>
      <c r="C7180" s="368"/>
      <c r="D7180" s="368"/>
      <c r="E7180" s="368"/>
      <c r="F7180" s="368"/>
      <c r="G7180" s="369"/>
      <c r="H7180" s="369"/>
      <c r="I7180" s="443"/>
      <c r="J7180" s="368"/>
      <c r="O7180" s="457"/>
      <c r="P7180" s="398"/>
      <c r="Q7180" s="398"/>
    </row>
    <row r="7181" spans="1:17" s="364" customFormat="1" ht="109.2" customHeight="1" x14ac:dyDescent="0.3">
      <c r="A7181" s="368"/>
      <c r="B7181" s="361"/>
      <c r="C7181" s="368"/>
      <c r="D7181" s="368"/>
      <c r="E7181" s="368"/>
      <c r="F7181" s="368"/>
      <c r="G7181" s="369"/>
      <c r="H7181" s="369"/>
      <c r="I7181" s="443"/>
      <c r="J7181" s="368"/>
      <c r="O7181" s="457"/>
      <c r="P7181" s="398"/>
      <c r="Q7181" s="398"/>
    </row>
    <row r="7182" spans="1:17" s="364" customFormat="1" ht="109.2" customHeight="1" x14ac:dyDescent="0.3">
      <c r="A7182" s="368"/>
      <c r="B7182" s="361"/>
      <c r="C7182" s="368"/>
      <c r="D7182" s="368"/>
      <c r="E7182" s="368"/>
      <c r="F7182" s="368"/>
      <c r="G7182" s="369"/>
      <c r="H7182" s="369"/>
      <c r="I7182" s="443"/>
      <c r="J7182" s="368"/>
      <c r="O7182" s="457"/>
      <c r="P7182" s="398"/>
      <c r="Q7182" s="398"/>
    </row>
    <row r="7183" spans="1:17" s="364" customFormat="1" ht="109.2" customHeight="1" x14ac:dyDescent="0.3">
      <c r="A7183" s="368"/>
      <c r="B7183" s="361"/>
      <c r="C7183" s="368"/>
      <c r="D7183" s="368"/>
      <c r="E7183" s="368"/>
      <c r="F7183" s="368"/>
      <c r="G7183" s="369"/>
      <c r="H7183" s="369"/>
      <c r="I7183" s="443"/>
      <c r="J7183" s="368"/>
      <c r="O7183" s="457"/>
      <c r="P7183" s="398"/>
      <c r="Q7183" s="398"/>
    </row>
    <row r="7184" spans="1:17" s="364" customFormat="1" ht="109.2" customHeight="1" x14ac:dyDescent="0.3">
      <c r="A7184" s="368"/>
      <c r="B7184" s="361"/>
      <c r="C7184" s="368"/>
      <c r="D7184" s="368"/>
      <c r="E7184" s="368"/>
      <c r="F7184" s="368"/>
      <c r="G7184" s="369"/>
      <c r="H7184" s="369"/>
      <c r="I7184" s="443"/>
      <c r="J7184" s="368"/>
      <c r="O7184" s="457"/>
      <c r="P7184" s="398"/>
      <c r="Q7184" s="398"/>
    </row>
    <row r="7185" spans="1:17" s="364" customFormat="1" ht="109.2" customHeight="1" x14ac:dyDescent="0.3">
      <c r="A7185" s="368"/>
      <c r="B7185" s="361"/>
      <c r="C7185" s="368"/>
      <c r="D7185" s="368"/>
      <c r="E7185" s="368"/>
      <c r="F7185" s="368"/>
      <c r="G7185" s="369"/>
      <c r="H7185" s="369"/>
      <c r="I7185" s="443"/>
      <c r="J7185" s="368"/>
      <c r="O7185" s="457"/>
      <c r="P7185" s="398"/>
      <c r="Q7185" s="398"/>
    </row>
    <row r="7186" spans="1:17" s="364" customFormat="1" ht="109.2" customHeight="1" x14ac:dyDescent="0.3">
      <c r="A7186" s="368"/>
      <c r="B7186" s="361"/>
      <c r="C7186" s="368"/>
      <c r="D7186" s="368"/>
      <c r="E7186" s="368"/>
      <c r="F7186" s="368"/>
      <c r="G7186" s="369"/>
      <c r="H7186" s="369"/>
      <c r="I7186" s="443"/>
      <c r="J7186" s="368"/>
      <c r="O7186" s="457"/>
      <c r="P7186" s="398"/>
      <c r="Q7186" s="398"/>
    </row>
    <row r="7187" spans="1:17" s="364" customFormat="1" ht="109.2" customHeight="1" x14ac:dyDescent="0.3">
      <c r="A7187" s="368"/>
      <c r="B7187" s="361"/>
      <c r="C7187" s="368"/>
      <c r="D7187" s="368"/>
      <c r="E7187" s="368"/>
      <c r="F7187" s="368"/>
      <c r="G7187" s="369"/>
      <c r="H7187" s="369"/>
      <c r="I7187" s="443"/>
      <c r="J7187" s="368"/>
      <c r="O7187" s="457"/>
      <c r="P7187" s="398"/>
      <c r="Q7187" s="398"/>
    </row>
    <row r="7188" spans="1:17" s="364" customFormat="1" ht="109.2" customHeight="1" x14ac:dyDescent="0.3">
      <c r="A7188" s="368"/>
      <c r="B7188" s="361"/>
      <c r="C7188" s="368"/>
      <c r="D7188" s="368"/>
      <c r="E7188" s="368"/>
      <c r="F7188" s="368"/>
      <c r="G7188" s="369"/>
      <c r="H7188" s="369"/>
      <c r="I7188" s="443"/>
      <c r="J7188" s="368"/>
      <c r="O7188" s="457"/>
      <c r="P7188" s="398"/>
      <c r="Q7188" s="398"/>
    </row>
    <row r="7189" spans="1:17" s="364" customFormat="1" ht="109.2" customHeight="1" x14ac:dyDescent="0.3">
      <c r="A7189" s="368"/>
      <c r="B7189" s="361"/>
      <c r="C7189" s="368"/>
      <c r="D7189" s="368"/>
      <c r="E7189" s="368"/>
      <c r="F7189" s="368"/>
      <c r="G7189" s="369"/>
      <c r="H7189" s="369"/>
      <c r="I7189" s="443"/>
      <c r="J7189" s="368"/>
      <c r="O7189" s="457"/>
      <c r="P7189" s="398"/>
      <c r="Q7189" s="398"/>
    </row>
    <row r="7190" spans="1:17" s="364" customFormat="1" ht="109.2" customHeight="1" x14ac:dyDescent="0.3">
      <c r="A7190" s="368"/>
      <c r="B7190" s="361"/>
      <c r="C7190" s="368"/>
      <c r="D7190" s="368"/>
      <c r="E7190" s="368"/>
      <c r="F7190" s="368"/>
      <c r="G7190" s="369"/>
      <c r="H7190" s="369"/>
      <c r="I7190" s="443"/>
      <c r="J7190" s="368"/>
      <c r="O7190" s="457"/>
      <c r="P7190" s="398"/>
      <c r="Q7190" s="398"/>
    </row>
    <row r="7191" spans="1:17" s="364" customFormat="1" ht="109.2" customHeight="1" x14ac:dyDescent="0.3">
      <c r="A7191" s="368"/>
      <c r="B7191" s="361"/>
      <c r="C7191" s="368"/>
      <c r="D7191" s="368"/>
      <c r="E7191" s="368"/>
      <c r="F7191" s="368"/>
      <c r="G7191" s="369"/>
      <c r="H7191" s="369"/>
      <c r="I7191" s="443"/>
      <c r="J7191" s="368"/>
      <c r="O7191" s="457"/>
      <c r="P7191" s="398"/>
      <c r="Q7191" s="398"/>
    </row>
    <row r="7192" spans="1:17" s="364" customFormat="1" ht="109.2" customHeight="1" x14ac:dyDescent="0.3">
      <c r="A7192" s="368"/>
      <c r="B7192" s="361"/>
      <c r="C7192" s="368"/>
      <c r="D7192" s="368"/>
      <c r="E7192" s="368"/>
      <c r="F7192" s="368"/>
      <c r="G7192" s="369"/>
      <c r="H7192" s="369"/>
      <c r="I7192" s="443"/>
      <c r="J7192" s="368"/>
      <c r="O7192" s="457"/>
      <c r="P7192" s="398"/>
      <c r="Q7192" s="398"/>
    </row>
    <row r="7193" spans="1:17" s="364" customFormat="1" ht="109.2" customHeight="1" x14ac:dyDescent="0.3">
      <c r="A7193" s="368"/>
      <c r="B7193" s="361"/>
      <c r="C7193" s="368"/>
      <c r="D7193" s="368"/>
      <c r="E7193" s="368"/>
      <c r="F7193" s="368"/>
      <c r="G7193" s="369"/>
      <c r="H7193" s="369"/>
      <c r="I7193" s="443"/>
      <c r="J7193" s="368"/>
      <c r="O7193" s="457"/>
      <c r="P7193" s="398"/>
      <c r="Q7193" s="398"/>
    </row>
    <row r="7194" spans="1:17" s="364" customFormat="1" ht="109.2" customHeight="1" x14ac:dyDescent="0.3">
      <c r="A7194" s="368"/>
      <c r="B7194" s="361"/>
      <c r="C7194" s="368"/>
      <c r="D7194" s="368"/>
      <c r="E7194" s="368"/>
      <c r="F7194" s="368"/>
      <c r="G7194" s="369"/>
      <c r="H7194" s="369"/>
      <c r="I7194" s="443"/>
      <c r="J7194" s="368"/>
      <c r="O7194" s="457"/>
      <c r="P7194" s="398"/>
      <c r="Q7194" s="398"/>
    </row>
    <row r="7195" spans="1:17" s="364" customFormat="1" ht="109.2" customHeight="1" x14ac:dyDescent="0.3">
      <c r="A7195" s="368"/>
      <c r="B7195" s="361"/>
      <c r="C7195" s="368"/>
      <c r="D7195" s="368"/>
      <c r="E7195" s="368"/>
      <c r="F7195" s="368"/>
      <c r="G7195" s="369"/>
      <c r="H7195" s="369"/>
      <c r="I7195" s="443"/>
      <c r="J7195" s="368"/>
      <c r="O7195" s="457"/>
      <c r="P7195" s="398"/>
      <c r="Q7195" s="398"/>
    </row>
    <row r="7196" spans="1:17" s="364" customFormat="1" ht="109.2" customHeight="1" x14ac:dyDescent="0.3">
      <c r="A7196" s="368"/>
      <c r="B7196" s="361"/>
      <c r="C7196" s="368"/>
      <c r="D7196" s="368"/>
      <c r="E7196" s="368"/>
      <c r="F7196" s="368"/>
      <c r="G7196" s="369"/>
      <c r="H7196" s="369"/>
      <c r="I7196" s="443"/>
      <c r="J7196" s="368"/>
      <c r="O7196" s="457"/>
      <c r="P7196" s="398"/>
      <c r="Q7196" s="398"/>
    </row>
    <row r="7197" spans="1:17" s="364" customFormat="1" ht="109.2" customHeight="1" x14ac:dyDescent="0.3">
      <c r="A7197" s="368"/>
      <c r="B7197" s="361"/>
      <c r="C7197" s="368"/>
      <c r="D7197" s="368"/>
      <c r="E7197" s="368"/>
      <c r="F7197" s="368"/>
      <c r="G7197" s="369"/>
      <c r="H7197" s="369"/>
      <c r="I7197" s="443"/>
      <c r="J7197" s="368"/>
      <c r="O7197" s="457"/>
      <c r="P7197" s="398"/>
      <c r="Q7197" s="398"/>
    </row>
    <row r="7198" spans="1:17" s="364" customFormat="1" ht="109.2" customHeight="1" x14ac:dyDescent="0.3">
      <c r="A7198" s="368"/>
      <c r="B7198" s="361"/>
      <c r="C7198" s="368"/>
      <c r="D7198" s="368"/>
      <c r="E7198" s="368"/>
      <c r="F7198" s="368"/>
      <c r="G7198" s="369"/>
      <c r="H7198" s="369"/>
      <c r="I7198" s="443"/>
      <c r="J7198" s="368"/>
      <c r="O7198" s="457"/>
      <c r="P7198" s="398"/>
      <c r="Q7198" s="398"/>
    </row>
    <row r="7199" spans="1:17" s="364" customFormat="1" ht="109.2" customHeight="1" x14ac:dyDescent="0.3">
      <c r="A7199" s="368"/>
      <c r="B7199" s="361"/>
      <c r="C7199" s="368"/>
      <c r="D7199" s="368"/>
      <c r="E7199" s="368"/>
      <c r="F7199" s="368"/>
      <c r="G7199" s="369"/>
      <c r="H7199" s="369"/>
      <c r="I7199" s="443"/>
      <c r="J7199" s="368"/>
      <c r="O7199" s="457"/>
      <c r="P7199" s="398"/>
      <c r="Q7199" s="398"/>
    </row>
    <row r="7200" spans="1:17" s="364" customFormat="1" ht="109.2" customHeight="1" x14ac:dyDescent="0.3">
      <c r="A7200" s="368"/>
      <c r="B7200" s="361"/>
      <c r="C7200" s="368"/>
      <c r="D7200" s="368"/>
      <c r="E7200" s="368"/>
      <c r="F7200" s="368"/>
      <c r="G7200" s="369"/>
      <c r="H7200" s="369"/>
      <c r="I7200" s="443"/>
      <c r="J7200" s="368"/>
      <c r="O7200" s="457"/>
      <c r="P7200" s="398"/>
      <c r="Q7200" s="398"/>
    </row>
    <row r="7201" spans="1:17" s="364" customFormat="1" ht="109.2" customHeight="1" x14ac:dyDescent="0.3">
      <c r="A7201" s="368"/>
      <c r="B7201" s="361"/>
      <c r="C7201" s="368"/>
      <c r="D7201" s="368"/>
      <c r="E7201" s="368"/>
      <c r="F7201" s="368"/>
      <c r="G7201" s="369"/>
      <c r="H7201" s="369"/>
      <c r="I7201" s="443"/>
      <c r="J7201" s="368"/>
      <c r="O7201" s="457"/>
      <c r="P7201" s="398"/>
      <c r="Q7201" s="398"/>
    </row>
    <row r="7202" spans="1:17" s="364" customFormat="1" ht="109.2" customHeight="1" x14ac:dyDescent="0.3">
      <c r="A7202" s="368"/>
      <c r="B7202" s="361"/>
      <c r="C7202" s="368"/>
      <c r="D7202" s="368"/>
      <c r="E7202" s="368"/>
      <c r="F7202" s="368"/>
      <c r="G7202" s="369"/>
      <c r="H7202" s="369"/>
      <c r="I7202" s="443"/>
      <c r="J7202" s="368"/>
      <c r="O7202" s="457"/>
      <c r="P7202" s="398"/>
      <c r="Q7202" s="398"/>
    </row>
    <row r="7203" spans="1:17" s="364" customFormat="1" ht="109.2" customHeight="1" x14ac:dyDescent="0.3">
      <c r="A7203" s="368"/>
      <c r="B7203" s="361"/>
      <c r="C7203" s="368"/>
      <c r="D7203" s="368"/>
      <c r="E7203" s="368"/>
      <c r="F7203" s="368"/>
      <c r="G7203" s="369"/>
      <c r="H7203" s="369"/>
      <c r="I7203" s="443"/>
      <c r="J7203" s="368"/>
      <c r="O7203" s="457"/>
      <c r="P7203" s="398"/>
      <c r="Q7203" s="398"/>
    </row>
    <row r="7204" spans="1:17" s="364" customFormat="1" ht="109.2" customHeight="1" x14ac:dyDescent="0.3">
      <c r="A7204" s="368"/>
      <c r="B7204" s="361"/>
      <c r="C7204" s="368"/>
      <c r="D7204" s="368"/>
      <c r="E7204" s="368"/>
      <c r="F7204" s="368"/>
      <c r="G7204" s="369"/>
      <c r="H7204" s="369"/>
      <c r="I7204" s="443"/>
      <c r="J7204" s="368"/>
      <c r="O7204" s="457"/>
      <c r="P7204" s="398"/>
      <c r="Q7204" s="398"/>
    </row>
  </sheetData>
  <mergeCells count="12">
    <mergeCell ref="F6:I6"/>
    <mergeCell ref="J6:J7"/>
    <mergeCell ref="K6:O6"/>
    <mergeCell ref="B362:P362"/>
    <mergeCell ref="F2:K2"/>
    <mergeCell ref="A4:K4"/>
    <mergeCell ref="A6:A7"/>
    <mergeCell ref="B6:B7"/>
    <mergeCell ref="C6:C7"/>
    <mergeCell ref="B171:P171"/>
    <mergeCell ref="D6:D7"/>
    <mergeCell ref="E6:E7"/>
  </mergeCells>
  <phoneticPr fontId="0" type="noConversion"/>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7"/>
  <sheetViews>
    <sheetView topLeftCell="A3" workbookViewId="0">
      <selection activeCell="C8" sqref="C8:F89"/>
    </sheetView>
  </sheetViews>
  <sheetFormatPr defaultColWidth="9.109375" defaultRowHeight="13.8" x14ac:dyDescent="0.3"/>
  <cols>
    <col min="1" max="1" width="6.33203125" style="1" customWidth="1"/>
    <col min="2" max="2" width="31.109375" style="1" customWidth="1"/>
    <col min="3" max="3" width="8.88671875" style="117" customWidth="1"/>
    <col min="4" max="5" width="8.21875" style="121" customWidth="1"/>
    <col min="6" max="6" width="8.21875" style="117" customWidth="1"/>
    <col min="7" max="7" width="4.88671875" style="1" customWidth="1"/>
    <col min="8" max="8" width="5.77734375" style="1" customWidth="1"/>
    <col min="9" max="9" width="5.44140625" style="1" customWidth="1"/>
    <col min="10" max="10" width="7.21875" style="1" customWidth="1"/>
    <col min="11" max="11" width="16.33203125" style="1" bestFit="1" customWidth="1"/>
    <col min="12" max="12" width="10.44140625" style="1" bestFit="1" customWidth="1"/>
    <col min="13" max="16384" width="9.109375" style="1"/>
  </cols>
  <sheetData>
    <row r="1" spans="1:12" ht="26.25" customHeight="1" x14ac:dyDescent="0.3">
      <c r="D1" s="679" t="s">
        <v>2338</v>
      </c>
      <c r="E1" s="679"/>
      <c r="F1" s="679"/>
      <c r="G1" s="679"/>
      <c r="H1" s="679"/>
      <c r="I1" s="679"/>
      <c r="J1" s="679"/>
    </row>
    <row r="2" spans="1:12" ht="48.75" customHeight="1" x14ac:dyDescent="0.3">
      <c r="D2" s="679"/>
      <c r="E2" s="679"/>
      <c r="F2" s="679"/>
      <c r="G2" s="679"/>
      <c r="H2" s="679"/>
      <c r="I2" s="679"/>
      <c r="J2" s="679"/>
    </row>
    <row r="3" spans="1:12" x14ac:dyDescent="0.3">
      <c r="A3" s="682" t="s">
        <v>314</v>
      </c>
      <c r="B3" s="682"/>
      <c r="C3" s="682"/>
      <c r="D3" s="682"/>
      <c r="E3" s="682"/>
      <c r="F3" s="682"/>
      <c r="G3" s="682"/>
      <c r="H3" s="682"/>
      <c r="I3" s="682"/>
      <c r="J3" s="682"/>
    </row>
    <row r="4" spans="1:12" ht="21.75" customHeight="1" x14ac:dyDescent="0.3">
      <c r="A4" s="676" t="s">
        <v>2339</v>
      </c>
      <c r="B4" s="676"/>
      <c r="C4" s="676"/>
      <c r="D4" s="676"/>
      <c r="E4" s="676"/>
      <c r="F4" s="676"/>
      <c r="G4" s="676"/>
      <c r="H4" s="676"/>
      <c r="I4" s="676"/>
      <c r="J4" s="676"/>
    </row>
    <row r="5" spans="1:12" ht="17.25" customHeight="1" x14ac:dyDescent="0.3">
      <c r="A5" s="3"/>
      <c r="B5" s="4"/>
      <c r="C5" s="677"/>
      <c r="D5" s="677"/>
      <c r="E5" s="306"/>
      <c r="F5" s="306"/>
      <c r="G5" s="4"/>
      <c r="H5" s="4"/>
      <c r="I5" s="678" t="s">
        <v>692</v>
      </c>
      <c r="J5" s="678"/>
    </row>
    <row r="6" spans="1:12" s="146" customFormat="1" ht="125.4" customHeight="1" thickBot="1" x14ac:dyDescent="0.3">
      <c r="A6" s="144" t="s">
        <v>31</v>
      </c>
      <c r="B6" s="145" t="s">
        <v>67</v>
      </c>
      <c r="C6" s="343" t="s">
        <v>75</v>
      </c>
      <c r="D6" s="344" t="s">
        <v>977</v>
      </c>
      <c r="E6" s="344" t="s">
        <v>2340</v>
      </c>
      <c r="F6" s="345" t="s">
        <v>2341</v>
      </c>
      <c r="G6" s="145" t="s">
        <v>864</v>
      </c>
      <c r="H6" s="145" t="s">
        <v>865</v>
      </c>
      <c r="I6" s="145" t="s">
        <v>2342</v>
      </c>
      <c r="J6" s="145" t="s">
        <v>2146</v>
      </c>
      <c r="L6" s="147"/>
    </row>
    <row r="7" spans="1:12" s="615" customFormat="1" ht="14.4" thickBot="1" x14ac:dyDescent="0.35">
      <c r="A7" s="610">
        <v>1</v>
      </c>
      <c r="B7" s="611">
        <v>2</v>
      </c>
      <c r="C7" s="611">
        <v>3</v>
      </c>
      <c r="D7" s="612">
        <v>4</v>
      </c>
      <c r="E7" s="612">
        <v>5</v>
      </c>
      <c r="F7" s="611">
        <v>6</v>
      </c>
      <c r="G7" s="613">
        <v>7</v>
      </c>
      <c r="H7" s="613">
        <v>8</v>
      </c>
      <c r="I7" s="613">
        <v>9</v>
      </c>
      <c r="J7" s="614">
        <v>10</v>
      </c>
    </row>
    <row r="8" spans="1:12" x14ac:dyDescent="0.3">
      <c r="A8" s="5"/>
      <c r="B8" s="347" t="s">
        <v>638</v>
      </c>
      <c r="C8" s="359">
        <f>C9+C10+C11+C12</f>
        <v>26827.9</v>
      </c>
      <c r="D8" s="616">
        <f>D9+D10+D11+D12</f>
        <v>34785.581000000006</v>
      </c>
      <c r="E8" s="359">
        <f>E9+E10+E11+E12</f>
        <v>19013.114000000001</v>
      </c>
      <c r="F8" s="359">
        <f>F9+F10+F11+F12</f>
        <v>24729.823710000001</v>
      </c>
      <c r="G8" s="357">
        <f>F8/C8*100</f>
        <v>92.179498618975018</v>
      </c>
      <c r="H8" s="358">
        <f>F8/D8%</f>
        <v>71.092168073892438</v>
      </c>
      <c r="I8" s="358">
        <f>F8/E8*100</f>
        <v>130.06719314889713</v>
      </c>
      <c r="J8" s="359">
        <f>E8-F8</f>
        <v>-5716.7097099999992</v>
      </c>
      <c r="K8" s="8"/>
    </row>
    <row r="9" spans="1:12" x14ac:dyDescent="0.3">
      <c r="A9" s="6"/>
      <c r="B9" s="347" t="s">
        <v>639</v>
      </c>
      <c r="C9" s="617">
        <f>C15</f>
        <v>26723.9</v>
      </c>
      <c r="D9" s="235">
        <f>D15</f>
        <v>34681.581000000006</v>
      </c>
      <c r="E9" s="617">
        <f>E15</f>
        <v>18909.114000000001</v>
      </c>
      <c r="F9" s="617">
        <f>F15</f>
        <v>18198.14257</v>
      </c>
      <c r="G9" s="357">
        <f>F9/C9*100</f>
        <v>68.096881705140348</v>
      </c>
      <c r="H9" s="358">
        <f>F9/D9%</f>
        <v>52.472067435449375</v>
      </c>
      <c r="I9" s="358">
        <f t="shared" ref="I9:I72" si="0">F9/E9*100</f>
        <v>96.240059528965759</v>
      </c>
      <c r="J9" s="359">
        <f t="shared" ref="J9:J72" si="1">E9-F9</f>
        <v>710.97143000000142</v>
      </c>
      <c r="K9" s="2"/>
    </row>
    <row r="10" spans="1:12" x14ac:dyDescent="0.3">
      <c r="A10" s="6"/>
      <c r="B10" s="347" t="s">
        <v>640</v>
      </c>
      <c r="C10" s="617">
        <f>C63</f>
        <v>104</v>
      </c>
      <c r="D10" s="235">
        <f>D63</f>
        <v>104</v>
      </c>
      <c r="E10" s="617">
        <f>E63</f>
        <v>104</v>
      </c>
      <c r="F10" s="617">
        <f>F63</f>
        <v>6531.6811399999997</v>
      </c>
      <c r="G10" s="357">
        <f>F10/C10*100</f>
        <v>6280.4626346153846</v>
      </c>
      <c r="H10" s="358">
        <f>F10/D10%</f>
        <v>6280.4626346153836</v>
      </c>
      <c r="I10" s="358">
        <f t="shared" si="0"/>
        <v>6280.4626346153846</v>
      </c>
      <c r="J10" s="359">
        <f t="shared" si="1"/>
        <v>-6427.6811399999997</v>
      </c>
      <c r="K10" s="2"/>
    </row>
    <row r="11" spans="1:12" x14ac:dyDescent="0.3">
      <c r="A11" s="6"/>
      <c r="B11" s="347" t="s">
        <v>615</v>
      </c>
      <c r="C11" s="617">
        <f>C71</f>
        <v>0</v>
      </c>
      <c r="D11" s="235">
        <f>D71</f>
        <v>0</v>
      </c>
      <c r="E11" s="618">
        <f>E71</f>
        <v>0</v>
      </c>
      <c r="F11" s="618">
        <f>F71</f>
        <v>0</v>
      </c>
      <c r="G11" s="357"/>
      <c r="H11" s="358"/>
      <c r="I11" s="358" t="e">
        <f t="shared" si="0"/>
        <v>#DIV/0!</v>
      </c>
      <c r="J11" s="359">
        <f t="shared" si="1"/>
        <v>0</v>
      </c>
      <c r="K11" s="2"/>
    </row>
    <row r="12" spans="1:12" x14ac:dyDescent="0.3">
      <c r="A12" s="6"/>
      <c r="B12" s="347" t="s">
        <v>641</v>
      </c>
      <c r="C12" s="617">
        <f>C88</f>
        <v>0</v>
      </c>
      <c r="D12" s="235">
        <f>D88</f>
        <v>0</v>
      </c>
      <c r="E12" s="618">
        <f>E88</f>
        <v>0</v>
      </c>
      <c r="F12" s="618">
        <f>F88</f>
        <v>0</v>
      </c>
      <c r="G12" s="357"/>
      <c r="H12" s="358"/>
      <c r="I12" s="358" t="e">
        <f t="shared" si="0"/>
        <v>#DIV/0!</v>
      </c>
      <c r="J12" s="359">
        <f t="shared" si="1"/>
        <v>0</v>
      </c>
      <c r="K12" s="2"/>
    </row>
    <row r="13" spans="1:12" x14ac:dyDescent="0.3">
      <c r="A13" s="6"/>
      <c r="B13" s="347"/>
      <c r="C13" s="617"/>
      <c r="D13" s="235"/>
      <c r="E13" s="618"/>
      <c r="F13" s="618"/>
      <c r="G13" s="357"/>
      <c r="H13" s="358"/>
      <c r="I13" s="358" t="e">
        <f t="shared" si="0"/>
        <v>#DIV/0!</v>
      </c>
      <c r="J13" s="359">
        <f t="shared" si="1"/>
        <v>0</v>
      </c>
      <c r="K13" s="2"/>
    </row>
    <row r="14" spans="1:12" x14ac:dyDescent="0.3">
      <c r="A14" s="6"/>
      <c r="B14" s="347"/>
      <c r="C14" s="617"/>
      <c r="D14" s="235"/>
      <c r="E14" s="618"/>
      <c r="F14" s="618"/>
      <c r="G14" s="357"/>
      <c r="H14" s="358"/>
      <c r="I14" s="358" t="e">
        <f t="shared" si="0"/>
        <v>#DIV/0!</v>
      </c>
      <c r="J14" s="359">
        <f t="shared" si="1"/>
        <v>0</v>
      </c>
      <c r="K14" s="2"/>
    </row>
    <row r="15" spans="1:12" x14ac:dyDescent="0.3">
      <c r="A15" s="7"/>
      <c r="B15" s="347" t="s">
        <v>639</v>
      </c>
      <c r="C15" s="619">
        <f>C16+C26+C33</f>
        <v>26723.9</v>
      </c>
      <c r="D15" s="620">
        <f>D16+D26+D33</f>
        <v>34681.581000000006</v>
      </c>
      <c r="E15" s="619">
        <f>E16+E26+E33</f>
        <v>18909.114000000001</v>
      </c>
      <c r="F15" s="619">
        <f>F16+F26+F33</f>
        <v>18198.14257</v>
      </c>
      <c r="G15" s="357">
        <f>F15/C15*100</f>
        <v>68.096881705140348</v>
      </c>
      <c r="H15" s="358">
        <f>F15/D15%</f>
        <v>52.472067435449375</v>
      </c>
      <c r="I15" s="358">
        <f t="shared" si="0"/>
        <v>96.240059528965759</v>
      </c>
      <c r="J15" s="359">
        <f t="shared" si="1"/>
        <v>710.97143000000142</v>
      </c>
      <c r="K15" s="2"/>
    </row>
    <row r="16" spans="1:12" x14ac:dyDescent="0.3">
      <c r="A16" s="7" t="s">
        <v>105</v>
      </c>
      <c r="B16" s="348" t="s">
        <v>40</v>
      </c>
      <c r="C16" s="619">
        <f>C17+C24+C25</f>
        <v>24054.9</v>
      </c>
      <c r="D16" s="620">
        <f>D17+D24+D25</f>
        <v>24054.9</v>
      </c>
      <c r="E16" s="619">
        <f>E17+E24+E25</f>
        <v>11793.271000000001</v>
      </c>
      <c r="F16" s="619">
        <f>F17+F24+F25</f>
        <v>12641.31955</v>
      </c>
      <c r="G16" s="357">
        <f>F16/C16*100</f>
        <v>52.551952201006856</v>
      </c>
      <c r="H16" s="358">
        <f>F16/D16%</f>
        <v>52.551952201006863</v>
      </c>
      <c r="I16" s="358">
        <f t="shared" si="0"/>
        <v>107.19095278994266</v>
      </c>
      <c r="J16" s="359">
        <f t="shared" si="1"/>
        <v>-848.04854999999952</v>
      </c>
      <c r="K16" s="2"/>
    </row>
    <row r="17" spans="1:14" x14ac:dyDescent="0.3">
      <c r="A17" s="7" t="s">
        <v>104</v>
      </c>
      <c r="B17" s="349" t="s">
        <v>642</v>
      </c>
      <c r="C17" s="619">
        <f>C18+C19+C20+C21+C22+C23</f>
        <v>4750</v>
      </c>
      <c r="D17" s="620">
        <f>D18+D19+D20+D21+D22+D23</f>
        <v>4750</v>
      </c>
      <c r="E17" s="619">
        <f>E18+E19+E20+E21+E22+E23</f>
        <v>2120.7709999999997</v>
      </c>
      <c r="F17" s="619">
        <f>F18+F19+F20+F21+F22+F23</f>
        <v>3362.2000099999996</v>
      </c>
      <c r="G17" s="357">
        <f>F17/C17*100</f>
        <v>70.783158105263141</v>
      </c>
      <c r="H17" s="358">
        <f>F17/D17%</f>
        <v>70.783158105263155</v>
      </c>
      <c r="I17" s="358">
        <f t="shared" si="0"/>
        <v>158.53668359290089</v>
      </c>
      <c r="J17" s="359">
        <f t="shared" si="1"/>
        <v>-1241.4290099999998</v>
      </c>
      <c r="K17" s="2"/>
    </row>
    <row r="18" spans="1:14" ht="24" x14ac:dyDescent="0.3">
      <c r="A18" s="7" t="s">
        <v>106</v>
      </c>
      <c r="B18" s="350" t="s">
        <v>643</v>
      </c>
      <c r="C18" s="619">
        <v>2901.7</v>
      </c>
      <c r="D18" s="620">
        <v>2901.7</v>
      </c>
      <c r="E18" s="621">
        <v>1759.7</v>
      </c>
      <c r="F18" s="622">
        <v>3149.9607299999998</v>
      </c>
      <c r="G18" s="357">
        <f>F18/C18*100</f>
        <v>108.55569941758279</v>
      </c>
      <c r="H18" s="358">
        <f>F18/D18%</f>
        <v>108.55569941758279</v>
      </c>
      <c r="I18" s="358">
        <f t="shared" si="0"/>
        <v>179.00555378757741</v>
      </c>
      <c r="J18" s="359">
        <f t="shared" si="1"/>
        <v>-1390.2607299999997</v>
      </c>
      <c r="K18" s="2"/>
    </row>
    <row r="19" spans="1:14" ht="24" x14ac:dyDescent="0.3">
      <c r="A19" s="7" t="s">
        <v>107</v>
      </c>
      <c r="B19" s="350" t="s">
        <v>644</v>
      </c>
      <c r="C19" s="619"/>
      <c r="D19" s="620"/>
      <c r="E19" s="622"/>
      <c r="F19" s="622">
        <v>49.439019999999999</v>
      </c>
      <c r="G19" s="357"/>
      <c r="H19" s="358"/>
      <c r="I19" s="358"/>
      <c r="J19" s="359">
        <f t="shared" si="1"/>
        <v>-49.439019999999999</v>
      </c>
      <c r="K19" s="2"/>
    </row>
    <row r="20" spans="1:14" ht="24" x14ac:dyDescent="0.3">
      <c r="A20" s="7" t="s">
        <v>108</v>
      </c>
      <c r="B20" s="350" t="s">
        <v>645</v>
      </c>
      <c r="C20" s="619">
        <v>10</v>
      </c>
      <c r="D20" s="620">
        <v>10</v>
      </c>
      <c r="E20" s="622"/>
      <c r="F20" s="622">
        <v>0.40244999999999997</v>
      </c>
      <c r="G20" s="357">
        <f>F20/C20*100</f>
        <v>4.0244999999999997</v>
      </c>
      <c r="H20" s="358">
        <f>F20/D20%</f>
        <v>4.0244999999999997</v>
      </c>
      <c r="I20" s="358"/>
      <c r="J20" s="359">
        <f t="shared" si="1"/>
        <v>-0.40244999999999997</v>
      </c>
      <c r="K20" s="2"/>
    </row>
    <row r="21" spans="1:14" ht="24" x14ac:dyDescent="0.3">
      <c r="A21" s="7" t="s">
        <v>109</v>
      </c>
      <c r="B21" s="350" t="s">
        <v>646</v>
      </c>
      <c r="C21" s="619">
        <v>1503.3</v>
      </c>
      <c r="D21" s="620">
        <v>1503.3</v>
      </c>
      <c r="E21" s="621">
        <v>241.071</v>
      </c>
      <c r="F21" s="622">
        <v>130.56869</v>
      </c>
      <c r="G21" s="357">
        <f>F21/C21*100</f>
        <v>8.6854712964810759</v>
      </c>
      <c r="H21" s="358">
        <f>F21/D21%</f>
        <v>8.6854712964810759</v>
      </c>
      <c r="I21" s="358">
        <f t="shared" si="0"/>
        <v>54.161923250826526</v>
      </c>
      <c r="J21" s="359">
        <f t="shared" si="1"/>
        <v>110.50230999999999</v>
      </c>
      <c r="K21" s="2"/>
    </row>
    <row r="22" spans="1:14" ht="24" x14ac:dyDescent="0.3">
      <c r="A22" s="7" t="s">
        <v>110</v>
      </c>
      <c r="B22" s="350" t="s">
        <v>647</v>
      </c>
      <c r="C22" s="619">
        <v>335</v>
      </c>
      <c r="D22" s="620">
        <v>335</v>
      </c>
      <c r="E22" s="622">
        <v>120</v>
      </c>
      <c r="F22" s="622">
        <v>31.82912</v>
      </c>
      <c r="G22" s="357">
        <f>F22/C22*100</f>
        <v>9.5012298507462685</v>
      </c>
      <c r="H22" s="358">
        <f>F22/D22%</f>
        <v>9.5012298507462685</v>
      </c>
      <c r="I22" s="358">
        <f t="shared" si="0"/>
        <v>26.524266666666669</v>
      </c>
      <c r="J22" s="359">
        <f t="shared" si="1"/>
        <v>88.170879999999997</v>
      </c>
      <c r="K22" s="2"/>
    </row>
    <row r="23" spans="1:14" hidden="1" x14ac:dyDescent="0.3">
      <c r="A23" s="7" t="s">
        <v>111</v>
      </c>
      <c r="B23" s="350" t="s">
        <v>648</v>
      </c>
      <c r="C23" s="619"/>
      <c r="D23" s="620"/>
      <c r="E23" s="622"/>
      <c r="F23" s="622"/>
      <c r="G23" s="357"/>
      <c r="H23" s="358"/>
      <c r="I23" s="358" t="e">
        <f t="shared" si="0"/>
        <v>#DIV/0!</v>
      </c>
      <c r="J23" s="359">
        <f t="shared" si="1"/>
        <v>0</v>
      </c>
      <c r="K23" s="2"/>
    </row>
    <row r="24" spans="1:14" hidden="1" x14ac:dyDescent="0.3">
      <c r="A24" s="7" t="s">
        <v>112</v>
      </c>
      <c r="B24" s="349" t="s">
        <v>648</v>
      </c>
      <c r="C24" s="619"/>
      <c r="D24" s="620"/>
      <c r="E24" s="622"/>
      <c r="F24" s="622"/>
      <c r="G24" s="357"/>
      <c r="H24" s="358"/>
      <c r="I24" s="358" t="e">
        <f t="shared" si="0"/>
        <v>#DIV/0!</v>
      </c>
      <c r="J24" s="359">
        <f t="shared" si="1"/>
        <v>0</v>
      </c>
      <c r="K24" s="2"/>
    </row>
    <row r="25" spans="1:14" ht="24" x14ac:dyDescent="0.3">
      <c r="A25" s="7"/>
      <c r="B25" s="349" t="s">
        <v>649</v>
      </c>
      <c r="C25" s="619">
        <v>19304.900000000001</v>
      </c>
      <c r="D25" s="619">
        <v>19304.900000000001</v>
      </c>
      <c r="E25" s="620">
        <v>9672.5</v>
      </c>
      <c r="F25" s="622">
        <v>9279.1195399999997</v>
      </c>
      <c r="G25" s="357">
        <f>F25/C25*100</f>
        <v>48.066136265922118</v>
      </c>
      <c r="H25" s="358">
        <f>F25/D25%</f>
        <v>48.066136265922118</v>
      </c>
      <c r="I25" s="358">
        <f t="shared" si="0"/>
        <v>95.933001188937709</v>
      </c>
      <c r="J25" s="359">
        <f t="shared" si="1"/>
        <v>393.38046000000031</v>
      </c>
      <c r="K25" s="2"/>
    </row>
    <row r="26" spans="1:14" x14ac:dyDescent="0.3">
      <c r="A26" s="7" t="s">
        <v>113</v>
      </c>
      <c r="B26" s="351" t="s">
        <v>41</v>
      </c>
      <c r="C26" s="619">
        <f>C27+C28</f>
        <v>405</v>
      </c>
      <c r="D26" s="620">
        <f>D27+D28</f>
        <v>8362.6810000000005</v>
      </c>
      <c r="E26" s="620">
        <f>E27+E28</f>
        <v>5542.3429999999998</v>
      </c>
      <c r="F26" s="620">
        <f>F27+F28</f>
        <v>3514.88</v>
      </c>
      <c r="G26" s="357">
        <f>F26/C26*100</f>
        <v>867.87160493827162</v>
      </c>
      <c r="H26" s="358">
        <f>F26/D26%</f>
        <v>42.030540205945911</v>
      </c>
      <c r="I26" s="358">
        <f t="shared" si="0"/>
        <v>63.418666076783779</v>
      </c>
      <c r="J26" s="359">
        <f t="shared" si="1"/>
        <v>2027.4629999999997</v>
      </c>
      <c r="K26" s="2"/>
    </row>
    <row r="27" spans="1:14" ht="48" hidden="1" x14ac:dyDescent="0.3">
      <c r="A27" s="7" t="s">
        <v>114</v>
      </c>
      <c r="B27" s="349" t="s">
        <v>650</v>
      </c>
      <c r="C27" s="619"/>
      <c r="D27" s="620"/>
      <c r="E27" s="622"/>
      <c r="F27" s="622"/>
      <c r="G27" s="357"/>
      <c r="H27" s="358"/>
      <c r="I27" s="358" t="e">
        <f t="shared" si="0"/>
        <v>#DIV/0!</v>
      </c>
      <c r="J27" s="359">
        <f t="shared" si="1"/>
        <v>0</v>
      </c>
      <c r="K27" s="2"/>
    </row>
    <row r="28" spans="1:14" ht="24" x14ac:dyDescent="0.3">
      <c r="A28" s="7" t="s">
        <v>115</v>
      </c>
      <c r="B28" s="349" t="s">
        <v>651</v>
      </c>
      <c r="C28" s="619">
        <f>C29</f>
        <v>405</v>
      </c>
      <c r="D28" s="620">
        <f>D29</f>
        <v>8362.6810000000005</v>
      </c>
      <c r="E28" s="619">
        <f>E29</f>
        <v>5542.3429999999998</v>
      </c>
      <c r="F28" s="619">
        <f>F29</f>
        <v>3514.88</v>
      </c>
      <c r="G28" s="357">
        <f t="shared" ref="G28:G40" si="2">F28/C28*100</f>
        <v>867.87160493827162</v>
      </c>
      <c r="H28" s="358">
        <f t="shared" ref="H28:H40" si="3">F28/D28%</f>
        <v>42.030540205945911</v>
      </c>
      <c r="I28" s="358">
        <f t="shared" si="0"/>
        <v>63.418666076783779</v>
      </c>
      <c r="J28" s="359">
        <f t="shared" si="1"/>
        <v>2027.4629999999997</v>
      </c>
      <c r="K28" s="2"/>
      <c r="N28" s="8"/>
    </row>
    <row r="29" spans="1:14" ht="24" x14ac:dyDescent="0.3">
      <c r="A29" s="7"/>
      <c r="B29" s="352" t="s">
        <v>652</v>
      </c>
      <c r="C29" s="619">
        <f>C30+C31+C32</f>
        <v>405</v>
      </c>
      <c r="D29" s="620">
        <f>D30+D31+D32</f>
        <v>8362.6810000000005</v>
      </c>
      <c r="E29" s="619">
        <f>E30+E31+E32</f>
        <v>5542.3429999999998</v>
      </c>
      <c r="F29" s="619">
        <f>F30+F31+F32</f>
        <v>3514.88</v>
      </c>
      <c r="G29" s="357">
        <f t="shared" si="2"/>
        <v>867.87160493827162</v>
      </c>
      <c r="H29" s="358">
        <f t="shared" si="3"/>
        <v>42.030540205945911</v>
      </c>
      <c r="I29" s="358">
        <f t="shared" si="0"/>
        <v>63.418666076783779</v>
      </c>
      <c r="J29" s="359">
        <f t="shared" si="1"/>
        <v>2027.4629999999997</v>
      </c>
      <c r="K29" s="2"/>
    </row>
    <row r="30" spans="1:14" ht="22.8" x14ac:dyDescent="0.3">
      <c r="A30" s="7"/>
      <c r="B30" s="353" t="s">
        <v>2144</v>
      </c>
      <c r="C30" s="619"/>
      <c r="D30" s="620">
        <v>570</v>
      </c>
      <c r="E30" s="623">
        <v>549.6</v>
      </c>
      <c r="F30" s="623">
        <v>570</v>
      </c>
      <c r="G30" s="357"/>
      <c r="H30" s="358">
        <f t="shared" si="3"/>
        <v>100</v>
      </c>
      <c r="I30" s="358">
        <f t="shared" si="0"/>
        <v>103.7117903930131</v>
      </c>
      <c r="J30" s="359">
        <f t="shared" si="1"/>
        <v>-20.399999999999977</v>
      </c>
      <c r="K30" s="2"/>
    </row>
    <row r="31" spans="1:14" ht="36" x14ac:dyDescent="0.3">
      <c r="A31" s="7" t="s">
        <v>866</v>
      </c>
      <c r="B31" s="354" t="s">
        <v>653</v>
      </c>
      <c r="C31" s="619">
        <v>405</v>
      </c>
      <c r="D31" s="620">
        <v>405</v>
      </c>
      <c r="E31" s="621">
        <v>220.2</v>
      </c>
      <c r="F31" s="621">
        <v>202.8</v>
      </c>
      <c r="G31" s="357">
        <f t="shared" si="2"/>
        <v>50.074074074074083</v>
      </c>
      <c r="H31" s="358">
        <f t="shared" si="3"/>
        <v>50.074074074074076</v>
      </c>
      <c r="I31" s="358">
        <f t="shared" si="0"/>
        <v>92.098092643051771</v>
      </c>
      <c r="J31" s="359">
        <f t="shared" si="1"/>
        <v>17.399999999999977</v>
      </c>
      <c r="K31" s="2"/>
    </row>
    <row r="32" spans="1:14" ht="60" x14ac:dyDescent="0.3">
      <c r="A32" s="7" t="s">
        <v>867</v>
      </c>
      <c r="B32" s="354" t="s">
        <v>654</v>
      </c>
      <c r="C32" s="619"/>
      <c r="D32" s="620">
        <v>7387.6809999999996</v>
      </c>
      <c r="E32" s="621">
        <v>4772.5429999999997</v>
      </c>
      <c r="F32" s="621">
        <v>2742.08</v>
      </c>
      <c r="G32" s="357"/>
      <c r="H32" s="358">
        <f t="shared" si="3"/>
        <v>37.116924783298039</v>
      </c>
      <c r="I32" s="358">
        <f t="shared" si="0"/>
        <v>57.455323084569386</v>
      </c>
      <c r="J32" s="359">
        <f t="shared" si="1"/>
        <v>2030.4629999999997</v>
      </c>
      <c r="K32" s="2"/>
      <c r="L32" s="8"/>
    </row>
    <row r="33" spans="1:12" x14ac:dyDescent="0.3">
      <c r="A33" s="7" t="s">
        <v>116</v>
      </c>
      <c r="B33" s="351" t="s">
        <v>42</v>
      </c>
      <c r="C33" s="619">
        <f>C34+C41+C60+C61</f>
        <v>2264</v>
      </c>
      <c r="D33" s="620">
        <f>D34+D41+D60+D61</f>
        <v>2264</v>
      </c>
      <c r="E33" s="619">
        <f>E34+E41+E60+E61</f>
        <v>1573.5</v>
      </c>
      <c r="F33" s="619">
        <f>F34+F41+F60+F61</f>
        <v>2041.9430199999999</v>
      </c>
      <c r="G33" s="357">
        <f t="shared" si="2"/>
        <v>90.191829505300348</v>
      </c>
      <c r="H33" s="358">
        <f t="shared" si="3"/>
        <v>90.191829505300348</v>
      </c>
      <c r="I33" s="358">
        <f t="shared" si="0"/>
        <v>129.77076707975849</v>
      </c>
      <c r="J33" s="359">
        <f t="shared" si="1"/>
        <v>-468.44301999999993</v>
      </c>
      <c r="K33" s="2"/>
      <c r="L33" s="8"/>
    </row>
    <row r="34" spans="1:12" x14ac:dyDescent="0.3">
      <c r="A34" s="7" t="s">
        <v>117</v>
      </c>
      <c r="B34" s="349" t="s">
        <v>655</v>
      </c>
      <c r="C34" s="619">
        <f>C35+C36+C37</f>
        <v>1160</v>
      </c>
      <c r="D34" s="620">
        <f>D35+D36+D37</f>
        <v>1160</v>
      </c>
      <c r="E34" s="619">
        <f>E35+E36+E37</f>
        <v>890</v>
      </c>
      <c r="F34" s="619">
        <f>F35+F36+F37</f>
        <v>1452.8254999999999</v>
      </c>
      <c r="G34" s="357">
        <f t="shared" si="2"/>
        <v>125.2435775862069</v>
      </c>
      <c r="H34" s="358">
        <f t="shared" si="3"/>
        <v>125.2435775862069</v>
      </c>
      <c r="I34" s="358">
        <f t="shared" si="0"/>
        <v>163.23882022471909</v>
      </c>
      <c r="J34" s="359">
        <f t="shared" si="1"/>
        <v>-562.82549999999992</v>
      </c>
      <c r="K34" s="2"/>
    </row>
    <row r="35" spans="1:12" x14ac:dyDescent="0.3">
      <c r="A35" s="7" t="s">
        <v>118</v>
      </c>
      <c r="B35" s="352" t="s">
        <v>656</v>
      </c>
      <c r="C35" s="619">
        <v>600</v>
      </c>
      <c r="D35" s="619">
        <v>600</v>
      </c>
      <c r="E35" s="622">
        <v>450</v>
      </c>
      <c r="F35" s="622">
        <v>1043.25098</v>
      </c>
      <c r="G35" s="357">
        <f t="shared" si="2"/>
        <v>173.87516333333332</v>
      </c>
      <c r="H35" s="358">
        <f t="shared" si="3"/>
        <v>173.87516333333335</v>
      </c>
      <c r="I35" s="358">
        <f t="shared" si="0"/>
        <v>231.83355111111109</v>
      </c>
      <c r="J35" s="359">
        <f t="shared" si="1"/>
        <v>-593.25098000000003</v>
      </c>
      <c r="K35" s="2"/>
    </row>
    <row r="36" spans="1:12" hidden="1" x14ac:dyDescent="0.3">
      <c r="A36" s="7" t="s">
        <v>119</v>
      </c>
      <c r="B36" s="352" t="s">
        <v>657</v>
      </c>
      <c r="C36" s="619"/>
      <c r="D36" s="620"/>
      <c r="E36" s="622"/>
      <c r="F36" s="622"/>
      <c r="G36" s="357" t="e">
        <f t="shared" si="2"/>
        <v>#DIV/0!</v>
      </c>
      <c r="H36" s="358" t="e">
        <f t="shared" si="3"/>
        <v>#DIV/0!</v>
      </c>
      <c r="I36" s="358" t="e">
        <f t="shared" si="0"/>
        <v>#DIV/0!</v>
      </c>
      <c r="J36" s="359">
        <f t="shared" si="1"/>
        <v>0</v>
      </c>
      <c r="K36" s="2"/>
    </row>
    <row r="37" spans="1:12" x14ac:dyDescent="0.3">
      <c r="A37" s="7" t="s">
        <v>120</v>
      </c>
      <c r="B37" s="352" t="s">
        <v>658</v>
      </c>
      <c r="C37" s="619">
        <f>C38+C39+C40</f>
        <v>560</v>
      </c>
      <c r="D37" s="620">
        <f>D38+D39+D40</f>
        <v>560</v>
      </c>
      <c r="E37" s="619">
        <f>E38+E39+E40</f>
        <v>440</v>
      </c>
      <c r="F37" s="619">
        <f>F38+F39+F40</f>
        <v>409.57452000000001</v>
      </c>
      <c r="G37" s="357">
        <f t="shared" si="2"/>
        <v>73.138307142857144</v>
      </c>
      <c r="H37" s="358">
        <f t="shared" si="3"/>
        <v>73.138307142857144</v>
      </c>
      <c r="I37" s="358">
        <f t="shared" si="0"/>
        <v>93.085118181818189</v>
      </c>
      <c r="J37" s="359">
        <f t="shared" si="1"/>
        <v>30.425479999999993</v>
      </c>
      <c r="K37" s="2"/>
    </row>
    <row r="38" spans="1:12" ht="24" x14ac:dyDescent="0.3">
      <c r="A38" s="7" t="s">
        <v>121</v>
      </c>
      <c r="B38" s="354" t="s">
        <v>659</v>
      </c>
      <c r="C38" s="620">
        <v>500</v>
      </c>
      <c r="D38" s="620">
        <v>500</v>
      </c>
      <c r="E38" s="621">
        <v>400</v>
      </c>
      <c r="F38" s="621">
        <v>325.82152000000002</v>
      </c>
      <c r="G38" s="357">
        <f t="shared" si="2"/>
        <v>65.164304000000001</v>
      </c>
      <c r="H38" s="358">
        <f t="shared" si="3"/>
        <v>65.164304000000001</v>
      </c>
      <c r="I38" s="358">
        <f t="shared" si="0"/>
        <v>81.455380000000005</v>
      </c>
      <c r="J38" s="359">
        <f t="shared" si="1"/>
        <v>74.178479999999979</v>
      </c>
      <c r="K38" s="2"/>
      <c r="L38" s="8"/>
    </row>
    <row r="39" spans="1:12" ht="24" x14ac:dyDescent="0.3">
      <c r="A39" s="7" t="s">
        <v>122</v>
      </c>
      <c r="B39" s="354" t="s">
        <v>2150</v>
      </c>
      <c r="C39" s="620">
        <v>60</v>
      </c>
      <c r="D39" s="620">
        <v>60</v>
      </c>
      <c r="E39" s="621">
        <v>40</v>
      </c>
      <c r="F39" s="621">
        <v>83.753</v>
      </c>
      <c r="G39" s="357">
        <f t="shared" si="2"/>
        <v>139.58833333333334</v>
      </c>
      <c r="H39" s="358">
        <f t="shared" si="3"/>
        <v>139.58833333333334</v>
      </c>
      <c r="I39" s="358">
        <f t="shared" si="0"/>
        <v>209.38249999999999</v>
      </c>
      <c r="J39" s="359">
        <f t="shared" si="1"/>
        <v>-43.753</v>
      </c>
      <c r="K39" s="2"/>
    </row>
    <row r="40" spans="1:12" hidden="1" x14ac:dyDescent="0.3">
      <c r="A40" s="7" t="s">
        <v>123</v>
      </c>
      <c r="B40" s="354" t="s">
        <v>660</v>
      </c>
      <c r="C40" s="619"/>
      <c r="D40" s="620"/>
      <c r="E40" s="622"/>
      <c r="F40" s="622"/>
      <c r="G40" s="357" t="e">
        <f t="shared" si="2"/>
        <v>#DIV/0!</v>
      </c>
      <c r="H40" s="358" t="e">
        <f t="shared" si="3"/>
        <v>#DIV/0!</v>
      </c>
      <c r="I40" s="358" t="e">
        <f t="shared" si="0"/>
        <v>#DIV/0!</v>
      </c>
      <c r="J40" s="359">
        <f t="shared" si="1"/>
        <v>0</v>
      </c>
      <c r="K40" s="2"/>
    </row>
    <row r="41" spans="1:12" ht="24" x14ac:dyDescent="0.3">
      <c r="A41" s="7" t="s">
        <v>852</v>
      </c>
      <c r="B41" s="349" t="s">
        <v>661</v>
      </c>
      <c r="C41" s="619">
        <f>C42+C57</f>
        <v>104</v>
      </c>
      <c r="D41" s="620">
        <f>D42+D57</f>
        <v>104</v>
      </c>
      <c r="E41" s="622">
        <f>E42+E57</f>
        <v>49</v>
      </c>
      <c r="F41" s="622">
        <f>F42+F57</f>
        <v>74.282499999999999</v>
      </c>
      <c r="G41" s="357">
        <f>F41/C41*100</f>
        <v>71.425480769230759</v>
      </c>
      <c r="H41" s="358">
        <f>F41/D41%</f>
        <v>71.425480769230759</v>
      </c>
      <c r="I41" s="358">
        <f t="shared" si="0"/>
        <v>151.59693877551018</v>
      </c>
      <c r="J41" s="359">
        <f t="shared" si="1"/>
        <v>-25.282499999999999</v>
      </c>
      <c r="K41" s="2"/>
    </row>
    <row r="42" spans="1:12" ht="36" x14ac:dyDescent="0.3">
      <c r="A42" s="7" t="s">
        <v>853</v>
      </c>
      <c r="B42" s="352" t="s">
        <v>662</v>
      </c>
      <c r="C42" s="619">
        <f>C43+C44+C47+C46+C45+C48+C49+C53+C54+C55+C56</f>
        <v>92</v>
      </c>
      <c r="D42" s="620">
        <f>D43+D44+D47+D46+D45+D48+D49+D53+D54+D55+D56</f>
        <v>92</v>
      </c>
      <c r="E42" s="622">
        <f>E43+E44+E47+E46+E45+E48+E49+E53+E54+E55+E56</f>
        <v>43</v>
      </c>
      <c r="F42" s="622">
        <f>F43+F44+F47+F46+F45+F48+F49+F53+F54+F55+F56</f>
        <v>72.032520000000005</v>
      </c>
      <c r="G42" s="357">
        <f>F42/C42*100</f>
        <v>78.296217391304353</v>
      </c>
      <c r="H42" s="358">
        <f>F42/D42%</f>
        <v>78.296217391304353</v>
      </c>
      <c r="I42" s="358">
        <f t="shared" si="0"/>
        <v>167.51748837209303</v>
      </c>
      <c r="J42" s="359">
        <f t="shared" si="1"/>
        <v>-29.032520000000005</v>
      </c>
      <c r="K42" s="2"/>
    </row>
    <row r="43" spans="1:12" ht="24" hidden="1" x14ac:dyDescent="0.3">
      <c r="A43" s="7" t="s">
        <v>124</v>
      </c>
      <c r="B43" s="354" t="s">
        <v>663</v>
      </c>
      <c r="C43" s="619"/>
      <c r="D43" s="620"/>
      <c r="E43" s="622"/>
      <c r="F43" s="622"/>
      <c r="G43" s="357"/>
      <c r="H43" s="358"/>
      <c r="I43" s="358" t="e">
        <f t="shared" si="0"/>
        <v>#DIV/0!</v>
      </c>
      <c r="J43" s="359">
        <f t="shared" si="1"/>
        <v>0</v>
      </c>
      <c r="K43" s="2"/>
    </row>
    <row r="44" spans="1:12" ht="24" x14ac:dyDescent="0.3">
      <c r="A44" s="7" t="s">
        <v>125</v>
      </c>
      <c r="B44" s="354" t="s">
        <v>2149</v>
      </c>
      <c r="C44" s="619">
        <v>45</v>
      </c>
      <c r="D44" s="619">
        <v>45</v>
      </c>
      <c r="E44" s="621">
        <v>20</v>
      </c>
      <c r="F44" s="622">
        <v>41.57403</v>
      </c>
      <c r="G44" s="357">
        <f>F44/C44*100</f>
        <v>92.386733333333339</v>
      </c>
      <c r="H44" s="358">
        <f>F44/D44%</f>
        <v>92.386733333333339</v>
      </c>
      <c r="I44" s="358">
        <f t="shared" si="0"/>
        <v>207.87015000000002</v>
      </c>
      <c r="J44" s="359">
        <f t="shared" si="1"/>
        <v>-21.57403</v>
      </c>
      <c r="K44" s="2"/>
    </row>
    <row r="45" spans="1:12" ht="13.5" hidden="1" customHeight="1" x14ac:dyDescent="0.3">
      <c r="A45" s="7" t="s">
        <v>126</v>
      </c>
      <c r="B45" s="354" t="s">
        <v>587</v>
      </c>
      <c r="C45" s="619"/>
      <c r="D45" s="619"/>
      <c r="E45" s="622"/>
      <c r="F45" s="622"/>
      <c r="G45" s="357" t="e">
        <f>F45/C45*100</f>
        <v>#DIV/0!</v>
      </c>
      <c r="H45" s="358" t="e">
        <f>F45/D45%</f>
        <v>#DIV/0!</v>
      </c>
      <c r="I45" s="358" t="e">
        <f t="shared" si="0"/>
        <v>#DIV/0!</v>
      </c>
      <c r="J45" s="359">
        <f t="shared" si="1"/>
        <v>0</v>
      </c>
      <c r="K45" s="2"/>
    </row>
    <row r="46" spans="1:12" ht="24" hidden="1" x14ac:dyDescent="0.3">
      <c r="A46" s="7" t="s">
        <v>127</v>
      </c>
      <c r="B46" s="354" t="s">
        <v>665</v>
      </c>
      <c r="C46" s="619"/>
      <c r="D46" s="619"/>
      <c r="E46" s="622"/>
      <c r="F46" s="622"/>
      <c r="G46" s="357"/>
      <c r="H46" s="358"/>
      <c r="I46" s="358" t="e">
        <f t="shared" si="0"/>
        <v>#DIV/0!</v>
      </c>
      <c r="J46" s="359">
        <f t="shared" si="1"/>
        <v>0</v>
      </c>
      <c r="K46" s="2"/>
    </row>
    <row r="47" spans="1:12" hidden="1" x14ac:dyDescent="0.3">
      <c r="A47" s="7" t="s">
        <v>128</v>
      </c>
      <c r="B47" s="354" t="s">
        <v>666</v>
      </c>
      <c r="C47" s="619"/>
      <c r="D47" s="619"/>
      <c r="E47" s="622"/>
      <c r="F47" s="622"/>
      <c r="G47" s="357"/>
      <c r="H47" s="358"/>
      <c r="I47" s="358" t="e">
        <f t="shared" si="0"/>
        <v>#DIV/0!</v>
      </c>
      <c r="J47" s="359">
        <f t="shared" si="1"/>
        <v>0</v>
      </c>
      <c r="K47" s="2"/>
    </row>
    <row r="48" spans="1:12" ht="24" x14ac:dyDescent="0.3">
      <c r="A48" s="7" t="s">
        <v>129</v>
      </c>
      <c r="B48" s="354" t="s">
        <v>667</v>
      </c>
      <c r="C48" s="619">
        <v>2</v>
      </c>
      <c r="D48" s="619">
        <v>2</v>
      </c>
      <c r="E48" s="622">
        <v>1</v>
      </c>
      <c r="F48" s="622">
        <v>3.4</v>
      </c>
      <c r="G48" s="357">
        <f>F48/C48*100</f>
        <v>170</v>
      </c>
      <c r="H48" s="358">
        <f>F48/D48%</f>
        <v>170</v>
      </c>
      <c r="I48" s="358">
        <f t="shared" si="0"/>
        <v>340</v>
      </c>
      <c r="J48" s="359">
        <f t="shared" si="1"/>
        <v>-2.4</v>
      </c>
      <c r="K48" s="2"/>
    </row>
    <row r="49" spans="1:11" hidden="1" x14ac:dyDescent="0.3">
      <c r="A49" s="7" t="s">
        <v>130</v>
      </c>
      <c r="B49" s="354" t="s">
        <v>587</v>
      </c>
      <c r="C49" s="622"/>
      <c r="D49" s="622"/>
      <c r="E49" s="622"/>
      <c r="F49" s="622"/>
      <c r="G49" s="357"/>
      <c r="H49" s="358"/>
      <c r="I49" s="358" t="e">
        <f t="shared" si="0"/>
        <v>#DIV/0!</v>
      </c>
      <c r="J49" s="359">
        <f t="shared" si="1"/>
        <v>0</v>
      </c>
      <c r="K49" s="2"/>
    </row>
    <row r="50" spans="1:11" ht="13.5" hidden="1" customHeight="1" x14ac:dyDescent="0.3">
      <c r="A50" s="7" t="s">
        <v>131</v>
      </c>
      <c r="B50" s="354" t="s">
        <v>132</v>
      </c>
      <c r="C50" s="619"/>
      <c r="D50" s="619"/>
      <c r="E50" s="622"/>
      <c r="F50" s="622"/>
      <c r="G50" s="357" t="e">
        <f t="shared" ref="G50:G55" si="4">F50/C50*100</f>
        <v>#DIV/0!</v>
      </c>
      <c r="H50" s="358" t="e">
        <f t="shared" ref="H50:H55" si="5">F50/D50%</f>
        <v>#DIV/0!</v>
      </c>
      <c r="I50" s="358" t="e">
        <f t="shared" si="0"/>
        <v>#DIV/0!</v>
      </c>
      <c r="J50" s="359">
        <f t="shared" si="1"/>
        <v>0</v>
      </c>
      <c r="K50" s="2"/>
    </row>
    <row r="51" spans="1:11" ht="27" hidden="1" customHeight="1" x14ac:dyDescent="0.3">
      <c r="A51" s="7" t="s">
        <v>133</v>
      </c>
      <c r="B51" s="354" t="s">
        <v>134</v>
      </c>
      <c r="C51" s="619"/>
      <c r="D51" s="619"/>
      <c r="E51" s="622"/>
      <c r="F51" s="622"/>
      <c r="G51" s="357" t="e">
        <f t="shared" si="4"/>
        <v>#DIV/0!</v>
      </c>
      <c r="H51" s="358" t="e">
        <f t="shared" si="5"/>
        <v>#DIV/0!</v>
      </c>
      <c r="I51" s="358" t="e">
        <f t="shared" si="0"/>
        <v>#DIV/0!</v>
      </c>
      <c r="J51" s="359">
        <f t="shared" si="1"/>
        <v>0</v>
      </c>
      <c r="K51" s="2"/>
    </row>
    <row r="52" spans="1:11" ht="40.5" hidden="1" customHeight="1" x14ac:dyDescent="0.3">
      <c r="A52" s="7" t="s">
        <v>135</v>
      </c>
      <c r="B52" s="354" t="s">
        <v>136</v>
      </c>
      <c r="C52" s="619"/>
      <c r="D52" s="619"/>
      <c r="E52" s="622"/>
      <c r="F52" s="622"/>
      <c r="G52" s="357" t="e">
        <f t="shared" si="4"/>
        <v>#DIV/0!</v>
      </c>
      <c r="H52" s="358" t="e">
        <f t="shared" si="5"/>
        <v>#DIV/0!</v>
      </c>
      <c r="I52" s="358" t="e">
        <f t="shared" si="0"/>
        <v>#DIV/0!</v>
      </c>
      <c r="J52" s="359">
        <f t="shared" si="1"/>
        <v>0</v>
      </c>
      <c r="K52" s="2"/>
    </row>
    <row r="53" spans="1:11" ht="54" hidden="1" customHeight="1" x14ac:dyDescent="0.3">
      <c r="A53" s="7" t="s">
        <v>137</v>
      </c>
      <c r="B53" s="354" t="s">
        <v>78</v>
      </c>
      <c r="C53" s="619"/>
      <c r="D53" s="619"/>
      <c r="E53" s="622"/>
      <c r="F53" s="622"/>
      <c r="G53" s="357" t="e">
        <f t="shared" si="4"/>
        <v>#DIV/0!</v>
      </c>
      <c r="H53" s="358" t="e">
        <f t="shared" si="5"/>
        <v>#DIV/0!</v>
      </c>
      <c r="I53" s="358" t="e">
        <f t="shared" si="0"/>
        <v>#DIV/0!</v>
      </c>
      <c r="J53" s="359">
        <f t="shared" si="1"/>
        <v>0</v>
      </c>
      <c r="K53" s="2"/>
    </row>
    <row r="54" spans="1:11" ht="40.5" hidden="1" customHeight="1" x14ac:dyDescent="0.3">
      <c r="A54" s="7" t="s">
        <v>138</v>
      </c>
      <c r="B54" s="354" t="s">
        <v>79</v>
      </c>
      <c r="C54" s="619"/>
      <c r="D54" s="619"/>
      <c r="E54" s="622"/>
      <c r="F54" s="622"/>
      <c r="G54" s="357" t="e">
        <f t="shared" si="4"/>
        <v>#DIV/0!</v>
      </c>
      <c r="H54" s="358" t="e">
        <f t="shared" si="5"/>
        <v>#DIV/0!</v>
      </c>
      <c r="I54" s="358" t="e">
        <f t="shared" si="0"/>
        <v>#DIV/0!</v>
      </c>
      <c r="J54" s="359">
        <f t="shared" si="1"/>
        <v>0</v>
      </c>
      <c r="K54" s="2"/>
    </row>
    <row r="55" spans="1:11" ht="36" x14ac:dyDescent="0.3">
      <c r="A55" s="7" t="s">
        <v>140</v>
      </c>
      <c r="B55" s="354" t="s">
        <v>668</v>
      </c>
      <c r="C55" s="619">
        <v>45</v>
      </c>
      <c r="D55" s="619">
        <v>45</v>
      </c>
      <c r="E55" s="622">
        <v>22</v>
      </c>
      <c r="F55" s="622">
        <v>27.058489999999999</v>
      </c>
      <c r="G55" s="357">
        <f t="shared" si="4"/>
        <v>60.129977777777775</v>
      </c>
      <c r="H55" s="358">
        <f t="shared" si="5"/>
        <v>60.129977777777775</v>
      </c>
      <c r="I55" s="358">
        <f t="shared" si="0"/>
        <v>122.99313636363635</v>
      </c>
      <c r="J55" s="359">
        <f t="shared" si="1"/>
        <v>-5.058489999999999</v>
      </c>
      <c r="K55" s="2"/>
    </row>
    <row r="56" spans="1:11" ht="24" hidden="1" x14ac:dyDescent="0.3">
      <c r="A56" s="7" t="s">
        <v>144</v>
      </c>
      <c r="B56" s="354" t="s">
        <v>669</v>
      </c>
      <c r="C56" s="619"/>
      <c r="D56" s="620"/>
      <c r="E56" s="622"/>
      <c r="F56" s="622"/>
      <c r="G56" s="357"/>
      <c r="H56" s="358"/>
      <c r="I56" s="358" t="e">
        <f t="shared" si="0"/>
        <v>#DIV/0!</v>
      </c>
      <c r="J56" s="359">
        <f t="shared" si="1"/>
        <v>0</v>
      </c>
      <c r="K56" s="2"/>
    </row>
    <row r="57" spans="1:11" ht="24" x14ac:dyDescent="0.3">
      <c r="A57" s="7" t="s">
        <v>143</v>
      </c>
      <c r="B57" s="352" t="s">
        <v>670</v>
      </c>
      <c r="C57" s="619">
        <f>C58+C59</f>
        <v>12</v>
      </c>
      <c r="D57" s="620">
        <f>D58+D59</f>
        <v>12</v>
      </c>
      <c r="E57" s="619">
        <f>E58+E59</f>
        <v>6</v>
      </c>
      <c r="F57" s="619">
        <f>F58+F59</f>
        <v>2.2499799999999999</v>
      </c>
      <c r="G57" s="357">
        <f>F57/C57*100</f>
        <v>18.749833333333331</v>
      </c>
      <c r="H57" s="358">
        <f>F57/D57%</f>
        <v>18.749833333333331</v>
      </c>
      <c r="I57" s="358">
        <f t="shared" si="0"/>
        <v>37.499666666666663</v>
      </c>
      <c r="J57" s="359">
        <f t="shared" si="1"/>
        <v>3.7500200000000001</v>
      </c>
      <c r="K57" s="2"/>
    </row>
    <row r="58" spans="1:11" ht="24" hidden="1" x14ac:dyDescent="0.3">
      <c r="A58" s="7" t="s">
        <v>142</v>
      </c>
      <c r="B58" s="354" t="s">
        <v>671</v>
      </c>
      <c r="C58" s="619"/>
      <c r="D58" s="620"/>
      <c r="E58" s="622"/>
      <c r="F58" s="622"/>
      <c r="G58" s="357"/>
      <c r="H58" s="358"/>
      <c r="I58" s="358" t="e">
        <f t="shared" si="0"/>
        <v>#DIV/0!</v>
      </c>
      <c r="J58" s="359">
        <f t="shared" si="1"/>
        <v>0</v>
      </c>
      <c r="K58" s="2"/>
    </row>
    <row r="59" spans="1:11" ht="24" x14ac:dyDescent="0.3">
      <c r="A59" s="151" t="s">
        <v>142</v>
      </c>
      <c r="B59" s="354" t="s">
        <v>2148</v>
      </c>
      <c r="C59" s="619">
        <v>12</v>
      </c>
      <c r="D59" s="619">
        <v>12</v>
      </c>
      <c r="E59" s="622">
        <v>6</v>
      </c>
      <c r="F59" s="622">
        <v>2.2499799999999999</v>
      </c>
      <c r="G59" s="357">
        <f>F59/C59*100</f>
        <v>18.749833333333331</v>
      </c>
      <c r="H59" s="358">
        <f>F59/D59%</f>
        <v>18.749833333333331</v>
      </c>
      <c r="I59" s="358">
        <f t="shared" si="0"/>
        <v>37.499666666666663</v>
      </c>
      <c r="J59" s="359">
        <f t="shared" si="1"/>
        <v>3.7500200000000001</v>
      </c>
      <c r="K59" s="2"/>
    </row>
    <row r="60" spans="1:11" ht="24" x14ac:dyDescent="0.3">
      <c r="A60" s="7" t="s">
        <v>139</v>
      </c>
      <c r="B60" s="349" t="s">
        <v>672</v>
      </c>
      <c r="C60" s="619">
        <v>550</v>
      </c>
      <c r="D60" s="619">
        <v>550</v>
      </c>
      <c r="E60" s="622">
        <v>334.5</v>
      </c>
      <c r="F60" s="622">
        <v>408.06700000000001</v>
      </c>
      <c r="G60" s="357">
        <f>F60/C60*100</f>
        <v>74.194000000000003</v>
      </c>
      <c r="H60" s="358">
        <f>F60/D60%</f>
        <v>74.194000000000003</v>
      </c>
      <c r="I60" s="358">
        <f t="shared" si="0"/>
        <v>121.99312406576981</v>
      </c>
      <c r="J60" s="359">
        <f t="shared" si="1"/>
        <v>-73.567000000000007</v>
      </c>
      <c r="K60" s="2"/>
    </row>
    <row r="61" spans="1:11" ht="36" x14ac:dyDescent="0.3">
      <c r="A61" s="7" t="s">
        <v>141</v>
      </c>
      <c r="B61" s="349" t="s">
        <v>673</v>
      </c>
      <c r="C61" s="619">
        <v>450</v>
      </c>
      <c r="D61" s="619">
        <v>450</v>
      </c>
      <c r="E61" s="621">
        <v>300</v>
      </c>
      <c r="F61" s="622">
        <v>106.76802000000001</v>
      </c>
      <c r="G61" s="357">
        <f>F61/C61*100</f>
        <v>23.726226666666669</v>
      </c>
      <c r="H61" s="358">
        <f>F61/D61%</f>
        <v>23.726226666666669</v>
      </c>
      <c r="I61" s="358">
        <f t="shared" si="0"/>
        <v>35.58934</v>
      </c>
      <c r="J61" s="359">
        <f t="shared" si="1"/>
        <v>193.23197999999999</v>
      </c>
      <c r="K61" s="2"/>
    </row>
    <row r="62" spans="1:11" hidden="1" x14ac:dyDescent="0.3">
      <c r="A62" s="7"/>
      <c r="B62" s="355"/>
      <c r="C62" s="619"/>
      <c r="D62" s="620"/>
      <c r="E62" s="622"/>
      <c r="F62" s="622"/>
      <c r="G62" s="357"/>
      <c r="H62" s="358"/>
      <c r="I62" s="358" t="e">
        <f t="shared" si="0"/>
        <v>#DIV/0!</v>
      </c>
      <c r="J62" s="359">
        <f t="shared" si="1"/>
        <v>0</v>
      </c>
      <c r="K62" s="2"/>
    </row>
    <row r="63" spans="1:11" x14ac:dyDescent="0.3">
      <c r="A63" s="7" t="s">
        <v>145</v>
      </c>
      <c r="B63" s="347" t="s">
        <v>640</v>
      </c>
      <c r="C63" s="619">
        <f>C64+C66+C67</f>
        <v>104</v>
      </c>
      <c r="D63" s="619">
        <f>D64+D66+D67</f>
        <v>104</v>
      </c>
      <c r="E63" s="619">
        <f>E64+E66+E67</f>
        <v>104</v>
      </c>
      <c r="F63" s="619">
        <f>F64+F65+F66+F67</f>
        <v>6531.6811399999997</v>
      </c>
      <c r="G63" s="357">
        <f>F63/C63*100</f>
        <v>6280.4626346153846</v>
      </c>
      <c r="H63" s="358">
        <f>F63/D63%</f>
        <v>6280.4626346153836</v>
      </c>
      <c r="I63" s="358">
        <f t="shared" si="0"/>
        <v>6280.4626346153846</v>
      </c>
      <c r="J63" s="359">
        <f t="shared" si="1"/>
        <v>-6427.6811399999997</v>
      </c>
      <c r="K63" s="2"/>
    </row>
    <row r="64" spans="1:11" hidden="1" x14ac:dyDescent="0.3">
      <c r="A64" s="7" t="s">
        <v>146</v>
      </c>
      <c r="B64" s="349" t="s">
        <v>674</v>
      </c>
      <c r="C64" s="619">
        <v>30</v>
      </c>
      <c r="D64" s="620">
        <v>30</v>
      </c>
      <c r="E64" s="621">
        <v>30</v>
      </c>
      <c r="F64" s="622"/>
      <c r="G64" s="357">
        <f>F64/C64*100</f>
        <v>0</v>
      </c>
      <c r="H64" s="358">
        <f>F64/D64%</f>
        <v>0</v>
      </c>
      <c r="I64" s="358">
        <f t="shared" si="0"/>
        <v>0</v>
      </c>
      <c r="J64" s="359">
        <f t="shared" si="1"/>
        <v>30</v>
      </c>
      <c r="K64" s="2"/>
    </row>
    <row r="65" spans="1:11" ht="24" x14ac:dyDescent="0.3">
      <c r="A65" s="7"/>
      <c r="B65" s="356" t="s">
        <v>2145</v>
      </c>
      <c r="C65" s="619">
        <v>30</v>
      </c>
      <c r="D65" s="620">
        <v>30</v>
      </c>
      <c r="E65" s="621">
        <v>30</v>
      </c>
      <c r="F65" s="622"/>
      <c r="G65" s="357"/>
      <c r="H65" s="358"/>
      <c r="I65" s="358">
        <f t="shared" si="0"/>
        <v>0</v>
      </c>
      <c r="J65" s="359">
        <f t="shared" si="1"/>
        <v>30</v>
      </c>
      <c r="K65" s="2"/>
    </row>
    <row r="66" spans="1:11" hidden="1" x14ac:dyDescent="0.3">
      <c r="A66" s="7"/>
      <c r="B66" s="349" t="s">
        <v>675</v>
      </c>
      <c r="C66" s="619"/>
      <c r="D66" s="620"/>
      <c r="E66" s="622"/>
      <c r="F66" s="622"/>
      <c r="G66" s="357"/>
      <c r="H66" s="358"/>
      <c r="I66" s="358" t="e">
        <f t="shared" si="0"/>
        <v>#DIV/0!</v>
      </c>
      <c r="J66" s="359">
        <f t="shared" si="1"/>
        <v>0</v>
      </c>
      <c r="K66" s="2"/>
    </row>
    <row r="67" spans="1:11" x14ac:dyDescent="0.3">
      <c r="A67" s="7" t="s">
        <v>147</v>
      </c>
      <c r="B67" s="349" t="s">
        <v>676</v>
      </c>
      <c r="C67" s="619">
        <f>C68</f>
        <v>74</v>
      </c>
      <c r="D67" s="620">
        <f>D68</f>
        <v>74</v>
      </c>
      <c r="E67" s="619">
        <f>E68</f>
        <v>74</v>
      </c>
      <c r="F67" s="619">
        <f>F68</f>
        <v>6531.6811399999997</v>
      </c>
      <c r="G67" s="357">
        <f>F67/C67*100</f>
        <v>8826.5961351351343</v>
      </c>
      <c r="H67" s="358">
        <f>F67/D67%</f>
        <v>8826.5961351351343</v>
      </c>
      <c r="I67" s="358">
        <f t="shared" si="0"/>
        <v>8826.5961351351343</v>
      </c>
      <c r="J67" s="359">
        <f t="shared" si="1"/>
        <v>-6457.6811399999997</v>
      </c>
      <c r="K67" s="2"/>
    </row>
    <row r="68" spans="1:11" ht="72" x14ac:dyDescent="0.3">
      <c r="A68" s="7" t="s">
        <v>148</v>
      </c>
      <c r="B68" s="346" t="s">
        <v>2147</v>
      </c>
      <c r="C68" s="619">
        <v>74</v>
      </c>
      <c r="D68" s="620">
        <v>74</v>
      </c>
      <c r="E68" s="622">
        <v>74</v>
      </c>
      <c r="F68" s="622">
        <v>6531.6811399999997</v>
      </c>
      <c r="G68" s="357">
        <f>F68/C68*100</f>
        <v>8826.5961351351343</v>
      </c>
      <c r="H68" s="358">
        <f>F68/D68%</f>
        <v>8826.5961351351343</v>
      </c>
      <c r="I68" s="358">
        <f t="shared" si="0"/>
        <v>8826.5961351351343</v>
      </c>
      <c r="J68" s="359">
        <f t="shared" si="1"/>
        <v>-6457.6811399999997</v>
      </c>
      <c r="K68" s="2"/>
    </row>
    <row r="69" spans="1:11" x14ac:dyDescent="0.3">
      <c r="A69" s="7" t="s">
        <v>149</v>
      </c>
      <c r="B69" s="9" t="s">
        <v>677</v>
      </c>
      <c r="C69" s="619"/>
      <c r="D69" s="620"/>
      <c r="E69" s="622"/>
      <c r="F69" s="622"/>
      <c r="G69" s="357"/>
      <c r="H69" s="358"/>
      <c r="I69" s="358" t="e">
        <f t="shared" si="0"/>
        <v>#DIV/0!</v>
      </c>
      <c r="J69" s="359">
        <f t="shared" si="1"/>
        <v>0</v>
      </c>
      <c r="K69" s="2"/>
    </row>
    <row r="70" spans="1:11" x14ac:dyDescent="0.3">
      <c r="A70" s="7"/>
      <c r="B70" s="15"/>
      <c r="C70" s="619"/>
      <c r="D70" s="620"/>
      <c r="E70" s="622"/>
      <c r="F70" s="622"/>
      <c r="G70" s="357"/>
      <c r="H70" s="358"/>
      <c r="I70" s="358" t="e">
        <f t="shared" si="0"/>
        <v>#DIV/0!</v>
      </c>
      <c r="J70" s="359">
        <f t="shared" si="1"/>
        <v>0</v>
      </c>
      <c r="K70" s="2"/>
    </row>
    <row r="71" spans="1:11" ht="21" customHeight="1" x14ac:dyDescent="0.3">
      <c r="A71" s="7" t="s">
        <v>150</v>
      </c>
      <c r="B71" s="16" t="s">
        <v>615</v>
      </c>
      <c r="C71" s="619">
        <f>C72+C79+C86</f>
        <v>0</v>
      </c>
      <c r="D71" s="619">
        <f>D72+D79+D86</f>
        <v>0</v>
      </c>
      <c r="E71" s="622">
        <f>E72+E79+E86</f>
        <v>0</v>
      </c>
      <c r="F71" s="622">
        <f>F72+F79+F86</f>
        <v>0</v>
      </c>
      <c r="G71" s="357" t="e">
        <f t="shared" ref="G71:G89" si="6">F71/C71*100</f>
        <v>#DIV/0!</v>
      </c>
      <c r="H71" s="358"/>
      <c r="I71" s="358" t="e">
        <f t="shared" si="0"/>
        <v>#DIV/0!</v>
      </c>
      <c r="J71" s="359">
        <f t="shared" si="1"/>
        <v>0</v>
      </c>
      <c r="K71" s="2"/>
    </row>
    <row r="72" spans="1:11" ht="16.5" customHeight="1" x14ac:dyDescent="0.3">
      <c r="A72" s="7" t="s">
        <v>151</v>
      </c>
      <c r="B72" s="13" t="s">
        <v>319</v>
      </c>
      <c r="C72" s="619">
        <f>C73+C74+C75+C76+C77+C78</f>
        <v>0</v>
      </c>
      <c r="D72" s="619">
        <f>D73+D74+D75+D76+D77+D78</f>
        <v>0</v>
      </c>
      <c r="E72" s="622">
        <f>E73+E74+E75+E76+E77+E78</f>
        <v>0</v>
      </c>
      <c r="F72" s="622">
        <f>F73+F74+F75+F76+F77+F78</f>
        <v>0</v>
      </c>
      <c r="G72" s="357" t="e">
        <f t="shared" si="6"/>
        <v>#DIV/0!</v>
      </c>
      <c r="H72" s="358"/>
      <c r="I72" s="358" t="e">
        <f t="shared" si="0"/>
        <v>#DIV/0!</v>
      </c>
      <c r="J72" s="359">
        <f t="shared" si="1"/>
        <v>0</v>
      </c>
      <c r="K72" s="2"/>
    </row>
    <row r="73" spans="1:11" ht="30" customHeight="1" x14ac:dyDescent="0.3">
      <c r="A73" s="7" t="s">
        <v>152</v>
      </c>
      <c r="B73" s="14" t="s">
        <v>678</v>
      </c>
      <c r="C73" s="619"/>
      <c r="D73" s="620"/>
      <c r="E73" s="622"/>
      <c r="F73" s="622"/>
      <c r="G73" s="357" t="e">
        <f t="shared" si="6"/>
        <v>#DIV/0!</v>
      </c>
      <c r="H73" s="358"/>
      <c r="I73" s="358" t="e">
        <f t="shared" ref="I73:I89" si="7">F73/E73*100</f>
        <v>#DIV/0!</v>
      </c>
      <c r="J73" s="359">
        <f t="shared" ref="J73:J89" si="8">E73-F73</f>
        <v>0</v>
      </c>
      <c r="K73" s="2"/>
    </row>
    <row r="74" spans="1:11" ht="15" customHeight="1" x14ac:dyDescent="0.3">
      <c r="A74" s="7" t="s">
        <v>153</v>
      </c>
      <c r="B74" s="14" t="s">
        <v>321</v>
      </c>
      <c r="C74" s="619"/>
      <c r="D74" s="620"/>
      <c r="E74" s="622"/>
      <c r="F74" s="622"/>
      <c r="G74" s="357" t="e">
        <f t="shared" si="6"/>
        <v>#DIV/0!</v>
      </c>
      <c r="H74" s="358"/>
      <c r="I74" s="358" t="e">
        <f t="shared" si="7"/>
        <v>#DIV/0!</v>
      </c>
      <c r="J74" s="359">
        <f t="shared" si="8"/>
        <v>0</v>
      </c>
      <c r="K74" s="2"/>
    </row>
    <row r="75" spans="1:11" ht="15" customHeight="1" x14ac:dyDescent="0.3">
      <c r="A75" s="7" t="s">
        <v>154</v>
      </c>
      <c r="B75" s="14" t="s">
        <v>323</v>
      </c>
      <c r="C75" s="624"/>
      <c r="D75" s="620"/>
      <c r="E75" s="623"/>
      <c r="F75" s="623"/>
      <c r="G75" s="357" t="e">
        <f t="shared" si="6"/>
        <v>#DIV/0!</v>
      </c>
      <c r="H75" s="358"/>
      <c r="I75" s="358" t="e">
        <f t="shared" si="7"/>
        <v>#DIV/0!</v>
      </c>
      <c r="J75" s="359">
        <f t="shared" si="8"/>
        <v>0</v>
      </c>
      <c r="K75" s="2"/>
    </row>
    <row r="76" spans="1:11" ht="15" customHeight="1" x14ac:dyDescent="0.3">
      <c r="A76" s="7" t="s">
        <v>155</v>
      </c>
      <c r="B76" s="14" t="s">
        <v>438</v>
      </c>
      <c r="C76" s="619"/>
      <c r="D76" s="620"/>
      <c r="E76" s="622"/>
      <c r="F76" s="622"/>
      <c r="G76" s="357" t="e">
        <f t="shared" si="6"/>
        <v>#DIV/0!</v>
      </c>
      <c r="H76" s="358"/>
      <c r="I76" s="358" t="e">
        <f t="shared" si="7"/>
        <v>#DIV/0!</v>
      </c>
      <c r="J76" s="359">
        <f t="shared" si="8"/>
        <v>0</v>
      </c>
      <c r="K76" s="2"/>
    </row>
    <row r="77" spans="1:11" ht="30" customHeight="1" x14ac:dyDescent="0.3">
      <c r="A77" s="7" t="s">
        <v>156</v>
      </c>
      <c r="B77" s="14" t="s">
        <v>440</v>
      </c>
      <c r="C77" s="619"/>
      <c r="D77" s="620"/>
      <c r="E77" s="622"/>
      <c r="F77" s="622"/>
      <c r="G77" s="357" t="e">
        <f t="shared" si="6"/>
        <v>#DIV/0!</v>
      </c>
      <c r="H77" s="358"/>
      <c r="I77" s="358" t="e">
        <f t="shared" si="7"/>
        <v>#DIV/0!</v>
      </c>
      <c r="J77" s="359">
        <f t="shared" si="8"/>
        <v>0</v>
      </c>
      <c r="K77" s="2"/>
    </row>
    <row r="78" spans="1:11" ht="15" customHeight="1" x14ac:dyDescent="0.3">
      <c r="A78" s="7" t="s">
        <v>157</v>
      </c>
      <c r="B78" s="14" t="s">
        <v>442</v>
      </c>
      <c r="C78" s="619"/>
      <c r="D78" s="620"/>
      <c r="E78" s="622"/>
      <c r="F78" s="622"/>
      <c r="G78" s="357" t="e">
        <f t="shared" si="6"/>
        <v>#DIV/0!</v>
      </c>
      <c r="H78" s="358"/>
      <c r="I78" s="358" t="e">
        <f t="shared" si="7"/>
        <v>#DIV/0!</v>
      </c>
      <c r="J78" s="359">
        <f t="shared" si="8"/>
        <v>0</v>
      </c>
      <c r="K78" s="2"/>
    </row>
    <row r="79" spans="1:11" ht="16.5" customHeight="1" x14ac:dyDescent="0.3">
      <c r="A79" s="7" t="s">
        <v>158</v>
      </c>
      <c r="B79" s="13" t="s">
        <v>322</v>
      </c>
      <c r="C79" s="619">
        <f>C80+C81+C82+C83+C84+C85</f>
        <v>0</v>
      </c>
      <c r="D79" s="619">
        <f>D80+D81+D82+D83+D84+D85</f>
        <v>0</v>
      </c>
      <c r="E79" s="622">
        <f>E80+E81+E82+E83+E84+E85</f>
        <v>0</v>
      </c>
      <c r="F79" s="622">
        <f>F80+F81+F82+F83+F84+F85</f>
        <v>0</v>
      </c>
      <c r="G79" s="357" t="e">
        <f t="shared" si="6"/>
        <v>#DIV/0!</v>
      </c>
      <c r="H79" s="358"/>
      <c r="I79" s="358" t="e">
        <f t="shared" si="7"/>
        <v>#DIV/0!</v>
      </c>
      <c r="J79" s="359">
        <f t="shared" si="8"/>
        <v>0</v>
      </c>
      <c r="K79" s="2"/>
    </row>
    <row r="80" spans="1:11" ht="30" customHeight="1" x14ac:dyDescent="0.3">
      <c r="A80" s="7" t="s">
        <v>159</v>
      </c>
      <c r="B80" s="14" t="s">
        <v>678</v>
      </c>
      <c r="C80" s="74"/>
      <c r="D80" s="625"/>
      <c r="E80" s="626"/>
      <c r="F80" s="626"/>
      <c r="G80" s="69" t="e">
        <f t="shared" si="6"/>
        <v>#DIV/0!</v>
      </c>
      <c r="H80" s="70"/>
      <c r="I80" s="70" t="e">
        <f t="shared" si="7"/>
        <v>#DIV/0!</v>
      </c>
      <c r="J80" s="73">
        <f t="shared" si="8"/>
        <v>0</v>
      </c>
      <c r="K80" s="2"/>
    </row>
    <row r="81" spans="1:11" ht="15" customHeight="1" x14ac:dyDescent="0.3">
      <c r="A81" s="7" t="s">
        <v>160</v>
      </c>
      <c r="B81" s="14" t="s">
        <v>321</v>
      </c>
      <c r="C81" s="74"/>
      <c r="D81" s="625"/>
      <c r="E81" s="626"/>
      <c r="F81" s="626"/>
      <c r="G81" s="69" t="e">
        <f t="shared" si="6"/>
        <v>#DIV/0!</v>
      </c>
      <c r="H81" s="70"/>
      <c r="I81" s="70" t="e">
        <f t="shared" si="7"/>
        <v>#DIV/0!</v>
      </c>
      <c r="J81" s="73">
        <f t="shared" si="8"/>
        <v>0</v>
      </c>
      <c r="K81" s="2"/>
    </row>
    <row r="82" spans="1:11" ht="15" customHeight="1" x14ac:dyDescent="0.3">
      <c r="A82" s="7" t="s">
        <v>161</v>
      </c>
      <c r="B82" s="14" t="s">
        <v>323</v>
      </c>
      <c r="C82" s="74"/>
      <c r="D82" s="625"/>
      <c r="E82" s="626"/>
      <c r="F82" s="626"/>
      <c r="G82" s="69" t="e">
        <f t="shared" si="6"/>
        <v>#DIV/0!</v>
      </c>
      <c r="H82" s="70"/>
      <c r="I82" s="70" t="e">
        <f t="shared" si="7"/>
        <v>#DIV/0!</v>
      </c>
      <c r="J82" s="73">
        <f t="shared" si="8"/>
        <v>0</v>
      </c>
      <c r="K82" s="2"/>
    </row>
    <row r="83" spans="1:11" ht="15" customHeight="1" x14ac:dyDescent="0.3">
      <c r="A83" s="7" t="s">
        <v>162</v>
      </c>
      <c r="B83" s="14" t="s">
        <v>438</v>
      </c>
      <c r="C83" s="74"/>
      <c r="D83" s="625"/>
      <c r="E83" s="626"/>
      <c r="F83" s="626"/>
      <c r="G83" s="69" t="e">
        <f t="shared" si="6"/>
        <v>#DIV/0!</v>
      </c>
      <c r="H83" s="70"/>
      <c r="I83" s="70" t="e">
        <f t="shared" si="7"/>
        <v>#DIV/0!</v>
      </c>
      <c r="J83" s="73">
        <f t="shared" si="8"/>
        <v>0</v>
      </c>
      <c r="K83" s="2"/>
    </row>
    <row r="84" spans="1:11" ht="30" customHeight="1" x14ac:dyDescent="0.3">
      <c r="A84" s="7" t="s">
        <v>163</v>
      </c>
      <c r="B84" s="14" t="s">
        <v>440</v>
      </c>
      <c r="C84" s="74"/>
      <c r="D84" s="625"/>
      <c r="E84" s="626"/>
      <c r="F84" s="626"/>
      <c r="G84" s="69" t="e">
        <f t="shared" si="6"/>
        <v>#DIV/0!</v>
      </c>
      <c r="H84" s="70"/>
      <c r="I84" s="70" t="e">
        <f t="shared" si="7"/>
        <v>#DIV/0!</v>
      </c>
      <c r="J84" s="73">
        <f t="shared" si="8"/>
        <v>0</v>
      </c>
      <c r="K84" s="2"/>
    </row>
    <row r="85" spans="1:11" ht="15" customHeight="1" x14ac:dyDescent="0.3">
      <c r="A85" s="7" t="s">
        <v>164</v>
      </c>
      <c r="B85" s="14" t="s">
        <v>442</v>
      </c>
      <c r="C85" s="74"/>
      <c r="D85" s="625"/>
      <c r="E85" s="626"/>
      <c r="F85" s="626"/>
      <c r="G85" s="69" t="e">
        <f t="shared" si="6"/>
        <v>#DIV/0!</v>
      </c>
      <c r="H85" s="70"/>
      <c r="I85" s="70" t="e">
        <f t="shared" si="7"/>
        <v>#DIV/0!</v>
      </c>
      <c r="J85" s="73">
        <f t="shared" si="8"/>
        <v>0</v>
      </c>
      <c r="K85" s="2"/>
    </row>
    <row r="86" spans="1:11" ht="30" customHeight="1" x14ac:dyDescent="0.3">
      <c r="A86" s="7" t="s">
        <v>165</v>
      </c>
      <c r="B86" s="13" t="s">
        <v>452</v>
      </c>
      <c r="C86" s="74"/>
      <c r="D86" s="625"/>
      <c r="E86" s="626"/>
      <c r="F86" s="626"/>
      <c r="G86" s="69" t="e">
        <f t="shared" si="6"/>
        <v>#DIV/0!</v>
      </c>
      <c r="H86" s="70"/>
      <c r="I86" s="70" t="e">
        <f t="shared" si="7"/>
        <v>#DIV/0!</v>
      </c>
      <c r="J86" s="73">
        <f t="shared" si="8"/>
        <v>0</v>
      </c>
      <c r="K86" s="2"/>
    </row>
    <row r="87" spans="1:11" ht="16.5" customHeight="1" x14ac:dyDescent="0.3">
      <c r="A87" s="7"/>
      <c r="B87" s="15"/>
      <c r="C87" s="74"/>
      <c r="D87" s="625"/>
      <c r="E87" s="626"/>
      <c r="F87" s="626"/>
      <c r="G87" s="69" t="e">
        <f t="shared" si="6"/>
        <v>#DIV/0!</v>
      </c>
      <c r="H87" s="70"/>
      <c r="I87" s="70" t="e">
        <f t="shared" si="7"/>
        <v>#DIV/0!</v>
      </c>
      <c r="J87" s="73">
        <f t="shared" si="8"/>
        <v>0</v>
      </c>
      <c r="K87" s="2"/>
    </row>
    <row r="88" spans="1:11" ht="21" customHeight="1" x14ac:dyDescent="0.3">
      <c r="A88" s="7" t="s">
        <v>166</v>
      </c>
      <c r="B88" s="12" t="s">
        <v>641</v>
      </c>
      <c r="C88" s="74">
        <f>C89+C90</f>
        <v>0</v>
      </c>
      <c r="D88" s="74">
        <f>D89+D90</f>
        <v>0</v>
      </c>
      <c r="E88" s="626">
        <f>E89+E90</f>
        <v>0</v>
      </c>
      <c r="F88" s="626">
        <f>F89+F90</f>
        <v>0</v>
      </c>
      <c r="G88" s="69" t="e">
        <f t="shared" si="6"/>
        <v>#DIV/0!</v>
      </c>
      <c r="H88" s="70"/>
      <c r="I88" s="70" t="e">
        <f t="shared" si="7"/>
        <v>#DIV/0!</v>
      </c>
      <c r="J88" s="73">
        <f t="shared" si="8"/>
        <v>0</v>
      </c>
      <c r="K88" s="2"/>
    </row>
    <row r="89" spans="1:11" ht="15" customHeight="1" x14ac:dyDescent="0.3">
      <c r="A89" s="7" t="s">
        <v>167</v>
      </c>
      <c r="B89" s="13" t="s">
        <v>322</v>
      </c>
      <c r="C89" s="74"/>
      <c r="D89" s="74"/>
      <c r="E89" s="626"/>
      <c r="F89" s="626"/>
      <c r="G89" s="69" t="e">
        <f t="shared" si="6"/>
        <v>#DIV/0!</v>
      </c>
      <c r="H89" s="70"/>
      <c r="I89" s="70" t="e">
        <f t="shared" si="7"/>
        <v>#DIV/0!</v>
      </c>
      <c r="J89" s="73">
        <f t="shared" si="8"/>
        <v>0</v>
      </c>
      <c r="K89" s="2"/>
    </row>
    <row r="90" spans="1:11" ht="15" customHeight="1" x14ac:dyDescent="0.3">
      <c r="A90" s="7" t="s">
        <v>168</v>
      </c>
      <c r="B90" s="13" t="s">
        <v>319</v>
      </c>
      <c r="C90" s="341"/>
      <c r="D90" s="294"/>
      <c r="E90" s="342"/>
      <c r="F90" s="342"/>
      <c r="G90" s="71"/>
      <c r="H90" s="72"/>
      <c r="I90" s="72"/>
      <c r="J90" s="74"/>
      <c r="K90" s="2"/>
    </row>
    <row r="91" spans="1:11" ht="15" customHeight="1" x14ac:dyDescent="0.3">
      <c r="A91" s="10"/>
      <c r="B91" s="675"/>
      <c r="C91" s="675"/>
      <c r="D91" s="675"/>
      <c r="E91" s="675"/>
      <c r="F91" s="675"/>
      <c r="G91" s="675"/>
      <c r="H91" s="675"/>
      <c r="I91" s="675"/>
      <c r="J91" s="675"/>
    </row>
    <row r="92" spans="1:11" ht="15" customHeight="1" x14ac:dyDescent="0.3">
      <c r="A92" s="10"/>
      <c r="B92" s="17"/>
      <c r="C92" s="114"/>
      <c r="D92" s="118"/>
      <c r="E92" s="118"/>
      <c r="F92" s="114"/>
      <c r="G92" s="17"/>
      <c r="H92" s="17"/>
      <c r="I92" s="17"/>
      <c r="J92" s="17"/>
    </row>
    <row r="93" spans="1:11" x14ac:dyDescent="0.3">
      <c r="A93" s="10"/>
      <c r="B93" s="681"/>
      <c r="C93" s="681"/>
      <c r="D93" s="681"/>
      <c r="E93" s="681"/>
      <c r="F93" s="681"/>
      <c r="G93" s="681"/>
      <c r="H93" s="681"/>
      <c r="I93" s="681"/>
      <c r="J93" s="681"/>
    </row>
    <row r="94" spans="1:11" ht="31.5" customHeight="1" x14ac:dyDescent="0.3">
      <c r="A94" s="10"/>
      <c r="B94" s="681" t="s">
        <v>1024</v>
      </c>
      <c r="C94" s="681"/>
      <c r="D94" s="681"/>
      <c r="E94" s="681"/>
      <c r="F94" s="681"/>
      <c r="G94" s="681"/>
      <c r="H94" s="681"/>
      <c r="I94" s="681"/>
      <c r="J94" s="681"/>
    </row>
    <row r="95" spans="1:11" ht="27" customHeight="1" x14ac:dyDescent="0.3">
      <c r="A95" s="10"/>
      <c r="B95" s="680"/>
      <c r="C95" s="680"/>
      <c r="D95" s="680"/>
      <c r="E95" s="680"/>
      <c r="F95" s="680"/>
      <c r="G95" s="680"/>
      <c r="H95" s="680"/>
      <c r="I95" s="680"/>
      <c r="J95" s="680"/>
    </row>
    <row r="96" spans="1:11" ht="22.5" customHeight="1" x14ac:dyDescent="0.3">
      <c r="A96" s="10"/>
      <c r="B96" s="11"/>
      <c r="C96" s="115"/>
      <c r="D96" s="119"/>
      <c r="E96" s="119"/>
      <c r="F96" s="115"/>
      <c r="G96" s="11"/>
      <c r="H96" s="11"/>
      <c r="I96" s="11"/>
      <c r="J96" s="11"/>
    </row>
    <row r="97" spans="1:10" x14ac:dyDescent="0.3">
      <c r="A97" s="10"/>
      <c r="B97" s="10"/>
      <c r="C97" s="116"/>
      <c r="D97" s="120"/>
      <c r="E97" s="120"/>
      <c r="F97" s="116"/>
      <c r="G97" s="10"/>
      <c r="H97" s="10"/>
      <c r="I97" s="10"/>
      <c r="J97" s="10"/>
    </row>
  </sheetData>
  <mergeCells count="9">
    <mergeCell ref="B91:J91"/>
    <mergeCell ref="A4:J4"/>
    <mergeCell ref="C5:D5"/>
    <mergeCell ref="I5:J5"/>
    <mergeCell ref="D1:J2"/>
    <mergeCell ref="B95:J95"/>
    <mergeCell ref="B94:J94"/>
    <mergeCell ref="B93:J93"/>
    <mergeCell ref="A3:J3"/>
  </mergeCells>
  <phoneticPr fontId="0" type="noConversion"/>
  <pageMargins left="0" right="0" top="0" bottom="0" header="0" footer="0"/>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749"/>
  <sheetViews>
    <sheetView zoomScaleNormal="100" workbookViewId="0">
      <selection activeCell="E2674" sqref="E1:P65536"/>
    </sheetView>
  </sheetViews>
  <sheetFormatPr defaultColWidth="9.109375" defaultRowHeight="27.75" customHeight="1" x14ac:dyDescent="0.3"/>
  <cols>
    <col min="1" max="1" width="1.88671875" style="27" customWidth="1"/>
    <col min="2" max="2" width="4.44140625" style="27" customWidth="1"/>
    <col min="3" max="3" width="25.33203125" style="18" customWidth="1"/>
    <col min="4" max="4" width="9.109375" style="19" customWidth="1"/>
    <col min="5" max="5" width="14.33203125" style="19" customWidth="1"/>
    <col min="6" max="6" width="13.33203125" style="19" customWidth="1"/>
    <col min="7" max="7" width="13.44140625" style="19" customWidth="1"/>
    <col min="8" max="8" width="12" style="19" customWidth="1"/>
    <col min="9" max="9" width="13.33203125" style="19" customWidth="1"/>
    <col min="10" max="10" width="13.21875" style="19" customWidth="1"/>
    <col min="11" max="12" width="12" style="19" customWidth="1"/>
    <col min="13" max="13" width="12.6640625" style="19" customWidth="1"/>
    <col min="14" max="14" width="13.5546875" style="19" customWidth="1"/>
    <col min="15" max="15" width="14.44140625" style="19" customWidth="1"/>
    <col min="16" max="16" width="12" style="19" customWidth="1"/>
    <col min="17" max="17" width="8.6640625" style="18" customWidth="1"/>
    <col min="18" max="18" width="4.6640625" style="18" customWidth="1"/>
    <col min="19" max="19" width="5.88671875" style="18" customWidth="1"/>
    <col min="20" max="20" width="9" style="18" customWidth="1"/>
    <col min="21" max="21" width="7.6640625" style="18" hidden="1" customWidth="1"/>
    <col min="22" max="23" width="10.6640625" style="18" customWidth="1"/>
    <col min="24" max="24" width="11.33203125" style="18" customWidth="1"/>
    <col min="25" max="16384" width="9.109375" style="18"/>
  </cols>
  <sheetData>
    <row r="1" spans="1:22" ht="29.25" customHeight="1" x14ac:dyDescent="0.3">
      <c r="K1" s="683" t="s">
        <v>2343</v>
      </c>
      <c r="L1" s="683"/>
      <c r="M1" s="683"/>
      <c r="N1" s="683"/>
      <c r="O1" s="683"/>
      <c r="P1" s="683"/>
      <c r="Q1" s="28"/>
    </row>
    <row r="2" spans="1:22" ht="29.25" customHeight="1" x14ac:dyDescent="0.3">
      <c r="K2" s="683"/>
      <c r="L2" s="683"/>
      <c r="M2" s="683"/>
      <c r="N2" s="683"/>
      <c r="O2" s="683"/>
      <c r="P2" s="683"/>
      <c r="Q2" s="28"/>
    </row>
    <row r="3" spans="1:22" ht="13.8" x14ac:dyDescent="0.3">
      <c r="A3" s="684" t="s">
        <v>314</v>
      </c>
      <c r="B3" s="684"/>
      <c r="C3" s="684"/>
      <c r="D3" s="684"/>
      <c r="E3" s="684"/>
      <c r="F3" s="684"/>
      <c r="G3" s="684"/>
      <c r="H3" s="684"/>
      <c r="I3" s="684"/>
      <c r="J3" s="684"/>
      <c r="K3" s="684"/>
      <c r="L3" s="684"/>
      <c r="M3" s="684"/>
      <c r="N3" s="684"/>
      <c r="O3" s="684"/>
      <c r="P3" s="684"/>
      <c r="Q3" s="684"/>
      <c r="R3" s="684"/>
      <c r="S3" s="684"/>
      <c r="T3" s="684"/>
      <c r="U3" s="157"/>
    </row>
    <row r="4" spans="1:22" ht="21" customHeight="1" x14ac:dyDescent="0.3">
      <c r="A4" s="667" t="s">
        <v>2344</v>
      </c>
      <c r="B4" s="667"/>
      <c r="C4" s="667"/>
      <c r="D4" s="667"/>
      <c r="E4" s="667"/>
      <c r="F4" s="667"/>
      <c r="G4" s="667"/>
      <c r="H4" s="667"/>
      <c r="I4" s="667"/>
      <c r="J4" s="667"/>
      <c r="K4" s="667"/>
      <c r="L4" s="667"/>
      <c r="M4" s="667"/>
      <c r="N4" s="667"/>
      <c r="O4" s="667"/>
      <c r="P4" s="667"/>
      <c r="Q4" s="667"/>
      <c r="R4" s="667"/>
      <c r="S4" s="667"/>
      <c r="T4" s="667"/>
      <c r="U4" s="152"/>
    </row>
    <row r="5" spans="1:22" ht="18.75" hidden="1" customHeight="1" x14ac:dyDescent="0.3">
      <c r="A5" s="152"/>
      <c r="B5" s="152"/>
      <c r="C5" s="152"/>
      <c r="D5" s="129"/>
      <c r="E5" s="129"/>
      <c r="F5" s="129"/>
      <c r="G5" s="129"/>
      <c r="H5" s="129"/>
      <c r="I5" s="129"/>
      <c r="J5" s="129"/>
      <c r="K5" s="129"/>
      <c r="L5" s="129"/>
      <c r="M5" s="129"/>
      <c r="N5" s="129"/>
      <c r="O5" s="129"/>
      <c r="P5" s="129"/>
      <c r="Q5" s="152"/>
      <c r="R5" s="152"/>
      <c r="S5" s="152"/>
      <c r="T5" s="152"/>
      <c r="U5" s="152"/>
    </row>
    <row r="6" spans="1:22" ht="13.8" x14ac:dyDescent="0.3">
      <c r="A6" s="29"/>
      <c r="B6" s="29"/>
      <c r="C6" s="152"/>
      <c r="N6" s="678" t="s">
        <v>315</v>
      </c>
      <c r="O6" s="678"/>
      <c r="P6" s="678"/>
      <c r="Q6" s="678"/>
      <c r="R6" s="678"/>
      <c r="S6" s="678"/>
      <c r="T6" s="678"/>
      <c r="U6" s="152"/>
    </row>
    <row r="7" spans="1:22" ht="26.25" customHeight="1" x14ac:dyDescent="0.3">
      <c r="A7" s="693" t="s">
        <v>68</v>
      </c>
      <c r="B7" s="693" t="s">
        <v>73</v>
      </c>
      <c r="C7" s="685" t="s">
        <v>32</v>
      </c>
      <c r="D7" s="691" t="s">
        <v>69</v>
      </c>
      <c r="E7" s="688" t="s">
        <v>978</v>
      </c>
      <c r="F7" s="689"/>
      <c r="G7" s="689"/>
      <c r="H7" s="690"/>
      <c r="I7" s="688" t="s">
        <v>2345</v>
      </c>
      <c r="J7" s="689"/>
      <c r="K7" s="689"/>
      <c r="L7" s="690"/>
      <c r="M7" s="688" t="s">
        <v>2346</v>
      </c>
      <c r="N7" s="689"/>
      <c r="O7" s="689"/>
      <c r="P7" s="690"/>
      <c r="Q7" s="685" t="s">
        <v>2347</v>
      </c>
      <c r="R7" s="685" t="s">
        <v>2348</v>
      </c>
      <c r="S7" s="685" t="s">
        <v>2349</v>
      </c>
      <c r="T7" s="685" t="s">
        <v>2350</v>
      </c>
      <c r="U7" s="685" t="s">
        <v>691</v>
      </c>
    </row>
    <row r="8" spans="1:22" ht="104.25" customHeight="1" x14ac:dyDescent="0.3">
      <c r="A8" s="694"/>
      <c r="B8" s="694"/>
      <c r="C8" s="687"/>
      <c r="D8" s="692"/>
      <c r="E8" s="568" t="s">
        <v>803</v>
      </c>
      <c r="F8" s="568" t="s">
        <v>618</v>
      </c>
      <c r="G8" s="568" t="s">
        <v>614</v>
      </c>
      <c r="H8" s="568" t="s">
        <v>608</v>
      </c>
      <c r="I8" s="568" t="s">
        <v>803</v>
      </c>
      <c r="J8" s="568" t="s">
        <v>618</v>
      </c>
      <c r="K8" s="568" t="s">
        <v>614</v>
      </c>
      <c r="L8" s="568" t="s">
        <v>608</v>
      </c>
      <c r="M8" s="568" t="s">
        <v>803</v>
      </c>
      <c r="N8" s="629" t="s">
        <v>619</v>
      </c>
      <c r="O8" s="568" t="s">
        <v>614</v>
      </c>
      <c r="P8" s="568" t="s">
        <v>608</v>
      </c>
      <c r="Q8" s="687"/>
      <c r="R8" s="687"/>
      <c r="S8" s="687"/>
      <c r="T8" s="687"/>
      <c r="U8" s="686"/>
      <c r="V8" s="19"/>
    </row>
    <row r="9" spans="1:22" s="130" customFormat="1" ht="15.75" customHeight="1" x14ac:dyDescent="0.3">
      <c r="A9" s="153" t="s">
        <v>60</v>
      </c>
      <c r="B9" s="153" t="s">
        <v>61</v>
      </c>
      <c r="C9" s="153" t="s">
        <v>62</v>
      </c>
      <c r="D9" s="153" t="s">
        <v>71</v>
      </c>
      <c r="E9" s="31" t="s">
        <v>72</v>
      </c>
      <c r="F9" s="31" t="s">
        <v>65</v>
      </c>
      <c r="G9" s="31" t="s">
        <v>66</v>
      </c>
      <c r="H9" s="31">
        <v>8</v>
      </c>
      <c r="I9" s="31">
        <v>9</v>
      </c>
      <c r="J9" s="31">
        <v>10</v>
      </c>
      <c r="K9" s="31">
        <v>11</v>
      </c>
      <c r="L9" s="31">
        <v>12</v>
      </c>
      <c r="M9" s="31">
        <v>13</v>
      </c>
      <c r="N9" s="31" t="s">
        <v>116</v>
      </c>
      <c r="O9" s="31" t="s">
        <v>609</v>
      </c>
      <c r="P9" s="31" t="s">
        <v>604</v>
      </c>
      <c r="Q9" s="153">
        <v>17</v>
      </c>
      <c r="R9" s="153" t="s">
        <v>847</v>
      </c>
      <c r="S9" s="153" t="s">
        <v>616</v>
      </c>
      <c r="T9" s="153" t="s">
        <v>617</v>
      </c>
      <c r="U9" s="153" t="s">
        <v>197</v>
      </c>
    </row>
    <row r="10" spans="1:22" ht="28.5" customHeight="1" x14ac:dyDescent="0.3">
      <c r="A10" s="87"/>
      <c r="B10" s="32" t="s">
        <v>60</v>
      </c>
      <c r="C10" s="627" t="s">
        <v>679</v>
      </c>
      <c r="D10" s="93">
        <f>D101+D1039+D1693+D1899+D2338+D3002</f>
        <v>26827.899999999994</v>
      </c>
      <c r="E10" s="93">
        <f>F10+G10</f>
        <v>56369.930340000006</v>
      </c>
      <c r="F10" s="93">
        <f>F101+F1039+F1693+F1899+F2338+F3002</f>
        <v>46343.792070000003</v>
      </c>
      <c r="G10" s="93">
        <f>G101+G1039+G1693+G1899+G2338+G3002</f>
        <v>10026.138270000001</v>
      </c>
      <c r="H10" s="93">
        <f>H101+H1039+H1693+H1899+H2338+H3002</f>
        <v>371.25217000000004</v>
      </c>
      <c r="I10" s="93">
        <f>J10+K10</f>
        <v>29848.312600000001</v>
      </c>
      <c r="J10" s="93">
        <f>J101+J1039+J1693+J1899+J2338+J3002</f>
        <v>22755.951830000002</v>
      </c>
      <c r="K10" s="93">
        <f>K101+K1039+K1693+K1899+K2338+K3002</f>
        <v>7092.3607699999993</v>
      </c>
      <c r="L10" s="93">
        <f>L101+L1039+L1693+L1899+L2338+L3002</f>
        <v>224.81530000000001</v>
      </c>
      <c r="M10" s="93">
        <f>N10+O10</f>
        <v>21504.315559999995</v>
      </c>
      <c r="N10" s="93">
        <f>N101+N1039+N1693+N1899+N2338+N3002</f>
        <v>18263.443549999996</v>
      </c>
      <c r="O10" s="93">
        <f>O101+O1039+O1693+O1899+O2338+O3002</f>
        <v>3240.8720099999996</v>
      </c>
      <c r="P10" s="93">
        <f>P101+P1039+P1693+P1899+P2338+P3002</f>
        <v>128.48952</v>
      </c>
      <c r="Q10" s="55">
        <f>M10/I10*100</f>
        <v>72.045330830527405</v>
      </c>
      <c r="R10" s="55">
        <f>N10/J10*100</f>
        <v>80.257875769989255</v>
      </c>
      <c r="S10" s="55">
        <f>O10/K10*100</f>
        <v>45.695250355968561</v>
      </c>
      <c r="T10" s="55">
        <f>P10/L10*100</f>
        <v>57.153369899646513</v>
      </c>
      <c r="U10" s="33" t="e">
        <f>M10/#REF!%</f>
        <v>#REF!</v>
      </c>
      <c r="V10" s="19"/>
    </row>
    <row r="11" spans="1:22" s="130" customFormat="1" ht="27.6" x14ac:dyDescent="0.3">
      <c r="A11" s="251"/>
      <c r="B11" s="252"/>
      <c r="C11" s="253" t="s">
        <v>680</v>
      </c>
      <c r="D11" s="254">
        <f>D102</f>
        <v>193</v>
      </c>
      <c r="E11" s="93">
        <f>F11</f>
        <v>0</v>
      </c>
      <c r="F11" s="92">
        <f>F102</f>
        <v>0</v>
      </c>
      <c r="G11" s="92"/>
      <c r="H11" s="92"/>
      <c r="I11" s="93">
        <f t="shared" ref="I11:I74" si="0">J11+K11</f>
        <v>0</v>
      </c>
      <c r="J11" s="92">
        <f>J102</f>
        <v>0</v>
      </c>
      <c r="K11" s="92"/>
      <c r="L11" s="92"/>
      <c r="M11" s="93">
        <f t="shared" ref="M11:M74" si="1">N11+O11</f>
        <v>0</v>
      </c>
      <c r="N11" s="92">
        <f>N102</f>
        <v>0</v>
      </c>
      <c r="O11" s="92"/>
      <c r="P11" s="92"/>
      <c r="Q11" s="55" t="e">
        <f t="shared" ref="Q11:Q74" si="2">M11/I11*100</f>
        <v>#DIV/0!</v>
      </c>
      <c r="R11" s="55" t="e">
        <f t="shared" ref="R11:R74" si="3">N11/J11*100</f>
        <v>#DIV/0!</v>
      </c>
      <c r="S11" s="55" t="e">
        <f t="shared" ref="S11:S74" si="4">O11/K11*100</f>
        <v>#DIV/0!</v>
      </c>
      <c r="T11" s="55" t="e">
        <f t="shared" ref="T11:T74" si="5">P11/L11*100</f>
        <v>#DIV/0!</v>
      </c>
      <c r="U11" s="33"/>
    </row>
    <row r="12" spans="1:22" ht="13.8" x14ac:dyDescent="0.3">
      <c r="A12" s="76"/>
      <c r="B12" s="34" t="s">
        <v>61</v>
      </c>
      <c r="C12" s="36" t="s">
        <v>7</v>
      </c>
      <c r="D12" s="92">
        <f>D103+D1040+D1761+D1900+D2339+D3003</f>
        <v>21344.2</v>
      </c>
      <c r="E12" s="93">
        <f t="shared" ref="E12:E75" si="6">F12+G12</f>
        <v>27250.028890000001</v>
      </c>
      <c r="F12" s="92">
        <f>F103+F1040+F1761+F1900+F2339+F3003</f>
        <v>24087.57732</v>
      </c>
      <c r="G12" s="92">
        <f>G103+G1040+G1761+G1900+G2339+G3003</f>
        <v>3162.4515700000002</v>
      </c>
      <c r="H12" s="92">
        <f>H103+H1040+H1761+H1900+H2339+H3003</f>
        <v>345.55217000000005</v>
      </c>
      <c r="I12" s="93">
        <f t="shared" si="0"/>
        <v>15398.882509999999</v>
      </c>
      <c r="J12" s="92">
        <f>J103+J1040+J1761+J1900+J2339+J3003</f>
        <v>13438.451709999999</v>
      </c>
      <c r="K12" s="92">
        <f>K103+K1040+K1761+K1900+K2339+K3003</f>
        <v>1960.4308000000001</v>
      </c>
      <c r="L12" s="92">
        <f>L103+L1040+L1761+L1900+L2339+L3003</f>
        <v>203.4153</v>
      </c>
      <c r="M12" s="93">
        <f t="shared" si="1"/>
        <v>13513.692789999999</v>
      </c>
      <c r="N12" s="92">
        <f>N103+N1040+N1761+N1900+N2339+N3003</f>
        <v>11909.450269999999</v>
      </c>
      <c r="O12" s="92">
        <f>O103+O1040+O1761+O1900+O2339+O3003</f>
        <v>1604.2425199999998</v>
      </c>
      <c r="P12" s="92">
        <f>P103+P1040+P1761+P1900+P2339+P3003</f>
        <v>123.20152000000002</v>
      </c>
      <c r="Q12" s="55">
        <f t="shared" si="2"/>
        <v>87.757619952124685</v>
      </c>
      <c r="R12" s="55">
        <f t="shared" si="3"/>
        <v>88.622190465124646</v>
      </c>
      <c r="S12" s="55">
        <f t="shared" si="4"/>
        <v>81.83112201665061</v>
      </c>
      <c r="T12" s="55">
        <f t="shared" si="5"/>
        <v>60.566496227176629</v>
      </c>
      <c r="U12" s="33" t="e">
        <f>M12/#REF!%</f>
        <v>#REF!</v>
      </c>
      <c r="V12" s="19"/>
    </row>
    <row r="13" spans="1:22" ht="13.8" x14ac:dyDescent="0.3">
      <c r="A13" s="76"/>
      <c r="B13" s="34" t="s">
        <v>197</v>
      </c>
      <c r="C13" s="37" t="s">
        <v>34</v>
      </c>
      <c r="D13" s="92">
        <f>D104+D1901+D2340+D3004</f>
        <v>3951.1000000000004</v>
      </c>
      <c r="E13" s="93">
        <f t="shared" si="6"/>
        <v>4032.8530300000002</v>
      </c>
      <c r="F13" s="92">
        <f>F104+F1901+F2340+F3004</f>
        <v>4032.8530300000002</v>
      </c>
      <c r="G13" s="92">
        <f>G104+G1901+G2340+G3004</f>
        <v>0</v>
      </c>
      <c r="H13" s="92">
        <f>H104+H1901+H2340+H3004</f>
        <v>96.784040000000005</v>
      </c>
      <c r="I13" s="93">
        <f t="shared" si="0"/>
        <v>2013.09428</v>
      </c>
      <c r="J13" s="92">
        <f>J104+J1901+J2340+J3004</f>
        <v>2013.09428</v>
      </c>
      <c r="K13" s="92">
        <f>K104+K1901+K2340+K3004</f>
        <v>0</v>
      </c>
      <c r="L13" s="92">
        <f>L104+L1901+L2340+L3004</f>
        <v>56.549040000000005</v>
      </c>
      <c r="M13" s="93">
        <f t="shared" si="1"/>
        <v>1931.2224800000001</v>
      </c>
      <c r="N13" s="92">
        <f>N104+N1901+N2340+N3004</f>
        <v>1931.2224800000001</v>
      </c>
      <c r="O13" s="92">
        <f>O104+O1901+O2340+O3004</f>
        <v>0</v>
      </c>
      <c r="P13" s="92">
        <f>P104+P1901+P2340+P3004</f>
        <v>41.130680000000005</v>
      </c>
      <c r="Q13" s="55">
        <f t="shared" si="2"/>
        <v>95.933036976291049</v>
      </c>
      <c r="R13" s="55">
        <f t="shared" si="3"/>
        <v>95.933036976291049</v>
      </c>
      <c r="S13" s="55" t="e">
        <f t="shared" si="4"/>
        <v>#DIV/0!</v>
      </c>
      <c r="T13" s="55">
        <f t="shared" si="5"/>
        <v>72.734532717089451</v>
      </c>
      <c r="U13" s="33" t="e">
        <f>M13/#REF!%</f>
        <v>#REF!</v>
      </c>
      <c r="V13" s="19"/>
    </row>
    <row r="14" spans="1:22" ht="15" hidden="1" customHeight="1" x14ac:dyDescent="0.3">
      <c r="A14" s="76"/>
      <c r="B14" s="34" t="s">
        <v>198</v>
      </c>
      <c r="C14" s="38" t="s">
        <v>172</v>
      </c>
      <c r="D14" s="92"/>
      <c r="E14" s="93">
        <f t="shared" si="6"/>
        <v>0</v>
      </c>
      <c r="F14" s="92"/>
      <c r="G14" s="92"/>
      <c r="H14" s="92"/>
      <c r="I14" s="93">
        <f t="shared" si="0"/>
        <v>0</v>
      </c>
      <c r="J14" s="92"/>
      <c r="K14" s="92"/>
      <c r="L14" s="92"/>
      <c r="M14" s="93">
        <f t="shared" si="1"/>
        <v>0</v>
      </c>
      <c r="N14" s="92"/>
      <c r="O14" s="92"/>
      <c r="P14" s="92"/>
      <c r="Q14" s="55" t="e">
        <f t="shared" si="2"/>
        <v>#DIV/0!</v>
      </c>
      <c r="R14" s="55" t="e">
        <f t="shared" si="3"/>
        <v>#DIV/0!</v>
      </c>
      <c r="S14" s="55" t="e">
        <f t="shared" si="4"/>
        <v>#DIV/0!</v>
      </c>
      <c r="T14" s="55" t="e">
        <f t="shared" si="5"/>
        <v>#DIV/0!</v>
      </c>
      <c r="U14" s="33" t="e">
        <f>M14/#REF!%</f>
        <v>#REF!</v>
      </c>
      <c r="V14" s="19"/>
    </row>
    <row r="15" spans="1:22" ht="15" hidden="1" customHeight="1" x14ac:dyDescent="0.3">
      <c r="A15" s="76"/>
      <c r="B15" s="34" t="s">
        <v>199</v>
      </c>
      <c r="C15" s="39" t="s">
        <v>173</v>
      </c>
      <c r="D15" s="92"/>
      <c r="E15" s="93">
        <f t="shared" si="6"/>
        <v>0</v>
      </c>
      <c r="F15" s="92"/>
      <c r="G15" s="92"/>
      <c r="H15" s="92"/>
      <c r="I15" s="93">
        <f t="shared" si="0"/>
        <v>0</v>
      </c>
      <c r="J15" s="92"/>
      <c r="K15" s="92"/>
      <c r="L15" s="92"/>
      <c r="M15" s="93">
        <f t="shared" si="1"/>
        <v>0</v>
      </c>
      <c r="N15" s="92"/>
      <c r="O15" s="92"/>
      <c r="P15" s="92"/>
      <c r="Q15" s="55" t="e">
        <f t="shared" si="2"/>
        <v>#DIV/0!</v>
      </c>
      <c r="R15" s="55" t="e">
        <f t="shared" si="3"/>
        <v>#DIV/0!</v>
      </c>
      <c r="S15" s="55" t="e">
        <f t="shared" si="4"/>
        <v>#DIV/0!</v>
      </c>
      <c r="T15" s="55" t="e">
        <f t="shared" si="5"/>
        <v>#DIV/0!</v>
      </c>
      <c r="U15" s="33" t="e">
        <f>M15/#REF!%</f>
        <v>#REF!</v>
      </c>
      <c r="V15" s="19"/>
    </row>
    <row r="16" spans="1:22" ht="15" hidden="1" customHeight="1" x14ac:dyDescent="0.3">
      <c r="A16" s="76"/>
      <c r="B16" s="34" t="s">
        <v>200</v>
      </c>
      <c r="C16" s="39" t="s">
        <v>174</v>
      </c>
      <c r="D16" s="92"/>
      <c r="E16" s="93">
        <f t="shared" si="6"/>
        <v>0</v>
      </c>
      <c r="F16" s="92"/>
      <c r="G16" s="92"/>
      <c r="H16" s="92"/>
      <c r="I16" s="93">
        <f t="shared" si="0"/>
        <v>0</v>
      </c>
      <c r="J16" s="92"/>
      <c r="K16" s="92"/>
      <c r="L16" s="92"/>
      <c r="M16" s="93">
        <f t="shared" si="1"/>
        <v>0</v>
      </c>
      <c r="N16" s="92"/>
      <c r="O16" s="92"/>
      <c r="P16" s="92"/>
      <c r="Q16" s="55" t="e">
        <f t="shared" si="2"/>
        <v>#DIV/0!</v>
      </c>
      <c r="R16" s="55" t="e">
        <f t="shared" si="3"/>
        <v>#DIV/0!</v>
      </c>
      <c r="S16" s="55" t="e">
        <f t="shared" si="4"/>
        <v>#DIV/0!</v>
      </c>
      <c r="T16" s="55" t="e">
        <f t="shared" si="5"/>
        <v>#DIV/0!</v>
      </c>
      <c r="U16" s="33" t="e">
        <f>M16/#REF!%</f>
        <v>#REF!</v>
      </c>
      <c r="V16" s="19"/>
    </row>
    <row r="17" spans="1:22" ht="15" hidden="1" customHeight="1" x14ac:dyDescent="0.3">
      <c r="A17" s="76"/>
      <c r="B17" s="34" t="s">
        <v>201</v>
      </c>
      <c r="C17" s="38" t="s">
        <v>175</v>
      </c>
      <c r="D17" s="92"/>
      <c r="E17" s="93">
        <f t="shared" si="6"/>
        <v>0</v>
      </c>
      <c r="F17" s="92"/>
      <c r="G17" s="92"/>
      <c r="H17" s="92"/>
      <c r="I17" s="93">
        <f t="shared" si="0"/>
        <v>0</v>
      </c>
      <c r="J17" s="92"/>
      <c r="K17" s="92"/>
      <c r="L17" s="92"/>
      <c r="M17" s="93">
        <f t="shared" si="1"/>
        <v>0</v>
      </c>
      <c r="N17" s="92"/>
      <c r="O17" s="92"/>
      <c r="P17" s="92"/>
      <c r="Q17" s="55" t="e">
        <f t="shared" si="2"/>
        <v>#DIV/0!</v>
      </c>
      <c r="R17" s="55" t="e">
        <f t="shared" si="3"/>
        <v>#DIV/0!</v>
      </c>
      <c r="S17" s="55" t="e">
        <f t="shared" si="4"/>
        <v>#DIV/0!</v>
      </c>
      <c r="T17" s="55" t="e">
        <f t="shared" si="5"/>
        <v>#DIV/0!</v>
      </c>
      <c r="U17" s="33" t="e">
        <f>M17/#REF!%</f>
        <v>#REF!</v>
      </c>
      <c r="V17" s="19"/>
    </row>
    <row r="18" spans="1:22" ht="27.6" x14ac:dyDescent="0.3">
      <c r="A18" s="76"/>
      <c r="B18" s="34" t="s">
        <v>202</v>
      </c>
      <c r="C18" s="37" t="s">
        <v>36</v>
      </c>
      <c r="D18" s="92">
        <f>D109+D1046+D1762+D1906+D2345+D3009</f>
        <v>5002.1000000000004</v>
      </c>
      <c r="E18" s="93">
        <f t="shared" si="6"/>
        <v>6658.7013499999994</v>
      </c>
      <c r="F18" s="92">
        <f>F109+F1046+F1762+F1906+F2345+F3009</f>
        <v>6141.1383499999993</v>
      </c>
      <c r="G18" s="92">
        <f>G109+G1046+G1762+G1906+G2345+G3009</f>
        <v>517.56299999999999</v>
      </c>
      <c r="H18" s="92">
        <f>H109+H1046+H1762+H1906+H2345+H3009</f>
        <v>247.83358999999999</v>
      </c>
      <c r="I18" s="93">
        <f t="shared" si="0"/>
        <v>3977.1997200000005</v>
      </c>
      <c r="J18" s="92">
        <f>J109+J1046+J1762+J1906+J2345+J3009</f>
        <v>3575.0614900000005</v>
      </c>
      <c r="K18" s="92">
        <f>K109+K1046+K1762+K1906+K2345+K3009</f>
        <v>402.13823000000002</v>
      </c>
      <c r="L18" s="92">
        <f>L109+L1046+L1762+L1906+L2345+L3009</f>
        <v>146.33172000000002</v>
      </c>
      <c r="M18" s="93">
        <f t="shared" si="1"/>
        <v>3565.84926</v>
      </c>
      <c r="N18" s="92">
        <f>N109+N1046+N1762+N1906+N2345+N3009</f>
        <v>3243.1447800000001</v>
      </c>
      <c r="O18" s="92">
        <f>O109+O1046+O1762+O1906+O2345+O3009</f>
        <v>322.70447999999999</v>
      </c>
      <c r="P18" s="92">
        <f>P109+P1046+P1762+P1906+P2345+P3009</f>
        <v>81.907300000000021</v>
      </c>
      <c r="Q18" s="55">
        <f t="shared" si="2"/>
        <v>89.657284296499938</v>
      </c>
      <c r="R18" s="55">
        <f t="shared" si="3"/>
        <v>90.715776192145995</v>
      </c>
      <c r="S18" s="55">
        <f t="shared" si="4"/>
        <v>80.247152826031979</v>
      </c>
      <c r="T18" s="55">
        <f t="shared" si="5"/>
        <v>55.973715063282256</v>
      </c>
      <c r="U18" s="33" t="e">
        <f>M18/#REF!%</f>
        <v>#REF!</v>
      </c>
      <c r="V18" s="19"/>
    </row>
    <row r="19" spans="1:22" ht="41.4" hidden="1" x14ac:dyDescent="0.3">
      <c r="A19" s="76"/>
      <c r="B19" s="34" t="s">
        <v>203</v>
      </c>
      <c r="C19" s="38" t="s">
        <v>177</v>
      </c>
      <c r="D19" s="92"/>
      <c r="E19" s="93">
        <f t="shared" si="6"/>
        <v>0</v>
      </c>
      <c r="F19" s="92"/>
      <c r="G19" s="92"/>
      <c r="H19" s="92"/>
      <c r="I19" s="93">
        <f t="shared" si="0"/>
        <v>0</v>
      </c>
      <c r="J19" s="92"/>
      <c r="K19" s="92"/>
      <c r="L19" s="92"/>
      <c r="M19" s="93">
        <f t="shared" si="1"/>
        <v>0</v>
      </c>
      <c r="N19" s="92"/>
      <c r="O19" s="92"/>
      <c r="P19" s="92"/>
      <c r="Q19" s="55" t="e">
        <f t="shared" si="2"/>
        <v>#DIV/0!</v>
      </c>
      <c r="R19" s="55" t="e">
        <f t="shared" si="3"/>
        <v>#DIV/0!</v>
      </c>
      <c r="S19" s="55" t="e">
        <f t="shared" si="4"/>
        <v>#DIV/0!</v>
      </c>
      <c r="T19" s="55" t="e">
        <f t="shared" si="5"/>
        <v>#DIV/0!</v>
      </c>
      <c r="U19" s="33" t="e">
        <f>M19/#REF!%</f>
        <v>#REF!</v>
      </c>
      <c r="V19" s="19"/>
    </row>
    <row r="20" spans="1:22" ht="13.8" hidden="1" x14ac:dyDescent="0.3">
      <c r="A20" s="76"/>
      <c r="B20" s="34" t="s">
        <v>204</v>
      </c>
      <c r="C20" s="38" t="s">
        <v>178</v>
      </c>
      <c r="D20" s="92"/>
      <c r="E20" s="93">
        <f t="shared" si="6"/>
        <v>0</v>
      </c>
      <c r="F20" s="92"/>
      <c r="G20" s="92"/>
      <c r="H20" s="92"/>
      <c r="I20" s="93">
        <f t="shared" si="0"/>
        <v>0</v>
      </c>
      <c r="J20" s="92"/>
      <c r="K20" s="92"/>
      <c r="L20" s="92"/>
      <c r="M20" s="93">
        <f t="shared" si="1"/>
        <v>0</v>
      </c>
      <c r="N20" s="92"/>
      <c r="O20" s="92"/>
      <c r="P20" s="92"/>
      <c r="Q20" s="55" t="e">
        <f t="shared" si="2"/>
        <v>#DIV/0!</v>
      </c>
      <c r="R20" s="55" t="e">
        <f t="shared" si="3"/>
        <v>#DIV/0!</v>
      </c>
      <c r="S20" s="55" t="e">
        <f t="shared" si="4"/>
        <v>#DIV/0!</v>
      </c>
      <c r="T20" s="55" t="e">
        <f t="shared" si="5"/>
        <v>#DIV/0!</v>
      </c>
      <c r="U20" s="33" t="e">
        <f>M20/#REF!%</f>
        <v>#REF!</v>
      </c>
      <c r="V20" s="19"/>
    </row>
    <row r="21" spans="1:22" ht="27.6" hidden="1" x14ac:dyDescent="0.3">
      <c r="A21" s="76"/>
      <c r="B21" s="34" t="s">
        <v>205</v>
      </c>
      <c r="C21" s="39" t="s">
        <v>179</v>
      </c>
      <c r="D21" s="92"/>
      <c r="E21" s="93">
        <f t="shared" si="6"/>
        <v>0</v>
      </c>
      <c r="F21" s="92"/>
      <c r="G21" s="92"/>
      <c r="H21" s="92"/>
      <c r="I21" s="93">
        <f t="shared" si="0"/>
        <v>0</v>
      </c>
      <c r="J21" s="92"/>
      <c r="K21" s="92"/>
      <c r="L21" s="92"/>
      <c r="M21" s="93">
        <f t="shared" si="1"/>
        <v>0</v>
      </c>
      <c r="N21" s="92"/>
      <c r="O21" s="92"/>
      <c r="P21" s="92"/>
      <c r="Q21" s="55" t="e">
        <f t="shared" si="2"/>
        <v>#DIV/0!</v>
      </c>
      <c r="R21" s="55" t="e">
        <f t="shared" si="3"/>
        <v>#DIV/0!</v>
      </c>
      <c r="S21" s="55" t="e">
        <f t="shared" si="4"/>
        <v>#DIV/0!</v>
      </c>
      <c r="T21" s="55" t="e">
        <f t="shared" si="5"/>
        <v>#DIV/0!</v>
      </c>
      <c r="U21" s="33" t="e">
        <f>M21/#REF!%</f>
        <v>#REF!</v>
      </c>
      <c r="V21" s="19"/>
    </row>
    <row r="22" spans="1:22" ht="27.6" hidden="1" x14ac:dyDescent="0.3">
      <c r="A22" s="76"/>
      <c r="B22" s="34" t="s">
        <v>206</v>
      </c>
      <c r="C22" s="39" t="s">
        <v>180</v>
      </c>
      <c r="D22" s="92"/>
      <c r="E22" s="93">
        <f t="shared" si="6"/>
        <v>0</v>
      </c>
      <c r="F22" s="92"/>
      <c r="G22" s="92"/>
      <c r="H22" s="92"/>
      <c r="I22" s="93">
        <f t="shared" si="0"/>
        <v>0</v>
      </c>
      <c r="J22" s="92"/>
      <c r="K22" s="92"/>
      <c r="L22" s="92"/>
      <c r="M22" s="93">
        <f t="shared" si="1"/>
        <v>0</v>
      </c>
      <c r="N22" s="92"/>
      <c r="O22" s="92"/>
      <c r="P22" s="92"/>
      <c r="Q22" s="55" t="e">
        <f t="shared" si="2"/>
        <v>#DIV/0!</v>
      </c>
      <c r="R22" s="55" t="e">
        <f t="shared" si="3"/>
        <v>#DIV/0!</v>
      </c>
      <c r="S22" s="55" t="e">
        <f t="shared" si="4"/>
        <v>#DIV/0!</v>
      </c>
      <c r="T22" s="55" t="e">
        <f t="shared" si="5"/>
        <v>#DIV/0!</v>
      </c>
      <c r="U22" s="33" t="e">
        <f>M22/#REF!%</f>
        <v>#REF!</v>
      </c>
      <c r="V22" s="19"/>
    </row>
    <row r="23" spans="1:22" ht="13.8" hidden="1" x14ac:dyDescent="0.3">
      <c r="A23" s="76"/>
      <c r="B23" s="34" t="s">
        <v>207</v>
      </c>
      <c r="C23" s="38" t="s">
        <v>181</v>
      </c>
      <c r="D23" s="92"/>
      <c r="E23" s="93">
        <f t="shared" si="6"/>
        <v>0</v>
      </c>
      <c r="F23" s="92"/>
      <c r="G23" s="92"/>
      <c r="H23" s="92"/>
      <c r="I23" s="93">
        <f t="shared" si="0"/>
        <v>0</v>
      </c>
      <c r="J23" s="92"/>
      <c r="K23" s="92"/>
      <c r="L23" s="92"/>
      <c r="M23" s="93">
        <f t="shared" si="1"/>
        <v>0</v>
      </c>
      <c r="N23" s="92"/>
      <c r="O23" s="92"/>
      <c r="P23" s="92"/>
      <c r="Q23" s="55" t="e">
        <f t="shared" si="2"/>
        <v>#DIV/0!</v>
      </c>
      <c r="R23" s="55" t="e">
        <f t="shared" si="3"/>
        <v>#DIV/0!</v>
      </c>
      <c r="S23" s="55" t="e">
        <f t="shared" si="4"/>
        <v>#DIV/0!</v>
      </c>
      <c r="T23" s="55" t="e">
        <f t="shared" si="5"/>
        <v>#DIV/0!</v>
      </c>
      <c r="U23" s="33" t="e">
        <f>M23/#REF!%</f>
        <v>#REF!</v>
      </c>
      <c r="V23" s="19"/>
    </row>
    <row r="24" spans="1:22" ht="27.6" hidden="1" x14ac:dyDescent="0.3">
      <c r="A24" s="76"/>
      <c r="B24" s="34" t="s">
        <v>208</v>
      </c>
      <c r="C24" s="39" t="s">
        <v>182</v>
      </c>
      <c r="D24" s="92"/>
      <c r="E24" s="93">
        <f t="shared" si="6"/>
        <v>0</v>
      </c>
      <c r="F24" s="92"/>
      <c r="G24" s="92"/>
      <c r="H24" s="92"/>
      <c r="I24" s="93">
        <f t="shared" si="0"/>
        <v>0</v>
      </c>
      <c r="J24" s="92"/>
      <c r="K24" s="92"/>
      <c r="L24" s="92"/>
      <c r="M24" s="93">
        <f t="shared" si="1"/>
        <v>0</v>
      </c>
      <c r="N24" s="92"/>
      <c r="O24" s="92"/>
      <c r="P24" s="92"/>
      <c r="Q24" s="55" t="e">
        <f t="shared" si="2"/>
        <v>#DIV/0!</v>
      </c>
      <c r="R24" s="55" t="e">
        <f t="shared" si="3"/>
        <v>#DIV/0!</v>
      </c>
      <c r="S24" s="55" t="e">
        <f t="shared" si="4"/>
        <v>#DIV/0!</v>
      </c>
      <c r="T24" s="55" t="e">
        <f t="shared" si="5"/>
        <v>#DIV/0!</v>
      </c>
      <c r="U24" s="33" t="e">
        <f>M24/#REF!%</f>
        <v>#REF!</v>
      </c>
      <c r="V24" s="19"/>
    </row>
    <row r="25" spans="1:22" ht="82.8" hidden="1" x14ac:dyDescent="0.3">
      <c r="A25" s="76"/>
      <c r="B25" s="34" t="s">
        <v>209</v>
      </c>
      <c r="C25" s="39" t="s">
        <v>183</v>
      </c>
      <c r="D25" s="92"/>
      <c r="E25" s="93">
        <f t="shared" si="6"/>
        <v>0</v>
      </c>
      <c r="F25" s="92"/>
      <c r="G25" s="92"/>
      <c r="H25" s="92"/>
      <c r="I25" s="93">
        <f t="shared" si="0"/>
        <v>0</v>
      </c>
      <c r="J25" s="92"/>
      <c r="K25" s="92"/>
      <c r="L25" s="92"/>
      <c r="M25" s="93">
        <f t="shared" si="1"/>
        <v>0</v>
      </c>
      <c r="N25" s="92"/>
      <c r="O25" s="92"/>
      <c r="P25" s="92"/>
      <c r="Q25" s="55" t="e">
        <f t="shared" si="2"/>
        <v>#DIV/0!</v>
      </c>
      <c r="R25" s="55" t="e">
        <f t="shared" si="3"/>
        <v>#DIV/0!</v>
      </c>
      <c r="S25" s="55" t="e">
        <f t="shared" si="4"/>
        <v>#DIV/0!</v>
      </c>
      <c r="T25" s="55" t="e">
        <f t="shared" si="5"/>
        <v>#DIV/0!</v>
      </c>
      <c r="U25" s="33" t="e">
        <f>M25/#REF!%</f>
        <v>#REF!</v>
      </c>
      <c r="V25" s="19"/>
    </row>
    <row r="26" spans="1:22" ht="151.80000000000001" hidden="1" x14ac:dyDescent="0.3">
      <c r="A26" s="76"/>
      <c r="B26" s="34" t="s">
        <v>210</v>
      </c>
      <c r="C26" s="39" t="s">
        <v>285</v>
      </c>
      <c r="D26" s="92"/>
      <c r="E26" s="93">
        <f t="shared" si="6"/>
        <v>0</v>
      </c>
      <c r="F26" s="92"/>
      <c r="G26" s="92"/>
      <c r="H26" s="92"/>
      <c r="I26" s="93">
        <f t="shared" si="0"/>
        <v>0</v>
      </c>
      <c r="J26" s="92"/>
      <c r="K26" s="92"/>
      <c r="L26" s="92"/>
      <c r="M26" s="93">
        <f t="shared" si="1"/>
        <v>0</v>
      </c>
      <c r="N26" s="92"/>
      <c r="O26" s="92"/>
      <c r="P26" s="92"/>
      <c r="Q26" s="55" t="e">
        <f t="shared" si="2"/>
        <v>#DIV/0!</v>
      </c>
      <c r="R26" s="55" t="e">
        <f t="shared" si="3"/>
        <v>#DIV/0!</v>
      </c>
      <c r="S26" s="55" t="e">
        <f t="shared" si="4"/>
        <v>#DIV/0!</v>
      </c>
      <c r="T26" s="55" t="e">
        <f t="shared" si="5"/>
        <v>#DIV/0!</v>
      </c>
      <c r="U26" s="33" t="e">
        <f>M26/#REF!%</f>
        <v>#REF!</v>
      </c>
      <c r="V26" s="19"/>
    </row>
    <row r="27" spans="1:22" ht="41.4" hidden="1" x14ac:dyDescent="0.3">
      <c r="A27" s="76"/>
      <c r="B27" s="34" t="s">
        <v>211</v>
      </c>
      <c r="C27" s="39" t="s">
        <v>286</v>
      </c>
      <c r="D27" s="92"/>
      <c r="E27" s="93">
        <f t="shared" si="6"/>
        <v>0</v>
      </c>
      <c r="F27" s="92"/>
      <c r="G27" s="92"/>
      <c r="H27" s="92"/>
      <c r="I27" s="93">
        <f t="shared" si="0"/>
        <v>0</v>
      </c>
      <c r="J27" s="92"/>
      <c r="K27" s="92"/>
      <c r="L27" s="92"/>
      <c r="M27" s="93">
        <f t="shared" si="1"/>
        <v>0</v>
      </c>
      <c r="N27" s="92"/>
      <c r="O27" s="92"/>
      <c r="P27" s="92"/>
      <c r="Q27" s="55" t="e">
        <f t="shared" si="2"/>
        <v>#DIV/0!</v>
      </c>
      <c r="R27" s="55" t="e">
        <f t="shared" si="3"/>
        <v>#DIV/0!</v>
      </c>
      <c r="S27" s="55" t="e">
        <f t="shared" si="4"/>
        <v>#DIV/0!</v>
      </c>
      <c r="T27" s="55" t="e">
        <f t="shared" si="5"/>
        <v>#DIV/0!</v>
      </c>
      <c r="U27" s="33" t="e">
        <f>M27/#REF!%</f>
        <v>#REF!</v>
      </c>
      <c r="V27" s="19"/>
    </row>
    <row r="28" spans="1:22" ht="41.4" hidden="1" x14ac:dyDescent="0.3">
      <c r="A28" s="76"/>
      <c r="B28" s="34" t="s">
        <v>212</v>
      </c>
      <c r="C28" s="39" t="s">
        <v>287</v>
      </c>
      <c r="D28" s="92"/>
      <c r="E28" s="93">
        <f t="shared" si="6"/>
        <v>0</v>
      </c>
      <c r="F28" s="92"/>
      <c r="G28" s="92"/>
      <c r="H28" s="92"/>
      <c r="I28" s="93">
        <f t="shared" si="0"/>
        <v>0</v>
      </c>
      <c r="J28" s="92"/>
      <c r="K28" s="92"/>
      <c r="L28" s="92"/>
      <c r="M28" s="93">
        <f t="shared" si="1"/>
        <v>0</v>
      </c>
      <c r="N28" s="92"/>
      <c r="O28" s="92"/>
      <c r="P28" s="92"/>
      <c r="Q28" s="55" t="e">
        <f t="shared" si="2"/>
        <v>#DIV/0!</v>
      </c>
      <c r="R28" s="55" t="e">
        <f t="shared" si="3"/>
        <v>#DIV/0!</v>
      </c>
      <c r="S28" s="55" t="e">
        <f t="shared" si="4"/>
        <v>#DIV/0!</v>
      </c>
      <c r="T28" s="55" t="e">
        <f t="shared" si="5"/>
        <v>#DIV/0!</v>
      </c>
      <c r="U28" s="33" t="e">
        <f>M28/#REF!%</f>
        <v>#REF!</v>
      </c>
      <c r="V28" s="19"/>
    </row>
    <row r="29" spans="1:22" ht="41.4" hidden="1" x14ac:dyDescent="0.3">
      <c r="A29" s="76"/>
      <c r="B29" s="34" t="s">
        <v>213</v>
      </c>
      <c r="C29" s="39" t="s">
        <v>288</v>
      </c>
      <c r="D29" s="92"/>
      <c r="E29" s="93">
        <f t="shared" si="6"/>
        <v>0</v>
      </c>
      <c r="F29" s="92"/>
      <c r="G29" s="92"/>
      <c r="H29" s="92"/>
      <c r="I29" s="93">
        <f t="shared" si="0"/>
        <v>0</v>
      </c>
      <c r="J29" s="92"/>
      <c r="K29" s="92"/>
      <c r="L29" s="92"/>
      <c r="M29" s="93">
        <f t="shared" si="1"/>
        <v>0</v>
      </c>
      <c r="N29" s="92"/>
      <c r="O29" s="92"/>
      <c r="P29" s="92"/>
      <c r="Q29" s="55" t="e">
        <f t="shared" si="2"/>
        <v>#DIV/0!</v>
      </c>
      <c r="R29" s="55" t="e">
        <f t="shared" si="3"/>
        <v>#DIV/0!</v>
      </c>
      <c r="S29" s="55" t="e">
        <f t="shared" si="4"/>
        <v>#DIV/0!</v>
      </c>
      <c r="T29" s="55" t="e">
        <f t="shared" si="5"/>
        <v>#DIV/0!</v>
      </c>
      <c r="U29" s="33" t="e">
        <f>M29/#REF!%</f>
        <v>#REF!</v>
      </c>
      <c r="V29" s="19"/>
    </row>
    <row r="30" spans="1:22" ht="27.6" hidden="1" x14ac:dyDescent="0.3">
      <c r="A30" s="76"/>
      <c r="B30" s="34" t="s">
        <v>214</v>
      </c>
      <c r="C30" s="39" t="s">
        <v>289</v>
      </c>
      <c r="D30" s="92"/>
      <c r="E30" s="93">
        <f t="shared" si="6"/>
        <v>0</v>
      </c>
      <c r="F30" s="92"/>
      <c r="G30" s="92"/>
      <c r="H30" s="92"/>
      <c r="I30" s="93">
        <f t="shared" si="0"/>
        <v>0</v>
      </c>
      <c r="J30" s="92"/>
      <c r="K30" s="92"/>
      <c r="L30" s="92"/>
      <c r="M30" s="93">
        <f t="shared" si="1"/>
        <v>0</v>
      </c>
      <c r="N30" s="92"/>
      <c r="O30" s="92"/>
      <c r="P30" s="92"/>
      <c r="Q30" s="55" t="e">
        <f t="shared" si="2"/>
        <v>#DIV/0!</v>
      </c>
      <c r="R30" s="55" t="e">
        <f t="shared" si="3"/>
        <v>#DIV/0!</v>
      </c>
      <c r="S30" s="55" t="e">
        <f t="shared" si="4"/>
        <v>#DIV/0!</v>
      </c>
      <c r="T30" s="55" t="e">
        <f t="shared" si="5"/>
        <v>#DIV/0!</v>
      </c>
      <c r="U30" s="33" t="e">
        <f>M30/#REF!%</f>
        <v>#REF!</v>
      </c>
      <c r="V30" s="19"/>
    </row>
    <row r="31" spans="1:22" ht="41.4" hidden="1" x14ac:dyDescent="0.3">
      <c r="A31" s="76"/>
      <c r="B31" s="34" t="s">
        <v>215</v>
      </c>
      <c r="C31" s="39" t="s">
        <v>290</v>
      </c>
      <c r="D31" s="92"/>
      <c r="E31" s="93">
        <f t="shared" si="6"/>
        <v>0</v>
      </c>
      <c r="F31" s="92"/>
      <c r="G31" s="92"/>
      <c r="H31" s="92"/>
      <c r="I31" s="93">
        <f t="shared" si="0"/>
        <v>0</v>
      </c>
      <c r="J31" s="92"/>
      <c r="K31" s="92"/>
      <c r="L31" s="92"/>
      <c r="M31" s="93">
        <f t="shared" si="1"/>
        <v>0</v>
      </c>
      <c r="N31" s="92"/>
      <c r="O31" s="92"/>
      <c r="P31" s="92"/>
      <c r="Q31" s="55" t="e">
        <f t="shared" si="2"/>
        <v>#DIV/0!</v>
      </c>
      <c r="R31" s="55" t="e">
        <f t="shared" si="3"/>
        <v>#DIV/0!</v>
      </c>
      <c r="S31" s="55" t="e">
        <f t="shared" si="4"/>
        <v>#DIV/0!</v>
      </c>
      <c r="T31" s="55" t="e">
        <f t="shared" si="5"/>
        <v>#DIV/0!</v>
      </c>
      <c r="U31" s="33" t="e">
        <f>M31/#REF!%</f>
        <v>#REF!</v>
      </c>
      <c r="V31" s="19"/>
    </row>
    <row r="32" spans="1:22" ht="55.2" hidden="1" x14ac:dyDescent="0.3">
      <c r="A32" s="76"/>
      <c r="B32" s="34" t="s">
        <v>216</v>
      </c>
      <c r="C32" s="39" t="s">
        <v>291</v>
      </c>
      <c r="D32" s="92"/>
      <c r="E32" s="93">
        <f t="shared" si="6"/>
        <v>0</v>
      </c>
      <c r="F32" s="92"/>
      <c r="G32" s="92"/>
      <c r="H32" s="92"/>
      <c r="I32" s="93">
        <f t="shared" si="0"/>
        <v>0</v>
      </c>
      <c r="J32" s="92"/>
      <c r="K32" s="92"/>
      <c r="L32" s="92"/>
      <c r="M32" s="93">
        <f t="shared" si="1"/>
        <v>0</v>
      </c>
      <c r="N32" s="92"/>
      <c r="O32" s="92"/>
      <c r="P32" s="92"/>
      <c r="Q32" s="55" t="e">
        <f t="shared" si="2"/>
        <v>#DIV/0!</v>
      </c>
      <c r="R32" s="55" t="e">
        <f t="shared" si="3"/>
        <v>#DIV/0!</v>
      </c>
      <c r="S32" s="55" t="e">
        <f t="shared" si="4"/>
        <v>#DIV/0!</v>
      </c>
      <c r="T32" s="55" t="e">
        <f t="shared" si="5"/>
        <v>#DIV/0!</v>
      </c>
      <c r="U32" s="33" t="e">
        <f>M32/#REF!%</f>
        <v>#REF!</v>
      </c>
      <c r="V32" s="19"/>
    </row>
    <row r="33" spans="1:22" ht="27.6" hidden="1" x14ac:dyDescent="0.3">
      <c r="A33" s="76"/>
      <c r="B33" s="34" t="s">
        <v>217</v>
      </c>
      <c r="C33" s="39" t="s">
        <v>292</v>
      </c>
      <c r="D33" s="92"/>
      <c r="E33" s="93">
        <f t="shared" si="6"/>
        <v>0</v>
      </c>
      <c r="F33" s="92"/>
      <c r="G33" s="92"/>
      <c r="H33" s="92"/>
      <c r="I33" s="93">
        <f t="shared" si="0"/>
        <v>0</v>
      </c>
      <c r="J33" s="92"/>
      <c r="K33" s="92"/>
      <c r="L33" s="92"/>
      <c r="M33" s="93">
        <f t="shared" si="1"/>
        <v>0</v>
      </c>
      <c r="N33" s="92"/>
      <c r="O33" s="92"/>
      <c r="P33" s="92"/>
      <c r="Q33" s="55" t="e">
        <f t="shared" si="2"/>
        <v>#DIV/0!</v>
      </c>
      <c r="R33" s="55" t="e">
        <f t="shared" si="3"/>
        <v>#DIV/0!</v>
      </c>
      <c r="S33" s="55" t="e">
        <f t="shared" si="4"/>
        <v>#DIV/0!</v>
      </c>
      <c r="T33" s="55" t="e">
        <f t="shared" si="5"/>
        <v>#DIV/0!</v>
      </c>
      <c r="U33" s="33" t="e">
        <f>M33/#REF!%</f>
        <v>#REF!</v>
      </c>
      <c r="V33" s="19"/>
    </row>
    <row r="34" spans="1:22" ht="27.6" hidden="1" x14ac:dyDescent="0.3">
      <c r="A34" s="76"/>
      <c r="B34" s="34" t="s">
        <v>218</v>
      </c>
      <c r="C34" s="39" t="s">
        <v>293</v>
      </c>
      <c r="D34" s="92"/>
      <c r="E34" s="93">
        <f t="shared" si="6"/>
        <v>0</v>
      </c>
      <c r="F34" s="92"/>
      <c r="G34" s="92"/>
      <c r="H34" s="92"/>
      <c r="I34" s="93">
        <f t="shared" si="0"/>
        <v>0</v>
      </c>
      <c r="J34" s="92"/>
      <c r="K34" s="92"/>
      <c r="L34" s="92"/>
      <c r="M34" s="93">
        <f t="shared" si="1"/>
        <v>0</v>
      </c>
      <c r="N34" s="92"/>
      <c r="O34" s="92"/>
      <c r="P34" s="92"/>
      <c r="Q34" s="55" t="e">
        <f t="shared" si="2"/>
        <v>#DIV/0!</v>
      </c>
      <c r="R34" s="55" t="e">
        <f t="shared" si="3"/>
        <v>#DIV/0!</v>
      </c>
      <c r="S34" s="55" t="e">
        <f t="shared" si="4"/>
        <v>#DIV/0!</v>
      </c>
      <c r="T34" s="55" t="e">
        <f t="shared" si="5"/>
        <v>#DIV/0!</v>
      </c>
      <c r="U34" s="33" t="e">
        <f>M34/#REF!%</f>
        <v>#REF!</v>
      </c>
      <c r="V34" s="19"/>
    </row>
    <row r="35" spans="1:22" ht="27.6" hidden="1" x14ac:dyDescent="0.3">
      <c r="A35" s="76"/>
      <c r="B35" s="34" t="s">
        <v>219</v>
      </c>
      <c r="C35" s="39" t="s">
        <v>294</v>
      </c>
      <c r="D35" s="92"/>
      <c r="E35" s="93">
        <f t="shared" si="6"/>
        <v>0</v>
      </c>
      <c r="F35" s="92"/>
      <c r="G35" s="92"/>
      <c r="H35" s="92"/>
      <c r="I35" s="93">
        <f t="shared" si="0"/>
        <v>0</v>
      </c>
      <c r="J35" s="92"/>
      <c r="K35" s="92"/>
      <c r="L35" s="92"/>
      <c r="M35" s="93">
        <f t="shared" si="1"/>
        <v>0</v>
      </c>
      <c r="N35" s="92"/>
      <c r="O35" s="92"/>
      <c r="P35" s="92"/>
      <c r="Q35" s="55" t="e">
        <f t="shared" si="2"/>
        <v>#DIV/0!</v>
      </c>
      <c r="R35" s="55" t="e">
        <f t="shared" si="3"/>
        <v>#DIV/0!</v>
      </c>
      <c r="S35" s="55" t="e">
        <f t="shared" si="4"/>
        <v>#DIV/0!</v>
      </c>
      <c r="T35" s="55" t="e">
        <f t="shared" si="5"/>
        <v>#DIV/0!</v>
      </c>
      <c r="U35" s="33" t="e">
        <f>M35/#REF!%</f>
        <v>#REF!</v>
      </c>
      <c r="V35" s="19"/>
    </row>
    <row r="36" spans="1:22" ht="69" hidden="1" x14ac:dyDescent="0.3">
      <c r="A36" s="76"/>
      <c r="B36" s="34" t="s">
        <v>220</v>
      </c>
      <c r="C36" s="39" t="s">
        <v>295</v>
      </c>
      <c r="D36" s="92"/>
      <c r="E36" s="93">
        <f t="shared" si="6"/>
        <v>0</v>
      </c>
      <c r="F36" s="92"/>
      <c r="G36" s="92"/>
      <c r="H36" s="92"/>
      <c r="I36" s="93">
        <f t="shared" si="0"/>
        <v>0</v>
      </c>
      <c r="J36" s="92"/>
      <c r="K36" s="92"/>
      <c r="L36" s="92"/>
      <c r="M36" s="93">
        <f t="shared" si="1"/>
        <v>0</v>
      </c>
      <c r="N36" s="92"/>
      <c r="O36" s="92"/>
      <c r="P36" s="92"/>
      <c r="Q36" s="55" t="e">
        <f t="shared" si="2"/>
        <v>#DIV/0!</v>
      </c>
      <c r="R36" s="55" t="e">
        <f t="shared" si="3"/>
        <v>#DIV/0!</v>
      </c>
      <c r="S36" s="55" t="e">
        <f t="shared" si="4"/>
        <v>#DIV/0!</v>
      </c>
      <c r="T36" s="55" t="e">
        <f t="shared" si="5"/>
        <v>#DIV/0!</v>
      </c>
      <c r="U36" s="33" t="e">
        <f>M36/#REF!%</f>
        <v>#REF!</v>
      </c>
      <c r="V36" s="19"/>
    </row>
    <row r="37" spans="1:22" ht="27.6" hidden="1" x14ac:dyDescent="0.3">
      <c r="A37" s="76"/>
      <c r="B37" s="34" t="s">
        <v>221</v>
      </c>
      <c r="C37" s="39" t="s">
        <v>296</v>
      </c>
      <c r="D37" s="92"/>
      <c r="E37" s="93">
        <f t="shared" si="6"/>
        <v>0</v>
      </c>
      <c r="F37" s="92"/>
      <c r="G37" s="92"/>
      <c r="H37" s="92"/>
      <c r="I37" s="93">
        <f t="shared" si="0"/>
        <v>0</v>
      </c>
      <c r="J37" s="92"/>
      <c r="K37" s="92"/>
      <c r="L37" s="92"/>
      <c r="M37" s="93">
        <f t="shared" si="1"/>
        <v>0</v>
      </c>
      <c r="N37" s="92"/>
      <c r="O37" s="92"/>
      <c r="P37" s="92"/>
      <c r="Q37" s="55" t="e">
        <f t="shared" si="2"/>
        <v>#DIV/0!</v>
      </c>
      <c r="R37" s="55" t="e">
        <f t="shared" si="3"/>
        <v>#DIV/0!</v>
      </c>
      <c r="S37" s="55" t="e">
        <f t="shared" si="4"/>
        <v>#DIV/0!</v>
      </c>
      <c r="T37" s="55" t="e">
        <f t="shared" si="5"/>
        <v>#DIV/0!</v>
      </c>
      <c r="U37" s="33" t="e">
        <f>M37/#REF!%</f>
        <v>#REF!</v>
      </c>
      <c r="V37" s="19"/>
    </row>
    <row r="38" spans="1:22" ht="27.6" hidden="1" x14ac:dyDescent="0.3">
      <c r="A38" s="76"/>
      <c r="B38" s="34" t="s">
        <v>222</v>
      </c>
      <c r="C38" s="38" t="s">
        <v>297</v>
      </c>
      <c r="D38" s="92"/>
      <c r="E38" s="93">
        <f t="shared" si="6"/>
        <v>0</v>
      </c>
      <c r="F38" s="92"/>
      <c r="G38" s="92"/>
      <c r="H38" s="92"/>
      <c r="I38" s="93">
        <f t="shared" si="0"/>
        <v>0</v>
      </c>
      <c r="J38" s="92"/>
      <c r="K38" s="92"/>
      <c r="L38" s="92"/>
      <c r="M38" s="93">
        <f t="shared" si="1"/>
        <v>0</v>
      </c>
      <c r="N38" s="92"/>
      <c r="O38" s="92"/>
      <c r="P38" s="92"/>
      <c r="Q38" s="55" t="e">
        <f t="shared" si="2"/>
        <v>#DIV/0!</v>
      </c>
      <c r="R38" s="55" t="e">
        <f t="shared" si="3"/>
        <v>#DIV/0!</v>
      </c>
      <c r="S38" s="55" t="e">
        <f t="shared" si="4"/>
        <v>#DIV/0!</v>
      </c>
      <c r="T38" s="55" t="e">
        <f t="shared" si="5"/>
        <v>#DIV/0!</v>
      </c>
      <c r="U38" s="33" t="e">
        <f>M38/#REF!%</f>
        <v>#REF!</v>
      </c>
      <c r="V38" s="19"/>
    </row>
    <row r="39" spans="1:22" ht="13.8" hidden="1" x14ac:dyDescent="0.3">
      <c r="A39" s="76"/>
      <c r="B39" s="34" t="s">
        <v>223</v>
      </c>
      <c r="C39" s="38" t="s">
        <v>298</v>
      </c>
      <c r="D39" s="92"/>
      <c r="E39" s="93">
        <f t="shared" si="6"/>
        <v>0</v>
      </c>
      <c r="F39" s="92"/>
      <c r="G39" s="92"/>
      <c r="H39" s="92"/>
      <c r="I39" s="93">
        <f t="shared" si="0"/>
        <v>0</v>
      </c>
      <c r="J39" s="92"/>
      <c r="K39" s="92"/>
      <c r="L39" s="92"/>
      <c r="M39" s="93">
        <f t="shared" si="1"/>
        <v>0</v>
      </c>
      <c r="N39" s="92"/>
      <c r="O39" s="92"/>
      <c r="P39" s="92"/>
      <c r="Q39" s="55" t="e">
        <f t="shared" si="2"/>
        <v>#DIV/0!</v>
      </c>
      <c r="R39" s="55" t="e">
        <f t="shared" si="3"/>
        <v>#DIV/0!</v>
      </c>
      <c r="S39" s="55" t="e">
        <f t="shared" si="4"/>
        <v>#DIV/0!</v>
      </c>
      <c r="T39" s="55" t="e">
        <f t="shared" si="5"/>
        <v>#DIV/0!</v>
      </c>
      <c r="U39" s="33" t="e">
        <f>M39/#REF!%</f>
        <v>#REF!</v>
      </c>
      <c r="V39" s="19"/>
    </row>
    <row r="40" spans="1:22" ht="13.8" hidden="1" x14ac:dyDescent="0.3">
      <c r="A40" s="76"/>
      <c r="B40" s="34" t="s">
        <v>224</v>
      </c>
      <c r="C40" s="38" t="s">
        <v>324</v>
      </c>
      <c r="D40" s="92"/>
      <c r="E40" s="93">
        <f t="shared" si="6"/>
        <v>0</v>
      </c>
      <c r="F40" s="92"/>
      <c r="G40" s="92"/>
      <c r="H40" s="92"/>
      <c r="I40" s="93">
        <f t="shared" si="0"/>
        <v>0</v>
      </c>
      <c r="J40" s="92"/>
      <c r="K40" s="92"/>
      <c r="L40" s="92"/>
      <c r="M40" s="93">
        <f t="shared" si="1"/>
        <v>0</v>
      </c>
      <c r="N40" s="92"/>
      <c r="O40" s="92"/>
      <c r="P40" s="92"/>
      <c r="Q40" s="55" t="e">
        <f t="shared" si="2"/>
        <v>#DIV/0!</v>
      </c>
      <c r="R40" s="55" t="e">
        <f t="shared" si="3"/>
        <v>#DIV/0!</v>
      </c>
      <c r="S40" s="55" t="e">
        <f t="shared" si="4"/>
        <v>#DIV/0!</v>
      </c>
      <c r="T40" s="55" t="e">
        <f t="shared" si="5"/>
        <v>#DIV/0!</v>
      </c>
      <c r="U40" s="33" t="e">
        <f>M40/#REF!%</f>
        <v>#REF!</v>
      </c>
      <c r="V40" s="19"/>
    </row>
    <row r="41" spans="1:22" ht="55.2" hidden="1" x14ac:dyDescent="0.3">
      <c r="A41" s="76"/>
      <c r="B41" s="34" t="s">
        <v>225</v>
      </c>
      <c r="C41" s="38" t="s">
        <v>325</v>
      </c>
      <c r="D41" s="92"/>
      <c r="E41" s="93">
        <f t="shared" si="6"/>
        <v>0</v>
      </c>
      <c r="F41" s="92"/>
      <c r="G41" s="92"/>
      <c r="H41" s="92"/>
      <c r="I41" s="93">
        <f t="shared" si="0"/>
        <v>0</v>
      </c>
      <c r="J41" s="92"/>
      <c r="K41" s="92"/>
      <c r="L41" s="92"/>
      <c r="M41" s="93">
        <f t="shared" si="1"/>
        <v>0</v>
      </c>
      <c r="N41" s="92"/>
      <c r="O41" s="92"/>
      <c r="P41" s="92"/>
      <c r="Q41" s="55" t="e">
        <f t="shared" si="2"/>
        <v>#DIV/0!</v>
      </c>
      <c r="R41" s="55" t="e">
        <f t="shared" si="3"/>
        <v>#DIV/0!</v>
      </c>
      <c r="S41" s="55" t="e">
        <f t="shared" si="4"/>
        <v>#DIV/0!</v>
      </c>
      <c r="T41" s="55" t="e">
        <f t="shared" si="5"/>
        <v>#DIV/0!</v>
      </c>
      <c r="U41" s="33" t="e">
        <f>M41/#REF!%</f>
        <v>#REF!</v>
      </c>
      <c r="V41" s="19"/>
    </row>
    <row r="42" spans="1:22" ht="55.2" hidden="1" x14ac:dyDescent="0.3">
      <c r="A42" s="76"/>
      <c r="B42" s="34" t="s">
        <v>226</v>
      </c>
      <c r="C42" s="38" t="s">
        <v>326</v>
      </c>
      <c r="D42" s="92"/>
      <c r="E42" s="93">
        <f t="shared" si="6"/>
        <v>0</v>
      </c>
      <c r="F42" s="92"/>
      <c r="G42" s="92"/>
      <c r="H42" s="92"/>
      <c r="I42" s="93">
        <f t="shared" si="0"/>
        <v>0</v>
      </c>
      <c r="J42" s="92"/>
      <c r="K42" s="92"/>
      <c r="L42" s="92"/>
      <c r="M42" s="93">
        <f t="shared" si="1"/>
        <v>0</v>
      </c>
      <c r="N42" s="92"/>
      <c r="O42" s="92"/>
      <c r="P42" s="92"/>
      <c r="Q42" s="55" t="e">
        <f t="shared" si="2"/>
        <v>#DIV/0!</v>
      </c>
      <c r="R42" s="55" t="e">
        <f t="shared" si="3"/>
        <v>#DIV/0!</v>
      </c>
      <c r="S42" s="55" t="e">
        <f t="shared" si="4"/>
        <v>#DIV/0!</v>
      </c>
      <c r="T42" s="55" t="e">
        <f t="shared" si="5"/>
        <v>#DIV/0!</v>
      </c>
      <c r="U42" s="33" t="e">
        <f>M42/#REF!%</f>
        <v>#REF!</v>
      </c>
      <c r="V42" s="19"/>
    </row>
    <row r="43" spans="1:22" ht="41.4" hidden="1" x14ac:dyDescent="0.3">
      <c r="A43" s="76"/>
      <c r="B43" s="34" t="s">
        <v>227</v>
      </c>
      <c r="C43" s="39" t="s">
        <v>327</v>
      </c>
      <c r="D43" s="92"/>
      <c r="E43" s="93">
        <f t="shared" si="6"/>
        <v>0</v>
      </c>
      <c r="F43" s="92"/>
      <c r="G43" s="92"/>
      <c r="H43" s="92"/>
      <c r="I43" s="93">
        <f t="shared" si="0"/>
        <v>0</v>
      </c>
      <c r="J43" s="92"/>
      <c r="K43" s="92"/>
      <c r="L43" s="92"/>
      <c r="M43" s="93">
        <f t="shared" si="1"/>
        <v>0</v>
      </c>
      <c r="N43" s="92"/>
      <c r="O43" s="92"/>
      <c r="P43" s="92"/>
      <c r="Q43" s="55" t="e">
        <f t="shared" si="2"/>
        <v>#DIV/0!</v>
      </c>
      <c r="R43" s="55" t="e">
        <f t="shared" si="3"/>
        <v>#DIV/0!</v>
      </c>
      <c r="S43" s="55" t="e">
        <f t="shared" si="4"/>
        <v>#DIV/0!</v>
      </c>
      <c r="T43" s="55" t="e">
        <f t="shared" si="5"/>
        <v>#DIV/0!</v>
      </c>
      <c r="U43" s="33" t="e">
        <f>M43/#REF!%</f>
        <v>#REF!</v>
      </c>
      <c r="V43" s="19"/>
    </row>
    <row r="44" spans="1:22" ht="27.6" hidden="1" x14ac:dyDescent="0.3">
      <c r="A44" s="76"/>
      <c r="B44" s="34" t="s">
        <v>228</v>
      </c>
      <c r="C44" s="39" t="s">
        <v>328</v>
      </c>
      <c r="D44" s="92"/>
      <c r="E44" s="93">
        <f t="shared" si="6"/>
        <v>0</v>
      </c>
      <c r="F44" s="92"/>
      <c r="G44" s="92"/>
      <c r="H44" s="92"/>
      <c r="I44" s="93">
        <f t="shared" si="0"/>
        <v>0</v>
      </c>
      <c r="J44" s="92"/>
      <c r="K44" s="92"/>
      <c r="L44" s="92"/>
      <c r="M44" s="93">
        <f t="shared" si="1"/>
        <v>0</v>
      </c>
      <c r="N44" s="92"/>
      <c r="O44" s="92"/>
      <c r="P44" s="92"/>
      <c r="Q44" s="55" t="e">
        <f t="shared" si="2"/>
        <v>#DIV/0!</v>
      </c>
      <c r="R44" s="55" t="e">
        <f t="shared" si="3"/>
        <v>#DIV/0!</v>
      </c>
      <c r="S44" s="55" t="e">
        <f t="shared" si="4"/>
        <v>#DIV/0!</v>
      </c>
      <c r="T44" s="55" t="e">
        <f t="shared" si="5"/>
        <v>#DIV/0!</v>
      </c>
      <c r="U44" s="33" t="e">
        <f>M44/#REF!%</f>
        <v>#REF!</v>
      </c>
      <c r="V44" s="19"/>
    </row>
    <row r="45" spans="1:22" ht="27.6" hidden="1" x14ac:dyDescent="0.3">
      <c r="A45" s="76"/>
      <c r="B45" s="34" t="s">
        <v>229</v>
      </c>
      <c r="C45" s="39" t="s">
        <v>329</v>
      </c>
      <c r="D45" s="92"/>
      <c r="E45" s="93">
        <f t="shared" si="6"/>
        <v>0</v>
      </c>
      <c r="F45" s="92"/>
      <c r="G45" s="92"/>
      <c r="H45" s="92"/>
      <c r="I45" s="93">
        <f t="shared" si="0"/>
        <v>0</v>
      </c>
      <c r="J45" s="92"/>
      <c r="K45" s="92"/>
      <c r="L45" s="92"/>
      <c r="M45" s="93">
        <f t="shared" si="1"/>
        <v>0</v>
      </c>
      <c r="N45" s="92"/>
      <c r="O45" s="92"/>
      <c r="P45" s="92"/>
      <c r="Q45" s="55" t="e">
        <f t="shared" si="2"/>
        <v>#DIV/0!</v>
      </c>
      <c r="R45" s="55" t="e">
        <f t="shared" si="3"/>
        <v>#DIV/0!</v>
      </c>
      <c r="S45" s="55" t="e">
        <f t="shared" si="4"/>
        <v>#DIV/0!</v>
      </c>
      <c r="T45" s="55" t="e">
        <f t="shared" si="5"/>
        <v>#DIV/0!</v>
      </c>
      <c r="U45" s="33" t="e">
        <f>M45/#REF!%</f>
        <v>#REF!</v>
      </c>
      <c r="V45" s="19"/>
    </row>
    <row r="46" spans="1:22" ht="55.2" hidden="1" x14ac:dyDescent="0.3">
      <c r="A46" s="76"/>
      <c r="B46" s="34" t="s">
        <v>230</v>
      </c>
      <c r="C46" s="39" t="s">
        <v>330</v>
      </c>
      <c r="D46" s="92"/>
      <c r="E46" s="93">
        <f t="shared" si="6"/>
        <v>0</v>
      </c>
      <c r="F46" s="92"/>
      <c r="G46" s="92"/>
      <c r="H46" s="92"/>
      <c r="I46" s="93">
        <f t="shared" si="0"/>
        <v>0</v>
      </c>
      <c r="J46" s="92"/>
      <c r="K46" s="92"/>
      <c r="L46" s="92"/>
      <c r="M46" s="93">
        <f t="shared" si="1"/>
        <v>0</v>
      </c>
      <c r="N46" s="92"/>
      <c r="O46" s="92"/>
      <c r="P46" s="92"/>
      <c r="Q46" s="55" t="e">
        <f t="shared" si="2"/>
        <v>#DIV/0!</v>
      </c>
      <c r="R46" s="55" t="e">
        <f t="shared" si="3"/>
        <v>#DIV/0!</v>
      </c>
      <c r="S46" s="55" t="e">
        <f t="shared" si="4"/>
        <v>#DIV/0!</v>
      </c>
      <c r="T46" s="55" t="e">
        <f t="shared" si="5"/>
        <v>#DIV/0!</v>
      </c>
      <c r="U46" s="33" t="e">
        <f>M46/#REF!%</f>
        <v>#REF!</v>
      </c>
      <c r="V46" s="19"/>
    </row>
    <row r="47" spans="1:22" ht="55.2" hidden="1" x14ac:dyDescent="0.3">
      <c r="A47" s="76"/>
      <c r="B47" s="34" t="s">
        <v>231</v>
      </c>
      <c r="C47" s="39" t="s">
        <v>331</v>
      </c>
      <c r="D47" s="92"/>
      <c r="E47" s="93">
        <f t="shared" si="6"/>
        <v>0</v>
      </c>
      <c r="F47" s="92"/>
      <c r="G47" s="92"/>
      <c r="H47" s="92"/>
      <c r="I47" s="93">
        <f t="shared" si="0"/>
        <v>0</v>
      </c>
      <c r="J47" s="92"/>
      <c r="K47" s="92"/>
      <c r="L47" s="92"/>
      <c r="M47" s="93">
        <f t="shared" si="1"/>
        <v>0</v>
      </c>
      <c r="N47" s="92"/>
      <c r="O47" s="92"/>
      <c r="P47" s="92"/>
      <c r="Q47" s="55" t="e">
        <f t="shared" si="2"/>
        <v>#DIV/0!</v>
      </c>
      <c r="R47" s="55" t="e">
        <f t="shared" si="3"/>
        <v>#DIV/0!</v>
      </c>
      <c r="S47" s="55" t="e">
        <f t="shared" si="4"/>
        <v>#DIV/0!</v>
      </c>
      <c r="T47" s="55" t="e">
        <f t="shared" si="5"/>
        <v>#DIV/0!</v>
      </c>
      <c r="U47" s="33" t="e">
        <f>M47/#REF!%</f>
        <v>#REF!</v>
      </c>
      <c r="V47" s="19"/>
    </row>
    <row r="48" spans="1:22" ht="82.8" hidden="1" x14ac:dyDescent="0.3">
      <c r="A48" s="76"/>
      <c r="B48" s="34" t="s">
        <v>232</v>
      </c>
      <c r="C48" s="39" t="s">
        <v>332</v>
      </c>
      <c r="D48" s="92"/>
      <c r="E48" s="93">
        <f t="shared" si="6"/>
        <v>0</v>
      </c>
      <c r="F48" s="92"/>
      <c r="G48" s="92"/>
      <c r="H48" s="92"/>
      <c r="I48" s="93">
        <f t="shared" si="0"/>
        <v>0</v>
      </c>
      <c r="J48" s="92"/>
      <c r="K48" s="92"/>
      <c r="L48" s="92"/>
      <c r="M48" s="93">
        <f t="shared" si="1"/>
        <v>0</v>
      </c>
      <c r="N48" s="92"/>
      <c r="O48" s="92"/>
      <c r="P48" s="92"/>
      <c r="Q48" s="55" t="e">
        <f t="shared" si="2"/>
        <v>#DIV/0!</v>
      </c>
      <c r="R48" s="55" t="e">
        <f t="shared" si="3"/>
        <v>#DIV/0!</v>
      </c>
      <c r="S48" s="55" t="e">
        <f t="shared" si="4"/>
        <v>#DIV/0!</v>
      </c>
      <c r="T48" s="55" t="e">
        <f t="shared" si="5"/>
        <v>#DIV/0!</v>
      </c>
      <c r="U48" s="33" t="e">
        <f>M48/#REF!%</f>
        <v>#REF!</v>
      </c>
      <c r="V48" s="19"/>
    </row>
    <row r="49" spans="1:24" ht="41.4" hidden="1" x14ac:dyDescent="0.3">
      <c r="A49" s="76"/>
      <c r="B49" s="34" t="s">
        <v>233</v>
      </c>
      <c r="C49" s="38" t="s">
        <v>333</v>
      </c>
      <c r="D49" s="92"/>
      <c r="E49" s="93">
        <f t="shared" si="6"/>
        <v>0</v>
      </c>
      <c r="F49" s="92"/>
      <c r="G49" s="92"/>
      <c r="H49" s="92"/>
      <c r="I49" s="93">
        <f t="shared" si="0"/>
        <v>0</v>
      </c>
      <c r="J49" s="92"/>
      <c r="K49" s="92"/>
      <c r="L49" s="92"/>
      <c r="M49" s="93">
        <f t="shared" si="1"/>
        <v>0</v>
      </c>
      <c r="N49" s="92"/>
      <c r="O49" s="92"/>
      <c r="P49" s="92"/>
      <c r="Q49" s="55" t="e">
        <f t="shared" si="2"/>
        <v>#DIV/0!</v>
      </c>
      <c r="R49" s="55" t="e">
        <f t="shared" si="3"/>
        <v>#DIV/0!</v>
      </c>
      <c r="S49" s="55" t="e">
        <f t="shared" si="4"/>
        <v>#DIV/0!</v>
      </c>
      <c r="T49" s="55" t="e">
        <f t="shared" si="5"/>
        <v>#DIV/0!</v>
      </c>
      <c r="U49" s="33" t="e">
        <f>M49/#REF!%</f>
        <v>#REF!</v>
      </c>
      <c r="V49" s="19"/>
    </row>
    <row r="50" spans="1:24" ht="41.4" hidden="1" x14ac:dyDescent="0.3">
      <c r="A50" s="76"/>
      <c r="B50" s="34" t="s">
        <v>234</v>
      </c>
      <c r="C50" s="38" t="s">
        <v>334</v>
      </c>
      <c r="D50" s="92"/>
      <c r="E50" s="93">
        <f t="shared" si="6"/>
        <v>0</v>
      </c>
      <c r="F50" s="92"/>
      <c r="G50" s="92"/>
      <c r="H50" s="92"/>
      <c r="I50" s="93">
        <f t="shared" si="0"/>
        <v>0</v>
      </c>
      <c r="J50" s="92"/>
      <c r="K50" s="92"/>
      <c r="L50" s="92"/>
      <c r="M50" s="93">
        <f t="shared" si="1"/>
        <v>0</v>
      </c>
      <c r="N50" s="92"/>
      <c r="O50" s="92"/>
      <c r="P50" s="92"/>
      <c r="Q50" s="55" t="e">
        <f t="shared" si="2"/>
        <v>#DIV/0!</v>
      </c>
      <c r="R50" s="55" t="e">
        <f t="shared" si="3"/>
        <v>#DIV/0!</v>
      </c>
      <c r="S50" s="55" t="e">
        <f t="shared" si="4"/>
        <v>#DIV/0!</v>
      </c>
      <c r="T50" s="55" t="e">
        <f t="shared" si="5"/>
        <v>#DIV/0!</v>
      </c>
      <c r="U50" s="33" t="e">
        <f>M50/#REF!%</f>
        <v>#REF!</v>
      </c>
      <c r="V50" s="19"/>
    </row>
    <row r="51" spans="1:24" ht="27.6" hidden="1" x14ac:dyDescent="0.3">
      <c r="A51" s="76"/>
      <c r="B51" s="34" t="s">
        <v>235</v>
      </c>
      <c r="C51" s="39" t="s">
        <v>335</v>
      </c>
      <c r="D51" s="92"/>
      <c r="E51" s="93">
        <f t="shared" si="6"/>
        <v>0</v>
      </c>
      <c r="F51" s="92"/>
      <c r="G51" s="92"/>
      <c r="H51" s="92"/>
      <c r="I51" s="93">
        <f t="shared" si="0"/>
        <v>0</v>
      </c>
      <c r="J51" s="92"/>
      <c r="K51" s="92"/>
      <c r="L51" s="92"/>
      <c r="M51" s="93">
        <f t="shared" si="1"/>
        <v>0</v>
      </c>
      <c r="N51" s="92"/>
      <c r="O51" s="92"/>
      <c r="P51" s="92"/>
      <c r="Q51" s="55" t="e">
        <f t="shared" si="2"/>
        <v>#DIV/0!</v>
      </c>
      <c r="R51" s="55" t="e">
        <f t="shared" si="3"/>
        <v>#DIV/0!</v>
      </c>
      <c r="S51" s="55" t="e">
        <f t="shared" si="4"/>
        <v>#DIV/0!</v>
      </c>
      <c r="T51" s="55" t="e">
        <f t="shared" si="5"/>
        <v>#DIV/0!</v>
      </c>
      <c r="U51" s="33" t="e">
        <f>M51/#REF!%</f>
        <v>#REF!</v>
      </c>
      <c r="V51" s="19"/>
    </row>
    <row r="52" spans="1:24" ht="55.2" hidden="1" x14ac:dyDescent="0.3">
      <c r="A52" s="76"/>
      <c r="B52" s="34" t="s">
        <v>236</v>
      </c>
      <c r="C52" s="39" t="s">
        <v>336</v>
      </c>
      <c r="D52" s="92"/>
      <c r="E52" s="93">
        <f t="shared" si="6"/>
        <v>0</v>
      </c>
      <c r="F52" s="92"/>
      <c r="G52" s="92"/>
      <c r="H52" s="92"/>
      <c r="I52" s="93">
        <f t="shared" si="0"/>
        <v>0</v>
      </c>
      <c r="J52" s="92"/>
      <c r="K52" s="92"/>
      <c r="L52" s="92"/>
      <c r="M52" s="93">
        <f t="shared" si="1"/>
        <v>0</v>
      </c>
      <c r="N52" s="92"/>
      <c r="O52" s="92"/>
      <c r="P52" s="92"/>
      <c r="Q52" s="55" t="e">
        <f t="shared" si="2"/>
        <v>#DIV/0!</v>
      </c>
      <c r="R52" s="55" t="e">
        <f t="shared" si="3"/>
        <v>#DIV/0!</v>
      </c>
      <c r="S52" s="55" t="e">
        <f t="shared" si="4"/>
        <v>#DIV/0!</v>
      </c>
      <c r="T52" s="55" t="e">
        <f t="shared" si="5"/>
        <v>#DIV/0!</v>
      </c>
      <c r="U52" s="33" t="e">
        <f>M52/#REF!%</f>
        <v>#REF!</v>
      </c>
      <c r="V52" s="19"/>
    </row>
    <row r="53" spans="1:24" ht="27.6" hidden="1" x14ac:dyDescent="0.3">
      <c r="A53" s="76"/>
      <c r="B53" s="34" t="s">
        <v>237</v>
      </c>
      <c r="C53" s="39" t="s">
        <v>337</v>
      </c>
      <c r="D53" s="92"/>
      <c r="E53" s="93">
        <f t="shared" si="6"/>
        <v>0</v>
      </c>
      <c r="F53" s="92"/>
      <c r="G53" s="92"/>
      <c r="H53" s="92"/>
      <c r="I53" s="93">
        <f t="shared" si="0"/>
        <v>0</v>
      </c>
      <c r="J53" s="92"/>
      <c r="K53" s="92"/>
      <c r="L53" s="92"/>
      <c r="M53" s="93">
        <f t="shared" si="1"/>
        <v>0</v>
      </c>
      <c r="N53" s="92"/>
      <c r="O53" s="92"/>
      <c r="P53" s="92"/>
      <c r="Q53" s="55" t="e">
        <f t="shared" si="2"/>
        <v>#DIV/0!</v>
      </c>
      <c r="R53" s="55" t="e">
        <f t="shared" si="3"/>
        <v>#DIV/0!</v>
      </c>
      <c r="S53" s="55" t="e">
        <f t="shared" si="4"/>
        <v>#DIV/0!</v>
      </c>
      <c r="T53" s="55" t="e">
        <f t="shared" si="5"/>
        <v>#DIV/0!</v>
      </c>
      <c r="U53" s="33" t="e">
        <f>M53/#REF!%</f>
        <v>#REF!</v>
      </c>
      <c r="V53" s="19"/>
    </row>
    <row r="54" spans="1:24" ht="82.8" hidden="1" x14ac:dyDescent="0.3">
      <c r="A54" s="76"/>
      <c r="B54" s="34" t="s">
        <v>238</v>
      </c>
      <c r="C54" s="39" t="s">
        <v>338</v>
      </c>
      <c r="D54" s="92"/>
      <c r="E54" s="93">
        <f t="shared" si="6"/>
        <v>0</v>
      </c>
      <c r="F54" s="92"/>
      <c r="G54" s="92"/>
      <c r="H54" s="92"/>
      <c r="I54" s="93">
        <f t="shared" si="0"/>
        <v>0</v>
      </c>
      <c r="J54" s="92"/>
      <c r="K54" s="92"/>
      <c r="L54" s="92"/>
      <c r="M54" s="93">
        <f t="shared" si="1"/>
        <v>0</v>
      </c>
      <c r="N54" s="92"/>
      <c r="O54" s="92"/>
      <c r="P54" s="92"/>
      <c r="Q54" s="55" t="e">
        <f t="shared" si="2"/>
        <v>#DIV/0!</v>
      </c>
      <c r="R54" s="55" t="e">
        <f t="shared" si="3"/>
        <v>#DIV/0!</v>
      </c>
      <c r="S54" s="55" t="e">
        <f t="shared" si="4"/>
        <v>#DIV/0!</v>
      </c>
      <c r="T54" s="55" t="e">
        <f t="shared" si="5"/>
        <v>#DIV/0!</v>
      </c>
      <c r="U54" s="33" t="e">
        <f>M54/#REF!%</f>
        <v>#REF!</v>
      </c>
      <c r="V54" s="19"/>
    </row>
    <row r="55" spans="1:24" ht="27.6" hidden="1" x14ac:dyDescent="0.3">
      <c r="A55" s="76"/>
      <c r="B55" s="34" t="s">
        <v>239</v>
      </c>
      <c r="C55" s="39" t="s">
        <v>339</v>
      </c>
      <c r="D55" s="92"/>
      <c r="E55" s="93">
        <f t="shared" si="6"/>
        <v>0</v>
      </c>
      <c r="F55" s="92"/>
      <c r="G55" s="92"/>
      <c r="H55" s="92"/>
      <c r="I55" s="93">
        <f t="shared" si="0"/>
        <v>0</v>
      </c>
      <c r="J55" s="92"/>
      <c r="K55" s="92"/>
      <c r="L55" s="92"/>
      <c r="M55" s="93">
        <f t="shared" si="1"/>
        <v>0</v>
      </c>
      <c r="N55" s="92"/>
      <c r="O55" s="92"/>
      <c r="P55" s="92"/>
      <c r="Q55" s="55" t="e">
        <f t="shared" si="2"/>
        <v>#DIV/0!</v>
      </c>
      <c r="R55" s="55" t="e">
        <f t="shared" si="3"/>
        <v>#DIV/0!</v>
      </c>
      <c r="S55" s="55" t="e">
        <f t="shared" si="4"/>
        <v>#DIV/0!</v>
      </c>
      <c r="T55" s="55" t="e">
        <f t="shared" si="5"/>
        <v>#DIV/0!</v>
      </c>
      <c r="U55" s="33" t="e">
        <f>M55/#REF!%</f>
        <v>#REF!</v>
      </c>
      <c r="V55" s="19"/>
    </row>
    <row r="56" spans="1:24" ht="82.8" hidden="1" x14ac:dyDescent="0.3">
      <c r="A56" s="76"/>
      <c r="B56" s="34" t="s">
        <v>240</v>
      </c>
      <c r="C56" s="39" t="s">
        <v>340</v>
      </c>
      <c r="D56" s="92"/>
      <c r="E56" s="93">
        <f t="shared" si="6"/>
        <v>0</v>
      </c>
      <c r="F56" s="92"/>
      <c r="G56" s="92"/>
      <c r="H56" s="92"/>
      <c r="I56" s="93">
        <f t="shared" si="0"/>
        <v>0</v>
      </c>
      <c r="J56" s="92"/>
      <c r="K56" s="92"/>
      <c r="L56" s="92"/>
      <c r="M56" s="93">
        <f t="shared" si="1"/>
        <v>0</v>
      </c>
      <c r="N56" s="92"/>
      <c r="O56" s="92"/>
      <c r="P56" s="92"/>
      <c r="Q56" s="55" t="e">
        <f t="shared" si="2"/>
        <v>#DIV/0!</v>
      </c>
      <c r="R56" s="55" t="e">
        <f t="shared" si="3"/>
        <v>#DIV/0!</v>
      </c>
      <c r="S56" s="55" t="e">
        <f t="shared" si="4"/>
        <v>#DIV/0!</v>
      </c>
      <c r="T56" s="55" t="e">
        <f t="shared" si="5"/>
        <v>#DIV/0!</v>
      </c>
      <c r="U56" s="33" t="e">
        <f>M56/#REF!%</f>
        <v>#REF!</v>
      </c>
      <c r="V56" s="19"/>
    </row>
    <row r="57" spans="1:24" ht="27.6" hidden="1" x14ac:dyDescent="0.3">
      <c r="A57" s="76"/>
      <c r="B57" s="34" t="s">
        <v>241</v>
      </c>
      <c r="C57" s="39" t="s">
        <v>341</v>
      </c>
      <c r="D57" s="92"/>
      <c r="E57" s="93">
        <f t="shared" si="6"/>
        <v>0</v>
      </c>
      <c r="F57" s="92"/>
      <c r="G57" s="92"/>
      <c r="H57" s="92"/>
      <c r="I57" s="93">
        <f t="shared" si="0"/>
        <v>0</v>
      </c>
      <c r="J57" s="92"/>
      <c r="K57" s="92"/>
      <c r="L57" s="92"/>
      <c r="M57" s="93">
        <f t="shared" si="1"/>
        <v>0</v>
      </c>
      <c r="N57" s="92"/>
      <c r="O57" s="92"/>
      <c r="P57" s="92"/>
      <c r="Q57" s="55" t="e">
        <f t="shared" si="2"/>
        <v>#DIV/0!</v>
      </c>
      <c r="R57" s="55" t="e">
        <f t="shared" si="3"/>
        <v>#DIV/0!</v>
      </c>
      <c r="S57" s="55" t="e">
        <f t="shared" si="4"/>
        <v>#DIV/0!</v>
      </c>
      <c r="T57" s="55" t="e">
        <f t="shared" si="5"/>
        <v>#DIV/0!</v>
      </c>
      <c r="U57" s="33" t="e">
        <f>M57/#REF!%</f>
        <v>#REF!</v>
      </c>
      <c r="V57" s="19"/>
    </row>
    <row r="58" spans="1:24" ht="27.6" hidden="1" x14ac:dyDescent="0.3">
      <c r="A58" s="76"/>
      <c r="B58" s="34" t="s">
        <v>242</v>
      </c>
      <c r="C58" s="39" t="s">
        <v>342</v>
      </c>
      <c r="D58" s="92"/>
      <c r="E58" s="93">
        <f t="shared" si="6"/>
        <v>0</v>
      </c>
      <c r="F58" s="92"/>
      <c r="G58" s="92"/>
      <c r="H58" s="92"/>
      <c r="I58" s="93">
        <f t="shared" si="0"/>
        <v>0</v>
      </c>
      <c r="J58" s="92"/>
      <c r="K58" s="92"/>
      <c r="L58" s="92"/>
      <c r="M58" s="93">
        <f t="shared" si="1"/>
        <v>0</v>
      </c>
      <c r="N58" s="92"/>
      <c r="O58" s="92"/>
      <c r="P58" s="92"/>
      <c r="Q58" s="55" t="e">
        <f t="shared" si="2"/>
        <v>#DIV/0!</v>
      </c>
      <c r="R58" s="55" t="e">
        <f t="shared" si="3"/>
        <v>#DIV/0!</v>
      </c>
      <c r="S58" s="55" t="e">
        <f t="shared" si="4"/>
        <v>#DIV/0!</v>
      </c>
      <c r="T58" s="55" t="e">
        <f t="shared" si="5"/>
        <v>#DIV/0!</v>
      </c>
      <c r="U58" s="33" t="e">
        <f>M58/#REF!%</f>
        <v>#REF!</v>
      </c>
      <c r="V58" s="19"/>
    </row>
    <row r="59" spans="1:24" ht="27.6" hidden="1" x14ac:dyDescent="0.3">
      <c r="A59" s="76"/>
      <c r="B59" s="34" t="s">
        <v>243</v>
      </c>
      <c r="C59" s="39" t="s">
        <v>343</v>
      </c>
      <c r="D59" s="92"/>
      <c r="E59" s="93">
        <f t="shared" si="6"/>
        <v>0</v>
      </c>
      <c r="F59" s="92"/>
      <c r="G59" s="92"/>
      <c r="H59" s="92"/>
      <c r="I59" s="93">
        <f t="shared" si="0"/>
        <v>0</v>
      </c>
      <c r="J59" s="92"/>
      <c r="K59" s="92"/>
      <c r="L59" s="92"/>
      <c r="M59" s="93">
        <f t="shared" si="1"/>
        <v>0</v>
      </c>
      <c r="N59" s="92"/>
      <c r="O59" s="92"/>
      <c r="P59" s="92"/>
      <c r="Q59" s="55" t="e">
        <f t="shared" si="2"/>
        <v>#DIV/0!</v>
      </c>
      <c r="R59" s="55" t="e">
        <f t="shared" si="3"/>
        <v>#DIV/0!</v>
      </c>
      <c r="S59" s="55" t="e">
        <f t="shared" si="4"/>
        <v>#DIV/0!</v>
      </c>
      <c r="T59" s="55" t="e">
        <f t="shared" si="5"/>
        <v>#DIV/0!</v>
      </c>
      <c r="U59" s="33" t="e">
        <f>M59/#REF!%</f>
        <v>#REF!</v>
      </c>
      <c r="V59" s="19"/>
    </row>
    <row r="60" spans="1:24" ht="27.6" hidden="1" x14ac:dyDescent="0.3">
      <c r="A60" s="76"/>
      <c r="B60" s="34" t="s">
        <v>244</v>
      </c>
      <c r="C60" s="39" t="s">
        <v>344</v>
      </c>
      <c r="D60" s="92"/>
      <c r="E60" s="93">
        <f t="shared" si="6"/>
        <v>0</v>
      </c>
      <c r="F60" s="92"/>
      <c r="G60" s="92"/>
      <c r="H60" s="92"/>
      <c r="I60" s="93">
        <f t="shared" si="0"/>
        <v>0</v>
      </c>
      <c r="J60" s="92"/>
      <c r="K60" s="92"/>
      <c r="L60" s="92"/>
      <c r="M60" s="93">
        <f t="shared" si="1"/>
        <v>0</v>
      </c>
      <c r="N60" s="92"/>
      <c r="O60" s="92"/>
      <c r="P60" s="92"/>
      <c r="Q60" s="55" t="e">
        <f t="shared" si="2"/>
        <v>#DIV/0!</v>
      </c>
      <c r="R60" s="55" t="e">
        <f t="shared" si="3"/>
        <v>#DIV/0!</v>
      </c>
      <c r="S60" s="55" t="e">
        <f t="shared" si="4"/>
        <v>#DIV/0!</v>
      </c>
      <c r="T60" s="55" t="e">
        <f t="shared" si="5"/>
        <v>#DIV/0!</v>
      </c>
      <c r="U60" s="33" t="e">
        <f>M60/#REF!%</f>
        <v>#REF!</v>
      </c>
      <c r="V60" s="19"/>
    </row>
    <row r="61" spans="1:24" ht="27.6" hidden="1" x14ac:dyDescent="0.3">
      <c r="A61" s="76"/>
      <c r="B61" s="34" t="s">
        <v>245</v>
      </c>
      <c r="C61" s="39" t="s">
        <v>345</v>
      </c>
      <c r="D61" s="92"/>
      <c r="E61" s="93">
        <f t="shared" si="6"/>
        <v>0</v>
      </c>
      <c r="F61" s="92"/>
      <c r="G61" s="92"/>
      <c r="H61" s="92"/>
      <c r="I61" s="93">
        <f t="shared" si="0"/>
        <v>0</v>
      </c>
      <c r="J61" s="92"/>
      <c r="K61" s="92"/>
      <c r="L61" s="92"/>
      <c r="M61" s="93">
        <f t="shared" si="1"/>
        <v>0</v>
      </c>
      <c r="N61" s="92"/>
      <c r="O61" s="92"/>
      <c r="P61" s="92"/>
      <c r="Q61" s="55" t="e">
        <f t="shared" si="2"/>
        <v>#DIV/0!</v>
      </c>
      <c r="R61" s="55" t="e">
        <f t="shared" si="3"/>
        <v>#DIV/0!</v>
      </c>
      <c r="S61" s="55" t="e">
        <f t="shared" si="4"/>
        <v>#DIV/0!</v>
      </c>
      <c r="T61" s="55" t="e">
        <f t="shared" si="5"/>
        <v>#DIV/0!</v>
      </c>
      <c r="U61" s="33" t="e">
        <f>M61/#REF!%</f>
        <v>#REF!</v>
      </c>
      <c r="V61" s="19"/>
    </row>
    <row r="62" spans="1:24" ht="69" hidden="1" x14ac:dyDescent="0.3">
      <c r="A62" s="76"/>
      <c r="B62" s="34" t="s">
        <v>246</v>
      </c>
      <c r="C62" s="39" t="s">
        <v>346</v>
      </c>
      <c r="D62" s="92"/>
      <c r="E62" s="93">
        <f t="shared" si="6"/>
        <v>0</v>
      </c>
      <c r="F62" s="92"/>
      <c r="G62" s="92"/>
      <c r="H62" s="92"/>
      <c r="I62" s="93">
        <f t="shared" si="0"/>
        <v>0</v>
      </c>
      <c r="J62" s="92"/>
      <c r="K62" s="92"/>
      <c r="L62" s="92"/>
      <c r="M62" s="93">
        <f t="shared" si="1"/>
        <v>0</v>
      </c>
      <c r="N62" s="92"/>
      <c r="O62" s="92"/>
      <c r="P62" s="92"/>
      <c r="Q62" s="55" t="e">
        <f t="shared" si="2"/>
        <v>#DIV/0!</v>
      </c>
      <c r="R62" s="55" t="e">
        <f t="shared" si="3"/>
        <v>#DIV/0!</v>
      </c>
      <c r="S62" s="55" t="e">
        <f t="shared" si="4"/>
        <v>#DIV/0!</v>
      </c>
      <c r="T62" s="55" t="e">
        <f t="shared" si="5"/>
        <v>#DIV/0!</v>
      </c>
      <c r="U62" s="33" t="e">
        <f>M62/#REF!%</f>
        <v>#REF!</v>
      </c>
      <c r="V62" s="19"/>
      <c r="W62" s="40"/>
      <c r="X62" s="40"/>
    </row>
    <row r="63" spans="1:24" ht="13.8" x14ac:dyDescent="0.3">
      <c r="A63" s="76"/>
      <c r="B63" s="34" t="s">
        <v>17</v>
      </c>
      <c r="C63" s="37" t="s">
        <v>620</v>
      </c>
      <c r="D63" s="92">
        <f>D155</f>
        <v>33.799999999999997</v>
      </c>
      <c r="E63" s="93">
        <f t="shared" si="6"/>
        <v>33.799999999999997</v>
      </c>
      <c r="F63" s="92">
        <f>F155</f>
        <v>33.799999999999997</v>
      </c>
      <c r="G63" s="92">
        <f>G155</f>
        <v>0</v>
      </c>
      <c r="H63" s="92">
        <f>H155</f>
        <v>0</v>
      </c>
      <c r="I63" s="93">
        <f t="shared" si="0"/>
        <v>16.899999999999999</v>
      </c>
      <c r="J63" s="92">
        <f>J155</f>
        <v>16.899999999999999</v>
      </c>
      <c r="K63" s="92">
        <f>K155</f>
        <v>0</v>
      </c>
      <c r="L63" s="92">
        <f>L155</f>
        <v>0</v>
      </c>
      <c r="M63" s="93">
        <f t="shared" si="1"/>
        <v>10.84</v>
      </c>
      <c r="N63" s="92">
        <f>N155</f>
        <v>10.84</v>
      </c>
      <c r="O63" s="92">
        <f>O155</f>
        <v>0</v>
      </c>
      <c r="P63" s="92">
        <f>P155</f>
        <v>0</v>
      </c>
      <c r="Q63" s="55">
        <f t="shared" si="2"/>
        <v>64.142011834319533</v>
      </c>
      <c r="R63" s="55">
        <f t="shared" si="3"/>
        <v>64.142011834319533</v>
      </c>
      <c r="S63" s="55" t="e">
        <f t="shared" si="4"/>
        <v>#DIV/0!</v>
      </c>
      <c r="T63" s="55" t="e">
        <f t="shared" si="5"/>
        <v>#DIV/0!</v>
      </c>
      <c r="U63" s="33" t="e">
        <f>M63/#REF!%</f>
        <v>#REF!</v>
      </c>
      <c r="V63" s="19"/>
      <c r="W63" s="40"/>
      <c r="X63" s="40"/>
    </row>
    <row r="64" spans="1:24" ht="41.4" hidden="1" x14ac:dyDescent="0.3">
      <c r="A64" s="76"/>
      <c r="B64" s="34" t="s">
        <v>18</v>
      </c>
      <c r="C64" s="41" t="s">
        <v>19</v>
      </c>
      <c r="D64" s="92"/>
      <c r="E64" s="93">
        <f t="shared" si="6"/>
        <v>0</v>
      </c>
      <c r="F64" s="92"/>
      <c r="G64" s="92"/>
      <c r="H64" s="92"/>
      <c r="I64" s="93">
        <f t="shared" si="0"/>
        <v>0</v>
      </c>
      <c r="J64" s="92"/>
      <c r="K64" s="92"/>
      <c r="L64" s="92"/>
      <c r="M64" s="93">
        <f t="shared" si="1"/>
        <v>0</v>
      </c>
      <c r="N64" s="92"/>
      <c r="O64" s="92"/>
      <c r="P64" s="92"/>
      <c r="Q64" s="55" t="e">
        <f t="shared" si="2"/>
        <v>#DIV/0!</v>
      </c>
      <c r="R64" s="55" t="e">
        <f t="shared" si="3"/>
        <v>#DIV/0!</v>
      </c>
      <c r="S64" s="55" t="e">
        <f t="shared" si="4"/>
        <v>#DIV/0!</v>
      </c>
      <c r="T64" s="55" t="e">
        <f t="shared" si="5"/>
        <v>#DIV/0!</v>
      </c>
      <c r="U64" s="33" t="e">
        <f>M64/#REF!%</f>
        <v>#REF!</v>
      </c>
      <c r="V64" s="19"/>
      <c r="W64" s="40"/>
      <c r="X64" s="40"/>
    </row>
    <row r="65" spans="1:22" ht="13.8" x14ac:dyDescent="0.3">
      <c r="A65" s="76"/>
      <c r="B65" s="34" t="s">
        <v>247</v>
      </c>
      <c r="C65" s="37" t="s">
        <v>44</v>
      </c>
      <c r="D65" s="92">
        <f>D1091+D1763+D1951+D2390+D3054</f>
        <v>9704.6999999999989</v>
      </c>
      <c r="E65" s="93">
        <f t="shared" si="6"/>
        <v>10008.793880000001</v>
      </c>
      <c r="F65" s="92">
        <f>F1091+F1763+F1951+F2390+F3054</f>
        <v>10008.793880000001</v>
      </c>
      <c r="G65" s="92">
        <f>G1091+G1763+G1951+G2390+G3054</f>
        <v>0</v>
      </c>
      <c r="H65" s="92">
        <f>H1091+H1763+H1951+H2390+H3054</f>
        <v>0</v>
      </c>
      <c r="I65" s="93">
        <f t="shared" si="0"/>
        <v>5772.3418799999999</v>
      </c>
      <c r="J65" s="92">
        <f>J1091+J1763+J1951+J2390+J3054</f>
        <v>5772.3418799999999</v>
      </c>
      <c r="K65" s="92">
        <f>K1091+K1763+K1951+K2390+K3054</f>
        <v>0</v>
      </c>
      <c r="L65" s="92">
        <f>L1091+L1763+L1951+L2390+L3054</f>
        <v>0</v>
      </c>
      <c r="M65" s="93">
        <f t="shared" si="1"/>
        <v>5086.9078099999997</v>
      </c>
      <c r="N65" s="92">
        <f>N1091+N1763+N1951+N2390+N3054</f>
        <v>5086.9078099999997</v>
      </c>
      <c r="O65" s="92">
        <f>O1091+O1763+O1951+O2390+O3054</f>
        <v>0</v>
      </c>
      <c r="P65" s="92">
        <f>P1091+P1763+P1951+P2390+P3054</f>
        <v>0</v>
      </c>
      <c r="Q65" s="55">
        <f t="shared" si="2"/>
        <v>88.125546195125921</v>
      </c>
      <c r="R65" s="55">
        <f t="shared" si="3"/>
        <v>88.125546195125921</v>
      </c>
      <c r="S65" s="55" t="e">
        <f t="shared" si="4"/>
        <v>#DIV/0!</v>
      </c>
      <c r="T65" s="55" t="e">
        <f t="shared" si="5"/>
        <v>#DIV/0!</v>
      </c>
      <c r="U65" s="33" t="e">
        <f>M65/#REF!%</f>
        <v>#REF!</v>
      </c>
      <c r="V65" s="19"/>
    </row>
    <row r="66" spans="1:22" ht="13.8" x14ac:dyDescent="0.3">
      <c r="A66" s="76"/>
      <c r="B66" s="34" t="s">
        <v>801</v>
      </c>
      <c r="C66" s="37" t="s">
        <v>41</v>
      </c>
      <c r="D66" s="92">
        <f>D154+D1766</f>
        <v>171.5</v>
      </c>
      <c r="E66" s="93">
        <f t="shared" si="6"/>
        <v>232.983</v>
      </c>
      <c r="F66" s="92">
        <f>F154+F1766+F2392</f>
        <v>232.983</v>
      </c>
      <c r="G66" s="92">
        <f>G154+G1766+G2392</f>
        <v>0</v>
      </c>
      <c r="H66" s="92">
        <f>H154+H1766+H2392</f>
        <v>0</v>
      </c>
      <c r="I66" s="93">
        <f t="shared" si="0"/>
        <v>232.983</v>
      </c>
      <c r="J66" s="92">
        <f>J154+J1766+J2392</f>
        <v>232.983</v>
      </c>
      <c r="K66" s="92">
        <f>K154+K1766+K2392</f>
        <v>0</v>
      </c>
      <c r="L66" s="92">
        <f>L154+L1766+L2392</f>
        <v>0</v>
      </c>
      <c r="M66" s="93">
        <f t="shared" si="1"/>
        <v>232.98298</v>
      </c>
      <c r="N66" s="92">
        <f>N154+N1766+N2392</f>
        <v>232.98298</v>
      </c>
      <c r="O66" s="92">
        <f>O154+O1766+O2392</f>
        <v>0</v>
      </c>
      <c r="P66" s="92">
        <f>P154+P1766+P2392</f>
        <v>0</v>
      </c>
      <c r="Q66" s="55">
        <f t="shared" si="2"/>
        <v>99.999991415682686</v>
      </c>
      <c r="R66" s="55">
        <f t="shared" si="3"/>
        <v>99.999991415682686</v>
      </c>
      <c r="S66" s="55" t="e">
        <f t="shared" si="4"/>
        <v>#DIV/0!</v>
      </c>
      <c r="T66" s="55" t="e">
        <f t="shared" si="5"/>
        <v>#DIV/0!</v>
      </c>
      <c r="U66" s="33" t="e">
        <f>M66/#REF!%</f>
        <v>#REF!</v>
      </c>
      <c r="V66" s="19"/>
    </row>
    <row r="67" spans="1:22" ht="27.6" x14ac:dyDescent="0.3">
      <c r="A67" s="76"/>
      <c r="B67" s="34" t="s">
        <v>251</v>
      </c>
      <c r="C67" s="37" t="s">
        <v>45</v>
      </c>
      <c r="D67" s="92">
        <f>D157+D3055</f>
        <v>1471.3999999999999</v>
      </c>
      <c r="E67" s="93">
        <f t="shared" si="6"/>
        <v>1458.2489699999999</v>
      </c>
      <c r="F67" s="92">
        <f>F157+F3055</f>
        <v>1458.2489699999999</v>
      </c>
      <c r="G67" s="92">
        <f>G157+G3055</f>
        <v>0</v>
      </c>
      <c r="H67" s="92">
        <f>H157+H3055</f>
        <v>0</v>
      </c>
      <c r="I67" s="93">
        <f t="shared" si="0"/>
        <v>750.04797000000008</v>
      </c>
      <c r="J67" s="92">
        <f>J157+J3055</f>
        <v>750.04797000000008</v>
      </c>
      <c r="K67" s="92">
        <f>K157+K3055</f>
        <v>0</v>
      </c>
      <c r="L67" s="92">
        <f>L157+L3055</f>
        <v>0</v>
      </c>
      <c r="M67" s="93">
        <f t="shared" si="1"/>
        <v>682.04108999999994</v>
      </c>
      <c r="N67" s="92">
        <f>N157+N3055</f>
        <v>682.04108999999994</v>
      </c>
      <c r="O67" s="92">
        <f>O157+O3055</f>
        <v>0</v>
      </c>
      <c r="P67" s="92">
        <f>P157+P3055</f>
        <v>0</v>
      </c>
      <c r="Q67" s="55">
        <f t="shared" si="2"/>
        <v>90.932995925580585</v>
      </c>
      <c r="R67" s="55">
        <f t="shared" si="3"/>
        <v>90.932995925580585</v>
      </c>
      <c r="S67" s="55" t="e">
        <f t="shared" si="4"/>
        <v>#DIV/0!</v>
      </c>
      <c r="T67" s="55" t="e">
        <f t="shared" si="5"/>
        <v>#DIV/0!</v>
      </c>
      <c r="U67" s="33" t="e">
        <f>M67/#REF!%</f>
        <v>#REF!</v>
      </c>
      <c r="V67" s="19"/>
    </row>
    <row r="68" spans="1:22" ht="13.8" hidden="1" x14ac:dyDescent="0.3">
      <c r="A68" s="76"/>
      <c r="B68" s="34" t="s">
        <v>252</v>
      </c>
      <c r="C68" s="38" t="s">
        <v>349</v>
      </c>
      <c r="D68" s="94"/>
      <c r="E68" s="93">
        <f t="shared" si="6"/>
        <v>0</v>
      </c>
      <c r="F68" s="94"/>
      <c r="G68" s="94"/>
      <c r="H68" s="94"/>
      <c r="I68" s="93">
        <f t="shared" si="0"/>
        <v>0</v>
      </c>
      <c r="J68" s="94"/>
      <c r="K68" s="94"/>
      <c r="L68" s="94"/>
      <c r="M68" s="93">
        <f t="shared" si="1"/>
        <v>0</v>
      </c>
      <c r="N68" s="94"/>
      <c r="O68" s="94"/>
      <c r="P68" s="94"/>
      <c r="Q68" s="55" t="e">
        <f t="shared" si="2"/>
        <v>#DIV/0!</v>
      </c>
      <c r="R68" s="55" t="e">
        <f t="shared" si="3"/>
        <v>#DIV/0!</v>
      </c>
      <c r="S68" s="55" t="e">
        <f t="shared" si="4"/>
        <v>#DIV/0!</v>
      </c>
      <c r="T68" s="55" t="e">
        <f t="shared" si="5"/>
        <v>#DIV/0!</v>
      </c>
      <c r="U68" s="33" t="e">
        <f>M68/#REF!%</f>
        <v>#REF!</v>
      </c>
      <c r="V68" s="19"/>
    </row>
    <row r="69" spans="1:22" ht="27.6" hidden="1" x14ac:dyDescent="0.3">
      <c r="A69" s="76"/>
      <c r="B69" s="34" t="s">
        <v>253</v>
      </c>
      <c r="C69" s="39" t="s">
        <v>350</v>
      </c>
      <c r="D69" s="94"/>
      <c r="E69" s="93">
        <f t="shared" si="6"/>
        <v>0</v>
      </c>
      <c r="F69" s="94"/>
      <c r="G69" s="94"/>
      <c r="H69" s="94"/>
      <c r="I69" s="93">
        <f t="shared" si="0"/>
        <v>0</v>
      </c>
      <c r="J69" s="94"/>
      <c r="K69" s="94"/>
      <c r="L69" s="94"/>
      <c r="M69" s="93">
        <f t="shared" si="1"/>
        <v>0</v>
      </c>
      <c r="N69" s="94"/>
      <c r="O69" s="94"/>
      <c r="P69" s="94"/>
      <c r="Q69" s="55" t="e">
        <f t="shared" si="2"/>
        <v>#DIV/0!</v>
      </c>
      <c r="R69" s="55" t="e">
        <f t="shared" si="3"/>
        <v>#DIV/0!</v>
      </c>
      <c r="S69" s="55" t="e">
        <f t="shared" si="4"/>
        <v>#DIV/0!</v>
      </c>
      <c r="T69" s="55" t="e">
        <f t="shared" si="5"/>
        <v>#DIV/0!</v>
      </c>
      <c r="U69" s="33" t="e">
        <f>M69/#REF!%</f>
        <v>#REF!</v>
      </c>
      <c r="V69" s="19"/>
    </row>
    <row r="70" spans="1:22" ht="27.6" hidden="1" x14ac:dyDescent="0.3">
      <c r="A70" s="76"/>
      <c r="B70" s="34" t="s">
        <v>254</v>
      </c>
      <c r="C70" s="39" t="s">
        <v>351</v>
      </c>
      <c r="D70" s="94"/>
      <c r="E70" s="93">
        <f t="shared" si="6"/>
        <v>0</v>
      </c>
      <c r="F70" s="94"/>
      <c r="G70" s="94"/>
      <c r="H70" s="94"/>
      <c r="I70" s="93">
        <f t="shared" si="0"/>
        <v>0</v>
      </c>
      <c r="J70" s="94"/>
      <c r="K70" s="94"/>
      <c r="L70" s="94"/>
      <c r="M70" s="93">
        <f t="shared" si="1"/>
        <v>0</v>
      </c>
      <c r="N70" s="94"/>
      <c r="O70" s="94"/>
      <c r="P70" s="94"/>
      <c r="Q70" s="55" t="e">
        <f t="shared" si="2"/>
        <v>#DIV/0!</v>
      </c>
      <c r="R70" s="55" t="e">
        <f t="shared" si="3"/>
        <v>#DIV/0!</v>
      </c>
      <c r="S70" s="55" t="e">
        <f t="shared" si="4"/>
        <v>#DIV/0!</v>
      </c>
      <c r="T70" s="55" t="e">
        <f t="shared" si="5"/>
        <v>#DIV/0!</v>
      </c>
      <c r="U70" s="33" t="e">
        <f>M70/#REF!%</f>
        <v>#REF!</v>
      </c>
      <c r="V70" s="19"/>
    </row>
    <row r="71" spans="1:22" ht="13.8" hidden="1" x14ac:dyDescent="0.3">
      <c r="A71" s="76"/>
      <c r="B71" s="34" t="s">
        <v>255</v>
      </c>
      <c r="C71" s="38" t="s">
        <v>352</v>
      </c>
      <c r="D71" s="92"/>
      <c r="E71" s="93">
        <f t="shared" si="6"/>
        <v>0</v>
      </c>
      <c r="F71" s="92"/>
      <c r="G71" s="92"/>
      <c r="H71" s="92"/>
      <c r="I71" s="93">
        <f t="shared" si="0"/>
        <v>0</v>
      </c>
      <c r="J71" s="92"/>
      <c r="K71" s="92"/>
      <c r="L71" s="92"/>
      <c r="M71" s="93">
        <f t="shared" si="1"/>
        <v>0</v>
      </c>
      <c r="N71" s="92"/>
      <c r="O71" s="92"/>
      <c r="P71" s="92"/>
      <c r="Q71" s="55" t="e">
        <f t="shared" si="2"/>
        <v>#DIV/0!</v>
      </c>
      <c r="R71" s="55" t="e">
        <f t="shared" si="3"/>
        <v>#DIV/0!</v>
      </c>
      <c r="S71" s="55" t="e">
        <f t="shared" si="4"/>
        <v>#DIV/0!</v>
      </c>
      <c r="T71" s="55" t="e">
        <f t="shared" si="5"/>
        <v>#DIV/0!</v>
      </c>
      <c r="U71" s="33" t="e">
        <f>M71/#REF!%</f>
        <v>#REF!</v>
      </c>
      <c r="V71" s="19"/>
    </row>
    <row r="72" spans="1:22" ht="27.6" hidden="1" x14ac:dyDescent="0.3">
      <c r="A72" s="76"/>
      <c r="B72" s="34" t="s">
        <v>256</v>
      </c>
      <c r="C72" s="39" t="s">
        <v>350</v>
      </c>
      <c r="D72" s="92"/>
      <c r="E72" s="93">
        <f t="shared" si="6"/>
        <v>0</v>
      </c>
      <c r="F72" s="92"/>
      <c r="G72" s="92"/>
      <c r="H72" s="92"/>
      <c r="I72" s="93">
        <f t="shared" si="0"/>
        <v>0</v>
      </c>
      <c r="J72" s="92"/>
      <c r="K72" s="92"/>
      <c r="L72" s="92"/>
      <c r="M72" s="93">
        <f t="shared" si="1"/>
        <v>0</v>
      </c>
      <c r="N72" s="92"/>
      <c r="O72" s="92"/>
      <c r="P72" s="92"/>
      <c r="Q72" s="55" t="e">
        <f t="shared" si="2"/>
        <v>#DIV/0!</v>
      </c>
      <c r="R72" s="55" t="e">
        <f t="shared" si="3"/>
        <v>#DIV/0!</v>
      </c>
      <c r="S72" s="55" t="e">
        <f t="shared" si="4"/>
        <v>#DIV/0!</v>
      </c>
      <c r="T72" s="55" t="e">
        <f t="shared" si="5"/>
        <v>#DIV/0!</v>
      </c>
      <c r="U72" s="33" t="e">
        <f>M72/#REF!%</f>
        <v>#REF!</v>
      </c>
      <c r="V72" s="19"/>
    </row>
    <row r="73" spans="1:22" ht="27.6" hidden="1" x14ac:dyDescent="0.3">
      <c r="A73" s="76"/>
      <c r="B73" s="34" t="s">
        <v>257</v>
      </c>
      <c r="C73" s="39" t="s">
        <v>351</v>
      </c>
      <c r="D73" s="92"/>
      <c r="E73" s="93">
        <f t="shared" si="6"/>
        <v>0</v>
      </c>
      <c r="F73" s="92"/>
      <c r="G73" s="92"/>
      <c r="H73" s="92"/>
      <c r="I73" s="93">
        <f t="shared" si="0"/>
        <v>0</v>
      </c>
      <c r="J73" s="92"/>
      <c r="K73" s="92"/>
      <c r="L73" s="92"/>
      <c r="M73" s="93">
        <f t="shared" si="1"/>
        <v>0</v>
      </c>
      <c r="N73" s="92"/>
      <c r="O73" s="92"/>
      <c r="P73" s="92"/>
      <c r="Q73" s="55" t="e">
        <f t="shared" si="2"/>
        <v>#DIV/0!</v>
      </c>
      <c r="R73" s="55" t="e">
        <f t="shared" si="3"/>
        <v>#DIV/0!</v>
      </c>
      <c r="S73" s="55" t="e">
        <f t="shared" si="4"/>
        <v>#DIV/0!</v>
      </c>
      <c r="T73" s="55" t="e">
        <f t="shared" si="5"/>
        <v>#DIV/0!</v>
      </c>
      <c r="U73" s="33" t="e">
        <f>M73/#REF!%</f>
        <v>#REF!</v>
      </c>
      <c r="V73" s="19"/>
    </row>
    <row r="74" spans="1:22" ht="41.4" hidden="1" x14ac:dyDescent="0.3">
      <c r="A74" s="76"/>
      <c r="B74" s="34" t="s">
        <v>258</v>
      </c>
      <c r="C74" s="38" t="s">
        <v>353</v>
      </c>
      <c r="D74" s="92"/>
      <c r="E74" s="93">
        <f t="shared" si="6"/>
        <v>0</v>
      </c>
      <c r="F74" s="92"/>
      <c r="G74" s="92"/>
      <c r="H74" s="92"/>
      <c r="I74" s="93">
        <f t="shared" si="0"/>
        <v>0</v>
      </c>
      <c r="J74" s="92"/>
      <c r="K74" s="92"/>
      <c r="L74" s="92"/>
      <c r="M74" s="93">
        <f t="shared" si="1"/>
        <v>0</v>
      </c>
      <c r="N74" s="92"/>
      <c r="O74" s="92"/>
      <c r="P74" s="92"/>
      <c r="Q74" s="55" t="e">
        <f t="shared" si="2"/>
        <v>#DIV/0!</v>
      </c>
      <c r="R74" s="55" t="e">
        <f t="shared" si="3"/>
        <v>#DIV/0!</v>
      </c>
      <c r="S74" s="55" t="e">
        <f t="shared" si="4"/>
        <v>#DIV/0!</v>
      </c>
      <c r="T74" s="55" t="e">
        <f t="shared" si="5"/>
        <v>#DIV/0!</v>
      </c>
      <c r="U74" s="33" t="e">
        <f>M74/#REF!%</f>
        <v>#REF!</v>
      </c>
      <c r="V74" s="19"/>
    </row>
    <row r="75" spans="1:22" ht="27.6" hidden="1" x14ac:dyDescent="0.3">
      <c r="A75" s="76"/>
      <c r="B75" s="34" t="s">
        <v>259</v>
      </c>
      <c r="C75" s="39" t="s">
        <v>350</v>
      </c>
      <c r="D75" s="94"/>
      <c r="E75" s="93">
        <f t="shared" si="6"/>
        <v>0</v>
      </c>
      <c r="F75" s="94"/>
      <c r="G75" s="94"/>
      <c r="H75" s="94"/>
      <c r="I75" s="93">
        <f t="shared" ref="I75:I138" si="7">J75+K75</f>
        <v>0</v>
      </c>
      <c r="J75" s="94"/>
      <c r="K75" s="94"/>
      <c r="L75" s="94"/>
      <c r="M75" s="93">
        <f t="shared" ref="M75:M138" si="8">N75+O75</f>
        <v>0</v>
      </c>
      <c r="N75" s="94"/>
      <c r="O75" s="94"/>
      <c r="P75" s="94"/>
      <c r="Q75" s="55" t="e">
        <f t="shared" ref="Q75:Q138" si="9">M75/I75*100</f>
        <v>#DIV/0!</v>
      </c>
      <c r="R75" s="55" t="e">
        <f t="shared" ref="R75:R138" si="10">N75/J75*100</f>
        <v>#DIV/0!</v>
      </c>
      <c r="S75" s="55" t="e">
        <f t="shared" ref="S75:S138" si="11">O75/K75*100</f>
        <v>#DIV/0!</v>
      </c>
      <c r="T75" s="55" t="e">
        <f t="shared" ref="T75:T138" si="12">P75/L75*100</f>
        <v>#DIV/0!</v>
      </c>
      <c r="U75" s="33" t="e">
        <f>M75/#REF!%</f>
        <v>#REF!</v>
      </c>
      <c r="V75" s="19"/>
    </row>
    <row r="76" spans="1:22" ht="27.6" hidden="1" x14ac:dyDescent="0.3">
      <c r="A76" s="76"/>
      <c r="B76" s="34" t="s">
        <v>260</v>
      </c>
      <c r="C76" s="39" t="s">
        <v>351</v>
      </c>
      <c r="D76" s="94"/>
      <c r="E76" s="93">
        <f>F76+G76</f>
        <v>0</v>
      </c>
      <c r="F76" s="94"/>
      <c r="G76" s="94"/>
      <c r="H76" s="94"/>
      <c r="I76" s="93">
        <f t="shared" si="7"/>
        <v>0</v>
      </c>
      <c r="J76" s="94"/>
      <c r="K76" s="94"/>
      <c r="L76" s="94"/>
      <c r="M76" s="93">
        <f t="shared" si="8"/>
        <v>0</v>
      </c>
      <c r="N76" s="94"/>
      <c r="O76" s="94"/>
      <c r="P76" s="94"/>
      <c r="Q76" s="55" t="e">
        <f t="shared" si="9"/>
        <v>#DIV/0!</v>
      </c>
      <c r="R76" s="55" t="e">
        <f t="shared" si="10"/>
        <v>#DIV/0!</v>
      </c>
      <c r="S76" s="55" t="e">
        <f t="shared" si="11"/>
        <v>#DIV/0!</v>
      </c>
      <c r="T76" s="55" t="e">
        <f t="shared" si="12"/>
        <v>#DIV/0!</v>
      </c>
      <c r="U76" s="33" t="e">
        <f>M76/#REF!%</f>
        <v>#REF!</v>
      </c>
      <c r="V76" s="19"/>
    </row>
    <row r="77" spans="1:22" ht="13.8" x14ac:dyDescent="0.3">
      <c r="A77" s="76"/>
      <c r="B77" s="34" t="s">
        <v>261</v>
      </c>
      <c r="C77" s="37" t="s">
        <v>46</v>
      </c>
      <c r="D77" s="92">
        <f>D158+D1106+D1953+D2393+D3065</f>
        <v>1009.5999999999999</v>
      </c>
      <c r="E77" s="93">
        <f>F77+G77</f>
        <v>4824.6486600000007</v>
      </c>
      <c r="F77" s="92">
        <f>F158+F1106+F1765+F1953+F2393+F3065</f>
        <v>2179.7600900000002</v>
      </c>
      <c r="G77" s="92">
        <f>G158+G1106+G1765+G1953+G2393+G3065</f>
        <v>2644.8885700000001</v>
      </c>
      <c r="H77" s="92">
        <f>H158+H1106+H1765+H1953+H2393+H3065</f>
        <v>0.93454000000000004</v>
      </c>
      <c r="I77" s="93">
        <f t="shared" si="7"/>
        <v>2636.3156600000002</v>
      </c>
      <c r="J77" s="92">
        <f>J158+J1106+J1765+J1953+J2393+J3065</f>
        <v>1078.0230899999999</v>
      </c>
      <c r="K77" s="92">
        <f>K158+K1106+K1765+K1953+K2393+K3065</f>
        <v>1558.2925700000001</v>
      </c>
      <c r="L77" s="92">
        <f>L158+L1106+L1765+L1953+L2393+L3065</f>
        <v>0.53454000000000002</v>
      </c>
      <c r="M77" s="93">
        <f t="shared" si="8"/>
        <v>2003.84917</v>
      </c>
      <c r="N77" s="92">
        <f>N158+N1106+N1765+N1953+N2393+N3065</f>
        <v>722.31113000000005</v>
      </c>
      <c r="O77" s="92">
        <f>O158+O1106+O1765+O1953+O2393+O3065</f>
        <v>1281.5380399999999</v>
      </c>
      <c r="P77" s="92">
        <f>P158+P1106+P1765+P1953+P2393+P3065</f>
        <v>0.16354000000000002</v>
      </c>
      <c r="Q77" s="55">
        <f t="shared" si="9"/>
        <v>76.009455180340581</v>
      </c>
      <c r="R77" s="55">
        <f t="shared" si="10"/>
        <v>67.003307879054802</v>
      </c>
      <c r="S77" s="55">
        <f t="shared" si="11"/>
        <v>82.239886441863732</v>
      </c>
      <c r="T77" s="55">
        <f t="shared" si="12"/>
        <v>30.594529876155203</v>
      </c>
      <c r="U77" s="33" t="e">
        <f>M77/#REF!%</f>
        <v>#REF!</v>
      </c>
      <c r="V77" s="19"/>
    </row>
    <row r="78" spans="1:22" ht="41.4" hidden="1" x14ac:dyDescent="0.3">
      <c r="A78" s="76"/>
      <c r="B78" s="34" t="s">
        <v>262</v>
      </c>
      <c r="C78" s="38" t="s">
        <v>355</v>
      </c>
      <c r="D78" s="92"/>
      <c r="E78" s="93">
        <f t="shared" ref="E78:E138" si="13">F78+G78</f>
        <v>0</v>
      </c>
      <c r="F78" s="92"/>
      <c r="G78" s="92"/>
      <c r="H78" s="92"/>
      <c r="I78" s="93">
        <f t="shared" si="7"/>
        <v>0</v>
      </c>
      <c r="J78" s="92"/>
      <c r="K78" s="92"/>
      <c r="L78" s="92"/>
      <c r="M78" s="93">
        <f t="shared" si="8"/>
        <v>0</v>
      </c>
      <c r="N78" s="92"/>
      <c r="O78" s="92"/>
      <c r="P78" s="92"/>
      <c r="Q78" s="55" t="e">
        <f t="shared" si="9"/>
        <v>#DIV/0!</v>
      </c>
      <c r="R78" s="55" t="e">
        <f t="shared" si="10"/>
        <v>#DIV/0!</v>
      </c>
      <c r="S78" s="55" t="e">
        <f t="shared" si="11"/>
        <v>#DIV/0!</v>
      </c>
      <c r="T78" s="55" t="e">
        <f t="shared" si="12"/>
        <v>#DIV/0!</v>
      </c>
      <c r="U78" s="33" t="e">
        <f>M78/#REF!%</f>
        <v>#REF!</v>
      </c>
      <c r="V78" s="19"/>
    </row>
    <row r="79" spans="1:22" ht="13.8" hidden="1" x14ac:dyDescent="0.3">
      <c r="A79" s="76"/>
      <c r="B79" s="34" t="s">
        <v>263</v>
      </c>
      <c r="C79" s="38" t="s">
        <v>356</v>
      </c>
      <c r="D79" s="92"/>
      <c r="E79" s="93">
        <f t="shared" si="13"/>
        <v>0</v>
      </c>
      <c r="F79" s="92"/>
      <c r="G79" s="92"/>
      <c r="H79" s="92"/>
      <c r="I79" s="93">
        <f t="shared" si="7"/>
        <v>0</v>
      </c>
      <c r="J79" s="92"/>
      <c r="K79" s="92"/>
      <c r="L79" s="92"/>
      <c r="M79" s="93">
        <f t="shared" si="8"/>
        <v>0</v>
      </c>
      <c r="N79" s="92"/>
      <c r="O79" s="92"/>
      <c r="P79" s="92"/>
      <c r="Q79" s="55" t="e">
        <f t="shared" si="9"/>
        <v>#DIV/0!</v>
      </c>
      <c r="R79" s="55" t="e">
        <f t="shared" si="10"/>
        <v>#DIV/0!</v>
      </c>
      <c r="S79" s="55" t="e">
        <f t="shared" si="11"/>
        <v>#DIV/0!</v>
      </c>
      <c r="T79" s="55" t="e">
        <f t="shared" si="12"/>
        <v>#DIV/0!</v>
      </c>
      <c r="U79" s="33" t="e">
        <f>M79/#REF!%</f>
        <v>#REF!</v>
      </c>
      <c r="V79" s="19"/>
    </row>
    <row r="80" spans="1:22" ht="27.6" hidden="1" x14ac:dyDescent="0.3">
      <c r="A80" s="76"/>
      <c r="B80" s="34" t="s">
        <v>264</v>
      </c>
      <c r="C80" s="39" t="s">
        <v>357</v>
      </c>
      <c r="D80" s="92"/>
      <c r="E80" s="93">
        <f t="shared" si="13"/>
        <v>0</v>
      </c>
      <c r="F80" s="92"/>
      <c r="G80" s="92"/>
      <c r="H80" s="92"/>
      <c r="I80" s="93">
        <f t="shared" si="7"/>
        <v>0</v>
      </c>
      <c r="J80" s="92"/>
      <c r="K80" s="92"/>
      <c r="L80" s="92"/>
      <c r="M80" s="93">
        <f t="shared" si="8"/>
        <v>0</v>
      </c>
      <c r="N80" s="92"/>
      <c r="O80" s="92"/>
      <c r="P80" s="92"/>
      <c r="Q80" s="55" t="e">
        <f t="shared" si="9"/>
        <v>#DIV/0!</v>
      </c>
      <c r="R80" s="55" t="e">
        <f t="shared" si="10"/>
        <v>#DIV/0!</v>
      </c>
      <c r="S80" s="55" t="e">
        <f t="shared" si="11"/>
        <v>#DIV/0!</v>
      </c>
      <c r="T80" s="55" t="e">
        <f t="shared" si="12"/>
        <v>#DIV/0!</v>
      </c>
      <c r="U80" s="33" t="e">
        <f>M80/#REF!%</f>
        <v>#REF!</v>
      </c>
      <c r="V80" s="19"/>
    </row>
    <row r="81" spans="1:22" ht="27.6" hidden="1" x14ac:dyDescent="0.3">
      <c r="A81" s="76"/>
      <c r="B81" s="34" t="s">
        <v>265</v>
      </c>
      <c r="C81" s="39" t="s">
        <v>358</v>
      </c>
      <c r="D81" s="94"/>
      <c r="E81" s="93">
        <f t="shared" si="13"/>
        <v>0</v>
      </c>
      <c r="F81" s="94"/>
      <c r="G81" s="94"/>
      <c r="H81" s="94"/>
      <c r="I81" s="93">
        <f t="shared" si="7"/>
        <v>0</v>
      </c>
      <c r="J81" s="94"/>
      <c r="K81" s="94"/>
      <c r="L81" s="94"/>
      <c r="M81" s="93">
        <f t="shared" si="8"/>
        <v>0</v>
      </c>
      <c r="N81" s="94"/>
      <c r="O81" s="94"/>
      <c r="P81" s="94"/>
      <c r="Q81" s="55" t="e">
        <f t="shared" si="9"/>
        <v>#DIV/0!</v>
      </c>
      <c r="R81" s="55" t="e">
        <f t="shared" si="10"/>
        <v>#DIV/0!</v>
      </c>
      <c r="S81" s="55" t="e">
        <f t="shared" si="11"/>
        <v>#DIV/0!</v>
      </c>
      <c r="T81" s="55" t="e">
        <f t="shared" si="12"/>
        <v>#DIV/0!</v>
      </c>
      <c r="U81" s="33" t="e">
        <f>M81/#REF!%</f>
        <v>#REF!</v>
      </c>
      <c r="V81" s="19"/>
    </row>
    <row r="82" spans="1:22" ht="27.6" x14ac:dyDescent="0.3">
      <c r="A82" s="76"/>
      <c r="B82" s="34" t="s">
        <v>145</v>
      </c>
      <c r="C82" s="36" t="s">
        <v>9</v>
      </c>
      <c r="D82" s="92">
        <f>D159+D1111+D1767+D1954+D2394+D3070</f>
        <v>5429.7</v>
      </c>
      <c r="E82" s="93">
        <f t="shared" si="13"/>
        <v>29065.901449999998</v>
      </c>
      <c r="F82" s="92">
        <f>F159+F1111+F1767+F1954+F2394+F3070</f>
        <v>22202.214749999999</v>
      </c>
      <c r="G82" s="92">
        <f>G159+G1111+G1767+G1954+G2394+G3070</f>
        <v>6863.6867000000002</v>
      </c>
      <c r="H82" s="92">
        <f>H159+H1111+H1767+H1954+H2394+H3070</f>
        <v>25.7</v>
      </c>
      <c r="I82" s="93">
        <f t="shared" si="7"/>
        <v>14422.430089999998</v>
      </c>
      <c r="J82" s="92">
        <f>J159+J1111+J1767+J1954+J2394+J3070</f>
        <v>9290.5001199999988</v>
      </c>
      <c r="K82" s="92">
        <f>K159+K1111+K1767+K1954+K2394+K3070</f>
        <v>5131.9299699999992</v>
      </c>
      <c r="L82" s="92">
        <f>L159+L1111+L1767+L1954+L2394+L3070</f>
        <v>21.4</v>
      </c>
      <c r="M82" s="93">
        <f t="shared" si="8"/>
        <v>7963.9877700000006</v>
      </c>
      <c r="N82" s="92">
        <f>N159+N1111+N1767+N1954+N2394+N3070</f>
        <v>6327.3582800000004</v>
      </c>
      <c r="O82" s="92">
        <f>O159+O1111+O1767+O1954+O2394+O3070</f>
        <v>1636.62949</v>
      </c>
      <c r="P82" s="92">
        <f>P159+P1111+P1767+P1954+P2394+P3070</f>
        <v>5.2880000000000003</v>
      </c>
      <c r="Q82" s="55">
        <f t="shared" si="9"/>
        <v>55.219458304200394</v>
      </c>
      <c r="R82" s="55">
        <f t="shared" si="10"/>
        <v>68.105679977107641</v>
      </c>
      <c r="S82" s="55">
        <f t="shared" si="11"/>
        <v>31.891111132991558</v>
      </c>
      <c r="T82" s="55">
        <f t="shared" si="12"/>
        <v>24.710280373831779</v>
      </c>
      <c r="U82" s="33" t="e">
        <f>M82/#REF!%</f>
        <v>#REF!</v>
      </c>
      <c r="V82" s="19"/>
    </row>
    <row r="83" spans="1:22" ht="13.8" hidden="1" x14ac:dyDescent="0.3">
      <c r="A83" s="76"/>
      <c r="B83" s="34" t="s">
        <v>146</v>
      </c>
      <c r="C83" s="42" t="s">
        <v>664</v>
      </c>
      <c r="D83" s="92"/>
      <c r="E83" s="93">
        <f t="shared" si="13"/>
        <v>0</v>
      </c>
      <c r="F83" s="92"/>
      <c r="G83" s="92"/>
      <c r="H83" s="92"/>
      <c r="I83" s="93">
        <f t="shared" si="7"/>
        <v>0</v>
      </c>
      <c r="J83" s="92"/>
      <c r="K83" s="92"/>
      <c r="L83" s="92"/>
      <c r="M83" s="93">
        <f t="shared" si="8"/>
        <v>0</v>
      </c>
      <c r="N83" s="92"/>
      <c r="O83" s="92"/>
      <c r="P83" s="92"/>
      <c r="Q83" s="55" t="e">
        <f t="shared" si="9"/>
        <v>#DIV/0!</v>
      </c>
      <c r="R83" s="55" t="e">
        <f t="shared" si="10"/>
        <v>#DIV/0!</v>
      </c>
      <c r="S83" s="55" t="e">
        <f t="shared" si="11"/>
        <v>#DIV/0!</v>
      </c>
      <c r="T83" s="55" t="e">
        <f t="shared" si="12"/>
        <v>#DIV/0!</v>
      </c>
      <c r="U83" s="33" t="e">
        <f>M83/#REF!%</f>
        <v>#REF!</v>
      </c>
    </row>
    <row r="84" spans="1:22" ht="27.6" hidden="1" x14ac:dyDescent="0.3">
      <c r="A84" s="76"/>
      <c r="B84" s="34" t="s">
        <v>266</v>
      </c>
      <c r="C84" s="38" t="s">
        <v>360</v>
      </c>
      <c r="D84" s="92"/>
      <c r="E84" s="93">
        <f t="shared" si="13"/>
        <v>0</v>
      </c>
      <c r="F84" s="92"/>
      <c r="G84" s="92"/>
      <c r="H84" s="92"/>
      <c r="I84" s="93">
        <f t="shared" si="7"/>
        <v>0</v>
      </c>
      <c r="J84" s="92"/>
      <c r="K84" s="92"/>
      <c r="L84" s="92"/>
      <c r="M84" s="93">
        <f t="shared" si="8"/>
        <v>0</v>
      </c>
      <c r="N84" s="92"/>
      <c r="O84" s="92"/>
      <c r="P84" s="92"/>
      <c r="Q84" s="55" t="e">
        <f t="shared" si="9"/>
        <v>#DIV/0!</v>
      </c>
      <c r="R84" s="55" t="e">
        <f t="shared" si="10"/>
        <v>#DIV/0!</v>
      </c>
      <c r="S84" s="55" t="e">
        <f t="shared" si="11"/>
        <v>#DIV/0!</v>
      </c>
      <c r="T84" s="55" t="e">
        <f t="shared" si="12"/>
        <v>#DIV/0!</v>
      </c>
      <c r="U84" s="33" t="e">
        <f>M84/#REF!%</f>
        <v>#REF!</v>
      </c>
    </row>
    <row r="85" spans="1:22" ht="27.6" hidden="1" x14ac:dyDescent="0.3">
      <c r="A85" s="76"/>
      <c r="B85" s="34" t="s">
        <v>267</v>
      </c>
      <c r="C85" s="39" t="s">
        <v>361</v>
      </c>
      <c r="D85" s="92"/>
      <c r="E85" s="93">
        <f t="shared" si="13"/>
        <v>0</v>
      </c>
      <c r="F85" s="92"/>
      <c r="G85" s="92"/>
      <c r="H85" s="92"/>
      <c r="I85" s="93">
        <f t="shared" si="7"/>
        <v>0</v>
      </c>
      <c r="J85" s="92"/>
      <c r="K85" s="92"/>
      <c r="L85" s="92"/>
      <c r="M85" s="93">
        <f t="shared" si="8"/>
        <v>0</v>
      </c>
      <c r="N85" s="92"/>
      <c r="O85" s="92"/>
      <c r="P85" s="92"/>
      <c r="Q85" s="55" t="e">
        <f t="shared" si="9"/>
        <v>#DIV/0!</v>
      </c>
      <c r="R85" s="55" t="e">
        <f t="shared" si="10"/>
        <v>#DIV/0!</v>
      </c>
      <c r="S85" s="55" t="e">
        <f t="shared" si="11"/>
        <v>#DIV/0!</v>
      </c>
      <c r="T85" s="55" t="e">
        <f t="shared" si="12"/>
        <v>#DIV/0!</v>
      </c>
      <c r="U85" s="33" t="e">
        <f>M85/#REF!%</f>
        <v>#REF!</v>
      </c>
    </row>
    <row r="86" spans="1:22" ht="27.6" hidden="1" x14ac:dyDescent="0.3">
      <c r="A86" s="76"/>
      <c r="B86" s="34" t="s">
        <v>268</v>
      </c>
      <c r="C86" s="39" t="s">
        <v>362</v>
      </c>
      <c r="D86" s="92"/>
      <c r="E86" s="93">
        <f t="shared" si="13"/>
        <v>0</v>
      </c>
      <c r="F86" s="92"/>
      <c r="G86" s="92"/>
      <c r="H86" s="92"/>
      <c r="I86" s="93">
        <f t="shared" si="7"/>
        <v>0</v>
      </c>
      <c r="J86" s="92"/>
      <c r="K86" s="92"/>
      <c r="L86" s="92"/>
      <c r="M86" s="93">
        <f t="shared" si="8"/>
        <v>0</v>
      </c>
      <c r="N86" s="92"/>
      <c r="O86" s="92"/>
      <c r="P86" s="92"/>
      <c r="Q86" s="55" t="e">
        <f t="shared" si="9"/>
        <v>#DIV/0!</v>
      </c>
      <c r="R86" s="55" t="e">
        <f t="shared" si="10"/>
        <v>#DIV/0!</v>
      </c>
      <c r="S86" s="55" t="e">
        <f t="shared" si="11"/>
        <v>#DIV/0!</v>
      </c>
      <c r="T86" s="55" t="e">
        <f t="shared" si="12"/>
        <v>#DIV/0!</v>
      </c>
      <c r="U86" s="33" t="e">
        <f>M86/#REF!%</f>
        <v>#REF!</v>
      </c>
    </row>
    <row r="87" spans="1:22" ht="27.6" hidden="1" x14ac:dyDescent="0.3">
      <c r="A87" s="76"/>
      <c r="B87" s="34" t="s">
        <v>269</v>
      </c>
      <c r="C87" s="39" t="s">
        <v>363</v>
      </c>
      <c r="D87" s="92"/>
      <c r="E87" s="93">
        <f t="shared" si="13"/>
        <v>0</v>
      </c>
      <c r="F87" s="92"/>
      <c r="G87" s="92"/>
      <c r="H87" s="92"/>
      <c r="I87" s="93">
        <f t="shared" si="7"/>
        <v>0</v>
      </c>
      <c r="J87" s="92"/>
      <c r="K87" s="92"/>
      <c r="L87" s="92"/>
      <c r="M87" s="93">
        <f t="shared" si="8"/>
        <v>0</v>
      </c>
      <c r="N87" s="92"/>
      <c r="O87" s="92"/>
      <c r="P87" s="92"/>
      <c r="Q87" s="55" t="e">
        <f t="shared" si="9"/>
        <v>#DIV/0!</v>
      </c>
      <c r="R87" s="55" t="e">
        <f t="shared" si="10"/>
        <v>#DIV/0!</v>
      </c>
      <c r="S87" s="55" t="e">
        <f t="shared" si="11"/>
        <v>#DIV/0!</v>
      </c>
      <c r="T87" s="55" t="e">
        <f t="shared" si="12"/>
        <v>#DIV/0!</v>
      </c>
      <c r="U87" s="33" t="e">
        <f>M87/#REF!%</f>
        <v>#REF!</v>
      </c>
    </row>
    <row r="88" spans="1:22" ht="27.6" hidden="1" x14ac:dyDescent="0.3">
      <c r="A88" s="76"/>
      <c r="B88" s="34" t="s">
        <v>270</v>
      </c>
      <c r="C88" s="39" t="s">
        <v>364</v>
      </c>
      <c r="D88" s="92"/>
      <c r="E88" s="93">
        <f t="shared" si="13"/>
        <v>0</v>
      </c>
      <c r="F88" s="92"/>
      <c r="G88" s="92"/>
      <c r="H88" s="92"/>
      <c r="I88" s="93">
        <f t="shared" si="7"/>
        <v>0</v>
      </c>
      <c r="J88" s="92"/>
      <c r="K88" s="92"/>
      <c r="L88" s="92"/>
      <c r="M88" s="93">
        <f t="shared" si="8"/>
        <v>0</v>
      </c>
      <c r="N88" s="92"/>
      <c r="O88" s="92"/>
      <c r="P88" s="92"/>
      <c r="Q88" s="55" t="e">
        <f t="shared" si="9"/>
        <v>#DIV/0!</v>
      </c>
      <c r="R88" s="55" t="e">
        <f t="shared" si="10"/>
        <v>#DIV/0!</v>
      </c>
      <c r="S88" s="55" t="e">
        <f t="shared" si="11"/>
        <v>#DIV/0!</v>
      </c>
      <c r="T88" s="55" t="e">
        <f t="shared" si="12"/>
        <v>#DIV/0!</v>
      </c>
      <c r="U88" s="33" t="e">
        <f>M88/#REF!%</f>
        <v>#REF!</v>
      </c>
    </row>
    <row r="89" spans="1:22" ht="41.4" hidden="1" x14ac:dyDescent="0.3">
      <c r="A89" s="76"/>
      <c r="B89" s="34" t="s">
        <v>271</v>
      </c>
      <c r="C89" s="39" t="s">
        <v>365</v>
      </c>
      <c r="D89" s="92"/>
      <c r="E89" s="93">
        <f t="shared" si="13"/>
        <v>0</v>
      </c>
      <c r="F89" s="92"/>
      <c r="G89" s="92"/>
      <c r="H89" s="92"/>
      <c r="I89" s="93">
        <f t="shared" si="7"/>
        <v>0</v>
      </c>
      <c r="J89" s="92"/>
      <c r="K89" s="92"/>
      <c r="L89" s="92"/>
      <c r="M89" s="93">
        <f t="shared" si="8"/>
        <v>0</v>
      </c>
      <c r="N89" s="92"/>
      <c r="O89" s="92"/>
      <c r="P89" s="92"/>
      <c r="Q89" s="55" t="e">
        <f t="shared" si="9"/>
        <v>#DIV/0!</v>
      </c>
      <c r="R89" s="55" t="e">
        <f t="shared" si="10"/>
        <v>#DIV/0!</v>
      </c>
      <c r="S89" s="55" t="e">
        <f t="shared" si="11"/>
        <v>#DIV/0!</v>
      </c>
      <c r="T89" s="55" t="e">
        <f t="shared" si="12"/>
        <v>#DIV/0!</v>
      </c>
      <c r="U89" s="33" t="e">
        <f>M89/#REF!%</f>
        <v>#REF!</v>
      </c>
    </row>
    <row r="90" spans="1:22" ht="27.6" hidden="1" x14ac:dyDescent="0.3">
      <c r="A90" s="76"/>
      <c r="B90" s="34" t="s">
        <v>272</v>
      </c>
      <c r="C90" s="39" t="s">
        <v>366</v>
      </c>
      <c r="D90" s="92"/>
      <c r="E90" s="93">
        <f t="shared" si="13"/>
        <v>0</v>
      </c>
      <c r="F90" s="92"/>
      <c r="G90" s="92"/>
      <c r="H90" s="92"/>
      <c r="I90" s="93">
        <f t="shared" si="7"/>
        <v>0</v>
      </c>
      <c r="J90" s="92"/>
      <c r="K90" s="92"/>
      <c r="L90" s="92"/>
      <c r="M90" s="93">
        <f t="shared" si="8"/>
        <v>0</v>
      </c>
      <c r="N90" s="92"/>
      <c r="O90" s="92"/>
      <c r="P90" s="92"/>
      <c r="Q90" s="55" t="e">
        <f t="shared" si="9"/>
        <v>#DIV/0!</v>
      </c>
      <c r="R90" s="55" t="e">
        <f t="shared" si="10"/>
        <v>#DIV/0!</v>
      </c>
      <c r="S90" s="55" t="e">
        <f t="shared" si="11"/>
        <v>#DIV/0!</v>
      </c>
      <c r="T90" s="55" t="e">
        <f t="shared" si="12"/>
        <v>#DIV/0!</v>
      </c>
      <c r="U90" s="33" t="e">
        <f>M90/#REF!%</f>
        <v>#REF!</v>
      </c>
    </row>
    <row r="91" spans="1:22" ht="27.6" hidden="1" x14ac:dyDescent="0.3">
      <c r="A91" s="76"/>
      <c r="B91" s="34" t="s">
        <v>273</v>
      </c>
      <c r="C91" s="39" t="s">
        <v>367</v>
      </c>
      <c r="D91" s="92"/>
      <c r="E91" s="93">
        <f t="shared" si="13"/>
        <v>0</v>
      </c>
      <c r="F91" s="92"/>
      <c r="G91" s="92"/>
      <c r="H91" s="92"/>
      <c r="I91" s="93">
        <f t="shared" si="7"/>
        <v>0</v>
      </c>
      <c r="J91" s="92"/>
      <c r="K91" s="92"/>
      <c r="L91" s="92"/>
      <c r="M91" s="93">
        <f t="shared" si="8"/>
        <v>0</v>
      </c>
      <c r="N91" s="92"/>
      <c r="O91" s="92"/>
      <c r="P91" s="92"/>
      <c r="Q91" s="55" t="e">
        <f t="shared" si="9"/>
        <v>#DIV/0!</v>
      </c>
      <c r="R91" s="55" t="e">
        <f t="shared" si="10"/>
        <v>#DIV/0!</v>
      </c>
      <c r="S91" s="55" t="e">
        <f t="shared" si="11"/>
        <v>#DIV/0!</v>
      </c>
      <c r="T91" s="55" t="e">
        <f t="shared" si="12"/>
        <v>#DIV/0!</v>
      </c>
      <c r="U91" s="33" t="e">
        <f>M91/#REF!%</f>
        <v>#REF!</v>
      </c>
    </row>
    <row r="92" spans="1:22" ht="41.4" hidden="1" x14ac:dyDescent="0.3">
      <c r="A92" s="76"/>
      <c r="B92" s="34" t="s">
        <v>274</v>
      </c>
      <c r="C92" s="39" t="s">
        <v>368</v>
      </c>
      <c r="D92" s="92"/>
      <c r="E92" s="93">
        <f t="shared" si="13"/>
        <v>0</v>
      </c>
      <c r="F92" s="92"/>
      <c r="G92" s="92"/>
      <c r="H92" s="92"/>
      <c r="I92" s="93">
        <f t="shared" si="7"/>
        <v>0</v>
      </c>
      <c r="J92" s="92"/>
      <c r="K92" s="92"/>
      <c r="L92" s="92"/>
      <c r="M92" s="93">
        <f t="shared" si="8"/>
        <v>0</v>
      </c>
      <c r="N92" s="92"/>
      <c r="O92" s="92"/>
      <c r="P92" s="92"/>
      <c r="Q92" s="55" t="e">
        <f t="shared" si="9"/>
        <v>#DIV/0!</v>
      </c>
      <c r="R92" s="55" t="e">
        <f t="shared" si="10"/>
        <v>#DIV/0!</v>
      </c>
      <c r="S92" s="55" t="e">
        <f t="shared" si="11"/>
        <v>#DIV/0!</v>
      </c>
      <c r="T92" s="55" t="e">
        <f t="shared" si="12"/>
        <v>#DIV/0!</v>
      </c>
      <c r="U92" s="33" t="e">
        <f>M92/#REF!%</f>
        <v>#REF!</v>
      </c>
    </row>
    <row r="93" spans="1:22" ht="27.6" hidden="1" x14ac:dyDescent="0.3">
      <c r="A93" s="76"/>
      <c r="B93" s="34" t="s">
        <v>20</v>
      </c>
      <c r="C93" s="43" t="s">
        <v>607</v>
      </c>
      <c r="D93" s="92"/>
      <c r="E93" s="93">
        <f t="shared" si="13"/>
        <v>0</v>
      </c>
      <c r="F93" s="92"/>
      <c r="G93" s="92"/>
      <c r="H93" s="92"/>
      <c r="I93" s="93">
        <f t="shared" si="7"/>
        <v>0</v>
      </c>
      <c r="J93" s="92"/>
      <c r="K93" s="92"/>
      <c r="L93" s="92"/>
      <c r="M93" s="93">
        <f t="shared" si="8"/>
        <v>0</v>
      </c>
      <c r="N93" s="92"/>
      <c r="O93" s="92"/>
      <c r="P93" s="92"/>
      <c r="Q93" s="55" t="e">
        <f t="shared" si="9"/>
        <v>#DIV/0!</v>
      </c>
      <c r="R93" s="55" t="e">
        <f t="shared" si="10"/>
        <v>#DIV/0!</v>
      </c>
      <c r="S93" s="55" t="e">
        <f t="shared" si="11"/>
        <v>#DIV/0!</v>
      </c>
      <c r="T93" s="55" t="e">
        <f t="shared" si="12"/>
        <v>#DIV/0!</v>
      </c>
      <c r="U93" s="33" t="e">
        <f>M93/#REF!%</f>
        <v>#REF!</v>
      </c>
    </row>
    <row r="94" spans="1:22" ht="27.6" hidden="1" x14ac:dyDescent="0.3">
      <c r="A94" s="76"/>
      <c r="B94" s="34" t="s">
        <v>275</v>
      </c>
      <c r="C94" s="38" t="s">
        <v>369</v>
      </c>
      <c r="D94" s="92"/>
      <c r="E94" s="93">
        <f t="shared" si="13"/>
        <v>0</v>
      </c>
      <c r="F94" s="92"/>
      <c r="G94" s="92"/>
      <c r="H94" s="92"/>
      <c r="I94" s="93">
        <f t="shared" si="7"/>
        <v>0</v>
      </c>
      <c r="J94" s="92"/>
      <c r="K94" s="92"/>
      <c r="L94" s="92"/>
      <c r="M94" s="93">
        <f t="shared" si="8"/>
        <v>0</v>
      </c>
      <c r="N94" s="92"/>
      <c r="O94" s="92"/>
      <c r="P94" s="92"/>
      <c r="Q94" s="55" t="e">
        <f t="shared" si="9"/>
        <v>#DIV/0!</v>
      </c>
      <c r="R94" s="55" t="e">
        <f t="shared" si="10"/>
        <v>#DIV/0!</v>
      </c>
      <c r="S94" s="55" t="e">
        <f t="shared" si="11"/>
        <v>#DIV/0!</v>
      </c>
      <c r="T94" s="55" t="e">
        <f t="shared" si="12"/>
        <v>#DIV/0!</v>
      </c>
      <c r="U94" s="33" t="e">
        <f>M94/#REF!%</f>
        <v>#REF!</v>
      </c>
    </row>
    <row r="95" spans="1:22" ht="27.6" hidden="1" x14ac:dyDescent="0.3">
      <c r="A95" s="76"/>
      <c r="B95" s="34" t="s">
        <v>276</v>
      </c>
      <c r="C95" s="39" t="s">
        <v>370</v>
      </c>
      <c r="D95" s="92"/>
      <c r="E95" s="93">
        <f t="shared" si="13"/>
        <v>0</v>
      </c>
      <c r="F95" s="92"/>
      <c r="G95" s="92"/>
      <c r="H95" s="92"/>
      <c r="I95" s="93">
        <f t="shared" si="7"/>
        <v>0</v>
      </c>
      <c r="J95" s="92"/>
      <c r="K95" s="92"/>
      <c r="L95" s="92"/>
      <c r="M95" s="93">
        <f t="shared" si="8"/>
        <v>0</v>
      </c>
      <c r="N95" s="92"/>
      <c r="O95" s="92"/>
      <c r="P95" s="92"/>
      <c r="Q95" s="55" t="e">
        <f t="shared" si="9"/>
        <v>#DIV/0!</v>
      </c>
      <c r="R95" s="55" t="e">
        <f t="shared" si="10"/>
        <v>#DIV/0!</v>
      </c>
      <c r="S95" s="55" t="e">
        <f t="shared" si="11"/>
        <v>#DIV/0!</v>
      </c>
      <c r="T95" s="55" t="e">
        <f t="shared" si="12"/>
        <v>#DIV/0!</v>
      </c>
      <c r="U95" s="33" t="e">
        <f>M95/#REF!%</f>
        <v>#REF!</v>
      </c>
    </row>
    <row r="96" spans="1:22" ht="13.8" x14ac:dyDescent="0.3">
      <c r="A96" s="76"/>
      <c r="B96" s="32" t="s">
        <v>277</v>
      </c>
      <c r="C96" s="44" t="s">
        <v>681</v>
      </c>
      <c r="D96" s="92">
        <f>D172</f>
        <v>54</v>
      </c>
      <c r="E96" s="93">
        <f t="shared" si="13"/>
        <v>54</v>
      </c>
      <c r="F96" s="92">
        <f>F172</f>
        <v>54</v>
      </c>
      <c r="G96" s="92">
        <f>G172</f>
        <v>0</v>
      </c>
      <c r="H96" s="92">
        <f>H172</f>
        <v>0</v>
      </c>
      <c r="I96" s="93">
        <f t="shared" si="7"/>
        <v>27</v>
      </c>
      <c r="J96" s="92">
        <f>J172</f>
        <v>27</v>
      </c>
      <c r="K96" s="92">
        <f>K172</f>
        <v>0</v>
      </c>
      <c r="L96" s="92">
        <f>L172</f>
        <v>0</v>
      </c>
      <c r="M96" s="93">
        <f t="shared" si="8"/>
        <v>26.635000000000002</v>
      </c>
      <c r="N96" s="92">
        <f>N172</f>
        <v>26.635000000000002</v>
      </c>
      <c r="O96" s="92">
        <f>O172</f>
        <v>0</v>
      </c>
      <c r="P96" s="92">
        <f>P172</f>
        <v>0</v>
      </c>
      <c r="Q96" s="55">
        <f t="shared" si="9"/>
        <v>98.648148148148152</v>
      </c>
      <c r="R96" s="55">
        <f t="shared" si="10"/>
        <v>98.648148148148152</v>
      </c>
      <c r="S96" s="55" t="e">
        <f t="shared" si="11"/>
        <v>#DIV/0!</v>
      </c>
      <c r="T96" s="55" t="e">
        <f t="shared" si="12"/>
        <v>#DIV/0!</v>
      </c>
      <c r="U96" s="33" t="e">
        <f>M96/#REF!%</f>
        <v>#REF!</v>
      </c>
    </row>
    <row r="97" spans="1:21" ht="13.8" hidden="1" x14ac:dyDescent="0.3">
      <c r="A97" s="76"/>
      <c r="B97" s="32" t="s">
        <v>278</v>
      </c>
      <c r="C97" s="42" t="s">
        <v>302</v>
      </c>
      <c r="D97" s="95"/>
      <c r="E97" s="93">
        <f t="shared" si="13"/>
        <v>0</v>
      </c>
      <c r="F97" s="95"/>
      <c r="G97" s="95"/>
      <c r="H97" s="95"/>
      <c r="I97" s="93">
        <f t="shared" si="7"/>
        <v>0</v>
      </c>
      <c r="J97" s="95"/>
      <c r="K97" s="95"/>
      <c r="L97" s="95"/>
      <c r="M97" s="93">
        <f t="shared" si="8"/>
        <v>0</v>
      </c>
      <c r="N97" s="95"/>
      <c r="O97" s="95"/>
      <c r="P97" s="95"/>
      <c r="Q97" s="55" t="e">
        <f t="shared" si="9"/>
        <v>#DIV/0!</v>
      </c>
      <c r="R97" s="55" t="e">
        <f t="shared" si="10"/>
        <v>#DIV/0!</v>
      </c>
      <c r="S97" s="55" t="e">
        <f t="shared" si="11"/>
        <v>#DIV/0!</v>
      </c>
      <c r="T97" s="55" t="e">
        <f t="shared" si="12"/>
        <v>#DIV/0!</v>
      </c>
      <c r="U97" s="33" t="e">
        <f>M97/#REF!%</f>
        <v>#REF!</v>
      </c>
    </row>
    <row r="98" spans="1:21" ht="13.8" hidden="1" x14ac:dyDescent="0.3">
      <c r="A98" s="76"/>
      <c r="B98" s="32"/>
      <c r="C98" s="38" t="s">
        <v>613</v>
      </c>
      <c r="D98" s="95"/>
      <c r="E98" s="93">
        <f t="shared" si="13"/>
        <v>0</v>
      </c>
      <c r="F98" s="95"/>
      <c r="G98" s="95"/>
      <c r="H98" s="95"/>
      <c r="I98" s="93">
        <f t="shared" si="7"/>
        <v>0</v>
      </c>
      <c r="J98" s="95"/>
      <c r="K98" s="95"/>
      <c r="L98" s="95"/>
      <c r="M98" s="93">
        <f t="shared" si="8"/>
        <v>0</v>
      </c>
      <c r="N98" s="95"/>
      <c r="O98" s="95"/>
      <c r="P98" s="95"/>
      <c r="Q98" s="55" t="e">
        <f t="shared" si="9"/>
        <v>#DIV/0!</v>
      </c>
      <c r="R98" s="55" t="e">
        <f t="shared" si="10"/>
        <v>#DIV/0!</v>
      </c>
      <c r="S98" s="55" t="e">
        <f t="shared" si="11"/>
        <v>#DIV/0!</v>
      </c>
      <c r="T98" s="55" t="e">
        <f t="shared" si="12"/>
        <v>#DIV/0!</v>
      </c>
      <c r="U98" s="33" t="e">
        <f>M98/#REF!%</f>
        <v>#REF!</v>
      </c>
    </row>
    <row r="99" spans="1:21" ht="27.6" hidden="1" x14ac:dyDescent="0.3">
      <c r="A99" s="76"/>
      <c r="B99" s="32"/>
      <c r="C99" s="38" t="s">
        <v>279</v>
      </c>
      <c r="D99" s="95"/>
      <c r="E99" s="93">
        <f t="shared" si="13"/>
        <v>0</v>
      </c>
      <c r="F99" s="95"/>
      <c r="G99" s="95"/>
      <c r="H99" s="95"/>
      <c r="I99" s="93">
        <f t="shared" si="7"/>
        <v>0</v>
      </c>
      <c r="J99" s="95"/>
      <c r="K99" s="95"/>
      <c r="L99" s="95"/>
      <c r="M99" s="93">
        <f t="shared" si="8"/>
        <v>0</v>
      </c>
      <c r="N99" s="95"/>
      <c r="O99" s="95"/>
      <c r="P99" s="95"/>
      <c r="Q99" s="55" t="e">
        <f t="shared" si="9"/>
        <v>#DIV/0!</v>
      </c>
      <c r="R99" s="55" t="e">
        <f t="shared" si="10"/>
        <v>#DIV/0!</v>
      </c>
      <c r="S99" s="55" t="e">
        <f t="shared" si="11"/>
        <v>#DIV/0!</v>
      </c>
      <c r="T99" s="55" t="e">
        <f t="shared" si="12"/>
        <v>#DIV/0!</v>
      </c>
      <c r="U99" s="33" t="e">
        <f>M99/#REF!%</f>
        <v>#REF!</v>
      </c>
    </row>
    <row r="100" spans="1:21" ht="27.6" hidden="1" x14ac:dyDescent="0.3">
      <c r="A100" s="76"/>
      <c r="B100" s="32" t="s">
        <v>280</v>
      </c>
      <c r="C100" s="38" t="s">
        <v>281</v>
      </c>
      <c r="D100" s="95"/>
      <c r="E100" s="93">
        <f t="shared" si="13"/>
        <v>0</v>
      </c>
      <c r="F100" s="95"/>
      <c r="G100" s="95"/>
      <c r="H100" s="95"/>
      <c r="I100" s="93">
        <f t="shared" si="7"/>
        <v>0</v>
      </c>
      <c r="J100" s="95"/>
      <c r="K100" s="95"/>
      <c r="L100" s="95"/>
      <c r="M100" s="93">
        <f t="shared" si="8"/>
        <v>0</v>
      </c>
      <c r="N100" s="95"/>
      <c r="O100" s="95"/>
      <c r="P100" s="95"/>
      <c r="Q100" s="55" t="e">
        <f t="shared" si="9"/>
        <v>#DIV/0!</v>
      </c>
      <c r="R100" s="55" t="e">
        <f t="shared" si="10"/>
        <v>#DIV/0!</v>
      </c>
      <c r="S100" s="55" t="e">
        <f t="shared" si="11"/>
        <v>#DIV/0!</v>
      </c>
      <c r="T100" s="55" t="e">
        <f t="shared" si="12"/>
        <v>#DIV/0!</v>
      </c>
      <c r="U100" s="33" t="e">
        <f>M100/#REF!%</f>
        <v>#REF!</v>
      </c>
    </row>
    <row r="101" spans="1:21" ht="48" x14ac:dyDescent="0.3">
      <c r="A101" s="75" t="s">
        <v>282</v>
      </c>
      <c r="B101" s="46" t="s">
        <v>60</v>
      </c>
      <c r="C101" s="47" t="s">
        <v>709</v>
      </c>
      <c r="D101" s="92">
        <f>D177+D299</f>
        <v>6372.6</v>
      </c>
      <c r="E101" s="93">
        <f t="shared" si="13"/>
        <v>6849.520410000001</v>
      </c>
      <c r="F101" s="92">
        <f>F177+F299</f>
        <v>6849.520410000001</v>
      </c>
      <c r="G101" s="92">
        <f>G177+G299</f>
        <v>0</v>
      </c>
      <c r="H101" s="92">
        <f>H177+H299</f>
        <v>0</v>
      </c>
      <c r="I101" s="93">
        <f t="shared" si="7"/>
        <v>3587.05366</v>
      </c>
      <c r="J101" s="92">
        <f>J177+J299</f>
        <v>3587.05366</v>
      </c>
      <c r="K101" s="92">
        <f>K177+K299</f>
        <v>0</v>
      </c>
      <c r="L101" s="92">
        <f>L177+L299</f>
        <v>0</v>
      </c>
      <c r="M101" s="93">
        <f t="shared" si="8"/>
        <v>2943.44461</v>
      </c>
      <c r="N101" s="92">
        <f>N177+N299</f>
        <v>2943.44461</v>
      </c>
      <c r="O101" s="92">
        <f>O177+O299</f>
        <v>0</v>
      </c>
      <c r="P101" s="92">
        <f>P177+P299</f>
        <v>0</v>
      </c>
      <c r="Q101" s="55">
        <f t="shared" si="9"/>
        <v>82.057445719950564</v>
      </c>
      <c r="R101" s="55">
        <f t="shared" si="10"/>
        <v>82.057445719950564</v>
      </c>
      <c r="S101" s="55" t="e">
        <f t="shared" si="11"/>
        <v>#DIV/0!</v>
      </c>
      <c r="T101" s="55" t="e">
        <f t="shared" si="12"/>
        <v>#DIV/0!</v>
      </c>
      <c r="U101" s="33" t="e">
        <f>M101/#REF!%</f>
        <v>#REF!</v>
      </c>
    </row>
    <row r="102" spans="1:21" s="130" customFormat="1" ht="27.6" x14ac:dyDescent="0.3">
      <c r="A102" s="255"/>
      <c r="B102" s="256"/>
      <c r="C102" s="253" t="s">
        <v>680</v>
      </c>
      <c r="D102" s="254">
        <f>D178</f>
        <v>193</v>
      </c>
      <c r="E102" s="93">
        <f t="shared" si="13"/>
        <v>0</v>
      </c>
      <c r="F102" s="92">
        <f>F178</f>
        <v>0</v>
      </c>
      <c r="G102" s="92">
        <f>G178</f>
        <v>0</v>
      </c>
      <c r="H102" s="92"/>
      <c r="I102" s="93">
        <f t="shared" si="7"/>
        <v>0</v>
      </c>
      <c r="J102" s="92">
        <f>J178</f>
        <v>0</v>
      </c>
      <c r="K102" s="92">
        <f>K178</f>
        <v>0</v>
      </c>
      <c r="L102" s="92"/>
      <c r="M102" s="93">
        <f t="shared" si="8"/>
        <v>0</v>
      </c>
      <c r="N102" s="92">
        <f>N178</f>
        <v>0</v>
      </c>
      <c r="O102" s="92">
        <f>O178</f>
        <v>0</v>
      </c>
      <c r="P102" s="92"/>
      <c r="Q102" s="55" t="e">
        <f t="shared" si="9"/>
        <v>#DIV/0!</v>
      </c>
      <c r="R102" s="55" t="e">
        <f t="shared" si="10"/>
        <v>#DIV/0!</v>
      </c>
      <c r="S102" s="55" t="e">
        <f t="shared" si="11"/>
        <v>#DIV/0!</v>
      </c>
      <c r="T102" s="55" t="e">
        <f t="shared" si="12"/>
        <v>#DIV/0!</v>
      </c>
      <c r="U102" s="33" t="e">
        <f>M102/#REF!%</f>
        <v>#REF!</v>
      </c>
    </row>
    <row r="103" spans="1:21" ht="13.8" x14ac:dyDescent="0.3">
      <c r="A103" s="75"/>
      <c r="B103" s="46" t="s">
        <v>61</v>
      </c>
      <c r="C103" s="36" t="s">
        <v>7</v>
      </c>
      <c r="D103" s="92">
        <f>D179+D300</f>
        <v>6261.6</v>
      </c>
      <c r="E103" s="93">
        <f t="shared" si="13"/>
        <v>6310.2680500000006</v>
      </c>
      <c r="F103" s="92">
        <f>F179+F300</f>
        <v>6310.2680500000006</v>
      </c>
      <c r="G103" s="92">
        <f>G179+G300</f>
        <v>0</v>
      </c>
      <c r="H103" s="92">
        <f>H179+H300</f>
        <v>0</v>
      </c>
      <c r="I103" s="93">
        <f t="shared" si="7"/>
        <v>3108.9373000000001</v>
      </c>
      <c r="J103" s="92">
        <f>J179+J300</f>
        <v>3108.9373000000001</v>
      </c>
      <c r="K103" s="92">
        <f>K179+K300</f>
        <v>0</v>
      </c>
      <c r="L103" s="92">
        <f>L179+L300</f>
        <v>0</v>
      </c>
      <c r="M103" s="93">
        <f t="shared" si="8"/>
        <v>2794.02304</v>
      </c>
      <c r="N103" s="92">
        <f>N179+N300</f>
        <v>2794.02304</v>
      </c>
      <c r="O103" s="92">
        <f>O179+O300</f>
        <v>0</v>
      </c>
      <c r="P103" s="92">
        <f>P179+P300</f>
        <v>0</v>
      </c>
      <c r="Q103" s="55">
        <f t="shared" si="9"/>
        <v>89.870678318279374</v>
      </c>
      <c r="R103" s="55">
        <f t="shared" si="10"/>
        <v>89.870678318279374</v>
      </c>
      <c r="S103" s="55" t="e">
        <f t="shared" si="11"/>
        <v>#DIV/0!</v>
      </c>
      <c r="T103" s="55" t="e">
        <f t="shared" si="12"/>
        <v>#DIV/0!</v>
      </c>
      <c r="U103" s="33" t="e">
        <f>M103/#REF!%</f>
        <v>#REF!</v>
      </c>
    </row>
    <row r="104" spans="1:21" ht="13.8" x14ac:dyDescent="0.3">
      <c r="A104" s="75"/>
      <c r="B104" s="46" t="s">
        <v>197</v>
      </c>
      <c r="C104" s="37" t="s">
        <v>34</v>
      </c>
      <c r="D104" s="92">
        <f>D180</f>
        <v>3951.1000000000004</v>
      </c>
      <c r="E104" s="93">
        <f t="shared" si="13"/>
        <v>4032.8530300000002</v>
      </c>
      <c r="F104" s="92">
        <f>F180</f>
        <v>4032.8530300000002</v>
      </c>
      <c r="G104" s="92">
        <f>G180</f>
        <v>0</v>
      </c>
      <c r="H104" s="92">
        <f>H180</f>
        <v>0</v>
      </c>
      <c r="I104" s="93">
        <f t="shared" si="7"/>
        <v>2013.09428</v>
      </c>
      <c r="J104" s="92">
        <f>J180</f>
        <v>2013.09428</v>
      </c>
      <c r="K104" s="92">
        <f>K180</f>
        <v>0</v>
      </c>
      <c r="L104" s="92">
        <f>L180</f>
        <v>0</v>
      </c>
      <c r="M104" s="93">
        <f t="shared" si="8"/>
        <v>1931.2224800000001</v>
      </c>
      <c r="N104" s="92">
        <f>N180</f>
        <v>1931.2224800000001</v>
      </c>
      <c r="O104" s="92">
        <f>O180</f>
        <v>0</v>
      </c>
      <c r="P104" s="92">
        <f>P180</f>
        <v>0</v>
      </c>
      <c r="Q104" s="55">
        <f t="shared" si="9"/>
        <v>95.933036976291049</v>
      </c>
      <c r="R104" s="55">
        <f t="shared" si="10"/>
        <v>95.933036976291049</v>
      </c>
      <c r="S104" s="55" t="e">
        <f t="shared" si="11"/>
        <v>#DIV/0!</v>
      </c>
      <c r="T104" s="55" t="e">
        <f t="shared" si="12"/>
        <v>#DIV/0!</v>
      </c>
      <c r="U104" s="33" t="e">
        <f>M104/#REF!%</f>
        <v>#REF!</v>
      </c>
    </row>
    <row r="105" spans="1:21" ht="13.8" hidden="1" x14ac:dyDescent="0.3">
      <c r="A105" s="75"/>
      <c r="B105" s="46" t="s">
        <v>198</v>
      </c>
      <c r="C105" s="38" t="s">
        <v>172</v>
      </c>
      <c r="D105" s="92"/>
      <c r="E105" s="93">
        <f t="shared" si="13"/>
        <v>0</v>
      </c>
      <c r="F105" s="92"/>
      <c r="G105" s="92"/>
      <c r="H105" s="92"/>
      <c r="I105" s="93">
        <f t="shared" si="7"/>
        <v>0</v>
      </c>
      <c r="J105" s="92"/>
      <c r="K105" s="92"/>
      <c r="L105" s="92"/>
      <c r="M105" s="93">
        <f t="shared" si="8"/>
        <v>0</v>
      </c>
      <c r="N105" s="92"/>
      <c r="O105" s="92"/>
      <c r="P105" s="92"/>
      <c r="Q105" s="55" t="e">
        <f t="shared" si="9"/>
        <v>#DIV/0!</v>
      </c>
      <c r="R105" s="55" t="e">
        <f t="shared" si="10"/>
        <v>#DIV/0!</v>
      </c>
      <c r="S105" s="55" t="e">
        <f t="shared" si="11"/>
        <v>#DIV/0!</v>
      </c>
      <c r="T105" s="55" t="e">
        <f t="shared" si="12"/>
        <v>#DIV/0!</v>
      </c>
      <c r="U105" s="33" t="e">
        <f>M105/#REF!%</f>
        <v>#REF!</v>
      </c>
    </row>
    <row r="106" spans="1:21" ht="27.6" hidden="1" x14ac:dyDescent="0.3">
      <c r="A106" s="75"/>
      <c r="B106" s="46" t="s">
        <v>199</v>
      </c>
      <c r="C106" s="39" t="s">
        <v>173</v>
      </c>
      <c r="D106" s="92"/>
      <c r="E106" s="93">
        <f t="shared" si="13"/>
        <v>0</v>
      </c>
      <c r="F106" s="92"/>
      <c r="G106" s="92"/>
      <c r="H106" s="92"/>
      <c r="I106" s="93">
        <f t="shared" si="7"/>
        <v>0</v>
      </c>
      <c r="J106" s="92"/>
      <c r="K106" s="92"/>
      <c r="L106" s="92"/>
      <c r="M106" s="93">
        <f t="shared" si="8"/>
        <v>0</v>
      </c>
      <c r="N106" s="92"/>
      <c r="O106" s="92"/>
      <c r="P106" s="92"/>
      <c r="Q106" s="55" t="e">
        <f t="shared" si="9"/>
        <v>#DIV/0!</v>
      </c>
      <c r="R106" s="55" t="e">
        <f t="shared" si="10"/>
        <v>#DIV/0!</v>
      </c>
      <c r="S106" s="55" t="e">
        <f t="shared" si="11"/>
        <v>#DIV/0!</v>
      </c>
      <c r="T106" s="55" t="e">
        <f t="shared" si="12"/>
        <v>#DIV/0!</v>
      </c>
      <c r="U106" s="33" t="e">
        <f>M106/#REF!%</f>
        <v>#REF!</v>
      </c>
    </row>
    <row r="107" spans="1:21" ht="27.6" hidden="1" x14ac:dyDescent="0.3">
      <c r="A107" s="75"/>
      <c r="B107" s="46" t="s">
        <v>200</v>
      </c>
      <c r="C107" s="39" t="s">
        <v>174</v>
      </c>
      <c r="D107" s="92"/>
      <c r="E107" s="93">
        <f t="shared" si="13"/>
        <v>0</v>
      </c>
      <c r="F107" s="92"/>
      <c r="G107" s="92"/>
      <c r="H107" s="92"/>
      <c r="I107" s="93">
        <f t="shared" si="7"/>
        <v>0</v>
      </c>
      <c r="J107" s="92"/>
      <c r="K107" s="92"/>
      <c r="L107" s="92"/>
      <c r="M107" s="93">
        <f t="shared" si="8"/>
        <v>0</v>
      </c>
      <c r="N107" s="92"/>
      <c r="O107" s="92"/>
      <c r="P107" s="92"/>
      <c r="Q107" s="55" t="e">
        <f t="shared" si="9"/>
        <v>#DIV/0!</v>
      </c>
      <c r="R107" s="55" t="e">
        <f t="shared" si="10"/>
        <v>#DIV/0!</v>
      </c>
      <c r="S107" s="55" t="e">
        <f t="shared" si="11"/>
        <v>#DIV/0!</v>
      </c>
      <c r="T107" s="55" t="e">
        <f t="shared" si="12"/>
        <v>#DIV/0!</v>
      </c>
      <c r="U107" s="33" t="e">
        <f>M107/#REF!%</f>
        <v>#REF!</v>
      </c>
    </row>
    <row r="108" spans="1:21" ht="13.8" hidden="1" x14ac:dyDescent="0.3">
      <c r="A108" s="75"/>
      <c r="B108" s="46" t="s">
        <v>201</v>
      </c>
      <c r="C108" s="38" t="s">
        <v>175</v>
      </c>
      <c r="D108" s="92"/>
      <c r="E108" s="93">
        <f t="shared" si="13"/>
        <v>0</v>
      </c>
      <c r="F108" s="92"/>
      <c r="G108" s="92"/>
      <c r="H108" s="92"/>
      <c r="I108" s="93">
        <f t="shared" si="7"/>
        <v>0</v>
      </c>
      <c r="J108" s="92"/>
      <c r="K108" s="92"/>
      <c r="L108" s="92"/>
      <c r="M108" s="93">
        <f t="shared" si="8"/>
        <v>0</v>
      </c>
      <c r="N108" s="92"/>
      <c r="O108" s="92"/>
      <c r="P108" s="92"/>
      <c r="Q108" s="55" t="e">
        <f t="shared" si="9"/>
        <v>#DIV/0!</v>
      </c>
      <c r="R108" s="55" t="e">
        <f t="shared" si="10"/>
        <v>#DIV/0!</v>
      </c>
      <c r="S108" s="55" t="e">
        <f t="shared" si="11"/>
        <v>#DIV/0!</v>
      </c>
      <c r="T108" s="55" t="e">
        <f t="shared" si="12"/>
        <v>#DIV/0!</v>
      </c>
      <c r="U108" s="33" t="e">
        <f>M108/#REF!%</f>
        <v>#REF!</v>
      </c>
    </row>
    <row r="109" spans="1:21" ht="27.6" x14ac:dyDescent="0.3">
      <c r="A109" s="75"/>
      <c r="B109" s="46" t="s">
        <v>202</v>
      </c>
      <c r="C109" s="37" t="s">
        <v>36</v>
      </c>
      <c r="D109" s="92">
        <f>D181+D302</f>
        <v>1514.3999999999999</v>
      </c>
      <c r="E109" s="93">
        <f t="shared" si="13"/>
        <v>1595.8392699999999</v>
      </c>
      <c r="F109" s="92">
        <f>F181+F302</f>
        <v>1595.8392699999999</v>
      </c>
      <c r="G109" s="92">
        <f>G181+G302</f>
        <v>0</v>
      </c>
      <c r="H109" s="92">
        <f>H181+H302</f>
        <v>0</v>
      </c>
      <c r="I109" s="93">
        <f t="shared" si="7"/>
        <v>806.86726999999996</v>
      </c>
      <c r="J109" s="92">
        <f>J181+J302</f>
        <v>806.86726999999996</v>
      </c>
      <c r="K109" s="92">
        <f>K181+K302</f>
        <v>0</v>
      </c>
      <c r="L109" s="92">
        <f>L181+L302</f>
        <v>0</v>
      </c>
      <c r="M109" s="93">
        <f t="shared" si="8"/>
        <v>702.16976</v>
      </c>
      <c r="N109" s="92">
        <f>N181+N302</f>
        <v>702.16976</v>
      </c>
      <c r="O109" s="92">
        <f>O181+O302</f>
        <v>0</v>
      </c>
      <c r="P109" s="92">
        <f>P181+P302</f>
        <v>0</v>
      </c>
      <c r="Q109" s="55">
        <f t="shared" si="9"/>
        <v>87.024196681072468</v>
      </c>
      <c r="R109" s="55">
        <f t="shared" si="10"/>
        <v>87.024196681072468</v>
      </c>
      <c r="S109" s="55" t="e">
        <f t="shared" si="11"/>
        <v>#DIV/0!</v>
      </c>
      <c r="T109" s="55" t="e">
        <f t="shared" si="12"/>
        <v>#DIV/0!</v>
      </c>
      <c r="U109" s="33" t="e">
        <f>M109/#REF!%</f>
        <v>#REF!</v>
      </c>
    </row>
    <row r="110" spans="1:21" ht="41.4" hidden="1" x14ac:dyDescent="0.3">
      <c r="A110" s="75"/>
      <c r="B110" s="46" t="s">
        <v>203</v>
      </c>
      <c r="C110" s="38" t="s">
        <v>177</v>
      </c>
      <c r="D110" s="92"/>
      <c r="E110" s="93">
        <f t="shared" si="13"/>
        <v>0</v>
      </c>
      <c r="F110" s="92"/>
      <c r="G110" s="92"/>
      <c r="H110" s="92"/>
      <c r="I110" s="93">
        <f t="shared" si="7"/>
        <v>0</v>
      </c>
      <c r="J110" s="92"/>
      <c r="K110" s="92"/>
      <c r="L110" s="92"/>
      <c r="M110" s="93">
        <f t="shared" si="8"/>
        <v>0</v>
      </c>
      <c r="N110" s="92"/>
      <c r="O110" s="92"/>
      <c r="P110" s="92"/>
      <c r="Q110" s="55" t="e">
        <f t="shared" si="9"/>
        <v>#DIV/0!</v>
      </c>
      <c r="R110" s="55" t="e">
        <f t="shared" si="10"/>
        <v>#DIV/0!</v>
      </c>
      <c r="S110" s="55" t="e">
        <f t="shared" si="11"/>
        <v>#DIV/0!</v>
      </c>
      <c r="T110" s="55" t="e">
        <f t="shared" si="12"/>
        <v>#DIV/0!</v>
      </c>
      <c r="U110" s="33" t="e">
        <f>M110/#REF!%</f>
        <v>#REF!</v>
      </c>
    </row>
    <row r="111" spans="1:21" ht="13.8" hidden="1" x14ac:dyDescent="0.3">
      <c r="A111" s="75"/>
      <c r="B111" s="46" t="s">
        <v>204</v>
      </c>
      <c r="C111" s="38" t="s">
        <v>178</v>
      </c>
      <c r="D111" s="92"/>
      <c r="E111" s="93">
        <f t="shared" si="13"/>
        <v>0</v>
      </c>
      <c r="F111" s="92"/>
      <c r="G111" s="92"/>
      <c r="H111" s="92"/>
      <c r="I111" s="93">
        <f t="shared" si="7"/>
        <v>0</v>
      </c>
      <c r="J111" s="92"/>
      <c r="K111" s="92"/>
      <c r="L111" s="92"/>
      <c r="M111" s="93">
        <f t="shared" si="8"/>
        <v>0</v>
      </c>
      <c r="N111" s="92"/>
      <c r="O111" s="92"/>
      <c r="P111" s="92"/>
      <c r="Q111" s="55" t="e">
        <f t="shared" si="9"/>
        <v>#DIV/0!</v>
      </c>
      <c r="R111" s="55" t="e">
        <f t="shared" si="10"/>
        <v>#DIV/0!</v>
      </c>
      <c r="S111" s="55" t="e">
        <f t="shared" si="11"/>
        <v>#DIV/0!</v>
      </c>
      <c r="T111" s="55" t="e">
        <f t="shared" si="12"/>
        <v>#DIV/0!</v>
      </c>
      <c r="U111" s="33" t="e">
        <f>M111/#REF!%</f>
        <v>#REF!</v>
      </c>
    </row>
    <row r="112" spans="1:21" ht="27.6" hidden="1" x14ac:dyDescent="0.3">
      <c r="A112" s="75"/>
      <c r="B112" s="46" t="s">
        <v>205</v>
      </c>
      <c r="C112" s="39" t="s">
        <v>179</v>
      </c>
      <c r="D112" s="92"/>
      <c r="E112" s="93">
        <f t="shared" si="13"/>
        <v>0</v>
      </c>
      <c r="F112" s="92"/>
      <c r="G112" s="92"/>
      <c r="H112" s="92"/>
      <c r="I112" s="93">
        <f t="shared" si="7"/>
        <v>0</v>
      </c>
      <c r="J112" s="92"/>
      <c r="K112" s="92"/>
      <c r="L112" s="92"/>
      <c r="M112" s="93">
        <f t="shared" si="8"/>
        <v>0</v>
      </c>
      <c r="N112" s="92"/>
      <c r="O112" s="92"/>
      <c r="P112" s="92"/>
      <c r="Q112" s="55" t="e">
        <f t="shared" si="9"/>
        <v>#DIV/0!</v>
      </c>
      <c r="R112" s="55" t="e">
        <f t="shared" si="10"/>
        <v>#DIV/0!</v>
      </c>
      <c r="S112" s="55" t="e">
        <f t="shared" si="11"/>
        <v>#DIV/0!</v>
      </c>
      <c r="T112" s="55" t="e">
        <f t="shared" si="12"/>
        <v>#DIV/0!</v>
      </c>
      <c r="U112" s="33" t="e">
        <f>M112/#REF!%</f>
        <v>#REF!</v>
      </c>
    </row>
    <row r="113" spans="1:21" ht="27.6" hidden="1" x14ac:dyDescent="0.3">
      <c r="A113" s="75"/>
      <c r="B113" s="46" t="s">
        <v>206</v>
      </c>
      <c r="C113" s="39" t="s">
        <v>180</v>
      </c>
      <c r="D113" s="92"/>
      <c r="E113" s="93">
        <f t="shared" si="13"/>
        <v>0</v>
      </c>
      <c r="F113" s="92"/>
      <c r="G113" s="92"/>
      <c r="H113" s="92"/>
      <c r="I113" s="93">
        <f t="shared" si="7"/>
        <v>0</v>
      </c>
      <c r="J113" s="92"/>
      <c r="K113" s="92"/>
      <c r="L113" s="92"/>
      <c r="M113" s="93">
        <f t="shared" si="8"/>
        <v>0</v>
      </c>
      <c r="N113" s="92"/>
      <c r="O113" s="92"/>
      <c r="P113" s="92"/>
      <c r="Q113" s="55" t="e">
        <f t="shared" si="9"/>
        <v>#DIV/0!</v>
      </c>
      <c r="R113" s="55" t="e">
        <f t="shared" si="10"/>
        <v>#DIV/0!</v>
      </c>
      <c r="S113" s="55" t="e">
        <f t="shared" si="11"/>
        <v>#DIV/0!</v>
      </c>
      <c r="T113" s="55" t="e">
        <f t="shared" si="12"/>
        <v>#DIV/0!</v>
      </c>
      <c r="U113" s="33" t="e">
        <f>M113/#REF!%</f>
        <v>#REF!</v>
      </c>
    </row>
    <row r="114" spans="1:21" ht="13.8" hidden="1" x14ac:dyDescent="0.3">
      <c r="A114" s="75"/>
      <c r="B114" s="46" t="s">
        <v>207</v>
      </c>
      <c r="C114" s="38" t="s">
        <v>181</v>
      </c>
      <c r="D114" s="92"/>
      <c r="E114" s="93">
        <f t="shared" si="13"/>
        <v>0</v>
      </c>
      <c r="F114" s="92"/>
      <c r="G114" s="92"/>
      <c r="H114" s="92"/>
      <c r="I114" s="93">
        <f t="shared" si="7"/>
        <v>0</v>
      </c>
      <c r="J114" s="92"/>
      <c r="K114" s="92"/>
      <c r="L114" s="92"/>
      <c r="M114" s="93">
        <f t="shared" si="8"/>
        <v>0</v>
      </c>
      <c r="N114" s="92"/>
      <c r="O114" s="92"/>
      <c r="P114" s="92"/>
      <c r="Q114" s="55" t="e">
        <f t="shared" si="9"/>
        <v>#DIV/0!</v>
      </c>
      <c r="R114" s="55" t="e">
        <f t="shared" si="10"/>
        <v>#DIV/0!</v>
      </c>
      <c r="S114" s="55" t="e">
        <f t="shared" si="11"/>
        <v>#DIV/0!</v>
      </c>
      <c r="T114" s="55" t="e">
        <f t="shared" si="12"/>
        <v>#DIV/0!</v>
      </c>
      <c r="U114" s="33" t="e">
        <f>M114/#REF!%</f>
        <v>#REF!</v>
      </c>
    </row>
    <row r="115" spans="1:21" ht="27.6" hidden="1" x14ac:dyDescent="0.3">
      <c r="A115" s="75"/>
      <c r="B115" s="46" t="s">
        <v>208</v>
      </c>
      <c r="C115" s="39" t="s">
        <v>182</v>
      </c>
      <c r="D115" s="92"/>
      <c r="E115" s="93">
        <f t="shared" si="13"/>
        <v>0</v>
      </c>
      <c r="F115" s="92"/>
      <c r="G115" s="92"/>
      <c r="H115" s="92"/>
      <c r="I115" s="93">
        <f t="shared" si="7"/>
        <v>0</v>
      </c>
      <c r="J115" s="92"/>
      <c r="K115" s="92"/>
      <c r="L115" s="92"/>
      <c r="M115" s="93">
        <f t="shared" si="8"/>
        <v>0</v>
      </c>
      <c r="N115" s="92"/>
      <c r="O115" s="92"/>
      <c r="P115" s="92"/>
      <c r="Q115" s="55" t="e">
        <f t="shared" si="9"/>
        <v>#DIV/0!</v>
      </c>
      <c r="R115" s="55" t="e">
        <f t="shared" si="10"/>
        <v>#DIV/0!</v>
      </c>
      <c r="S115" s="55" t="e">
        <f t="shared" si="11"/>
        <v>#DIV/0!</v>
      </c>
      <c r="T115" s="55" t="e">
        <f t="shared" si="12"/>
        <v>#DIV/0!</v>
      </c>
      <c r="U115" s="33" t="e">
        <f>M115/#REF!%</f>
        <v>#REF!</v>
      </c>
    </row>
    <row r="116" spans="1:21" ht="82.8" hidden="1" x14ac:dyDescent="0.3">
      <c r="A116" s="75"/>
      <c r="B116" s="46" t="s">
        <v>209</v>
      </c>
      <c r="C116" s="39" t="s">
        <v>183</v>
      </c>
      <c r="D116" s="92"/>
      <c r="E116" s="93">
        <f t="shared" si="13"/>
        <v>0</v>
      </c>
      <c r="F116" s="92"/>
      <c r="G116" s="92"/>
      <c r="H116" s="92"/>
      <c r="I116" s="93">
        <f t="shared" si="7"/>
        <v>0</v>
      </c>
      <c r="J116" s="92"/>
      <c r="K116" s="92"/>
      <c r="L116" s="92"/>
      <c r="M116" s="93">
        <f t="shared" si="8"/>
        <v>0</v>
      </c>
      <c r="N116" s="92"/>
      <c r="O116" s="92"/>
      <c r="P116" s="92"/>
      <c r="Q116" s="55" t="e">
        <f t="shared" si="9"/>
        <v>#DIV/0!</v>
      </c>
      <c r="R116" s="55" t="e">
        <f t="shared" si="10"/>
        <v>#DIV/0!</v>
      </c>
      <c r="S116" s="55" t="e">
        <f t="shared" si="11"/>
        <v>#DIV/0!</v>
      </c>
      <c r="T116" s="55" t="e">
        <f t="shared" si="12"/>
        <v>#DIV/0!</v>
      </c>
      <c r="U116" s="33" t="e">
        <f>M116/#REF!%</f>
        <v>#REF!</v>
      </c>
    </row>
    <row r="117" spans="1:21" ht="151.80000000000001" hidden="1" x14ac:dyDescent="0.3">
      <c r="A117" s="75"/>
      <c r="B117" s="46" t="s">
        <v>210</v>
      </c>
      <c r="C117" s="39" t="s">
        <v>285</v>
      </c>
      <c r="D117" s="92"/>
      <c r="E117" s="93">
        <f t="shared" si="13"/>
        <v>0</v>
      </c>
      <c r="F117" s="92"/>
      <c r="G117" s="92"/>
      <c r="H117" s="92"/>
      <c r="I117" s="93">
        <f t="shared" si="7"/>
        <v>0</v>
      </c>
      <c r="J117" s="92"/>
      <c r="K117" s="92"/>
      <c r="L117" s="92"/>
      <c r="M117" s="93">
        <f t="shared" si="8"/>
        <v>0</v>
      </c>
      <c r="N117" s="92"/>
      <c r="O117" s="92"/>
      <c r="P117" s="92"/>
      <c r="Q117" s="55" t="e">
        <f t="shared" si="9"/>
        <v>#DIV/0!</v>
      </c>
      <c r="R117" s="55" t="e">
        <f t="shared" si="10"/>
        <v>#DIV/0!</v>
      </c>
      <c r="S117" s="55" t="e">
        <f t="shared" si="11"/>
        <v>#DIV/0!</v>
      </c>
      <c r="T117" s="55" t="e">
        <f t="shared" si="12"/>
        <v>#DIV/0!</v>
      </c>
      <c r="U117" s="33" t="e">
        <f>M117/#REF!%</f>
        <v>#REF!</v>
      </c>
    </row>
    <row r="118" spans="1:21" ht="41.4" hidden="1" x14ac:dyDescent="0.3">
      <c r="A118" s="75"/>
      <c r="B118" s="46" t="s">
        <v>211</v>
      </c>
      <c r="C118" s="39" t="s">
        <v>286</v>
      </c>
      <c r="D118" s="92"/>
      <c r="E118" s="93">
        <f t="shared" si="13"/>
        <v>0</v>
      </c>
      <c r="F118" s="92"/>
      <c r="G118" s="92"/>
      <c r="H118" s="92"/>
      <c r="I118" s="93">
        <f t="shared" si="7"/>
        <v>0</v>
      </c>
      <c r="J118" s="92"/>
      <c r="K118" s="92"/>
      <c r="L118" s="92"/>
      <c r="M118" s="93">
        <f t="shared" si="8"/>
        <v>0</v>
      </c>
      <c r="N118" s="92"/>
      <c r="O118" s="92"/>
      <c r="P118" s="92"/>
      <c r="Q118" s="55" t="e">
        <f t="shared" si="9"/>
        <v>#DIV/0!</v>
      </c>
      <c r="R118" s="55" t="e">
        <f t="shared" si="10"/>
        <v>#DIV/0!</v>
      </c>
      <c r="S118" s="55" t="e">
        <f t="shared" si="11"/>
        <v>#DIV/0!</v>
      </c>
      <c r="T118" s="55" t="e">
        <f t="shared" si="12"/>
        <v>#DIV/0!</v>
      </c>
      <c r="U118" s="33" t="e">
        <f>M118/#REF!%</f>
        <v>#REF!</v>
      </c>
    </row>
    <row r="119" spans="1:21" ht="41.4" hidden="1" x14ac:dyDescent="0.3">
      <c r="A119" s="75"/>
      <c r="B119" s="46" t="s">
        <v>212</v>
      </c>
      <c r="C119" s="39" t="s">
        <v>287</v>
      </c>
      <c r="D119" s="92"/>
      <c r="E119" s="93">
        <f t="shared" si="13"/>
        <v>0</v>
      </c>
      <c r="F119" s="92"/>
      <c r="G119" s="92"/>
      <c r="H119" s="92"/>
      <c r="I119" s="93">
        <f t="shared" si="7"/>
        <v>0</v>
      </c>
      <c r="J119" s="92"/>
      <c r="K119" s="92"/>
      <c r="L119" s="92"/>
      <c r="M119" s="93">
        <f t="shared" si="8"/>
        <v>0</v>
      </c>
      <c r="N119" s="92"/>
      <c r="O119" s="92"/>
      <c r="P119" s="92"/>
      <c r="Q119" s="55" t="e">
        <f t="shared" si="9"/>
        <v>#DIV/0!</v>
      </c>
      <c r="R119" s="55" t="e">
        <f t="shared" si="10"/>
        <v>#DIV/0!</v>
      </c>
      <c r="S119" s="55" t="e">
        <f t="shared" si="11"/>
        <v>#DIV/0!</v>
      </c>
      <c r="T119" s="55" t="e">
        <f t="shared" si="12"/>
        <v>#DIV/0!</v>
      </c>
      <c r="U119" s="33" t="e">
        <f>M119/#REF!%</f>
        <v>#REF!</v>
      </c>
    </row>
    <row r="120" spans="1:21" ht="41.4" hidden="1" x14ac:dyDescent="0.3">
      <c r="A120" s="75"/>
      <c r="B120" s="46" t="s">
        <v>213</v>
      </c>
      <c r="C120" s="39" t="s">
        <v>288</v>
      </c>
      <c r="D120" s="92"/>
      <c r="E120" s="93">
        <f t="shared" si="13"/>
        <v>0</v>
      </c>
      <c r="F120" s="92"/>
      <c r="G120" s="92"/>
      <c r="H120" s="92"/>
      <c r="I120" s="93">
        <f t="shared" si="7"/>
        <v>0</v>
      </c>
      <c r="J120" s="92"/>
      <c r="K120" s="92"/>
      <c r="L120" s="92"/>
      <c r="M120" s="93">
        <f t="shared" si="8"/>
        <v>0</v>
      </c>
      <c r="N120" s="92"/>
      <c r="O120" s="92"/>
      <c r="P120" s="92"/>
      <c r="Q120" s="55" t="e">
        <f t="shared" si="9"/>
        <v>#DIV/0!</v>
      </c>
      <c r="R120" s="55" t="e">
        <f t="shared" si="10"/>
        <v>#DIV/0!</v>
      </c>
      <c r="S120" s="55" t="e">
        <f t="shared" si="11"/>
        <v>#DIV/0!</v>
      </c>
      <c r="T120" s="55" t="e">
        <f t="shared" si="12"/>
        <v>#DIV/0!</v>
      </c>
      <c r="U120" s="33" t="e">
        <f>M120/#REF!%</f>
        <v>#REF!</v>
      </c>
    </row>
    <row r="121" spans="1:21" ht="27.6" hidden="1" x14ac:dyDescent="0.3">
      <c r="A121" s="75"/>
      <c r="B121" s="46" t="s">
        <v>214</v>
      </c>
      <c r="C121" s="39" t="s">
        <v>289</v>
      </c>
      <c r="D121" s="92"/>
      <c r="E121" s="93">
        <f t="shared" si="13"/>
        <v>0</v>
      </c>
      <c r="F121" s="92"/>
      <c r="G121" s="92"/>
      <c r="H121" s="92"/>
      <c r="I121" s="93">
        <f t="shared" si="7"/>
        <v>0</v>
      </c>
      <c r="J121" s="92"/>
      <c r="K121" s="92"/>
      <c r="L121" s="92"/>
      <c r="M121" s="93">
        <f t="shared" si="8"/>
        <v>0</v>
      </c>
      <c r="N121" s="92"/>
      <c r="O121" s="92"/>
      <c r="P121" s="92"/>
      <c r="Q121" s="55" t="e">
        <f t="shared" si="9"/>
        <v>#DIV/0!</v>
      </c>
      <c r="R121" s="55" t="e">
        <f t="shared" si="10"/>
        <v>#DIV/0!</v>
      </c>
      <c r="S121" s="55" t="e">
        <f t="shared" si="11"/>
        <v>#DIV/0!</v>
      </c>
      <c r="T121" s="55" t="e">
        <f t="shared" si="12"/>
        <v>#DIV/0!</v>
      </c>
      <c r="U121" s="33" t="e">
        <f>M121/#REF!%</f>
        <v>#REF!</v>
      </c>
    </row>
    <row r="122" spans="1:21" ht="41.4" hidden="1" x14ac:dyDescent="0.3">
      <c r="A122" s="75"/>
      <c r="B122" s="46" t="s">
        <v>215</v>
      </c>
      <c r="C122" s="39" t="s">
        <v>290</v>
      </c>
      <c r="D122" s="92"/>
      <c r="E122" s="93">
        <f t="shared" si="13"/>
        <v>0</v>
      </c>
      <c r="F122" s="92"/>
      <c r="G122" s="92"/>
      <c r="H122" s="92"/>
      <c r="I122" s="93">
        <f t="shared" si="7"/>
        <v>0</v>
      </c>
      <c r="J122" s="92"/>
      <c r="K122" s="92"/>
      <c r="L122" s="92"/>
      <c r="M122" s="93">
        <f t="shared" si="8"/>
        <v>0</v>
      </c>
      <c r="N122" s="92"/>
      <c r="O122" s="92"/>
      <c r="P122" s="92"/>
      <c r="Q122" s="55" t="e">
        <f t="shared" si="9"/>
        <v>#DIV/0!</v>
      </c>
      <c r="R122" s="55" t="e">
        <f t="shared" si="10"/>
        <v>#DIV/0!</v>
      </c>
      <c r="S122" s="55" t="e">
        <f t="shared" si="11"/>
        <v>#DIV/0!</v>
      </c>
      <c r="T122" s="55" t="e">
        <f t="shared" si="12"/>
        <v>#DIV/0!</v>
      </c>
      <c r="U122" s="33" t="e">
        <f>M122/#REF!%</f>
        <v>#REF!</v>
      </c>
    </row>
    <row r="123" spans="1:21" ht="55.2" hidden="1" x14ac:dyDescent="0.3">
      <c r="A123" s="75"/>
      <c r="B123" s="46" t="s">
        <v>216</v>
      </c>
      <c r="C123" s="39" t="s">
        <v>291</v>
      </c>
      <c r="D123" s="92"/>
      <c r="E123" s="93">
        <f t="shared" si="13"/>
        <v>0</v>
      </c>
      <c r="F123" s="92"/>
      <c r="G123" s="92"/>
      <c r="H123" s="92"/>
      <c r="I123" s="93">
        <f t="shared" si="7"/>
        <v>0</v>
      </c>
      <c r="J123" s="92"/>
      <c r="K123" s="92"/>
      <c r="L123" s="92"/>
      <c r="M123" s="93">
        <f t="shared" si="8"/>
        <v>0</v>
      </c>
      <c r="N123" s="92"/>
      <c r="O123" s="92"/>
      <c r="P123" s="92"/>
      <c r="Q123" s="55" t="e">
        <f t="shared" si="9"/>
        <v>#DIV/0!</v>
      </c>
      <c r="R123" s="55" t="e">
        <f t="shared" si="10"/>
        <v>#DIV/0!</v>
      </c>
      <c r="S123" s="55" t="e">
        <f t="shared" si="11"/>
        <v>#DIV/0!</v>
      </c>
      <c r="T123" s="55" t="e">
        <f t="shared" si="12"/>
        <v>#DIV/0!</v>
      </c>
      <c r="U123" s="33" t="e">
        <f>M123/#REF!%</f>
        <v>#REF!</v>
      </c>
    </row>
    <row r="124" spans="1:21" ht="27.6" hidden="1" x14ac:dyDescent="0.3">
      <c r="A124" s="75"/>
      <c r="B124" s="46" t="s">
        <v>217</v>
      </c>
      <c r="C124" s="39" t="s">
        <v>292</v>
      </c>
      <c r="D124" s="92"/>
      <c r="E124" s="93">
        <f t="shared" si="13"/>
        <v>0</v>
      </c>
      <c r="F124" s="92"/>
      <c r="G124" s="92"/>
      <c r="H124" s="92"/>
      <c r="I124" s="93">
        <f t="shared" si="7"/>
        <v>0</v>
      </c>
      <c r="J124" s="92"/>
      <c r="K124" s="92"/>
      <c r="L124" s="92"/>
      <c r="M124" s="93">
        <f t="shared" si="8"/>
        <v>0</v>
      </c>
      <c r="N124" s="92"/>
      <c r="O124" s="92"/>
      <c r="P124" s="92"/>
      <c r="Q124" s="55" t="e">
        <f t="shared" si="9"/>
        <v>#DIV/0!</v>
      </c>
      <c r="R124" s="55" t="e">
        <f t="shared" si="10"/>
        <v>#DIV/0!</v>
      </c>
      <c r="S124" s="55" t="e">
        <f t="shared" si="11"/>
        <v>#DIV/0!</v>
      </c>
      <c r="T124" s="55" t="e">
        <f t="shared" si="12"/>
        <v>#DIV/0!</v>
      </c>
      <c r="U124" s="33" t="e">
        <f>M124/#REF!%</f>
        <v>#REF!</v>
      </c>
    </row>
    <row r="125" spans="1:21" ht="27.6" hidden="1" x14ac:dyDescent="0.3">
      <c r="A125" s="75"/>
      <c r="B125" s="46" t="s">
        <v>218</v>
      </c>
      <c r="C125" s="39" t="s">
        <v>293</v>
      </c>
      <c r="D125" s="92"/>
      <c r="E125" s="93">
        <f t="shared" si="13"/>
        <v>0</v>
      </c>
      <c r="F125" s="92"/>
      <c r="G125" s="92"/>
      <c r="H125" s="92"/>
      <c r="I125" s="93">
        <f t="shared" si="7"/>
        <v>0</v>
      </c>
      <c r="J125" s="92"/>
      <c r="K125" s="92"/>
      <c r="L125" s="92"/>
      <c r="M125" s="93">
        <f t="shared" si="8"/>
        <v>0</v>
      </c>
      <c r="N125" s="92"/>
      <c r="O125" s="92"/>
      <c r="P125" s="92"/>
      <c r="Q125" s="55" t="e">
        <f t="shared" si="9"/>
        <v>#DIV/0!</v>
      </c>
      <c r="R125" s="55" t="e">
        <f t="shared" si="10"/>
        <v>#DIV/0!</v>
      </c>
      <c r="S125" s="55" t="e">
        <f t="shared" si="11"/>
        <v>#DIV/0!</v>
      </c>
      <c r="T125" s="55" t="e">
        <f t="shared" si="12"/>
        <v>#DIV/0!</v>
      </c>
      <c r="U125" s="33" t="e">
        <f>M125/#REF!%</f>
        <v>#REF!</v>
      </c>
    </row>
    <row r="126" spans="1:21" ht="27.6" hidden="1" x14ac:dyDescent="0.3">
      <c r="A126" s="75"/>
      <c r="B126" s="46" t="s">
        <v>219</v>
      </c>
      <c r="C126" s="39" t="s">
        <v>294</v>
      </c>
      <c r="D126" s="92"/>
      <c r="E126" s="93">
        <f t="shared" si="13"/>
        <v>0</v>
      </c>
      <c r="F126" s="92"/>
      <c r="G126" s="92"/>
      <c r="H126" s="92"/>
      <c r="I126" s="93">
        <f t="shared" si="7"/>
        <v>0</v>
      </c>
      <c r="J126" s="92"/>
      <c r="K126" s="92"/>
      <c r="L126" s="92"/>
      <c r="M126" s="93">
        <f t="shared" si="8"/>
        <v>0</v>
      </c>
      <c r="N126" s="92"/>
      <c r="O126" s="92"/>
      <c r="P126" s="92"/>
      <c r="Q126" s="55" t="e">
        <f t="shared" si="9"/>
        <v>#DIV/0!</v>
      </c>
      <c r="R126" s="55" t="e">
        <f t="shared" si="10"/>
        <v>#DIV/0!</v>
      </c>
      <c r="S126" s="55" t="e">
        <f t="shared" si="11"/>
        <v>#DIV/0!</v>
      </c>
      <c r="T126" s="55" t="e">
        <f t="shared" si="12"/>
        <v>#DIV/0!</v>
      </c>
      <c r="U126" s="33" t="e">
        <f>M126/#REF!%</f>
        <v>#REF!</v>
      </c>
    </row>
    <row r="127" spans="1:21" ht="69" hidden="1" x14ac:dyDescent="0.3">
      <c r="A127" s="75"/>
      <c r="B127" s="46" t="s">
        <v>220</v>
      </c>
      <c r="C127" s="39" t="s">
        <v>295</v>
      </c>
      <c r="D127" s="92"/>
      <c r="E127" s="93">
        <f t="shared" si="13"/>
        <v>0</v>
      </c>
      <c r="F127" s="92"/>
      <c r="G127" s="92"/>
      <c r="H127" s="92"/>
      <c r="I127" s="93">
        <f t="shared" si="7"/>
        <v>0</v>
      </c>
      <c r="J127" s="92"/>
      <c r="K127" s="92"/>
      <c r="L127" s="92"/>
      <c r="M127" s="93">
        <f t="shared" si="8"/>
        <v>0</v>
      </c>
      <c r="N127" s="92"/>
      <c r="O127" s="92"/>
      <c r="P127" s="92"/>
      <c r="Q127" s="55" t="e">
        <f t="shared" si="9"/>
        <v>#DIV/0!</v>
      </c>
      <c r="R127" s="55" t="e">
        <f t="shared" si="10"/>
        <v>#DIV/0!</v>
      </c>
      <c r="S127" s="55" t="e">
        <f t="shared" si="11"/>
        <v>#DIV/0!</v>
      </c>
      <c r="T127" s="55" t="e">
        <f t="shared" si="12"/>
        <v>#DIV/0!</v>
      </c>
      <c r="U127" s="33" t="e">
        <f>M127/#REF!%</f>
        <v>#REF!</v>
      </c>
    </row>
    <row r="128" spans="1:21" ht="27.6" hidden="1" x14ac:dyDescent="0.3">
      <c r="A128" s="75"/>
      <c r="B128" s="46" t="s">
        <v>221</v>
      </c>
      <c r="C128" s="39" t="s">
        <v>296</v>
      </c>
      <c r="D128" s="92"/>
      <c r="E128" s="93">
        <f t="shared" si="13"/>
        <v>0</v>
      </c>
      <c r="F128" s="92"/>
      <c r="G128" s="92"/>
      <c r="H128" s="92"/>
      <c r="I128" s="93">
        <f t="shared" si="7"/>
        <v>0</v>
      </c>
      <c r="J128" s="92"/>
      <c r="K128" s="92"/>
      <c r="L128" s="92"/>
      <c r="M128" s="93">
        <f t="shared" si="8"/>
        <v>0</v>
      </c>
      <c r="N128" s="92"/>
      <c r="O128" s="92"/>
      <c r="P128" s="92"/>
      <c r="Q128" s="55" t="e">
        <f t="shared" si="9"/>
        <v>#DIV/0!</v>
      </c>
      <c r="R128" s="55" t="e">
        <f t="shared" si="10"/>
        <v>#DIV/0!</v>
      </c>
      <c r="S128" s="55" t="e">
        <f t="shared" si="11"/>
        <v>#DIV/0!</v>
      </c>
      <c r="T128" s="55" t="e">
        <f t="shared" si="12"/>
        <v>#DIV/0!</v>
      </c>
      <c r="U128" s="33" t="e">
        <f>M128/#REF!%</f>
        <v>#REF!</v>
      </c>
    </row>
    <row r="129" spans="1:21" ht="27.6" hidden="1" x14ac:dyDescent="0.3">
      <c r="A129" s="75"/>
      <c r="B129" s="46" t="s">
        <v>222</v>
      </c>
      <c r="C129" s="38" t="s">
        <v>297</v>
      </c>
      <c r="D129" s="92"/>
      <c r="E129" s="93">
        <f t="shared" si="13"/>
        <v>0</v>
      </c>
      <c r="F129" s="92"/>
      <c r="G129" s="92"/>
      <c r="H129" s="92"/>
      <c r="I129" s="93">
        <f t="shared" si="7"/>
        <v>0</v>
      </c>
      <c r="J129" s="92"/>
      <c r="K129" s="92"/>
      <c r="L129" s="92"/>
      <c r="M129" s="93">
        <f t="shared" si="8"/>
        <v>0</v>
      </c>
      <c r="N129" s="92"/>
      <c r="O129" s="92"/>
      <c r="P129" s="92"/>
      <c r="Q129" s="55" t="e">
        <f t="shared" si="9"/>
        <v>#DIV/0!</v>
      </c>
      <c r="R129" s="55" t="e">
        <f t="shared" si="10"/>
        <v>#DIV/0!</v>
      </c>
      <c r="S129" s="55" t="e">
        <f t="shared" si="11"/>
        <v>#DIV/0!</v>
      </c>
      <c r="T129" s="55" t="e">
        <f t="shared" si="12"/>
        <v>#DIV/0!</v>
      </c>
      <c r="U129" s="33" t="e">
        <f>M129/#REF!%</f>
        <v>#REF!</v>
      </c>
    </row>
    <row r="130" spans="1:21" ht="13.8" hidden="1" x14ac:dyDescent="0.3">
      <c r="A130" s="75"/>
      <c r="B130" s="46" t="s">
        <v>223</v>
      </c>
      <c r="C130" s="38" t="s">
        <v>298</v>
      </c>
      <c r="D130" s="92"/>
      <c r="E130" s="93">
        <f t="shared" si="13"/>
        <v>0</v>
      </c>
      <c r="F130" s="92"/>
      <c r="G130" s="92"/>
      <c r="H130" s="92"/>
      <c r="I130" s="93">
        <f t="shared" si="7"/>
        <v>0</v>
      </c>
      <c r="J130" s="92"/>
      <c r="K130" s="92"/>
      <c r="L130" s="92"/>
      <c r="M130" s="93">
        <f t="shared" si="8"/>
        <v>0</v>
      </c>
      <c r="N130" s="92"/>
      <c r="O130" s="92"/>
      <c r="P130" s="92"/>
      <c r="Q130" s="55" t="e">
        <f t="shared" si="9"/>
        <v>#DIV/0!</v>
      </c>
      <c r="R130" s="55" t="e">
        <f t="shared" si="10"/>
        <v>#DIV/0!</v>
      </c>
      <c r="S130" s="55" t="e">
        <f t="shared" si="11"/>
        <v>#DIV/0!</v>
      </c>
      <c r="T130" s="55" t="e">
        <f t="shared" si="12"/>
        <v>#DIV/0!</v>
      </c>
      <c r="U130" s="33" t="e">
        <f>M130/#REF!%</f>
        <v>#REF!</v>
      </c>
    </row>
    <row r="131" spans="1:21" ht="13.8" hidden="1" x14ac:dyDescent="0.3">
      <c r="A131" s="75"/>
      <c r="B131" s="46" t="s">
        <v>224</v>
      </c>
      <c r="C131" s="38" t="s">
        <v>324</v>
      </c>
      <c r="D131" s="92"/>
      <c r="E131" s="93">
        <f t="shared" si="13"/>
        <v>0</v>
      </c>
      <c r="F131" s="92"/>
      <c r="G131" s="92"/>
      <c r="H131" s="92"/>
      <c r="I131" s="93">
        <f t="shared" si="7"/>
        <v>0</v>
      </c>
      <c r="J131" s="92"/>
      <c r="K131" s="92"/>
      <c r="L131" s="92"/>
      <c r="M131" s="93">
        <f t="shared" si="8"/>
        <v>0</v>
      </c>
      <c r="N131" s="92"/>
      <c r="O131" s="92"/>
      <c r="P131" s="92"/>
      <c r="Q131" s="55" t="e">
        <f t="shared" si="9"/>
        <v>#DIV/0!</v>
      </c>
      <c r="R131" s="55" t="e">
        <f t="shared" si="10"/>
        <v>#DIV/0!</v>
      </c>
      <c r="S131" s="55" t="e">
        <f t="shared" si="11"/>
        <v>#DIV/0!</v>
      </c>
      <c r="T131" s="55" t="e">
        <f t="shared" si="12"/>
        <v>#DIV/0!</v>
      </c>
      <c r="U131" s="33" t="e">
        <f>M131/#REF!%</f>
        <v>#REF!</v>
      </c>
    </row>
    <row r="132" spans="1:21" ht="55.2" hidden="1" x14ac:dyDescent="0.3">
      <c r="A132" s="75"/>
      <c r="B132" s="46" t="s">
        <v>225</v>
      </c>
      <c r="C132" s="38" t="s">
        <v>325</v>
      </c>
      <c r="D132" s="92"/>
      <c r="E132" s="93">
        <f t="shared" si="13"/>
        <v>0</v>
      </c>
      <c r="F132" s="92"/>
      <c r="G132" s="92"/>
      <c r="H132" s="92"/>
      <c r="I132" s="93">
        <f t="shared" si="7"/>
        <v>0</v>
      </c>
      <c r="J132" s="92"/>
      <c r="K132" s="92"/>
      <c r="L132" s="92"/>
      <c r="M132" s="93">
        <f t="shared" si="8"/>
        <v>0</v>
      </c>
      <c r="N132" s="92"/>
      <c r="O132" s="92"/>
      <c r="P132" s="92"/>
      <c r="Q132" s="55" t="e">
        <f t="shared" si="9"/>
        <v>#DIV/0!</v>
      </c>
      <c r="R132" s="55" t="e">
        <f t="shared" si="10"/>
        <v>#DIV/0!</v>
      </c>
      <c r="S132" s="55" t="e">
        <f t="shared" si="11"/>
        <v>#DIV/0!</v>
      </c>
      <c r="T132" s="55" t="e">
        <f t="shared" si="12"/>
        <v>#DIV/0!</v>
      </c>
      <c r="U132" s="33" t="e">
        <f>M132/#REF!%</f>
        <v>#REF!</v>
      </c>
    </row>
    <row r="133" spans="1:21" ht="55.2" hidden="1" x14ac:dyDescent="0.3">
      <c r="A133" s="75"/>
      <c r="B133" s="46" t="s">
        <v>226</v>
      </c>
      <c r="C133" s="38" t="s">
        <v>326</v>
      </c>
      <c r="D133" s="92"/>
      <c r="E133" s="93">
        <f t="shared" si="13"/>
        <v>0</v>
      </c>
      <c r="F133" s="92"/>
      <c r="G133" s="92"/>
      <c r="H133" s="92"/>
      <c r="I133" s="93">
        <f t="shared" si="7"/>
        <v>0</v>
      </c>
      <c r="J133" s="92"/>
      <c r="K133" s="92"/>
      <c r="L133" s="92"/>
      <c r="M133" s="93">
        <f t="shared" si="8"/>
        <v>0</v>
      </c>
      <c r="N133" s="92"/>
      <c r="O133" s="92"/>
      <c r="P133" s="92"/>
      <c r="Q133" s="55" t="e">
        <f t="shared" si="9"/>
        <v>#DIV/0!</v>
      </c>
      <c r="R133" s="55" t="e">
        <f t="shared" si="10"/>
        <v>#DIV/0!</v>
      </c>
      <c r="S133" s="55" t="e">
        <f t="shared" si="11"/>
        <v>#DIV/0!</v>
      </c>
      <c r="T133" s="55" t="e">
        <f t="shared" si="12"/>
        <v>#DIV/0!</v>
      </c>
      <c r="U133" s="33" t="e">
        <f>M133/#REF!%</f>
        <v>#REF!</v>
      </c>
    </row>
    <row r="134" spans="1:21" ht="41.4" hidden="1" x14ac:dyDescent="0.3">
      <c r="A134" s="75"/>
      <c r="B134" s="46" t="s">
        <v>227</v>
      </c>
      <c r="C134" s="39" t="s">
        <v>327</v>
      </c>
      <c r="D134" s="92"/>
      <c r="E134" s="93">
        <f t="shared" si="13"/>
        <v>0</v>
      </c>
      <c r="F134" s="92"/>
      <c r="G134" s="92"/>
      <c r="H134" s="92"/>
      <c r="I134" s="93">
        <f t="shared" si="7"/>
        <v>0</v>
      </c>
      <c r="J134" s="92"/>
      <c r="K134" s="92"/>
      <c r="L134" s="92"/>
      <c r="M134" s="93">
        <f t="shared" si="8"/>
        <v>0</v>
      </c>
      <c r="N134" s="92"/>
      <c r="O134" s="92"/>
      <c r="P134" s="92"/>
      <c r="Q134" s="55" t="e">
        <f t="shared" si="9"/>
        <v>#DIV/0!</v>
      </c>
      <c r="R134" s="55" t="e">
        <f t="shared" si="10"/>
        <v>#DIV/0!</v>
      </c>
      <c r="S134" s="55" t="e">
        <f t="shared" si="11"/>
        <v>#DIV/0!</v>
      </c>
      <c r="T134" s="55" t="e">
        <f t="shared" si="12"/>
        <v>#DIV/0!</v>
      </c>
      <c r="U134" s="33" t="e">
        <f>M134/#REF!%</f>
        <v>#REF!</v>
      </c>
    </row>
    <row r="135" spans="1:21" ht="27.6" hidden="1" x14ac:dyDescent="0.3">
      <c r="A135" s="75"/>
      <c r="B135" s="46" t="s">
        <v>228</v>
      </c>
      <c r="C135" s="39" t="s">
        <v>328</v>
      </c>
      <c r="D135" s="92"/>
      <c r="E135" s="93">
        <f t="shared" si="13"/>
        <v>0</v>
      </c>
      <c r="F135" s="92"/>
      <c r="G135" s="92"/>
      <c r="H135" s="92"/>
      <c r="I135" s="93">
        <f t="shared" si="7"/>
        <v>0</v>
      </c>
      <c r="J135" s="92"/>
      <c r="K135" s="92"/>
      <c r="L135" s="92"/>
      <c r="M135" s="93">
        <f t="shared" si="8"/>
        <v>0</v>
      </c>
      <c r="N135" s="92"/>
      <c r="O135" s="92"/>
      <c r="P135" s="92"/>
      <c r="Q135" s="55" t="e">
        <f t="shared" si="9"/>
        <v>#DIV/0!</v>
      </c>
      <c r="R135" s="55" t="e">
        <f t="shared" si="10"/>
        <v>#DIV/0!</v>
      </c>
      <c r="S135" s="55" t="e">
        <f t="shared" si="11"/>
        <v>#DIV/0!</v>
      </c>
      <c r="T135" s="55" t="e">
        <f t="shared" si="12"/>
        <v>#DIV/0!</v>
      </c>
      <c r="U135" s="33" t="e">
        <f>M135/#REF!%</f>
        <v>#REF!</v>
      </c>
    </row>
    <row r="136" spans="1:21" ht="27.6" hidden="1" x14ac:dyDescent="0.3">
      <c r="A136" s="75"/>
      <c r="B136" s="46" t="s">
        <v>229</v>
      </c>
      <c r="C136" s="39" t="s">
        <v>329</v>
      </c>
      <c r="D136" s="92"/>
      <c r="E136" s="93">
        <f t="shared" si="13"/>
        <v>0</v>
      </c>
      <c r="F136" s="92"/>
      <c r="G136" s="92"/>
      <c r="H136" s="92"/>
      <c r="I136" s="93">
        <f t="shared" si="7"/>
        <v>0</v>
      </c>
      <c r="J136" s="92"/>
      <c r="K136" s="92"/>
      <c r="L136" s="92"/>
      <c r="M136" s="93">
        <f t="shared" si="8"/>
        <v>0</v>
      </c>
      <c r="N136" s="92"/>
      <c r="O136" s="92"/>
      <c r="P136" s="92"/>
      <c r="Q136" s="55" t="e">
        <f t="shared" si="9"/>
        <v>#DIV/0!</v>
      </c>
      <c r="R136" s="55" t="e">
        <f t="shared" si="10"/>
        <v>#DIV/0!</v>
      </c>
      <c r="S136" s="55" t="e">
        <f t="shared" si="11"/>
        <v>#DIV/0!</v>
      </c>
      <c r="T136" s="55" t="e">
        <f t="shared" si="12"/>
        <v>#DIV/0!</v>
      </c>
      <c r="U136" s="33" t="e">
        <f>M136/#REF!%</f>
        <v>#REF!</v>
      </c>
    </row>
    <row r="137" spans="1:21" ht="55.2" hidden="1" x14ac:dyDescent="0.3">
      <c r="A137" s="75"/>
      <c r="B137" s="46" t="s">
        <v>230</v>
      </c>
      <c r="C137" s="39" t="s">
        <v>330</v>
      </c>
      <c r="D137" s="92"/>
      <c r="E137" s="93">
        <f t="shared" si="13"/>
        <v>0</v>
      </c>
      <c r="F137" s="92"/>
      <c r="G137" s="92"/>
      <c r="H137" s="92"/>
      <c r="I137" s="93">
        <f t="shared" si="7"/>
        <v>0</v>
      </c>
      <c r="J137" s="92"/>
      <c r="K137" s="92"/>
      <c r="L137" s="92"/>
      <c r="M137" s="93">
        <f t="shared" si="8"/>
        <v>0</v>
      </c>
      <c r="N137" s="92"/>
      <c r="O137" s="92"/>
      <c r="P137" s="92"/>
      <c r="Q137" s="55" t="e">
        <f t="shared" si="9"/>
        <v>#DIV/0!</v>
      </c>
      <c r="R137" s="55" t="e">
        <f t="shared" si="10"/>
        <v>#DIV/0!</v>
      </c>
      <c r="S137" s="55" t="e">
        <f t="shared" si="11"/>
        <v>#DIV/0!</v>
      </c>
      <c r="T137" s="55" t="e">
        <f t="shared" si="12"/>
        <v>#DIV/0!</v>
      </c>
      <c r="U137" s="33" t="e">
        <f>M137/#REF!%</f>
        <v>#REF!</v>
      </c>
    </row>
    <row r="138" spans="1:21" ht="55.2" hidden="1" x14ac:dyDescent="0.3">
      <c r="A138" s="75"/>
      <c r="B138" s="46" t="s">
        <v>231</v>
      </c>
      <c r="C138" s="39" t="s">
        <v>331</v>
      </c>
      <c r="D138" s="92"/>
      <c r="E138" s="93">
        <f t="shared" si="13"/>
        <v>0</v>
      </c>
      <c r="F138" s="92"/>
      <c r="G138" s="92"/>
      <c r="H138" s="92"/>
      <c r="I138" s="93">
        <f t="shared" si="7"/>
        <v>0</v>
      </c>
      <c r="J138" s="92"/>
      <c r="K138" s="92"/>
      <c r="L138" s="92"/>
      <c r="M138" s="93">
        <f t="shared" si="8"/>
        <v>0</v>
      </c>
      <c r="N138" s="92"/>
      <c r="O138" s="92"/>
      <c r="P138" s="92"/>
      <c r="Q138" s="55" t="e">
        <f t="shared" si="9"/>
        <v>#DIV/0!</v>
      </c>
      <c r="R138" s="55" t="e">
        <f t="shared" si="10"/>
        <v>#DIV/0!</v>
      </c>
      <c r="S138" s="55" t="e">
        <f t="shared" si="11"/>
        <v>#DIV/0!</v>
      </c>
      <c r="T138" s="55" t="e">
        <f t="shared" si="12"/>
        <v>#DIV/0!</v>
      </c>
      <c r="U138" s="33" t="e">
        <f>M138/#REF!%</f>
        <v>#REF!</v>
      </c>
    </row>
    <row r="139" spans="1:21" ht="82.8" hidden="1" x14ac:dyDescent="0.3">
      <c r="A139" s="75"/>
      <c r="B139" s="46" t="s">
        <v>232</v>
      </c>
      <c r="C139" s="39" t="s">
        <v>332</v>
      </c>
      <c r="D139" s="92"/>
      <c r="E139" s="93">
        <f t="shared" ref="E139:E202" si="14">F139+G139</f>
        <v>0</v>
      </c>
      <c r="F139" s="92"/>
      <c r="G139" s="92"/>
      <c r="H139" s="92"/>
      <c r="I139" s="93">
        <f t="shared" ref="I139:I202" si="15">J139+K139</f>
        <v>0</v>
      </c>
      <c r="J139" s="92"/>
      <c r="K139" s="92"/>
      <c r="L139" s="92"/>
      <c r="M139" s="93">
        <f t="shared" ref="M139:M202" si="16">N139+O139</f>
        <v>0</v>
      </c>
      <c r="N139" s="92"/>
      <c r="O139" s="92"/>
      <c r="P139" s="92"/>
      <c r="Q139" s="55" t="e">
        <f t="shared" ref="Q139:Q202" si="17">M139/I139*100</f>
        <v>#DIV/0!</v>
      </c>
      <c r="R139" s="55" t="e">
        <f t="shared" ref="R139:R202" si="18">N139/J139*100</f>
        <v>#DIV/0!</v>
      </c>
      <c r="S139" s="55" t="e">
        <f t="shared" ref="S139:S202" si="19">O139/K139*100</f>
        <v>#DIV/0!</v>
      </c>
      <c r="T139" s="55" t="e">
        <f t="shared" ref="T139:T202" si="20">P139/L139*100</f>
        <v>#DIV/0!</v>
      </c>
      <c r="U139" s="33" t="e">
        <f>M139/#REF!%</f>
        <v>#REF!</v>
      </c>
    </row>
    <row r="140" spans="1:21" ht="41.4" hidden="1" x14ac:dyDescent="0.3">
      <c r="A140" s="75"/>
      <c r="B140" s="46" t="s">
        <v>233</v>
      </c>
      <c r="C140" s="38" t="s">
        <v>333</v>
      </c>
      <c r="D140" s="92"/>
      <c r="E140" s="93">
        <f t="shared" si="14"/>
        <v>0</v>
      </c>
      <c r="F140" s="92"/>
      <c r="G140" s="92"/>
      <c r="H140" s="92"/>
      <c r="I140" s="93">
        <f t="shared" si="15"/>
        <v>0</v>
      </c>
      <c r="J140" s="92"/>
      <c r="K140" s="92"/>
      <c r="L140" s="92"/>
      <c r="M140" s="93">
        <f t="shared" si="16"/>
        <v>0</v>
      </c>
      <c r="N140" s="92"/>
      <c r="O140" s="92"/>
      <c r="P140" s="92"/>
      <c r="Q140" s="55" t="e">
        <f t="shared" si="17"/>
        <v>#DIV/0!</v>
      </c>
      <c r="R140" s="55" t="e">
        <f t="shared" si="18"/>
        <v>#DIV/0!</v>
      </c>
      <c r="S140" s="55" t="e">
        <f t="shared" si="19"/>
        <v>#DIV/0!</v>
      </c>
      <c r="T140" s="55" t="e">
        <f t="shared" si="20"/>
        <v>#DIV/0!</v>
      </c>
      <c r="U140" s="33" t="e">
        <f>M140/#REF!%</f>
        <v>#REF!</v>
      </c>
    </row>
    <row r="141" spans="1:21" ht="41.4" hidden="1" x14ac:dyDescent="0.3">
      <c r="A141" s="75"/>
      <c r="B141" s="46" t="s">
        <v>234</v>
      </c>
      <c r="C141" s="38" t="s">
        <v>334</v>
      </c>
      <c r="D141" s="92"/>
      <c r="E141" s="93">
        <f t="shared" si="14"/>
        <v>0</v>
      </c>
      <c r="F141" s="92"/>
      <c r="G141" s="92"/>
      <c r="H141" s="92"/>
      <c r="I141" s="93">
        <f t="shared" si="15"/>
        <v>0</v>
      </c>
      <c r="J141" s="92"/>
      <c r="K141" s="92"/>
      <c r="L141" s="92"/>
      <c r="M141" s="93">
        <f t="shared" si="16"/>
        <v>0</v>
      </c>
      <c r="N141" s="92"/>
      <c r="O141" s="92"/>
      <c r="P141" s="92"/>
      <c r="Q141" s="55" t="e">
        <f t="shared" si="17"/>
        <v>#DIV/0!</v>
      </c>
      <c r="R141" s="55" t="e">
        <f t="shared" si="18"/>
        <v>#DIV/0!</v>
      </c>
      <c r="S141" s="55" t="e">
        <f t="shared" si="19"/>
        <v>#DIV/0!</v>
      </c>
      <c r="T141" s="55" t="e">
        <f t="shared" si="20"/>
        <v>#DIV/0!</v>
      </c>
      <c r="U141" s="33" t="e">
        <f>M141/#REF!%</f>
        <v>#REF!</v>
      </c>
    </row>
    <row r="142" spans="1:21" ht="27.6" hidden="1" x14ac:dyDescent="0.3">
      <c r="A142" s="75"/>
      <c r="B142" s="46" t="s">
        <v>235</v>
      </c>
      <c r="C142" s="39" t="s">
        <v>335</v>
      </c>
      <c r="D142" s="92"/>
      <c r="E142" s="93">
        <f t="shared" si="14"/>
        <v>0</v>
      </c>
      <c r="F142" s="92"/>
      <c r="G142" s="92"/>
      <c r="H142" s="92"/>
      <c r="I142" s="93">
        <f t="shared" si="15"/>
        <v>0</v>
      </c>
      <c r="J142" s="92"/>
      <c r="K142" s="92"/>
      <c r="L142" s="92"/>
      <c r="M142" s="93">
        <f t="shared" si="16"/>
        <v>0</v>
      </c>
      <c r="N142" s="92"/>
      <c r="O142" s="92"/>
      <c r="P142" s="92"/>
      <c r="Q142" s="55" t="e">
        <f t="shared" si="17"/>
        <v>#DIV/0!</v>
      </c>
      <c r="R142" s="55" t="e">
        <f t="shared" si="18"/>
        <v>#DIV/0!</v>
      </c>
      <c r="S142" s="55" t="e">
        <f t="shared" si="19"/>
        <v>#DIV/0!</v>
      </c>
      <c r="T142" s="55" t="e">
        <f t="shared" si="20"/>
        <v>#DIV/0!</v>
      </c>
      <c r="U142" s="33" t="e">
        <f>M142/#REF!%</f>
        <v>#REF!</v>
      </c>
    </row>
    <row r="143" spans="1:21" ht="55.2" hidden="1" x14ac:dyDescent="0.3">
      <c r="A143" s="75"/>
      <c r="B143" s="46" t="s">
        <v>236</v>
      </c>
      <c r="C143" s="39" t="s">
        <v>336</v>
      </c>
      <c r="D143" s="92"/>
      <c r="E143" s="93">
        <f t="shared" si="14"/>
        <v>0</v>
      </c>
      <c r="F143" s="92"/>
      <c r="G143" s="92"/>
      <c r="H143" s="92"/>
      <c r="I143" s="93">
        <f t="shared" si="15"/>
        <v>0</v>
      </c>
      <c r="J143" s="92"/>
      <c r="K143" s="92"/>
      <c r="L143" s="92"/>
      <c r="M143" s="93">
        <f t="shared" si="16"/>
        <v>0</v>
      </c>
      <c r="N143" s="92"/>
      <c r="O143" s="92"/>
      <c r="P143" s="92"/>
      <c r="Q143" s="55" t="e">
        <f t="shared" si="17"/>
        <v>#DIV/0!</v>
      </c>
      <c r="R143" s="55" t="e">
        <f t="shared" si="18"/>
        <v>#DIV/0!</v>
      </c>
      <c r="S143" s="55" t="e">
        <f t="shared" si="19"/>
        <v>#DIV/0!</v>
      </c>
      <c r="T143" s="55" t="e">
        <f t="shared" si="20"/>
        <v>#DIV/0!</v>
      </c>
      <c r="U143" s="33" t="e">
        <f>M143/#REF!%</f>
        <v>#REF!</v>
      </c>
    </row>
    <row r="144" spans="1:21" ht="27.6" hidden="1" x14ac:dyDescent="0.3">
      <c r="A144" s="75"/>
      <c r="B144" s="46" t="s">
        <v>237</v>
      </c>
      <c r="C144" s="39" t="s">
        <v>337</v>
      </c>
      <c r="D144" s="92"/>
      <c r="E144" s="93">
        <f t="shared" si="14"/>
        <v>0</v>
      </c>
      <c r="F144" s="92"/>
      <c r="G144" s="92"/>
      <c r="H144" s="92"/>
      <c r="I144" s="93">
        <f t="shared" si="15"/>
        <v>0</v>
      </c>
      <c r="J144" s="92"/>
      <c r="K144" s="92"/>
      <c r="L144" s="92"/>
      <c r="M144" s="93">
        <f t="shared" si="16"/>
        <v>0</v>
      </c>
      <c r="N144" s="92"/>
      <c r="O144" s="92"/>
      <c r="P144" s="92"/>
      <c r="Q144" s="55" t="e">
        <f t="shared" si="17"/>
        <v>#DIV/0!</v>
      </c>
      <c r="R144" s="55" t="e">
        <f t="shared" si="18"/>
        <v>#DIV/0!</v>
      </c>
      <c r="S144" s="55" t="e">
        <f t="shared" si="19"/>
        <v>#DIV/0!</v>
      </c>
      <c r="T144" s="55" t="e">
        <f t="shared" si="20"/>
        <v>#DIV/0!</v>
      </c>
      <c r="U144" s="33" t="e">
        <f>M144/#REF!%</f>
        <v>#REF!</v>
      </c>
    </row>
    <row r="145" spans="1:21" ht="82.8" hidden="1" x14ac:dyDescent="0.3">
      <c r="A145" s="75"/>
      <c r="B145" s="46" t="s">
        <v>238</v>
      </c>
      <c r="C145" s="39" t="s">
        <v>338</v>
      </c>
      <c r="D145" s="92"/>
      <c r="E145" s="93">
        <f t="shared" si="14"/>
        <v>0</v>
      </c>
      <c r="F145" s="92"/>
      <c r="G145" s="92"/>
      <c r="H145" s="92"/>
      <c r="I145" s="93">
        <f t="shared" si="15"/>
        <v>0</v>
      </c>
      <c r="J145" s="92"/>
      <c r="K145" s="92"/>
      <c r="L145" s="92"/>
      <c r="M145" s="93">
        <f t="shared" si="16"/>
        <v>0</v>
      </c>
      <c r="N145" s="92"/>
      <c r="O145" s="92"/>
      <c r="P145" s="92"/>
      <c r="Q145" s="55" t="e">
        <f t="shared" si="17"/>
        <v>#DIV/0!</v>
      </c>
      <c r="R145" s="55" t="e">
        <f t="shared" si="18"/>
        <v>#DIV/0!</v>
      </c>
      <c r="S145" s="55" t="e">
        <f t="shared" si="19"/>
        <v>#DIV/0!</v>
      </c>
      <c r="T145" s="55" t="e">
        <f t="shared" si="20"/>
        <v>#DIV/0!</v>
      </c>
      <c r="U145" s="33" t="e">
        <f>M145/#REF!%</f>
        <v>#REF!</v>
      </c>
    </row>
    <row r="146" spans="1:21" ht="27.6" hidden="1" x14ac:dyDescent="0.3">
      <c r="A146" s="75"/>
      <c r="B146" s="46" t="s">
        <v>239</v>
      </c>
      <c r="C146" s="39" t="s">
        <v>339</v>
      </c>
      <c r="D146" s="92"/>
      <c r="E146" s="93">
        <f t="shared" si="14"/>
        <v>0</v>
      </c>
      <c r="F146" s="92"/>
      <c r="G146" s="92"/>
      <c r="H146" s="92"/>
      <c r="I146" s="93">
        <f t="shared" si="15"/>
        <v>0</v>
      </c>
      <c r="J146" s="92"/>
      <c r="K146" s="92"/>
      <c r="L146" s="92"/>
      <c r="M146" s="93">
        <f t="shared" si="16"/>
        <v>0</v>
      </c>
      <c r="N146" s="92"/>
      <c r="O146" s="92"/>
      <c r="P146" s="92"/>
      <c r="Q146" s="55" t="e">
        <f t="shared" si="17"/>
        <v>#DIV/0!</v>
      </c>
      <c r="R146" s="55" t="e">
        <f t="shared" si="18"/>
        <v>#DIV/0!</v>
      </c>
      <c r="S146" s="55" t="e">
        <f t="shared" si="19"/>
        <v>#DIV/0!</v>
      </c>
      <c r="T146" s="55" t="e">
        <f t="shared" si="20"/>
        <v>#DIV/0!</v>
      </c>
      <c r="U146" s="33" t="e">
        <f>M146/#REF!%</f>
        <v>#REF!</v>
      </c>
    </row>
    <row r="147" spans="1:21" ht="82.8" hidden="1" x14ac:dyDescent="0.3">
      <c r="A147" s="75"/>
      <c r="B147" s="46" t="s">
        <v>240</v>
      </c>
      <c r="C147" s="39" t="s">
        <v>340</v>
      </c>
      <c r="D147" s="92"/>
      <c r="E147" s="93">
        <f t="shared" si="14"/>
        <v>0</v>
      </c>
      <c r="F147" s="92"/>
      <c r="G147" s="92"/>
      <c r="H147" s="92"/>
      <c r="I147" s="93">
        <f t="shared" si="15"/>
        <v>0</v>
      </c>
      <c r="J147" s="92"/>
      <c r="K147" s="92"/>
      <c r="L147" s="92"/>
      <c r="M147" s="93">
        <f t="shared" si="16"/>
        <v>0</v>
      </c>
      <c r="N147" s="92"/>
      <c r="O147" s="92"/>
      <c r="P147" s="92"/>
      <c r="Q147" s="55" t="e">
        <f t="shared" si="17"/>
        <v>#DIV/0!</v>
      </c>
      <c r="R147" s="55" t="e">
        <f t="shared" si="18"/>
        <v>#DIV/0!</v>
      </c>
      <c r="S147" s="55" t="e">
        <f t="shared" si="19"/>
        <v>#DIV/0!</v>
      </c>
      <c r="T147" s="55" t="e">
        <f t="shared" si="20"/>
        <v>#DIV/0!</v>
      </c>
      <c r="U147" s="33" t="e">
        <f>M147/#REF!%</f>
        <v>#REF!</v>
      </c>
    </row>
    <row r="148" spans="1:21" ht="27.6" hidden="1" x14ac:dyDescent="0.3">
      <c r="A148" s="75"/>
      <c r="B148" s="46" t="s">
        <v>241</v>
      </c>
      <c r="C148" s="39" t="s">
        <v>341</v>
      </c>
      <c r="D148" s="92"/>
      <c r="E148" s="93">
        <f t="shared" si="14"/>
        <v>0</v>
      </c>
      <c r="F148" s="92"/>
      <c r="G148" s="92"/>
      <c r="H148" s="92"/>
      <c r="I148" s="93">
        <f t="shared" si="15"/>
        <v>0</v>
      </c>
      <c r="J148" s="92"/>
      <c r="K148" s="92"/>
      <c r="L148" s="92"/>
      <c r="M148" s="93">
        <f t="shared" si="16"/>
        <v>0</v>
      </c>
      <c r="N148" s="92"/>
      <c r="O148" s="92"/>
      <c r="P148" s="92"/>
      <c r="Q148" s="55" t="e">
        <f t="shared" si="17"/>
        <v>#DIV/0!</v>
      </c>
      <c r="R148" s="55" t="e">
        <f t="shared" si="18"/>
        <v>#DIV/0!</v>
      </c>
      <c r="S148" s="55" t="e">
        <f t="shared" si="19"/>
        <v>#DIV/0!</v>
      </c>
      <c r="T148" s="55" t="e">
        <f t="shared" si="20"/>
        <v>#DIV/0!</v>
      </c>
      <c r="U148" s="33" t="e">
        <f>M148/#REF!%</f>
        <v>#REF!</v>
      </c>
    </row>
    <row r="149" spans="1:21" ht="27.6" hidden="1" x14ac:dyDescent="0.3">
      <c r="A149" s="75"/>
      <c r="B149" s="46" t="s">
        <v>242</v>
      </c>
      <c r="C149" s="39" t="s">
        <v>342</v>
      </c>
      <c r="D149" s="92"/>
      <c r="E149" s="93">
        <f t="shared" si="14"/>
        <v>0</v>
      </c>
      <c r="F149" s="92"/>
      <c r="G149" s="92"/>
      <c r="H149" s="92"/>
      <c r="I149" s="93">
        <f t="shared" si="15"/>
        <v>0</v>
      </c>
      <c r="J149" s="92"/>
      <c r="K149" s="92"/>
      <c r="L149" s="92"/>
      <c r="M149" s="93">
        <f t="shared" si="16"/>
        <v>0</v>
      </c>
      <c r="N149" s="92"/>
      <c r="O149" s="92"/>
      <c r="P149" s="92"/>
      <c r="Q149" s="55" t="e">
        <f t="shared" si="17"/>
        <v>#DIV/0!</v>
      </c>
      <c r="R149" s="55" t="e">
        <f t="shared" si="18"/>
        <v>#DIV/0!</v>
      </c>
      <c r="S149" s="55" t="e">
        <f t="shared" si="19"/>
        <v>#DIV/0!</v>
      </c>
      <c r="T149" s="55" t="e">
        <f t="shared" si="20"/>
        <v>#DIV/0!</v>
      </c>
      <c r="U149" s="33" t="e">
        <f>M149/#REF!%</f>
        <v>#REF!</v>
      </c>
    </row>
    <row r="150" spans="1:21" ht="27.6" hidden="1" x14ac:dyDescent="0.3">
      <c r="A150" s="75"/>
      <c r="B150" s="46" t="s">
        <v>243</v>
      </c>
      <c r="C150" s="39" t="s">
        <v>343</v>
      </c>
      <c r="D150" s="92"/>
      <c r="E150" s="93">
        <f t="shared" si="14"/>
        <v>0</v>
      </c>
      <c r="F150" s="92"/>
      <c r="G150" s="92"/>
      <c r="H150" s="92"/>
      <c r="I150" s="93">
        <f t="shared" si="15"/>
        <v>0</v>
      </c>
      <c r="J150" s="92"/>
      <c r="K150" s="92"/>
      <c r="L150" s="92"/>
      <c r="M150" s="93">
        <f t="shared" si="16"/>
        <v>0</v>
      </c>
      <c r="N150" s="92"/>
      <c r="O150" s="92"/>
      <c r="P150" s="92"/>
      <c r="Q150" s="55" t="e">
        <f t="shared" si="17"/>
        <v>#DIV/0!</v>
      </c>
      <c r="R150" s="55" t="e">
        <f t="shared" si="18"/>
        <v>#DIV/0!</v>
      </c>
      <c r="S150" s="55" t="e">
        <f t="shared" si="19"/>
        <v>#DIV/0!</v>
      </c>
      <c r="T150" s="55" t="e">
        <f t="shared" si="20"/>
        <v>#DIV/0!</v>
      </c>
      <c r="U150" s="33" t="e">
        <f>M150/#REF!%</f>
        <v>#REF!</v>
      </c>
    </row>
    <row r="151" spans="1:21" ht="27.6" hidden="1" x14ac:dyDescent="0.3">
      <c r="A151" s="75"/>
      <c r="B151" s="46" t="s">
        <v>244</v>
      </c>
      <c r="C151" s="39" t="s">
        <v>344</v>
      </c>
      <c r="D151" s="92"/>
      <c r="E151" s="93">
        <f t="shared" si="14"/>
        <v>0</v>
      </c>
      <c r="F151" s="92"/>
      <c r="G151" s="92"/>
      <c r="H151" s="92"/>
      <c r="I151" s="93">
        <f t="shared" si="15"/>
        <v>0</v>
      </c>
      <c r="J151" s="92"/>
      <c r="K151" s="92"/>
      <c r="L151" s="92"/>
      <c r="M151" s="93">
        <f t="shared" si="16"/>
        <v>0</v>
      </c>
      <c r="N151" s="92"/>
      <c r="O151" s="92"/>
      <c r="P151" s="92"/>
      <c r="Q151" s="55" t="e">
        <f t="shared" si="17"/>
        <v>#DIV/0!</v>
      </c>
      <c r="R151" s="55" t="e">
        <f t="shared" si="18"/>
        <v>#DIV/0!</v>
      </c>
      <c r="S151" s="55" t="e">
        <f t="shared" si="19"/>
        <v>#DIV/0!</v>
      </c>
      <c r="T151" s="55" t="e">
        <f t="shared" si="20"/>
        <v>#DIV/0!</v>
      </c>
      <c r="U151" s="33" t="e">
        <f>M151/#REF!%</f>
        <v>#REF!</v>
      </c>
    </row>
    <row r="152" spans="1:21" ht="27.6" hidden="1" x14ac:dyDescent="0.3">
      <c r="A152" s="75"/>
      <c r="B152" s="46" t="s">
        <v>245</v>
      </c>
      <c r="C152" s="39" t="s">
        <v>345</v>
      </c>
      <c r="D152" s="92"/>
      <c r="E152" s="93">
        <f t="shared" si="14"/>
        <v>0</v>
      </c>
      <c r="F152" s="92"/>
      <c r="G152" s="92"/>
      <c r="H152" s="92"/>
      <c r="I152" s="93">
        <f t="shared" si="15"/>
        <v>0</v>
      </c>
      <c r="J152" s="92"/>
      <c r="K152" s="92"/>
      <c r="L152" s="92"/>
      <c r="M152" s="93">
        <f t="shared" si="16"/>
        <v>0</v>
      </c>
      <c r="N152" s="92"/>
      <c r="O152" s="92"/>
      <c r="P152" s="92"/>
      <c r="Q152" s="55" t="e">
        <f t="shared" si="17"/>
        <v>#DIV/0!</v>
      </c>
      <c r="R152" s="55" t="e">
        <f t="shared" si="18"/>
        <v>#DIV/0!</v>
      </c>
      <c r="S152" s="55" t="e">
        <f t="shared" si="19"/>
        <v>#DIV/0!</v>
      </c>
      <c r="T152" s="55" t="e">
        <f t="shared" si="20"/>
        <v>#DIV/0!</v>
      </c>
      <c r="U152" s="33" t="e">
        <f>M152/#REF!%</f>
        <v>#REF!</v>
      </c>
    </row>
    <row r="153" spans="1:21" ht="69" hidden="1" x14ac:dyDescent="0.3">
      <c r="A153" s="75"/>
      <c r="B153" s="46" t="s">
        <v>246</v>
      </c>
      <c r="C153" s="39" t="s">
        <v>346</v>
      </c>
      <c r="D153" s="92"/>
      <c r="E153" s="93">
        <f t="shared" si="14"/>
        <v>0</v>
      </c>
      <c r="F153" s="92"/>
      <c r="G153" s="92"/>
      <c r="H153" s="92"/>
      <c r="I153" s="93">
        <f t="shared" si="15"/>
        <v>0</v>
      </c>
      <c r="J153" s="92"/>
      <c r="K153" s="92"/>
      <c r="L153" s="92"/>
      <c r="M153" s="93">
        <f t="shared" si="16"/>
        <v>0</v>
      </c>
      <c r="N153" s="92"/>
      <c r="O153" s="92"/>
      <c r="P153" s="92"/>
      <c r="Q153" s="55" t="e">
        <f t="shared" si="17"/>
        <v>#DIV/0!</v>
      </c>
      <c r="R153" s="55" t="e">
        <f t="shared" si="18"/>
        <v>#DIV/0!</v>
      </c>
      <c r="S153" s="55" t="e">
        <f t="shared" si="19"/>
        <v>#DIV/0!</v>
      </c>
      <c r="T153" s="55" t="e">
        <f t="shared" si="20"/>
        <v>#DIV/0!</v>
      </c>
      <c r="U153" s="33" t="e">
        <f>M153/#REF!%</f>
        <v>#REF!</v>
      </c>
    </row>
    <row r="154" spans="1:21" ht="13.8" x14ac:dyDescent="0.3">
      <c r="A154" s="75"/>
      <c r="B154" s="45" t="s">
        <v>797</v>
      </c>
      <c r="C154" s="37" t="s">
        <v>41</v>
      </c>
      <c r="D154" s="94">
        <f>D182</f>
        <v>50</v>
      </c>
      <c r="E154" s="93">
        <f t="shared" si="14"/>
        <v>50</v>
      </c>
      <c r="F154" s="94">
        <f>F182</f>
        <v>50</v>
      </c>
      <c r="G154" s="94">
        <f>G182</f>
        <v>0</v>
      </c>
      <c r="H154" s="94">
        <f>H182</f>
        <v>0</v>
      </c>
      <c r="I154" s="93">
        <f t="shared" si="15"/>
        <v>50</v>
      </c>
      <c r="J154" s="94">
        <f>J182</f>
        <v>50</v>
      </c>
      <c r="K154" s="94">
        <f>K182</f>
        <v>0</v>
      </c>
      <c r="L154" s="94">
        <f>L182</f>
        <v>0</v>
      </c>
      <c r="M154" s="93">
        <f t="shared" si="16"/>
        <v>50</v>
      </c>
      <c r="N154" s="94">
        <f>N182</f>
        <v>50</v>
      </c>
      <c r="O154" s="94">
        <f>O182</f>
        <v>0</v>
      </c>
      <c r="P154" s="94">
        <f>P182</f>
        <v>0</v>
      </c>
      <c r="Q154" s="55">
        <f t="shared" si="17"/>
        <v>100</v>
      </c>
      <c r="R154" s="55">
        <f t="shared" si="18"/>
        <v>100</v>
      </c>
      <c r="S154" s="55" t="e">
        <f t="shared" si="19"/>
        <v>#DIV/0!</v>
      </c>
      <c r="T154" s="55" t="e">
        <f t="shared" si="20"/>
        <v>#DIV/0!</v>
      </c>
      <c r="U154" s="33" t="e">
        <f>M154/#REF!%</f>
        <v>#REF!</v>
      </c>
    </row>
    <row r="155" spans="1:21" ht="13.8" x14ac:dyDescent="0.3">
      <c r="A155" s="75"/>
      <c r="B155" s="45" t="s">
        <v>17</v>
      </c>
      <c r="C155" s="37" t="s">
        <v>620</v>
      </c>
      <c r="D155" s="94">
        <f>D304</f>
        <v>33.799999999999997</v>
      </c>
      <c r="E155" s="93">
        <f t="shared" si="14"/>
        <v>33.799999999999997</v>
      </c>
      <c r="F155" s="94">
        <f>F304</f>
        <v>33.799999999999997</v>
      </c>
      <c r="G155" s="94">
        <f>G304</f>
        <v>0</v>
      </c>
      <c r="H155" s="94">
        <f>H304</f>
        <v>0</v>
      </c>
      <c r="I155" s="93">
        <f t="shared" si="15"/>
        <v>16.899999999999999</v>
      </c>
      <c r="J155" s="94">
        <f>J304</f>
        <v>16.899999999999999</v>
      </c>
      <c r="K155" s="94">
        <f>K304</f>
        <v>0</v>
      </c>
      <c r="L155" s="94">
        <f>L304</f>
        <v>0</v>
      </c>
      <c r="M155" s="93">
        <f t="shared" si="16"/>
        <v>10.84</v>
      </c>
      <c r="N155" s="94">
        <f>N304</f>
        <v>10.84</v>
      </c>
      <c r="O155" s="94">
        <f>O304</f>
        <v>0</v>
      </c>
      <c r="P155" s="94">
        <f>P304</f>
        <v>0</v>
      </c>
      <c r="Q155" s="55">
        <f t="shared" si="17"/>
        <v>64.142011834319533</v>
      </c>
      <c r="R155" s="55">
        <f t="shared" si="18"/>
        <v>64.142011834319533</v>
      </c>
      <c r="S155" s="55" t="e">
        <f t="shared" si="19"/>
        <v>#DIV/0!</v>
      </c>
      <c r="T155" s="55" t="e">
        <f t="shared" si="20"/>
        <v>#DIV/0!</v>
      </c>
      <c r="U155" s="33" t="e">
        <f>M155/#REF!%</f>
        <v>#REF!</v>
      </c>
    </row>
    <row r="156" spans="1:21" ht="13.8" hidden="1" x14ac:dyDescent="0.3">
      <c r="A156" s="75"/>
      <c r="B156" s="45" t="s">
        <v>247</v>
      </c>
      <c r="C156" s="37" t="s">
        <v>44</v>
      </c>
      <c r="D156" s="94"/>
      <c r="E156" s="93">
        <f t="shared" si="14"/>
        <v>0</v>
      </c>
      <c r="F156" s="94"/>
      <c r="G156" s="94"/>
      <c r="H156" s="94"/>
      <c r="I156" s="93">
        <f t="shared" si="15"/>
        <v>0</v>
      </c>
      <c r="J156" s="94"/>
      <c r="K156" s="94"/>
      <c r="L156" s="94"/>
      <c r="M156" s="93">
        <f t="shared" si="16"/>
        <v>0</v>
      </c>
      <c r="N156" s="94"/>
      <c r="O156" s="94"/>
      <c r="P156" s="94"/>
      <c r="Q156" s="55" t="e">
        <f t="shared" si="17"/>
        <v>#DIV/0!</v>
      </c>
      <c r="R156" s="55" t="e">
        <f t="shared" si="18"/>
        <v>#DIV/0!</v>
      </c>
      <c r="S156" s="55" t="e">
        <f t="shared" si="19"/>
        <v>#DIV/0!</v>
      </c>
      <c r="T156" s="55" t="e">
        <f t="shared" si="20"/>
        <v>#DIV/0!</v>
      </c>
      <c r="U156" s="33" t="e">
        <f>M156/#REF!%</f>
        <v>#REF!</v>
      </c>
    </row>
    <row r="157" spans="1:21" ht="27.6" x14ac:dyDescent="0.3">
      <c r="A157" s="75"/>
      <c r="B157" s="45" t="s">
        <v>251</v>
      </c>
      <c r="C157" s="37" t="s">
        <v>45</v>
      </c>
      <c r="D157" s="94">
        <f>D183</f>
        <v>0</v>
      </c>
      <c r="E157" s="93">
        <f t="shared" si="14"/>
        <v>24.590969999999999</v>
      </c>
      <c r="F157" s="94">
        <f>F183</f>
        <v>24.590969999999999</v>
      </c>
      <c r="G157" s="94">
        <f>G183</f>
        <v>0</v>
      </c>
      <c r="H157" s="94">
        <f>H183</f>
        <v>0</v>
      </c>
      <c r="I157" s="93">
        <f t="shared" si="15"/>
        <v>24.590969999999999</v>
      </c>
      <c r="J157" s="94">
        <f>J183</f>
        <v>24.590969999999999</v>
      </c>
      <c r="K157" s="94">
        <f>K183</f>
        <v>0</v>
      </c>
      <c r="L157" s="94">
        <f>L183</f>
        <v>0</v>
      </c>
      <c r="M157" s="93">
        <f t="shared" si="16"/>
        <v>24.34413</v>
      </c>
      <c r="N157" s="94">
        <f>N183</f>
        <v>24.34413</v>
      </c>
      <c r="O157" s="94">
        <f>O183</f>
        <v>0</v>
      </c>
      <c r="P157" s="94">
        <f>P183</f>
        <v>0</v>
      </c>
      <c r="Q157" s="55">
        <f t="shared" si="17"/>
        <v>98.996216904009898</v>
      </c>
      <c r="R157" s="55">
        <f t="shared" si="18"/>
        <v>98.996216904009898</v>
      </c>
      <c r="S157" s="55" t="e">
        <f t="shared" si="19"/>
        <v>#DIV/0!</v>
      </c>
      <c r="T157" s="55" t="e">
        <f t="shared" si="20"/>
        <v>#DIV/0!</v>
      </c>
      <c r="U157" s="33" t="e">
        <f>M157/#REF!%</f>
        <v>#REF!</v>
      </c>
    </row>
    <row r="158" spans="1:21" ht="13.8" x14ac:dyDescent="0.3">
      <c r="A158" s="75"/>
      <c r="B158" s="45" t="s">
        <v>261</v>
      </c>
      <c r="C158" s="37" t="s">
        <v>46</v>
      </c>
      <c r="D158" s="94">
        <f>D184+D305</f>
        <v>712.3</v>
      </c>
      <c r="E158" s="93">
        <f t="shared" si="14"/>
        <v>573.18478000000005</v>
      </c>
      <c r="F158" s="94">
        <f>F184+F305</f>
        <v>573.18478000000005</v>
      </c>
      <c r="G158" s="94">
        <f>G184+G305</f>
        <v>0</v>
      </c>
      <c r="H158" s="94">
        <f>H184+H305</f>
        <v>0</v>
      </c>
      <c r="I158" s="93">
        <f t="shared" si="15"/>
        <v>197.48478</v>
      </c>
      <c r="J158" s="94">
        <f>J184+J305</f>
        <v>197.48478</v>
      </c>
      <c r="K158" s="94">
        <f>K184+K305</f>
        <v>0</v>
      </c>
      <c r="L158" s="94">
        <f>L184+L305</f>
        <v>0</v>
      </c>
      <c r="M158" s="93">
        <f t="shared" si="16"/>
        <v>75.446669999999997</v>
      </c>
      <c r="N158" s="94">
        <f>N184+N305</f>
        <v>75.446669999999997</v>
      </c>
      <c r="O158" s="94">
        <f>O184+O305</f>
        <v>0</v>
      </c>
      <c r="P158" s="94">
        <f>P184+P305</f>
        <v>0</v>
      </c>
      <c r="Q158" s="55">
        <f t="shared" si="17"/>
        <v>38.203789679386936</v>
      </c>
      <c r="R158" s="55">
        <f t="shared" si="18"/>
        <v>38.203789679386936</v>
      </c>
      <c r="S158" s="55" t="e">
        <f t="shared" si="19"/>
        <v>#DIV/0!</v>
      </c>
      <c r="T158" s="55" t="e">
        <f t="shared" si="20"/>
        <v>#DIV/0!</v>
      </c>
      <c r="U158" s="33" t="e">
        <f>M158/#REF!%</f>
        <v>#REF!</v>
      </c>
    </row>
    <row r="159" spans="1:21" ht="27.6" x14ac:dyDescent="0.3">
      <c r="A159" s="75"/>
      <c r="B159" s="46" t="s">
        <v>145</v>
      </c>
      <c r="C159" s="36" t="s">
        <v>9</v>
      </c>
      <c r="D159" s="92">
        <f>D185</f>
        <v>57</v>
      </c>
      <c r="E159" s="93">
        <f t="shared" si="14"/>
        <v>485.25236000000001</v>
      </c>
      <c r="F159" s="92">
        <f>F185</f>
        <v>485.25236000000001</v>
      </c>
      <c r="G159" s="92">
        <f>G185</f>
        <v>0</v>
      </c>
      <c r="H159" s="92">
        <f>H185</f>
        <v>0</v>
      </c>
      <c r="I159" s="93">
        <f t="shared" si="15"/>
        <v>451.11635999999999</v>
      </c>
      <c r="J159" s="92">
        <f>J185</f>
        <v>451.11635999999999</v>
      </c>
      <c r="K159" s="92">
        <f>K185</f>
        <v>0</v>
      </c>
      <c r="L159" s="92">
        <f>L185</f>
        <v>0</v>
      </c>
      <c r="M159" s="93">
        <f t="shared" si="16"/>
        <v>122.78657</v>
      </c>
      <c r="N159" s="92">
        <f>N185</f>
        <v>122.78657</v>
      </c>
      <c r="O159" s="92">
        <f>O185</f>
        <v>0</v>
      </c>
      <c r="P159" s="92">
        <f>P185</f>
        <v>0</v>
      </c>
      <c r="Q159" s="55">
        <f t="shared" si="17"/>
        <v>27.218381084649646</v>
      </c>
      <c r="R159" s="55">
        <f t="shared" si="18"/>
        <v>27.218381084649646</v>
      </c>
      <c r="S159" s="55" t="e">
        <f t="shared" si="19"/>
        <v>#DIV/0!</v>
      </c>
      <c r="T159" s="55" t="e">
        <f t="shared" si="20"/>
        <v>#DIV/0!</v>
      </c>
      <c r="U159" s="33" t="e">
        <f>M159/#REF!%</f>
        <v>#REF!</v>
      </c>
    </row>
    <row r="160" spans="1:21" ht="13.8" hidden="1" x14ac:dyDescent="0.3">
      <c r="A160" s="75"/>
      <c r="B160" s="46" t="s">
        <v>146</v>
      </c>
      <c r="C160" s="42" t="s">
        <v>664</v>
      </c>
      <c r="D160" s="92"/>
      <c r="E160" s="93">
        <f t="shared" si="14"/>
        <v>0</v>
      </c>
      <c r="F160" s="92"/>
      <c r="G160" s="92"/>
      <c r="H160" s="92"/>
      <c r="I160" s="93">
        <f t="shared" si="15"/>
        <v>0</v>
      </c>
      <c r="J160" s="92"/>
      <c r="K160" s="92"/>
      <c r="L160" s="92"/>
      <c r="M160" s="93">
        <f t="shared" si="16"/>
        <v>0</v>
      </c>
      <c r="N160" s="92"/>
      <c r="O160" s="92"/>
      <c r="P160" s="92"/>
      <c r="Q160" s="55" t="e">
        <f t="shared" si="17"/>
        <v>#DIV/0!</v>
      </c>
      <c r="R160" s="55" t="e">
        <f t="shared" si="18"/>
        <v>#DIV/0!</v>
      </c>
      <c r="S160" s="55" t="e">
        <f t="shared" si="19"/>
        <v>#DIV/0!</v>
      </c>
      <c r="T160" s="55" t="e">
        <f t="shared" si="20"/>
        <v>#DIV/0!</v>
      </c>
      <c r="U160" s="33" t="e">
        <f>M160/#REF!%</f>
        <v>#REF!</v>
      </c>
    </row>
    <row r="161" spans="1:21" ht="27.6" hidden="1" x14ac:dyDescent="0.3">
      <c r="A161" s="75"/>
      <c r="B161" s="46" t="s">
        <v>266</v>
      </c>
      <c r="C161" s="38" t="s">
        <v>360</v>
      </c>
      <c r="D161" s="92"/>
      <c r="E161" s="93">
        <f t="shared" si="14"/>
        <v>0</v>
      </c>
      <c r="F161" s="92"/>
      <c r="G161" s="92"/>
      <c r="H161" s="92"/>
      <c r="I161" s="93">
        <f t="shared" si="15"/>
        <v>0</v>
      </c>
      <c r="J161" s="92"/>
      <c r="K161" s="92"/>
      <c r="L161" s="92"/>
      <c r="M161" s="93">
        <f t="shared" si="16"/>
        <v>0</v>
      </c>
      <c r="N161" s="92"/>
      <c r="O161" s="92"/>
      <c r="P161" s="92"/>
      <c r="Q161" s="55" t="e">
        <f t="shared" si="17"/>
        <v>#DIV/0!</v>
      </c>
      <c r="R161" s="55" t="e">
        <f t="shared" si="18"/>
        <v>#DIV/0!</v>
      </c>
      <c r="S161" s="55" t="e">
        <f t="shared" si="19"/>
        <v>#DIV/0!</v>
      </c>
      <c r="T161" s="55" t="e">
        <f t="shared" si="20"/>
        <v>#DIV/0!</v>
      </c>
      <c r="U161" s="33" t="e">
        <f>M161/#REF!%</f>
        <v>#REF!</v>
      </c>
    </row>
    <row r="162" spans="1:21" ht="27.6" hidden="1" x14ac:dyDescent="0.3">
      <c r="A162" s="75"/>
      <c r="B162" s="46" t="s">
        <v>267</v>
      </c>
      <c r="C162" s="39" t="s">
        <v>361</v>
      </c>
      <c r="D162" s="92"/>
      <c r="E162" s="93">
        <f t="shared" si="14"/>
        <v>0</v>
      </c>
      <c r="F162" s="92"/>
      <c r="G162" s="92"/>
      <c r="H162" s="92"/>
      <c r="I162" s="93">
        <f t="shared" si="15"/>
        <v>0</v>
      </c>
      <c r="J162" s="92"/>
      <c r="K162" s="92"/>
      <c r="L162" s="92"/>
      <c r="M162" s="93">
        <f t="shared" si="16"/>
        <v>0</v>
      </c>
      <c r="N162" s="92"/>
      <c r="O162" s="92"/>
      <c r="P162" s="92"/>
      <c r="Q162" s="55" t="e">
        <f t="shared" si="17"/>
        <v>#DIV/0!</v>
      </c>
      <c r="R162" s="55" t="e">
        <f t="shared" si="18"/>
        <v>#DIV/0!</v>
      </c>
      <c r="S162" s="55" t="e">
        <f t="shared" si="19"/>
        <v>#DIV/0!</v>
      </c>
      <c r="T162" s="55" t="e">
        <f t="shared" si="20"/>
        <v>#DIV/0!</v>
      </c>
      <c r="U162" s="33" t="e">
        <f>M162/#REF!%</f>
        <v>#REF!</v>
      </c>
    </row>
    <row r="163" spans="1:21" ht="27.6" hidden="1" x14ac:dyDescent="0.3">
      <c r="A163" s="75"/>
      <c r="B163" s="46" t="s">
        <v>268</v>
      </c>
      <c r="C163" s="39" t="s">
        <v>362</v>
      </c>
      <c r="D163" s="92"/>
      <c r="E163" s="93">
        <f t="shared" si="14"/>
        <v>0</v>
      </c>
      <c r="F163" s="92"/>
      <c r="G163" s="92"/>
      <c r="H163" s="92"/>
      <c r="I163" s="93">
        <f t="shared" si="15"/>
        <v>0</v>
      </c>
      <c r="J163" s="92"/>
      <c r="K163" s="92"/>
      <c r="L163" s="92"/>
      <c r="M163" s="93">
        <f t="shared" si="16"/>
        <v>0</v>
      </c>
      <c r="N163" s="92"/>
      <c r="O163" s="92"/>
      <c r="P163" s="92"/>
      <c r="Q163" s="55" t="e">
        <f t="shared" si="17"/>
        <v>#DIV/0!</v>
      </c>
      <c r="R163" s="55" t="e">
        <f t="shared" si="18"/>
        <v>#DIV/0!</v>
      </c>
      <c r="S163" s="55" t="e">
        <f t="shared" si="19"/>
        <v>#DIV/0!</v>
      </c>
      <c r="T163" s="55" t="e">
        <f t="shared" si="20"/>
        <v>#DIV/0!</v>
      </c>
      <c r="U163" s="33" t="e">
        <f>M163/#REF!%</f>
        <v>#REF!</v>
      </c>
    </row>
    <row r="164" spans="1:21" ht="27.6" hidden="1" x14ac:dyDescent="0.3">
      <c r="A164" s="75"/>
      <c r="B164" s="46" t="s">
        <v>269</v>
      </c>
      <c r="C164" s="39" t="s">
        <v>363</v>
      </c>
      <c r="D164" s="92"/>
      <c r="E164" s="93">
        <f t="shared" si="14"/>
        <v>0</v>
      </c>
      <c r="F164" s="92"/>
      <c r="G164" s="92"/>
      <c r="H164" s="92"/>
      <c r="I164" s="93">
        <f t="shared" si="15"/>
        <v>0</v>
      </c>
      <c r="J164" s="92"/>
      <c r="K164" s="92"/>
      <c r="L164" s="92"/>
      <c r="M164" s="93">
        <f t="shared" si="16"/>
        <v>0</v>
      </c>
      <c r="N164" s="92"/>
      <c r="O164" s="92"/>
      <c r="P164" s="92"/>
      <c r="Q164" s="55" t="e">
        <f t="shared" si="17"/>
        <v>#DIV/0!</v>
      </c>
      <c r="R164" s="55" t="e">
        <f t="shared" si="18"/>
        <v>#DIV/0!</v>
      </c>
      <c r="S164" s="55" t="e">
        <f t="shared" si="19"/>
        <v>#DIV/0!</v>
      </c>
      <c r="T164" s="55" t="e">
        <f t="shared" si="20"/>
        <v>#DIV/0!</v>
      </c>
      <c r="U164" s="33" t="e">
        <f>M164/#REF!%</f>
        <v>#REF!</v>
      </c>
    </row>
    <row r="165" spans="1:21" ht="27.6" hidden="1" x14ac:dyDescent="0.3">
      <c r="A165" s="75"/>
      <c r="B165" s="46" t="s">
        <v>270</v>
      </c>
      <c r="C165" s="39" t="s">
        <v>364</v>
      </c>
      <c r="D165" s="92"/>
      <c r="E165" s="93">
        <f t="shared" si="14"/>
        <v>0</v>
      </c>
      <c r="F165" s="92"/>
      <c r="G165" s="92"/>
      <c r="H165" s="92"/>
      <c r="I165" s="93">
        <f t="shared" si="15"/>
        <v>0</v>
      </c>
      <c r="J165" s="92"/>
      <c r="K165" s="92"/>
      <c r="L165" s="92"/>
      <c r="M165" s="93">
        <f t="shared" si="16"/>
        <v>0</v>
      </c>
      <c r="N165" s="92"/>
      <c r="O165" s="92"/>
      <c r="P165" s="92"/>
      <c r="Q165" s="55" t="e">
        <f t="shared" si="17"/>
        <v>#DIV/0!</v>
      </c>
      <c r="R165" s="55" t="e">
        <f t="shared" si="18"/>
        <v>#DIV/0!</v>
      </c>
      <c r="S165" s="55" t="e">
        <f t="shared" si="19"/>
        <v>#DIV/0!</v>
      </c>
      <c r="T165" s="55" t="e">
        <f t="shared" si="20"/>
        <v>#DIV/0!</v>
      </c>
      <c r="U165" s="33" t="e">
        <f>M165/#REF!%</f>
        <v>#REF!</v>
      </c>
    </row>
    <row r="166" spans="1:21" ht="41.4" hidden="1" x14ac:dyDescent="0.3">
      <c r="A166" s="75"/>
      <c r="B166" s="46" t="s">
        <v>271</v>
      </c>
      <c r="C166" s="39" t="s">
        <v>365</v>
      </c>
      <c r="D166" s="92"/>
      <c r="E166" s="93">
        <f t="shared" si="14"/>
        <v>0</v>
      </c>
      <c r="F166" s="92"/>
      <c r="G166" s="92"/>
      <c r="H166" s="92"/>
      <c r="I166" s="93">
        <f t="shared" si="15"/>
        <v>0</v>
      </c>
      <c r="J166" s="92"/>
      <c r="K166" s="92"/>
      <c r="L166" s="92"/>
      <c r="M166" s="93">
        <f t="shared" si="16"/>
        <v>0</v>
      </c>
      <c r="N166" s="92"/>
      <c r="O166" s="92"/>
      <c r="P166" s="92"/>
      <c r="Q166" s="55" t="e">
        <f t="shared" si="17"/>
        <v>#DIV/0!</v>
      </c>
      <c r="R166" s="55" t="e">
        <f t="shared" si="18"/>
        <v>#DIV/0!</v>
      </c>
      <c r="S166" s="55" t="e">
        <f t="shared" si="19"/>
        <v>#DIV/0!</v>
      </c>
      <c r="T166" s="55" t="e">
        <f t="shared" si="20"/>
        <v>#DIV/0!</v>
      </c>
      <c r="U166" s="33" t="e">
        <f>M166/#REF!%</f>
        <v>#REF!</v>
      </c>
    </row>
    <row r="167" spans="1:21" ht="27.6" hidden="1" x14ac:dyDescent="0.3">
      <c r="A167" s="75"/>
      <c r="B167" s="46" t="s">
        <v>272</v>
      </c>
      <c r="C167" s="39" t="s">
        <v>366</v>
      </c>
      <c r="D167" s="92"/>
      <c r="E167" s="93">
        <f t="shared" si="14"/>
        <v>0</v>
      </c>
      <c r="F167" s="92"/>
      <c r="G167" s="92"/>
      <c r="H167" s="92"/>
      <c r="I167" s="93">
        <f t="shared" si="15"/>
        <v>0</v>
      </c>
      <c r="J167" s="92"/>
      <c r="K167" s="92"/>
      <c r="L167" s="92"/>
      <c r="M167" s="93">
        <f t="shared" si="16"/>
        <v>0</v>
      </c>
      <c r="N167" s="92"/>
      <c r="O167" s="92"/>
      <c r="P167" s="92"/>
      <c r="Q167" s="55" t="e">
        <f t="shared" si="17"/>
        <v>#DIV/0!</v>
      </c>
      <c r="R167" s="55" t="e">
        <f t="shared" si="18"/>
        <v>#DIV/0!</v>
      </c>
      <c r="S167" s="55" t="e">
        <f t="shared" si="19"/>
        <v>#DIV/0!</v>
      </c>
      <c r="T167" s="55" t="e">
        <f t="shared" si="20"/>
        <v>#DIV/0!</v>
      </c>
      <c r="U167" s="33" t="e">
        <f>M167/#REF!%</f>
        <v>#REF!</v>
      </c>
    </row>
    <row r="168" spans="1:21" ht="27.6" hidden="1" x14ac:dyDescent="0.3">
      <c r="A168" s="75"/>
      <c r="B168" s="46" t="s">
        <v>273</v>
      </c>
      <c r="C168" s="39" t="s">
        <v>367</v>
      </c>
      <c r="D168" s="92"/>
      <c r="E168" s="93">
        <f t="shared" si="14"/>
        <v>0</v>
      </c>
      <c r="F168" s="92"/>
      <c r="G168" s="92"/>
      <c r="H168" s="92"/>
      <c r="I168" s="93">
        <f t="shared" si="15"/>
        <v>0</v>
      </c>
      <c r="J168" s="92"/>
      <c r="K168" s="92"/>
      <c r="L168" s="92"/>
      <c r="M168" s="93">
        <f t="shared" si="16"/>
        <v>0</v>
      </c>
      <c r="N168" s="92"/>
      <c r="O168" s="92"/>
      <c r="P168" s="92"/>
      <c r="Q168" s="55" t="e">
        <f t="shared" si="17"/>
        <v>#DIV/0!</v>
      </c>
      <c r="R168" s="55" t="e">
        <f t="shared" si="18"/>
        <v>#DIV/0!</v>
      </c>
      <c r="S168" s="55" t="e">
        <f t="shared" si="19"/>
        <v>#DIV/0!</v>
      </c>
      <c r="T168" s="55" t="e">
        <f t="shared" si="20"/>
        <v>#DIV/0!</v>
      </c>
      <c r="U168" s="33" t="e">
        <f>M168/#REF!%</f>
        <v>#REF!</v>
      </c>
    </row>
    <row r="169" spans="1:21" ht="41.4" hidden="1" x14ac:dyDescent="0.3">
      <c r="A169" s="75"/>
      <c r="B169" s="46" t="s">
        <v>274</v>
      </c>
      <c r="C169" s="39" t="s">
        <v>368</v>
      </c>
      <c r="D169" s="92"/>
      <c r="E169" s="93">
        <f t="shared" si="14"/>
        <v>0</v>
      </c>
      <c r="F169" s="92"/>
      <c r="G169" s="92"/>
      <c r="H169" s="92"/>
      <c r="I169" s="93">
        <f t="shared" si="15"/>
        <v>0</v>
      </c>
      <c r="J169" s="92"/>
      <c r="K169" s="92"/>
      <c r="L169" s="92"/>
      <c r="M169" s="93">
        <f t="shared" si="16"/>
        <v>0</v>
      </c>
      <c r="N169" s="92"/>
      <c r="O169" s="92"/>
      <c r="P169" s="92"/>
      <c r="Q169" s="55" t="e">
        <f t="shared" si="17"/>
        <v>#DIV/0!</v>
      </c>
      <c r="R169" s="55" t="e">
        <f t="shared" si="18"/>
        <v>#DIV/0!</v>
      </c>
      <c r="S169" s="55" t="e">
        <f t="shared" si="19"/>
        <v>#DIV/0!</v>
      </c>
      <c r="T169" s="55" t="e">
        <f t="shared" si="20"/>
        <v>#DIV/0!</v>
      </c>
      <c r="U169" s="33" t="e">
        <f>M169/#REF!%</f>
        <v>#REF!</v>
      </c>
    </row>
    <row r="170" spans="1:21" ht="27.6" hidden="1" x14ac:dyDescent="0.3">
      <c r="A170" s="75"/>
      <c r="B170" s="46" t="s">
        <v>275</v>
      </c>
      <c r="C170" s="38" t="s">
        <v>369</v>
      </c>
      <c r="D170" s="92"/>
      <c r="E170" s="93">
        <f t="shared" si="14"/>
        <v>0</v>
      </c>
      <c r="F170" s="92"/>
      <c r="G170" s="92"/>
      <c r="H170" s="92"/>
      <c r="I170" s="93">
        <f t="shared" si="15"/>
        <v>0</v>
      </c>
      <c r="J170" s="92"/>
      <c r="K170" s="92"/>
      <c r="L170" s="92"/>
      <c r="M170" s="93">
        <f t="shared" si="16"/>
        <v>0</v>
      </c>
      <c r="N170" s="92"/>
      <c r="O170" s="92"/>
      <c r="P170" s="92"/>
      <c r="Q170" s="55" t="e">
        <f t="shared" si="17"/>
        <v>#DIV/0!</v>
      </c>
      <c r="R170" s="55" t="e">
        <f t="shared" si="18"/>
        <v>#DIV/0!</v>
      </c>
      <c r="S170" s="55" t="e">
        <f t="shared" si="19"/>
        <v>#DIV/0!</v>
      </c>
      <c r="T170" s="55" t="e">
        <f t="shared" si="20"/>
        <v>#DIV/0!</v>
      </c>
      <c r="U170" s="33" t="e">
        <f>M170/#REF!%</f>
        <v>#REF!</v>
      </c>
    </row>
    <row r="171" spans="1:21" ht="27.6" hidden="1" x14ac:dyDescent="0.3">
      <c r="A171" s="75"/>
      <c r="B171" s="46" t="s">
        <v>276</v>
      </c>
      <c r="C171" s="39" t="s">
        <v>370</v>
      </c>
      <c r="D171" s="92"/>
      <c r="E171" s="93">
        <f t="shared" si="14"/>
        <v>0</v>
      </c>
      <c r="F171" s="92"/>
      <c r="G171" s="92"/>
      <c r="H171" s="92"/>
      <c r="I171" s="93">
        <f t="shared" si="15"/>
        <v>0</v>
      </c>
      <c r="J171" s="92"/>
      <c r="K171" s="92"/>
      <c r="L171" s="92"/>
      <c r="M171" s="93">
        <f t="shared" si="16"/>
        <v>0</v>
      </c>
      <c r="N171" s="92"/>
      <c r="O171" s="92"/>
      <c r="P171" s="92"/>
      <c r="Q171" s="55" t="e">
        <f t="shared" si="17"/>
        <v>#DIV/0!</v>
      </c>
      <c r="R171" s="55" t="e">
        <f t="shared" si="18"/>
        <v>#DIV/0!</v>
      </c>
      <c r="S171" s="55" t="e">
        <f t="shared" si="19"/>
        <v>#DIV/0!</v>
      </c>
      <c r="T171" s="55" t="e">
        <f t="shared" si="20"/>
        <v>#DIV/0!</v>
      </c>
      <c r="U171" s="33" t="e">
        <f>M171/#REF!%</f>
        <v>#REF!</v>
      </c>
    </row>
    <row r="172" spans="1:21" ht="13.8" x14ac:dyDescent="0.3">
      <c r="A172" s="75"/>
      <c r="B172" s="46" t="s">
        <v>277</v>
      </c>
      <c r="C172" s="44" t="s">
        <v>681</v>
      </c>
      <c r="D172" s="92">
        <f>D307</f>
        <v>54</v>
      </c>
      <c r="E172" s="93">
        <f t="shared" si="14"/>
        <v>54</v>
      </c>
      <c r="F172" s="92">
        <f>F307</f>
        <v>54</v>
      </c>
      <c r="G172" s="92">
        <f>G307</f>
        <v>0</v>
      </c>
      <c r="H172" s="92">
        <f>H307</f>
        <v>0</v>
      </c>
      <c r="I172" s="93">
        <f t="shared" si="15"/>
        <v>27</v>
      </c>
      <c r="J172" s="92">
        <f>J307</f>
        <v>27</v>
      </c>
      <c r="K172" s="92">
        <f>K307</f>
        <v>0</v>
      </c>
      <c r="L172" s="92">
        <f>L307</f>
        <v>0</v>
      </c>
      <c r="M172" s="93">
        <f t="shared" si="16"/>
        <v>26.635000000000002</v>
      </c>
      <c r="N172" s="92">
        <f>N307</f>
        <v>26.635000000000002</v>
      </c>
      <c r="O172" s="92">
        <f>O307</f>
        <v>0</v>
      </c>
      <c r="P172" s="92">
        <f>P307</f>
        <v>0</v>
      </c>
      <c r="Q172" s="55">
        <f t="shared" si="17"/>
        <v>98.648148148148152</v>
      </c>
      <c r="R172" s="55">
        <f t="shared" si="18"/>
        <v>98.648148148148152</v>
      </c>
      <c r="S172" s="55" t="e">
        <f t="shared" si="19"/>
        <v>#DIV/0!</v>
      </c>
      <c r="T172" s="55" t="e">
        <f t="shared" si="20"/>
        <v>#DIV/0!</v>
      </c>
      <c r="U172" s="33" t="e">
        <f>M172/#REF!%</f>
        <v>#REF!</v>
      </c>
    </row>
    <row r="173" spans="1:21" ht="13.8" hidden="1" x14ac:dyDescent="0.3">
      <c r="A173" s="76"/>
      <c r="B173" s="34"/>
      <c r="C173" s="42" t="s">
        <v>302</v>
      </c>
      <c r="D173" s="95"/>
      <c r="E173" s="93">
        <f t="shared" si="14"/>
        <v>0</v>
      </c>
      <c r="F173" s="95"/>
      <c r="G173" s="95"/>
      <c r="H173" s="95"/>
      <c r="I173" s="93">
        <f t="shared" si="15"/>
        <v>0</v>
      </c>
      <c r="J173" s="95"/>
      <c r="K173" s="95"/>
      <c r="L173" s="95"/>
      <c r="M173" s="93">
        <f t="shared" si="16"/>
        <v>0</v>
      </c>
      <c r="N173" s="95"/>
      <c r="O173" s="95"/>
      <c r="P173" s="95"/>
      <c r="Q173" s="55" t="e">
        <f t="shared" si="17"/>
        <v>#DIV/0!</v>
      </c>
      <c r="R173" s="55" t="e">
        <f t="shared" si="18"/>
        <v>#DIV/0!</v>
      </c>
      <c r="S173" s="55" t="e">
        <f t="shared" si="19"/>
        <v>#DIV/0!</v>
      </c>
      <c r="T173" s="55" t="e">
        <f t="shared" si="20"/>
        <v>#DIV/0!</v>
      </c>
      <c r="U173" s="33" t="e">
        <f>M173/#REF!%</f>
        <v>#REF!</v>
      </c>
    </row>
    <row r="174" spans="1:21" ht="13.8" hidden="1" x14ac:dyDescent="0.3">
      <c r="A174" s="76"/>
      <c r="B174" s="34"/>
      <c r="C174" s="38" t="s">
        <v>613</v>
      </c>
      <c r="D174" s="95"/>
      <c r="E174" s="93">
        <f t="shared" si="14"/>
        <v>0</v>
      </c>
      <c r="F174" s="95"/>
      <c r="G174" s="95"/>
      <c r="H174" s="95"/>
      <c r="I174" s="93">
        <f t="shared" si="15"/>
        <v>0</v>
      </c>
      <c r="J174" s="95"/>
      <c r="K174" s="95"/>
      <c r="L174" s="95"/>
      <c r="M174" s="93">
        <f t="shared" si="16"/>
        <v>0</v>
      </c>
      <c r="N174" s="95"/>
      <c r="O174" s="95"/>
      <c r="P174" s="95"/>
      <c r="Q174" s="55" t="e">
        <f t="shared" si="17"/>
        <v>#DIV/0!</v>
      </c>
      <c r="R174" s="55" t="e">
        <f t="shared" si="18"/>
        <v>#DIV/0!</v>
      </c>
      <c r="S174" s="55" t="e">
        <f t="shared" si="19"/>
        <v>#DIV/0!</v>
      </c>
      <c r="T174" s="55" t="e">
        <f t="shared" si="20"/>
        <v>#DIV/0!</v>
      </c>
      <c r="U174" s="33" t="e">
        <f>M174/#REF!%</f>
        <v>#REF!</v>
      </c>
    </row>
    <row r="175" spans="1:21" ht="27.6" hidden="1" x14ac:dyDescent="0.3">
      <c r="A175" s="76"/>
      <c r="B175" s="34"/>
      <c r="C175" s="38" t="s">
        <v>279</v>
      </c>
      <c r="D175" s="95"/>
      <c r="E175" s="93">
        <f t="shared" si="14"/>
        <v>0</v>
      </c>
      <c r="F175" s="95"/>
      <c r="G175" s="95"/>
      <c r="H175" s="95"/>
      <c r="I175" s="93">
        <f t="shared" si="15"/>
        <v>0</v>
      </c>
      <c r="J175" s="95"/>
      <c r="K175" s="95"/>
      <c r="L175" s="95"/>
      <c r="M175" s="93">
        <f t="shared" si="16"/>
        <v>0</v>
      </c>
      <c r="N175" s="95"/>
      <c r="O175" s="95"/>
      <c r="P175" s="95"/>
      <c r="Q175" s="55" t="e">
        <f t="shared" si="17"/>
        <v>#DIV/0!</v>
      </c>
      <c r="R175" s="55" t="e">
        <f t="shared" si="18"/>
        <v>#DIV/0!</v>
      </c>
      <c r="S175" s="55" t="e">
        <f t="shared" si="19"/>
        <v>#DIV/0!</v>
      </c>
      <c r="T175" s="55" t="e">
        <f t="shared" si="20"/>
        <v>#DIV/0!</v>
      </c>
      <c r="U175" s="33" t="e">
        <f>M175/#REF!%</f>
        <v>#REF!</v>
      </c>
    </row>
    <row r="176" spans="1:21" ht="13.8" hidden="1" x14ac:dyDescent="0.3">
      <c r="A176" s="76"/>
      <c r="B176" s="34"/>
      <c r="C176" s="38" t="s">
        <v>281</v>
      </c>
      <c r="D176" s="95"/>
      <c r="E176" s="93">
        <f t="shared" si="14"/>
        <v>0</v>
      </c>
      <c r="F176" s="95"/>
      <c r="G176" s="95"/>
      <c r="H176" s="95"/>
      <c r="I176" s="93">
        <f t="shared" si="15"/>
        <v>0</v>
      </c>
      <c r="J176" s="95"/>
      <c r="K176" s="95"/>
      <c r="L176" s="95"/>
      <c r="M176" s="93">
        <f t="shared" si="16"/>
        <v>0</v>
      </c>
      <c r="N176" s="95"/>
      <c r="O176" s="95"/>
      <c r="P176" s="95"/>
      <c r="Q176" s="55" t="e">
        <f t="shared" si="17"/>
        <v>#DIV/0!</v>
      </c>
      <c r="R176" s="55" t="e">
        <f t="shared" si="18"/>
        <v>#DIV/0!</v>
      </c>
      <c r="S176" s="55" t="e">
        <f t="shared" si="19"/>
        <v>#DIV/0!</v>
      </c>
      <c r="T176" s="55" t="e">
        <f t="shared" si="20"/>
        <v>#DIV/0!</v>
      </c>
      <c r="U176" s="33" t="e">
        <f>M176/#REF!%</f>
        <v>#REF!</v>
      </c>
    </row>
    <row r="177" spans="1:22" ht="48" x14ac:dyDescent="0.3">
      <c r="A177" s="174" t="s">
        <v>727</v>
      </c>
      <c r="B177" s="174"/>
      <c r="C177" s="175" t="s">
        <v>746</v>
      </c>
      <c r="D177" s="92">
        <f>D186+D269+D291</f>
        <v>5760.8</v>
      </c>
      <c r="E177" s="93">
        <f t="shared" si="14"/>
        <v>6366.1183600000013</v>
      </c>
      <c r="F177" s="92">
        <f t="shared" ref="F177:H180" si="21">F186+F269+F291</f>
        <v>6366.1183600000013</v>
      </c>
      <c r="G177" s="92">
        <f t="shared" si="21"/>
        <v>0</v>
      </c>
      <c r="H177" s="92">
        <f t="shared" si="21"/>
        <v>0</v>
      </c>
      <c r="I177" s="93">
        <f t="shared" si="15"/>
        <v>3440.55161</v>
      </c>
      <c r="J177" s="92">
        <f t="shared" ref="J177:L180" si="22">J186+J269+J291</f>
        <v>3440.55161</v>
      </c>
      <c r="K177" s="92">
        <f t="shared" si="22"/>
        <v>0</v>
      </c>
      <c r="L177" s="92">
        <f t="shared" si="22"/>
        <v>0</v>
      </c>
      <c r="M177" s="93">
        <f t="shared" si="16"/>
        <v>2905.9696100000001</v>
      </c>
      <c r="N177" s="92">
        <f t="shared" ref="N177:P180" si="23">N186+N269+N291</f>
        <v>2905.9696100000001</v>
      </c>
      <c r="O177" s="92">
        <f t="shared" si="23"/>
        <v>0</v>
      </c>
      <c r="P177" s="92">
        <f t="shared" si="23"/>
        <v>0</v>
      </c>
      <c r="Q177" s="55">
        <f t="shared" si="17"/>
        <v>84.462317075952825</v>
      </c>
      <c r="R177" s="55">
        <f t="shared" si="18"/>
        <v>84.462317075952825</v>
      </c>
      <c r="S177" s="55" t="e">
        <f t="shared" si="19"/>
        <v>#DIV/0!</v>
      </c>
      <c r="T177" s="55" t="e">
        <f t="shared" si="20"/>
        <v>#DIV/0!</v>
      </c>
      <c r="U177" s="33"/>
    </row>
    <row r="178" spans="1:22" s="130" customFormat="1" ht="27.6" x14ac:dyDescent="0.3">
      <c r="A178" s="257"/>
      <c r="B178" s="258"/>
      <c r="C178" s="253" t="s">
        <v>680</v>
      </c>
      <c r="D178" s="259">
        <f>D187+D270+D292</f>
        <v>193</v>
      </c>
      <c r="E178" s="131">
        <f t="shared" si="14"/>
        <v>0</v>
      </c>
      <c r="F178" s="95">
        <f t="shared" si="21"/>
        <v>0</v>
      </c>
      <c r="G178" s="95"/>
      <c r="H178" s="95"/>
      <c r="I178" s="131">
        <f t="shared" si="15"/>
        <v>0</v>
      </c>
      <c r="J178" s="95">
        <f t="shared" si="22"/>
        <v>0</v>
      </c>
      <c r="K178" s="95"/>
      <c r="L178" s="95"/>
      <c r="M178" s="131">
        <f t="shared" si="16"/>
        <v>0</v>
      </c>
      <c r="N178" s="95">
        <f t="shared" si="23"/>
        <v>0</v>
      </c>
      <c r="O178" s="95"/>
      <c r="P178" s="95"/>
      <c r="Q178" s="55" t="e">
        <f t="shared" si="17"/>
        <v>#DIV/0!</v>
      </c>
      <c r="R178" s="55" t="e">
        <f t="shared" si="18"/>
        <v>#DIV/0!</v>
      </c>
      <c r="S178" s="55" t="e">
        <f t="shared" si="19"/>
        <v>#DIV/0!</v>
      </c>
      <c r="T178" s="55" t="e">
        <f t="shared" si="20"/>
        <v>#DIV/0!</v>
      </c>
      <c r="U178" s="33"/>
    </row>
    <row r="179" spans="1:22" ht="13.8" x14ac:dyDescent="0.3">
      <c r="A179" s="87"/>
      <c r="B179" s="32"/>
      <c r="C179" s="36" t="s">
        <v>7</v>
      </c>
      <c r="D179" s="95">
        <f>D188+D271+D293</f>
        <v>5703.8</v>
      </c>
      <c r="E179" s="131">
        <f t="shared" si="14"/>
        <v>5880.8660000000009</v>
      </c>
      <c r="F179" s="95">
        <f t="shared" si="21"/>
        <v>5880.8660000000009</v>
      </c>
      <c r="G179" s="95">
        <f t="shared" si="21"/>
        <v>0</v>
      </c>
      <c r="H179" s="95">
        <f t="shared" si="21"/>
        <v>0</v>
      </c>
      <c r="I179" s="131">
        <f t="shared" si="15"/>
        <v>2989.43525</v>
      </c>
      <c r="J179" s="95">
        <f t="shared" si="22"/>
        <v>2989.43525</v>
      </c>
      <c r="K179" s="95">
        <f t="shared" si="22"/>
        <v>0</v>
      </c>
      <c r="L179" s="95">
        <f t="shared" si="22"/>
        <v>0</v>
      </c>
      <c r="M179" s="131">
        <f t="shared" si="16"/>
        <v>2783.1830399999999</v>
      </c>
      <c r="N179" s="95">
        <f t="shared" si="23"/>
        <v>2783.1830399999999</v>
      </c>
      <c r="O179" s="95">
        <f t="shared" si="23"/>
        <v>0</v>
      </c>
      <c r="P179" s="95">
        <f t="shared" si="23"/>
        <v>0</v>
      </c>
      <c r="Q179" s="55">
        <f t="shared" si="17"/>
        <v>93.100629625612399</v>
      </c>
      <c r="R179" s="55">
        <f t="shared" si="18"/>
        <v>93.100629625612399</v>
      </c>
      <c r="S179" s="55" t="e">
        <f t="shared" si="19"/>
        <v>#DIV/0!</v>
      </c>
      <c r="T179" s="55" t="e">
        <f t="shared" si="20"/>
        <v>#DIV/0!</v>
      </c>
      <c r="U179" s="33"/>
    </row>
    <row r="180" spans="1:22" ht="13.8" x14ac:dyDescent="0.3">
      <c r="A180" s="76"/>
      <c r="B180" s="34" t="s">
        <v>197</v>
      </c>
      <c r="C180" s="37" t="s">
        <v>34</v>
      </c>
      <c r="D180" s="95">
        <f>D189+D272+D294</f>
        <v>3951.1000000000004</v>
      </c>
      <c r="E180" s="131">
        <f t="shared" si="14"/>
        <v>4032.8530300000002</v>
      </c>
      <c r="F180" s="95">
        <f t="shared" si="21"/>
        <v>4032.8530300000002</v>
      </c>
      <c r="G180" s="95">
        <f t="shared" si="21"/>
        <v>0</v>
      </c>
      <c r="H180" s="95">
        <f t="shared" si="21"/>
        <v>0</v>
      </c>
      <c r="I180" s="131">
        <f t="shared" si="15"/>
        <v>2013.09428</v>
      </c>
      <c r="J180" s="95">
        <f t="shared" si="22"/>
        <v>2013.09428</v>
      </c>
      <c r="K180" s="95">
        <f t="shared" si="22"/>
        <v>0</v>
      </c>
      <c r="L180" s="95">
        <f t="shared" si="22"/>
        <v>0</v>
      </c>
      <c r="M180" s="131">
        <f t="shared" si="16"/>
        <v>1931.2224800000001</v>
      </c>
      <c r="N180" s="95">
        <f t="shared" si="23"/>
        <v>1931.2224800000001</v>
      </c>
      <c r="O180" s="95">
        <f t="shared" si="23"/>
        <v>0</v>
      </c>
      <c r="P180" s="95">
        <f t="shared" si="23"/>
        <v>0</v>
      </c>
      <c r="Q180" s="55">
        <f t="shared" si="17"/>
        <v>95.933036976291049</v>
      </c>
      <c r="R180" s="55">
        <f t="shared" si="18"/>
        <v>95.933036976291049</v>
      </c>
      <c r="S180" s="55" t="e">
        <f t="shared" si="19"/>
        <v>#DIV/0!</v>
      </c>
      <c r="T180" s="55" t="e">
        <f t="shared" si="20"/>
        <v>#DIV/0!</v>
      </c>
      <c r="U180" s="33"/>
    </row>
    <row r="181" spans="1:22" ht="27.6" x14ac:dyDescent="0.3">
      <c r="A181" s="76"/>
      <c r="B181" s="34" t="s">
        <v>202</v>
      </c>
      <c r="C181" s="37" t="s">
        <v>36</v>
      </c>
      <c r="D181" s="95">
        <f>D194+D277+D295</f>
        <v>1514.3999999999999</v>
      </c>
      <c r="E181" s="131">
        <f t="shared" si="14"/>
        <v>1595.8392699999999</v>
      </c>
      <c r="F181" s="95">
        <f>F194+F277+F295</f>
        <v>1595.8392699999999</v>
      </c>
      <c r="G181" s="95">
        <f>G194+G277+G295</f>
        <v>0</v>
      </c>
      <c r="H181" s="95">
        <f>H194+H277+H295</f>
        <v>0</v>
      </c>
      <c r="I181" s="131">
        <f t="shared" si="15"/>
        <v>806.86726999999996</v>
      </c>
      <c r="J181" s="95">
        <f>J194+J277+J295</f>
        <v>806.86726999999996</v>
      </c>
      <c r="K181" s="95">
        <f>K194+K277+K295</f>
        <v>0</v>
      </c>
      <c r="L181" s="95">
        <f>L194+L277+L295</f>
        <v>0</v>
      </c>
      <c r="M181" s="131">
        <f t="shared" si="16"/>
        <v>702.16976</v>
      </c>
      <c r="N181" s="95">
        <f>N194+N277+N295</f>
        <v>702.16976</v>
      </c>
      <c r="O181" s="95">
        <f>O194+O277+O295</f>
        <v>0</v>
      </c>
      <c r="P181" s="95">
        <f>P194+P277+P295</f>
        <v>0</v>
      </c>
      <c r="Q181" s="55">
        <f t="shared" si="17"/>
        <v>87.024196681072468</v>
      </c>
      <c r="R181" s="55">
        <f t="shared" si="18"/>
        <v>87.024196681072468</v>
      </c>
      <c r="S181" s="55" t="e">
        <f t="shared" si="19"/>
        <v>#DIV/0!</v>
      </c>
      <c r="T181" s="55" t="e">
        <f t="shared" si="20"/>
        <v>#DIV/0!</v>
      </c>
      <c r="U181" s="33"/>
    </row>
    <row r="182" spans="1:22" ht="13.8" x14ac:dyDescent="0.3">
      <c r="A182" s="76"/>
      <c r="B182" s="34" t="s">
        <v>797</v>
      </c>
      <c r="C182" s="37" t="s">
        <v>41</v>
      </c>
      <c r="D182" s="95">
        <f>D278</f>
        <v>50</v>
      </c>
      <c r="E182" s="131">
        <f t="shared" si="14"/>
        <v>50</v>
      </c>
      <c r="F182" s="95">
        <f>F278</f>
        <v>50</v>
      </c>
      <c r="G182" s="95">
        <f>G278</f>
        <v>0</v>
      </c>
      <c r="H182" s="95">
        <f>H278</f>
        <v>0</v>
      </c>
      <c r="I182" s="131">
        <f t="shared" si="15"/>
        <v>50</v>
      </c>
      <c r="J182" s="95">
        <f>J278</f>
        <v>50</v>
      </c>
      <c r="K182" s="95">
        <f>K278</f>
        <v>0</v>
      </c>
      <c r="L182" s="95">
        <f>L278</f>
        <v>0</v>
      </c>
      <c r="M182" s="131">
        <f t="shared" si="16"/>
        <v>50</v>
      </c>
      <c r="N182" s="95">
        <f>N278</f>
        <v>50</v>
      </c>
      <c r="O182" s="95">
        <f>O278</f>
        <v>0</v>
      </c>
      <c r="P182" s="95">
        <f>P278</f>
        <v>0</v>
      </c>
      <c r="Q182" s="55">
        <f t="shared" si="17"/>
        <v>100</v>
      </c>
      <c r="R182" s="55">
        <f t="shared" si="18"/>
        <v>100</v>
      </c>
      <c r="S182" s="55" t="e">
        <f t="shared" si="19"/>
        <v>#DIV/0!</v>
      </c>
      <c r="T182" s="55" t="e">
        <f t="shared" si="20"/>
        <v>#DIV/0!</v>
      </c>
      <c r="U182" s="33"/>
    </row>
    <row r="183" spans="1:22" ht="27.6" x14ac:dyDescent="0.3">
      <c r="A183" s="76"/>
      <c r="B183" s="34" t="s">
        <v>251</v>
      </c>
      <c r="C183" s="37" t="s">
        <v>45</v>
      </c>
      <c r="D183" s="95">
        <f>D240+D279+D296</f>
        <v>0</v>
      </c>
      <c r="E183" s="131">
        <f t="shared" si="14"/>
        <v>24.590969999999999</v>
      </c>
      <c r="F183" s="95">
        <f>F240+F279+F296</f>
        <v>24.590969999999999</v>
      </c>
      <c r="G183" s="95">
        <f>G240+G279+G296</f>
        <v>0</v>
      </c>
      <c r="H183" s="95">
        <f>H240+H279+H296</f>
        <v>0</v>
      </c>
      <c r="I183" s="131">
        <f t="shared" si="15"/>
        <v>24.590969999999999</v>
      </c>
      <c r="J183" s="95">
        <f>J240+J279+J296</f>
        <v>24.590969999999999</v>
      </c>
      <c r="K183" s="95">
        <f>K240+K279+K296</f>
        <v>0</v>
      </c>
      <c r="L183" s="95">
        <f>L240+L279+L296</f>
        <v>0</v>
      </c>
      <c r="M183" s="131">
        <f t="shared" si="16"/>
        <v>24.34413</v>
      </c>
      <c r="N183" s="95">
        <f>N240+N279+N296</f>
        <v>24.34413</v>
      </c>
      <c r="O183" s="95">
        <f>O240+O279+O296</f>
        <v>0</v>
      </c>
      <c r="P183" s="95">
        <f>P240+P279+P296</f>
        <v>0</v>
      </c>
      <c r="Q183" s="55">
        <f t="shared" si="17"/>
        <v>98.996216904009898</v>
      </c>
      <c r="R183" s="55">
        <f t="shared" si="18"/>
        <v>98.996216904009898</v>
      </c>
      <c r="S183" s="55" t="e">
        <f t="shared" si="19"/>
        <v>#DIV/0!</v>
      </c>
      <c r="T183" s="55" t="e">
        <f t="shared" si="20"/>
        <v>#DIV/0!</v>
      </c>
      <c r="U183" s="33"/>
    </row>
    <row r="184" spans="1:22" ht="13.8" x14ac:dyDescent="0.3">
      <c r="A184" s="76"/>
      <c r="B184" s="34" t="s">
        <v>261</v>
      </c>
      <c r="C184" s="37" t="s">
        <v>46</v>
      </c>
      <c r="D184" s="95">
        <f>D250+D280+D297</f>
        <v>188.29999999999998</v>
      </c>
      <c r="E184" s="131">
        <f t="shared" si="14"/>
        <v>177.58273000000003</v>
      </c>
      <c r="F184" s="95">
        <f>F250+F280+F297</f>
        <v>177.58273000000003</v>
      </c>
      <c r="G184" s="95">
        <f>G250+G280+G297</f>
        <v>0</v>
      </c>
      <c r="H184" s="95">
        <f>H250+H280+H297</f>
        <v>0</v>
      </c>
      <c r="I184" s="131">
        <f t="shared" si="15"/>
        <v>94.882730000000009</v>
      </c>
      <c r="J184" s="95">
        <f>J250+J280+J297</f>
        <v>94.882730000000009</v>
      </c>
      <c r="K184" s="95">
        <f>K250+K280+K297</f>
        <v>0</v>
      </c>
      <c r="L184" s="95">
        <f>L250+L280+L297</f>
        <v>0</v>
      </c>
      <c r="M184" s="131">
        <f t="shared" si="16"/>
        <v>75.446669999999997</v>
      </c>
      <c r="N184" s="95">
        <f>N250+N280+N297</f>
        <v>75.446669999999997</v>
      </c>
      <c r="O184" s="95">
        <f>O250+O280+O297</f>
        <v>0</v>
      </c>
      <c r="P184" s="95">
        <f>P250+P280+P297</f>
        <v>0</v>
      </c>
      <c r="Q184" s="55">
        <f t="shared" si="17"/>
        <v>79.51570322649863</v>
      </c>
      <c r="R184" s="55">
        <f t="shared" si="18"/>
        <v>79.51570322649863</v>
      </c>
      <c r="S184" s="55" t="e">
        <f t="shared" si="19"/>
        <v>#DIV/0!</v>
      </c>
      <c r="T184" s="55" t="e">
        <f t="shared" si="20"/>
        <v>#DIV/0!</v>
      </c>
      <c r="U184" s="33"/>
    </row>
    <row r="185" spans="1:22" ht="27.6" x14ac:dyDescent="0.3">
      <c r="A185" s="76"/>
      <c r="B185" s="34" t="s">
        <v>145</v>
      </c>
      <c r="C185" s="36" t="s">
        <v>9</v>
      </c>
      <c r="D185" s="95">
        <f>D255+D281+D298</f>
        <v>57</v>
      </c>
      <c r="E185" s="131">
        <f t="shared" si="14"/>
        <v>485.25236000000001</v>
      </c>
      <c r="F185" s="95">
        <f>F255+F281+F298</f>
        <v>485.25236000000001</v>
      </c>
      <c r="G185" s="95">
        <f>G255+G281+G298</f>
        <v>0</v>
      </c>
      <c r="H185" s="95">
        <f>H255+H281+H298</f>
        <v>0</v>
      </c>
      <c r="I185" s="131">
        <f t="shared" si="15"/>
        <v>451.11635999999999</v>
      </c>
      <c r="J185" s="95">
        <f>J255+J281+J298</f>
        <v>451.11635999999999</v>
      </c>
      <c r="K185" s="95">
        <f>K255+K281+K298</f>
        <v>0</v>
      </c>
      <c r="L185" s="95">
        <f>L255+L281+L298</f>
        <v>0</v>
      </c>
      <c r="M185" s="131">
        <f t="shared" si="16"/>
        <v>122.78657</v>
      </c>
      <c r="N185" s="95">
        <f>N255+N281+N298</f>
        <v>122.78657</v>
      </c>
      <c r="O185" s="95">
        <f>O255+O281+O298</f>
        <v>0</v>
      </c>
      <c r="P185" s="95">
        <f>P255+P281+P298</f>
        <v>0</v>
      </c>
      <c r="Q185" s="55">
        <f t="shared" si="17"/>
        <v>27.218381084649646</v>
      </c>
      <c r="R185" s="55">
        <f t="shared" si="18"/>
        <v>27.218381084649646</v>
      </c>
      <c r="S185" s="55" t="e">
        <f t="shared" si="19"/>
        <v>#DIV/0!</v>
      </c>
      <c r="T185" s="55" t="e">
        <f t="shared" si="20"/>
        <v>#DIV/0!</v>
      </c>
      <c r="U185" s="33"/>
    </row>
    <row r="186" spans="1:22" ht="45" customHeight="1" x14ac:dyDescent="0.3">
      <c r="A186" s="76" t="s">
        <v>712</v>
      </c>
      <c r="B186" s="34"/>
      <c r="C186" s="47" t="s">
        <v>312</v>
      </c>
      <c r="D186" s="95">
        <f>D188+D255</f>
        <v>1348.4</v>
      </c>
      <c r="E186" s="131">
        <f t="shared" si="14"/>
        <v>1389.6640000000002</v>
      </c>
      <c r="F186" s="95">
        <f>F188+F255</f>
        <v>1389.6640000000002</v>
      </c>
      <c r="G186" s="95">
        <f>G188+G255</f>
        <v>0</v>
      </c>
      <c r="H186" s="95">
        <f>H188+H255</f>
        <v>0</v>
      </c>
      <c r="I186" s="131">
        <f t="shared" si="15"/>
        <v>705.34525000000008</v>
      </c>
      <c r="J186" s="95">
        <f>J188+J255</f>
        <v>705.34525000000008</v>
      </c>
      <c r="K186" s="95">
        <f>K188+K255</f>
        <v>0</v>
      </c>
      <c r="L186" s="95">
        <f>L188+L255</f>
        <v>0</v>
      </c>
      <c r="M186" s="131">
        <f t="shared" si="16"/>
        <v>665.63603000000001</v>
      </c>
      <c r="N186" s="95">
        <f>N188+N255</f>
        <v>665.63603000000001</v>
      </c>
      <c r="O186" s="95">
        <f>O188+O255</f>
        <v>0</v>
      </c>
      <c r="P186" s="95">
        <f>P188+P255</f>
        <v>0</v>
      </c>
      <c r="Q186" s="55">
        <f t="shared" si="17"/>
        <v>94.37024350840953</v>
      </c>
      <c r="R186" s="55">
        <f t="shared" si="18"/>
        <v>94.37024350840953</v>
      </c>
      <c r="S186" s="55" t="e">
        <f t="shared" si="19"/>
        <v>#DIV/0!</v>
      </c>
      <c r="T186" s="55" t="e">
        <f t="shared" si="20"/>
        <v>#DIV/0!</v>
      </c>
      <c r="U186" s="33" t="e">
        <f>M186/#REF!%</f>
        <v>#REF!</v>
      </c>
      <c r="V186" s="19"/>
    </row>
    <row r="187" spans="1:22" s="130" customFormat="1" ht="27.6" x14ac:dyDescent="0.3">
      <c r="A187" s="251"/>
      <c r="B187" s="252"/>
      <c r="C187" s="253" t="s">
        <v>680</v>
      </c>
      <c r="D187" s="259">
        <v>38</v>
      </c>
      <c r="E187" s="131">
        <f t="shared" si="14"/>
        <v>0</v>
      </c>
      <c r="F187" s="95"/>
      <c r="G187" s="95"/>
      <c r="H187" s="95"/>
      <c r="I187" s="131">
        <f t="shared" si="15"/>
        <v>0</v>
      </c>
      <c r="J187" s="95"/>
      <c r="K187" s="95"/>
      <c r="L187" s="95"/>
      <c r="M187" s="131">
        <f t="shared" si="16"/>
        <v>0</v>
      </c>
      <c r="N187" s="95"/>
      <c r="O187" s="95"/>
      <c r="P187" s="95"/>
      <c r="Q187" s="55" t="e">
        <f t="shared" si="17"/>
        <v>#DIV/0!</v>
      </c>
      <c r="R187" s="55" t="e">
        <f t="shared" si="18"/>
        <v>#DIV/0!</v>
      </c>
      <c r="S187" s="55" t="e">
        <f t="shared" si="19"/>
        <v>#DIV/0!</v>
      </c>
      <c r="T187" s="55" t="e">
        <f t="shared" si="20"/>
        <v>#DIV/0!</v>
      </c>
      <c r="U187" s="33" t="e">
        <f>M187/#REF!%</f>
        <v>#REF!</v>
      </c>
    </row>
    <row r="188" spans="1:22" ht="13.8" x14ac:dyDescent="0.3">
      <c r="A188" s="76"/>
      <c r="B188" s="34" t="s">
        <v>61</v>
      </c>
      <c r="C188" s="36" t="s">
        <v>7</v>
      </c>
      <c r="D188" s="95">
        <f>D189+D194+D239+D240+D250</f>
        <v>1346.4</v>
      </c>
      <c r="E188" s="131">
        <f t="shared" si="14"/>
        <v>1387.6640000000002</v>
      </c>
      <c r="F188" s="95">
        <f>F189+F194+F239+F240+F250</f>
        <v>1387.6640000000002</v>
      </c>
      <c r="G188" s="95">
        <f>G189+G194+G239+G240+G250</f>
        <v>0</v>
      </c>
      <c r="H188" s="95">
        <f>H189+H194+H239+H240+H250</f>
        <v>0</v>
      </c>
      <c r="I188" s="131">
        <f t="shared" si="15"/>
        <v>703.34525000000008</v>
      </c>
      <c r="J188" s="95">
        <f>J189+J194+J239+J240+J250</f>
        <v>703.34525000000008</v>
      </c>
      <c r="K188" s="95">
        <f>K189+K194+K239+K240+K250</f>
        <v>0</v>
      </c>
      <c r="L188" s="95">
        <f>L189+L194+L239+L240+L250</f>
        <v>0</v>
      </c>
      <c r="M188" s="131">
        <f t="shared" si="16"/>
        <v>665.63603000000001</v>
      </c>
      <c r="N188" s="95">
        <f>N189+N194+N239+N240+N250</f>
        <v>665.63603000000001</v>
      </c>
      <c r="O188" s="95">
        <f>O189+O194+O239+O240+O250</f>
        <v>0</v>
      </c>
      <c r="P188" s="95">
        <f>P189+P194+P239+P240+P250</f>
        <v>0</v>
      </c>
      <c r="Q188" s="55">
        <f t="shared" si="17"/>
        <v>94.638590365115832</v>
      </c>
      <c r="R188" s="55">
        <f t="shared" si="18"/>
        <v>94.638590365115832</v>
      </c>
      <c r="S188" s="55" t="e">
        <f t="shared" si="19"/>
        <v>#DIV/0!</v>
      </c>
      <c r="T188" s="55" t="e">
        <f t="shared" si="20"/>
        <v>#DIV/0!</v>
      </c>
      <c r="U188" s="33" t="e">
        <f>M188/#REF!%</f>
        <v>#REF!</v>
      </c>
      <c r="V188" s="19"/>
    </row>
    <row r="189" spans="1:22" ht="13.8" x14ac:dyDescent="0.3">
      <c r="A189" s="76"/>
      <c r="B189" s="34" t="s">
        <v>197</v>
      </c>
      <c r="C189" s="37" t="s">
        <v>34</v>
      </c>
      <c r="D189" s="95">
        <v>939.4</v>
      </c>
      <c r="E189" s="131">
        <f t="shared" si="14"/>
        <v>931.48675000000003</v>
      </c>
      <c r="F189" s="95">
        <v>931.48675000000003</v>
      </c>
      <c r="G189" s="95"/>
      <c r="H189" s="95"/>
      <c r="I189" s="131">
        <f t="shared" si="15"/>
        <v>471.8</v>
      </c>
      <c r="J189" s="95">
        <v>471.8</v>
      </c>
      <c r="K189" s="95"/>
      <c r="L189" s="95"/>
      <c r="M189" s="131">
        <f t="shared" si="16"/>
        <v>471.60163999999997</v>
      </c>
      <c r="N189" s="95">
        <v>471.60163999999997</v>
      </c>
      <c r="O189" s="95"/>
      <c r="P189" s="95"/>
      <c r="Q189" s="55">
        <f t="shared" si="17"/>
        <v>99.957956761339545</v>
      </c>
      <c r="R189" s="55">
        <f t="shared" si="18"/>
        <v>99.957956761339545</v>
      </c>
      <c r="S189" s="55" t="e">
        <f t="shared" si="19"/>
        <v>#DIV/0!</v>
      </c>
      <c r="T189" s="55" t="e">
        <f t="shared" si="20"/>
        <v>#DIV/0!</v>
      </c>
      <c r="U189" s="33" t="e">
        <f>M189/#REF!%</f>
        <v>#REF!</v>
      </c>
      <c r="V189" s="19"/>
    </row>
    <row r="190" spans="1:22" ht="13.8" hidden="1" x14ac:dyDescent="0.3">
      <c r="A190" s="76"/>
      <c r="B190" s="34" t="s">
        <v>198</v>
      </c>
      <c r="C190" s="38" t="s">
        <v>172</v>
      </c>
      <c r="D190" s="95"/>
      <c r="E190" s="131">
        <f t="shared" si="14"/>
        <v>0</v>
      </c>
      <c r="F190" s="95"/>
      <c r="G190" s="95"/>
      <c r="H190" s="95"/>
      <c r="I190" s="131">
        <f t="shared" si="15"/>
        <v>0</v>
      </c>
      <c r="J190" s="95"/>
      <c r="K190" s="95"/>
      <c r="L190" s="95"/>
      <c r="M190" s="131">
        <f t="shared" si="16"/>
        <v>0</v>
      </c>
      <c r="N190" s="95"/>
      <c r="O190" s="95"/>
      <c r="P190" s="95"/>
      <c r="Q190" s="55" t="e">
        <f t="shared" si="17"/>
        <v>#DIV/0!</v>
      </c>
      <c r="R190" s="55" t="e">
        <f t="shared" si="18"/>
        <v>#DIV/0!</v>
      </c>
      <c r="S190" s="55" t="e">
        <f t="shared" si="19"/>
        <v>#DIV/0!</v>
      </c>
      <c r="T190" s="55" t="e">
        <f t="shared" si="20"/>
        <v>#DIV/0!</v>
      </c>
      <c r="U190" s="33" t="e">
        <f>M190/#REF!%</f>
        <v>#REF!</v>
      </c>
      <c r="V190" s="19"/>
    </row>
    <row r="191" spans="1:22" ht="24.75" hidden="1" customHeight="1" x14ac:dyDescent="0.3">
      <c r="A191" s="76"/>
      <c r="B191" s="34" t="s">
        <v>199</v>
      </c>
      <c r="C191" s="39" t="s">
        <v>173</v>
      </c>
      <c r="D191" s="95"/>
      <c r="E191" s="131">
        <f t="shared" si="14"/>
        <v>0</v>
      </c>
      <c r="F191" s="95"/>
      <c r="G191" s="95"/>
      <c r="H191" s="95"/>
      <c r="I191" s="131">
        <f t="shared" si="15"/>
        <v>0</v>
      </c>
      <c r="J191" s="95"/>
      <c r="K191" s="95"/>
      <c r="L191" s="95"/>
      <c r="M191" s="131">
        <f t="shared" si="16"/>
        <v>0</v>
      </c>
      <c r="N191" s="95"/>
      <c r="O191" s="95"/>
      <c r="P191" s="95"/>
      <c r="Q191" s="55" t="e">
        <f t="shared" si="17"/>
        <v>#DIV/0!</v>
      </c>
      <c r="R191" s="55" t="e">
        <f t="shared" si="18"/>
        <v>#DIV/0!</v>
      </c>
      <c r="S191" s="55" t="e">
        <f t="shared" si="19"/>
        <v>#DIV/0!</v>
      </c>
      <c r="T191" s="55" t="e">
        <f t="shared" si="20"/>
        <v>#DIV/0!</v>
      </c>
      <c r="U191" s="33" t="e">
        <f>M191/#REF!%</f>
        <v>#REF!</v>
      </c>
      <c r="V191" s="19"/>
    </row>
    <row r="192" spans="1:22" ht="27.6" hidden="1" x14ac:dyDescent="0.3">
      <c r="A192" s="76"/>
      <c r="B192" s="34" t="s">
        <v>200</v>
      </c>
      <c r="C192" s="39" t="s">
        <v>174</v>
      </c>
      <c r="D192" s="95"/>
      <c r="E192" s="131">
        <f t="shared" si="14"/>
        <v>0</v>
      </c>
      <c r="F192" s="95"/>
      <c r="G192" s="95"/>
      <c r="H192" s="95"/>
      <c r="I192" s="131">
        <f t="shared" si="15"/>
        <v>0</v>
      </c>
      <c r="J192" s="95"/>
      <c r="K192" s="95"/>
      <c r="L192" s="95"/>
      <c r="M192" s="131">
        <f t="shared" si="16"/>
        <v>0</v>
      </c>
      <c r="N192" s="95"/>
      <c r="O192" s="95"/>
      <c r="P192" s="95"/>
      <c r="Q192" s="55" t="e">
        <f t="shared" si="17"/>
        <v>#DIV/0!</v>
      </c>
      <c r="R192" s="55" t="e">
        <f t="shared" si="18"/>
        <v>#DIV/0!</v>
      </c>
      <c r="S192" s="55" t="e">
        <f t="shared" si="19"/>
        <v>#DIV/0!</v>
      </c>
      <c r="T192" s="55" t="e">
        <f t="shared" si="20"/>
        <v>#DIV/0!</v>
      </c>
      <c r="U192" s="33" t="e">
        <f>M192/#REF!%</f>
        <v>#REF!</v>
      </c>
      <c r="V192" s="19"/>
    </row>
    <row r="193" spans="1:22" ht="13.8" hidden="1" x14ac:dyDescent="0.3">
      <c r="A193" s="76"/>
      <c r="B193" s="34" t="s">
        <v>201</v>
      </c>
      <c r="C193" s="38" t="s">
        <v>175</v>
      </c>
      <c r="D193" s="95"/>
      <c r="E193" s="131">
        <f t="shared" si="14"/>
        <v>0</v>
      </c>
      <c r="F193" s="95"/>
      <c r="G193" s="95"/>
      <c r="H193" s="95"/>
      <c r="I193" s="131">
        <f t="shared" si="15"/>
        <v>0</v>
      </c>
      <c r="J193" s="95"/>
      <c r="K193" s="95"/>
      <c r="L193" s="95"/>
      <c r="M193" s="131">
        <f t="shared" si="16"/>
        <v>0</v>
      </c>
      <c r="N193" s="95"/>
      <c r="O193" s="95"/>
      <c r="P193" s="95"/>
      <c r="Q193" s="55" t="e">
        <f t="shared" si="17"/>
        <v>#DIV/0!</v>
      </c>
      <c r="R193" s="55" t="e">
        <f t="shared" si="18"/>
        <v>#DIV/0!</v>
      </c>
      <c r="S193" s="55" t="e">
        <f t="shared" si="19"/>
        <v>#DIV/0!</v>
      </c>
      <c r="T193" s="55" t="e">
        <f t="shared" si="20"/>
        <v>#DIV/0!</v>
      </c>
      <c r="U193" s="33" t="e">
        <f>M193/#REF!%</f>
        <v>#REF!</v>
      </c>
      <c r="V193" s="19"/>
    </row>
    <row r="194" spans="1:22" ht="27.6" x14ac:dyDescent="0.3">
      <c r="A194" s="76"/>
      <c r="B194" s="34" t="s">
        <v>202</v>
      </c>
      <c r="C194" s="37" t="s">
        <v>36</v>
      </c>
      <c r="D194" s="95">
        <v>255.8</v>
      </c>
      <c r="E194" s="131">
        <f t="shared" si="14"/>
        <v>293.72899999999998</v>
      </c>
      <c r="F194" s="95">
        <v>293.72899999999998</v>
      </c>
      <c r="G194" s="95"/>
      <c r="H194" s="95"/>
      <c r="I194" s="131">
        <f t="shared" si="15"/>
        <v>144.697</v>
      </c>
      <c r="J194" s="95">
        <v>144.697</v>
      </c>
      <c r="K194" s="95"/>
      <c r="L194" s="95"/>
      <c r="M194" s="131">
        <f t="shared" si="16"/>
        <v>120.98057</v>
      </c>
      <c r="N194" s="95">
        <v>120.98057</v>
      </c>
      <c r="O194" s="95"/>
      <c r="P194" s="95"/>
      <c r="Q194" s="55">
        <f t="shared" si="17"/>
        <v>83.609591076525419</v>
      </c>
      <c r="R194" s="55">
        <f t="shared" si="18"/>
        <v>83.609591076525419</v>
      </c>
      <c r="S194" s="55" t="e">
        <f t="shared" si="19"/>
        <v>#DIV/0!</v>
      </c>
      <c r="T194" s="55" t="e">
        <f t="shared" si="20"/>
        <v>#DIV/0!</v>
      </c>
      <c r="U194" s="33" t="e">
        <f>M194/#REF!%</f>
        <v>#REF!</v>
      </c>
      <c r="V194" s="19"/>
    </row>
    <row r="195" spans="1:22" ht="41.4" hidden="1" x14ac:dyDescent="0.3">
      <c r="A195" s="76"/>
      <c r="B195" s="34" t="s">
        <v>203</v>
      </c>
      <c r="C195" s="38" t="s">
        <v>177</v>
      </c>
      <c r="D195" s="95"/>
      <c r="E195" s="131">
        <f t="shared" si="14"/>
        <v>0</v>
      </c>
      <c r="F195" s="95"/>
      <c r="G195" s="95"/>
      <c r="H195" s="95"/>
      <c r="I195" s="131">
        <f t="shared" si="15"/>
        <v>0</v>
      </c>
      <c r="J195" s="95"/>
      <c r="K195" s="95"/>
      <c r="L195" s="95"/>
      <c r="M195" s="131">
        <f t="shared" si="16"/>
        <v>0</v>
      </c>
      <c r="N195" s="95"/>
      <c r="O195" s="95"/>
      <c r="P195" s="95"/>
      <c r="Q195" s="55" t="e">
        <f t="shared" si="17"/>
        <v>#DIV/0!</v>
      </c>
      <c r="R195" s="55" t="e">
        <f t="shared" si="18"/>
        <v>#DIV/0!</v>
      </c>
      <c r="S195" s="55" t="e">
        <f t="shared" si="19"/>
        <v>#DIV/0!</v>
      </c>
      <c r="T195" s="55" t="e">
        <f t="shared" si="20"/>
        <v>#DIV/0!</v>
      </c>
      <c r="U195" s="33" t="e">
        <f>M195/#REF!%</f>
        <v>#REF!</v>
      </c>
      <c r="V195" s="19"/>
    </row>
    <row r="196" spans="1:22" ht="13.8" hidden="1" x14ac:dyDescent="0.3">
      <c r="A196" s="76"/>
      <c r="B196" s="34" t="s">
        <v>204</v>
      </c>
      <c r="C196" s="38" t="s">
        <v>178</v>
      </c>
      <c r="D196" s="95"/>
      <c r="E196" s="131">
        <f t="shared" si="14"/>
        <v>0</v>
      </c>
      <c r="F196" s="95"/>
      <c r="G196" s="95"/>
      <c r="H196" s="95"/>
      <c r="I196" s="131">
        <f t="shared" si="15"/>
        <v>0</v>
      </c>
      <c r="J196" s="95"/>
      <c r="K196" s="95"/>
      <c r="L196" s="95"/>
      <c r="M196" s="131">
        <f t="shared" si="16"/>
        <v>0</v>
      </c>
      <c r="N196" s="95"/>
      <c r="O196" s="95"/>
      <c r="P196" s="95"/>
      <c r="Q196" s="55" t="e">
        <f t="shared" si="17"/>
        <v>#DIV/0!</v>
      </c>
      <c r="R196" s="55" t="e">
        <f t="shared" si="18"/>
        <v>#DIV/0!</v>
      </c>
      <c r="S196" s="55" t="e">
        <f t="shared" si="19"/>
        <v>#DIV/0!</v>
      </c>
      <c r="T196" s="55" t="e">
        <f t="shared" si="20"/>
        <v>#DIV/0!</v>
      </c>
      <c r="U196" s="33" t="e">
        <f>M196/#REF!%</f>
        <v>#REF!</v>
      </c>
      <c r="V196" s="19"/>
    </row>
    <row r="197" spans="1:22" ht="27.6" hidden="1" x14ac:dyDescent="0.3">
      <c r="A197" s="76"/>
      <c r="B197" s="34" t="s">
        <v>205</v>
      </c>
      <c r="C197" s="39" t="s">
        <v>179</v>
      </c>
      <c r="D197" s="95"/>
      <c r="E197" s="131">
        <f t="shared" si="14"/>
        <v>0</v>
      </c>
      <c r="F197" s="95"/>
      <c r="G197" s="95"/>
      <c r="H197" s="95"/>
      <c r="I197" s="131">
        <f t="shared" si="15"/>
        <v>0</v>
      </c>
      <c r="J197" s="95"/>
      <c r="K197" s="95"/>
      <c r="L197" s="95"/>
      <c r="M197" s="131">
        <f t="shared" si="16"/>
        <v>0</v>
      </c>
      <c r="N197" s="95"/>
      <c r="O197" s="95"/>
      <c r="P197" s="95"/>
      <c r="Q197" s="55" t="e">
        <f t="shared" si="17"/>
        <v>#DIV/0!</v>
      </c>
      <c r="R197" s="55" t="e">
        <f t="shared" si="18"/>
        <v>#DIV/0!</v>
      </c>
      <c r="S197" s="55" t="e">
        <f t="shared" si="19"/>
        <v>#DIV/0!</v>
      </c>
      <c r="T197" s="55" t="e">
        <f t="shared" si="20"/>
        <v>#DIV/0!</v>
      </c>
      <c r="U197" s="33" t="e">
        <f>M197/#REF!%</f>
        <v>#REF!</v>
      </c>
      <c r="V197" s="19"/>
    </row>
    <row r="198" spans="1:22" ht="27.6" hidden="1" x14ac:dyDescent="0.3">
      <c r="A198" s="76"/>
      <c r="B198" s="34" t="s">
        <v>206</v>
      </c>
      <c r="C198" s="39" t="s">
        <v>180</v>
      </c>
      <c r="D198" s="95"/>
      <c r="E198" s="131">
        <f t="shared" si="14"/>
        <v>0</v>
      </c>
      <c r="F198" s="95"/>
      <c r="G198" s="95"/>
      <c r="H198" s="95"/>
      <c r="I198" s="131">
        <f t="shared" si="15"/>
        <v>0</v>
      </c>
      <c r="J198" s="95"/>
      <c r="K198" s="95"/>
      <c r="L198" s="95"/>
      <c r="M198" s="131">
        <f t="shared" si="16"/>
        <v>0</v>
      </c>
      <c r="N198" s="95"/>
      <c r="O198" s="95"/>
      <c r="P198" s="95"/>
      <c r="Q198" s="55" t="e">
        <f t="shared" si="17"/>
        <v>#DIV/0!</v>
      </c>
      <c r="R198" s="55" t="e">
        <f t="shared" si="18"/>
        <v>#DIV/0!</v>
      </c>
      <c r="S198" s="55" t="e">
        <f t="shared" si="19"/>
        <v>#DIV/0!</v>
      </c>
      <c r="T198" s="55" t="e">
        <f t="shared" si="20"/>
        <v>#DIV/0!</v>
      </c>
      <c r="U198" s="33" t="e">
        <f>M198/#REF!%</f>
        <v>#REF!</v>
      </c>
      <c r="V198" s="19"/>
    </row>
    <row r="199" spans="1:22" ht="13.8" hidden="1" x14ac:dyDescent="0.3">
      <c r="A199" s="76"/>
      <c r="B199" s="34" t="s">
        <v>207</v>
      </c>
      <c r="C199" s="38" t="s">
        <v>181</v>
      </c>
      <c r="D199" s="95"/>
      <c r="E199" s="131">
        <f t="shared" si="14"/>
        <v>0</v>
      </c>
      <c r="F199" s="95"/>
      <c r="G199" s="95"/>
      <c r="H199" s="95"/>
      <c r="I199" s="131">
        <f t="shared" si="15"/>
        <v>0</v>
      </c>
      <c r="J199" s="95"/>
      <c r="K199" s="95"/>
      <c r="L199" s="95"/>
      <c r="M199" s="131">
        <f t="shared" si="16"/>
        <v>0</v>
      </c>
      <c r="N199" s="95"/>
      <c r="O199" s="95"/>
      <c r="P199" s="95"/>
      <c r="Q199" s="55" t="e">
        <f t="shared" si="17"/>
        <v>#DIV/0!</v>
      </c>
      <c r="R199" s="55" t="e">
        <f t="shared" si="18"/>
        <v>#DIV/0!</v>
      </c>
      <c r="S199" s="55" t="e">
        <f t="shared" si="19"/>
        <v>#DIV/0!</v>
      </c>
      <c r="T199" s="55" t="e">
        <f t="shared" si="20"/>
        <v>#DIV/0!</v>
      </c>
      <c r="U199" s="33" t="e">
        <f>M199/#REF!%</f>
        <v>#REF!</v>
      </c>
      <c r="V199" s="19"/>
    </row>
    <row r="200" spans="1:22" ht="27.6" hidden="1" x14ac:dyDescent="0.3">
      <c r="A200" s="76"/>
      <c r="B200" s="34" t="s">
        <v>208</v>
      </c>
      <c r="C200" s="39" t="s">
        <v>182</v>
      </c>
      <c r="D200" s="95"/>
      <c r="E200" s="131">
        <f t="shared" si="14"/>
        <v>0</v>
      </c>
      <c r="F200" s="95"/>
      <c r="G200" s="95"/>
      <c r="H200" s="95"/>
      <c r="I200" s="131">
        <f t="shared" si="15"/>
        <v>0</v>
      </c>
      <c r="J200" s="95"/>
      <c r="K200" s="95"/>
      <c r="L200" s="95"/>
      <c r="M200" s="131">
        <f t="shared" si="16"/>
        <v>0</v>
      </c>
      <c r="N200" s="95"/>
      <c r="O200" s="95"/>
      <c r="P200" s="95"/>
      <c r="Q200" s="55" t="e">
        <f t="shared" si="17"/>
        <v>#DIV/0!</v>
      </c>
      <c r="R200" s="55" t="e">
        <f t="shared" si="18"/>
        <v>#DIV/0!</v>
      </c>
      <c r="S200" s="55" t="e">
        <f t="shared" si="19"/>
        <v>#DIV/0!</v>
      </c>
      <c r="T200" s="55" t="e">
        <f t="shared" si="20"/>
        <v>#DIV/0!</v>
      </c>
      <c r="U200" s="33" t="e">
        <f>M200/#REF!%</f>
        <v>#REF!</v>
      </c>
      <c r="V200" s="19"/>
    </row>
    <row r="201" spans="1:22" ht="82.8" hidden="1" x14ac:dyDescent="0.3">
      <c r="A201" s="76"/>
      <c r="B201" s="34" t="s">
        <v>209</v>
      </c>
      <c r="C201" s="39" t="s">
        <v>183</v>
      </c>
      <c r="D201" s="95"/>
      <c r="E201" s="131">
        <f t="shared" si="14"/>
        <v>0</v>
      </c>
      <c r="F201" s="95"/>
      <c r="G201" s="95"/>
      <c r="H201" s="95"/>
      <c r="I201" s="131">
        <f t="shared" si="15"/>
        <v>0</v>
      </c>
      <c r="J201" s="95"/>
      <c r="K201" s="95"/>
      <c r="L201" s="95"/>
      <c r="M201" s="131">
        <f t="shared" si="16"/>
        <v>0</v>
      </c>
      <c r="N201" s="95"/>
      <c r="O201" s="95"/>
      <c r="P201" s="95"/>
      <c r="Q201" s="55" t="e">
        <f t="shared" si="17"/>
        <v>#DIV/0!</v>
      </c>
      <c r="R201" s="55" t="e">
        <f t="shared" si="18"/>
        <v>#DIV/0!</v>
      </c>
      <c r="S201" s="55" t="e">
        <f t="shared" si="19"/>
        <v>#DIV/0!</v>
      </c>
      <c r="T201" s="55" t="e">
        <f t="shared" si="20"/>
        <v>#DIV/0!</v>
      </c>
      <c r="U201" s="33" t="e">
        <f>M201/#REF!%</f>
        <v>#REF!</v>
      </c>
      <c r="V201" s="19"/>
    </row>
    <row r="202" spans="1:22" ht="151.80000000000001" hidden="1" x14ac:dyDescent="0.3">
      <c r="A202" s="76"/>
      <c r="B202" s="34" t="s">
        <v>210</v>
      </c>
      <c r="C202" s="39" t="s">
        <v>285</v>
      </c>
      <c r="D202" s="95"/>
      <c r="E202" s="131">
        <f t="shared" si="14"/>
        <v>0</v>
      </c>
      <c r="F202" s="95"/>
      <c r="G202" s="95"/>
      <c r="H202" s="95"/>
      <c r="I202" s="131">
        <f t="shared" si="15"/>
        <v>0</v>
      </c>
      <c r="J202" s="95"/>
      <c r="K202" s="95"/>
      <c r="L202" s="95"/>
      <c r="M202" s="131">
        <f t="shared" si="16"/>
        <v>0</v>
      </c>
      <c r="N202" s="95"/>
      <c r="O202" s="95"/>
      <c r="P202" s="95"/>
      <c r="Q202" s="55" t="e">
        <f t="shared" si="17"/>
        <v>#DIV/0!</v>
      </c>
      <c r="R202" s="55" t="e">
        <f t="shared" si="18"/>
        <v>#DIV/0!</v>
      </c>
      <c r="S202" s="55" t="e">
        <f t="shared" si="19"/>
        <v>#DIV/0!</v>
      </c>
      <c r="T202" s="55" t="e">
        <f t="shared" si="20"/>
        <v>#DIV/0!</v>
      </c>
      <c r="U202" s="33" t="e">
        <f>M202/#REF!%</f>
        <v>#REF!</v>
      </c>
      <c r="V202" s="19"/>
    </row>
    <row r="203" spans="1:22" ht="41.4" hidden="1" x14ac:dyDescent="0.3">
      <c r="A203" s="76"/>
      <c r="B203" s="34" t="s">
        <v>211</v>
      </c>
      <c r="C203" s="39" t="s">
        <v>286</v>
      </c>
      <c r="D203" s="95"/>
      <c r="E203" s="131">
        <f t="shared" ref="E203:E266" si="24">F203+G203</f>
        <v>0</v>
      </c>
      <c r="F203" s="95"/>
      <c r="G203" s="95"/>
      <c r="H203" s="95"/>
      <c r="I203" s="131">
        <f t="shared" ref="I203:I266" si="25">J203+K203</f>
        <v>0</v>
      </c>
      <c r="J203" s="95"/>
      <c r="K203" s="95"/>
      <c r="L203" s="95"/>
      <c r="M203" s="131">
        <f t="shared" ref="M203:M266" si="26">N203+O203</f>
        <v>0</v>
      </c>
      <c r="N203" s="95"/>
      <c r="O203" s="95"/>
      <c r="P203" s="95"/>
      <c r="Q203" s="55" t="e">
        <f t="shared" ref="Q203:Q266" si="27">M203/I203*100</f>
        <v>#DIV/0!</v>
      </c>
      <c r="R203" s="55" t="e">
        <f t="shared" ref="R203:R266" si="28">N203/J203*100</f>
        <v>#DIV/0!</v>
      </c>
      <c r="S203" s="55" t="e">
        <f t="shared" ref="S203:S266" si="29">O203/K203*100</f>
        <v>#DIV/0!</v>
      </c>
      <c r="T203" s="55" t="e">
        <f t="shared" ref="T203:T266" si="30">P203/L203*100</f>
        <v>#DIV/0!</v>
      </c>
      <c r="U203" s="33" t="e">
        <f>M203/#REF!%</f>
        <v>#REF!</v>
      </c>
      <c r="V203" s="19"/>
    </row>
    <row r="204" spans="1:22" ht="41.4" hidden="1" x14ac:dyDescent="0.3">
      <c r="A204" s="76"/>
      <c r="B204" s="34" t="s">
        <v>212</v>
      </c>
      <c r="C204" s="39" t="s">
        <v>287</v>
      </c>
      <c r="D204" s="95"/>
      <c r="E204" s="131">
        <f t="shared" si="24"/>
        <v>0</v>
      </c>
      <c r="F204" s="95"/>
      <c r="G204" s="95"/>
      <c r="H204" s="95"/>
      <c r="I204" s="131">
        <f t="shared" si="25"/>
        <v>0</v>
      </c>
      <c r="J204" s="95"/>
      <c r="K204" s="95"/>
      <c r="L204" s="95"/>
      <c r="M204" s="131">
        <f t="shared" si="26"/>
        <v>0</v>
      </c>
      <c r="N204" s="95"/>
      <c r="O204" s="95"/>
      <c r="P204" s="95"/>
      <c r="Q204" s="55" t="e">
        <f t="shared" si="27"/>
        <v>#DIV/0!</v>
      </c>
      <c r="R204" s="55" t="e">
        <f t="shared" si="28"/>
        <v>#DIV/0!</v>
      </c>
      <c r="S204" s="55" t="e">
        <f t="shared" si="29"/>
        <v>#DIV/0!</v>
      </c>
      <c r="T204" s="55" t="e">
        <f t="shared" si="30"/>
        <v>#DIV/0!</v>
      </c>
      <c r="U204" s="33" t="e">
        <f>M204/#REF!%</f>
        <v>#REF!</v>
      </c>
      <c r="V204" s="19"/>
    </row>
    <row r="205" spans="1:22" ht="41.4" hidden="1" x14ac:dyDescent="0.3">
      <c r="A205" s="76"/>
      <c r="B205" s="34" t="s">
        <v>213</v>
      </c>
      <c r="C205" s="39" t="s">
        <v>288</v>
      </c>
      <c r="D205" s="95"/>
      <c r="E205" s="131">
        <f t="shared" si="24"/>
        <v>0</v>
      </c>
      <c r="F205" s="95"/>
      <c r="G205" s="95"/>
      <c r="H205" s="95"/>
      <c r="I205" s="131">
        <f t="shared" si="25"/>
        <v>0</v>
      </c>
      <c r="J205" s="95"/>
      <c r="K205" s="95"/>
      <c r="L205" s="95"/>
      <c r="M205" s="131">
        <f t="shared" si="26"/>
        <v>0</v>
      </c>
      <c r="N205" s="95"/>
      <c r="O205" s="95"/>
      <c r="P205" s="95"/>
      <c r="Q205" s="55" t="e">
        <f t="shared" si="27"/>
        <v>#DIV/0!</v>
      </c>
      <c r="R205" s="55" t="e">
        <f t="shared" si="28"/>
        <v>#DIV/0!</v>
      </c>
      <c r="S205" s="55" t="e">
        <f t="shared" si="29"/>
        <v>#DIV/0!</v>
      </c>
      <c r="T205" s="55" t="e">
        <f t="shared" si="30"/>
        <v>#DIV/0!</v>
      </c>
      <c r="U205" s="33" t="e">
        <f>M205/#REF!%</f>
        <v>#REF!</v>
      </c>
      <c r="V205" s="19"/>
    </row>
    <row r="206" spans="1:22" ht="27.6" hidden="1" x14ac:dyDescent="0.3">
      <c r="A206" s="76"/>
      <c r="B206" s="34" t="s">
        <v>214</v>
      </c>
      <c r="C206" s="39" t="s">
        <v>289</v>
      </c>
      <c r="D206" s="95"/>
      <c r="E206" s="131">
        <f t="shared" si="24"/>
        <v>0</v>
      </c>
      <c r="F206" s="95"/>
      <c r="G206" s="95"/>
      <c r="H206" s="95"/>
      <c r="I206" s="131">
        <f t="shared" si="25"/>
        <v>0</v>
      </c>
      <c r="J206" s="95"/>
      <c r="K206" s="95"/>
      <c r="L206" s="95"/>
      <c r="M206" s="131">
        <f t="shared" si="26"/>
        <v>0</v>
      </c>
      <c r="N206" s="95"/>
      <c r="O206" s="95"/>
      <c r="P206" s="95"/>
      <c r="Q206" s="55" t="e">
        <f t="shared" si="27"/>
        <v>#DIV/0!</v>
      </c>
      <c r="R206" s="55" t="e">
        <f t="shared" si="28"/>
        <v>#DIV/0!</v>
      </c>
      <c r="S206" s="55" t="e">
        <f t="shared" si="29"/>
        <v>#DIV/0!</v>
      </c>
      <c r="T206" s="55" t="e">
        <f t="shared" si="30"/>
        <v>#DIV/0!</v>
      </c>
      <c r="U206" s="33" t="e">
        <f>M206/#REF!%</f>
        <v>#REF!</v>
      </c>
      <c r="V206" s="19"/>
    </row>
    <row r="207" spans="1:22" ht="41.4" hidden="1" x14ac:dyDescent="0.3">
      <c r="A207" s="76"/>
      <c r="B207" s="34" t="s">
        <v>215</v>
      </c>
      <c r="C207" s="39" t="s">
        <v>290</v>
      </c>
      <c r="D207" s="95"/>
      <c r="E207" s="131">
        <f t="shared" si="24"/>
        <v>0</v>
      </c>
      <c r="F207" s="95"/>
      <c r="G207" s="95"/>
      <c r="H207" s="95"/>
      <c r="I207" s="131">
        <f t="shared" si="25"/>
        <v>0</v>
      </c>
      <c r="J207" s="95"/>
      <c r="K207" s="95"/>
      <c r="L207" s="95"/>
      <c r="M207" s="131">
        <f t="shared" si="26"/>
        <v>0</v>
      </c>
      <c r="N207" s="95"/>
      <c r="O207" s="95"/>
      <c r="P207" s="95"/>
      <c r="Q207" s="55" t="e">
        <f t="shared" si="27"/>
        <v>#DIV/0!</v>
      </c>
      <c r="R207" s="55" t="e">
        <f t="shared" si="28"/>
        <v>#DIV/0!</v>
      </c>
      <c r="S207" s="55" t="e">
        <f t="shared" si="29"/>
        <v>#DIV/0!</v>
      </c>
      <c r="T207" s="55" t="e">
        <f t="shared" si="30"/>
        <v>#DIV/0!</v>
      </c>
      <c r="U207" s="33" t="e">
        <f>M207/#REF!%</f>
        <v>#REF!</v>
      </c>
      <c r="V207" s="19"/>
    </row>
    <row r="208" spans="1:22" ht="55.2" hidden="1" x14ac:dyDescent="0.3">
      <c r="A208" s="76"/>
      <c r="B208" s="34" t="s">
        <v>216</v>
      </c>
      <c r="C208" s="39" t="s">
        <v>291</v>
      </c>
      <c r="D208" s="95"/>
      <c r="E208" s="131">
        <f t="shared" si="24"/>
        <v>0</v>
      </c>
      <c r="F208" s="95"/>
      <c r="G208" s="95"/>
      <c r="H208" s="95"/>
      <c r="I208" s="131">
        <f t="shared" si="25"/>
        <v>0</v>
      </c>
      <c r="J208" s="95"/>
      <c r="K208" s="95"/>
      <c r="L208" s="95"/>
      <c r="M208" s="131">
        <f t="shared" si="26"/>
        <v>0</v>
      </c>
      <c r="N208" s="95"/>
      <c r="O208" s="95"/>
      <c r="P208" s="95"/>
      <c r="Q208" s="55" t="e">
        <f t="shared" si="27"/>
        <v>#DIV/0!</v>
      </c>
      <c r="R208" s="55" t="e">
        <f t="shared" si="28"/>
        <v>#DIV/0!</v>
      </c>
      <c r="S208" s="55" t="e">
        <f t="shared" si="29"/>
        <v>#DIV/0!</v>
      </c>
      <c r="T208" s="55" t="e">
        <f t="shared" si="30"/>
        <v>#DIV/0!</v>
      </c>
      <c r="U208" s="33" t="e">
        <f>M208/#REF!%</f>
        <v>#REF!</v>
      </c>
      <c r="V208" s="19"/>
    </row>
    <row r="209" spans="1:22" ht="27.6" hidden="1" x14ac:dyDescent="0.3">
      <c r="A209" s="76"/>
      <c r="B209" s="34" t="s">
        <v>217</v>
      </c>
      <c r="C209" s="39" t="s">
        <v>292</v>
      </c>
      <c r="D209" s="95"/>
      <c r="E209" s="131">
        <f t="shared" si="24"/>
        <v>0</v>
      </c>
      <c r="F209" s="95"/>
      <c r="G209" s="95"/>
      <c r="H209" s="95"/>
      <c r="I209" s="131">
        <f t="shared" si="25"/>
        <v>0</v>
      </c>
      <c r="J209" s="95"/>
      <c r="K209" s="95"/>
      <c r="L209" s="95"/>
      <c r="M209" s="131">
        <f t="shared" si="26"/>
        <v>0</v>
      </c>
      <c r="N209" s="95"/>
      <c r="O209" s="95"/>
      <c r="P209" s="95"/>
      <c r="Q209" s="55" t="e">
        <f t="shared" si="27"/>
        <v>#DIV/0!</v>
      </c>
      <c r="R209" s="55" t="e">
        <f t="shared" si="28"/>
        <v>#DIV/0!</v>
      </c>
      <c r="S209" s="55" t="e">
        <f t="shared" si="29"/>
        <v>#DIV/0!</v>
      </c>
      <c r="T209" s="55" t="e">
        <f t="shared" si="30"/>
        <v>#DIV/0!</v>
      </c>
      <c r="U209" s="33" t="e">
        <f>M209/#REF!%</f>
        <v>#REF!</v>
      </c>
      <c r="V209" s="19"/>
    </row>
    <row r="210" spans="1:22" ht="27.6" hidden="1" x14ac:dyDescent="0.3">
      <c r="A210" s="76"/>
      <c r="B210" s="34" t="s">
        <v>218</v>
      </c>
      <c r="C210" s="39" t="s">
        <v>293</v>
      </c>
      <c r="D210" s="95"/>
      <c r="E210" s="131">
        <f t="shared" si="24"/>
        <v>0</v>
      </c>
      <c r="F210" s="95"/>
      <c r="G210" s="95"/>
      <c r="H210" s="95"/>
      <c r="I210" s="131">
        <f t="shared" si="25"/>
        <v>0</v>
      </c>
      <c r="J210" s="95"/>
      <c r="K210" s="95"/>
      <c r="L210" s="95"/>
      <c r="M210" s="131">
        <f t="shared" si="26"/>
        <v>0</v>
      </c>
      <c r="N210" s="95"/>
      <c r="O210" s="95"/>
      <c r="P210" s="95"/>
      <c r="Q210" s="55" t="e">
        <f t="shared" si="27"/>
        <v>#DIV/0!</v>
      </c>
      <c r="R210" s="55" t="e">
        <f t="shared" si="28"/>
        <v>#DIV/0!</v>
      </c>
      <c r="S210" s="55" t="e">
        <f t="shared" si="29"/>
        <v>#DIV/0!</v>
      </c>
      <c r="T210" s="55" t="e">
        <f t="shared" si="30"/>
        <v>#DIV/0!</v>
      </c>
      <c r="U210" s="33" t="e">
        <f>M210/#REF!%</f>
        <v>#REF!</v>
      </c>
      <c r="V210" s="19"/>
    </row>
    <row r="211" spans="1:22" ht="27.6" hidden="1" x14ac:dyDescent="0.3">
      <c r="A211" s="76"/>
      <c r="B211" s="34" t="s">
        <v>219</v>
      </c>
      <c r="C211" s="39" t="s">
        <v>294</v>
      </c>
      <c r="D211" s="95"/>
      <c r="E211" s="131">
        <f t="shared" si="24"/>
        <v>0</v>
      </c>
      <c r="F211" s="95"/>
      <c r="G211" s="95"/>
      <c r="H211" s="95"/>
      <c r="I211" s="131">
        <f t="shared" si="25"/>
        <v>0</v>
      </c>
      <c r="J211" s="95"/>
      <c r="K211" s="95"/>
      <c r="L211" s="95"/>
      <c r="M211" s="131">
        <f t="shared" si="26"/>
        <v>0</v>
      </c>
      <c r="N211" s="95"/>
      <c r="O211" s="95"/>
      <c r="P211" s="95"/>
      <c r="Q211" s="55" t="e">
        <f t="shared" si="27"/>
        <v>#DIV/0!</v>
      </c>
      <c r="R211" s="55" t="e">
        <f t="shared" si="28"/>
        <v>#DIV/0!</v>
      </c>
      <c r="S211" s="55" t="e">
        <f t="shared" si="29"/>
        <v>#DIV/0!</v>
      </c>
      <c r="T211" s="55" t="e">
        <f t="shared" si="30"/>
        <v>#DIV/0!</v>
      </c>
      <c r="U211" s="33" t="e">
        <f>M211/#REF!%</f>
        <v>#REF!</v>
      </c>
      <c r="V211" s="19"/>
    </row>
    <row r="212" spans="1:22" ht="69" hidden="1" x14ac:dyDescent="0.3">
      <c r="A212" s="76"/>
      <c r="B212" s="34" t="s">
        <v>220</v>
      </c>
      <c r="C212" s="39" t="s">
        <v>295</v>
      </c>
      <c r="D212" s="95"/>
      <c r="E212" s="131">
        <f t="shared" si="24"/>
        <v>0</v>
      </c>
      <c r="F212" s="95"/>
      <c r="G212" s="95"/>
      <c r="H212" s="95"/>
      <c r="I212" s="131">
        <f t="shared" si="25"/>
        <v>0</v>
      </c>
      <c r="J212" s="95"/>
      <c r="K212" s="95"/>
      <c r="L212" s="95"/>
      <c r="M212" s="131">
        <f t="shared" si="26"/>
        <v>0</v>
      </c>
      <c r="N212" s="95"/>
      <c r="O212" s="95"/>
      <c r="P212" s="95"/>
      <c r="Q212" s="55" t="e">
        <f t="shared" si="27"/>
        <v>#DIV/0!</v>
      </c>
      <c r="R212" s="55" t="e">
        <f t="shared" si="28"/>
        <v>#DIV/0!</v>
      </c>
      <c r="S212" s="55" t="e">
        <f t="shared" si="29"/>
        <v>#DIV/0!</v>
      </c>
      <c r="T212" s="55" t="e">
        <f t="shared" si="30"/>
        <v>#DIV/0!</v>
      </c>
      <c r="U212" s="33" t="e">
        <f>M212/#REF!%</f>
        <v>#REF!</v>
      </c>
      <c r="V212" s="19"/>
    </row>
    <row r="213" spans="1:22" ht="27.6" hidden="1" x14ac:dyDescent="0.3">
      <c r="A213" s="76"/>
      <c r="B213" s="34" t="s">
        <v>221</v>
      </c>
      <c r="C213" s="39" t="s">
        <v>296</v>
      </c>
      <c r="D213" s="95"/>
      <c r="E213" s="131">
        <f t="shared" si="24"/>
        <v>0</v>
      </c>
      <c r="F213" s="95"/>
      <c r="G213" s="95"/>
      <c r="H213" s="95"/>
      <c r="I213" s="131">
        <f t="shared" si="25"/>
        <v>0</v>
      </c>
      <c r="J213" s="95"/>
      <c r="K213" s="95"/>
      <c r="L213" s="95"/>
      <c r="M213" s="131">
        <f t="shared" si="26"/>
        <v>0</v>
      </c>
      <c r="N213" s="95"/>
      <c r="O213" s="95"/>
      <c r="P213" s="95"/>
      <c r="Q213" s="55" t="e">
        <f t="shared" si="27"/>
        <v>#DIV/0!</v>
      </c>
      <c r="R213" s="55" t="e">
        <f t="shared" si="28"/>
        <v>#DIV/0!</v>
      </c>
      <c r="S213" s="55" t="e">
        <f t="shared" si="29"/>
        <v>#DIV/0!</v>
      </c>
      <c r="T213" s="55" t="e">
        <f t="shared" si="30"/>
        <v>#DIV/0!</v>
      </c>
      <c r="U213" s="33" t="e">
        <f>M213/#REF!%</f>
        <v>#REF!</v>
      </c>
      <c r="V213" s="19"/>
    </row>
    <row r="214" spans="1:22" ht="27.6" hidden="1" x14ac:dyDescent="0.3">
      <c r="A214" s="76"/>
      <c r="B214" s="34" t="s">
        <v>222</v>
      </c>
      <c r="C214" s="38" t="s">
        <v>297</v>
      </c>
      <c r="D214" s="95"/>
      <c r="E214" s="131">
        <f t="shared" si="24"/>
        <v>0</v>
      </c>
      <c r="F214" s="95"/>
      <c r="G214" s="95"/>
      <c r="H214" s="95"/>
      <c r="I214" s="131">
        <f t="shared" si="25"/>
        <v>0</v>
      </c>
      <c r="J214" s="95"/>
      <c r="K214" s="95"/>
      <c r="L214" s="95"/>
      <c r="M214" s="131">
        <f t="shared" si="26"/>
        <v>0</v>
      </c>
      <c r="N214" s="95"/>
      <c r="O214" s="95"/>
      <c r="P214" s="95"/>
      <c r="Q214" s="55" t="e">
        <f t="shared" si="27"/>
        <v>#DIV/0!</v>
      </c>
      <c r="R214" s="55" t="e">
        <f t="shared" si="28"/>
        <v>#DIV/0!</v>
      </c>
      <c r="S214" s="55" t="e">
        <f t="shared" si="29"/>
        <v>#DIV/0!</v>
      </c>
      <c r="T214" s="55" t="e">
        <f t="shared" si="30"/>
        <v>#DIV/0!</v>
      </c>
      <c r="U214" s="33" t="e">
        <f>M214/#REF!%</f>
        <v>#REF!</v>
      </c>
      <c r="V214" s="19"/>
    </row>
    <row r="215" spans="1:22" ht="19.5" hidden="1" customHeight="1" x14ac:dyDescent="0.3">
      <c r="A215" s="76"/>
      <c r="B215" s="34" t="s">
        <v>223</v>
      </c>
      <c r="C215" s="38" t="s">
        <v>298</v>
      </c>
      <c r="D215" s="95"/>
      <c r="E215" s="131">
        <f t="shared" si="24"/>
        <v>0</v>
      </c>
      <c r="F215" s="95"/>
      <c r="G215" s="95"/>
      <c r="H215" s="95"/>
      <c r="I215" s="131">
        <f t="shared" si="25"/>
        <v>0</v>
      </c>
      <c r="J215" s="95"/>
      <c r="K215" s="95"/>
      <c r="L215" s="95"/>
      <c r="M215" s="131">
        <f t="shared" si="26"/>
        <v>0</v>
      </c>
      <c r="N215" s="95"/>
      <c r="O215" s="95"/>
      <c r="P215" s="95"/>
      <c r="Q215" s="55" t="e">
        <f t="shared" si="27"/>
        <v>#DIV/0!</v>
      </c>
      <c r="R215" s="55" t="e">
        <f t="shared" si="28"/>
        <v>#DIV/0!</v>
      </c>
      <c r="S215" s="55" t="e">
        <f t="shared" si="29"/>
        <v>#DIV/0!</v>
      </c>
      <c r="T215" s="55" t="e">
        <f t="shared" si="30"/>
        <v>#DIV/0!</v>
      </c>
      <c r="U215" s="33" t="e">
        <f>M215/#REF!%</f>
        <v>#REF!</v>
      </c>
      <c r="V215" s="19"/>
    </row>
    <row r="216" spans="1:22" ht="15" hidden="1" customHeight="1" x14ac:dyDescent="0.3">
      <c r="A216" s="76"/>
      <c r="B216" s="34" t="s">
        <v>224</v>
      </c>
      <c r="C216" s="38" t="s">
        <v>324</v>
      </c>
      <c r="D216" s="95"/>
      <c r="E216" s="131">
        <f t="shared" si="24"/>
        <v>0</v>
      </c>
      <c r="F216" s="95"/>
      <c r="G216" s="95"/>
      <c r="H216" s="95"/>
      <c r="I216" s="131">
        <f t="shared" si="25"/>
        <v>0</v>
      </c>
      <c r="J216" s="95"/>
      <c r="K216" s="95"/>
      <c r="L216" s="95"/>
      <c r="M216" s="131">
        <f t="shared" si="26"/>
        <v>0</v>
      </c>
      <c r="N216" s="95"/>
      <c r="O216" s="95"/>
      <c r="P216" s="95"/>
      <c r="Q216" s="55" t="e">
        <f t="shared" si="27"/>
        <v>#DIV/0!</v>
      </c>
      <c r="R216" s="55" t="e">
        <f t="shared" si="28"/>
        <v>#DIV/0!</v>
      </c>
      <c r="S216" s="55" t="e">
        <f t="shared" si="29"/>
        <v>#DIV/0!</v>
      </c>
      <c r="T216" s="55" t="e">
        <f t="shared" si="30"/>
        <v>#DIV/0!</v>
      </c>
      <c r="U216" s="33" t="e">
        <f>M216/#REF!%</f>
        <v>#REF!</v>
      </c>
      <c r="V216" s="19"/>
    </row>
    <row r="217" spans="1:22" ht="54" hidden="1" customHeight="1" x14ac:dyDescent="0.3">
      <c r="A217" s="76"/>
      <c r="B217" s="34" t="s">
        <v>225</v>
      </c>
      <c r="C217" s="38" t="s">
        <v>325</v>
      </c>
      <c r="D217" s="95"/>
      <c r="E217" s="131">
        <f t="shared" si="24"/>
        <v>0</v>
      </c>
      <c r="F217" s="95"/>
      <c r="G217" s="95"/>
      <c r="H217" s="95"/>
      <c r="I217" s="131">
        <f t="shared" si="25"/>
        <v>0</v>
      </c>
      <c r="J217" s="95"/>
      <c r="K217" s="95"/>
      <c r="L217" s="95"/>
      <c r="M217" s="131">
        <f t="shared" si="26"/>
        <v>0</v>
      </c>
      <c r="N217" s="95"/>
      <c r="O217" s="95"/>
      <c r="P217" s="95"/>
      <c r="Q217" s="55" t="e">
        <f t="shared" si="27"/>
        <v>#DIV/0!</v>
      </c>
      <c r="R217" s="55" t="e">
        <f t="shared" si="28"/>
        <v>#DIV/0!</v>
      </c>
      <c r="S217" s="55" t="e">
        <f t="shared" si="29"/>
        <v>#DIV/0!</v>
      </c>
      <c r="T217" s="55" t="e">
        <f t="shared" si="30"/>
        <v>#DIV/0!</v>
      </c>
      <c r="U217" s="33" t="e">
        <f>M217/#REF!%</f>
        <v>#REF!</v>
      </c>
      <c r="V217" s="19"/>
    </row>
    <row r="218" spans="1:22" ht="55.2" hidden="1" x14ac:dyDescent="0.3">
      <c r="A218" s="76"/>
      <c r="B218" s="34" t="s">
        <v>226</v>
      </c>
      <c r="C218" s="38" t="s">
        <v>326</v>
      </c>
      <c r="D218" s="95"/>
      <c r="E218" s="131">
        <f t="shared" si="24"/>
        <v>0</v>
      </c>
      <c r="F218" s="95"/>
      <c r="G218" s="95"/>
      <c r="H218" s="95"/>
      <c r="I218" s="131">
        <f t="shared" si="25"/>
        <v>0</v>
      </c>
      <c r="J218" s="95"/>
      <c r="K218" s="95"/>
      <c r="L218" s="95"/>
      <c r="M218" s="131">
        <f t="shared" si="26"/>
        <v>0</v>
      </c>
      <c r="N218" s="95"/>
      <c r="O218" s="95"/>
      <c r="P218" s="95"/>
      <c r="Q218" s="55" t="e">
        <f t="shared" si="27"/>
        <v>#DIV/0!</v>
      </c>
      <c r="R218" s="55" t="e">
        <f t="shared" si="28"/>
        <v>#DIV/0!</v>
      </c>
      <c r="S218" s="55" t="e">
        <f t="shared" si="29"/>
        <v>#DIV/0!</v>
      </c>
      <c r="T218" s="55" t="e">
        <f t="shared" si="30"/>
        <v>#DIV/0!</v>
      </c>
      <c r="U218" s="33" t="e">
        <f>M218/#REF!%</f>
        <v>#REF!</v>
      </c>
      <c r="V218" s="19"/>
    </row>
    <row r="219" spans="1:22" ht="41.4" hidden="1" x14ac:dyDescent="0.3">
      <c r="A219" s="76"/>
      <c r="B219" s="34" t="s">
        <v>227</v>
      </c>
      <c r="C219" s="39" t="s">
        <v>327</v>
      </c>
      <c r="D219" s="95"/>
      <c r="E219" s="131">
        <f t="shared" si="24"/>
        <v>0</v>
      </c>
      <c r="F219" s="95"/>
      <c r="G219" s="95"/>
      <c r="H219" s="95"/>
      <c r="I219" s="131">
        <f t="shared" si="25"/>
        <v>0</v>
      </c>
      <c r="J219" s="95"/>
      <c r="K219" s="95"/>
      <c r="L219" s="95"/>
      <c r="M219" s="131">
        <f t="shared" si="26"/>
        <v>0</v>
      </c>
      <c r="N219" s="95"/>
      <c r="O219" s="95"/>
      <c r="P219" s="95"/>
      <c r="Q219" s="55" t="e">
        <f t="shared" si="27"/>
        <v>#DIV/0!</v>
      </c>
      <c r="R219" s="55" t="e">
        <f t="shared" si="28"/>
        <v>#DIV/0!</v>
      </c>
      <c r="S219" s="55" t="e">
        <f t="shared" si="29"/>
        <v>#DIV/0!</v>
      </c>
      <c r="T219" s="55" t="e">
        <f t="shared" si="30"/>
        <v>#DIV/0!</v>
      </c>
      <c r="U219" s="33" t="e">
        <f>M219/#REF!%</f>
        <v>#REF!</v>
      </c>
      <c r="V219" s="19"/>
    </row>
    <row r="220" spans="1:22" ht="27.6" hidden="1" x14ac:dyDescent="0.3">
      <c r="A220" s="76"/>
      <c r="B220" s="34" t="s">
        <v>228</v>
      </c>
      <c r="C220" s="39" t="s">
        <v>328</v>
      </c>
      <c r="D220" s="95"/>
      <c r="E220" s="131">
        <f t="shared" si="24"/>
        <v>0</v>
      </c>
      <c r="F220" s="95"/>
      <c r="G220" s="95"/>
      <c r="H220" s="95"/>
      <c r="I220" s="131">
        <f t="shared" si="25"/>
        <v>0</v>
      </c>
      <c r="J220" s="95"/>
      <c r="K220" s="95"/>
      <c r="L220" s="95"/>
      <c r="M220" s="131">
        <f t="shared" si="26"/>
        <v>0</v>
      </c>
      <c r="N220" s="95"/>
      <c r="O220" s="95"/>
      <c r="P220" s="95"/>
      <c r="Q220" s="55" t="e">
        <f t="shared" si="27"/>
        <v>#DIV/0!</v>
      </c>
      <c r="R220" s="55" t="e">
        <f t="shared" si="28"/>
        <v>#DIV/0!</v>
      </c>
      <c r="S220" s="55" t="e">
        <f t="shared" si="29"/>
        <v>#DIV/0!</v>
      </c>
      <c r="T220" s="55" t="e">
        <f t="shared" si="30"/>
        <v>#DIV/0!</v>
      </c>
      <c r="U220" s="33" t="e">
        <f>M220/#REF!%</f>
        <v>#REF!</v>
      </c>
      <c r="V220" s="19"/>
    </row>
    <row r="221" spans="1:22" ht="27.6" hidden="1" x14ac:dyDescent="0.3">
      <c r="A221" s="76"/>
      <c r="B221" s="34" t="s">
        <v>229</v>
      </c>
      <c r="C221" s="39" t="s">
        <v>329</v>
      </c>
      <c r="D221" s="95"/>
      <c r="E221" s="131">
        <f t="shared" si="24"/>
        <v>0</v>
      </c>
      <c r="F221" s="95"/>
      <c r="G221" s="95"/>
      <c r="H221" s="95"/>
      <c r="I221" s="131">
        <f t="shared" si="25"/>
        <v>0</v>
      </c>
      <c r="J221" s="95"/>
      <c r="K221" s="95"/>
      <c r="L221" s="95"/>
      <c r="M221" s="131">
        <f t="shared" si="26"/>
        <v>0</v>
      </c>
      <c r="N221" s="95"/>
      <c r="O221" s="95"/>
      <c r="P221" s="95"/>
      <c r="Q221" s="55" t="e">
        <f t="shared" si="27"/>
        <v>#DIV/0!</v>
      </c>
      <c r="R221" s="55" t="e">
        <f t="shared" si="28"/>
        <v>#DIV/0!</v>
      </c>
      <c r="S221" s="55" t="e">
        <f t="shared" si="29"/>
        <v>#DIV/0!</v>
      </c>
      <c r="T221" s="55" t="e">
        <f t="shared" si="30"/>
        <v>#DIV/0!</v>
      </c>
      <c r="U221" s="33" t="e">
        <f>M221/#REF!%</f>
        <v>#REF!</v>
      </c>
      <c r="V221" s="19"/>
    </row>
    <row r="222" spans="1:22" ht="55.2" hidden="1" x14ac:dyDescent="0.3">
      <c r="A222" s="76"/>
      <c r="B222" s="34" t="s">
        <v>230</v>
      </c>
      <c r="C222" s="39" t="s">
        <v>330</v>
      </c>
      <c r="D222" s="95"/>
      <c r="E222" s="131">
        <f t="shared" si="24"/>
        <v>0</v>
      </c>
      <c r="F222" s="95"/>
      <c r="G222" s="95"/>
      <c r="H222" s="95"/>
      <c r="I222" s="131">
        <f t="shared" si="25"/>
        <v>0</v>
      </c>
      <c r="J222" s="95"/>
      <c r="K222" s="95"/>
      <c r="L222" s="95"/>
      <c r="M222" s="131">
        <f t="shared" si="26"/>
        <v>0</v>
      </c>
      <c r="N222" s="95"/>
      <c r="O222" s="95"/>
      <c r="P222" s="95"/>
      <c r="Q222" s="55" t="e">
        <f t="shared" si="27"/>
        <v>#DIV/0!</v>
      </c>
      <c r="R222" s="55" t="e">
        <f t="shared" si="28"/>
        <v>#DIV/0!</v>
      </c>
      <c r="S222" s="55" t="e">
        <f t="shared" si="29"/>
        <v>#DIV/0!</v>
      </c>
      <c r="T222" s="55" t="e">
        <f t="shared" si="30"/>
        <v>#DIV/0!</v>
      </c>
      <c r="U222" s="33" t="e">
        <f>M222/#REF!%</f>
        <v>#REF!</v>
      </c>
      <c r="V222" s="19"/>
    </row>
    <row r="223" spans="1:22" ht="55.2" hidden="1" x14ac:dyDescent="0.3">
      <c r="A223" s="76"/>
      <c r="B223" s="34" t="s">
        <v>231</v>
      </c>
      <c r="C223" s="39" t="s">
        <v>331</v>
      </c>
      <c r="D223" s="95"/>
      <c r="E223" s="131">
        <f t="shared" si="24"/>
        <v>0</v>
      </c>
      <c r="F223" s="95"/>
      <c r="G223" s="95"/>
      <c r="H223" s="95"/>
      <c r="I223" s="131">
        <f t="shared" si="25"/>
        <v>0</v>
      </c>
      <c r="J223" s="95"/>
      <c r="K223" s="95"/>
      <c r="L223" s="95"/>
      <c r="M223" s="131">
        <f t="shared" si="26"/>
        <v>0</v>
      </c>
      <c r="N223" s="95"/>
      <c r="O223" s="95"/>
      <c r="P223" s="95"/>
      <c r="Q223" s="55" t="e">
        <f t="shared" si="27"/>
        <v>#DIV/0!</v>
      </c>
      <c r="R223" s="55" t="e">
        <f t="shared" si="28"/>
        <v>#DIV/0!</v>
      </c>
      <c r="S223" s="55" t="e">
        <f t="shared" si="29"/>
        <v>#DIV/0!</v>
      </c>
      <c r="T223" s="55" t="e">
        <f t="shared" si="30"/>
        <v>#DIV/0!</v>
      </c>
      <c r="U223" s="33" t="e">
        <f>M223/#REF!%</f>
        <v>#REF!</v>
      </c>
      <c r="V223" s="19"/>
    </row>
    <row r="224" spans="1:22" ht="82.8" hidden="1" x14ac:dyDescent="0.3">
      <c r="A224" s="76"/>
      <c r="B224" s="34" t="s">
        <v>232</v>
      </c>
      <c r="C224" s="39" t="s">
        <v>332</v>
      </c>
      <c r="D224" s="95"/>
      <c r="E224" s="131">
        <f t="shared" si="24"/>
        <v>0</v>
      </c>
      <c r="F224" s="95"/>
      <c r="G224" s="95"/>
      <c r="H224" s="95"/>
      <c r="I224" s="131">
        <f t="shared" si="25"/>
        <v>0</v>
      </c>
      <c r="J224" s="95"/>
      <c r="K224" s="95"/>
      <c r="L224" s="95"/>
      <c r="M224" s="131">
        <f t="shared" si="26"/>
        <v>0</v>
      </c>
      <c r="N224" s="95"/>
      <c r="O224" s="95"/>
      <c r="P224" s="95"/>
      <c r="Q224" s="55" t="e">
        <f t="shared" si="27"/>
        <v>#DIV/0!</v>
      </c>
      <c r="R224" s="55" t="e">
        <f t="shared" si="28"/>
        <v>#DIV/0!</v>
      </c>
      <c r="S224" s="55" t="e">
        <f t="shared" si="29"/>
        <v>#DIV/0!</v>
      </c>
      <c r="T224" s="55" t="e">
        <f t="shared" si="30"/>
        <v>#DIV/0!</v>
      </c>
      <c r="U224" s="33" t="e">
        <f>M224/#REF!%</f>
        <v>#REF!</v>
      </c>
      <c r="V224" s="19"/>
    </row>
    <row r="225" spans="1:22" ht="41.4" hidden="1" x14ac:dyDescent="0.3">
      <c r="A225" s="76"/>
      <c r="B225" s="34" t="s">
        <v>233</v>
      </c>
      <c r="C225" s="38" t="s">
        <v>333</v>
      </c>
      <c r="D225" s="95"/>
      <c r="E225" s="131">
        <f t="shared" si="24"/>
        <v>0</v>
      </c>
      <c r="F225" s="95"/>
      <c r="G225" s="95"/>
      <c r="H225" s="95"/>
      <c r="I225" s="131">
        <f t="shared" si="25"/>
        <v>0</v>
      </c>
      <c r="J225" s="95"/>
      <c r="K225" s="95"/>
      <c r="L225" s="95"/>
      <c r="M225" s="131">
        <f t="shared" si="26"/>
        <v>0</v>
      </c>
      <c r="N225" s="95"/>
      <c r="O225" s="95"/>
      <c r="P225" s="95"/>
      <c r="Q225" s="55" t="e">
        <f t="shared" si="27"/>
        <v>#DIV/0!</v>
      </c>
      <c r="R225" s="55" t="e">
        <f t="shared" si="28"/>
        <v>#DIV/0!</v>
      </c>
      <c r="S225" s="55" t="e">
        <f t="shared" si="29"/>
        <v>#DIV/0!</v>
      </c>
      <c r="T225" s="55" t="e">
        <f t="shared" si="30"/>
        <v>#DIV/0!</v>
      </c>
      <c r="U225" s="33" t="e">
        <f>M225/#REF!%</f>
        <v>#REF!</v>
      </c>
      <c r="V225" s="19"/>
    </row>
    <row r="226" spans="1:22" ht="41.4" hidden="1" x14ac:dyDescent="0.3">
      <c r="A226" s="76"/>
      <c r="B226" s="34" t="s">
        <v>234</v>
      </c>
      <c r="C226" s="38" t="s">
        <v>334</v>
      </c>
      <c r="D226" s="95"/>
      <c r="E226" s="131">
        <f t="shared" si="24"/>
        <v>0</v>
      </c>
      <c r="F226" s="95"/>
      <c r="G226" s="95"/>
      <c r="H226" s="95"/>
      <c r="I226" s="131">
        <f t="shared" si="25"/>
        <v>0</v>
      </c>
      <c r="J226" s="95"/>
      <c r="K226" s="95"/>
      <c r="L226" s="95"/>
      <c r="M226" s="131">
        <f t="shared" si="26"/>
        <v>0</v>
      </c>
      <c r="N226" s="95"/>
      <c r="O226" s="95"/>
      <c r="P226" s="95"/>
      <c r="Q226" s="55" t="e">
        <f t="shared" si="27"/>
        <v>#DIV/0!</v>
      </c>
      <c r="R226" s="55" t="e">
        <f t="shared" si="28"/>
        <v>#DIV/0!</v>
      </c>
      <c r="S226" s="55" t="e">
        <f t="shared" si="29"/>
        <v>#DIV/0!</v>
      </c>
      <c r="T226" s="55" t="e">
        <f t="shared" si="30"/>
        <v>#DIV/0!</v>
      </c>
      <c r="U226" s="33" t="e">
        <f>M226/#REF!%</f>
        <v>#REF!</v>
      </c>
      <c r="V226" s="19"/>
    </row>
    <row r="227" spans="1:22" ht="27.6" hidden="1" x14ac:dyDescent="0.3">
      <c r="A227" s="76"/>
      <c r="B227" s="34" t="s">
        <v>235</v>
      </c>
      <c r="C227" s="39" t="s">
        <v>335</v>
      </c>
      <c r="D227" s="95"/>
      <c r="E227" s="131">
        <f t="shared" si="24"/>
        <v>0</v>
      </c>
      <c r="F227" s="95"/>
      <c r="G227" s="95"/>
      <c r="H227" s="95"/>
      <c r="I227" s="131">
        <f t="shared" si="25"/>
        <v>0</v>
      </c>
      <c r="J227" s="95"/>
      <c r="K227" s="95"/>
      <c r="L227" s="95"/>
      <c r="M227" s="131">
        <f t="shared" si="26"/>
        <v>0</v>
      </c>
      <c r="N227" s="95"/>
      <c r="O227" s="95"/>
      <c r="P227" s="95"/>
      <c r="Q227" s="55" t="e">
        <f t="shared" si="27"/>
        <v>#DIV/0!</v>
      </c>
      <c r="R227" s="55" t="e">
        <f t="shared" si="28"/>
        <v>#DIV/0!</v>
      </c>
      <c r="S227" s="55" t="e">
        <f t="shared" si="29"/>
        <v>#DIV/0!</v>
      </c>
      <c r="T227" s="55" t="e">
        <f t="shared" si="30"/>
        <v>#DIV/0!</v>
      </c>
      <c r="U227" s="33" t="e">
        <f>M227/#REF!%</f>
        <v>#REF!</v>
      </c>
      <c r="V227" s="19"/>
    </row>
    <row r="228" spans="1:22" ht="55.2" hidden="1" x14ac:dyDescent="0.3">
      <c r="A228" s="76"/>
      <c r="B228" s="34" t="s">
        <v>236</v>
      </c>
      <c r="C228" s="39" t="s">
        <v>336</v>
      </c>
      <c r="D228" s="95"/>
      <c r="E228" s="131">
        <f t="shared" si="24"/>
        <v>0</v>
      </c>
      <c r="F228" s="95"/>
      <c r="G228" s="95"/>
      <c r="H228" s="95"/>
      <c r="I228" s="131">
        <f t="shared" si="25"/>
        <v>0</v>
      </c>
      <c r="J228" s="95"/>
      <c r="K228" s="95"/>
      <c r="L228" s="95"/>
      <c r="M228" s="131">
        <f t="shared" si="26"/>
        <v>0</v>
      </c>
      <c r="N228" s="95"/>
      <c r="O228" s="95"/>
      <c r="P228" s="95"/>
      <c r="Q228" s="55" t="e">
        <f t="shared" si="27"/>
        <v>#DIV/0!</v>
      </c>
      <c r="R228" s="55" t="e">
        <f t="shared" si="28"/>
        <v>#DIV/0!</v>
      </c>
      <c r="S228" s="55" t="e">
        <f t="shared" si="29"/>
        <v>#DIV/0!</v>
      </c>
      <c r="T228" s="55" t="e">
        <f t="shared" si="30"/>
        <v>#DIV/0!</v>
      </c>
      <c r="U228" s="33" t="e">
        <f>M228/#REF!%</f>
        <v>#REF!</v>
      </c>
      <c r="V228" s="19"/>
    </row>
    <row r="229" spans="1:22" ht="27.6" hidden="1" x14ac:dyDescent="0.3">
      <c r="A229" s="76"/>
      <c r="B229" s="34" t="s">
        <v>237</v>
      </c>
      <c r="C229" s="39" t="s">
        <v>337</v>
      </c>
      <c r="D229" s="95"/>
      <c r="E229" s="131">
        <f t="shared" si="24"/>
        <v>0</v>
      </c>
      <c r="F229" s="95"/>
      <c r="G229" s="95"/>
      <c r="H229" s="95"/>
      <c r="I229" s="131">
        <f t="shared" si="25"/>
        <v>0</v>
      </c>
      <c r="J229" s="95"/>
      <c r="K229" s="95"/>
      <c r="L229" s="95"/>
      <c r="M229" s="131">
        <f t="shared" si="26"/>
        <v>0</v>
      </c>
      <c r="N229" s="95"/>
      <c r="O229" s="95"/>
      <c r="P229" s="95"/>
      <c r="Q229" s="55" t="e">
        <f t="shared" si="27"/>
        <v>#DIV/0!</v>
      </c>
      <c r="R229" s="55" t="e">
        <f t="shared" si="28"/>
        <v>#DIV/0!</v>
      </c>
      <c r="S229" s="55" t="e">
        <f t="shared" si="29"/>
        <v>#DIV/0!</v>
      </c>
      <c r="T229" s="55" t="e">
        <f t="shared" si="30"/>
        <v>#DIV/0!</v>
      </c>
      <c r="U229" s="33" t="e">
        <f>M229/#REF!%</f>
        <v>#REF!</v>
      </c>
      <c r="V229" s="19"/>
    </row>
    <row r="230" spans="1:22" ht="82.8" hidden="1" x14ac:dyDescent="0.3">
      <c r="A230" s="76"/>
      <c r="B230" s="34" t="s">
        <v>238</v>
      </c>
      <c r="C230" s="39" t="s">
        <v>338</v>
      </c>
      <c r="D230" s="95"/>
      <c r="E230" s="131">
        <f t="shared" si="24"/>
        <v>0</v>
      </c>
      <c r="F230" s="95"/>
      <c r="G230" s="95"/>
      <c r="H230" s="95"/>
      <c r="I230" s="131">
        <f t="shared" si="25"/>
        <v>0</v>
      </c>
      <c r="J230" s="95"/>
      <c r="K230" s="95"/>
      <c r="L230" s="95"/>
      <c r="M230" s="131">
        <f t="shared" si="26"/>
        <v>0</v>
      </c>
      <c r="N230" s="95"/>
      <c r="O230" s="95"/>
      <c r="P230" s="95"/>
      <c r="Q230" s="55" t="e">
        <f t="shared" si="27"/>
        <v>#DIV/0!</v>
      </c>
      <c r="R230" s="55" t="e">
        <f t="shared" si="28"/>
        <v>#DIV/0!</v>
      </c>
      <c r="S230" s="55" t="e">
        <f t="shared" si="29"/>
        <v>#DIV/0!</v>
      </c>
      <c r="T230" s="55" t="e">
        <f t="shared" si="30"/>
        <v>#DIV/0!</v>
      </c>
      <c r="U230" s="33" t="e">
        <f>M230/#REF!%</f>
        <v>#REF!</v>
      </c>
      <c r="V230" s="19"/>
    </row>
    <row r="231" spans="1:22" ht="27.6" hidden="1" x14ac:dyDescent="0.3">
      <c r="A231" s="76"/>
      <c r="B231" s="34" t="s">
        <v>239</v>
      </c>
      <c r="C231" s="39" t="s">
        <v>339</v>
      </c>
      <c r="D231" s="95"/>
      <c r="E231" s="131">
        <f t="shared" si="24"/>
        <v>0</v>
      </c>
      <c r="F231" s="95"/>
      <c r="G231" s="95"/>
      <c r="H231" s="95"/>
      <c r="I231" s="131">
        <f t="shared" si="25"/>
        <v>0</v>
      </c>
      <c r="J231" s="95"/>
      <c r="K231" s="95"/>
      <c r="L231" s="95"/>
      <c r="M231" s="131">
        <f t="shared" si="26"/>
        <v>0</v>
      </c>
      <c r="N231" s="95"/>
      <c r="O231" s="95"/>
      <c r="P231" s="95"/>
      <c r="Q231" s="55" t="e">
        <f t="shared" si="27"/>
        <v>#DIV/0!</v>
      </c>
      <c r="R231" s="55" t="e">
        <f t="shared" si="28"/>
        <v>#DIV/0!</v>
      </c>
      <c r="S231" s="55" t="e">
        <f t="shared" si="29"/>
        <v>#DIV/0!</v>
      </c>
      <c r="T231" s="55" t="e">
        <f t="shared" si="30"/>
        <v>#DIV/0!</v>
      </c>
      <c r="U231" s="33" t="e">
        <f>M231/#REF!%</f>
        <v>#REF!</v>
      </c>
      <c r="V231" s="19"/>
    </row>
    <row r="232" spans="1:22" ht="82.8" hidden="1" x14ac:dyDescent="0.3">
      <c r="A232" s="76"/>
      <c r="B232" s="34" t="s">
        <v>240</v>
      </c>
      <c r="C232" s="39" t="s">
        <v>340</v>
      </c>
      <c r="D232" s="95"/>
      <c r="E232" s="131">
        <f t="shared" si="24"/>
        <v>0</v>
      </c>
      <c r="F232" s="95"/>
      <c r="G232" s="95"/>
      <c r="H232" s="95"/>
      <c r="I232" s="131">
        <f t="shared" si="25"/>
        <v>0</v>
      </c>
      <c r="J232" s="95"/>
      <c r="K232" s="95"/>
      <c r="L232" s="95"/>
      <c r="M232" s="131">
        <f t="shared" si="26"/>
        <v>0</v>
      </c>
      <c r="N232" s="95"/>
      <c r="O232" s="95"/>
      <c r="P232" s="95"/>
      <c r="Q232" s="55" t="e">
        <f t="shared" si="27"/>
        <v>#DIV/0!</v>
      </c>
      <c r="R232" s="55" t="e">
        <f t="shared" si="28"/>
        <v>#DIV/0!</v>
      </c>
      <c r="S232" s="55" t="e">
        <f t="shared" si="29"/>
        <v>#DIV/0!</v>
      </c>
      <c r="T232" s="55" t="e">
        <f t="shared" si="30"/>
        <v>#DIV/0!</v>
      </c>
      <c r="U232" s="33" t="e">
        <f>M232/#REF!%</f>
        <v>#REF!</v>
      </c>
      <c r="V232" s="19"/>
    </row>
    <row r="233" spans="1:22" ht="27.6" hidden="1" x14ac:dyDescent="0.3">
      <c r="A233" s="76"/>
      <c r="B233" s="34" t="s">
        <v>241</v>
      </c>
      <c r="C233" s="39" t="s">
        <v>341</v>
      </c>
      <c r="D233" s="95"/>
      <c r="E233" s="131">
        <f t="shared" si="24"/>
        <v>0</v>
      </c>
      <c r="F233" s="95"/>
      <c r="G233" s="95"/>
      <c r="H233" s="95"/>
      <c r="I233" s="131">
        <f t="shared" si="25"/>
        <v>0</v>
      </c>
      <c r="J233" s="95"/>
      <c r="K233" s="95"/>
      <c r="L233" s="95"/>
      <c r="M233" s="131">
        <f t="shared" si="26"/>
        <v>0</v>
      </c>
      <c r="N233" s="95"/>
      <c r="O233" s="95"/>
      <c r="P233" s="95"/>
      <c r="Q233" s="55" t="e">
        <f t="shared" si="27"/>
        <v>#DIV/0!</v>
      </c>
      <c r="R233" s="55" t="e">
        <f t="shared" si="28"/>
        <v>#DIV/0!</v>
      </c>
      <c r="S233" s="55" t="e">
        <f t="shared" si="29"/>
        <v>#DIV/0!</v>
      </c>
      <c r="T233" s="55" t="e">
        <f t="shared" si="30"/>
        <v>#DIV/0!</v>
      </c>
      <c r="U233" s="33" t="e">
        <f>M233/#REF!%</f>
        <v>#REF!</v>
      </c>
      <c r="V233" s="19"/>
    </row>
    <row r="234" spans="1:22" ht="27.6" hidden="1" x14ac:dyDescent="0.3">
      <c r="A234" s="76"/>
      <c r="B234" s="34" t="s">
        <v>242</v>
      </c>
      <c r="C234" s="39" t="s">
        <v>342</v>
      </c>
      <c r="D234" s="95"/>
      <c r="E234" s="131">
        <f t="shared" si="24"/>
        <v>0</v>
      </c>
      <c r="F234" s="95"/>
      <c r="G234" s="95"/>
      <c r="H234" s="95"/>
      <c r="I234" s="131">
        <f t="shared" si="25"/>
        <v>0</v>
      </c>
      <c r="J234" s="95"/>
      <c r="K234" s="95"/>
      <c r="L234" s="95"/>
      <c r="M234" s="131">
        <f t="shared" si="26"/>
        <v>0</v>
      </c>
      <c r="N234" s="95"/>
      <c r="O234" s="95"/>
      <c r="P234" s="95"/>
      <c r="Q234" s="55" t="e">
        <f t="shared" si="27"/>
        <v>#DIV/0!</v>
      </c>
      <c r="R234" s="55" t="e">
        <f t="shared" si="28"/>
        <v>#DIV/0!</v>
      </c>
      <c r="S234" s="55" t="e">
        <f t="shared" si="29"/>
        <v>#DIV/0!</v>
      </c>
      <c r="T234" s="55" t="e">
        <f t="shared" si="30"/>
        <v>#DIV/0!</v>
      </c>
      <c r="U234" s="33" t="e">
        <f>M234/#REF!%</f>
        <v>#REF!</v>
      </c>
      <c r="V234" s="19"/>
    </row>
    <row r="235" spans="1:22" ht="27.6" hidden="1" x14ac:dyDescent="0.3">
      <c r="A235" s="76"/>
      <c r="B235" s="34" t="s">
        <v>243</v>
      </c>
      <c r="C235" s="39" t="s">
        <v>343</v>
      </c>
      <c r="D235" s="95"/>
      <c r="E235" s="131">
        <f t="shared" si="24"/>
        <v>0</v>
      </c>
      <c r="F235" s="95"/>
      <c r="G235" s="95"/>
      <c r="H235" s="95"/>
      <c r="I235" s="131">
        <f t="shared" si="25"/>
        <v>0</v>
      </c>
      <c r="J235" s="95"/>
      <c r="K235" s="95"/>
      <c r="L235" s="95"/>
      <c r="M235" s="131">
        <f t="shared" si="26"/>
        <v>0</v>
      </c>
      <c r="N235" s="95"/>
      <c r="O235" s="95"/>
      <c r="P235" s="95"/>
      <c r="Q235" s="55" t="e">
        <f t="shared" si="27"/>
        <v>#DIV/0!</v>
      </c>
      <c r="R235" s="55" t="e">
        <f t="shared" si="28"/>
        <v>#DIV/0!</v>
      </c>
      <c r="S235" s="55" t="e">
        <f t="shared" si="29"/>
        <v>#DIV/0!</v>
      </c>
      <c r="T235" s="55" t="e">
        <f t="shared" si="30"/>
        <v>#DIV/0!</v>
      </c>
      <c r="U235" s="33" t="e">
        <f>M235/#REF!%</f>
        <v>#REF!</v>
      </c>
      <c r="V235" s="19"/>
    </row>
    <row r="236" spans="1:22" ht="27.6" hidden="1" x14ac:dyDescent="0.3">
      <c r="A236" s="76"/>
      <c r="B236" s="34" t="s">
        <v>244</v>
      </c>
      <c r="C236" s="39" t="s">
        <v>344</v>
      </c>
      <c r="D236" s="95"/>
      <c r="E236" s="131">
        <f t="shared" si="24"/>
        <v>0</v>
      </c>
      <c r="F236" s="95"/>
      <c r="G236" s="95"/>
      <c r="H236" s="95"/>
      <c r="I236" s="131">
        <f t="shared" si="25"/>
        <v>0</v>
      </c>
      <c r="J236" s="95"/>
      <c r="K236" s="95"/>
      <c r="L236" s="95"/>
      <c r="M236" s="131">
        <f t="shared" si="26"/>
        <v>0</v>
      </c>
      <c r="N236" s="95"/>
      <c r="O236" s="95"/>
      <c r="P236" s="95"/>
      <c r="Q236" s="55" t="e">
        <f t="shared" si="27"/>
        <v>#DIV/0!</v>
      </c>
      <c r="R236" s="55" t="e">
        <f t="shared" si="28"/>
        <v>#DIV/0!</v>
      </c>
      <c r="S236" s="55" t="e">
        <f t="shared" si="29"/>
        <v>#DIV/0!</v>
      </c>
      <c r="T236" s="55" t="e">
        <f t="shared" si="30"/>
        <v>#DIV/0!</v>
      </c>
      <c r="U236" s="33" t="e">
        <f>M236/#REF!%</f>
        <v>#REF!</v>
      </c>
      <c r="V236" s="19"/>
    </row>
    <row r="237" spans="1:22" ht="27.6" hidden="1" x14ac:dyDescent="0.3">
      <c r="A237" s="76"/>
      <c r="B237" s="34" t="s">
        <v>245</v>
      </c>
      <c r="C237" s="39" t="s">
        <v>345</v>
      </c>
      <c r="D237" s="95"/>
      <c r="E237" s="131">
        <f t="shared" si="24"/>
        <v>0</v>
      </c>
      <c r="F237" s="95"/>
      <c r="G237" s="95"/>
      <c r="H237" s="95"/>
      <c r="I237" s="131">
        <f t="shared" si="25"/>
        <v>0</v>
      </c>
      <c r="J237" s="95"/>
      <c r="K237" s="95"/>
      <c r="L237" s="95"/>
      <c r="M237" s="131">
        <f t="shared" si="26"/>
        <v>0</v>
      </c>
      <c r="N237" s="95"/>
      <c r="O237" s="95"/>
      <c r="P237" s="95"/>
      <c r="Q237" s="55" t="e">
        <f t="shared" si="27"/>
        <v>#DIV/0!</v>
      </c>
      <c r="R237" s="55" t="e">
        <f t="shared" si="28"/>
        <v>#DIV/0!</v>
      </c>
      <c r="S237" s="55" t="e">
        <f t="shared" si="29"/>
        <v>#DIV/0!</v>
      </c>
      <c r="T237" s="55" t="e">
        <f t="shared" si="30"/>
        <v>#DIV/0!</v>
      </c>
      <c r="U237" s="33" t="e">
        <f>M237/#REF!%</f>
        <v>#REF!</v>
      </c>
      <c r="V237" s="19"/>
    </row>
    <row r="238" spans="1:22" ht="37.5" hidden="1" customHeight="1" x14ac:dyDescent="0.3">
      <c r="A238" s="76"/>
      <c r="B238" s="34" t="s">
        <v>246</v>
      </c>
      <c r="C238" s="39" t="s">
        <v>346</v>
      </c>
      <c r="D238" s="95"/>
      <c r="E238" s="131">
        <f t="shared" si="24"/>
        <v>0</v>
      </c>
      <c r="F238" s="95"/>
      <c r="G238" s="95"/>
      <c r="H238" s="95"/>
      <c r="I238" s="131">
        <f t="shared" si="25"/>
        <v>0</v>
      </c>
      <c r="J238" s="95"/>
      <c r="K238" s="95"/>
      <c r="L238" s="95"/>
      <c r="M238" s="131">
        <f t="shared" si="26"/>
        <v>0</v>
      </c>
      <c r="N238" s="95"/>
      <c r="O238" s="95"/>
      <c r="P238" s="95"/>
      <c r="Q238" s="55" t="e">
        <f t="shared" si="27"/>
        <v>#DIV/0!</v>
      </c>
      <c r="R238" s="55" t="e">
        <f t="shared" si="28"/>
        <v>#DIV/0!</v>
      </c>
      <c r="S238" s="55" t="e">
        <f t="shared" si="29"/>
        <v>#DIV/0!</v>
      </c>
      <c r="T238" s="55" t="e">
        <f t="shared" si="30"/>
        <v>#DIV/0!</v>
      </c>
      <c r="U238" s="33" t="e">
        <f>M238/#REF!%</f>
        <v>#REF!</v>
      </c>
      <c r="V238" s="19"/>
    </row>
    <row r="239" spans="1:22" ht="13.8" hidden="1" x14ac:dyDescent="0.3">
      <c r="A239" s="76"/>
      <c r="B239" s="34" t="s">
        <v>247</v>
      </c>
      <c r="C239" s="37" t="s">
        <v>44</v>
      </c>
      <c r="D239" s="95"/>
      <c r="E239" s="131">
        <f t="shared" si="24"/>
        <v>0</v>
      </c>
      <c r="F239" s="95"/>
      <c r="G239" s="95"/>
      <c r="H239" s="95"/>
      <c r="I239" s="131">
        <f t="shared" si="25"/>
        <v>0</v>
      </c>
      <c r="J239" s="95"/>
      <c r="K239" s="95"/>
      <c r="L239" s="95"/>
      <c r="M239" s="131">
        <f t="shared" si="26"/>
        <v>0</v>
      </c>
      <c r="N239" s="95"/>
      <c r="O239" s="95"/>
      <c r="P239" s="95"/>
      <c r="Q239" s="55" t="e">
        <f t="shared" si="27"/>
        <v>#DIV/0!</v>
      </c>
      <c r="R239" s="55" t="e">
        <f t="shared" si="28"/>
        <v>#DIV/0!</v>
      </c>
      <c r="S239" s="55" t="e">
        <f t="shared" si="29"/>
        <v>#DIV/0!</v>
      </c>
      <c r="T239" s="55" t="e">
        <f t="shared" si="30"/>
        <v>#DIV/0!</v>
      </c>
      <c r="U239" s="33" t="e">
        <f>M239/#REF!%</f>
        <v>#REF!</v>
      </c>
      <c r="V239" s="19"/>
    </row>
    <row r="240" spans="1:22" ht="27.6" x14ac:dyDescent="0.3">
      <c r="A240" s="76"/>
      <c r="B240" s="34" t="s">
        <v>251</v>
      </c>
      <c r="C240" s="37" t="s">
        <v>45</v>
      </c>
      <c r="D240" s="95"/>
      <c r="E240" s="131">
        <f t="shared" si="24"/>
        <v>9.7132500000000004</v>
      </c>
      <c r="F240" s="95">
        <v>9.7132500000000004</v>
      </c>
      <c r="G240" s="95"/>
      <c r="H240" s="95"/>
      <c r="I240" s="131">
        <f t="shared" si="25"/>
        <v>9.7132500000000004</v>
      </c>
      <c r="J240" s="95">
        <v>9.7132500000000004</v>
      </c>
      <c r="K240" s="95"/>
      <c r="L240" s="95"/>
      <c r="M240" s="131">
        <f t="shared" si="26"/>
        <v>9.7132500000000004</v>
      </c>
      <c r="N240" s="95">
        <v>9.7132500000000004</v>
      </c>
      <c r="O240" s="95"/>
      <c r="P240" s="95"/>
      <c r="Q240" s="55">
        <f t="shared" si="27"/>
        <v>100</v>
      </c>
      <c r="R240" s="55">
        <f t="shared" si="28"/>
        <v>100</v>
      </c>
      <c r="S240" s="55" t="e">
        <f t="shared" si="29"/>
        <v>#DIV/0!</v>
      </c>
      <c r="T240" s="55" t="e">
        <f t="shared" si="30"/>
        <v>#DIV/0!</v>
      </c>
      <c r="U240" s="33" t="e">
        <f>M240/#REF!%</f>
        <v>#REF!</v>
      </c>
      <c r="V240" s="19"/>
    </row>
    <row r="241" spans="1:22" ht="13.8" hidden="1" x14ac:dyDescent="0.3">
      <c r="A241" s="76"/>
      <c r="B241" s="34" t="s">
        <v>252</v>
      </c>
      <c r="C241" s="38" t="s">
        <v>349</v>
      </c>
      <c r="D241" s="95"/>
      <c r="E241" s="131">
        <f t="shared" si="24"/>
        <v>0</v>
      </c>
      <c r="F241" s="95"/>
      <c r="G241" s="95"/>
      <c r="H241" s="95"/>
      <c r="I241" s="131">
        <f t="shared" si="25"/>
        <v>0</v>
      </c>
      <c r="J241" s="95"/>
      <c r="K241" s="95"/>
      <c r="L241" s="95"/>
      <c r="M241" s="131">
        <f t="shared" si="26"/>
        <v>0</v>
      </c>
      <c r="N241" s="95"/>
      <c r="O241" s="95"/>
      <c r="P241" s="95"/>
      <c r="Q241" s="55" t="e">
        <f t="shared" si="27"/>
        <v>#DIV/0!</v>
      </c>
      <c r="R241" s="55" t="e">
        <f t="shared" si="28"/>
        <v>#DIV/0!</v>
      </c>
      <c r="S241" s="55" t="e">
        <f t="shared" si="29"/>
        <v>#DIV/0!</v>
      </c>
      <c r="T241" s="55" t="e">
        <f t="shared" si="30"/>
        <v>#DIV/0!</v>
      </c>
      <c r="U241" s="33" t="e">
        <f>M241/#REF!%</f>
        <v>#REF!</v>
      </c>
      <c r="V241" s="19"/>
    </row>
    <row r="242" spans="1:22" ht="27.6" hidden="1" x14ac:dyDescent="0.3">
      <c r="A242" s="76"/>
      <c r="B242" s="34" t="s">
        <v>253</v>
      </c>
      <c r="C242" s="39" t="s">
        <v>350</v>
      </c>
      <c r="D242" s="95"/>
      <c r="E242" s="131">
        <f t="shared" si="24"/>
        <v>0</v>
      </c>
      <c r="F242" s="95"/>
      <c r="G242" s="95"/>
      <c r="H242" s="95"/>
      <c r="I242" s="131">
        <f t="shared" si="25"/>
        <v>0</v>
      </c>
      <c r="J242" s="95"/>
      <c r="K242" s="95"/>
      <c r="L242" s="95"/>
      <c r="M242" s="131">
        <f t="shared" si="26"/>
        <v>0</v>
      </c>
      <c r="N242" s="95"/>
      <c r="O242" s="95"/>
      <c r="P242" s="95"/>
      <c r="Q242" s="55" t="e">
        <f t="shared" si="27"/>
        <v>#DIV/0!</v>
      </c>
      <c r="R242" s="55" t="e">
        <f t="shared" si="28"/>
        <v>#DIV/0!</v>
      </c>
      <c r="S242" s="55" t="e">
        <f t="shared" si="29"/>
        <v>#DIV/0!</v>
      </c>
      <c r="T242" s="55" t="e">
        <f t="shared" si="30"/>
        <v>#DIV/0!</v>
      </c>
      <c r="U242" s="33" t="e">
        <f>M242/#REF!%</f>
        <v>#REF!</v>
      </c>
      <c r="V242" s="19"/>
    </row>
    <row r="243" spans="1:22" ht="27.6" hidden="1" x14ac:dyDescent="0.3">
      <c r="A243" s="76"/>
      <c r="B243" s="34" t="s">
        <v>254</v>
      </c>
      <c r="C243" s="39" t="s">
        <v>351</v>
      </c>
      <c r="D243" s="95"/>
      <c r="E243" s="131">
        <f t="shared" si="24"/>
        <v>0</v>
      </c>
      <c r="F243" s="95"/>
      <c r="G243" s="95"/>
      <c r="H243" s="95"/>
      <c r="I243" s="131">
        <f t="shared" si="25"/>
        <v>0</v>
      </c>
      <c r="J243" s="95"/>
      <c r="K243" s="95"/>
      <c r="L243" s="95"/>
      <c r="M243" s="131">
        <f t="shared" si="26"/>
        <v>0</v>
      </c>
      <c r="N243" s="95"/>
      <c r="O243" s="95"/>
      <c r="P243" s="95"/>
      <c r="Q243" s="55" t="e">
        <f t="shared" si="27"/>
        <v>#DIV/0!</v>
      </c>
      <c r="R243" s="55" t="e">
        <f t="shared" si="28"/>
        <v>#DIV/0!</v>
      </c>
      <c r="S243" s="55" t="e">
        <f t="shared" si="29"/>
        <v>#DIV/0!</v>
      </c>
      <c r="T243" s="55" t="e">
        <f t="shared" si="30"/>
        <v>#DIV/0!</v>
      </c>
      <c r="U243" s="33" t="e">
        <f>M243/#REF!%</f>
        <v>#REF!</v>
      </c>
      <c r="V243" s="19"/>
    </row>
    <row r="244" spans="1:22" ht="13.8" hidden="1" x14ac:dyDescent="0.3">
      <c r="A244" s="76"/>
      <c r="B244" s="34" t="s">
        <v>255</v>
      </c>
      <c r="C244" s="38" t="s">
        <v>352</v>
      </c>
      <c r="D244" s="95"/>
      <c r="E244" s="131">
        <f t="shared" si="24"/>
        <v>0</v>
      </c>
      <c r="F244" s="95"/>
      <c r="G244" s="95"/>
      <c r="H244" s="95"/>
      <c r="I244" s="131">
        <f t="shared" si="25"/>
        <v>0</v>
      </c>
      <c r="J244" s="95"/>
      <c r="K244" s="95"/>
      <c r="L244" s="95"/>
      <c r="M244" s="131">
        <f t="shared" si="26"/>
        <v>0</v>
      </c>
      <c r="N244" s="95"/>
      <c r="O244" s="95"/>
      <c r="P244" s="95"/>
      <c r="Q244" s="55" t="e">
        <f t="shared" si="27"/>
        <v>#DIV/0!</v>
      </c>
      <c r="R244" s="55" t="e">
        <f t="shared" si="28"/>
        <v>#DIV/0!</v>
      </c>
      <c r="S244" s="55" t="e">
        <f t="shared" si="29"/>
        <v>#DIV/0!</v>
      </c>
      <c r="T244" s="55" t="e">
        <f t="shared" si="30"/>
        <v>#DIV/0!</v>
      </c>
      <c r="U244" s="33" t="e">
        <f>M244/#REF!%</f>
        <v>#REF!</v>
      </c>
      <c r="V244" s="19"/>
    </row>
    <row r="245" spans="1:22" ht="27.6" hidden="1" x14ac:dyDescent="0.3">
      <c r="A245" s="76"/>
      <c r="B245" s="34" t="s">
        <v>256</v>
      </c>
      <c r="C245" s="39" t="s">
        <v>350</v>
      </c>
      <c r="D245" s="95"/>
      <c r="E245" s="131">
        <f t="shared" si="24"/>
        <v>0</v>
      </c>
      <c r="F245" s="95"/>
      <c r="G245" s="95"/>
      <c r="H245" s="95"/>
      <c r="I245" s="131">
        <f t="shared" si="25"/>
        <v>0</v>
      </c>
      <c r="J245" s="95"/>
      <c r="K245" s="95"/>
      <c r="L245" s="95"/>
      <c r="M245" s="131">
        <f t="shared" si="26"/>
        <v>0</v>
      </c>
      <c r="N245" s="95"/>
      <c r="O245" s="95"/>
      <c r="P245" s="95"/>
      <c r="Q245" s="55" t="e">
        <f t="shared" si="27"/>
        <v>#DIV/0!</v>
      </c>
      <c r="R245" s="55" t="e">
        <f t="shared" si="28"/>
        <v>#DIV/0!</v>
      </c>
      <c r="S245" s="55" t="e">
        <f t="shared" si="29"/>
        <v>#DIV/0!</v>
      </c>
      <c r="T245" s="55" t="e">
        <f t="shared" si="30"/>
        <v>#DIV/0!</v>
      </c>
      <c r="U245" s="33" t="e">
        <f>M245/#REF!%</f>
        <v>#REF!</v>
      </c>
      <c r="V245" s="19"/>
    </row>
    <row r="246" spans="1:22" ht="27.6" hidden="1" x14ac:dyDescent="0.3">
      <c r="A246" s="76"/>
      <c r="B246" s="34" t="s">
        <v>257</v>
      </c>
      <c r="C246" s="39" t="s">
        <v>351</v>
      </c>
      <c r="D246" s="95"/>
      <c r="E246" s="131">
        <f t="shared" si="24"/>
        <v>0</v>
      </c>
      <c r="F246" s="95"/>
      <c r="G246" s="95"/>
      <c r="H246" s="95"/>
      <c r="I246" s="131">
        <f t="shared" si="25"/>
        <v>0</v>
      </c>
      <c r="J246" s="95"/>
      <c r="K246" s="95"/>
      <c r="L246" s="95"/>
      <c r="M246" s="131">
        <f t="shared" si="26"/>
        <v>0</v>
      </c>
      <c r="N246" s="95"/>
      <c r="O246" s="95"/>
      <c r="P246" s="95"/>
      <c r="Q246" s="55" t="e">
        <f t="shared" si="27"/>
        <v>#DIV/0!</v>
      </c>
      <c r="R246" s="55" t="e">
        <f t="shared" si="28"/>
        <v>#DIV/0!</v>
      </c>
      <c r="S246" s="55" t="e">
        <f t="shared" si="29"/>
        <v>#DIV/0!</v>
      </c>
      <c r="T246" s="55" t="e">
        <f t="shared" si="30"/>
        <v>#DIV/0!</v>
      </c>
      <c r="U246" s="33" t="e">
        <f>M246/#REF!%</f>
        <v>#REF!</v>
      </c>
      <c r="V246" s="19"/>
    </row>
    <row r="247" spans="1:22" ht="41.4" hidden="1" x14ac:dyDescent="0.3">
      <c r="A247" s="76"/>
      <c r="B247" s="34" t="s">
        <v>258</v>
      </c>
      <c r="C247" s="38" t="s">
        <v>353</v>
      </c>
      <c r="D247" s="95"/>
      <c r="E247" s="131">
        <f t="shared" si="24"/>
        <v>0</v>
      </c>
      <c r="F247" s="95"/>
      <c r="G247" s="95"/>
      <c r="H247" s="95"/>
      <c r="I247" s="131">
        <f t="shared" si="25"/>
        <v>0</v>
      </c>
      <c r="J247" s="95"/>
      <c r="K247" s="95"/>
      <c r="L247" s="95"/>
      <c r="M247" s="131">
        <f t="shared" si="26"/>
        <v>0</v>
      </c>
      <c r="N247" s="95"/>
      <c r="O247" s="95"/>
      <c r="P247" s="95"/>
      <c r="Q247" s="55" t="e">
        <f t="shared" si="27"/>
        <v>#DIV/0!</v>
      </c>
      <c r="R247" s="55" t="e">
        <f t="shared" si="28"/>
        <v>#DIV/0!</v>
      </c>
      <c r="S247" s="55" t="e">
        <f t="shared" si="29"/>
        <v>#DIV/0!</v>
      </c>
      <c r="T247" s="55" t="e">
        <f t="shared" si="30"/>
        <v>#DIV/0!</v>
      </c>
      <c r="U247" s="33" t="e">
        <f>M247/#REF!%</f>
        <v>#REF!</v>
      </c>
      <c r="V247" s="19"/>
    </row>
    <row r="248" spans="1:22" ht="27.6" hidden="1" x14ac:dyDescent="0.3">
      <c r="A248" s="76"/>
      <c r="B248" s="34" t="s">
        <v>259</v>
      </c>
      <c r="C248" s="39" t="s">
        <v>350</v>
      </c>
      <c r="D248" s="95"/>
      <c r="E248" s="131">
        <f t="shared" si="24"/>
        <v>0</v>
      </c>
      <c r="F248" s="95"/>
      <c r="G248" s="95"/>
      <c r="H248" s="95"/>
      <c r="I248" s="131">
        <f t="shared" si="25"/>
        <v>0</v>
      </c>
      <c r="J248" s="95"/>
      <c r="K248" s="95"/>
      <c r="L248" s="95"/>
      <c r="M248" s="131">
        <f t="shared" si="26"/>
        <v>0</v>
      </c>
      <c r="N248" s="95"/>
      <c r="O248" s="95"/>
      <c r="P248" s="95"/>
      <c r="Q248" s="55" t="e">
        <f t="shared" si="27"/>
        <v>#DIV/0!</v>
      </c>
      <c r="R248" s="55" t="e">
        <f t="shared" si="28"/>
        <v>#DIV/0!</v>
      </c>
      <c r="S248" s="55" t="e">
        <f t="shared" si="29"/>
        <v>#DIV/0!</v>
      </c>
      <c r="T248" s="55" t="e">
        <f t="shared" si="30"/>
        <v>#DIV/0!</v>
      </c>
      <c r="U248" s="33" t="e">
        <f>M248/#REF!%</f>
        <v>#REF!</v>
      </c>
      <c r="V248" s="19"/>
    </row>
    <row r="249" spans="1:22" ht="27.6" hidden="1" x14ac:dyDescent="0.3">
      <c r="A249" s="76"/>
      <c r="B249" s="34" t="s">
        <v>260</v>
      </c>
      <c r="C249" s="39" t="s">
        <v>351</v>
      </c>
      <c r="D249" s="95"/>
      <c r="E249" s="131">
        <f t="shared" si="24"/>
        <v>0</v>
      </c>
      <c r="F249" s="95"/>
      <c r="G249" s="95"/>
      <c r="H249" s="95"/>
      <c r="I249" s="131">
        <f t="shared" si="25"/>
        <v>0</v>
      </c>
      <c r="J249" s="95"/>
      <c r="K249" s="95"/>
      <c r="L249" s="95"/>
      <c r="M249" s="131">
        <f t="shared" si="26"/>
        <v>0</v>
      </c>
      <c r="N249" s="95"/>
      <c r="O249" s="95"/>
      <c r="P249" s="95"/>
      <c r="Q249" s="55" t="e">
        <f t="shared" si="27"/>
        <v>#DIV/0!</v>
      </c>
      <c r="R249" s="55" t="e">
        <f t="shared" si="28"/>
        <v>#DIV/0!</v>
      </c>
      <c r="S249" s="55" t="e">
        <f t="shared" si="29"/>
        <v>#DIV/0!</v>
      </c>
      <c r="T249" s="55" t="e">
        <f t="shared" si="30"/>
        <v>#DIV/0!</v>
      </c>
      <c r="U249" s="33" t="e">
        <f>M249/#REF!%</f>
        <v>#REF!</v>
      </c>
      <c r="V249" s="19"/>
    </row>
    <row r="250" spans="1:22" ht="13.8" x14ac:dyDescent="0.3">
      <c r="A250" s="76"/>
      <c r="B250" s="34" t="s">
        <v>261</v>
      </c>
      <c r="C250" s="37" t="s">
        <v>46</v>
      </c>
      <c r="D250" s="95">
        <v>151.19999999999999</v>
      </c>
      <c r="E250" s="131">
        <f t="shared" si="24"/>
        <v>152.73500000000001</v>
      </c>
      <c r="F250" s="95">
        <v>152.73500000000001</v>
      </c>
      <c r="G250" s="95"/>
      <c r="H250" s="95"/>
      <c r="I250" s="131">
        <f t="shared" si="25"/>
        <v>77.135000000000005</v>
      </c>
      <c r="J250" s="95">
        <v>77.135000000000005</v>
      </c>
      <c r="K250" s="95"/>
      <c r="L250" s="95"/>
      <c r="M250" s="131">
        <f t="shared" si="26"/>
        <v>63.34057</v>
      </c>
      <c r="N250" s="95">
        <v>63.34057</v>
      </c>
      <c r="O250" s="95"/>
      <c r="P250" s="95"/>
      <c r="Q250" s="55">
        <f t="shared" si="27"/>
        <v>82.116510014908911</v>
      </c>
      <c r="R250" s="55">
        <f t="shared" si="28"/>
        <v>82.116510014908911</v>
      </c>
      <c r="S250" s="55" t="e">
        <f t="shared" si="29"/>
        <v>#DIV/0!</v>
      </c>
      <c r="T250" s="55" t="e">
        <f t="shared" si="30"/>
        <v>#DIV/0!</v>
      </c>
      <c r="U250" s="33" t="e">
        <f>M250/#REF!%</f>
        <v>#REF!</v>
      </c>
      <c r="V250" s="19"/>
    </row>
    <row r="251" spans="1:22" ht="41.4" hidden="1" x14ac:dyDescent="0.3">
      <c r="A251" s="76"/>
      <c r="B251" s="34" t="s">
        <v>262</v>
      </c>
      <c r="C251" s="38" t="s">
        <v>355</v>
      </c>
      <c r="D251" s="95"/>
      <c r="E251" s="131">
        <f t="shared" si="24"/>
        <v>0</v>
      </c>
      <c r="F251" s="95"/>
      <c r="G251" s="95"/>
      <c r="H251" s="95"/>
      <c r="I251" s="131">
        <f t="shared" si="25"/>
        <v>0</v>
      </c>
      <c r="J251" s="95"/>
      <c r="K251" s="95"/>
      <c r="L251" s="95"/>
      <c r="M251" s="131">
        <f t="shared" si="26"/>
        <v>0</v>
      </c>
      <c r="N251" s="95"/>
      <c r="O251" s="95"/>
      <c r="P251" s="95"/>
      <c r="Q251" s="55" t="e">
        <f t="shared" si="27"/>
        <v>#DIV/0!</v>
      </c>
      <c r="R251" s="55" t="e">
        <f t="shared" si="28"/>
        <v>#DIV/0!</v>
      </c>
      <c r="S251" s="55" t="e">
        <f t="shared" si="29"/>
        <v>#DIV/0!</v>
      </c>
      <c r="T251" s="55" t="e">
        <f t="shared" si="30"/>
        <v>#DIV/0!</v>
      </c>
      <c r="U251" s="33" t="e">
        <f>M251/#REF!%</f>
        <v>#REF!</v>
      </c>
      <c r="V251" s="19"/>
    </row>
    <row r="252" spans="1:22" ht="13.8" hidden="1" x14ac:dyDescent="0.3">
      <c r="A252" s="76"/>
      <c r="B252" s="34" t="s">
        <v>263</v>
      </c>
      <c r="C252" s="38" t="s">
        <v>356</v>
      </c>
      <c r="D252" s="95"/>
      <c r="E252" s="131">
        <f t="shared" si="24"/>
        <v>0</v>
      </c>
      <c r="F252" s="95"/>
      <c r="G252" s="95"/>
      <c r="H252" s="95"/>
      <c r="I252" s="131">
        <f t="shared" si="25"/>
        <v>0</v>
      </c>
      <c r="J252" s="95"/>
      <c r="K252" s="95"/>
      <c r="L252" s="95"/>
      <c r="M252" s="131">
        <f t="shared" si="26"/>
        <v>0</v>
      </c>
      <c r="N252" s="95"/>
      <c r="O252" s="95"/>
      <c r="P252" s="95"/>
      <c r="Q252" s="55" t="e">
        <f t="shared" si="27"/>
        <v>#DIV/0!</v>
      </c>
      <c r="R252" s="55" t="e">
        <f t="shared" si="28"/>
        <v>#DIV/0!</v>
      </c>
      <c r="S252" s="55" t="e">
        <f t="shared" si="29"/>
        <v>#DIV/0!</v>
      </c>
      <c r="T252" s="55" t="e">
        <f t="shared" si="30"/>
        <v>#DIV/0!</v>
      </c>
      <c r="U252" s="33" t="e">
        <f>M252/#REF!%</f>
        <v>#REF!</v>
      </c>
      <c r="V252" s="19"/>
    </row>
    <row r="253" spans="1:22" ht="27.6" hidden="1" x14ac:dyDescent="0.3">
      <c r="A253" s="76"/>
      <c r="B253" s="34" t="s">
        <v>264</v>
      </c>
      <c r="C253" s="39" t="s">
        <v>357</v>
      </c>
      <c r="D253" s="95"/>
      <c r="E253" s="131">
        <f t="shared" si="24"/>
        <v>0</v>
      </c>
      <c r="F253" s="95"/>
      <c r="G253" s="95"/>
      <c r="H253" s="95"/>
      <c r="I253" s="131">
        <f t="shared" si="25"/>
        <v>0</v>
      </c>
      <c r="J253" s="95"/>
      <c r="K253" s="95"/>
      <c r="L253" s="95"/>
      <c r="M253" s="131">
        <f t="shared" si="26"/>
        <v>0</v>
      </c>
      <c r="N253" s="95"/>
      <c r="O253" s="95"/>
      <c r="P253" s="95"/>
      <c r="Q253" s="55" t="e">
        <f t="shared" si="27"/>
        <v>#DIV/0!</v>
      </c>
      <c r="R253" s="55" t="e">
        <f t="shared" si="28"/>
        <v>#DIV/0!</v>
      </c>
      <c r="S253" s="55" t="e">
        <f t="shared" si="29"/>
        <v>#DIV/0!</v>
      </c>
      <c r="T253" s="55" t="e">
        <f t="shared" si="30"/>
        <v>#DIV/0!</v>
      </c>
      <c r="U253" s="33" t="e">
        <f>M253/#REF!%</f>
        <v>#REF!</v>
      </c>
      <c r="V253" s="19"/>
    </row>
    <row r="254" spans="1:22" ht="27.6" hidden="1" x14ac:dyDescent="0.3">
      <c r="A254" s="76"/>
      <c r="B254" s="34" t="s">
        <v>265</v>
      </c>
      <c r="C254" s="39" t="s">
        <v>358</v>
      </c>
      <c r="D254" s="95"/>
      <c r="E254" s="131">
        <f t="shared" si="24"/>
        <v>0</v>
      </c>
      <c r="F254" s="95"/>
      <c r="G254" s="95"/>
      <c r="H254" s="95"/>
      <c r="I254" s="131">
        <f t="shared" si="25"/>
        <v>0</v>
      </c>
      <c r="J254" s="95"/>
      <c r="K254" s="95"/>
      <c r="L254" s="95"/>
      <c r="M254" s="131">
        <f t="shared" si="26"/>
        <v>0</v>
      </c>
      <c r="N254" s="95"/>
      <c r="O254" s="95"/>
      <c r="P254" s="95"/>
      <c r="Q254" s="55" t="e">
        <f t="shared" si="27"/>
        <v>#DIV/0!</v>
      </c>
      <c r="R254" s="55" t="e">
        <f t="shared" si="28"/>
        <v>#DIV/0!</v>
      </c>
      <c r="S254" s="55" t="e">
        <f t="shared" si="29"/>
        <v>#DIV/0!</v>
      </c>
      <c r="T254" s="55" t="e">
        <f t="shared" si="30"/>
        <v>#DIV/0!</v>
      </c>
      <c r="U254" s="33" t="e">
        <f>M254/#REF!%</f>
        <v>#REF!</v>
      </c>
      <c r="V254" s="19"/>
    </row>
    <row r="255" spans="1:22" ht="27.6" x14ac:dyDescent="0.3">
      <c r="A255" s="76"/>
      <c r="B255" s="34" t="s">
        <v>145</v>
      </c>
      <c r="C255" s="36" t="s">
        <v>9</v>
      </c>
      <c r="D255" s="95">
        <v>2</v>
      </c>
      <c r="E255" s="131">
        <f t="shared" si="24"/>
        <v>2</v>
      </c>
      <c r="F255" s="95">
        <v>2</v>
      </c>
      <c r="G255" s="95"/>
      <c r="H255" s="95"/>
      <c r="I255" s="131">
        <f t="shared" si="25"/>
        <v>2</v>
      </c>
      <c r="J255" s="95">
        <v>2</v>
      </c>
      <c r="K255" s="95"/>
      <c r="L255" s="95"/>
      <c r="M255" s="131">
        <f t="shared" si="26"/>
        <v>0</v>
      </c>
      <c r="N255" s="95"/>
      <c r="O255" s="95"/>
      <c r="P255" s="95"/>
      <c r="Q255" s="55">
        <f t="shared" si="27"/>
        <v>0</v>
      </c>
      <c r="R255" s="55">
        <f t="shared" si="28"/>
        <v>0</v>
      </c>
      <c r="S255" s="55" t="e">
        <f t="shared" si="29"/>
        <v>#DIV/0!</v>
      </c>
      <c r="T255" s="55" t="e">
        <f t="shared" si="30"/>
        <v>#DIV/0!</v>
      </c>
      <c r="U255" s="33" t="e">
        <f>M255/#REF!%</f>
        <v>#REF!</v>
      </c>
      <c r="V255" s="19"/>
    </row>
    <row r="256" spans="1:22" ht="27.6" hidden="1" x14ac:dyDescent="0.3">
      <c r="A256" s="76"/>
      <c r="B256" s="34" t="s">
        <v>146</v>
      </c>
      <c r="C256" s="36" t="s">
        <v>359</v>
      </c>
      <c r="D256" s="95"/>
      <c r="E256" s="131">
        <f t="shared" si="24"/>
        <v>0</v>
      </c>
      <c r="F256" s="95"/>
      <c r="G256" s="95"/>
      <c r="H256" s="95"/>
      <c r="I256" s="131">
        <f t="shared" si="25"/>
        <v>0</v>
      </c>
      <c r="J256" s="95"/>
      <c r="K256" s="95"/>
      <c r="L256" s="95"/>
      <c r="M256" s="131">
        <f t="shared" si="26"/>
        <v>0</v>
      </c>
      <c r="N256" s="95"/>
      <c r="O256" s="95"/>
      <c r="P256" s="95"/>
      <c r="Q256" s="55" t="e">
        <f t="shared" si="27"/>
        <v>#DIV/0!</v>
      </c>
      <c r="R256" s="55" t="e">
        <f t="shared" si="28"/>
        <v>#DIV/0!</v>
      </c>
      <c r="S256" s="55" t="e">
        <f t="shared" si="29"/>
        <v>#DIV/0!</v>
      </c>
      <c r="T256" s="55" t="e">
        <f t="shared" si="30"/>
        <v>#DIV/0!</v>
      </c>
      <c r="U256" s="33" t="e">
        <f>M256/#REF!%</f>
        <v>#REF!</v>
      </c>
      <c r="V256" s="19"/>
    </row>
    <row r="257" spans="1:22" ht="27.6" hidden="1" x14ac:dyDescent="0.3">
      <c r="A257" s="76"/>
      <c r="B257" s="34" t="s">
        <v>266</v>
      </c>
      <c r="C257" s="36" t="s">
        <v>359</v>
      </c>
      <c r="D257" s="95"/>
      <c r="E257" s="131">
        <f t="shared" si="24"/>
        <v>0</v>
      </c>
      <c r="F257" s="95"/>
      <c r="G257" s="95"/>
      <c r="H257" s="95"/>
      <c r="I257" s="131">
        <f t="shared" si="25"/>
        <v>0</v>
      </c>
      <c r="J257" s="95"/>
      <c r="K257" s="95"/>
      <c r="L257" s="95"/>
      <c r="M257" s="131">
        <f t="shared" si="26"/>
        <v>0</v>
      </c>
      <c r="N257" s="95"/>
      <c r="O257" s="95"/>
      <c r="P257" s="95"/>
      <c r="Q257" s="55" t="e">
        <f t="shared" si="27"/>
        <v>#DIV/0!</v>
      </c>
      <c r="R257" s="55" t="e">
        <f t="shared" si="28"/>
        <v>#DIV/0!</v>
      </c>
      <c r="S257" s="55" t="e">
        <f t="shared" si="29"/>
        <v>#DIV/0!</v>
      </c>
      <c r="T257" s="55" t="e">
        <f t="shared" si="30"/>
        <v>#DIV/0!</v>
      </c>
      <c r="U257" s="33" t="e">
        <f>M257/#REF!%</f>
        <v>#REF!</v>
      </c>
      <c r="V257" s="19"/>
    </row>
    <row r="258" spans="1:22" ht="27.6" hidden="1" x14ac:dyDescent="0.3">
      <c r="A258" s="76"/>
      <c r="B258" s="34" t="s">
        <v>267</v>
      </c>
      <c r="C258" s="36" t="s">
        <v>359</v>
      </c>
      <c r="D258" s="95"/>
      <c r="E258" s="131">
        <f t="shared" si="24"/>
        <v>0</v>
      </c>
      <c r="F258" s="95"/>
      <c r="G258" s="95"/>
      <c r="H258" s="95"/>
      <c r="I258" s="131">
        <f t="shared" si="25"/>
        <v>0</v>
      </c>
      <c r="J258" s="95"/>
      <c r="K258" s="95"/>
      <c r="L258" s="95"/>
      <c r="M258" s="131">
        <f t="shared" si="26"/>
        <v>0</v>
      </c>
      <c r="N258" s="95"/>
      <c r="O258" s="95"/>
      <c r="P258" s="95"/>
      <c r="Q258" s="55" t="e">
        <f t="shared" si="27"/>
        <v>#DIV/0!</v>
      </c>
      <c r="R258" s="55" t="e">
        <f t="shared" si="28"/>
        <v>#DIV/0!</v>
      </c>
      <c r="S258" s="55" t="e">
        <f t="shared" si="29"/>
        <v>#DIV/0!</v>
      </c>
      <c r="T258" s="55" t="e">
        <f t="shared" si="30"/>
        <v>#DIV/0!</v>
      </c>
      <c r="U258" s="33" t="e">
        <f>M258/#REF!%</f>
        <v>#REF!</v>
      </c>
      <c r="V258" s="19"/>
    </row>
    <row r="259" spans="1:22" ht="27.6" hidden="1" x14ac:dyDescent="0.3">
      <c r="A259" s="76"/>
      <c r="B259" s="34" t="s">
        <v>268</v>
      </c>
      <c r="C259" s="36" t="s">
        <v>359</v>
      </c>
      <c r="D259" s="95"/>
      <c r="E259" s="131">
        <f t="shared" si="24"/>
        <v>0</v>
      </c>
      <c r="F259" s="95"/>
      <c r="G259" s="95"/>
      <c r="H259" s="95"/>
      <c r="I259" s="131">
        <f t="shared" si="25"/>
        <v>0</v>
      </c>
      <c r="J259" s="95"/>
      <c r="K259" s="95"/>
      <c r="L259" s="95"/>
      <c r="M259" s="131">
        <f t="shared" si="26"/>
        <v>0</v>
      </c>
      <c r="N259" s="95"/>
      <c r="O259" s="95"/>
      <c r="P259" s="95"/>
      <c r="Q259" s="55" t="e">
        <f t="shared" si="27"/>
        <v>#DIV/0!</v>
      </c>
      <c r="R259" s="55" t="e">
        <f t="shared" si="28"/>
        <v>#DIV/0!</v>
      </c>
      <c r="S259" s="55" t="e">
        <f t="shared" si="29"/>
        <v>#DIV/0!</v>
      </c>
      <c r="T259" s="55" t="e">
        <f t="shared" si="30"/>
        <v>#DIV/0!</v>
      </c>
      <c r="U259" s="33" t="e">
        <f>M259/#REF!%</f>
        <v>#REF!</v>
      </c>
      <c r="V259" s="19"/>
    </row>
    <row r="260" spans="1:22" ht="27.6" hidden="1" x14ac:dyDescent="0.3">
      <c r="A260" s="76"/>
      <c r="B260" s="34" t="s">
        <v>269</v>
      </c>
      <c r="C260" s="36" t="s">
        <v>359</v>
      </c>
      <c r="D260" s="95"/>
      <c r="E260" s="131">
        <f t="shared" si="24"/>
        <v>0</v>
      </c>
      <c r="F260" s="95"/>
      <c r="G260" s="95"/>
      <c r="H260" s="95"/>
      <c r="I260" s="131">
        <f t="shared" si="25"/>
        <v>0</v>
      </c>
      <c r="J260" s="95"/>
      <c r="K260" s="95"/>
      <c r="L260" s="95"/>
      <c r="M260" s="131">
        <f t="shared" si="26"/>
        <v>0</v>
      </c>
      <c r="N260" s="95"/>
      <c r="O260" s="95"/>
      <c r="P260" s="95"/>
      <c r="Q260" s="55" t="e">
        <f t="shared" si="27"/>
        <v>#DIV/0!</v>
      </c>
      <c r="R260" s="55" t="e">
        <f t="shared" si="28"/>
        <v>#DIV/0!</v>
      </c>
      <c r="S260" s="55" t="e">
        <f t="shared" si="29"/>
        <v>#DIV/0!</v>
      </c>
      <c r="T260" s="55" t="e">
        <f t="shared" si="30"/>
        <v>#DIV/0!</v>
      </c>
      <c r="U260" s="33" t="e">
        <f>M260/#REF!%</f>
        <v>#REF!</v>
      </c>
      <c r="V260" s="19"/>
    </row>
    <row r="261" spans="1:22" ht="27.6" hidden="1" x14ac:dyDescent="0.3">
      <c r="A261" s="76"/>
      <c r="B261" s="34" t="s">
        <v>270</v>
      </c>
      <c r="C261" s="36" t="s">
        <v>359</v>
      </c>
      <c r="D261" s="95"/>
      <c r="E261" s="131">
        <f t="shared" si="24"/>
        <v>0</v>
      </c>
      <c r="F261" s="95"/>
      <c r="G261" s="95"/>
      <c r="H261" s="95"/>
      <c r="I261" s="131">
        <f t="shared" si="25"/>
        <v>0</v>
      </c>
      <c r="J261" s="95"/>
      <c r="K261" s="95"/>
      <c r="L261" s="95"/>
      <c r="M261" s="131">
        <f t="shared" si="26"/>
        <v>0</v>
      </c>
      <c r="N261" s="95"/>
      <c r="O261" s="95"/>
      <c r="P261" s="95"/>
      <c r="Q261" s="55" t="e">
        <f t="shared" si="27"/>
        <v>#DIV/0!</v>
      </c>
      <c r="R261" s="55" t="e">
        <f t="shared" si="28"/>
        <v>#DIV/0!</v>
      </c>
      <c r="S261" s="55" t="e">
        <f t="shared" si="29"/>
        <v>#DIV/0!</v>
      </c>
      <c r="T261" s="55" t="e">
        <f t="shared" si="30"/>
        <v>#DIV/0!</v>
      </c>
      <c r="U261" s="33" t="e">
        <f>M261/#REF!%</f>
        <v>#REF!</v>
      </c>
      <c r="V261" s="19"/>
    </row>
    <row r="262" spans="1:22" ht="27.6" hidden="1" x14ac:dyDescent="0.3">
      <c r="A262" s="76"/>
      <c r="B262" s="34" t="s">
        <v>271</v>
      </c>
      <c r="C262" s="36" t="s">
        <v>359</v>
      </c>
      <c r="D262" s="95"/>
      <c r="E262" s="131">
        <f t="shared" si="24"/>
        <v>0</v>
      </c>
      <c r="F262" s="95"/>
      <c r="G262" s="95"/>
      <c r="H262" s="95"/>
      <c r="I262" s="131">
        <f t="shared" si="25"/>
        <v>0</v>
      </c>
      <c r="J262" s="95"/>
      <c r="K262" s="95"/>
      <c r="L262" s="95"/>
      <c r="M262" s="131">
        <f t="shared" si="26"/>
        <v>0</v>
      </c>
      <c r="N262" s="95"/>
      <c r="O262" s="95"/>
      <c r="P262" s="95"/>
      <c r="Q262" s="55" t="e">
        <f t="shared" si="27"/>
        <v>#DIV/0!</v>
      </c>
      <c r="R262" s="55" t="e">
        <f t="shared" si="28"/>
        <v>#DIV/0!</v>
      </c>
      <c r="S262" s="55" t="e">
        <f t="shared" si="29"/>
        <v>#DIV/0!</v>
      </c>
      <c r="T262" s="55" t="e">
        <f t="shared" si="30"/>
        <v>#DIV/0!</v>
      </c>
      <c r="U262" s="33" t="e">
        <f>M262/#REF!%</f>
        <v>#REF!</v>
      </c>
      <c r="V262" s="19"/>
    </row>
    <row r="263" spans="1:22" ht="27.6" hidden="1" x14ac:dyDescent="0.3">
      <c r="A263" s="76"/>
      <c r="B263" s="34" t="s">
        <v>272</v>
      </c>
      <c r="C263" s="36" t="s">
        <v>359</v>
      </c>
      <c r="D263" s="95"/>
      <c r="E263" s="131">
        <f t="shared" si="24"/>
        <v>0</v>
      </c>
      <c r="F263" s="95"/>
      <c r="G263" s="95"/>
      <c r="H263" s="95"/>
      <c r="I263" s="131">
        <f t="shared" si="25"/>
        <v>0</v>
      </c>
      <c r="J263" s="95"/>
      <c r="K263" s="95"/>
      <c r="L263" s="95"/>
      <c r="M263" s="131">
        <f t="shared" si="26"/>
        <v>0</v>
      </c>
      <c r="N263" s="95"/>
      <c r="O263" s="95"/>
      <c r="P263" s="95"/>
      <c r="Q263" s="55" t="e">
        <f t="shared" si="27"/>
        <v>#DIV/0!</v>
      </c>
      <c r="R263" s="55" t="e">
        <f t="shared" si="28"/>
        <v>#DIV/0!</v>
      </c>
      <c r="S263" s="55" t="e">
        <f t="shared" si="29"/>
        <v>#DIV/0!</v>
      </c>
      <c r="T263" s="55" t="e">
        <f t="shared" si="30"/>
        <v>#DIV/0!</v>
      </c>
      <c r="U263" s="33" t="e">
        <f>M263/#REF!%</f>
        <v>#REF!</v>
      </c>
      <c r="V263" s="19"/>
    </row>
    <row r="264" spans="1:22" ht="27.6" hidden="1" x14ac:dyDescent="0.3">
      <c r="A264" s="76"/>
      <c r="B264" s="34" t="s">
        <v>273</v>
      </c>
      <c r="C264" s="36" t="s">
        <v>359</v>
      </c>
      <c r="D264" s="95"/>
      <c r="E264" s="131">
        <f t="shared" si="24"/>
        <v>0</v>
      </c>
      <c r="F264" s="95"/>
      <c r="G264" s="95"/>
      <c r="H264" s="95"/>
      <c r="I264" s="131">
        <f t="shared" si="25"/>
        <v>0</v>
      </c>
      <c r="J264" s="95"/>
      <c r="K264" s="95"/>
      <c r="L264" s="95"/>
      <c r="M264" s="131">
        <f t="shared" si="26"/>
        <v>0</v>
      </c>
      <c r="N264" s="95"/>
      <c r="O264" s="95"/>
      <c r="P264" s="95"/>
      <c r="Q264" s="55" t="e">
        <f t="shared" si="27"/>
        <v>#DIV/0!</v>
      </c>
      <c r="R264" s="55" t="e">
        <f t="shared" si="28"/>
        <v>#DIV/0!</v>
      </c>
      <c r="S264" s="55" t="e">
        <f t="shared" si="29"/>
        <v>#DIV/0!</v>
      </c>
      <c r="T264" s="55" t="e">
        <f t="shared" si="30"/>
        <v>#DIV/0!</v>
      </c>
      <c r="U264" s="33" t="e">
        <f>M264/#REF!%</f>
        <v>#REF!</v>
      </c>
      <c r="V264" s="19"/>
    </row>
    <row r="265" spans="1:22" ht="27.6" hidden="1" x14ac:dyDescent="0.3">
      <c r="A265" s="76"/>
      <c r="B265" s="34" t="s">
        <v>274</v>
      </c>
      <c r="C265" s="36" t="s">
        <v>359</v>
      </c>
      <c r="D265" s="95"/>
      <c r="E265" s="131">
        <f t="shared" si="24"/>
        <v>0</v>
      </c>
      <c r="F265" s="95"/>
      <c r="G265" s="95"/>
      <c r="H265" s="95"/>
      <c r="I265" s="131">
        <f t="shared" si="25"/>
        <v>0</v>
      </c>
      <c r="J265" s="95"/>
      <c r="K265" s="95"/>
      <c r="L265" s="95"/>
      <c r="M265" s="131">
        <f t="shared" si="26"/>
        <v>0</v>
      </c>
      <c r="N265" s="95"/>
      <c r="O265" s="95"/>
      <c r="P265" s="95"/>
      <c r="Q265" s="55" t="e">
        <f t="shared" si="27"/>
        <v>#DIV/0!</v>
      </c>
      <c r="R265" s="55" t="e">
        <f t="shared" si="28"/>
        <v>#DIV/0!</v>
      </c>
      <c r="S265" s="55" t="e">
        <f t="shared" si="29"/>
        <v>#DIV/0!</v>
      </c>
      <c r="T265" s="55" t="e">
        <f t="shared" si="30"/>
        <v>#DIV/0!</v>
      </c>
      <c r="U265" s="33" t="e">
        <f>M265/#REF!%</f>
        <v>#REF!</v>
      </c>
      <c r="V265" s="19"/>
    </row>
    <row r="266" spans="1:22" ht="18" hidden="1" customHeight="1" x14ac:dyDescent="0.3">
      <c r="A266" s="76"/>
      <c r="B266" s="34" t="s">
        <v>275</v>
      </c>
      <c r="C266" s="36" t="s">
        <v>359</v>
      </c>
      <c r="D266" s="95"/>
      <c r="E266" s="131">
        <f t="shared" si="24"/>
        <v>0</v>
      </c>
      <c r="F266" s="95"/>
      <c r="G266" s="95"/>
      <c r="H266" s="95"/>
      <c r="I266" s="131">
        <f t="shared" si="25"/>
        <v>0</v>
      </c>
      <c r="J266" s="95"/>
      <c r="K266" s="95"/>
      <c r="L266" s="95"/>
      <c r="M266" s="131">
        <f t="shared" si="26"/>
        <v>0</v>
      </c>
      <c r="N266" s="95"/>
      <c r="O266" s="95"/>
      <c r="P266" s="95"/>
      <c r="Q266" s="55" t="e">
        <f t="shared" si="27"/>
        <v>#DIV/0!</v>
      </c>
      <c r="R266" s="55" t="e">
        <f t="shared" si="28"/>
        <v>#DIV/0!</v>
      </c>
      <c r="S266" s="55" t="e">
        <f t="shared" si="29"/>
        <v>#DIV/0!</v>
      </c>
      <c r="T266" s="55" t="e">
        <f t="shared" si="30"/>
        <v>#DIV/0!</v>
      </c>
      <c r="U266" s="33" t="e">
        <f>M266/#REF!%</f>
        <v>#REF!</v>
      </c>
      <c r="V266" s="19"/>
    </row>
    <row r="267" spans="1:22" ht="27.6" hidden="1" x14ac:dyDescent="0.3">
      <c r="A267" s="76"/>
      <c r="B267" s="34" t="s">
        <v>276</v>
      </c>
      <c r="C267" s="36" t="s">
        <v>359</v>
      </c>
      <c r="D267" s="95"/>
      <c r="E267" s="131">
        <f t="shared" ref="E267:E330" si="31">F267+G267</f>
        <v>0</v>
      </c>
      <c r="F267" s="95"/>
      <c r="G267" s="95"/>
      <c r="H267" s="95"/>
      <c r="I267" s="131">
        <f t="shared" ref="I267:I330" si="32">J267+K267</f>
        <v>0</v>
      </c>
      <c r="J267" s="95"/>
      <c r="K267" s="95"/>
      <c r="L267" s="95"/>
      <c r="M267" s="131">
        <f t="shared" ref="M267:M330" si="33">N267+O267</f>
        <v>0</v>
      </c>
      <c r="N267" s="95"/>
      <c r="O267" s="95"/>
      <c r="P267" s="95"/>
      <c r="Q267" s="55" t="e">
        <f t="shared" ref="Q267:Q330" si="34">M267/I267*100</f>
        <v>#DIV/0!</v>
      </c>
      <c r="R267" s="55" t="e">
        <f t="shared" ref="R267:R330" si="35">N267/J267*100</f>
        <v>#DIV/0!</v>
      </c>
      <c r="S267" s="55" t="e">
        <f t="shared" ref="S267:S330" si="36">O267/K267*100</f>
        <v>#DIV/0!</v>
      </c>
      <c r="T267" s="55" t="e">
        <f t="shared" ref="T267:T330" si="37">P267/L267*100</f>
        <v>#DIV/0!</v>
      </c>
      <c r="U267" s="33" t="e">
        <f>M267/#REF!%</f>
        <v>#REF!</v>
      </c>
      <c r="V267" s="19"/>
    </row>
    <row r="268" spans="1:22" ht="13.8" hidden="1" x14ac:dyDescent="0.3">
      <c r="A268" s="76"/>
      <c r="B268" s="34" t="s">
        <v>277</v>
      </c>
      <c r="C268" s="36" t="s">
        <v>681</v>
      </c>
      <c r="D268" s="95"/>
      <c r="E268" s="131">
        <f t="shared" si="31"/>
        <v>0</v>
      </c>
      <c r="F268" s="95"/>
      <c r="G268" s="95"/>
      <c r="H268" s="95"/>
      <c r="I268" s="131">
        <f t="shared" si="32"/>
        <v>0</v>
      </c>
      <c r="J268" s="95"/>
      <c r="K268" s="95"/>
      <c r="L268" s="95"/>
      <c r="M268" s="131">
        <f t="shared" si="33"/>
        <v>0</v>
      </c>
      <c r="N268" s="95"/>
      <c r="O268" s="95"/>
      <c r="P268" s="95"/>
      <c r="Q268" s="55" t="e">
        <f t="shared" si="34"/>
        <v>#DIV/0!</v>
      </c>
      <c r="R268" s="55" t="e">
        <f t="shared" si="35"/>
        <v>#DIV/0!</v>
      </c>
      <c r="S268" s="55" t="e">
        <f t="shared" si="36"/>
        <v>#DIV/0!</v>
      </c>
      <c r="T268" s="55" t="e">
        <f t="shared" si="37"/>
        <v>#DIV/0!</v>
      </c>
      <c r="U268" s="33" t="e">
        <f>M268/#REF!%</f>
        <v>#REF!</v>
      </c>
      <c r="V268" s="19"/>
    </row>
    <row r="269" spans="1:22" ht="42.75" customHeight="1" x14ac:dyDescent="0.3">
      <c r="A269" s="76" t="s">
        <v>713</v>
      </c>
      <c r="B269" s="34"/>
      <c r="C269" s="47" t="s">
        <v>605</v>
      </c>
      <c r="D269" s="95">
        <f>D271+D281</f>
        <v>4176.2000000000007</v>
      </c>
      <c r="E269" s="131">
        <f t="shared" si="31"/>
        <v>4740.2543600000017</v>
      </c>
      <c r="F269" s="95">
        <f>F271+F281</f>
        <v>4740.2543600000017</v>
      </c>
      <c r="G269" s="95">
        <f>G271+G281</f>
        <v>0</v>
      </c>
      <c r="H269" s="95">
        <f>H271+H281</f>
        <v>0</v>
      </c>
      <c r="I269" s="131">
        <f t="shared" si="32"/>
        <v>2614.6063600000002</v>
      </c>
      <c r="J269" s="95">
        <f>J271+J281</f>
        <v>2614.6063600000002</v>
      </c>
      <c r="K269" s="95">
        <f>K271+K281</f>
        <v>0</v>
      </c>
      <c r="L269" s="95">
        <f>L271+L281</f>
        <v>0</v>
      </c>
      <c r="M269" s="131">
        <f t="shared" si="33"/>
        <v>2136.1512699999998</v>
      </c>
      <c r="N269" s="95">
        <f>N271+N281</f>
        <v>2136.1512699999998</v>
      </c>
      <c r="O269" s="95">
        <f>O271+O281</f>
        <v>0</v>
      </c>
      <c r="P269" s="95">
        <f>P271+P281</f>
        <v>0</v>
      </c>
      <c r="Q269" s="55">
        <f t="shared" si="34"/>
        <v>81.700683616481356</v>
      </c>
      <c r="R269" s="55">
        <f t="shared" si="35"/>
        <v>81.700683616481356</v>
      </c>
      <c r="S269" s="55" t="e">
        <f t="shared" si="36"/>
        <v>#DIV/0!</v>
      </c>
      <c r="T269" s="55" t="e">
        <f t="shared" si="37"/>
        <v>#DIV/0!</v>
      </c>
      <c r="U269" s="33" t="e">
        <f>M269/#REF!%</f>
        <v>#REF!</v>
      </c>
      <c r="V269" s="19"/>
    </row>
    <row r="270" spans="1:22" s="130" customFormat="1" ht="27.6" x14ac:dyDescent="0.3">
      <c r="A270" s="251"/>
      <c r="B270" s="252"/>
      <c r="C270" s="253" t="s">
        <v>680</v>
      </c>
      <c r="D270" s="259">
        <v>145</v>
      </c>
      <c r="E270" s="131">
        <f t="shared" si="31"/>
        <v>0</v>
      </c>
      <c r="F270" s="95"/>
      <c r="G270" s="95"/>
      <c r="H270" s="95"/>
      <c r="I270" s="131">
        <f t="shared" si="32"/>
        <v>0</v>
      </c>
      <c r="J270" s="95"/>
      <c r="K270" s="95"/>
      <c r="L270" s="95"/>
      <c r="M270" s="131">
        <f t="shared" si="33"/>
        <v>0</v>
      </c>
      <c r="N270" s="95"/>
      <c r="O270" s="95"/>
      <c r="P270" s="95"/>
      <c r="Q270" s="55" t="e">
        <f t="shared" si="34"/>
        <v>#DIV/0!</v>
      </c>
      <c r="R270" s="55" t="e">
        <f t="shared" si="35"/>
        <v>#DIV/0!</v>
      </c>
      <c r="S270" s="55" t="e">
        <f t="shared" si="36"/>
        <v>#DIV/0!</v>
      </c>
      <c r="T270" s="55" t="e">
        <f t="shared" si="37"/>
        <v>#DIV/0!</v>
      </c>
      <c r="U270" s="33" t="e">
        <f>M270/#REF!%</f>
        <v>#REF!</v>
      </c>
    </row>
    <row r="271" spans="1:22" ht="13.8" x14ac:dyDescent="0.3">
      <c r="A271" s="76"/>
      <c r="B271" s="34" t="s">
        <v>61</v>
      </c>
      <c r="C271" s="36" t="s">
        <v>7</v>
      </c>
      <c r="D271" s="95">
        <f>D272+D277+D278+D279+D280</f>
        <v>4126.2000000000007</v>
      </c>
      <c r="E271" s="131">
        <f t="shared" si="31"/>
        <v>4262.0020000000013</v>
      </c>
      <c r="F271" s="95">
        <f>F272+F277+F278+F279+F280</f>
        <v>4262.0020000000013</v>
      </c>
      <c r="G271" s="95">
        <f>G272+G277+G278+G279+G280</f>
        <v>0</v>
      </c>
      <c r="H271" s="95">
        <f>H272+H277+H278+H279+H280</f>
        <v>0</v>
      </c>
      <c r="I271" s="131">
        <f t="shared" si="32"/>
        <v>2170.4900000000002</v>
      </c>
      <c r="J271" s="95">
        <f>J272+J277+J278+J279+J280</f>
        <v>2170.4900000000002</v>
      </c>
      <c r="K271" s="95">
        <f>K272+K277+K278+K279+K280</f>
        <v>0</v>
      </c>
      <c r="L271" s="95">
        <f>L272+L277+L278+L279+L280</f>
        <v>0</v>
      </c>
      <c r="M271" s="131">
        <f t="shared" si="33"/>
        <v>2013.3646999999999</v>
      </c>
      <c r="N271" s="95">
        <f>N272+N277+N278+N279+N280</f>
        <v>2013.3646999999999</v>
      </c>
      <c r="O271" s="95">
        <f>O272+O277+O278+O279+O280</f>
        <v>0</v>
      </c>
      <c r="P271" s="95">
        <f>P272+P277+P278+P279+P280</f>
        <v>0</v>
      </c>
      <c r="Q271" s="55">
        <f t="shared" si="34"/>
        <v>92.760837414592999</v>
      </c>
      <c r="R271" s="55">
        <f t="shared" si="35"/>
        <v>92.760837414592999</v>
      </c>
      <c r="S271" s="55" t="e">
        <f t="shared" si="36"/>
        <v>#DIV/0!</v>
      </c>
      <c r="T271" s="55" t="e">
        <f t="shared" si="37"/>
        <v>#DIV/0!</v>
      </c>
      <c r="U271" s="33" t="e">
        <f>M271/#REF!%</f>
        <v>#REF!</v>
      </c>
      <c r="V271" s="19"/>
    </row>
    <row r="272" spans="1:22" ht="13.8" x14ac:dyDescent="0.3">
      <c r="A272" s="76"/>
      <c r="B272" s="34" t="s">
        <v>197</v>
      </c>
      <c r="C272" s="37" t="s">
        <v>34</v>
      </c>
      <c r="D272" s="95">
        <v>2821.3</v>
      </c>
      <c r="E272" s="131">
        <f t="shared" si="31"/>
        <v>2910.9662800000001</v>
      </c>
      <c r="F272" s="95">
        <v>2910.9662800000001</v>
      </c>
      <c r="G272" s="95"/>
      <c r="H272" s="95"/>
      <c r="I272" s="131">
        <f t="shared" si="32"/>
        <v>1446.09428</v>
      </c>
      <c r="J272" s="95">
        <v>1446.09428</v>
      </c>
      <c r="K272" s="95"/>
      <c r="L272" s="95"/>
      <c r="M272" s="131">
        <f t="shared" si="33"/>
        <v>1367.4187899999999</v>
      </c>
      <c r="N272" s="95">
        <v>1367.4187899999999</v>
      </c>
      <c r="O272" s="95"/>
      <c r="P272" s="95"/>
      <c r="Q272" s="55">
        <f t="shared" si="34"/>
        <v>94.559449471026184</v>
      </c>
      <c r="R272" s="55">
        <f t="shared" si="35"/>
        <v>94.559449471026184</v>
      </c>
      <c r="S272" s="55" t="e">
        <f t="shared" si="36"/>
        <v>#DIV/0!</v>
      </c>
      <c r="T272" s="55" t="e">
        <f t="shared" si="37"/>
        <v>#DIV/0!</v>
      </c>
      <c r="U272" s="33" t="e">
        <f>M272/#REF!%</f>
        <v>#REF!</v>
      </c>
      <c r="V272" s="19"/>
    </row>
    <row r="273" spans="1:22" ht="13.8" hidden="1" x14ac:dyDescent="0.3">
      <c r="A273" s="76"/>
      <c r="B273" s="34" t="s">
        <v>198</v>
      </c>
      <c r="C273" s="38" t="s">
        <v>172</v>
      </c>
      <c r="D273" s="95"/>
      <c r="E273" s="131">
        <f t="shared" si="31"/>
        <v>0</v>
      </c>
      <c r="F273" s="95"/>
      <c r="G273" s="95"/>
      <c r="H273" s="95"/>
      <c r="I273" s="131">
        <f t="shared" si="32"/>
        <v>0</v>
      </c>
      <c r="J273" s="95"/>
      <c r="K273" s="95"/>
      <c r="L273" s="95"/>
      <c r="M273" s="131">
        <f t="shared" si="33"/>
        <v>0</v>
      </c>
      <c r="N273" s="95"/>
      <c r="O273" s="95"/>
      <c r="P273" s="95"/>
      <c r="Q273" s="55" t="e">
        <f t="shared" si="34"/>
        <v>#DIV/0!</v>
      </c>
      <c r="R273" s="55" t="e">
        <f t="shared" si="35"/>
        <v>#DIV/0!</v>
      </c>
      <c r="S273" s="55" t="e">
        <f t="shared" si="36"/>
        <v>#DIV/0!</v>
      </c>
      <c r="T273" s="55" t="e">
        <f t="shared" si="37"/>
        <v>#DIV/0!</v>
      </c>
      <c r="U273" s="33" t="e">
        <f>M273/#REF!%</f>
        <v>#REF!</v>
      </c>
      <c r="V273" s="19"/>
    </row>
    <row r="274" spans="1:22" ht="27.6" hidden="1" x14ac:dyDescent="0.3">
      <c r="A274" s="76"/>
      <c r="B274" s="34" t="s">
        <v>199</v>
      </c>
      <c r="C274" s="39" t="s">
        <v>173</v>
      </c>
      <c r="D274" s="95"/>
      <c r="E274" s="131">
        <f t="shared" si="31"/>
        <v>0</v>
      </c>
      <c r="F274" s="95"/>
      <c r="G274" s="95"/>
      <c r="H274" s="95"/>
      <c r="I274" s="131">
        <f t="shared" si="32"/>
        <v>0</v>
      </c>
      <c r="J274" s="95"/>
      <c r="K274" s="95"/>
      <c r="L274" s="95"/>
      <c r="M274" s="131">
        <f t="shared" si="33"/>
        <v>0</v>
      </c>
      <c r="N274" s="95"/>
      <c r="O274" s="95"/>
      <c r="P274" s="95"/>
      <c r="Q274" s="55" t="e">
        <f t="shared" si="34"/>
        <v>#DIV/0!</v>
      </c>
      <c r="R274" s="55" t="e">
        <f t="shared" si="35"/>
        <v>#DIV/0!</v>
      </c>
      <c r="S274" s="55" t="e">
        <f t="shared" si="36"/>
        <v>#DIV/0!</v>
      </c>
      <c r="T274" s="55" t="e">
        <f t="shared" si="37"/>
        <v>#DIV/0!</v>
      </c>
      <c r="U274" s="33" t="e">
        <f>M274/#REF!%</f>
        <v>#REF!</v>
      </c>
      <c r="V274" s="19"/>
    </row>
    <row r="275" spans="1:22" ht="27.6" hidden="1" x14ac:dyDescent="0.3">
      <c r="A275" s="76"/>
      <c r="B275" s="34" t="s">
        <v>200</v>
      </c>
      <c r="C275" s="39" t="s">
        <v>174</v>
      </c>
      <c r="D275" s="95"/>
      <c r="E275" s="131">
        <f t="shared" si="31"/>
        <v>0</v>
      </c>
      <c r="F275" s="95"/>
      <c r="G275" s="95"/>
      <c r="H275" s="95"/>
      <c r="I275" s="131">
        <f t="shared" si="32"/>
        <v>0</v>
      </c>
      <c r="J275" s="95"/>
      <c r="K275" s="95"/>
      <c r="L275" s="95"/>
      <c r="M275" s="131">
        <f t="shared" si="33"/>
        <v>0</v>
      </c>
      <c r="N275" s="95"/>
      <c r="O275" s="95"/>
      <c r="P275" s="95"/>
      <c r="Q275" s="55" t="e">
        <f t="shared" si="34"/>
        <v>#DIV/0!</v>
      </c>
      <c r="R275" s="55" t="e">
        <f t="shared" si="35"/>
        <v>#DIV/0!</v>
      </c>
      <c r="S275" s="55" t="e">
        <f t="shared" si="36"/>
        <v>#DIV/0!</v>
      </c>
      <c r="T275" s="55" t="e">
        <f t="shared" si="37"/>
        <v>#DIV/0!</v>
      </c>
      <c r="U275" s="33" t="e">
        <f>M275/#REF!%</f>
        <v>#REF!</v>
      </c>
      <c r="V275" s="19"/>
    </row>
    <row r="276" spans="1:22" ht="13.8" hidden="1" x14ac:dyDescent="0.3">
      <c r="A276" s="76"/>
      <c r="B276" s="34" t="s">
        <v>201</v>
      </c>
      <c r="C276" s="38" t="s">
        <v>175</v>
      </c>
      <c r="D276" s="95"/>
      <c r="E276" s="131">
        <f t="shared" si="31"/>
        <v>0</v>
      </c>
      <c r="F276" s="95"/>
      <c r="G276" s="95"/>
      <c r="H276" s="95"/>
      <c r="I276" s="131">
        <f t="shared" si="32"/>
        <v>0</v>
      </c>
      <c r="J276" s="95"/>
      <c r="K276" s="95"/>
      <c r="L276" s="95"/>
      <c r="M276" s="131">
        <f t="shared" si="33"/>
        <v>0</v>
      </c>
      <c r="N276" s="95"/>
      <c r="O276" s="95"/>
      <c r="P276" s="95"/>
      <c r="Q276" s="55" t="e">
        <f t="shared" si="34"/>
        <v>#DIV/0!</v>
      </c>
      <c r="R276" s="55" t="e">
        <f t="shared" si="35"/>
        <v>#DIV/0!</v>
      </c>
      <c r="S276" s="55" t="e">
        <f t="shared" si="36"/>
        <v>#DIV/0!</v>
      </c>
      <c r="T276" s="55" t="e">
        <f t="shared" si="37"/>
        <v>#DIV/0!</v>
      </c>
      <c r="U276" s="33" t="e">
        <f>M276/#REF!%</f>
        <v>#REF!</v>
      </c>
      <c r="V276" s="19"/>
    </row>
    <row r="277" spans="1:22" ht="27.6" x14ac:dyDescent="0.3">
      <c r="A277" s="76"/>
      <c r="B277" s="34" t="s">
        <v>202</v>
      </c>
      <c r="C277" s="37" t="s">
        <v>36</v>
      </c>
      <c r="D277" s="95">
        <v>1217.8</v>
      </c>
      <c r="E277" s="131">
        <f t="shared" si="31"/>
        <v>1261.3102699999999</v>
      </c>
      <c r="F277" s="95">
        <v>1261.3102699999999</v>
      </c>
      <c r="G277" s="95"/>
      <c r="H277" s="95"/>
      <c r="I277" s="131">
        <f t="shared" si="32"/>
        <v>641.77026999999998</v>
      </c>
      <c r="J277" s="95">
        <v>641.77026999999998</v>
      </c>
      <c r="K277" s="95"/>
      <c r="L277" s="95"/>
      <c r="M277" s="131">
        <f t="shared" si="33"/>
        <v>569.20893000000001</v>
      </c>
      <c r="N277" s="95">
        <v>569.20893000000001</v>
      </c>
      <c r="O277" s="95"/>
      <c r="P277" s="95"/>
      <c r="Q277" s="55">
        <f t="shared" si="34"/>
        <v>88.693564754877158</v>
      </c>
      <c r="R277" s="55">
        <f t="shared" si="35"/>
        <v>88.693564754877158</v>
      </c>
      <c r="S277" s="55" t="e">
        <f t="shared" si="36"/>
        <v>#DIV/0!</v>
      </c>
      <c r="T277" s="55" t="e">
        <f t="shared" si="37"/>
        <v>#DIV/0!</v>
      </c>
      <c r="U277" s="33" t="e">
        <f>M277/#REF!%</f>
        <v>#REF!</v>
      </c>
      <c r="V277" s="19"/>
    </row>
    <row r="278" spans="1:22" ht="13.8" x14ac:dyDescent="0.3">
      <c r="A278" s="76"/>
      <c r="B278" s="34" t="s">
        <v>797</v>
      </c>
      <c r="C278" s="37" t="s">
        <v>41</v>
      </c>
      <c r="D278" s="95">
        <v>50</v>
      </c>
      <c r="E278" s="131">
        <f t="shared" si="31"/>
        <v>50</v>
      </c>
      <c r="F278" s="95">
        <v>50</v>
      </c>
      <c r="G278" s="95"/>
      <c r="H278" s="95"/>
      <c r="I278" s="131">
        <f t="shared" si="32"/>
        <v>50</v>
      </c>
      <c r="J278" s="95">
        <v>50</v>
      </c>
      <c r="K278" s="95"/>
      <c r="L278" s="95"/>
      <c r="M278" s="131">
        <f t="shared" si="33"/>
        <v>50</v>
      </c>
      <c r="N278" s="95">
        <v>50</v>
      </c>
      <c r="O278" s="95"/>
      <c r="P278" s="95"/>
      <c r="Q278" s="55">
        <f t="shared" si="34"/>
        <v>100</v>
      </c>
      <c r="R278" s="55">
        <f t="shared" si="35"/>
        <v>100</v>
      </c>
      <c r="S278" s="55" t="e">
        <f t="shared" si="36"/>
        <v>#DIV/0!</v>
      </c>
      <c r="T278" s="55" t="e">
        <f t="shared" si="37"/>
        <v>#DIV/0!</v>
      </c>
      <c r="U278" s="33" t="e">
        <f>M278/#REF!%</f>
        <v>#REF!</v>
      </c>
      <c r="V278" s="19"/>
    </row>
    <row r="279" spans="1:22" ht="27.6" x14ac:dyDescent="0.3">
      <c r="A279" s="76"/>
      <c r="B279" s="34" t="s">
        <v>251</v>
      </c>
      <c r="C279" s="37" t="s">
        <v>45</v>
      </c>
      <c r="D279" s="95"/>
      <c r="E279" s="131">
        <f t="shared" si="31"/>
        <v>14.87772</v>
      </c>
      <c r="F279" s="95">
        <v>14.87772</v>
      </c>
      <c r="G279" s="95"/>
      <c r="H279" s="95"/>
      <c r="I279" s="131">
        <f t="shared" si="32"/>
        <v>14.87772</v>
      </c>
      <c r="J279" s="95">
        <v>14.87772</v>
      </c>
      <c r="K279" s="95"/>
      <c r="L279" s="95"/>
      <c r="M279" s="131">
        <f t="shared" si="33"/>
        <v>14.630879999999999</v>
      </c>
      <c r="N279" s="95">
        <v>14.630879999999999</v>
      </c>
      <c r="O279" s="95"/>
      <c r="P279" s="95"/>
      <c r="Q279" s="55">
        <f t="shared" si="34"/>
        <v>98.340874811463038</v>
      </c>
      <c r="R279" s="55">
        <f t="shared" si="35"/>
        <v>98.340874811463038</v>
      </c>
      <c r="S279" s="55" t="e">
        <f t="shared" si="36"/>
        <v>#DIV/0!</v>
      </c>
      <c r="T279" s="55" t="e">
        <f t="shared" si="37"/>
        <v>#DIV/0!</v>
      </c>
      <c r="U279" s="33" t="e">
        <f>M279/#REF!%</f>
        <v>#REF!</v>
      </c>
      <c r="V279" s="19"/>
    </row>
    <row r="280" spans="1:22" ht="13.8" x14ac:dyDescent="0.3">
      <c r="A280" s="76"/>
      <c r="B280" s="34" t="s">
        <v>261</v>
      </c>
      <c r="C280" s="37" t="s">
        <v>46</v>
      </c>
      <c r="D280" s="95">
        <v>37.1</v>
      </c>
      <c r="E280" s="131">
        <f t="shared" si="31"/>
        <v>24.847729999999999</v>
      </c>
      <c r="F280" s="95">
        <v>24.847729999999999</v>
      </c>
      <c r="G280" s="95"/>
      <c r="H280" s="95"/>
      <c r="I280" s="131">
        <f t="shared" si="32"/>
        <v>17.747730000000001</v>
      </c>
      <c r="J280" s="95">
        <v>17.747730000000001</v>
      </c>
      <c r="K280" s="95"/>
      <c r="L280" s="95"/>
      <c r="M280" s="131">
        <f t="shared" si="33"/>
        <v>12.1061</v>
      </c>
      <c r="N280" s="95">
        <v>12.1061</v>
      </c>
      <c r="O280" s="95"/>
      <c r="P280" s="95"/>
      <c r="Q280" s="55">
        <f t="shared" si="34"/>
        <v>68.212103745098659</v>
      </c>
      <c r="R280" s="55">
        <f t="shared" si="35"/>
        <v>68.212103745098659</v>
      </c>
      <c r="S280" s="55" t="e">
        <f t="shared" si="36"/>
        <v>#DIV/0!</v>
      </c>
      <c r="T280" s="55" t="e">
        <f t="shared" si="37"/>
        <v>#DIV/0!</v>
      </c>
      <c r="U280" s="33" t="e">
        <f>M280/#REF!%</f>
        <v>#REF!</v>
      </c>
      <c r="V280" s="19"/>
    </row>
    <row r="281" spans="1:22" ht="27.6" x14ac:dyDescent="0.3">
      <c r="A281" s="76"/>
      <c r="B281" s="34" t="s">
        <v>145</v>
      </c>
      <c r="C281" s="36" t="s">
        <v>9</v>
      </c>
      <c r="D281" s="95">
        <v>50</v>
      </c>
      <c r="E281" s="131">
        <f t="shared" si="31"/>
        <v>478.25236000000001</v>
      </c>
      <c r="F281" s="95">
        <v>478.25236000000001</v>
      </c>
      <c r="G281" s="95"/>
      <c r="H281" s="95"/>
      <c r="I281" s="131">
        <f t="shared" si="32"/>
        <v>444.11635999999999</v>
      </c>
      <c r="J281" s="95">
        <v>444.11635999999999</v>
      </c>
      <c r="K281" s="95"/>
      <c r="L281" s="95"/>
      <c r="M281" s="131">
        <f t="shared" si="33"/>
        <v>122.78657</v>
      </c>
      <c r="N281" s="95">
        <v>122.78657</v>
      </c>
      <c r="O281" s="95"/>
      <c r="P281" s="95"/>
      <c r="Q281" s="55">
        <f t="shared" si="34"/>
        <v>27.647387274812395</v>
      </c>
      <c r="R281" s="55">
        <f t="shared" si="35"/>
        <v>27.647387274812395</v>
      </c>
      <c r="S281" s="55" t="e">
        <f t="shared" si="36"/>
        <v>#DIV/0!</v>
      </c>
      <c r="T281" s="55" t="e">
        <f t="shared" si="37"/>
        <v>#DIV/0!</v>
      </c>
      <c r="U281" s="33" t="e">
        <f>M281/#REF!%</f>
        <v>#REF!</v>
      </c>
      <c r="V281" s="19"/>
    </row>
    <row r="282" spans="1:22" ht="13.8" hidden="1" x14ac:dyDescent="0.3">
      <c r="A282" s="76"/>
      <c r="B282" s="34" t="s">
        <v>277</v>
      </c>
      <c r="C282" s="36" t="s">
        <v>681</v>
      </c>
      <c r="D282" s="95"/>
      <c r="E282" s="131">
        <f t="shared" si="31"/>
        <v>0</v>
      </c>
      <c r="F282" s="95"/>
      <c r="G282" s="95"/>
      <c r="H282" s="95"/>
      <c r="I282" s="131">
        <f t="shared" si="32"/>
        <v>0</v>
      </c>
      <c r="J282" s="95"/>
      <c r="K282" s="95"/>
      <c r="L282" s="95"/>
      <c r="M282" s="131">
        <f t="shared" si="33"/>
        <v>0</v>
      </c>
      <c r="N282" s="95"/>
      <c r="O282" s="95"/>
      <c r="P282" s="95"/>
      <c r="Q282" s="55" t="e">
        <f t="shared" si="34"/>
        <v>#DIV/0!</v>
      </c>
      <c r="R282" s="55" t="e">
        <f t="shared" si="35"/>
        <v>#DIV/0!</v>
      </c>
      <c r="S282" s="55" t="e">
        <f t="shared" si="36"/>
        <v>#DIV/0!</v>
      </c>
      <c r="T282" s="55" t="e">
        <f t="shared" si="37"/>
        <v>#DIV/0!</v>
      </c>
      <c r="U282" s="33" t="e">
        <f>M282/#REF!%</f>
        <v>#REF!</v>
      </c>
      <c r="V282" s="19"/>
    </row>
    <row r="283" spans="1:22" ht="72" hidden="1" x14ac:dyDescent="0.3">
      <c r="A283" s="76" t="s">
        <v>711</v>
      </c>
      <c r="B283" s="46"/>
      <c r="C283" s="47" t="s">
        <v>710</v>
      </c>
      <c r="D283" s="95"/>
      <c r="E283" s="131">
        <f t="shared" si="31"/>
        <v>0</v>
      </c>
      <c r="F283" s="95"/>
      <c r="G283" s="95"/>
      <c r="H283" s="95"/>
      <c r="I283" s="131">
        <f t="shared" si="32"/>
        <v>0</v>
      </c>
      <c r="J283" s="95"/>
      <c r="K283" s="95"/>
      <c r="L283" s="95"/>
      <c r="M283" s="131">
        <f t="shared" si="33"/>
        <v>0</v>
      </c>
      <c r="N283" s="95"/>
      <c r="O283" s="95"/>
      <c r="P283" s="95"/>
      <c r="Q283" s="55" t="e">
        <f t="shared" si="34"/>
        <v>#DIV/0!</v>
      </c>
      <c r="R283" s="55" t="e">
        <f t="shared" si="35"/>
        <v>#DIV/0!</v>
      </c>
      <c r="S283" s="55" t="e">
        <f t="shared" si="36"/>
        <v>#DIV/0!</v>
      </c>
      <c r="T283" s="55" t="e">
        <f t="shared" si="37"/>
        <v>#DIV/0!</v>
      </c>
      <c r="U283" s="33"/>
      <c r="V283" s="19"/>
    </row>
    <row r="284" spans="1:22" ht="27.6" hidden="1" x14ac:dyDescent="0.3">
      <c r="A284" s="76"/>
      <c r="B284" s="46"/>
      <c r="C284" s="35" t="s">
        <v>680</v>
      </c>
      <c r="D284" s="95"/>
      <c r="E284" s="131">
        <f t="shared" si="31"/>
        <v>0</v>
      </c>
      <c r="F284" s="95"/>
      <c r="G284" s="95"/>
      <c r="H284" s="95"/>
      <c r="I284" s="131">
        <f t="shared" si="32"/>
        <v>0</v>
      </c>
      <c r="J284" s="95"/>
      <c r="K284" s="95"/>
      <c r="L284" s="95"/>
      <c r="M284" s="131">
        <f t="shared" si="33"/>
        <v>0</v>
      </c>
      <c r="N284" s="95"/>
      <c r="O284" s="95"/>
      <c r="P284" s="95"/>
      <c r="Q284" s="55" t="e">
        <f t="shared" si="34"/>
        <v>#DIV/0!</v>
      </c>
      <c r="R284" s="55" t="e">
        <f t="shared" si="35"/>
        <v>#DIV/0!</v>
      </c>
      <c r="S284" s="55" t="e">
        <f t="shared" si="36"/>
        <v>#DIV/0!</v>
      </c>
      <c r="T284" s="55" t="e">
        <f t="shared" si="37"/>
        <v>#DIV/0!</v>
      </c>
      <c r="U284" s="33"/>
      <c r="V284" s="19"/>
    </row>
    <row r="285" spans="1:22" ht="13.8" hidden="1" x14ac:dyDescent="0.3">
      <c r="A285" s="76"/>
      <c r="B285" s="46" t="s">
        <v>61</v>
      </c>
      <c r="C285" s="36" t="s">
        <v>7</v>
      </c>
      <c r="D285" s="95"/>
      <c r="E285" s="131">
        <f t="shared" si="31"/>
        <v>0</v>
      </c>
      <c r="F285" s="95"/>
      <c r="G285" s="95"/>
      <c r="H285" s="95"/>
      <c r="I285" s="131">
        <f t="shared" si="32"/>
        <v>0</v>
      </c>
      <c r="J285" s="95"/>
      <c r="K285" s="95"/>
      <c r="L285" s="95"/>
      <c r="M285" s="131">
        <f t="shared" si="33"/>
        <v>0</v>
      </c>
      <c r="N285" s="95"/>
      <c r="O285" s="95"/>
      <c r="P285" s="95"/>
      <c r="Q285" s="55" t="e">
        <f t="shared" si="34"/>
        <v>#DIV/0!</v>
      </c>
      <c r="R285" s="55" t="e">
        <f t="shared" si="35"/>
        <v>#DIV/0!</v>
      </c>
      <c r="S285" s="55" t="e">
        <f t="shared" si="36"/>
        <v>#DIV/0!</v>
      </c>
      <c r="T285" s="55" t="e">
        <f t="shared" si="37"/>
        <v>#DIV/0!</v>
      </c>
      <c r="U285" s="33"/>
      <c r="V285" s="19"/>
    </row>
    <row r="286" spans="1:22" ht="13.8" hidden="1" x14ac:dyDescent="0.3">
      <c r="A286" s="76"/>
      <c r="B286" s="46" t="s">
        <v>197</v>
      </c>
      <c r="C286" s="37" t="s">
        <v>683</v>
      </c>
      <c r="D286" s="95"/>
      <c r="E286" s="131">
        <f t="shared" si="31"/>
        <v>0</v>
      </c>
      <c r="F286" s="95"/>
      <c r="G286" s="95"/>
      <c r="H286" s="95"/>
      <c r="I286" s="131">
        <f t="shared" si="32"/>
        <v>0</v>
      </c>
      <c r="J286" s="95"/>
      <c r="K286" s="95"/>
      <c r="L286" s="95"/>
      <c r="M286" s="131">
        <f t="shared" si="33"/>
        <v>0</v>
      </c>
      <c r="N286" s="95"/>
      <c r="O286" s="95"/>
      <c r="P286" s="95"/>
      <c r="Q286" s="55" t="e">
        <f t="shared" si="34"/>
        <v>#DIV/0!</v>
      </c>
      <c r="R286" s="55" t="e">
        <f t="shared" si="35"/>
        <v>#DIV/0!</v>
      </c>
      <c r="S286" s="55" t="e">
        <f t="shared" si="36"/>
        <v>#DIV/0!</v>
      </c>
      <c r="T286" s="55" t="e">
        <f t="shared" si="37"/>
        <v>#DIV/0!</v>
      </c>
      <c r="U286" s="33"/>
      <c r="V286" s="19"/>
    </row>
    <row r="287" spans="1:22" ht="27.6" hidden="1" x14ac:dyDescent="0.3">
      <c r="A287" s="76"/>
      <c r="B287" s="46" t="s">
        <v>202</v>
      </c>
      <c r="C287" s="37" t="s">
        <v>36</v>
      </c>
      <c r="D287" s="95"/>
      <c r="E287" s="131">
        <f t="shared" si="31"/>
        <v>0</v>
      </c>
      <c r="F287" s="95"/>
      <c r="G287" s="95"/>
      <c r="H287" s="95"/>
      <c r="I287" s="131">
        <f t="shared" si="32"/>
        <v>0</v>
      </c>
      <c r="J287" s="95"/>
      <c r="K287" s="95"/>
      <c r="L287" s="95"/>
      <c r="M287" s="131">
        <f t="shared" si="33"/>
        <v>0</v>
      </c>
      <c r="N287" s="95"/>
      <c r="O287" s="95"/>
      <c r="P287" s="95"/>
      <c r="Q287" s="55" t="e">
        <f t="shared" si="34"/>
        <v>#DIV/0!</v>
      </c>
      <c r="R287" s="55" t="e">
        <f t="shared" si="35"/>
        <v>#DIV/0!</v>
      </c>
      <c r="S287" s="55" t="e">
        <f t="shared" si="36"/>
        <v>#DIV/0!</v>
      </c>
      <c r="T287" s="55" t="e">
        <f t="shared" si="37"/>
        <v>#DIV/0!</v>
      </c>
      <c r="U287" s="33"/>
      <c r="V287" s="19"/>
    </row>
    <row r="288" spans="1:22" ht="27.6" hidden="1" x14ac:dyDescent="0.3">
      <c r="A288" s="76"/>
      <c r="B288" s="46" t="s">
        <v>251</v>
      </c>
      <c r="C288" s="37" t="s">
        <v>45</v>
      </c>
      <c r="D288" s="95"/>
      <c r="E288" s="131">
        <f t="shared" si="31"/>
        <v>0</v>
      </c>
      <c r="F288" s="95"/>
      <c r="G288" s="95"/>
      <c r="H288" s="95"/>
      <c r="I288" s="131">
        <f t="shared" si="32"/>
        <v>0</v>
      </c>
      <c r="J288" s="95"/>
      <c r="K288" s="95"/>
      <c r="L288" s="95"/>
      <c r="M288" s="131">
        <f t="shared" si="33"/>
        <v>0</v>
      </c>
      <c r="N288" s="95"/>
      <c r="O288" s="95"/>
      <c r="P288" s="95"/>
      <c r="Q288" s="55" t="e">
        <f t="shared" si="34"/>
        <v>#DIV/0!</v>
      </c>
      <c r="R288" s="55" t="e">
        <f t="shared" si="35"/>
        <v>#DIV/0!</v>
      </c>
      <c r="S288" s="55" t="e">
        <f t="shared" si="36"/>
        <v>#DIV/0!</v>
      </c>
      <c r="T288" s="55" t="e">
        <f t="shared" si="37"/>
        <v>#DIV/0!</v>
      </c>
      <c r="U288" s="33"/>
      <c r="V288" s="19"/>
    </row>
    <row r="289" spans="1:22" ht="13.8" hidden="1" x14ac:dyDescent="0.3">
      <c r="A289" s="76"/>
      <c r="B289" s="46" t="s">
        <v>261</v>
      </c>
      <c r="C289" s="37" t="s">
        <v>46</v>
      </c>
      <c r="D289" s="95"/>
      <c r="E289" s="131">
        <f t="shared" si="31"/>
        <v>0</v>
      </c>
      <c r="F289" s="95"/>
      <c r="G289" s="95"/>
      <c r="H289" s="95"/>
      <c r="I289" s="131">
        <f t="shared" si="32"/>
        <v>0</v>
      </c>
      <c r="J289" s="95"/>
      <c r="K289" s="95"/>
      <c r="L289" s="95"/>
      <c r="M289" s="131">
        <f t="shared" si="33"/>
        <v>0</v>
      </c>
      <c r="N289" s="95"/>
      <c r="O289" s="95"/>
      <c r="P289" s="95"/>
      <c r="Q289" s="55" t="e">
        <f t="shared" si="34"/>
        <v>#DIV/0!</v>
      </c>
      <c r="R289" s="55" t="e">
        <f t="shared" si="35"/>
        <v>#DIV/0!</v>
      </c>
      <c r="S289" s="55" t="e">
        <f t="shared" si="36"/>
        <v>#DIV/0!</v>
      </c>
      <c r="T289" s="55" t="e">
        <f t="shared" si="37"/>
        <v>#DIV/0!</v>
      </c>
      <c r="U289" s="33"/>
      <c r="V289" s="19"/>
    </row>
    <row r="290" spans="1:22" ht="27.6" hidden="1" x14ac:dyDescent="0.3">
      <c r="A290" s="76"/>
      <c r="B290" s="46" t="s">
        <v>145</v>
      </c>
      <c r="C290" s="36" t="s">
        <v>9</v>
      </c>
      <c r="D290" s="95"/>
      <c r="E290" s="131">
        <f t="shared" si="31"/>
        <v>0</v>
      </c>
      <c r="F290" s="95"/>
      <c r="G290" s="95"/>
      <c r="H290" s="95"/>
      <c r="I290" s="131">
        <f t="shared" si="32"/>
        <v>0</v>
      </c>
      <c r="J290" s="95"/>
      <c r="K290" s="95"/>
      <c r="L290" s="95"/>
      <c r="M290" s="131">
        <f t="shared" si="33"/>
        <v>0</v>
      </c>
      <c r="N290" s="95"/>
      <c r="O290" s="95"/>
      <c r="P290" s="95"/>
      <c r="Q290" s="55" t="e">
        <f t="shared" si="34"/>
        <v>#DIV/0!</v>
      </c>
      <c r="R290" s="55" t="e">
        <f t="shared" si="35"/>
        <v>#DIV/0!</v>
      </c>
      <c r="S290" s="55" t="e">
        <f t="shared" si="36"/>
        <v>#DIV/0!</v>
      </c>
      <c r="T290" s="55" t="e">
        <f t="shared" si="37"/>
        <v>#DIV/0!</v>
      </c>
      <c r="U290" s="33"/>
      <c r="V290" s="19"/>
    </row>
    <row r="291" spans="1:22" ht="36" customHeight="1" x14ac:dyDescent="0.3">
      <c r="A291" s="76" t="s">
        <v>711</v>
      </c>
      <c r="B291" s="45"/>
      <c r="C291" s="122" t="s">
        <v>798</v>
      </c>
      <c r="D291" s="95">
        <f>D293+D298</f>
        <v>236.2</v>
      </c>
      <c r="E291" s="131">
        <f t="shared" si="31"/>
        <v>236.2</v>
      </c>
      <c r="F291" s="95">
        <f>F293+F298</f>
        <v>236.2</v>
      </c>
      <c r="G291" s="95">
        <f>G293+G298</f>
        <v>0</v>
      </c>
      <c r="H291" s="95">
        <f>H293+H298</f>
        <v>0</v>
      </c>
      <c r="I291" s="131">
        <f t="shared" si="32"/>
        <v>120.6</v>
      </c>
      <c r="J291" s="95">
        <f>J293+J298</f>
        <v>120.6</v>
      </c>
      <c r="K291" s="95">
        <f>K293+K298</f>
        <v>0</v>
      </c>
      <c r="L291" s="95">
        <f>L293+L298</f>
        <v>0</v>
      </c>
      <c r="M291" s="131">
        <f t="shared" si="33"/>
        <v>104.18231</v>
      </c>
      <c r="N291" s="95">
        <f>N293+N298</f>
        <v>104.18231</v>
      </c>
      <c r="O291" s="95">
        <f>O293+O298</f>
        <v>0</v>
      </c>
      <c r="P291" s="95">
        <f>P293+P298</f>
        <v>0</v>
      </c>
      <c r="Q291" s="55">
        <f t="shared" si="34"/>
        <v>86.386658374792717</v>
      </c>
      <c r="R291" s="55">
        <f t="shared" si="35"/>
        <v>86.386658374792717</v>
      </c>
      <c r="S291" s="55" t="e">
        <f t="shared" si="36"/>
        <v>#DIV/0!</v>
      </c>
      <c r="T291" s="55" t="e">
        <f t="shared" si="37"/>
        <v>#DIV/0!</v>
      </c>
      <c r="U291" s="33"/>
      <c r="V291" s="19"/>
    </row>
    <row r="292" spans="1:22" s="130" customFormat="1" ht="27.6" x14ac:dyDescent="0.3">
      <c r="A292" s="251"/>
      <c r="B292" s="252"/>
      <c r="C292" s="253" t="s">
        <v>680</v>
      </c>
      <c r="D292" s="259">
        <v>10</v>
      </c>
      <c r="E292" s="131">
        <f t="shared" si="31"/>
        <v>0</v>
      </c>
      <c r="F292" s="95"/>
      <c r="G292" s="95"/>
      <c r="H292" s="95"/>
      <c r="I292" s="131">
        <f t="shared" si="32"/>
        <v>0</v>
      </c>
      <c r="J292" s="95"/>
      <c r="K292" s="95"/>
      <c r="L292" s="95"/>
      <c r="M292" s="131">
        <f t="shared" si="33"/>
        <v>0</v>
      </c>
      <c r="N292" s="95"/>
      <c r="O292" s="95"/>
      <c r="P292" s="95"/>
      <c r="Q292" s="55" t="e">
        <f t="shared" si="34"/>
        <v>#DIV/0!</v>
      </c>
      <c r="R292" s="55" t="e">
        <f t="shared" si="35"/>
        <v>#DIV/0!</v>
      </c>
      <c r="S292" s="55" t="e">
        <f t="shared" si="36"/>
        <v>#DIV/0!</v>
      </c>
      <c r="T292" s="55" t="e">
        <f t="shared" si="37"/>
        <v>#DIV/0!</v>
      </c>
      <c r="U292" s="33"/>
    </row>
    <row r="293" spans="1:22" ht="13.8" x14ac:dyDescent="0.3">
      <c r="A293" s="76"/>
      <c r="B293" s="34" t="s">
        <v>61</v>
      </c>
      <c r="C293" s="36" t="s">
        <v>7</v>
      </c>
      <c r="D293" s="95">
        <f>D294+D295+D296+D297</f>
        <v>231.2</v>
      </c>
      <c r="E293" s="131">
        <f t="shared" si="31"/>
        <v>231.2</v>
      </c>
      <c r="F293" s="95">
        <f>F294+F295+F296+F297</f>
        <v>231.2</v>
      </c>
      <c r="G293" s="95">
        <f>G294+G295+G296+G297</f>
        <v>0</v>
      </c>
      <c r="H293" s="95">
        <f>H294+H295+H296+H297</f>
        <v>0</v>
      </c>
      <c r="I293" s="131">
        <f t="shared" si="32"/>
        <v>115.6</v>
      </c>
      <c r="J293" s="95">
        <f>J294+J295+J296+J297</f>
        <v>115.6</v>
      </c>
      <c r="K293" s="95">
        <f>K294+K295+K296+K297</f>
        <v>0</v>
      </c>
      <c r="L293" s="95">
        <f>L294+L295+L296+L297</f>
        <v>0</v>
      </c>
      <c r="M293" s="131">
        <f t="shared" si="33"/>
        <v>104.18231</v>
      </c>
      <c r="N293" s="95">
        <f>N294+N295+N296+N297</f>
        <v>104.18231</v>
      </c>
      <c r="O293" s="95">
        <f>O294+O295+O296+O297</f>
        <v>0</v>
      </c>
      <c r="P293" s="95">
        <f>P294+P295+P296+P297</f>
        <v>0</v>
      </c>
      <c r="Q293" s="55">
        <f t="shared" si="34"/>
        <v>90.123105536332176</v>
      </c>
      <c r="R293" s="55">
        <f t="shared" si="35"/>
        <v>90.123105536332176</v>
      </c>
      <c r="S293" s="55" t="e">
        <f t="shared" si="36"/>
        <v>#DIV/0!</v>
      </c>
      <c r="T293" s="55" t="e">
        <f t="shared" si="37"/>
        <v>#DIV/0!</v>
      </c>
      <c r="U293" s="33"/>
      <c r="V293" s="19"/>
    </row>
    <row r="294" spans="1:22" ht="13.8" x14ac:dyDescent="0.3">
      <c r="A294" s="76"/>
      <c r="B294" s="34" t="s">
        <v>197</v>
      </c>
      <c r="C294" s="37" t="s">
        <v>34</v>
      </c>
      <c r="D294" s="95">
        <v>190.4</v>
      </c>
      <c r="E294" s="131">
        <f t="shared" si="31"/>
        <v>190.4</v>
      </c>
      <c r="F294" s="95">
        <v>190.4</v>
      </c>
      <c r="G294" s="95"/>
      <c r="H294" s="95"/>
      <c r="I294" s="131">
        <f t="shared" si="32"/>
        <v>95.2</v>
      </c>
      <c r="J294" s="95">
        <v>95.2</v>
      </c>
      <c r="K294" s="95"/>
      <c r="L294" s="95"/>
      <c r="M294" s="131">
        <f t="shared" si="33"/>
        <v>92.20205</v>
      </c>
      <c r="N294" s="95">
        <v>92.20205</v>
      </c>
      <c r="O294" s="95"/>
      <c r="P294" s="95"/>
      <c r="Q294" s="55">
        <f t="shared" si="34"/>
        <v>96.850892857142853</v>
      </c>
      <c r="R294" s="55">
        <f t="shared" si="35"/>
        <v>96.850892857142853</v>
      </c>
      <c r="S294" s="55" t="e">
        <f t="shared" si="36"/>
        <v>#DIV/0!</v>
      </c>
      <c r="T294" s="55" t="e">
        <f t="shared" si="37"/>
        <v>#DIV/0!</v>
      </c>
      <c r="U294" s="33"/>
      <c r="V294" s="19"/>
    </row>
    <row r="295" spans="1:22" ht="27.6" x14ac:dyDescent="0.3">
      <c r="A295" s="76"/>
      <c r="B295" s="34" t="s">
        <v>202</v>
      </c>
      <c r="C295" s="37" t="s">
        <v>36</v>
      </c>
      <c r="D295" s="95">
        <v>40.799999999999997</v>
      </c>
      <c r="E295" s="131">
        <f t="shared" si="31"/>
        <v>40.799999999999997</v>
      </c>
      <c r="F295" s="95">
        <v>40.799999999999997</v>
      </c>
      <c r="G295" s="95"/>
      <c r="H295" s="95"/>
      <c r="I295" s="131">
        <f t="shared" si="32"/>
        <v>20.399999999999999</v>
      </c>
      <c r="J295" s="95">
        <v>20.399999999999999</v>
      </c>
      <c r="K295" s="95"/>
      <c r="L295" s="95"/>
      <c r="M295" s="131">
        <f t="shared" si="33"/>
        <v>11.980259999999999</v>
      </c>
      <c r="N295" s="95">
        <v>11.980259999999999</v>
      </c>
      <c r="O295" s="95"/>
      <c r="P295" s="95"/>
      <c r="Q295" s="55">
        <f t="shared" si="34"/>
        <v>58.726764705882353</v>
      </c>
      <c r="R295" s="55">
        <f t="shared" si="35"/>
        <v>58.726764705882353</v>
      </c>
      <c r="S295" s="55" t="e">
        <f t="shared" si="36"/>
        <v>#DIV/0!</v>
      </c>
      <c r="T295" s="55" t="e">
        <f t="shared" si="37"/>
        <v>#DIV/0!</v>
      </c>
      <c r="U295" s="33"/>
      <c r="V295" s="19"/>
    </row>
    <row r="296" spans="1:22" ht="27.6" x14ac:dyDescent="0.3">
      <c r="A296" s="76"/>
      <c r="B296" s="34" t="s">
        <v>251</v>
      </c>
      <c r="C296" s="37" t="s">
        <v>45</v>
      </c>
      <c r="D296" s="95"/>
      <c r="E296" s="131">
        <f t="shared" si="31"/>
        <v>0</v>
      </c>
      <c r="F296" s="95"/>
      <c r="G296" s="95"/>
      <c r="H296" s="95"/>
      <c r="I296" s="131">
        <f t="shared" si="32"/>
        <v>0</v>
      </c>
      <c r="J296" s="95"/>
      <c r="K296" s="95"/>
      <c r="L296" s="95"/>
      <c r="M296" s="131">
        <f t="shared" si="33"/>
        <v>0</v>
      </c>
      <c r="N296" s="95"/>
      <c r="O296" s="95"/>
      <c r="P296" s="95"/>
      <c r="Q296" s="55" t="e">
        <f t="shared" si="34"/>
        <v>#DIV/0!</v>
      </c>
      <c r="R296" s="55" t="e">
        <f t="shared" si="35"/>
        <v>#DIV/0!</v>
      </c>
      <c r="S296" s="55" t="e">
        <f t="shared" si="36"/>
        <v>#DIV/0!</v>
      </c>
      <c r="T296" s="55" t="e">
        <f t="shared" si="37"/>
        <v>#DIV/0!</v>
      </c>
      <c r="U296" s="33"/>
      <c r="V296" s="19"/>
    </row>
    <row r="297" spans="1:22" ht="13.8" x14ac:dyDescent="0.3">
      <c r="A297" s="76"/>
      <c r="B297" s="34" t="s">
        <v>261</v>
      </c>
      <c r="C297" s="37" t="s">
        <v>46</v>
      </c>
      <c r="D297" s="95"/>
      <c r="E297" s="131">
        <f t="shared" si="31"/>
        <v>0</v>
      </c>
      <c r="F297" s="95"/>
      <c r="G297" s="95"/>
      <c r="H297" s="95"/>
      <c r="I297" s="131">
        <f t="shared" si="32"/>
        <v>0</v>
      </c>
      <c r="J297" s="95"/>
      <c r="K297" s="95"/>
      <c r="L297" s="95"/>
      <c r="M297" s="131">
        <f t="shared" si="33"/>
        <v>0</v>
      </c>
      <c r="N297" s="95"/>
      <c r="O297" s="95"/>
      <c r="P297" s="95"/>
      <c r="Q297" s="55" t="e">
        <f t="shared" si="34"/>
        <v>#DIV/0!</v>
      </c>
      <c r="R297" s="55" t="e">
        <f t="shared" si="35"/>
        <v>#DIV/0!</v>
      </c>
      <c r="S297" s="55" t="e">
        <f t="shared" si="36"/>
        <v>#DIV/0!</v>
      </c>
      <c r="T297" s="55" t="e">
        <f t="shared" si="37"/>
        <v>#DIV/0!</v>
      </c>
      <c r="U297" s="33"/>
      <c r="V297" s="19"/>
    </row>
    <row r="298" spans="1:22" ht="27.6" x14ac:dyDescent="0.3">
      <c r="A298" s="76"/>
      <c r="B298" s="34" t="s">
        <v>145</v>
      </c>
      <c r="C298" s="36" t="s">
        <v>9</v>
      </c>
      <c r="D298" s="95">
        <v>5</v>
      </c>
      <c r="E298" s="131">
        <f t="shared" si="31"/>
        <v>5</v>
      </c>
      <c r="F298" s="95">
        <v>5</v>
      </c>
      <c r="G298" s="95"/>
      <c r="H298" s="95"/>
      <c r="I298" s="131">
        <f t="shared" si="32"/>
        <v>5</v>
      </c>
      <c r="J298" s="95">
        <v>5</v>
      </c>
      <c r="K298" s="95"/>
      <c r="L298" s="95"/>
      <c r="M298" s="131">
        <f t="shared" si="33"/>
        <v>0</v>
      </c>
      <c r="N298" s="95"/>
      <c r="O298" s="95"/>
      <c r="P298" s="95"/>
      <c r="Q298" s="55">
        <f t="shared" si="34"/>
        <v>0</v>
      </c>
      <c r="R298" s="55">
        <f t="shared" si="35"/>
        <v>0</v>
      </c>
      <c r="S298" s="55" t="e">
        <f t="shared" si="36"/>
        <v>#DIV/0!</v>
      </c>
      <c r="T298" s="55" t="e">
        <f t="shared" si="37"/>
        <v>#DIV/0!</v>
      </c>
      <c r="U298" s="33"/>
      <c r="V298" s="19"/>
    </row>
    <row r="299" spans="1:22" ht="24.75" customHeight="1" x14ac:dyDescent="0.3">
      <c r="A299" s="76" t="s">
        <v>728</v>
      </c>
      <c r="B299" s="45"/>
      <c r="C299" s="176" t="s">
        <v>747</v>
      </c>
      <c r="D299" s="92">
        <f>D308+D390</f>
        <v>611.79999999999995</v>
      </c>
      <c r="E299" s="93">
        <f t="shared" si="31"/>
        <v>483.40205000000003</v>
      </c>
      <c r="F299" s="92">
        <f t="shared" ref="F299:H300" si="38">F308+F390</f>
        <v>483.40205000000003</v>
      </c>
      <c r="G299" s="92">
        <f t="shared" si="38"/>
        <v>0</v>
      </c>
      <c r="H299" s="92">
        <f t="shared" si="38"/>
        <v>0</v>
      </c>
      <c r="I299" s="93">
        <f t="shared" si="32"/>
        <v>146.50205</v>
      </c>
      <c r="J299" s="92">
        <f t="shared" ref="J299:L300" si="39">J308+J390</f>
        <v>146.50205</v>
      </c>
      <c r="K299" s="92">
        <f t="shared" si="39"/>
        <v>0</v>
      </c>
      <c r="L299" s="92">
        <f t="shared" si="39"/>
        <v>0</v>
      </c>
      <c r="M299" s="93">
        <f t="shared" si="33"/>
        <v>37.475000000000001</v>
      </c>
      <c r="N299" s="92">
        <f t="shared" ref="N299:P300" si="40">N308+N390</f>
        <v>37.475000000000001</v>
      </c>
      <c r="O299" s="92">
        <f t="shared" si="40"/>
        <v>0</v>
      </c>
      <c r="P299" s="92">
        <f t="shared" si="40"/>
        <v>0</v>
      </c>
      <c r="Q299" s="55">
        <f t="shared" si="34"/>
        <v>25.579846834907769</v>
      </c>
      <c r="R299" s="55">
        <f t="shared" si="35"/>
        <v>25.579846834907769</v>
      </c>
      <c r="S299" s="55" t="e">
        <f t="shared" si="36"/>
        <v>#DIV/0!</v>
      </c>
      <c r="T299" s="55" t="e">
        <f t="shared" si="37"/>
        <v>#DIV/0!</v>
      </c>
      <c r="U299" s="33"/>
      <c r="V299" s="19"/>
    </row>
    <row r="300" spans="1:22" ht="13.8" x14ac:dyDescent="0.3">
      <c r="A300" s="76"/>
      <c r="B300" s="52" t="s">
        <v>61</v>
      </c>
      <c r="C300" s="36" t="s">
        <v>7</v>
      </c>
      <c r="D300" s="95">
        <f>D309+D391</f>
        <v>557.79999999999995</v>
      </c>
      <c r="E300" s="131">
        <f t="shared" si="31"/>
        <v>429.40205000000003</v>
      </c>
      <c r="F300" s="95">
        <f t="shared" si="38"/>
        <v>429.40205000000003</v>
      </c>
      <c r="G300" s="95">
        <f t="shared" si="38"/>
        <v>0</v>
      </c>
      <c r="H300" s="95">
        <f t="shared" si="38"/>
        <v>0</v>
      </c>
      <c r="I300" s="131">
        <f t="shared" si="32"/>
        <v>119.50205</v>
      </c>
      <c r="J300" s="95">
        <f t="shared" si="39"/>
        <v>119.50205</v>
      </c>
      <c r="K300" s="95">
        <f t="shared" si="39"/>
        <v>0</v>
      </c>
      <c r="L300" s="95">
        <f t="shared" si="39"/>
        <v>0</v>
      </c>
      <c r="M300" s="131">
        <f t="shared" si="33"/>
        <v>10.84</v>
      </c>
      <c r="N300" s="95">
        <f t="shared" si="40"/>
        <v>10.84</v>
      </c>
      <c r="O300" s="95">
        <f t="shared" si="40"/>
        <v>0</v>
      </c>
      <c r="P300" s="95">
        <f t="shared" si="40"/>
        <v>0</v>
      </c>
      <c r="Q300" s="55">
        <f t="shared" si="34"/>
        <v>9.0709740962602723</v>
      </c>
      <c r="R300" s="55">
        <f t="shared" si="35"/>
        <v>9.0709740962602723</v>
      </c>
      <c r="S300" s="55" t="e">
        <f t="shared" si="36"/>
        <v>#DIV/0!</v>
      </c>
      <c r="T300" s="55" t="e">
        <f t="shared" si="37"/>
        <v>#DIV/0!</v>
      </c>
      <c r="U300" s="33"/>
      <c r="V300" s="19"/>
    </row>
    <row r="301" spans="1:22" ht="13.8" hidden="1" x14ac:dyDescent="0.3">
      <c r="A301" s="76"/>
      <c r="B301" s="46" t="s">
        <v>197</v>
      </c>
      <c r="C301" s="37" t="s">
        <v>34</v>
      </c>
      <c r="D301" s="95"/>
      <c r="E301" s="131">
        <f t="shared" si="31"/>
        <v>0</v>
      </c>
      <c r="F301" s="95"/>
      <c r="G301" s="95"/>
      <c r="H301" s="95"/>
      <c r="I301" s="131">
        <f t="shared" si="32"/>
        <v>0</v>
      </c>
      <c r="J301" s="95"/>
      <c r="K301" s="95"/>
      <c r="L301" s="95"/>
      <c r="M301" s="131">
        <f t="shared" si="33"/>
        <v>0</v>
      </c>
      <c r="N301" s="95"/>
      <c r="O301" s="95"/>
      <c r="P301" s="95"/>
      <c r="Q301" s="55" t="e">
        <f t="shared" si="34"/>
        <v>#DIV/0!</v>
      </c>
      <c r="R301" s="55" t="e">
        <f t="shared" si="35"/>
        <v>#DIV/0!</v>
      </c>
      <c r="S301" s="55" t="e">
        <f t="shared" si="36"/>
        <v>#DIV/0!</v>
      </c>
      <c r="T301" s="55" t="e">
        <f t="shared" si="37"/>
        <v>#DIV/0!</v>
      </c>
      <c r="U301" s="33"/>
      <c r="V301" s="19"/>
    </row>
    <row r="302" spans="1:22" ht="27.6" x14ac:dyDescent="0.3">
      <c r="A302" s="76"/>
      <c r="B302" s="46" t="s">
        <v>202</v>
      </c>
      <c r="C302" s="37" t="s">
        <v>36</v>
      </c>
      <c r="D302" s="95">
        <f>D315</f>
        <v>0</v>
      </c>
      <c r="E302" s="131">
        <f t="shared" si="31"/>
        <v>0</v>
      </c>
      <c r="F302" s="95">
        <f>F315</f>
        <v>0</v>
      </c>
      <c r="G302" s="95">
        <f>G315</f>
        <v>0</v>
      </c>
      <c r="H302" s="95">
        <f>H315</f>
        <v>0</v>
      </c>
      <c r="I302" s="131">
        <f t="shared" si="32"/>
        <v>0</v>
      </c>
      <c r="J302" s="95">
        <f>J315</f>
        <v>0</v>
      </c>
      <c r="K302" s="95">
        <f>K315</f>
        <v>0</v>
      </c>
      <c r="L302" s="95">
        <f>L315</f>
        <v>0</v>
      </c>
      <c r="M302" s="131">
        <f t="shared" si="33"/>
        <v>0</v>
      </c>
      <c r="N302" s="95">
        <f>N315</f>
        <v>0</v>
      </c>
      <c r="O302" s="95">
        <f>O315</f>
        <v>0</v>
      </c>
      <c r="P302" s="95">
        <f>P315</f>
        <v>0</v>
      </c>
      <c r="Q302" s="55" t="e">
        <f t="shared" si="34"/>
        <v>#DIV/0!</v>
      </c>
      <c r="R302" s="55" t="e">
        <f t="shared" si="35"/>
        <v>#DIV/0!</v>
      </c>
      <c r="S302" s="55" t="e">
        <f t="shared" si="36"/>
        <v>#DIV/0!</v>
      </c>
      <c r="T302" s="55" t="e">
        <f t="shared" si="37"/>
        <v>#DIV/0!</v>
      </c>
      <c r="U302" s="33"/>
      <c r="V302" s="19"/>
    </row>
    <row r="303" spans="1:22" ht="13.8" hidden="1" x14ac:dyDescent="0.3">
      <c r="A303" s="76"/>
      <c r="B303" s="46" t="s">
        <v>797</v>
      </c>
      <c r="C303" s="37" t="s">
        <v>41</v>
      </c>
      <c r="D303" s="95"/>
      <c r="E303" s="131">
        <f t="shared" si="31"/>
        <v>0</v>
      </c>
      <c r="F303" s="95"/>
      <c r="G303" s="95"/>
      <c r="H303" s="95"/>
      <c r="I303" s="131">
        <f t="shared" si="32"/>
        <v>0</v>
      </c>
      <c r="J303" s="95"/>
      <c r="K303" s="95"/>
      <c r="L303" s="95"/>
      <c r="M303" s="131">
        <f t="shared" si="33"/>
        <v>0</v>
      </c>
      <c r="N303" s="95"/>
      <c r="O303" s="95"/>
      <c r="P303" s="95"/>
      <c r="Q303" s="55" t="e">
        <f t="shared" si="34"/>
        <v>#DIV/0!</v>
      </c>
      <c r="R303" s="55" t="e">
        <f t="shared" si="35"/>
        <v>#DIV/0!</v>
      </c>
      <c r="S303" s="55" t="e">
        <f t="shared" si="36"/>
        <v>#DIV/0!</v>
      </c>
      <c r="T303" s="55" t="e">
        <f t="shared" si="37"/>
        <v>#DIV/0!</v>
      </c>
      <c r="U303" s="33"/>
      <c r="V303" s="19"/>
    </row>
    <row r="304" spans="1:22" ht="13.8" x14ac:dyDescent="0.3">
      <c r="A304" s="76"/>
      <c r="B304" s="46" t="s">
        <v>17</v>
      </c>
      <c r="C304" s="37" t="s">
        <v>620</v>
      </c>
      <c r="D304" s="95">
        <f>D442</f>
        <v>33.799999999999997</v>
      </c>
      <c r="E304" s="131">
        <f t="shared" si="31"/>
        <v>33.799999999999997</v>
      </c>
      <c r="F304" s="95">
        <f>F442</f>
        <v>33.799999999999997</v>
      </c>
      <c r="G304" s="95">
        <f>G442</f>
        <v>0</v>
      </c>
      <c r="H304" s="95">
        <f>H442</f>
        <v>0</v>
      </c>
      <c r="I304" s="131">
        <f t="shared" si="32"/>
        <v>16.899999999999999</v>
      </c>
      <c r="J304" s="95">
        <f>J442</f>
        <v>16.899999999999999</v>
      </c>
      <c r="K304" s="95">
        <f>K442</f>
        <v>0</v>
      </c>
      <c r="L304" s="95">
        <f>L442</f>
        <v>0</v>
      </c>
      <c r="M304" s="131">
        <f t="shared" si="33"/>
        <v>10.84</v>
      </c>
      <c r="N304" s="95">
        <f>N442</f>
        <v>10.84</v>
      </c>
      <c r="O304" s="95">
        <f>O442</f>
        <v>0</v>
      </c>
      <c r="P304" s="95">
        <f>P442</f>
        <v>0</v>
      </c>
      <c r="Q304" s="55">
        <f t="shared" si="34"/>
        <v>64.142011834319533</v>
      </c>
      <c r="R304" s="55">
        <f t="shared" si="35"/>
        <v>64.142011834319533</v>
      </c>
      <c r="S304" s="55" t="e">
        <f t="shared" si="36"/>
        <v>#DIV/0!</v>
      </c>
      <c r="T304" s="55" t="e">
        <f t="shared" si="37"/>
        <v>#DIV/0!</v>
      </c>
      <c r="U304" s="33"/>
      <c r="V304" s="19"/>
    </row>
    <row r="305" spans="1:22" ht="14.25" customHeight="1" x14ac:dyDescent="0.3">
      <c r="A305" s="76"/>
      <c r="B305" s="46" t="s">
        <v>261</v>
      </c>
      <c r="C305" s="37" t="s">
        <v>46</v>
      </c>
      <c r="D305" s="95">
        <f>D389</f>
        <v>524</v>
      </c>
      <c r="E305" s="131">
        <f t="shared" si="31"/>
        <v>395.60205000000002</v>
      </c>
      <c r="F305" s="95">
        <f>F389</f>
        <v>395.60205000000002</v>
      </c>
      <c r="G305" s="95">
        <f>G389</f>
        <v>0</v>
      </c>
      <c r="H305" s="95">
        <f>H389</f>
        <v>0</v>
      </c>
      <c r="I305" s="131">
        <f t="shared" si="32"/>
        <v>102.60205000000001</v>
      </c>
      <c r="J305" s="95">
        <f>J389</f>
        <v>102.60205000000001</v>
      </c>
      <c r="K305" s="95">
        <f>K389</f>
        <v>0</v>
      </c>
      <c r="L305" s="95">
        <f>L389</f>
        <v>0</v>
      </c>
      <c r="M305" s="131">
        <f t="shared" si="33"/>
        <v>0</v>
      </c>
      <c r="N305" s="95">
        <f>N389</f>
        <v>0</v>
      </c>
      <c r="O305" s="95">
        <f>O389</f>
        <v>0</v>
      </c>
      <c r="P305" s="95">
        <f>P389</f>
        <v>0</v>
      </c>
      <c r="Q305" s="55">
        <f t="shared" si="34"/>
        <v>0</v>
      </c>
      <c r="R305" s="55">
        <f t="shared" si="35"/>
        <v>0</v>
      </c>
      <c r="S305" s="55" t="e">
        <f t="shared" si="36"/>
        <v>#DIV/0!</v>
      </c>
      <c r="T305" s="55" t="e">
        <f t="shared" si="37"/>
        <v>#DIV/0!</v>
      </c>
      <c r="U305" s="33"/>
      <c r="V305" s="19"/>
    </row>
    <row r="306" spans="1:22" ht="27.6" hidden="1" x14ac:dyDescent="0.3">
      <c r="A306" s="76"/>
      <c r="B306" s="46" t="s">
        <v>145</v>
      </c>
      <c r="C306" s="36" t="s">
        <v>9</v>
      </c>
      <c r="D306" s="95"/>
      <c r="E306" s="131">
        <f t="shared" si="31"/>
        <v>0</v>
      </c>
      <c r="F306" s="95"/>
      <c r="G306" s="95"/>
      <c r="H306" s="95"/>
      <c r="I306" s="131">
        <f t="shared" si="32"/>
        <v>0</v>
      </c>
      <c r="J306" s="95"/>
      <c r="K306" s="95"/>
      <c r="L306" s="95"/>
      <c r="M306" s="131">
        <f t="shared" si="33"/>
        <v>0</v>
      </c>
      <c r="N306" s="95"/>
      <c r="O306" s="95"/>
      <c r="P306" s="95"/>
      <c r="Q306" s="55" t="e">
        <f t="shared" si="34"/>
        <v>#DIV/0!</v>
      </c>
      <c r="R306" s="55" t="e">
        <f t="shared" si="35"/>
        <v>#DIV/0!</v>
      </c>
      <c r="S306" s="55" t="e">
        <f t="shared" si="36"/>
        <v>#DIV/0!</v>
      </c>
      <c r="T306" s="55" t="e">
        <f t="shared" si="37"/>
        <v>#DIV/0!</v>
      </c>
      <c r="U306" s="33"/>
      <c r="V306" s="19"/>
    </row>
    <row r="307" spans="1:22" ht="13.8" x14ac:dyDescent="0.3">
      <c r="A307" s="76"/>
      <c r="B307" s="34" t="s">
        <v>277</v>
      </c>
      <c r="C307" s="36" t="s">
        <v>681</v>
      </c>
      <c r="D307" s="95">
        <f>D473</f>
        <v>54</v>
      </c>
      <c r="E307" s="131">
        <f t="shared" si="31"/>
        <v>54</v>
      </c>
      <c r="F307" s="95">
        <f>F473</f>
        <v>54</v>
      </c>
      <c r="G307" s="95">
        <f>G473</f>
        <v>0</v>
      </c>
      <c r="H307" s="95">
        <f>H473</f>
        <v>0</v>
      </c>
      <c r="I307" s="131">
        <f t="shared" si="32"/>
        <v>27</v>
      </c>
      <c r="J307" s="95">
        <f>J473</f>
        <v>27</v>
      </c>
      <c r="K307" s="95">
        <f>K473</f>
        <v>0</v>
      </c>
      <c r="L307" s="95">
        <f>L473</f>
        <v>0</v>
      </c>
      <c r="M307" s="131">
        <f t="shared" si="33"/>
        <v>26.635000000000002</v>
      </c>
      <c r="N307" s="95">
        <f>N473</f>
        <v>26.635000000000002</v>
      </c>
      <c r="O307" s="95">
        <f>O473</f>
        <v>0</v>
      </c>
      <c r="P307" s="95">
        <f>P473</f>
        <v>0</v>
      </c>
      <c r="Q307" s="55">
        <f t="shared" si="34"/>
        <v>98.648148148148152</v>
      </c>
      <c r="R307" s="55">
        <f t="shared" si="35"/>
        <v>98.648148148148152</v>
      </c>
      <c r="S307" s="55" t="e">
        <f t="shared" si="36"/>
        <v>#DIV/0!</v>
      </c>
      <c r="T307" s="55" t="e">
        <f t="shared" si="37"/>
        <v>#DIV/0!</v>
      </c>
      <c r="U307" s="33"/>
      <c r="V307" s="19"/>
    </row>
    <row r="308" spans="1:22" ht="19.5" customHeight="1" x14ac:dyDescent="0.3">
      <c r="A308" s="76" t="s">
        <v>802</v>
      </c>
      <c r="B308" s="34"/>
      <c r="C308" s="47" t="s">
        <v>313</v>
      </c>
      <c r="D308" s="95">
        <f>D309</f>
        <v>524</v>
      </c>
      <c r="E308" s="131">
        <f t="shared" si="31"/>
        <v>395.60205000000002</v>
      </c>
      <c r="F308" s="95">
        <f>F309</f>
        <v>395.60205000000002</v>
      </c>
      <c r="G308" s="95">
        <f>G309</f>
        <v>0</v>
      </c>
      <c r="H308" s="95">
        <f>H309</f>
        <v>0</v>
      </c>
      <c r="I308" s="131">
        <f t="shared" si="32"/>
        <v>102.60205000000001</v>
      </c>
      <c r="J308" s="95">
        <f>J309</f>
        <v>102.60205000000001</v>
      </c>
      <c r="K308" s="95">
        <f>K309</f>
        <v>0</v>
      </c>
      <c r="L308" s="95">
        <f>L309</f>
        <v>0</v>
      </c>
      <c r="M308" s="131">
        <f t="shared" si="33"/>
        <v>0</v>
      </c>
      <c r="N308" s="95">
        <f>N309</f>
        <v>0</v>
      </c>
      <c r="O308" s="95">
        <f>O309</f>
        <v>0</v>
      </c>
      <c r="P308" s="95">
        <f>P309</f>
        <v>0</v>
      </c>
      <c r="Q308" s="55">
        <f t="shared" si="34"/>
        <v>0</v>
      </c>
      <c r="R308" s="55">
        <f t="shared" si="35"/>
        <v>0</v>
      </c>
      <c r="S308" s="55" t="e">
        <f t="shared" si="36"/>
        <v>#DIV/0!</v>
      </c>
      <c r="T308" s="55" t="e">
        <f t="shared" si="37"/>
        <v>#DIV/0!</v>
      </c>
      <c r="U308" s="33" t="e">
        <f>M308/#REF!%</f>
        <v>#REF!</v>
      </c>
      <c r="V308" s="19"/>
    </row>
    <row r="309" spans="1:22" ht="13.8" x14ac:dyDescent="0.3">
      <c r="A309" s="76"/>
      <c r="B309" s="34" t="s">
        <v>61</v>
      </c>
      <c r="C309" s="36" t="s">
        <v>7</v>
      </c>
      <c r="D309" s="95">
        <f>D315+D389</f>
        <v>524</v>
      </c>
      <c r="E309" s="131">
        <f t="shared" si="31"/>
        <v>395.60205000000002</v>
      </c>
      <c r="F309" s="95">
        <f>F315+F389</f>
        <v>395.60205000000002</v>
      </c>
      <c r="G309" s="95">
        <f>G315+G389</f>
        <v>0</v>
      </c>
      <c r="H309" s="95">
        <f>H315+H389</f>
        <v>0</v>
      </c>
      <c r="I309" s="131">
        <f t="shared" si="32"/>
        <v>102.60205000000001</v>
      </c>
      <c r="J309" s="95">
        <f>J315+J389</f>
        <v>102.60205000000001</v>
      </c>
      <c r="K309" s="95">
        <f>K315+K389</f>
        <v>0</v>
      </c>
      <c r="L309" s="95">
        <f>L315+L389</f>
        <v>0</v>
      </c>
      <c r="M309" s="131">
        <f t="shared" si="33"/>
        <v>0</v>
      </c>
      <c r="N309" s="95">
        <f>N315+N389</f>
        <v>0</v>
      </c>
      <c r="O309" s="95">
        <f>O315+O389</f>
        <v>0</v>
      </c>
      <c r="P309" s="95">
        <f>P315+P389</f>
        <v>0</v>
      </c>
      <c r="Q309" s="55">
        <f t="shared" si="34"/>
        <v>0</v>
      </c>
      <c r="R309" s="55">
        <f t="shared" si="35"/>
        <v>0</v>
      </c>
      <c r="S309" s="55" t="e">
        <f t="shared" si="36"/>
        <v>#DIV/0!</v>
      </c>
      <c r="T309" s="55" t="e">
        <f t="shared" si="37"/>
        <v>#DIV/0!</v>
      </c>
      <c r="U309" s="33" t="e">
        <f>M309/#REF!%</f>
        <v>#REF!</v>
      </c>
    </row>
    <row r="310" spans="1:22" ht="13.8" hidden="1" x14ac:dyDescent="0.3">
      <c r="A310" s="76"/>
      <c r="B310" s="34" t="s">
        <v>197</v>
      </c>
      <c r="C310" s="37" t="s">
        <v>171</v>
      </c>
      <c r="D310" s="95"/>
      <c r="E310" s="131">
        <f t="shared" si="31"/>
        <v>0</v>
      </c>
      <c r="F310" s="95"/>
      <c r="G310" s="95"/>
      <c r="H310" s="95"/>
      <c r="I310" s="131">
        <f t="shared" si="32"/>
        <v>0</v>
      </c>
      <c r="J310" s="95"/>
      <c r="K310" s="95"/>
      <c r="L310" s="95"/>
      <c r="M310" s="131">
        <f t="shared" si="33"/>
        <v>0</v>
      </c>
      <c r="N310" s="95"/>
      <c r="O310" s="95"/>
      <c r="P310" s="95"/>
      <c r="Q310" s="55" t="e">
        <f t="shared" si="34"/>
        <v>#DIV/0!</v>
      </c>
      <c r="R310" s="55" t="e">
        <f t="shared" si="35"/>
        <v>#DIV/0!</v>
      </c>
      <c r="S310" s="55" t="e">
        <f t="shared" si="36"/>
        <v>#DIV/0!</v>
      </c>
      <c r="T310" s="55" t="e">
        <f t="shared" si="37"/>
        <v>#DIV/0!</v>
      </c>
      <c r="U310" s="33" t="e">
        <f>M310/#REF!%</f>
        <v>#REF!</v>
      </c>
    </row>
    <row r="311" spans="1:22" ht="13.8" hidden="1" x14ac:dyDescent="0.3">
      <c r="A311" s="76"/>
      <c r="B311" s="34" t="s">
        <v>198</v>
      </c>
      <c r="C311" s="38" t="s">
        <v>172</v>
      </c>
      <c r="D311" s="95"/>
      <c r="E311" s="131">
        <f t="shared" si="31"/>
        <v>0</v>
      </c>
      <c r="F311" s="95"/>
      <c r="G311" s="95"/>
      <c r="H311" s="95"/>
      <c r="I311" s="131">
        <f t="shared" si="32"/>
        <v>0</v>
      </c>
      <c r="J311" s="95"/>
      <c r="K311" s="95"/>
      <c r="L311" s="95"/>
      <c r="M311" s="131">
        <f t="shared" si="33"/>
        <v>0</v>
      </c>
      <c r="N311" s="95"/>
      <c r="O311" s="95"/>
      <c r="P311" s="95"/>
      <c r="Q311" s="55" t="e">
        <f t="shared" si="34"/>
        <v>#DIV/0!</v>
      </c>
      <c r="R311" s="55" t="e">
        <f t="shared" si="35"/>
        <v>#DIV/0!</v>
      </c>
      <c r="S311" s="55" t="e">
        <f t="shared" si="36"/>
        <v>#DIV/0!</v>
      </c>
      <c r="T311" s="55" t="e">
        <f t="shared" si="37"/>
        <v>#DIV/0!</v>
      </c>
      <c r="U311" s="33" t="e">
        <f>M311/#REF!%</f>
        <v>#REF!</v>
      </c>
    </row>
    <row r="312" spans="1:22" ht="27.6" hidden="1" x14ac:dyDescent="0.3">
      <c r="A312" s="76"/>
      <c r="B312" s="34" t="s">
        <v>199</v>
      </c>
      <c r="C312" s="39" t="s">
        <v>173</v>
      </c>
      <c r="D312" s="95"/>
      <c r="E312" s="131">
        <f t="shared" si="31"/>
        <v>0</v>
      </c>
      <c r="F312" s="95"/>
      <c r="G312" s="95"/>
      <c r="H312" s="95"/>
      <c r="I312" s="131">
        <f t="shared" si="32"/>
        <v>0</v>
      </c>
      <c r="J312" s="95"/>
      <c r="K312" s="95"/>
      <c r="L312" s="95"/>
      <c r="M312" s="131">
        <f t="shared" si="33"/>
        <v>0</v>
      </c>
      <c r="N312" s="95"/>
      <c r="O312" s="95"/>
      <c r="P312" s="95"/>
      <c r="Q312" s="55" t="e">
        <f t="shared" si="34"/>
        <v>#DIV/0!</v>
      </c>
      <c r="R312" s="55" t="e">
        <f t="shared" si="35"/>
        <v>#DIV/0!</v>
      </c>
      <c r="S312" s="55" t="e">
        <f t="shared" si="36"/>
        <v>#DIV/0!</v>
      </c>
      <c r="T312" s="55" t="e">
        <f t="shared" si="37"/>
        <v>#DIV/0!</v>
      </c>
      <c r="U312" s="33" t="e">
        <f>M312/#REF!%</f>
        <v>#REF!</v>
      </c>
    </row>
    <row r="313" spans="1:22" ht="27.6" hidden="1" x14ac:dyDescent="0.3">
      <c r="A313" s="76"/>
      <c r="B313" s="34" t="s">
        <v>200</v>
      </c>
      <c r="C313" s="39" t="s">
        <v>174</v>
      </c>
      <c r="D313" s="95"/>
      <c r="E313" s="131">
        <f t="shared" si="31"/>
        <v>0</v>
      </c>
      <c r="F313" s="95"/>
      <c r="G313" s="95"/>
      <c r="H313" s="95"/>
      <c r="I313" s="131">
        <f t="shared" si="32"/>
        <v>0</v>
      </c>
      <c r="J313" s="95"/>
      <c r="K313" s="95"/>
      <c r="L313" s="95"/>
      <c r="M313" s="131">
        <f t="shared" si="33"/>
        <v>0</v>
      </c>
      <c r="N313" s="95"/>
      <c r="O313" s="95"/>
      <c r="P313" s="95"/>
      <c r="Q313" s="55" t="e">
        <f t="shared" si="34"/>
        <v>#DIV/0!</v>
      </c>
      <c r="R313" s="55" t="e">
        <f t="shared" si="35"/>
        <v>#DIV/0!</v>
      </c>
      <c r="S313" s="55" t="e">
        <f t="shared" si="36"/>
        <v>#DIV/0!</v>
      </c>
      <c r="T313" s="55" t="e">
        <f t="shared" si="37"/>
        <v>#DIV/0!</v>
      </c>
      <c r="U313" s="33" t="e">
        <f>M313/#REF!%</f>
        <v>#REF!</v>
      </c>
    </row>
    <row r="314" spans="1:22" ht="13.8" hidden="1" x14ac:dyDescent="0.3">
      <c r="A314" s="76"/>
      <c r="B314" s="34" t="s">
        <v>201</v>
      </c>
      <c r="C314" s="38" t="s">
        <v>175</v>
      </c>
      <c r="D314" s="95"/>
      <c r="E314" s="131">
        <f t="shared" si="31"/>
        <v>0</v>
      </c>
      <c r="F314" s="95"/>
      <c r="G314" s="95"/>
      <c r="H314" s="95"/>
      <c r="I314" s="131">
        <f t="shared" si="32"/>
        <v>0</v>
      </c>
      <c r="J314" s="95"/>
      <c r="K314" s="95"/>
      <c r="L314" s="95"/>
      <c r="M314" s="131">
        <f t="shared" si="33"/>
        <v>0</v>
      </c>
      <c r="N314" s="95"/>
      <c r="O314" s="95"/>
      <c r="P314" s="95"/>
      <c r="Q314" s="55" t="e">
        <f t="shared" si="34"/>
        <v>#DIV/0!</v>
      </c>
      <c r="R314" s="55" t="e">
        <f t="shared" si="35"/>
        <v>#DIV/0!</v>
      </c>
      <c r="S314" s="55" t="e">
        <f t="shared" si="36"/>
        <v>#DIV/0!</v>
      </c>
      <c r="T314" s="55" t="e">
        <f t="shared" si="37"/>
        <v>#DIV/0!</v>
      </c>
      <c r="U314" s="33" t="e">
        <f>M314/#REF!%</f>
        <v>#REF!</v>
      </c>
    </row>
    <row r="315" spans="1:22" ht="27.6" x14ac:dyDescent="0.3">
      <c r="A315" s="76"/>
      <c r="B315" s="34" t="s">
        <v>202</v>
      </c>
      <c r="C315" s="37" t="s">
        <v>36</v>
      </c>
      <c r="D315" s="95"/>
      <c r="E315" s="131">
        <f t="shared" si="31"/>
        <v>0</v>
      </c>
      <c r="F315" s="95"/>
      <c r="G315" s="95"/>
      <c r="H315" s="95"/>
      <c r="I315" s="131">
        <f t="shared" si="32"/>
        <v>0</v>
      </c>
      <c r="J315" s="95"/>
      <c r="K315" s="95"/>
      <c r="L315" s="95"/>
      <c r="M315" s="131">
        <f t="shared" si="33"/>
        <v>0</v>
      </c>
      <c r="N315" s="95"/>
      <c r="O315" s="95"/>
      <c r="P315" s="95"/>
      <c r="Q315" s="55" t="e">
        <f t="shared" si="34"/>
        <v>#DIV/0!</v>
      </c>
      <c r="R315" s="55" t="e">
        <f t="shared" si="35"/>
        <v>#DIV/0!</v>
      </c>
      <c r="S315" s="55" t="e">
        <f t="shared" si="36"/>
        <v>#DIV/0!</v>
      </c>
      <c r="T315" s="55" t="e">
        <f t="shared" si="37"/>
        <v>#DIV/0!</v>
      </c>
      <c r="U315" s="33" t="e">
        <f>M315/#REF!%</f>
        <v>#REF!</v>
      </c>
    </row>
    <row r="316" spans="1:22" ht="41.4" hidden="1" x14ac:dyDescent="0.3">
      <c r="A316" s="76"/>
      <c r="B316" s="34" t="s">
        <v>203</v>
      </c>
      <c r="C316" s="38" t="s">
        <v>177</v>
      </c>
      <c r="D316" s="95"/>
      <c r="E316" s="131">
        <f t="shared" si="31"/>
        <v>0</v>
      </c>
      <c r="F316" s="95"/>
      <c r="G316" s="95"/>
      <c r="H316" s="95"/>
      <c r="I316" s="131">
        <f t="shared" si="32"/>
        <v>0</v>
      </c>
      <c r="J316" s="95"/>
      <c r="K316" s="95"/>
      <c r="L316" s="95"/>
      <c r="M316" s="131">
        <f t="shared" si="33"/>
        <v>0</v>
      </c>
      <c r="N316" s="95"/>
      <c r="O316" s="95"/>
      <c r="P316" s="95"/>
      <c r="Q316" s="55" t="e">
        <f t="shared" si="34"/>
        <v>#DIV/0!</v>
      </c>
      <c r="R316" s="55" t="e">
        <f t="shared" si="35"/>
        <v>#DIV/0!</v>
      </c>
      <c r="S316" s="55" t="e">
        <f t="shared" si="36"/>
        <v>#DIV/0!</v>
      </c>
      <c r="T316" s="55" t="e">
        <f t="shared" si="37"/>
        <v>#DIV/0!</v>
      </c>
      <c r="U316" s="33" t="e">
        <f>M316/#REF!%</f>
        <v>#REF!</v>
      </c>
    </row>
    <row r="317" spans="1:22" ht="13.8" hidden="1" x14ac:dyDescent="0.3">
      <c r="A317" s="76"/>
      <c r="B317" s="34" t="s">
        <v>204</v>
      </c>
      <c r="C317" s="38" t="s">
        <v>178</v>
      </c>
      <c r="D317" s="95"/>
      <c r="E317" s="131">
        <f t="shared" si="31"/>
        <v>0</v>
      </c>
      <c r="F317" s="95"/>
      <c r="G317" s="95"/>
      <c r="H317" s="95"/>
      <c r="I317" s="131">
        <f t="shared" si="32"/>
        <v>0</v>
      </c>
      <c r="J317" s="95"/>
      <c r="K317" s="95"/>
      <c r="L317" s="95"/>
      <c r="M317" s="131">
        <f t="shared" si="33"/>
        <v>0</v>
      </c>
      <c r="N317" s="95"/>
      <c r="O317" s="95"/>
      <c r="P317" s="95"/>
      <c r="Q317" s="55" t="e">
        <f t="shared" si="34"/>
        <v>#DIV/0!</v>
      </c>
      <c r="R317" s="55" t="e">
        <f t="shared" si="35"/>
        <v>#DIV/0!</v>
      </c>
      <c r="S317" s="55" t="e">
        <f t="shared" si="36"/>
        <v>#DIV/0!</v>
      </c>
      <c r="T317" s="55" t="e">
        <f t="shared" si="37"/>
        <v>#DIV/0!</v>
      </c>
      <c r="U317" s="33" t="e">
        <f>M317/#REF!%</f>
        <v>#REF!</v>
      </c>
    </row>
    <row r="318" spans="1:22" ht="27.6" hidden="1" x14ac:dyDescent="0.3">
      <c r="A318" s="76"/>
      <c r="B318" s="34" t="s">
        <v>205</v>
      </c>
      <c r="C318" s="39" t="s">
        <v>179</v>
      </c>
      <c r="D318" s="95"/>
      <c r="E318" s="131">
        <f t="shared" si="31"/>
        <v>0</v>
      </c>
      <c r="F318" s="95"/>
      <c r="G318" s="95"/>
      <c r="H318" s="95"/>
      <c r="I318" s="131">
        <f t="shared" si="32"/>
        <v>0</v>
      </c>
      <c r="J318" s="95"/>
      <c r="K318" s="95"/>
      <c r="L318" s="95"/>
      <c r="M318" s="131">
        <f t="shared" si="33"/>
        <v>0</v>
      </c>
      <c r="N318" s="95"/>
      <c r="O318" s="95"/>
      <c r="P318" s="95"/>
      <c r="Q318" s="55" t="e">
        <f t="shared" si="34"/>
        <v>#DIV/0!</v>
      </c>
      <c r="R318" s="55" t="e">
        <f t="shared" si="35"/>
        <v>#DIV/0!</v>
      </c>
      <c r="S318" s="55" t="e">
        <f t="shared" si="36"/>
        <v>#DIV/0!</v>
      </c>
      <c r="T318" s="55" t="e">
        <f t="shared" si="37"/>
        <v>#DIV/0!</v>
      </c>
      <c r="U318" s="33" t="e">
        <f>M318/#REF!%</f>
        <v>#REF!</v>
      </c>
    </row>
    <row r="319" spans="1:22" ht="27.6" hidden="1" x14ac:dyDescent="0.3">
      <c r="A319" s="76"/>
      <c r="B319" s="34" t="s">
        <v>206</v>
      </c>
      <c r="C319" s="39" t="s">
        <v>180</v>
      </c>
      <c r="D319" s="95"/>
      <c r="E319" s="131">
        <f t="shared" si="31"/>
        <v>0</v>
      </c>
      <c r="F319" s="95"/>
      <c r="G319" s="95"/>
      <c r="H319" s="95"/>
      <c r="I319" s="131">
        <f t="shared" si="32"/>
        <v>0</v>
      </c>
      <c r="J319" s="95"/>
      <c r="K319" s="95"/>
      <c r="L319" s="95"/>
      <c r="M319" s="131">
        <f t="shared" si="33"/>
        <v>0</v>
      </c>
      <c r="N319" s="95"/>
      <c r="O319" s="95"/>
      <c r="P319" s="95"/>
      <c r="Q319" s="55" t="e">
        <f t="shared" si="34"/>
        <v>#DIV/0!</v>
      </c>
      <c r="R319" s="55" t="e">
        <f t="shared" si="35"/>
        <v>#DIV/0!</v>
      </c>
      <c r="S319" s="55" t="e">
        <f t="shared" si="36"/>
        <v>#DIV/0!</v>
      </c>
      <c r="T319" s="55" t="e">
        <f t="shared" si="37"/>
        <v>#DIV/0!</v>
      </c>
      <c r="U319" s="33" t="e">
        <f>M319/#REF!%</f>
        <v>#REF!</v>
      </c>
    </row>
    <row r="320" spans="1:22" ht="13.8" hidden="1" x14ac:dyDescent="0.3">
      <c r="A320" s="76"/>
      <c r="B320" s="34" t="s">
        <v>207</v>
      </c>
      <c r="C320" s="38" t="s">
        <v>181</v>
      </c>
      <c r="D320" s="95"/>
      <c r="E320" s="131">
        <f t="shared" si="31"/>
        <v>0</v>
      </c>
      <c r="F320" s="95"/>
      <c r="G320" s="95"/>
      <c r="H320" s="95"/>
      <c r="I320" s="131">
        <f t="shared" si="32"/>
        <v>0</v>
      </c>
      <c r="J320" s="95"/>
      <c r="K320" s="95"/>
      <c r="L320" s="95"/>
      <c r="M320" s="131">
        <f t="shared" si="33"/>
        <v>0</v>
      </c>
      <c r="N320" s="95"/>
      <c r="O320" s="95"/>
      <c r="P320" s="95"/>
      <c r="Q320" s="55" t="e">
        <f t="shared" si="34"/>
        <v>#DIV/0!</v>
      </c>
      <c r="R320" s="55" t="e">
        <f t="shared" si="35"/>
        <v>#DIV/0!</v>
      </c>
      <c r="S320" s="55" t="e">
        <f t="shared" si="36"/>
        <v>#DIV/0!</v>
      </c>
      <c r="T320" s="55" t="e">
        <f t="shared" si="37"/>
        <v>#DIV/0!</v>
      </c>
      <c r="U320" s="33" t="e">
        <f>M320/#REF!%</f>
        <v>#REF!</v>
      </c>
    </row>
    <row r="321" spans="1:21" ht="27.6" hidden="1" x14ac:dyDescent="0.3">
      <c r="A321" s="76"/>
      <c r="B321" s="34" t="s">
        <v>208</v>
      </c>
      <c r="C321" s="39" t="s">
        <v>182</v>
      </c>
      <c r="D321" s="95"/>
      <c r="E321" s="131">
        <f t="shared" si="31"/>
        <v>0</v>
      </c>
      <c r="F321" s="95"/>
      <c r="G321" s="95"/>
      <c r="H321" s="95"/>
      <c r="I321" s="131">
        <f t="shared" si="32"/>
        <v>0</v>
      </c>
      <c r="J321" s="95"/>
      <c r="K321" s="95"/>
      <c r="L321" s="95"/>
      <c r="M321" s="131">
        <f t="shared" si="33"/>
        <v>0</v>
      </c>
      <c r="N321" s="95"/>
      <c r="O321" s="95"/>
      <c r="P321" s="95"/>
      <c r="Q321" s="55" t="e">
        <f t="shared" si="34"/>
        <v>#DIV/0!</v>
      </c>
      <c r="R321" s="55" t="e">
        <f t="shared" si="35"/>
        <v>#DIV/0!</v>
      </c>
      <c r="S321" s="55" t="e">
        <f t="shared" si="36"/>
        <v>#DIV/0!</v>
      </c>
      <c r="T321" s="55" t="e">
        <f t="shared" si="37"/>
        <v>#DIV/0!</v>
      </c>
      <c r="U321" s="33" t="e">
        <f>M321/#REF!%</f>
        <v>#REF!</v>
      </c>
    </row>
    <row r="322" spans="1:21" ht="82.8" hidden="1" x14ac:dyDescent="0.3">
      <c r="A322" s="76"/>
      <c r="B322" s="34" t="s">
        <v>209</v>
      </c>
      <c r="C322" s="39" t="s">
        <v>183</v>
      </c>
      <c r="D322" s="95"/>
      <c r="E322" s="131">
        <f t="shared" si="31"/>
        <v>0</v>
      </c>
      <c r="F322" s="95"/>
      <c r="G322" s="95"/>
      <c r="H322" s="95"/>
      <c r="I322" s="131">
        <f t="shared" si="32"/>
        <v>0</v>
      </c>
      <c r="J322" s="95"/>
      <c r="K322" s="95"/>
      <c r="L322" s="95"/>
      <c r="M322" s="131">
        <f t="shared" si="33"/>
        <v>0</v>
      </c>
      <c r="N322" s="95"/>
      <c r="O322" s="95"/>
      <c r="P322" s="95"/>
      <c r="Q322" s="55" t="e">
        <f t="shared" si="34"/>
        <v>#DIV/0!</v>
      </c>
      <c r="R322" s="55" t="e">
        <f t="shared" si="35"/>
        <v>#DIV/0!</v>
      </c>
      <c r="S322" s="55" t="e">
        <f t="shared" si="36"/>
        <v>#DIV/0!</v>
      </c>
      <c r="T322" s="55" t="e">
        <f t="shared" si="37"/>
        <v>#DIV/0!</v>
      </c>
      <c r="U322" s="33" t="e">
        <f>M322/#REF!%</f>
        <v>#REF!</v>
      </c>
    </row>
    <row r="323" spans="1:21" ht="151.80000000000001" hidden="1" x14ac:dyDescent="0.3">
      <c r="A323" s="76"/>
      <c r="B323" s="34" t="s">
        <v>210</v>
      </c>
      <c r="C323" s="39" t="s">
        <v>285</v>
      </c>
      <c r="D323" s="95"/>
      <c r="E323" s="131">
        <f t="shared" si="31"/>
        <v>0</v>
      </c>
      <c r="F323" s="95"/>
      <c r="G323" s="95"/>
      <c r="H323" s="95"/>
      <c r="I323" s="131">
        <f t="shared" si="32"/>
        <v>0</v>
      </c>
      <c r="J323" s="95"/>
      <c r="K323" s="95"/>
      <c r="L323" s="95"/>
      <c r="M323" s="131">
        <f t="shared" si="33"/>
        <v>0</v>
      </c>
      <c r="N323" s="95"/>
      <c r="O323" s="95"/>
      <c r="P323" s="95"/>
      <c r="Q323" s="55" t="e">
        <f t="shared" si="34"/>
        <v>#DIV/0!</v>
      </c>
      <c r="R323" s="55" t="e">
        <f t="shared" si="35"/>
        <v>#DIV/0!</v>
      </c>
      <c r="S323" s="55" t="e">
        <f t="shared" si="36"/>
        <v>#DIV/0!</v>
      </c>
      <c r="T323" s="55" t="e">
        <f t="shared" si="37"/>
        <v>#DIV/0!</v>
      </c>
      <c r="U323" s="33" t="e">
        <f>M323/#REF!%</f>
        <v>#REF!</v>
      </c>
    </row>
    <row r="324" spans="1:21" ht="41.4" hidden="1" x14ac:dyDescent="0.3">
      <c r="A324" s="76"/>
      <c r="B324" s="34" t="s">
        <v>211</v>
      </c>
      <c r="C324" s="39" t="s">
        <v>286</v>
      </c>
      <c r="D324" s="95"/>
      <c r="E324" s="131">
        <f t="shared" si="31"/>
        <v>0</v>
      </c>
      <c r="F324" s="95"/>
      <c r="G324" s="95"/>
      <c r="H324" s="95"/>
      <c r="I324" s="131">
        <f t="shared" si="32"/>
        <v>0</v>
      </c>
      <c r="J324" s="95"/>
      <c r="K324" s="95"/>
      <c r="L324" s="95"/>
      <c r="M324" s="131">
        <f t="shared" si="33"/>
        <v>0</v>
      </c>
      <c r="N324" s="95"/>
      <c r="O324" s="95"/>
      <c r="P324" s="95"/>
      <c r="Q324" s="55" t="e">
        <f t="shared" si="34"/>
        <v>#DIV/0!</v>
      </c>
      <c r="R324" s="55" t="e">
        <f t="shared" si="35"/>
        <v>#DIV/0!</v>
      </c>
      <c r="S324" s="55" t="e">
        <f t="shared" si="36"/>
        <v>#DIV/0!</v>
      </c>
      <c r="T324" s="55" t="e">
        <f t="shared" si="37"/>
        <v>#DIV/0!</v>
      </c>
      <c r="U324" s="33" t="e">
        <f>M324/#REF!%</f>
        <v>#REF!</v>
      </c>
    </row>
    <row r="325" spans="1:21" ht="41.4" hidden="1" x14ac:dyDescent="0.3">
      <c r="A325" s="76"/>
      <c r="B325" s="34" t="s">
        <v>212</v>
      </c>
      <c r="C325" s="39" t="s">
        <v>287</v>
      </c>
      <c r="D325" s="95"/>
      <c r="E325" s="131">
        <f t="shared" si="31"/>
        <v>0</v>
      </c>
      <c r="F325" s="95"/>
      <c r="G325" s="95"/>
      <c r="H325" s="95"/>
      <c r="I325" s="131">
        <f t="shared" si="32"/>
        <v>0</v>
      </c>
      <c r="J325" s="95"/>
      <c r="K325" s="95"/>
      <c r="L325" s="95"/>
      <c r="M325" s="131">
        <f t="shared" si="33"/>
        <v>0</v>
      </c>
      <c r="N325" s="95"/>
      <c r="O325" s="95"/>
      <c r="P325" s="95"/>
      <c r="Q325" s="55" t="e">
        <f t="shared" si="34"/>
        <v>#DIV/0!</v>
      </c>
      <c r="R325" s="55" t="e">
        <f t="shared" si="35"/>
        <v>#DIV/0!</v>
      </c>
      <c r="S325" s="55" t="e">
        <f t="shared" si="36"/>
        <v>#DIV/0!</v>
      </c>
      <c r="T325" s="55" t="e">
        <f t="shared" si="37"/>
        <v>#DIV/0!</v>
      </c>
      <c r="U325" s="33" t="e">
        <f>M325/#REF!%</f>
        <v>#REF!</v>
      </c>
    </row>
    <row r="326" spans="1:21" ht="41.4" hidden="1" x14ac:dyDescent="0.3">
      <c r="A326" s="76"/>
      <c r="B326" s="34" t="s">
        <v>213</v>
      </c>
      <c r="C326" s="39" t="s">
        <v>288</v>
      </c>
      <c r="D326" s="95"/>
      <c r="E326" s="131">
        <f t="shared" si="31"/>
        <v>0</v>
      </c>
      <c r="F326" s="95"/>
      <c r="G326" s="95"/>
      <c r="H326" s="95"/>
      <c r="I326" s="131">
        <f t="shared" si="32"/>
        <v>0</v>
      </c>
      <c r="J326" s="95"/>
      <c r="K326" s="95"/>
      <c r="L326" s="95"/>
      <c r="M326" s="131">
        <f t="shared" si="33"/>
        <v>0</v>
      </c>
      <c r="N326" s="95"/>
      <c r="O326" s="95"/>
      <c r="P326" s="95"/>
      <c r="Q326" s="55" t="e">
        <f t="shared" si="34"/>
        <v>#DIV/0!</v>
      </c>
      <c r="R326" s="55" t="e">
        <f t="shared" si="35"/>
        <v>#DIV/0!</v>
      </c>
      <c r="S326" s="55" t="e">
        <f t="shared" si="36"/>
        <v>#DIV/0!</v>
      </c>
      <c r="T326" s="55" t="e">
        <f t="shared" si="37"/>
        <v>#DIV/0!</v>
      </c>
      <c r="U326" s="33" t="e">
        <f>M326/#REF!%</f>
        <v>#REF!</v>
      </c>
    </row>
    <row r="327" spans="1:21" ht="27.6" hidden="1" x14ac:dyDescent="0.3">
      <c r="A327" s="76"/>
      <c r="B327" s="34" t="s">
        <v>214</v>
      </c>
      <c r="C327" s="39" t="s">
        <v>289</v>
      </c>
      <c r="D327" s="95"/>
      <c r="E327" s="131">
        <f t="shared" si="31"/>
        <v>0</v>
      </c>
      <c r="F327" s="95"/>
      <c r="G327" s="95"/>
      <c r="H327" s="95"/>
      <c r="I327" s="131">
        <f t="shared" si="32"/>
        <v>0</v>
      </c>
      <c r="J327" s="95"/>
      <c r="K327" s="95"/>
      <c r="L327" s="95"/>
      <c r="M327" s="131">
        <f t="shared" si="33"/>
        <v>0</v>
      </c>
      <c r="N327" s="95"/>
      <c r="O327" s="95"/>
      <c r="P327" s="95"/>
      <c r="Q327" s="55" t="e">
        <f t="shared" si="34"/>
        <v>#DIV/0!</v>
      </c>
      <c r="R327" s="55" t="e">
        <f t="shared" si="35"/>
        <v>#DIV/0!</v>
      </c>
      <c r="S327" s="55" t="e">
        <f t="shared" si="36"/>
        <v>#DIV/0!</v>
      </c>
      <c r="T327" s="55" t="e">
        <f t="shared" si="37"/>
        <v>#DIV/0!</v>
      </c>
      <c r="U327" s="33" t="e">
        <f>M327/#REF!%</f>
        <v>#REF!</v>
      </c>
    </row>
    <row r="328" spans="1:21" ht="41.4" hidden="1" x14ac:dyDescent="0.3">
      <c r="A328" s="76"/>
      <c r="B328" s="34" t="s">
        <v>215</v>
      </c>
      <c r="C328" s="39" t="s">
        <v>290</v>
      </c>
      <c r="D328" s="95"/>
      <c r="E328" s="131">
        <f t="shared" si="31"/>
        <v>0</v>
      </c>
      <c r="F328" s="95"/>
      <c r="G328" s="95"/>
      <c r="H328" s="95"/>
      <c r="I328" s="131">
        <f t="shared" si="32"/>
        <v>0</v>
      </c>
      <c r="J328" s="95"/>
      <c r="K328" s="95"/>
      <c r="L328" s="95"/>
      <c r="M328" s="131">
        <f t="shared" si="33"/>
        <v>0</v>
      </c>
      <c r="N328" s="95"/>
      <c r="O328" s="95"/>
      <c r="P328" s="95"/>
      <c r="Q328" s="55" t="e">
        <f t="shared" si="34"/>
        <v>#DIV/0!</v>
      </c>
      <c r="R328" s="55" t="e">
        <f t="shared" si="35"/>
        <v>#DIV/0!</v>
      </c>
      <c r="S328" s="55" t="e">
        <f t="shared" si="36"/>
        <v>#DIV/0!</v>
      </c>
      <c r="T328" s="55" t="e">
        <f t="shared" si="37"/>
        <v>#DIV/0!</v>
      </c>
      <c r="U328" s="33" t="e">
        <f>M328/#REF!%</f>
        <v>#REF!</v>
      </c>
    </row>
    <row r="329" spans="1:21" ht="55.2" hidden="1" x14ac:dyDescent="0.3">
      <c r="A329" s="76"/>
      <c r="B329" s="34" t="s">
        <v>216</v>
      </c>
      <c r="C329" s="39" t="s">
        <v>291</v>
      </c>
      <c r="D329" s="95"/>
      <c r="E329" s="131">
        <f t="shared" si="31"/>
        <v>0</v>
      </c>
      <c r="F329" s="95"/>
      <c r="G329" s="95"/>
      <c r="H329" s="95"/>
      <c r="I329" s="131">
        <f t="shared" si="32"/>
        <v>0</v>
      </c>
      <c r="J329" s="95"/>
      <c r="K329" s="95"/>
      <c r="L329" s="95"/>
      <c r="M329" s="131">
        <f t="shared" si="33"/>
        <v>0</v>
      </c>
      <c r="N329" s="95"/>
      <c r="O329" s="95"/>
      <c r="P329" s="95"/>
      <c r="Q329" s="55" t="e">
        <f t="shared" si="34"/>
        <v>#DIV/0!</v>
      </c>
      <c r="R329" s="55" t="e">
        <f t="shared" si="35"/>
        <v>#DIV/0!</v>
      </c>
      <c r="S329" s="55" t="e">
        <f t="shared" si="36"/>
        <v>#DIV/0!</v>
      </c>
      <c r="T329" s="55" t="e">
        <f t="shared" si="37"/>
        <v>#DIV/0!</v>
      </c>
      <c r="U329" s="33" t="e">
        <f>M329/#REF!%</f>
        <v>#REF!</v>
      </c>
    </row>
    <row r="330" spans="1:21" ht="27.6" hidden="1" x14ac:dyDescent="0.3">
      <c r="A330" s="76"/>
      <c r="B330" s="34" t="s">
        <v>217</v>
      </c>
      <c r="C330" s="39" t="s">
        <v>292</v>
      </c>
      <c r="D330" s="95"/>
      <c r="E330" s="131">
        <f t="shared" si="31"/>
        <v>0</v>
      </c>
      <c r="F330" s="95"/>
      <c r="G330" s="95"/>
      <c r="H330" s="95"/>
      <c r="I330" s="131">
        <f t="shared" si="32"/>
        <v>0</v>
      </c>
      <c r="J330" s="95"/>
      <c r="K330" s="95"/>
      <c r="L330" s="95"/>
      <c r="M330" s="131">
        <f t="shared" si="33"/>
        <v>0</v>
      </c>
      <c r="N330" s="95"/>
      <c r="O330" s="95"/>
      <c r="P330" s="95"/>
      <c r="Q330" s="55" t="e">
        <f t="shared" si="34"/>
        <v>#DIV/0!</v>
      </c>
      <c r="R330" s="55" t="e">
        <f t="shared" si="35"/>
        <v>#DIV/0!</v>
      </c>
      <c r="S330" s="55" t="e">
        <f t="shared" si="36"/>
        <v>#DIV/0!</v>
      </c>
      <c r="T330" s="55" t="e">
        <f t="shared" si="37"/>
        <v>#DIV/0!</v>
      </c>
      <c r="U330" s="33" t="e">
        <f>M330/#REF!%</f>
        <v>#REF!</v>
      </c>
    </row>
    <row r="331" spans="1:21" ht="27.6" hidden="1" x14ac:dyDescent="0.3">
      <c r="A331" s="76"/>
      <c r="B331" s="34" t="s">
        <v>218</v>
      </c>
      <c r="C331" s="39" t="s">
        <v>293</v>
      </c>
      <c r="D331" s="95"/>
      <c r="E331" s="131">
        <f t="shared" ref="E331:E394" si="41">F331+G331</f>
        <v>0</v>
      </c>
      <c r="F331" s="95"/>
      <c r="G331" s="95"/>
      <c r="H331" s="95"/>
      <c r="I331" s="131">
        <f t="shared" ref="I331:I394" si="42">J331+K331</f>
        <v>0</v>
      </c>
      <c r="J331" s="95"/>
      <c r="K331" s="95"/>
      <c r="L331" s="95"/>
      <c r="M331" s="131">
        <f t="shared" ref="M331:M394" si="43">N331+O331</f>
        <v>0</v>
      </c>
      <c r="N331" s="95"/>
      <c r="O331" s="95"/>
      <c r="P331" s="95"/>
      <c r="Q331" s="55" t="e">
        <f t="shared" ref="Q331:Q394" si="44">M331/I331*100</f>
        <v>#DIV/0!</v>
      </c>
      <c r="R331" s="55" t="e">
        <f t="shared" ref="R331:R394" si="45">N331/J331*100</f>
        <v>#DIV/0!</v>
      </c>
      <c r="S331" s="55" t="e">
        <f t="shared" ref="S331:S394" si="46">O331/K331*100</f>
        <v>#DIV/0!</v>
      </c>
      <c r="T331" s="55" t="e">
        <f t="shared" ref="T331:T394" si="47">P331/L331*100</f>
        <v>#DIV/0!</v>
      </c>
      <c r="U331" s="33" t="e">
        <f>M331/#REF!%</f>
        <v>#REF!</v>
      </c>
    </row>
    <row r="332" spans="1:21" ht="27.6" hidden="1" x14ac:dyDescent="0.3">
      <c r="A332" s="76"/>
      <c r="B332" s="34" t="s">
        <v>219</v>
      </c>
      <c r="C332" s="39" t="s">
        <v>294</v>
      </c>
      <c r="D332" s="95"/>
      <c r="E332" s="131">
        <f t="shared" si="41"/>
        <v>0</v>
      </c>
      <c r="F332" s="95"/>
      <c r="G332" s="95"/>
      <c r="H332" s="95"/>
      <c r="I332" s="131">
        <f t="shared" si="42"/>
        <v>0</v>
      </c>
      <c r="J332" s="95"/>
      <c r="K332" s="95"/>
      <c r="L332" s="95"/>
      <c r="M332" s="131">
        <f t="shared" si="43"/>
        <v>0</v>
      </c>
      <c r="N332" s="95"/>
      <c r="O332" s="95"/>
      <c r="P332" s="95"/>
      <c r="Q332" s="55" t="e">
        <f t="shared" si="44"/>
        <v>#DIV/0!</v>
      </c>
      <c r="R332" s="55" t="e">
        <f t="shared" si="45"/>
        <v>#DIV/0!</v>
      </c>
      <c r="S332" s="55" t="e">
        <f t="shared" si="46"/>
        <v>#DIV/0!</v>
      </c>
      <c r="T332" s="55" t="e">
        <f t="shared" si="47"/>
        <v>#DIV/0!</v>
      </c>
      <c r="U332" s="33" t="e">
        <f>M332/#REF!%</f>
        <v>#REF!</v>
      </c>
    </row>
    <row r="333" spans="1:21" ht="69" hidden="1" x14ac:dyDescent="0.3">
      <c r="A333" s="76"/>
      <c r="B333" s="34" t="s">
        <v>220</v>
      </c>
      <c r="C333" s="39" t="s">
        <v>295</v>
      </c>
      <c r="D333" s="95"/>
      <c r="E333" s="131">
        <f t="shared" si="41"/>
        <v>0</v>
      </c>
      <c r="F333" s="95"/>
      <c r="G333" s="95"/>
      <c r="H333" s="95"/>
      <c r="I333" s="131">
        <f t="shared" si="42"/>
        <v>0</v>
      </c>
      <c r="J333" s="95"/>
      <c r="K333" s="95"/>
      <c r="L333" s="95"/>
      <c r="M333" s="131">
        <f t="shared" si="43"/>
        <v>0</v>
      </c>
      <c r="N333" s="95"/>
      <c r="O333" s="95"/>
      <c r="P333" s="95"/>
      <c r="Q333" s="55" t="e">
        <f t="shared" si="44"/>
        <v>#DIV/0!</v>
      </c>
      <c r="R333" s="55" t="e">
        <f t="shared" si="45"/>
        <v>#DIV/0!</v>
      </c>
      <c r="S333" s="55" t="e">
        <f t="shared" si="46"/>
        <v>#DIV/0!</v>
      </c>
      <c r="T333" s="55" t="e">
        <f t="shared" si="47"/>
        <v>#DIV/0!</v>
      </c>
      <c r="U333" s="33" t="e">
        <f>M333/#REF!%</f>
        <v>#REF!</v>
      </c>
    </row>
    <row r="334" spans="1:21" ht="27.6" hidden="1" x14ac:dyDescent="0.3">
      <c r="A334" s="76"/>
      <c r="B334" s="34" t="s">
        <v>221</v>
      </c>
      <c r="C334" s="39" t="s">
        <v>296</v>
      </c>
      <c r="D334" s="95"/>
      <c r="E334" s="131">
        <f t="shared" si="41"/>
        <v>0</v>
      </c>
      <c r="F334" s="95"/>
      <c r="G334" s="95"/>
      <c r="H334" s="95"/>
      <c r="I334" s="131">
        <f t="shared" si="42"/>
        <v>0</v>
      </c>
      <c r="J334" s="95"/>
      <c r="K334" s="95"/>
      <c r="L334" s="95"/>
      <c r="M334" s="131">
        <f t="shared" si="43"/>
        <v>0</v>
      </c>
      <c r="N334" s="95"/>
      <c r="O334" s="95"/>
      <c r="P334" s="95"/>
      <c r="Q334" s="55" t="e">
        <f t="shared" si="44"/>
        <v>#DIV/0!</v>
      </c>
      <c r="R334" s="55" t="e">
        <f t="shared" si="45"/>
        <v>#DIV/0!</v>
      </c>
      <c r="S334" s="55" t="e">
        <f t="shared" si="46"/>
        <v>#DIV/0!</v>
      </c>
      <c r="T334" s="55" t="e">
        <f t="shared" si="47"/>
        <v>#DIV/0!</v>
      </c>
      <c r="U334" s="33" t="e">
        <f>M334/#REF!%</f>
        <v>#REF!</v>
      </c>
    </row>
    <row r="335" spans="1:21" ht="27.6" hidden="1" x14ac:dyDescent="0.3">
      <c r="A335" s="76"/>
      <c r="B335" s="34" t="s">
        <v>222</v>
      </c>
      <c r="C335" s="38" t="s">
        <v>297</v>
      </c>
      <c r="D335" s="95"/>
      <c r="E335" s="131">
        <f t="shared" si="41"/>
        <v>0</v>
      </c>
      <c r="F335" s="95"/>
      <c r="G335" s="95"/>
      <c r="H335" s="95"/>
      <c r="I335" s="131">
        <f t="shared" si="42"/>
        <v>0</v>
      </c>
      <c r="J335" s="95"/>
      <c r="K335" s="95"/>
      <c r="L335" s="95"/>
      <c r="M335" s="131">
        <f t="shared" si="43"/>
        <v>0</v>
      </c>
      <c r="N335" s="95"/>
      <c r="O335" s="95"/>
      <c r="P335" s="95"/>
      <c r="Q335" s="55" t="e">
        <f t="shared" si="44"/>
        <v>#DIV/0!</v>
      </c>
      <c r="R335" s="55" t="e">
        <f t="shared" si="45"/>
        <v>#DIV/0!</v>
      </c>
      <c r="S335" s="55" t="e">
        <f t="shared" si="46"/>
        <v>#DIV/0!</v>
      </c>
      <c r="T335" s="55" t="e">
        <f t="shared" si="47"/>
        <v>#DIV/0!</v>
      </c>
      <c r="U335" s="33" t="e">
        <f>M335/#REF!%</f>
        <v>#REF!</v>
      </c>
    </row>
    <row r="336" spans="1:21" ht="13.8" hidden="1" x14ac:dyDescent="0.3">
      <c r="A336" s="76"/>
      <c r="B336" s="34" t="s">
        <v>223</v>
      </c>
      <c r="C336" s="38" t="s">
        <v>298</v>
      </c>
      <c r="D336" s="95"/>
      <c r="E336" s="131">
        <f t="shared" si="41"/>
        <v>0</v>
      </c>
      <c r="F336" s="95"/>
      <c r="G336" s="95"/>
      <c r="H336" s="95"/>
      <c r="I336" s="131">
        <f t="shared" si="42"/>
        <v>0</v>
      </c>
      <c r="J336" s="95"/>
      <c r="K336" s="95"/>
      <c r="L336" s="95"/>
      <c r="M336" s="131">
        <f t="shared" si="43"/>
        <v>0</v>
      </c>
      <c r="N336" s="95"/>
      <c r="O336" s="95"/>
      <c r="P336" s="95"/>
      <c r="Q336" s="55" t="e">
        <f t="shared" si="44"/>
        <v>#DIV/0!</v>
      </c>
      <c r="R336" s="55" t="e">
        <f t="shared" si="45"/>
        <v>#DIV/0!</v>
      </c>
      <c r="S336" s="55" t="e">
        <f t="shared" si="46"/>
        <v>#DIV/0!</v>
      </c>
      <c r="T336" s="55" t="e">
        <f t="shared" si="47"/>
        <v>#DIV/0!</v>
      </c>
      <c r="U336" s="33" t="e">
        <f>M336/#REF!%</f>
        <v>#REF!</v>
      </c>
    </row>
    <row r="337" spans="1:21" ht="13.8" hidden="1" x14ac:dyDescent="0.3">
      <c r="A337" s="76"/>
      <c r="B337" s="34" t="s">
        <v>224</v>
      </c>
      <c r="C337" s="38" t="s">
        <v>324</v>
      </c>
      <c r="D337" s="95"/>
      <c r="E337" s="131">
        <f t="shared" si="41"/>
        <v>0</v>
      </c>
      <c r="F337" s="95"/>
      <c r="G337" s="95"/>
      <c r="H337" s="95"/>
      <c r="I337" s="131">
        <f t="shared" si="42"/>
        <v>0</v>
      </c>
      <c r="J337" s="95"/>
      <c r="K337" s="95"/>
      <c r="L337" s="95"/>
      <c r="M337" s="131">
        <f t="shared" si="43"/>
        <v>0</v>
      </c>
      <c r="N337" s="95"/>
      <c r="O337" s="95"/>
      <c r="P337" s="95"/>
      <c r="Q337" s="55" t="e">
        <f t="shared" si="44"/>
        <v>#DIV/0!</v>
      </c>
      <c r="R337" s="55" t="e">
        <f t="shared" si="45"/>
        <v>#DIV/0!</v>
      </c>
      <c r="S337" s="55" t="e">
        <f t="shared" si="46"/>
        <v>#DIV/0!</v>
      </c>
      <c r="T337" s="55" t="e">
        <f t="shared" si="47"/>
        <v>#DIV/0!</v>
      </c>
      <c r="U337" s="33" t="e">
        <f>M337/#REF!%</f>
        <v>#REF!</v>
      </c>
    </row>
    <row r="338" spans="1:21" ht="55.2" hidden="1" x14ac:dyDescent="0.3">
      <c r="A338" s="76"/>
      <c r="B338" s="34" t="s">
        <v>225</v>
      </c>
      <c r="C338" s="38" t="s">
        <v>325</v>
      </c>
      <c r="D338" s="95"/>
      <c r="E338" s="131">
        <f t="shared" si="41"/>
        <v>0</v>
      </c>
      <c r="F338" s="95"/>
      <c r="G338" s="95"/>
      <c r="H338" s="95"/>
      <c r="I338" s="131">
        <f t="shared" si="42"/>
        <v>0</v>
      </c>
      <c r="J338" s="95"/>
      <c r="K338" s="95"/>
      <c r="L338" s="95"/>
      <c r="M338" s="131">
        <f t="shared" si="43"/>
        <v>0</v>
      </c>
      <c r="N338" s="95"/>
      <c r="O338" s="95"/>
      <c r="P338" s="95"/>
      <c r="Q338" s="55" t="e">
        <f t="shared" si="44"/>
        <v>#DIV/0!</v>
      </c>
      <c r="R338" s="55" t="e">
        <f t="shared" si="45"/>
        <v>#DIV/0!</v>
      </c>
      <c r="S338" s="55" t="e">
        <f t="shared" si="46"/>
        <v>#DIV/0!</v>
      </c>
      <c r="T338" s="55" t="e">
        <f t="shared" si="47"/>
        <v>#DIV/0!</v>
      </c>
      <c r="U338" s="33" t="e">
        <f>M338/#REF!%</f>
        <v>#REF!</v>
      </c>
    </row>
    <row r="339" spans="1:21" ht="55.2" hidden="1" x14ac:dyDescent="0.3">
      <c r="A339" s="76"/>
      <c r="B339" s="34" t="s">
        <v>226</v>
      </c>
      <c r="C339" s="38" t="s">
        <v>326</v>
      </c>
      <c r="D339" s="95"/>
      <c r="E339" s="131">
        <f t="shared" si="41"/>
        <v>0</v>
      </c>
      <c r="F339" s="95"/>
      <c r="G339" s="95"/>
      <c r="H339" s="95"/>
      <c r="I339" s="131">
        <f t="shared" si="42"/>
        <v>0</v>
      </c>
      <c r="J339" s="95"/>
      <c r="K339" s="95"/>
      <c r="L339" s="95"/>
      <c r="M339" s="131">
        <f t="shared" si="43"/>
        <v>0</v>
      </c>
      <c r="N339" s="95"/>
      <c r="O339" s="95"/>
      <c r="P339" s="95"/>
      <c r="Q339" s="55" t="e">
        <f t="shared" si="44"/>
        <v>#DIV/0!</v>
      </c>
      <c r="R339" s="55" t="e">
        <f t="shared" si="45"/>
        <v>#DIV/0!</v>
      </c>
      <c r="S339" s="55" t="e">
        <f t="shared" si="46"/>
        <v>#DIV/0!</v>
      </c>
      <c r="T339" s="55" t="e">
        <f t="shared" si="47"/>
        <v>#DIV/0!</v>
      </c>
      <c r="U339" s="33" t="e">
        <f>M339/#REF!%</f>
        <v>#REF!</v>
      </c>
    </row>
    <row r="340" spans="1:21" ht="41.4" hidden="1" x14ac:dyDescent="0.3">
      <c r="A340" s="76"/>
      <c r="B340" s="34" t="s">
        <v>227</v>
      </c>
      <c r="C340" s="39" t="s">
        <v>327</v>
      </c>
      <c r="D340" s="95"/>
      <c r="E340" s="131">
        <f t="shared" si="41"/>
        <v>0</v>
      </c>
      <c r="F340" s="95"/>
      <c r="G340" s="95"/>
      <c r="H340" s="95"/>
      <c r="I340" s="131">
        <f t="shared" si="42"/>
        <v>0</v>
      </c>
      <c r="J340" s="95"/>
      <c r="K340" s="95"/>
      <c r="L340" s="95"/>
      <c r="M340" s="131">
        <f t="shared" si="43"/>
        <v>0</v>
      </c>
      <c r="N340" s="95"/>
      <c r="O340" s="95"/>
      <c r="P340" s="95"/>
      <c r="Q340" s="55" t="e">
        <f t="shared" si="44"/>
        <v>#DIV/0!</v>
      </c>
      <c r="R340" s="55" t="e">
        <f t="shared" si="45"/>
        <v>#DIV/0!</v>
      </c>
      <c r="S340" s="55" t="e">
        <f t="shared" si="46"/>
        <v>#DIV/0!</v>
      </c>
      <c r="T340" s="55" t="e">
        <f t="shared" si="47"/>
        <v>#DIV/0!</v>
      </c>
      <c r="U340" s="33" t="e">
        <f>M340/#REF!%</f>
        <v>#REF!</v>
      </c>
    </row>
    <row r="341" spans="1:21" ht="27.6" hidden="1" x14ac:dyDescent="0.3">
      <c r="A341" s="76"/>
      <c r="B341" s="34" t="s">
        <v>228</v>
      </c>
      <c r="C341" s="39" t="s">
        <v>328</v>
      </c>
      <c r="D341" s="95"/>
      <c r="E341" s="131">
        <f t="shared" si="41"/>
        <v>0</v>
      </c>
      <c r="F341" s="95"/>
      <c r="G341" s="95"/>
      <c r="H341" s="95"/>
      <c r="I341" s="131">
        <f t="shared" si="42"/>
        <v>0</v>
      </c>
      <c r="J341" s="95"/>
      <c r="K341" s="95"/>
      <c r="L341" s="95"/>
      <c r="M341" s="131">
        <f t="shared" si="43"/>
        <v>0</v>
      </c>
      <c r="N341" s="95"/>
      <c r="O341" s="95"/>
      <c r="P341" s="95"/>
      <c r="Q341" s="55" t="e">
        <f t="shared" si="44"/>
        <v>#DIV/0!</v>
      </c>
      <c r="R341" s="55" t="e">
        <f t="shared" si="45"/>
        <v>#DIV/0!</v>
      </c>
      <c r="S341" s="55" t="e">
        <f t="shared" si="46"/>
        <v>#DIV/0!</v>
      </c>
      <c r="T341" s="55" t="e">
        <f t="shared" si="47"/>
        <v>#DIV/0!</v>
      </c>
      <c r="U341" s="33" t="e">
        <f>M341/#REF!%</f>
        <v>#REF!</v>
      </c>
    </row>
    <row r="342" spans="1:21" ht="27.6" hidden="1" x14ac:dyDescent="0.3">
      <c r="A342" s="76"/>
      <c r="B342" s="34" t="s">
        <v>229</v>
      </c>
      <c r="C342" s="39" t="s">
        <v>329</v>
      </c>
      <c r="D342" s="95"/>
      <c r="E342" s="131">
        <f t="shared" si="41"/>
        <v>0</v>
      </c>
      <c r="F342" s="95"/>
      <c r="G342" s="95"/>
      <c r="H342" s="95"/>
      <c r="I342" s="131">
        <f t="shared" si="42"/>
        <v>0</v>
      </c>
      <c r="J342" s="95"/>
      <c r="K342" s="95"/>
      <c r="L342" s="95"/>
      <c r="M342" s="131">
        <f t="shared" si="43"/>
        <v>0</v>
      </c>
      <c r="N342" s="95"/>
      <c r="O342" s="95"/>
      <c r="P342" s="95"/>
      <c r="Q342" s="55" t="e">
        <f t="shared" si="44"/>
        <v>#DIV/0!</v>
      </c>
      <c r="R342" s="55" t="e">
        <f t="shared" si="45"/>
        <v>#DIV/0!</v>
      </c>
      <c r="S342" s="55" t="e">
        <f t="shared" si="46"/>
        <v>#DIV/0!</v>
      </c>
      <c r="T342" s="55" t="e">
        <f t="shared" si="47"/>
        <v>#DIV/0!</v>
      </c>
      <c r="U342" s="33" t="e">
        <f>M342/#REF!%</f>
        <v>#REF!</v>
      </c>
    </row>
    <row r="343" spans="1:21" ht="55.2" hidden="1" x14ac:dyDescent="0.3">
      <c r="A343" s="76"/>
      <c r="B343" s="34" t="s">
        <v>230</v>
      </c>
      <c r="C343" s="39" t="s">
        <v>330</v>
      </c>
      <c r="D343" s="95"/>
      <c r="E343" s="131">
        <f t="shared" si="41"/>
        <v>0</v>
      </c>
      <c r="F343" s="95"/>
      <c r="G343" s="95"/>
      <c r="H343" s="95"/>
      <c r="I343" s="131">
        <f t="shared" si="42"/>
        <v>0</v>
      </c>
      <c r="J343" s="95"/>
      <c r="K343" s="95"/>
      <c r="L343" s="95"/>
      <c r="M343" s="131">
        <f t="shared" si="43"/>
        <v>0</v>
      </c>
      <c r="N343" s="95"/>
      <c r="O343" s="95"/>
      <c r="P343" s="95"/>
      <c r="Q343" s="55" t="e">
        <f t="shared" si="44"/>
        <v>#DIV/0!</v>
      </c>
      <c r="R343" s="55" t="e">
        <f t="shared" si="45"/>
        <v>#DIV/0!</v>
      </c>
      <c r="S343" s="55" t="e">
        <f t="shared" si="46"/>
        <v>#DIV/0!</v>
      </c>
      <c r="T343" s="55" t="e">
        <f t="shared" si="47"/>
        <v>#DIV/0!</v>
      </c>
      <c r="U343" s="33" t="e">
        <f>M343/#REF!%</f>
        <v>#REF!</v>
      </c>
    </row>
    <row r="344" spans="1:21" ht="55.2" hidden="1" x14ac:dyDescent="0.3">
      <c r="A344" s="76"/>
      <c r="B344" s="34" t="s">
        <v>231</v>
      </c>
      <c r="C344" s="39" t="s">
        <v>331</v>
      </c>
      <c r="D344" s="95"/>
      <c r="E344" s="131">
        <f t="shared" si="41"/>
        <v>0</v>
      </c>
      <c r="F344" s="95"/>
      <c r="G344" s="95"/>
      <c r="H344" s="95"/>
      <c r="I344" s="131">
        <f t="shared" si="42"/>
        <v>0</v>
      </c>
      <c r="J344" s="95"/>
      <c r="K344" s="95"/>
      <c r="L344" s="95"/>
      <c r="M344" s="131">
        <f t="shared" si="43"/>
        <v>0</v>
      </c>
      <c r="N344" s="95"/>
      <c r="O344" s="95"/>
      <c r="P344" s="95"/>
      <c r="Q344" s="55" t="e">
        <f t="shared" si="44"/>
        <v>#DIV/0!</v>
      </c>
      <c r="R344" s="55" t="e">
        <f t="shared" si="45"/>
        <v>#DIV/0!</v>
      </c>
      <c r="S344" s="55" t="e">
        <f t="shared" si="46"/>
        <v>#DIV/0!</v>
      </c>
      <c r="T344" s="55" t="e">
        <f t="shared" si="47"/>
        <v>#DIV/0!</v>
      </c>
      <c r="U344" s="33" t="e">
        <f>M344/#REF!%</f>
        <v>#REF!</v>
      </c>
    </row>
    <row r="345" spans="1:21" ht="82.8" hidden="1" x14ac:dyDescent="0.3">
      <c r="A345" s="76"/>
      <c r="B345" s="34" t="s">
        <v>232</v>
      </c>
      <c r="C345" s="39" t="s">
        <v>332</v>
      </c>
      <c r="D345" s="95"/>
      <c r="E345" s="131">
        <f t="shared" si="41"/>
        <v>0</v>
      </c>
      <c r="F345" s="95"/>
      <c r="G345" s="95"/>
      <c r="H345" s="95"/>
      <c r="I345" s="131">
        <f t="shared" si="42"/>
        <v>0</v>
      </c>
      <c r="J345" s="95"/>
      <c r="K345" s="95"/>
      <c r="L345" s="95"/>
      <c r="M345" s="131">
        <f t="shared" si="43"/>
        <v>0</v>
      </c>
      <c r="N345" s="95"/>
      <c r="O345" s="95"/>
      <c r="P345" s="95"/>
      <c r="Q345" s="55" t="e">
        <f t="shared" si="44"/>
        <v>#DIV/0!</v>
      </c>
      <c r="R345" s="55" t="e">
        <f t="shared" si="45"/>
        <v>#DIV/0!</v>
      </c>
      <c r="S345" s="55" t="e">
        <f t="shared" si="46"/>
        <v>#DIV/0!</v>
      </c>
      <c r="T345" s="55" t="e">
        <f t="shared" si="47"/>
        <v>#DIV/0!</v>
      </c>
      <c r="U345" s="33" t="e">
        <f>M345/#REF!%</f>
        <v>#REF!</v>
      </c>
    </row>
    <row r="346" spans="1:21" ht="41.4" hidden="1" x14ac:dyDescent="0.3">
      <c r="A346" s="76"/>
      <c r="B346" s="34" t="s">
        <v>233</v>
      </c>
      <c r="C346" s="38" t="s">
        <v>333</v>
      </c>
      <c r="D346" s="95"/>
      <c r="E346" s="131">
        <f t="shared" si="41"/>
        <v>0</v>
      </c>
      <c r="F346" s="95"/>
      <c r="G346" s="95"/>
      <c r="H346" s="95"/>
      <c r="I346" s="131">
        <f t="shared" si="42"/>
        <v>0</v>
      </c>
      <c r="J346" s="95"/>
      <c r="K346" s="95"/>
      <c r="L346" s="95"/>
      <c r="M346" s="131">
        <f t="shared" si="43"/>
        <v>0</v>
      </c>
      <c r="N346" s="95"/>
      <c r="O346" s="95"/>
      <c r="P346" s="95"/>
      <c r="Q346" s="55" t="e">
        <f t="shared" si="44"/>
        <v>#DIV/0!</v>
      </c>
      <c r="R346" s="55" t="e">
        <f t="shared" si="45"/>
        <v>#DIV/0!</v>
      </c>
      <c r="S346" s="55" t="e">
        <f t="shared" si="46"/>
        <v>#DIV/0!</v>
      </c>
      <c r="T346" s="55" t="e">
        <f t="shared" si="47"/>
        <v>#DIV/0!</v>
      </c>
      <c r="U346" s="33" t="e">
        <f>M346/#REF!%</f>
        <v>#REF!</v>
      </c>
    </row>
    <row r="347" spans="1:21" ht="41.4" hidden="1" x14ac:dyDescent="0.3">
      <c r="A347" s="76"/>
      <c r="B347" s="34" t="s">
        <v>234</v>
      </c>
      <c r="C347" s="38" t="s">
        <v>334</v>
      </c>
      <c r="D347" s="95"/>
      <c r="E347" s="131">
        <f t="shared" si="41"/>
        <v>0</v>
      </c>
      <c r="F347" s="95"/>
      <c r="G347" s="95"/>
      <c r="H347" s="95"/>
      <c r="I347" s="131">
        <f t="shared" si="42"/>
        <v>0</v>
      </c>
      <c r="J347" s="95"/>
      <c r="K347" s="95"/>
      <c r="L347" s="95"/>
      <c r="M347" s="131">
        <f t="shared" si="43"/>
        <v>0</v>
      </c>
      <c r="N347" s="95"/>
      <c r="O347" s="95"/>
      <c r="P347" s="95"/>
      <c r="Q347" s="55" t="e">
        <f t="shared" si="44"/>
        <v>#DIV/0!</v>
      </c>
      <c r="R347" s="55" t="e">
        <f t="shared" si="45"/>
        <v>#DIV/0!</v>
      </c>
      <c r="S347" s="55" t="e">
        <f t="shared" si="46"/>
        <v>#DIV/0!</v>
      </c>
      <c r="T347" s="55" t="e">
        <f t="shared" si="47"/>
        <v>#DIV/0!</v>
      </c>
      <c r="U347" s="33" t="e">
        <f>M347/#REF!%</f>
        <v>#REF!</v>
      </c>
    </row>
    <row r="348" spans="1:21" ht="27.6" hidden="1" x14ac:dyDescent="0.3">
      <c r="A348" s="76"/>
      <c r="B348" s="34" t="s">
        <v>235</v>
      </c>
      <c r="C348" s="39" t="s">
        <v>335</v>
      </c>
      <c r="D348" s="95"/>
      <c r="E348" s="131">
        <f t="shared" si="41"/>
        <v>0</v>
      </c>
      <c r="F348" s="95"/>
      <c r="G348" s="95"/>
      <c r="H348" s="95"/>
      <c r="I348" s="131">
        <f t="shared" si="42"/>
        <v>0</v>
      </c>
      <c r="J348" s="95"/>
      <c r="K348" s="95"/>
      <c r="L348" s="95"/>
      <c r="M348" s="131">
        <f t="shared" si="43"/>
        <v>0</v>
      </c>
      <c r="N348" s="95"/>
      <c r="O348" s="95"/>
      <c r="P348" s="95"/>
      <c r="Q348" s="55" t="e">
        <f t="shared" si="44"/>
        <v>#DIV/0!</v>
      </c>
      <c r="R348" s="55" t="e">
        <f t="shared" si="45"/>
        <v>#DIV/0!</v>
      </c>
      <c r="S348" s="55" t="e">
        <f t="shared" si="46"/>
        <v>#DIV/0!</v>
      </c>
      <c r="T348" s="55" t="e">
        <f t="shared" si="47"/>
        <v>#DIV/0!</v>
      </c>
      <c r="U348" s="33" t="e">
        <f>M348/#REF!%</f>
        <v>#REF!</v>
      </c>
    </row>
    <row r="349" spans="1:21" ht="55.2" hidden="1" x14ac:dyDescent="0.3">
      <c r="A349" s="76"/>
      <c r="B349" s="34" t="s">
        <v>236</v>
      </c>
      <c r="C349" s="39" t="s">
        <v>336</v>
      </c>
      <c r="D349" s="95"/>
      <c r="E349" s="131">
        <f t="shared" si="41"/>
        <v>0</v>
      </c>
      <c r="F349" s="95"/>
      <c r="G349" s="95"/>
      <c r="H349" s="95"/>
      <c r="I349" s="131">
        <f t="shared" si="42"/>
        <v>0</v>
      </c>
      <c r="J349" s="95"/>
      <c r="K349" s="95"/>
      <c r="L349" s="95"/>
      <c r="M349" s="131">
        <f t="shared" si="43"/>
        <v>0</v>
      </c>
      <c r="N349" s="95"/>
      <c r="O349" s="95"/>
      <c r="P349" s="95"/>
      <c r="Q349" s="55" t="e">
        <f t="shared" si="44"/>
        <v>#DIV/0!</v>
      </c>
      <c r="R349" s="55" t="e">
        <f t="shared" si="45"/>
        <v>#DIV/0!</v>
      </c>
      <c r="S349" s="55" t="e">
        <f t="shared" si="46"/>
        <v>#DIV/0!</v>
      </c>
      <c r="T349" s="55" t="e">
        <f t="shared" si="47"/>
        <v>#DIV/0!</v>
      </c>
      <c r="U349" s="33" t="e">
        <f>M349/#REF!%</f>
        <v>#REF!</v>
      </c>
    </row>
    <row r="350" spans="1:21" ht="27.6" hidden="1" x14ac:dyDescent="0.3">
      <c r="A350" s="76"/>
      <c r="B350" s="34" t="s">
        <v>237</v>
      </c>
      <c r="C350" s="39" t="s">
        <v>337</v>
      </c>
      <c r="D350" s="95"/>
      <c r="E350" s="131">
        <f t="shared" si="41"/>
        <v>0</v>
      </c>
      <c r="F350" s="95"/>
      <c r="G350" s="95"/>
      <c r="H350" s="95"/>
      <c r="I350" s="131">
        <f t="shared" si="42"/>
        <v>0</v>
      </c>
      <c r="J350" s="95"/>
      <c r="K350" s="95"/>
      <c r="L350" s="95"/>
      <c r="M350" s="131">
        <f t="shared" si="43"/>
        <v>0</v>
      </c>
      <c r="N350" s="95"/>
      <c r="O350" s="95"/>
      <c r="P350" s="95"/>
      <c r="Q350" s="55" t="e">
        <f t="shared" si="44"/>
        <v>#DIV/0!</v>
      </c>
      <c r="R350" s="55" t="e">
        <f t="shared" si="45"/>
        <v>#DIV/0!</v>
      </c>
      <c r="S350" s="55" t="e">
        <f t="shared" si="46"/>
        <v>#DIV/0!</v>
      </c>
      <c r="T350" s="55" t="e">
        <f t="shared" si="47"/>
        <v>#DIV/0!</v>
      </c>
      <c r="U350" s="33" t="e">
        <f>M350/#REF!%</f>
        <v>#REF!</v>
      </c>
    </row>
    <row r="351" spans="1:21" ht="82.8" hidden="1" x14ac:dyDescent="0.3">
      <c r="A351" s="76"/>
      <c r="B351" s="34" t="s">
        <v>238</v>
      </c>
      <c r="C351" s="39" t="s">
        <v>338</v>
      </c>
      <c r="D351" s="95"/>
      <c r="E351" s="131">
        <f t="shared" si="41"/>
        <v>0</v>
      </c>
      <c r="F351" s="95"/>
      <c r="G351" s="95"/>
      <c r="H351" s="95"/>
      <c r="I351" s="131">
        <f t="shared" si="42"/>
        <v>0</v>
      </c>
      <c r="J351" s="95"/>
      <c r="K351" s="95"/>
      <c r="L351" s="95"/>
      <c r="M351" s="131">
        <f t="shared" si="43"/>
        <v>0</v>
      </c>
      <c r="N351" s="95"/>
      <c r="O351" s="95"/>
      <c r="P351" s="95"/>
      <c r="Q351" s="55" t="e">
        <f t="shared" si="44"/>
        <v>#DIV/0!</v>
      </c>
      <c r="R351" s="55" t="e">
        <f t="shared" si="45"/>
        <v>#DIV/0!</v>
      </c>
      <c r="S351" s="55" t="e">
        <f t="shared" si="46"/>
        <v>#DIV/0!</v>
      </c>
      <c r="T351" s="55" t="e">
        <f t="shared" si="47"/>
        <v>#DIV/0!</v>
      </c>
      <c r="U351" s="33" t="e">
        <f>M351/#REF!%</f>
        <v>#REF!</v>
      </c>
    </row>
    <row r="352" spans="1:21" ht="27.6" hidden="1" x14ac:dyDescent="0.3">
      <c r="A352" s="76"/>
      <c r="B352" s="34" t="s">
        <v>239</v>
      </c>
      <c r="C352" s="39" t="s">
        <v>339</v>
      </c>
      <c r="D352" s="95"/>
      <c r="E352" s="131">
        <f t="shared" si="41"/>
        <v>0</v>
      </c>
      <c r="F352" s="95"/>
      <c r="G352" s="95"/>
      <c r="H352" s="95"/>
      <c r="I352" s="131">
        <f t="shared" si="42"/>
        <v>0</v>
      </c>
      <c r="J352" s="95"/>
      <c r="K352" s="95"/>
      <c r="L352" s="95"/>
      <c r="M352" s="131">
        <f t="shared" si="43"/>
        <v>0</v>
      </c>
      <c r="N352" s="95"/>
      <c r="O352" s="95"/>
      <c r="P352" s="95"/>
      <c r="Q352" s="55" t="e">
        <f t="shared" si="44"/>
        <v>#DIV/0!</v>
      </c>
      <c r="R352" s="55" t="e">
        <f t="shared" si="45"/>
        <v>#DIV/0!</v>
      </c>
      <c r="S352" s="55" t="e">
        <f t="shared" si="46"/>
        <v>#DIV/0!</v>
      </c>
      <c r="T352" s="55" t="e">
        <f t="shared" si="47"/>
        <v>#DIV/0!</v>
      </c>
      <c r="U352" s="33" t="e">
        <f>M352/#REF!%</f>
        <v>#REF!</v>
      </c>
    </row>
    <row r="353" spans="1:21" ht="82.8" hidden="1" x14ac:dyDescent="0.3">
      <c r="A353" s="76"/>
      <c r="B353" s="34" t="s">
        <v>240</v>
      </c>
      <c r="C353" s="39" t="s">
        <v>340</v>
      </c>
      <c r="D353" s="95"/>
      <c r="E353" s="131">
        <f t="shared" si="41"/>
        <v>0</v>
      </c>
      <c r="F353" s="95"/>
      <c r="G353" s="95"/>
      <c r="H353" s="95"/>
      <c r="I353" s="131">
        <f t="shared" si="42"/>
        <v>0</v>
      </c>
      <c r="J353" s="95"/>
      <c r="K353" s="95"/>
      <c r="L353" s="95"/>
      <c r="M353" s="131">
        <f t="shared" si="43"/>
        <v>0</v>
      </c>
      <c r="N353" s="95"/>
      <c r="O353" s="95"/>
      <c r="P353" s="95"/>
      <c r="Q353" s="55" t="e">
        <f t="shared" si="44"/>
        <v>#DIV/0!</v>
      </c>
      <c r="R353" s="55" t="e">
        <f t="shared" si="45"/>
        <v>#DIV/0!</v>
      </c>
      <c r="S353" s="55" t="e">
        <f t="shared" si="46"/>
        <v>#DIV/0!</v>
      </c>
      <c r="T353" s="55" t="e">
        <f t="shared" si="47"/>
        <v>#DIV/0!</v>
      </c>
      <c r="U353" s="33" t="e">
        <f>M353/#REF!%</f>
        <v>#REF!</v>
      </c>
    </row>
    <row r="354" spans="1:21" ht="27.6" hidden="1" x14ac:dyDescent="0.3">
      <c r="A354" s="76"/>
      <c r="B354" s="34" t="s">
        <v>241</v>
      </c>
      <c r="C354" s="39" t="s">
        <v>341</v>
      </c>
      <c r="D354" s="95"/>
      <c r="E354" s="131">
        <f t="shared" si="41"/>
        <v>0</v>
      </c>
      <c r="F354" s="95"/>
      <c r="G354" s="95"/>
      <c r="H354" s="95"/>
      <c r="I354" s="131">
        <f t="shared" si="42"/>
        <v>0</v>
      </c>
      <c r="J354" s="95"/>
      <c r="K354" s="95"/>
      <c r="L354" s="95"/>
      <c r="M354" s="131">
        <f t="shared" si="43"/>
        <v>0</v>
      </c>
      <c r="N354" s="95"/>
      <c r="O354" s="95"/>
      <c r="P354" s="95"/>
      <c r="Q354" s="55" t="e">
        <f t="shared" si="44"/>
        <v>#DIV/0!</v>
      </c>
      <c r="R354" s="55" t="e">
        <f t="shared" si="45"/>
        <v>#DIV/0!</v>
      </c>
      <c r="S354" s="55" t="e">
        <f t="shared" si="46"/>
        <v>#DIV/0!</v>
      </c>
      <c r="T354" s="55" t="e">
        <f t="shared" si="47"/>
        <v>#DIV/0!</v>
      </c>
      <c r="U354" s="33" t="e">
        <f>M354/#REF!%</f>
        <v>#REF!</v>
      </c>
    </row>
    <row r="355" spans="1:21" ht="27.6" hidden="1" x14ac:dyDescent="0.3">
      <c r="A355" s="76"/>
      <c r="B355" s="34" t="s">
        <v>242</v>
      </c>
      <c r="C355" s="39" t="s">
        <v>342</v>
      </c>
      <c r="D355" s="95"/>
      <c r="E355" s="131">
        <f t="shared" si="41"/>
        <v>0</v>
      </c>
      <c r="F355" s="95"/>
      <c r="G355" s="95"/>
      <c r="H355" s="95"/>
      <c r="I355" s="131">
        <f t="shared" si="42"/>
        <v>0</v>
      </c>
      <c r="J355" s="95"/>
      <c r="K355" s="95"/>
      <c r="L355" s="95"/>
      <c r="M355" s="131">
        <f t="shared" si="43"/>
        <v>0</v>
      </c>
      <c r="N355" s="95"/>
      <c r="O355" s="95"/>
      <c r="P355" s="95"/>
      <c r="Q355" s="55" t="e">
        <f t="shared" si="44"/>
        <v>#DIV/0!</v>
      </c>
      <c r="R355" s="55" t="e">
        <f t="shared" si="45"/>
        <v>#DIV/0!</v>
      </c>
      <c r="S355" s="55" t="e">
        <f t="shared" si="46"/>
        <v>#DIV/0!</v>
      </c>
      <c r="T355" s="55" t="e">
        <f t="shared" si="47"/>
        <v>#DIV/0!</v>
      </c>
      <c r="U355" s="33" t="e">
        <f>M355/#REF!%</f>
        <v>#REF!</v>
      </c>
    </row>
    <row r="356" spans="1:21" ht="27.6" hidden="1" x14ac:dyDescent="0.3">
      <c r="A356" s="76"/>
      <c r="B356" s="34" t="s">
        <v>243</v>
      </c>
      <c r="C356" s="39" t="s">
        <v>343</v>
      </c>
      <c r="D356" s="95"/>
      <c r="E356" s="131">
        <f t="shared" si="41"/>
        <v>0</v>
      </c>
      <c r="F356" s="95"/>
      <c r="G356" s="95"/>
      <c r="H356" s="95"/>
      <c r="I356" s="131">
        <f t="shared" si="42"/>
        <v>0</v>
      </c>
      <c r="J356" s="95"/>
      <c r="K356" s="95"/>
      <c r="L356" s="95"/>
      <c r="M356" s="131">
        <f t="shared" si="43"/>
        <v>0</v>
      </c>
      <c r="N356" s="95"/>
      <c r="O356" s="95"/>
      <c r="P356" s="95"/>
      <c r="Q356" s="55" t="e">
        <f t="shared" si="44"/>
        <v>#DIV/0!</v>
      </c>
      <c r="R356" s="55" t="e">
        <f t="shared" si="45"/>
        <v>#DIV/0!</v>
      </c>
      <c r="S356" s="55" t="e">
        <f t="shared" si="46"/>
        <v>#DIV/0!</v>
      </c>
      <c r="T356" s="55" t="e">
        <f t="shared" si="47"/>
        <v>#DIV/0!</v>
      </c>
      <c r="U356" s="33" t="e">
        <f>M356/#REF!%</f>
        <v>#REF!</v>
      </c>
    </row>
    <row r="357" spans="1:21" ht="27.6" hidden="1" x14ac:dyDescent="0.3">
      <c r="A357" s="76"/>
      <c r="B357" s="34" t="s">
        <v>244</v>
      </c>
      <c r="C357" s="39" t="s">
        <v>344</v>
      </c>
      <c r="D357" s="95"/>
      <c r="E357" s="131">
        <f t="shared" si="41"/>
        <v>0</v>
      </c>
      <c r="F357" s="95"/>
      <c r="G357" s="95"/>
      <c r="H357" s="95"/>
      <c r="I357" s="131">
        <f t="shared" si="42"/>
        <v>0</v>
      </c>
      <c r="J357" s="95"/>
      <c r="K357" s="95"/>
      <c r="L357" s="95"/>
      <c r="M357" s="131">
        <f t="shared" si="43"/>
        <v>0</v>
      </c>
      <c r="N357" s="95"/>
      <c r="O357" s="95"/>
      <c r="P357" s="95"/>
      <c r="Q357" s="55" t="e">
        <f t="shared" si="44"/>
        <v>#DIV/0!</v>
      </c>
      <c r="R357" s="55" t="e">
        <f t="shared" si="45"/>
        <v>#DIV/0!</v>
      </c>
      <c r="S357" s="55" t="e">
        <f t="shared" si="46"/>
        <v>#DIV/0!</v>
      </c>
      <c r="T357" s="55" t="e">
        <f t="shared" si="47"/>
        <v>#DIV/0!</v>
      </c>
      <c r="U357" s="33" t="e">
        <f>M357/#REF!%</f>
        <v>#REF!</v>
      </c>
    </row>
    <row r="358" spans="1:21" ht="27.6" hidden="1" x14ac:dyDescent="0.3">
      <c r="A358" s="76"/>
      <c r="B358" s="34" t="s">
        <v>245</v>
      </c>
      <c r="C358" s="39" t="s">
        <v>345</v>
      </c>
      <c r="D358" s="95"/>
      <c r="E358" s="131">
        <f t="shared" si="41"/>
        <v>0</v>
      </c>
      <c r="F358" s="95"/>
      <c r="G358" s="95"/>
      <c r="H358" s="95"/>
      <c r="I358" s="131">
        <f t="shared" si="42"/>
        <v>0</v>
      </c>
      <c r="J358" s="95"/>
      <c r="K358" s="95"/>
      <c r="L358" s="95"/>
      <c r="M358" s="131">
        <f t="shared" si="43"/>
        <v>0</v>
      </c>
      <c r="N358" s="95"/>
      <c r="O358" s="95"/>
      <c r="P358" s="95"/>
      <c r="Q358" s="55" t="e">
        <f t="shared" si="44"/>
        <v>#DIV/0!</v>
      </c>
      <c r="R358" s="55" t="e">
        <f t="shared" si="45"/>
        <v>#DIV/0!</v>
      </c>
      <c r="S358" s="55" t="e">
        <f t="shared" si="46"/>
        <v>#DIV/0!</v>
      </c>
      <c r="T358" s="55" t="e">
        <f t="shared" si="47"/>
        <v>#DIV/0!</v>
      </c>
      <c r="U358" s="33" t="e">
        <f>M358/#REF!%</f>
        <v>#REF!</v>
      </c>
    </row>
    <row r="359" spans="1:21" ht="69" hidden="1" x14ac:dyDescent="0.3">
      <c r="A359" s="76"/>
      <c r="B359" s="34" t="s">
        <v>246</v>
      </c>
      <c r="C359" s="39" t="s">
        <v>346</v>
      </c>
      <c r="D359" s="95"/>
      <c r="E359" s="131">
        <f t="shared" si="41"/>
        <v>0</v>
      </c>
      <c r="F359" s="95"/>
      <c r="G359" s="95"/>
      <c r="H359" s="95"/>
      <c r="I359" s="131">
        <f t="shared" si="42"/>
        <v>0</v>
      </c>
      <c r="J359" s="95"/>
      <c r="K359" s="95"/>
      <c r="L359" s="95"/>
      <c r="M359" s="131">
        <f t="shared" si="43"/>
        <v>0</v>
      </c>
      <c r="N359" s="95"/>
      <c r="O359" s="95"/>
      <c r="P359" s="95"/>
      <c r="Q359" s="55" t="e">
        <f t="shared" si="44"/>
        <v>#DIV/0!</v>
      </c>
      <c r="R359" s="55" t="e">
        <f t="shared" si="45"/>
        <v>#DIV/0!</v>
      </c>
      <c r="S359" s="55" t="e">
        <f t="shared" si="46"/>
        <v>#DIV/0!</v>
      </c>
      <c r="T359" s="55" t="e">
        <f t="shared" si="47"/>
        <v>#DIV/0!</v>
      </c>
      <c r="U359" s="33" t="e">
        <f>M359/#REF!%</f>
        <v>#REF!</v>
      </c>
    </row>
    <row r="360" spans="1:21" ht="13.8" hidden="1" x14ac:dyDescent="0.3">
      <c r="A360" s="76"/>
      <c r="B360" s="34" t="s">
        <v>247</v>
      </c>
      <c r="C360" s="37" t="s">
        <v>347</v>
      </c>
      <c r="D360" s="95"/>
      <c r="E360" s="131">
        <f t="shared" si="41"/>
        <v>0</v>
      </c>
      <c r="F360" s="95"/>
      <c r="G360" s="95"/>
      <c r="H360" s="95"/>
      <c r="I360" s="131">
        <f t="shared" si="42"/>
        <v>0</v>
      </c>
      <c r="J360" s="95"/>
      <c r="K360" s="95"/>
      <c r="L360" s="95"/>
      <c r="M360" s="131">
        <f t="shared" si="43"/>
        <v>0</v>
      </c>
      <c r="N360" s="95"/>
      <c r="O360" s="95"/>
      <c r="P360" s="95"/>
      <c r="Q360" s="55" t="e">
        <f t="shared" si="44"/>
        <v>#DIV/0!</v>
      </c>
      <c r="R360" s="55" t="e">
        <f t="shared" si="45"/>
        <v>#DIV/0!</v>
      </c>
      <c r="S360" s="55" t="e">
        <f t="shared" si="46"/>
        <v>#DIV/0!</v>
      </c>
      <c r="T360" s="55" t="e">
        <f t="shared" si="47"/>
        <v>#DIV/0!</v>
      </c>
      <c r="U360" s="33" t="e">
        <f>M360/#REF!%</f>
        <v>#REF!</v>
      </c>
    </row>
    <row r="361" spans="1:21" ht="13.8" hidden="1" x14ac:dyDescent="0.3">
      <c r="A361" s="76"/>
      <c r="B361" s="34" t="s">
        <v>251</v>
      </c>
      <c r="C361" s="37" t="s">
        <v>348</v>
      </c>
      <c r="D361" s="95"/>
      <c r="E361" s="131">
        <f t="shared" si="41"/>
        <v>0</v>
      </c>
      <c r="F361" s="95"/>
      <c r="G361" s="95"/>
      <c r="H361" s="95"/>
      <c r="I361" s="131">
        <f t="shared" si="42"/>
        <v>0</v>
      </c>
      <c r="J361" s="95"/>
      <c r="K361" s="95"/>
      <c r="L361" s="95"/>
      <c r="M361" s="131">
        <f t="shared" si="43"/>
        <v>0</v>
      </c>
      <c r="N361" s="95"/>
      <c r="O361" s="95"/>
      <c r="P361" s="95"/>
      <c r="Q361" s="55" t="e">
        <f t="shared" si="44"/>
        <v>#DIV/0!</v>
      </c>
      <c r="R361" s="55" t="e">
        <f t="shared" si="45"/>
        <v>#DIV/0!</v>
      </c>
      <c r="S361" s="55" t="e">
        <f t="shared" si="46"/>
        <v>#DIV/0!</v>
      </c>
      <c r="T361" s="55" t="e">
        <f t="shared" si="47"/>
        <v>#DIV/0!</v>
      </c>
      <c r="U361" s="33" t="e">
        <f>M361/#REF!%</f>
        <v>#REF!</v>
      </c>
    </row>
    <row r="362" spans="1:21" ht="13.8" hidden="1" x14ac:dyDescent="0.3">
      <c r="A362" s="76"/>
      <c r="B362" s="34" t="s">
        <v>252</v>
      </c>
      <c r="C362" s="38" t="s">
        <v>349</v>
      </c>
      <c r="D362" s="95"/>
      <c r="E362" s="131">
        <f t="shared" si="41"/>
        <v>0</v>
      </c>
      <c r="F362" s="95"/>
      <c r="G362" s="95"/>
      <c r="H362" s="95"/>
      <c r="I362" s="131">
        <f t="shared" si="42"/>
        <v>0</v>
      </c>
      <c r="J362" s="95"/>
      <c r="K362" s="95"/>
      <c r="L362" s="95"/>
      <c r="M362" s="131">
        <f t="shared" si="43"/>
        <v>0</v>
      </c>
      <c r="N362" s="95"/>
      <c r="O362" s="95"/>
      <c r="P362" s="95"/>
      <c r="Q362" s="55" t="e">
        <f t="shared" si="44"/>
        <v>#DIV/0!</v>
      </c>
      <c r="R362" s="55" t="e">
        <f t="shared" si="45"/>
        <v>#DIV/0!</v>
      </c>
      <c r="S362" s="55" t="e">
        <f t="shared" si="46"/>
        <v>#DIV/0!</v>
      </c>
      <c r="T362" s="55" t="e">
        <f t="shared" si="47"/>
        <v>#DIV/0!</v>
      </c>
      <c r="U362" s="33" t="e">
        <f>M362/#REF!%</f>
        <v>#REF!</v>
      </c>
    </row>
    <row r="363" spans="1:21" ht="27.6" hidden="1" x14ac:dyDescent="0.3">
      <c r="A363" s="76"/>
      <c r="B363" s="34" t="s">
        <v>253</v>
      </c>
      <c r="C363" s="39" t="s">
        <v>350</v>
      </c>
      <c r="D363" s="95"/>
      <c r="E363" s="131">
        <f t="shared" si="41"/>
        <v>0</v>
      </c>
      <c r="F363" s="95"/>
      <c r="G363" s="95"/>
      <c r="H363" s="95"/>
      <c r="I363" s="131">
        <f t="shared" si="42"/>
        <v>0</v>
      </c>
      <c r="J363" s="95"/>
      <c r="K363" s="95"/>
      <c r="L363" s="95"/>
      <c r="M363" s="131">
        <f t="shared" si="43"/>
        <v>0</v>
      </c>
      <c r="N363" s="95"/>
      <c r="O363" s="95"/>
      <c r="P363" s="95"/>
      <c r="Q363" s="55" t="e">
        <f t="shared" si="44"/>
        <v>#DIV/0!</v>
      </c>
      <c r="R363" s="55" t="e">
        <f t="shared" si="45"/>
        <v>#DIV/0!</v>
      </c>
      <c r="S363" s="55" t="e">
        <f t="shared" si="46"/>
        <v>#DIV/0!</v>
      </c>
      <c r="T363" s="55" t="e">
        <f t="shared" si="47"/>
        <v>#DIV/0!</v>
      </c>
      <c r="U363" s="33" t="e">
        <f>M363/#REF!%</f>
        <v>#REF!</v>
      </c>
    </row>
    <row r="364" spans="1:21" ht="27.6" hidden="1" x14ac:dyDescent="0.3">
      <c r="A364" s="76"/>
      <c r="B364" s="34" t="s">
        <v>254</v>
      </c>
      <c r="C364" s="39" t="s">
        <v>351</v>
      </c>
      <c r="D364" s="95"/>
      <c r="E364" s="131">
        <f t="shared" si="41"/>
        <v>0</v>
      </c>
      <c r="F364" s="95"/>
      <c r="G364" s="95"/>
      <c r="H364" s="95"/>
      <c r="I364" s="131">
        <f t="shared" si="42"/>
        <v>0</v>
      </c>
      <c r="J364" s="95"/>
      <c r="K364" s="95"/>
      <c r="L364" s="95"/>
      <c r="M364" s="131">
        <f t="shared" si="43"/>
        <v>0</v>
      </c>
      <c r="N364" s="95"/>
      <c r="O364" s="95"/>
      <c r="P364" s="95"/>
      <c r="Q364" s="55" t="e">
        <f t="shared" si="44"/>
        <v>#DIV/0!</v>
      </c>
      <c r="R364" s="55" t="e">
        <f t="shared" si="45"/>
        <v>#DIV/0!</v>
      </c>
      <c r="S364" s="55" t="e">
        <f t="shared" si="46"/>
        <v>#DIV/0!</v>
      </c>
      <c r="T364" s="55" t="e">
        <f t="shared" si="47"/>
        <v>#DIV/0!</v>
      </c>
      <c r="U364" s="33" t="e">
        <f>M364/#REF!%</f>
        <v>#REF!</v>
      </c>
    </row>
    <row r="365" spans="1:21" ht="13.8" hidden="1" x14ac:dyDescent="0.3">
      <c r="A365" s="76"/>
      <c r="B365" s="34" t="s">
        <v>255</v>
      </c>
      <c r="C365" s="38" t="s">
        <v>352</v>
      </c>
      <c r="D365" s="95"/>
      <c r="E365" s="131">
        <f t="shared" si="41"/>
        <v>0</v>
      </c>
      <c r="F365" s="95"/>
      <c r="G365" s="95"/>
      <c r="H365" s="95"/>
      <c r="I365" s="131">
        <f t="shared" si="42"/>
        <v>0</v>
      </c>
      <c r="J365" s="95"/>
      <c r="K365" s="95"/>
      <c r="L365" s="95"/>
      <c r="M365" s="131">
        <f t="shared" si="43"/>
        <v>0</v>
      </c>
      <c r="N365" s="95"/>
      <c r="O365" s="95"/>
      <c r="P365" s="95"/>
      <c r="Q365" s="55" t="e">
        <f t="shared" si="44"/>
        <v>#DIV/0!</v>
      </c>
      <c r="R365" s="55" t="e">
        <f t="shared" si="45"/>
        <v>#DIV/0!</v>
      </c>
      <c r="S365" s="55" t="e">
        <f t="shared" si="46"/>
        <v>#DIV/0!</v>
      </c>
      <c r="T365" s="55" t="e">
        <f t="shared" si="47"/>
        <v>#DIV/0!</v>
      </c>
      <c r="U365" s="33" t="e">
        <f>M365/#REF!%</f>
        <v>#REF!</v>
      </c>
    </row>
    <row r="366" spans="1:21" ht="27.6" hidden="1" x14ac:dyDescent="0.3">
      <c r="A366" s="76"/>
      <c r="B366" s="34" t="s">
        <v>256</v>
      </c>
      <c r="C366" s="39" t="s">
        <v>350</v>
      </c>
      <c r="D366" s="95"/>
      <c r="E366" s="131">
        <f t="shared" si="41"/>
        <v>0</v>
      </c>
      <c r="F366" s="95"/>
      <c r="G366" s="95"/>
      <c r="H366" s="95"/>
      <c r="I366" s="131">
        <f t="shared" si="42"/>
        <v>0</v>
      </c>
      <c r="J366" s="95"/>
      <c r="K366" s="95"/>
      <c r="L366" s="95"/>
      <c r="M366" s="131">
        <f t="shared" si="43"/>
        <v>0</v>
      </c>
      <c r="N366" s="95"/>
      <c r="O366" s="95"/>
      <c r="P366" s="95"/>
      <c r="Q366" s="55" t="e">
        <f t="shared" si="44"/>
        <v>#DIV/0!</v>
      </c>
      <c r="R366" s="55" t="e">
        <f t="shared" si="45"/>
        <v>#DIV/0!</v>
      </c>
      <c r="S366" s="55" t="e">
        <f t="shared" si="46"/>
        <v>#DIV/0!</v>
      </c>
      <c r="T366" s="55" t="e">
        <f t="shared" si="47"/>
        <v>#DIV/0!</v>
      </c>
      <c r="U366" s="33" t="e">
        <f>M366/#REF!%</f>
        <v>#REF!</v>
      </c>
    </row>
    <row r="367" spans="1:21" ht="27.6" hidden="1" x14ac:dyDescent="0.3">
      <c r="A367" s="76"/>
      <c r="B367" s="34" t="s">
        <v>257</v>
      </c>
      <c r="C367" s="39" t="s">
        <v>351</v>
      </c>
      <c r="D367" s="95"/>
      <c r="E367" s="131">
        <f t="shared" si="41"/>
        <v>0</v>
      </c>
      <c r="F367" s="95"/>
      <c r="G367" s="95"/>
      <c r="H367" s="95"/>
      <c r="I367" s="131">
        <f t="shared" si="42"/>
        <v>0</v>
      </c>
      <c r="J367" s="95"/>
      <c r="K367" s="95"/>
      <c r="L367" s="95"/>
      <c r="M367" s="131">
        <f t="shared" si="43"/>
        <v>0</v>
      </c>
      <c r="N367" s="95"/>
      <c r="O367" s="95"/>
      <c r="P367" s="95"/>
      <c r="Q367" s="55" t="e">
        <f t="shared" si="44"/>
        <v>#DIV/0!</v>
      </c>
      <c r="R367" s="55" t="e">
        <f t="shared" si="45"/>
        <v>#DIV/0!</v>
      </c>
      <c r="S367" s="55" t="e">
        <f t="shared" si="46"/>
        <v>#DIV/0!</v>
      </c>
      <c r="T367" s="55" t="e">
        <f t="shared" si="47"/>
        <v>#DIV/0!</v>
      </c>
      <c r="U367" s="33" t="e">
        <f>M367/#REF!%</f>
        <v>#REF!</v>
      </c>
    </row>
    <row r="368" spans="1:21" ht="41.4" hidden="1" x14ac:dyDescent="0.3">
      <c r="A368" s="76"/>
      <c r="B368" s="34" t="s">
        <v>258</v>
      </c>
      <c r="C368" s="38" t="s">
        <v>353</v>
      </c>
      <c r="D368" s="95"/>
      <c r="E368" s="131">
        <f t="shared" si="41"/>
        <v>0</v>
      </c>
      <c r="F368" s="95"/>
      <c r="G368" s="95"/>
      <c r="H368" s="95"/>
      <c r="I368" s="131">
        <f t="shared" si="42"/>
        <v>0</v>
      </c>
      <c r="J368" s="95"/>
      <c r="K368" s="95"/>
      <c r="L368" s="95"/>
      <c r="M368" s="131">
        <f t="shared" si="43"/>
        <v>0</v>
      </c>
      <c r="N368" s="95"/>
      <c r="O368" s="95"/>
      <c r="P368" s="95"/>
      <c r="Q368" s="55" t="e">
        <f t="shared" si="44"/>
        <v>#DIV/0!</v>
      </c>
      <c r="R368" s="55" t="e">
        <f t="shared" si="45"/>
        <v>#DIV/0!</v>
      </c>
      <c r="S368" s="55" t="e">
        <f t="shared" si="46"/>
        <v>#DIV/0!</v>
      </c>
      <c r="T368" s="55" t="e">
        <f t="shared" si="47"/>
        <v>#DIV/0!</v>
      </c>
      <c r="U368" s="33" t="e">
        <f>M368/#REF!%</f>
        <v>#REF!</v>
      </c>
    </row>
    <row r="369" spans="1:21" ht="27.6" hidden="1" x14ac:dyDescent="0.3">
      <c r="A369" s="76"/>
      <c r="B369" s="34" t="s">
        <v>259</v>
      </c>
      <c r="C369" s="39" t="s">
        <v>350</v>
      </c>
      <c r="D369" s="95"/>
      <c r="E369" s="131">
        <f t="shared" si="41"/>
        <v>0</v>
      </c>
      <c r="F369" s="95"/>
      <c r="G369" s="95"/>
      <c r="H369" s="95"/>
      <c r="I369" s="131">
        <f t="shared" si="42"/>
        <v>0</v>
      </c>
      <c r="J369" s="95"/>
      <c r="K369" s="95"/>
      <c r="L369" s="95"/>
      <c r="M369" s="131">
        <f t="shared" si="43"/>
        <v>0</v>
      </c>
      <c r="N369" s="95"/>
      <c r="O369" s="95"/>
      <c r="P369" s="95"/>
      <c r="Q369" s="55" t="e">
        <f t="shared" si="44"/>
        <v>#DIV/0!</v>
      </c>
      <c r="R369" s="55" t="e">
        <f t="shared" si="45"/>
        <v>#DIV/0!</v>
      </c>
      <c r="S369" s="55" t="e">
        <f t="shared" si="46"/>
        <v>#DIV/0!</v>
      </c>
      <c r="T369" s="55" t="e">
        <f t="shared" si="47"/>
        <v>#DIV/0!</v>
      </c>
      <c r="U369" s="33" t="e">
        <f>M369/#REF!%</f>
        <v>#REF!</v>
      </c>
    </row>
    <row r="370" spans="1:21" ht="27.6" hidden="1" x14ac:dyDescent="0.3">
      <c r="A370" s="76"/>
      <c r="B370" s="34" t="s">
        <v>260</v>
      </c>
      <c r="C370" s="39" t="s">
        <v>351</v>
      </c>
      <c r="D370" s="95"/>
      <c r="E370" s="131">
        <f t="shared" si="41"/>
        <v>0</v>
      </c>
      <c r="F370" s="95"/>
      <c r="G370" s="95"/>
      <c r="H370" s="95"/>
      <c r="I370" s="131">
        <f t="shared" si="42"/>
        <v>0</v>
      </c>
      <c r="J370" s="95"/>
      <c r="K370" s="95"/>
      <c r="L370" s="95"/>
      <c r="M370" s="131">
        <f t="shared" si="43"/>
        <v>0</v>
      </c>
      <c r="N370" s="95"/>
      <c r="O370" s="95"/>
      <c r="P370" s="95"/>
      <c r="Q370" s="55" t="e">
        <f t="shared" si="44"/>
        <v>#DIV/0!</v>
      </c>
      <c r="R370" s="55" t="e">
        <f t="shared" si="45"/>
        <v>#DIV/0!</v>
      </c>
      <c r="S370" s="55" t="e">
        <f t="shared" si="46"/>
        <v>#DIV/0!</v>
      </c>
      <c r="T370" s="55" t="e">
        <f t="shared" si="47"/>
        <v>#DIV/0!</v>
      </c>
      <c r="U370" s="33" t="e">
        <f>M370/#REF!%</f>
        <v>#REF!</v>
      </c>
    </row>
    <row r="371" spans="1:21" ht="13.8" hidden="1" x14ac:dyDescent="0.3">
      <c r="A371" s="76"/>
      <c r="B371" s="34" t="s">
        <v>261</v>
      </c>
      <c r="C371" s="37" t="s">
        <v>354</v>
      </c>
      <c r="D371" s="95"/>
      <c r="E371" s="131">
        <f t="shared" si="41"/>
        <v>0</v>
      </c>
      <c r="F371" s="95"/>
      <c r="G371" s="95"/>
      <c r="H371" s="95"/>
      <c r="I371" s="131">
        <f t="shared" si="42"/>
        <v>0</v>
      </c>
      <c r="J371" s="95"/>
      <c r="K371" s="95"/>
      <c r="L371" s="95"/>
      <c r="M371" s="131">
        <f t="shared" si="43"/>
        <v>0</v>
      </c>
      <c r="N371" s="95"/>
      <c r="O371" s="95"/>
      <c r="P371" s="95"/>
      <c r="Q371" s="55" t="e">
        <f t="shared" si="44"/>
        <v>#DIV/0!</v>
      </c>
      <c r="R371" s="55" t="e">
        <f t="shared" si="45"/>
        <v>#DIV/0!</v>
      </c>
      <c r="S371" s="55" t="e">
        <f t="shared" si="46"/>
        <v>#DIV/0!</v>
      </c>
      <c r="T371" s="55" t="e">
        <f t="shared" si="47"/>
        <v>#DIV/0!</v>
      </c>
      <c r="U371" s="33" t="e">
        <f>M371/#REF!%</f>
        <v>#REF!</v>
      </c>
    </row>
    <row r="372" spans="1:21" ht="41.4" hidden="1" x14ac:dyDescent="0.3">
      <c r="A372" s="76"/>
      <c r="B372" s="34" t="s">
        <v>262</v>
      </c>
      <c r="C372" s="38" t="s">
        <v>355</v>
      </c>
      <c r="D372" s="95"/>
      <c r="E372" s="131">
        <f t="shared" si="41"/>
        <v>0</v>
      </c>
      <c r="F372" s="95"/>
      <c r="G372" s="95"/>
      <c r="H372" s="95"/>
      <c r="I372" s="131">
        <f t="shared" si="42"/>
        <v>0</v>
      </c>
      <c r="J372" s="95"/>
      <c r="K372" s="95"/>
      <c r="L372" s="95"/>
      <c r="M372" s="131">
        <f t="shared" si="43"/>
        <v>0</v>
      </c>
      <c r="N372" s="95"/>
      <c r="O372" s="95"/>
      <c r="P372" s="95"/>
      <c r="Q372" s="55" t="e">
        <f t="shared" si="44"/>
        <v>#DIV/0!</v>
      </c>
      <c r="R372" s="55" t="e">
        <f t="shared" si="45"/>
        <v>#DIV/0!</v>
      </c>
      <c r="S372" s="55" t="e">
        <f t="shared" si="46"/>
        <v>#DIV/0!</v>
      </c>
      <c r="T372" s="55" t="e">
        <f t="shared" si="47"/>
        <v>#DIV/0!</v>
      </c>
      <c r="U372" s="33" t="e">
        <f>M372/#REF!%</f>
        <v>#REF!</v>
      </c>
    </row>
    <row r="373" spans="1:21" ht="13.8" hidden="1" x14ac:dyDescent="0.3">
      <c r="A373" s="76"/>
      <c r="B373" s="34" t="s">
        <v>263</v>
      </c>
      <c r="C373" s="38" t="s">
        <v>356</v>
      </c>
      <c r="D373" s="95"/>
      <c r="E373" s="131">
        <f t="shared" si="41"/>
        <v>0</v>
      </c>
      <c r="F373" s="95"/>
      <c r="G373" s="95"/>
      <c r="H373" s="95"/>
      <c r="I373" s="131">
        <f t="shared" si="42"/>
        <v>0</v>
      </c>
      <c r="J373" s="95"/>
      <c r="K373" s="95"/>
      <c r="L373" s="95"/>
      <c r="M373" s="131">
        <f t="shared" si="43"/>
        <v>0</v>
      </c>
      <c r="N373" s="95"/>
      <c r="O373" s="95"/>
      <c r="P373" s="95"/>
      <c r="Q373" s="55" t="e">
        <f t="shared" si="44"/>
        <v>#DIV/0!</v>
      </c>
      <c r="R373" s="55" t="e">
        <f t="shared" si="45"/>
        <v>#DIV/0!</v>
      </c>
      <c r="S373" s="55" t="e">
        <f t="shared" si="46"/>
        <v>#DIV/0!</v>
      </c>
      <c r="T373" s="55" t="e">
        <f t="shared" si="47"/>
        <v>#DIV/0!</v>
      </c>
      <c r="U373" s="33" t="e">
        <f>M373/#REF!%</f>
        <v>#REF!</v>
      </c>
    </row>
    <row r="374" spans="1:21" ht="27.6" hidden="1" x14ac:dyDescent="0.3">
      <c r="A374" s="76"/>
      <c r="B374" s="34" t="s">
        <v>264</v>
      </c>
      <c r="C374" s="39" t="s">
        <v>357</v>
      </c>
      <c r="D374" s="95"/>
      <c r="E374" s="131">
        <f t="shared" si="41"/>
        <v>0</v>
      </c>
      <c r="F374" s="95"/>
      <c r="G374" s="95"/>
      <c r="H374" s="95"/>
      <c r="I374" s="131">
        <f t="shared" si="42"/>
        <v>0</v>
      </c>
      <c r="J374" s="95"/>
      <c r="K374" s="95"/>
      <c r="L374" s="95"/>
      <c r="M374" s="131">
        <f t="shared" si="43"/>
        <v>0</v>
      </c>
      <c r="N374" s="95"/>
      <c r="O374" s="95"/>
      <c r="P374" s="95"/>
      <c r="Q374" s="55" t="e">
        <f t="shared" si="44"/>
        <v>#DIV/0!</v>
      </c>
      <c r="R374" s="55" t="e">
        <f t="shared" si="45"/>
        <v>#DIV/0!</v>
      </c>
      <c r="S374" s="55" t="e">
        <f t="shared" si="46"/>
        <v>#DIV/0!</v>
      </c>
      <c r="T374" s="55" t="e">
        <f t="shared" si="47"/>
        <v>#DIV/0!</v>
      </c>
      <c r="U374" s="33" t="e">
        <f>M374/#REF!%</f>
        <v>#REF!</v>
      </c>
    </row>
    <row r="375" spans="1:21" ht="27.6" hidden="1" x14ac:dyDescent="0.3">
      <c r="A375" s="76"/>
      <c r="B375" s="34" t="s">
        <v>265</v>
      </c>
      <c r="C375" s="39" t="s">
        <v>358</v>
      </c>
      <c r="D375" s="95"/>
      <c r="E375" s="131">
        <f t="shared" si="41"/>
        <v>0</v>
      </c>
      <c r="F375" s="95"/>
      <c r="G375" s="95"/>
      <c r="H375" s="95"/>
      <c r="I375" s="131">
        <f t="shared" si="42"/>
        <v>0</v>
      </c>
      <c r="J375" s="95"/>
      <c r="K375" s="95"/>
      <c r="L375" s="95"/>
      <c r="M375" s="131">
        <f t="shared" si="43"/>
        <v>0</v>
      </c>
      <c r="N375" s="95"/>
      <c r="O375" s="95"/>
      <c r="P375" s="95"/>
      <c r="Q375" s="55" t="e">
        <f t="shared" si="44"/>
        <v>#DIV/0!</v>
      </c>
      <c r="R375" s="55" t="e">
        <f t="shared" si="45"/>
        <v>#DIV/0!</v>
      </c>
      <c r="S375" s="55" t="e">
        <f t="shared" si="46"/>
        <v>#DIV/0!</v>
      </c>
      <c r="T375" s="55" t="e">
        <f t="shared" si="47"/>
        <v>#DIV/0!</v>
      </c>
      <c r="U375" s="33" t="e">
        <f>M375/#REF!%</f>
        <v>#REF!</v>
      </c>
    </row>
    <row r="376" spans="1:21" ht="27.6" hidden="1" x14ac:dyDescent="0.3">
      <c r="A376" s="76"/>
      <c r="B376" s="34" t="s">
        <v>145</v>
      </c>
      <c r="C376" s="36" t="s">
        <v>359</v>
      </c>
      <c r="D376" s="95"/>
      <c r="E376" s="131">
        <f t="shared" si="41"/>
        <v>0</v>
      </c>
      <c r="F376" s="95"/>
      <c r="G376" s="95"/>
      <c r="H376" s="95"/>
      <c r="I376" s="131">
        <f t="shared" si="42"/>
        <v>0</v>
      </c>
      <c r="J376" s="95"/>
      <c r="K376" s="95"/>
      <c r="L376" s="95"/>
      <c r="M376" s="131">
        <f t="shared" si="43"/>
        <v>0</v>
      </c>
      <c r="N376" s="95"/>
      <c r="O376" s="95"/>
      <c r="P376" s="95"/>
      <c r="Q376" s="55" t="e">
        <f t="shared" si="44"/>
        <v>#DIV/0!</v>
      </c>
      <c r="R376" s="55" t="e">
        <f t="shared" si="45"/>
        <v>#DIV/0!</v>
      </c>
      <c r="S376" s="55" t="e">
        <f t="shared" si="46"/>
        <v>#DIV/0!</v>
      </c>
      <c r="T376" s="55" t="e">
        <f t="shared" si="47"/>
        <v>#DIV/0!</v>
      </c>
      <c r="U376" s="33" t="e">
        <f>M376/#REF!%</f>
        <v>#REF!</v>
      </c>
    </row>
    <row r="377" spans="1:21" ht="13.8" hidden="1" x14ac:dyDescent="0.3">
      <c r="A377" s="76"/>
      <c r="B377" s="34" t="s">
        <v>146</v>
      </c>
      <c r="C377" s="42" t="s">
        <v>664</v>
      </c>
      <c r="D377" s="95"/>
      <c r="E377" s="131">
        <f t="shared" si="41"/>
        <v>0</v>
      </c>
      <c r="F377" s="95"/>
      <c r="G377" s="95"/>
      <c r="H377" s="95"/>
      <c r="I377" s="131">
        <f t="shared" si="42"/>
        <v>0</v>
      </c>
      <c r="J377" s="95"/>
      <c r="K377" s="95"/>
      <c r="L377" s="95"/>
      <c r="M377" s="131">
        <f t="shared" si="43"/>
        <v>0</v>
      </c>
      <c r="N377" s="95"/>
      <c r="O377" s="95"/>
      <c r="P377" s="95"/>
      <c r="Q377" s="55" t="e">
        <f t="shared" si="44"/>
        <v>#DIV/0!</v>
      </c>
      <c r="R377" s="55" t="e">
        <f t="shared" si="45"/>
        <v>#DIV/0!</v>
      </c>
      <c r="S377" s="55" t="e">
        <f t="shared" si="46"/>
        <v>#DIV/0!</v>
      </c>
      <c r="T377" s="55" t="e">
        <f t="shared" si="47"/>
        <v>#DIV/0!</v>
      </c>
      <c r="U377" s="33" t="e">
        <f>M377/#REF!%</f>
        <v>#REF!</v>
      </c>
    </row>
    <row r="378" spans="1:21" ht="27.6" hidden="1" x14ac:dyDescent="0.3">
      <c r="A378" s="76"/>
      <c r="B378" s="34" t="s">
        <v>266</v>
      </c>
      <c r="C378" s="38" t="s">
        <v>360</v>
      </c>
      <c r="D378" s="95"/>
      <c r="E378" s="131">
        <f t="shared" si="41"/>
        <v>0</v>
      </c>
      <c r="F378" s="95"/>
      <c r="G378" s="95"/>
      <c r="H378" s="95"/>
      <c r="I378" s="131">
        <f t="shared" si="42"/>
        <v>0</v>
      </c>
      <c r="J378" s="95"/>
      <c r="K378" s="95"/>
      <c r="L378" s="95"/>
      <c r="M378" s="131">
        <f t="shared" si="43"/>
        <v>0</v>
      </c>
      <c r="N378" s="95"/>
      <c r="O378" s="95"/>
      <c r="P378" s="95"/>
      <c r="Q378" s="55" t="e">
        <f t="shared" si="44"/>
        <v>#DIV/0!</v>
      </c>
      <c r="R378" s="55" t="e">
        <f t="shared" si="45"/>
        <v>#DIV/0!</v>
      </c>
      <c r="S378" s="55" t="e">
        <f t="shared" si="46"/>
        <v>#DIV/0!</v>
      </c>
      <c r="T378" s="55" t="e">
        <f t="shared" si="47"/>
        <v>#DIV/0!</v>
      </c>
      <c r="U378" s="33" t="e">
        <f>M378/#REF!%</f>
        <v>#REF!</v>
      </c>
    </row>
    <row r="379" spans="1:21" ht="27.6" hidden="1" x14ac:dyDescent="0.3">
      <c r="A379" s="76"/>
      <c r="B379" s="34" t="s">
        <v>267</v>
      </c>
      <c r="C379" s="39" t="s">
        <v>361</v>
      </c>
      <c r="D379" s="95"/>
      <c r="E379" s="131">
        <f t="shared" si="41"/>
        <v>0</v>
      </c>
      <c r="F379" s="95"/>
      <c r="G379" s="95"/>
      <c r="H379" s="95"/>
      <c r="I379" s="131">
        <f t="shared" si="42"/>
        <v>0</v>
      </c>
      <c r="J379" s="95"/>
      <c r="K379" s="95"/>
      <c r="L379" s="95"/>
      <c r="M379" s="131">
        <f t="shared" si="43"/>
        <v>0</v>
      </c>
      <c r="N379" s="95"/>
      <c r="O379" s="95"/>
      <c r="P379" s="95"/>
      <c r="Q379" s="55" t="e">
        <f t="shared" si="44"/>
        <v>#DIV/0!</v>
      </c>
      <c r="R379" s="55" t="e">
        <f t="shared" si="45"/>
        <v>#DIV/0!</v>
      </c>
      <c r="S379" s="55" t="e">
        <f t="shared" si="46"/>
        <v>#DIV/0!</v>
      </c>
      <c r="T379" s="55" t="e">
        <f t="shared" si="47"/>
        <v>#DIV/0!</v>
      </c>
      <c r="U379" s="33" t="e">
        <f>M379/#REF!%</f>
        <v>#REF!</v>
      </c>
    </row>
    <row r="380" spans="1:21" ht="27.6" hidden="1" x14ac:dyDescent="0.3">
      <c r="A380" s="76"/>
      <c r="B380" s="34" t="s">
        <v>268</v>
      </c>
      <c r="C380" s="39" t="s">
        <v>362</v>
      </c>
      <c r="D380" s="95"/>
      <c r="E380" s="131">
        <f t="shared" si="41"/>
        <v>0</v>
      </c>
      <c r="F380" s="95"/>
      <c r="G380" s="95"/>
      <c r="H380" s="95"/>
      <c r="I380" s="131">
        <f t="shared" si="42"/>
        <v>0</v>
      </c>
      <c r="J380" s="95"/>
      <c r="K380" s="95"/>
      <c r="L380" s="95"/>
      <c r="M380" s="131">
        <f t="shared" si="43"/>
        <v>0</v>
      </c>
      <c r="N380" s="95"/>
      <c r="O380" s="95"/>
      <c r="P380" s="95"/>
      <c r="Q380" s="55" t="e">
        <f t="shared" si="44"/>
        <v>#DIV/0!</v>
      </c>
      <c r="R380" s="55" t="e">
        <f t="shared" si="45"/>
        <v>#DIV/0!</v>
      </c>
      <c r="S380" s="55" t="e">
        <f t="shared" si="46"/>
        <v>#DIV/0!</v>
      </c>
      <c r="T380" s="55" t="e">
        <f t="shared" si="47"/>
        <v>#DIV/0!</v>
      </c>
      <c r="U380" s="33" t="e">
        <f>M380/#REF!%</f>
        <v>#REF!</v>
      </c>
    </row>
    <row r="381" spans="1:21" ht="27.6" hidden="1" x14ac:dyDescent="0.3">
      <c r="A381" s="76"/>
      <c r="B381" s="34" t="s">
        <v>269</v>
      </c>
      <c r="C381" s="39" t="s">
        <v>363</v>
      </c>
      <c r="D381" s="95"/>
      <c r="E381" s="131">
        <f t="shared" si="41"/>
        <v>0</v>
      </c>
      <c r="F381" s="95"/>
      <c r="G381" s="95"/>
      <c r="H381" s="95"/>
      <c r="I381" s="131">
        <f t="shared" si="42"/>
        <v>0</v>
      </c>
      <c r="J381" s="95"/>
      <c r="K381" s="95"/>
      <c r="L381" s="95"/>
      <c r="M381" s="131">
        <f t="shared" si="43"/>
        <v>0</v>
      </c>
      <c r="N381" s="95"/>
      <c r="O381" s="95"/>
      <c r="P381" s="95"/>
      <c r="Q381" s="55" t="e">
        <f t="shared" si="44"/>
        <v>#DIV/0!</v>
      </c>
      <c r="R381" s="55" t="e">
        <f t="shared" si="45"/>
        <v>#DIV/0!</v>
      </c>
      <c r="S381" s="55" t="e">
        <f t="shared" si="46"/>
        <v>#DIV/0!</v>
      </c>
      <c r="T381" s="55" t="e">
        <f t="shared" si="47"/>
        <v>#DIV/0!</v>
      </c>
      <c r="U381" s="33" t="e">
        <f>M381/#REF!%</f>
        <v>#REF!</v>
      </c>
    </row>
    <row r="382" spans="1:21" ht="27.6" hidden="1" x14ac:dyDescent="0.3">
      <c r="A382" s="76"/>
      <c r="B382" s="34" t="s">
        <v>270</v>
      </c>
      <c r="C382" s="39" t="s">
        <v>364</v>
      </c>
      <c r="D382" s="95"/>
      <c r="E382" s="131">
        <f t="shared" si="41"/>
        <v>0</v>
      </c>
      <c r="F382" s="95"/>
      <c r="G382" s="95"/>
      <c r="H382" s="95"/>
      <c r="I382" s="131">
        <f t="shared" si="42"/>
        <v>0</v>
      </c>
      <c r="J382" s="95"/>
      <c r="K382" s="95"/>
      <c r="L382" s="95"/>
      <c r="M382" s="131">
        <f t="shared" si="43"/>
        <v>0</v>
      </c>
      <c r="N382" s="95"/>
      <c r="O382" s="95"/>
      <c r="P382" s="95"/>
      <c r="Q382" s="55" t="e">
        <f t="shared" si="44"/>
        <v>#DIV/0!</v>
      </c>
      <c r="R382" s="55" t="e">
        <f t="shared" si="45"/>
        <v>#DIV/0!</v>
      </c>
      <c r="S382" s="55" t="e">
        <f t="shared" si="46"/>
        <v>#DIV/0!</v>
      </c>
      <c r="T382" s="55" t="e">
        <f t="shared" si="47"/>
        <v>#DIV/0!</v>
      </c>
      <c r="U382" s="33" t="e">
        <f>M382/#REF!%</f>
        <v>#REF!</v>
      </c>
    </row>
    <row r="383" spans="1:21" ht="41.4" hidden="1" x14ac:dyDescent="0.3">
      <c r="A383" s="76"/>
      <c r="B383" s="34" t="s">
        <v>271</v>
      </c>
      <c r="C383" s="39" t="s">
        <v>365</v>
      </c>
      <c r="D383" s="95"/>
      <c r="E383" s="131">
        <f t="shared" si="41"/>
        <v>0</v>
      </c>
      <c r="F383" s="95"/>
      <c r="G383" s="95"/>
      <c r="H383" s="95"/>
      <c r="I383" s="131">
        <f t="shared" si="42"/>
        <v>0</v>
      </c>
      <c r="J383" s="95"/>
      <c r="K383" s="95"/>
      <c r="L383" s="95"/>
      <c r="M383" s="131">
        <f t="shared" si="43"/>
        <v>0</v>
      </c>
      <c r="N383" s="95"/>
      <c r="O383" s="95"/>
      <c r="P383" s="95"/>
      <c r="Q383" s="55" t="e">
        <f t="shared" si="44"/>
        <v>#DIV/0!</v>
      </c>
      <c r="R383" s="55" t="e">
        <f t="shared" si="45"/>
        <v>#DIV/0!</v>
      </c>
      <c r="S383" s="55" t="e">
        <f t="shared" si="46"/>
        <v>#DIV/0!</v>
      </c>
      <c r="T383" s="55" t="e">
        <f t="shared" si="47"/>
        <v>#DIV/0!</v>
      </c>
      <c r="U383" s="33" t="e">
        <f>M383/#REF!%</f>
        <v>#REF!</v>
      </c>
    </row>
    <row r="384" spans="1:21" ht="27.6" hidden="1" x14ac:dyDescent="0.3">
      <c r="A384" s="76"/>
      <c r="B384" s="34" t="s">
        <v>272</v>
      </c>
      <c r="C384" s="39" t="s">
        <v>366</v>
      </c>
      <c r="D384" s="95"/>
      <c r="E384" s="131">
        <f t="shared" si="41"/>
        <v>0</v>
      </c>
      <c r="F384" s="95"/>
      <c r="G384" s="95"/>
      <c r="H384" s="95"/>
      <c r="I384" s="131">
        <f t="shared" si="42"/>
        <v>0</v>
      </c>
      <c r="J384" s="95"/>
      <c r="K384" s="95"/>
      <c r="L384" s="95"/>
      <c r="M384" s="131">
        <f t="shared" si="43"/>
        <v>0</v>
      </c>
      <c r="N384" s="95"/>
      <c r="O384" s="95"/>
      <c r="P384" s="95"/>
      <c r="Q384" s="55" t="e">
        <f t="shared" si="44"/>
        <v>#DIV/0!</v>
      </c>
      <c r="R384" s="55" t="e">
        <f t="shared" si="45"/>
        <v>#DIV/0!</v>
      </c>
      <c r="S384" s="55" t="e">
        <f t="shared" si="46"/>
        <v>#DIV/0!</v>
      </c>
      <c r="T384" s="55" t="e">
        <f t="shared" si="47"/>
        <v>#DIV/0!</v>
      </c>
      <c r="U384" s="33" t="e">
        <f>M384/#REF!%</f>
        <v>#REF!</v>
      </c>
    </row>
    <row r="385" spans="1:22" ht="27.6" hidden="1" x14ac:dyDescent="0.3">
      <c r="A385" s="76"/>
      <c r="B385" s="34" t="s">
        <v>273</v>
      </c>
      <c r="C385" s="39" t="s">
        <v>367</v>
      </c>
      <c r="D385" s="95"/>
      <c r="E385" s="131">
        <f t="shared" si="41"/>
        <v>0</v>
      </c>
      <c r="F385" s="95"/>
      <c r="G385" s="95"/>
      <c r="H385" s="95"/>
      <c r="I385" s="131">
        <f t="shared" si="42"/>
        <v>0</v>
      </c>
      <c r="J385" s="95"/>
      <c r="K385" s="95"/>
      <c r="L385" s="95"/>
      <c r="M385" s="131">
        <f t="shared" si="43"/>
        <v>0</v>
      </c>
      <c r="N385" s="95"/>
      <c r="O385" s="95"/>
      <c r="P385" s="95"/>
      <c r="Q385" s="55" t="e">
        <f t="shared" si="44"/>
        <v>#DIV/0!</v>
      </c>
      <c r="R385" s="55" t="e">
        <f t="shared" si="45"/>
        <v>#DIV/0!</v>
      </c>
      <c r="S385" s="55" t="e">
        <f t="shared" si="46"/>
        <v>#DIV/0!</v>
      </c>
      <c r="T385" s="55" t="e">
        <f t="shared" si="47"/>
        <v>#DIV/0!</v>
      </c>
      <c r="U385" s="33" t="e">
        <f>M385/#REF!%</f>
        <v>#REF!</v>
      </c>
    </row>
    <row r="386" spans="1:22" ht="41.4" hidden="1" x14ac:dyDescent="0.3">
      <c r="A386" s="76"/>
      <c r="B386" s="34" t="s">
        <v>274</v>
      </c>
      <c r="C386" s="39" t="s">
        <v>368</v>
      </c>
      <c r="D386" s="95"/>
      <c r="E386" s="131">
        <f t="shared" si="41"/>
        <v>0</v>
      </c>
      <c r="F386" s="95"/>
      <c r="G386" s="95"/>
      <c r="H386" s="95"/>
      <c r="I386" s="131">
        <f t="shared" si="42"/>
        <v>0</v>
      </c>
      <c r="J386" s="95"/>
      <c r="K386" s="95"/>
      <c r="L386" s="95"/>
      <c r="M386" s="131">
        <f t="shared" si="43"/>
        <v>0</v>
      </c>
      <c r="N386" s="95"/>
      <c r="O386" s="95"/>
      <c r="P386" s="95"/>
      <c r="Q386" s="55" t="e">
        <f t="shared" si="44"/>
        <v>#DIV/0!</v>
      </c>
      <c r="R386" s="55" t="e">
        <f t="shared" si="45"/>
        <v>#DIV/0!</v>
      </c>
      <c r="S386" s="55" t="e">
        <f t="shared" si="46"/>
        <v>#DIV/0!</v>
      </c>
      <c r="T386" s="55" t="e">
        <f t="shared" si="47"/>
        <v>#DIV/0!</v>
      </c>
      <c r="U386" s="33" t="e">
        <f>M386/#REF!%</f>
        <v>#REF!</v>
      </c>
    </row>
    <row r="387" spans="1:22" ht="27.6" hidden="1" x14ac:dyDescent="0.3">
      <c r="A387" s="76"/>
      <c r="B387" s="34" t="s">
        <v>275</v>
      </c>
      <c r="C387" s="38" t="s">
        <v>369</v>
      </c>
      <c r="D387" s="95"/>
      <c r="E387" s="131">
        <f t="shared" si="41"/>
        <v>0</v>
      </c>
      <c r="F387" s="95"/>
      <c r="G387" s="95"/>
      <c r="H387" s="95"/>
      <c r="I387" s="131">
        <f t="shared" si="42"/>
        <v>0</v>
      </c>
      <c r="J387" s="95"/>
      <c r="K387" s="95"/>
      <c r="L387" s="95"/>
      <c r="M387" s="131">
        <f t="shared" si="43"/>
        <v>0</v>
      </c>
      <c r="N387" s="95"/>
      <c r="O387" s="95"/>
      <c r="P387" s="95"/>
      <c r="Q387" s="55" t="e">
        <f t="shared" si="44"/>
        <v>#DIV/0!</v>
      </c>
      <c r="R387" s="55" t="e">
        <f t="shared" si="45"/>
        <v>#DIV/0!</v>
      </c>
      <c r="S387" s="55" t="e">
        <f t="shared" si="46"/>
        <v>#DIV/0!</v>
      </c>
      <c r="T387" s="55" t="e">
        <f t="shared" si="47"/>
        <v>#DIV/0!</v>
      </c>
      <c r="U387" s="33" t="e">
        <f>M387/#REF!%</f>
        <v>#REF!</v>
      </c>
    </row>
    <row r="388" spans="1:22" ht="27.6" hidden="1" x14ac:dyDescent="0.3">
      <c r="A388" s="76"/>
      <c r="B388" s="34" t="s">
        <v>276</v>
      </c>
      <c r="C388" s="39" t="s">
        <v>370</v>
      </c>
      <c r="D388" s="95"/>
      <c r="E388" s="131">
        <f t="shared" si="41"/>
        <v>0</v>
      </c>
      <c r="F388" s="95"/>
      <c r="G388" s="95"/>
      <c r="H388" s="95"/>
      <c r="I388" s="131">
        <f t="shared" si="42"/>
        <v>0</v>
      </c>
      <c r="J388" s="95"/>
      <c r="K388" s="95"/>
      <c r="L388" s="95"/>
      <c r="M388" s="131">
        <f t="shared" si="43"/>
        <v>0</v>
      </c>
      <c r="N388" s="95"/>
      <c r="O388" s="95"/>
      <c r="P388" s="95"/>
      <c r="Q388" s="55" t="e">
        <f t="shared" si="44"/>
        <v>#DIV/0!</v>
      </c>
      <c r="R388" s="55" t="e">
        <f t="shared" si="45"/>
        <v>#DIV/0!</v>
      </c>
      <c r="S388" s="55" t="e">
        <f t="shared" si="46"/>
        <v>#DIV/0!</v>
      </c>
      <c r="T388" s="55" t="e">
        <f t="shared" si="47"/>
        <v>#DIV/0!</v>
      </c>
      <c r="U388" s="33" t="e">
        <f>M388/#REF!%</f>
        <v>#REF!</v>
      </c>
    </row>
    <row r="389" spans="1:22" ht="13.8" x14ac:dyDescent="0.3">
      <c r="A389" s="76"/>
      <c r="B389" s="34" t="s">
        <v>261</v>
      </c>
      <c r="C389" s="37" t="s">
        <v>46</v>
      </c>
      <c r="D389" s="95">
        <v>524</v>
      </c>
      <c r="E389" s="131">
        <f t="shared" si="41"/>
        <v>395.60205000000002</v>
      </c>
      <c r="F389" s="95">
        <v>395.60205000000002</v>
      </c>
      <c r="G389" s="95"/>
      <c r="H389" s="95"/>
      <c r="I389" s="131">
        <f t="shared" si="42"/>
        <v>102.60205000000001</v>
      </c>
      <c r="J389" s="95">
        <v>102.60205000000001</v>
      </c>
      <c r="K389" s="95"/>
      <c r="L389" s="95"/>
      <c r="M389" s="131">
        <f t="shared" si="43"/>
        <v>0</v>
      </c>
      <c r="N389" s="95"/>
      <c r="O389" s="95"/>
      <c r="P389" s="95"/>
      <c r="Q389" s="55">
        <f t="shared" si="44"/>
        <v>0</v>
      </c>
      <c r="R389" s="55">
        <f t="shared" si="45"/>
        <v>0</v>
      </c>
      <c r="S389" s="55" t="e">
        <f t="shared" si="46"/>
        <v>#DIV/0!</v>
      </c>
      <c r="T389" s="55" t="e">
        <f t="shared" si="47"/>
        <v>#DIV/0!</v>
      </c>
      <c r="U389" s="33"/>
    </row>
    <row r="390" spans="1:22" ht="72" x14ac:dyDescent="0.3">
      <c r="A390" s="76" t="s">
        <v>804</v>
      </c>
      <c r="B390" s="34"/>
      <c r="C390" s="47" t="s">
        <v>714</v>
      </c>
      <c r="D390" s="95">
        <f>D391+D473</f>
        <v>87.8</v>
      </c>
      <c r="E390" s="131">
        <f t="shared" si="41"/>
        <v>87.8</v>
      </c>
      <c r="F390" s="95">
        <f>F391+F473</f>
        <v>87.8</v>
      </c>
      <c r="G390" s="95">
        <f>G391+G473</f>
        <v>0</v>
      </c>
      <c r="H390" s="95">
        <f>H391+H473</f>
        <v>0</v>
      </c>
      <c r="I390" s="131">
        <f t="shared" si="42"/>
        <v>43.9</v>
      </c>
      <c r="J390" s="95">
        <f>J391+J473</f>
        <v>43.9</v>
      </c>
      <c r="K390" s="95">
        <f>K391+K473</f>
        <v>0</v>
      </c>
      <c r="L390" s="95">
        <f>L391+L473</f>
        <v>0</v>
      </c>
      <c r="M390" s="131">
        <f t="shared" si="43"/>
        <v>37.475000000000001</v>
      </c>
      <c r="N390" s="95">
        <f>N391+N473</f>
        <v>37.475000000000001</v>
      </c>
      <c r="O390" s="95">
        <f>O391+O473</f>
        <v>0</v>
      </c>
      <c r="P390" s="95">
        <f>P391+P473</f>
        <v>0</v>
      </c>
      <c r="Q390" s="55">
        <f t="shared" si="44"/>
        <v>85.364464692482926</v>
      </c>
      <c r="R390" s="55">
        <f t="shared" si="45"/>
        <v>85.364464692482926</v>
      </c>
      <c r="S390" s="55" t="e">
        <f t="shared" si="46"/>
        <v>#DIV/0!</v>
      </c>
      <c r="T390" s="55" t="e">
        <f t="shared" si="47"/>
        <v>#DIV/0!</v>
      </c>
      <c r="U390" s="33" t="e">
        <f>M390/#REF!%</f>
        <v>#REF!</v>
      </c>
      <c r="V390" s="19"/>
    </row>
    <row r="391" spans="1:22" ht="13.8" x14ac:dyDescent="0.3">
      <c r="A391" s="76"/>
      <c r="B391" s="34" t="s">
        <v>61</v>
      </c>
      <c r="C391" s="36" t="s">
        <v>7</v>
      </c>
      <c r="D391" s="95">
        <f>D442</f>
        <v>33.799999999999997</v>
      </c>
      <c r="E391" s="131">
        <f t="shared" si="41"/>
        <v>33.799999999999997</v>
      </c>
      <c r="F391" s="95">
        <f>F442</f>
        <v>33.799999999999997</v>
      </c>
      <c r="G391" s="95">
        <f>G442</f>
        <v>0</v>
      </c>
      <c r="H391" s="95">
        <f>H442</f>
        <v>0</v>
      </c>
      <c r="I391" s="131">
        <f t="shared" si="42"/>
        <v>16.899999999999999</v>
      </c>
      <c r="J391" s="95">
        <f>J442</f>
        <v>16.899999999999999</v>
      </c>
      <c r="K391" s="95">
        <f>K442</f>
        <v>0</v>
      </c>
      <c r="L391" s="95">
        <f>L442</f>
        <v>0</v>
      </c>
      <c r="M391" s="131">
        <f t="shared" si="43"/>
        <v>10.84</v>
      </c>
      <c r="N391" s="95">
        <f>N442</f>
        <v>10.84</v>
      </c>
      <c r="O391" s="95">
        <f>O442</f>
        <v>0</v>
      </c>
      <c r="P391" s="95">
        <f>P442</f>
        <v>0</v>
      </c>
      <c r="Q391" s="55">
        <f t="shared" si="44"/>
        <v>64.142011834319533</v>
      </c>
      <c r="R391" s="55">
        <f t="shared" si="45"/>
        <v>64.142011834319533</v>
      </c>
      <c r="S391" s="55" t="e">
        <f t="shared" si="46"/>
        <v>#DIV/0!</v>
      </c>
      <c r="T391" s="55" t="e">
        <f t="shared" si="47"/>
        <v>#DIV/0!</v>
      </c>
      <c r="U391" s="33" t="e">
        <f>M391/#REF!%</f>
        <v>#REF!</v>
      </c>
      <c r="V391" s="19"/>
    </row>
    <row r="392" spans="1:22" ht="13.8" hidden="1" x14ac:dyDescent="0.3">
      <c r="A392" s="76"/>
      <c r="B392" s="34" t="s">
        <v>197</v>
      </c>
      <c r="C392" s="37" t="s">
        <v>171</v>
      </c>
      <c r="D392" s="95"/>
      <c r="E392" s="131">
        <f t="shared" si="41"/>
        <v>0</v>
      </c>
      <c r="F392" s="95"/>
      <c r="G392" s="95"/>
      <c r="H392" s="95"/>
      <c r="I392" s="131">
        <f t="shared" si="42"/>
        <v>0</v>
      </c>
      <c r="J392" s="95"/>
      <c r="K392" s="95"/>
      <c r="L392" s="95"/>
      <c r="M392" s="131">
        <f t="shared" si="43"/>
        <v>0</v>
      </c>
      <c r="N392" s="95"/>
      <c r="O392" s="95"/>
      <c r="P392" s="95"/>
      <c r="Q392" s="55" t="e">
        <f t="shared" si="44"/>
        <v>#DIV/0!</v>
      </c>
      <c r="R392" s="55" t="e">
        <f t="shared" si="45"/>
        <v>#DIV/0!</v>
      </c>
      <c r="S392" s="55" t="e">
        <f t="shared" si="46"/>
        <v>#DIV/0!</v>
      </c>
      <c r="T392" s="55" t="e">
        <f t="shared" si="47"/>
        <v>#DIV/0!</v>
      </c>
      <c r="U392" s="33" t="e">
        <f>M392/#REF!%</f>
        <v>#REF!</v>
      </c>
      <c r="V392" s="19"/>
    </row>
    <row r="393" spans="1:22" ht="13.8" hidden="1" x14ac:dyDescent="0.3">
      <c r="A393" s="76"/>
      <c r="B393" s="34" t="s">
        <v>198</v>
      </c>
      <c r="C393" s="38" t="s">
        <v>172</v>
      </c>
      <c r="D393" s="95"/>
      <c r="E393" s="131">
        <f t="shared" si="41"/>
        <v>0</v>
      </c>
      <c r="F393" s="95"/>
      <c r="G393" s="95"/>
      <c r="H393" s="95"/>
      <c r="I393" s="131">
        <f t="shared" si="42"/>
        <v>0</v>
      </c>
      <c r="J393" s="95"/>
      <c r="K393" s="95"/>
      <c r="L393" s="95"/>
      <c r="M393" s="131">
        <f t="shared" si="43"/>
        <v>0</v>
      </c>
      <c r="N393" s="95"/>
      <c r="O393" s="95"/>
      <c r="P393" s="95"/>
      <c r="Q393" s="55" t="e">
        <f t="shared" si="44"/>
        <v>#DIV/0!</v>
      </c>
      <c r="R393" s="55" t="e">
        <f t="shared" si="45"/>
        <v>#DIV/0!</v>
      </c>
      <c r="S393" s="55" t="e">
        <f t="shared" si="46"/>
        <v>#DIV/0!</v>
      </c>
      <c r="T393" s="55" t="e">
        <f t="shared" si="47"/>
        <v>#DIV/0!</v>
      </c>
      <c r="U393" s="33" t="e">
        <f>M393/#REF!%</f>
        <v>#REF!</v>
      </c>
      <c r="V393" s="19"/>
    </row>
    <row r="394" spans="1:22" ht="27.6" hidden="1" x14ac:dyDescent="0.3">
      <c r="A394" s="76"/>
      <c r="B394" s="34" t="s">
        <v>199</v>
      </c>
      <c r="C394" s="39" t="s">
        <v>173</v>
      </c>
      <c r="D394" s="95"/>
      <c r="E394" s="131">
        <f t="shared" si="41"/>
        <v>0</v>
      </c>
      <c r="F394" s="95"/>
      <c r="G394" s="95"/>
      <c r="H394" s="95"/>
      <c r="I394" s="131">
        <f t="shared" si="42"/>
        <v>0</v>
      </c>
      <c r="J394" s="95"/>
      <c r="K394" s="95"/>
      <c r="L394" s="95"/>
      <c r="M394" s="131">
        <f t="shared" si="43"/>
        <v>0</v>
      </c>
      <c r="N394" s="95"/>
      <c r="O394" s="95"/>
      <c r="P394" s="95"/>
      <c r="Q394" s="55" t="e">
        <f t="shared" si="44"/>
        <v>#DIV/0!</v>
      </c>
      <c r="R394" s="55" t="e">
        <f t="shared" si="45"/>
        <v>#DIV/0!</v>
      </c>
      <c r="S394" s="55" t="e">
        <f t="shared" si="46"/>
        <v>#DIV/0!</v>
      </c>
      <c r="T394" s="55" t="e">
        <f t="shared" si="47"/>
        <v>#DIV/0!</v>
      </c>
      <c r="U394" s="33" t="e">
        <f>M394/#REF!%</f>
        <v>#REF!</v>
      </c>
      <c r="V394" s="19"/>
    </row>
    <row r="395" spans="1:22" ht="27.6" hidden="1" x14ac:dyDescent="0.3">
      <c r="A395" s="76"/>
      <c r="B395" s="34" t="s">
        <v>200</v>
      </c>
      <c r="C395" s="39" t="s">
        <v>174</v>
      </c>
      <c r="D395" s="95"/>
      <c r="E395" s="131">
        <f t="shared" ref="E395:E458" si="48">F395+G395</f>
        <v>0</v>
      </c>
      <c r="F395" s="95"/>
      <c r="G395" s="95"/>
      <c r="H395" s="95"/>
      <c r="I395" s="131">
        <f t="shared" ref="I395:I458" si="49">J395+K395</f>
        <v>0</v>
      </c>
      <c r="J395" s="95"/>
      <c r="K395" s="95"/>
      <c r="L395" s="95"/>
      <c r="M395" s="131">
        <f t="shared" ref="M395:M458" si="50">N395+O395</f>
        <v>0</v>
      </c>
      <c r="N395" s="95"/>
      <c r="O395" s="95"/>
      <c r="P395" s="95"/>
      <c r="Q395" s="55" t="e">
        <f t="shared" ref="Q395:Q458" si="51">M395/I395*100</f>
        <v>#DIV/0!</v>
      </c>
      <c r="R395" s="55" t="e">
        <f t="shared" ref="R395:R458" si="52">N395/J395*100</f>
        <v>#DIV/0!</v>
      </c>
      <c r="S395" s="55" t="e">
        <f t="shared" ref="S395:S458" si="53">O395/K395*100</f>
        <v>#DIV/0!</v>
      </c>
      <c r="T395" s="55" t="e">
        <f t="shared" ref="T395:T458" si="54">P395/L395*100</f>
        <v>#DIV/0!</v>
      </c>
      <c r="U395" s="33" t="e">
        <f>M395/#REF!%</f>
        <v>#REF!</v>
      </c>
      <c r="V395" s="19"/>
    </row>
    <row r="396" spans="1:22" ht="13.8" hidden="1" x14ac:dyDescent="0.3">
      <c r="A396" s="76"/>
      <c r="B396" s="34" t="s">
        <v>201</v>
      </c>
      <c r="C396" s="38" t="s">
        <v>175</v>
      </c>
      <c r="D396" s="95"/>
      <c r="E396" s="131">
        <f t="shared" si="48"/>
        <v>0</v>
      </c>
      <c r="F396" s="95"/>
      <c r="G396" s="95"/>
      <c r="H396" s="95"/>
      <c r="I396" s="131">
        <f t="shared" si="49"/>
        <v>0</v>
      </c>
      <c r="J396" s="95"/>
      <c r="K396" s="95"/>
      <c r="L396" s="95"/>
      <c r="M396" s="131">
        <f t="shared" si="50"/>
        <v>0</v>
      </c>
      <c r="N396" s="95"/>
      <c r="O396" s="95"/>
      <c r="P396" s="95"/>
      <c r="Q396" s="55" t="e">
        <f t="shared" si="51"/>
        <v>#DIV/0!</v>
      </c>
      <c r="R396" s="55" t="e">
        <f t="shared" si="52"/>
        <v>#DIV/0!</v>
      </c>
      <c r="S396" s="55" t="e">
        <f t="shared" si="53"/>
        <v>#DIV/0!</v>
      </c>
      <c r="T396" s="55" t="e">
        <f t="shared" si="54"/>
        <v>#DIV/0!</v>
      </c>
      <c r="U396" s="33" t="e">
        <f>M396/#REF!%</f>
        <v>#REF!</v>
      </c>
      <c r="V396" s="19"/>
    </row>
    <row r="397" spans="1:22" ht="13.8" hidden="1" x14ac:dyDescent="0.3">
      <c r="A397" s="76"/>
      <c r="B397" s="34" t="s">
        <v>202</v>
      </c>
      <c r="C397" s="37" t="s">
        <v>176</v>
      </c>
      <c r="D397" s="95"/>
      <c r="E397" s="131">
        <f t="shared" si="48"/>
        <v>0</v>
      </c>
      <c r="F397" s="95"/>
      <c r="G397" s="95"/>
      <c r="H397" s="95"/>
      <c r="I397" s="131">
        <f t="shared" si="49"/>
        <v>0</v>
      </c>
      <c r="J397" s="95"/>
      <c r="K397" s="95"/>
      <c r="L397" s="95"/>
      <c r="M397" s="131">
        <f t="shared" si="50"/>
        <v>0</v>
      </c>
      <c r="N397" s="95"/>
      <c r="O397" s="95"/>
      <c r="P397" s="95"/>
      <c r="Q397" s="55" t="e">
        <f t="shared" si="51"/>
        <v>#DIV/0!</v>
      </c>
      <c r="R397" s="55" t="e">
        <f t="shared" si="52"/>
        <v>#DIV/0!</v>
      </c>
      <c r="S397" s="55" t="e">
        <f t="shared" si="53"/>
        <v>#DIV/0!</v>
      </c>
      <c r="T397" s="55" t="e">
        <f t="shared" si="54"/>
        <v>#DIV/0!</v>
      </c>
      <c r="U397" s="33" t="e">
        <f>M397/#REF!%</f>
        <v>#REF!</v>
      </c>
      <c r="V397" s="19"/>
    </row>
    <row r="398" spans="1:22" ht="41.4" hidden="1" x14ac:dyDescent="0.3">
      <c r="A398" s="76"/>
      <c r="B398" s="34" t="s">
        <v>203</v>
      </c>
      <c r="C398" s="38" t="s">
        <v>177</v>
      </c>
      <c r="D398" s="95"/>
      <c r="E398" s="131">
        <f t="shared" si="48"/>
        <v>0</v>
      </c>
      <c r="F398" s="95"/>
      <c r="G398" s="95"/>
      <c r="H398" s="95"/>
      <c r="I398" s="131">
        <f t="shared" si="49"/>
        <v>0</v>
      </c>
      <c r="J398" s="95"/>
      <c r="K398" s="95"/>
      <c r="L398" s="95"/>
      <c r="M398" s="131">
        <f t="shared" si="50"/>
        <v>0</v>
      </c>
      <c r="N398" s="95"/>
      <c r="O398" s="95"/>
      <c r="P398" s="95"/>
      <c r="Q398" s="55" t="e">
        <f t="shared" si="51"/>
        <v>#DIV/0!</v>
      </c>
      <c r="R398" s="55" t="e">
        <f t="shared" si="52"/>
        <v>#DIV/0!</v>
      </c>
      <c r="S398" s="55" t="e">
        <f t="shared" si="53"/>
        <v>#DIV/0!</v>
      </c>
      <c r="T398" s="55" t="e">
        <f t="shared" si="54"/>
        <v>#DIV/0!</v>
      </c>
      <c r="U398" s="33" t="e">
        <f>M398/#REF!%</f>
        <v>#REF!</v>
      </c>
      <c r="V398" s="19"/>
    </row>
    <row r="399" spans="1:22" ht="13.8" hidden="1" x14ac:dyDescent="0.3">
      <c r="A399" s="76"/>
      <c r="B399" s="34" t="s">
        <v>204</v>
      </c>
      <c r="C399" s="38" t="s">
        <v>178</v>
      </c>
      <c r="D399" s="95"/>
      <c r="E399" s="131">
        <f t="shared" si="48"/>
        <v>0</v>
      </c>
      <c r="F399" s="95"/>
      <c r="G399" s="95"/>
      <c r="H399" s="95"/>
      <c r="I399" s="131">
        <f t="shared" si="49"/>
        <v>0</v>
      </c>
      <c r="J399" s="95"/>
      <c r="K399" s="95"/>
      <c r="L399" s="95"/>
      <c r="M399" s="131">
        <f t="shared" si="50"/>
        <v>0</v>
      </c>
      <c r="N399" s="95"/>
      <c r="O399" s="95"/>
      <c r="P399" s="95"/>
      <c r="Q399" s="55" t="e">
        <f t="shared" si="51"/>
        <v>#DIV/0!</v>
      </c>
      <c r="R399" s="55" t="e">
        <f t="shared" si="52"/>
        <v>#DIV/0!</v>
      </c>
      <c r="S399" s="55" t="e">
        <f t="shared" si="53"/>
        <v>#DIV/0!</v>
      </c>
      <c r="T399" s="55" t="e">
        <f t="shared" si="54"/>
        <v>#DIV/0!</v>
      </c>
      <c r="U399" s="33" t="e">
        <f>M399/#REF!%</f>
        <v>#REF!</v>
      </c>
      <c r="V399" s="19"/>
    </row>
    <row r="400" spans="1:22" ht="27.6" hidden="1" x14ac:dyDescent="0.3">
      <c r="A400" s="76"/>
      <c r="B400" s="34" t="s">
        <v>205</v>
      </c>
      <c r="C400" s="39" t="s">
        <v>179</v>
      </c>
      <c r="D400" s="95"/>
      <c r="E400" s="131">
        <f t="shared" si="48"/>
        <v>0</v>
      </c>
      <c r="F400" s="95"/>
      <c r="G400" s="95"/>
      <c r="H400" s="95"/>
      <c r="I400" s="131">
        <f t="shared" si="49"/>
        <v>0</v>
      </c>
      <c r="J400" s="95"/>
      <c r="K400" s="95"/>
      <c r="L400" s="95"/>
      <c r="M400" s="131">
        <f t="shared" si="50"/>
        <v>0</v>
      </c>
      <c r="N400" s="95"/>
      <c r="O400" s="95"/>
      <c r="P400" s="95"/>
      <c r="Q400" s="55" t="e">
        <f t="shared" si="51"/>
        <v>#DIV/0!</v>
      </c>
      <c r="R400" s="55" t="e">
        <f t="shared" si="52"/>
        <v>#DIV/0!</v>
      </c>
      <c r="S400" s="55" t="e">
        <f t="shared" si="53"/>
        <v>#DIV/0!</v>
      </c>
      <c r="T400" s="55" t="e">
        <f t="shared" si="54"/>
        <v>#DIV/0!</v>
      </c>
      <c r="U400" s="33" t="e">
        <f>M400/#REF!%</f>
        <v>#REF!</v>
      </c>
      <c r="V400" s="19"/>
    </row>
    <row r="401" spans="1:22" ht="27.6" hidden="1" x14ac:dyDescent="0.3">
      <c r="A401" s="76"/>
      <c r="B401" s="34" t="s">
        <v>206</v>
      </c>
      <c r="C401" s="39" t="s">
        <v>180</v>
      </c>
      <c r="D401" s="95"/>
      <c r="E401" s="131">
        <f t="shared" si="48"/>
        <v>0</v>
      </c>
      <c r="F401" s="95"/>
      <c r="G401" s="95"/>
      <c r="H401" s="95"/>
      <c r="I401" s="131">
        <f t="shared" si="49"/>
        <v>0</v>
      </c>
      <c r="J401" s="95"/>
      <c r="K401" s="95"/>
      <c r="L401" s="95"/>
      <c r="M401" s="131">
        <f t="shared" si="50"/>
        <v>0</v>
      </c>
      <c r="N401" s="95"/>
      <c r="O401" s="95"/>
      <c r="P401" s="95"/>
      <c r="Q401" s="55" t="e">
        <f t="shared" si="51"/>
        <v>#DIV/0!</v>
      </c>
      <c r="R401" s="55" t="e">
        <f t="shared" si="52"/>
        <v>#DIV/0!</v>
      </c>
      <c r="S401" s="55" t="e">
        <f t="shared" si="53"/>
        <v>#DIV/0!</v>
      </c>
      <c r="T401" s="55" t="e">
        <f t="shared" si="54"/>
        <v>#DIV/0!</v>
      </c>
      <c r="U401" s="33" t="e">
        <f>M401/#REF!%</f>
        <v>#REF!</v>
      </c>
      <c r="V401" s="19"/>
    </row>
    <row r="402" spans="1:22" ht="13.8" hidden="1" x14ac:dyDescent="0.3">
      <c r="A402" s="76"/>
      <c r="B402" s="34" t="s">
        <v>207</v>
      </c>
      <c r="C402" s="38" t="s">
        <v>181</v>
      </c>
      <c r="D402" s="95"/>
      <c r="E402" s="131">
        <f t="shared" si="48"/>
        <v>0</v>
      </c>
      <c r="F402" s="95"/>
      <c r="G402" s="95"/>
      <c r="H402" s="95"/>
      <c r="I402" s="131">
        <f t="shared" si="49"/>
        <v>0</v>
      </c>
      <c r="J402" s="95"/>
      <c r="K402" s="95"/>
      <c r="L402" s="95"/>
      <c r="M402" s="131">
        <f t="shared" si="50"/>
        <v>0</v>
      </c>
      <c r="N402" s="95"/>
      <c r="O402" s="95"/>
      <c r="P402" s="95"/>
      <c r="Q402" s="55" t="e">
        <f t="shared" si="51"/>
        <v>#DIV/0!</v>
      </c>
      <c r="R402" s="55" t="e">
        <f t="shared" si="52"/>
        <v>#DIV/0!</v>
      </c>
      <c r="S402" s="55" t="e">
        <f t="shared" si="53"/>
        <v>#DIV/0!</v>
      </c>
      <c r="T402" s="55" t="e">
        <f t="shared" si="54"/>
        <v>#DIV/0!</v>
      </c>
      <c r="U402" s="33" t="e">
        <f>M402/#REF!%</f>
        <v>#REF!</v>
      </c>
      <c r="V402" s="19"/>
    </row>
    <row r="403" spans="1:22" ht="27.6" hidden="1" x14ac:dyDescent="0.3">
      <c r="A403" s="76"/>
      <c r="B403" s="34" t="s">
        <v>208</v>
      </c>
      <c r="C403" s="39" t="s">
        <v>182</v>
      </c>
      <c r="D403" s="95"/>
      <c r="E403" s="131">
        <f t="shared" si="48"/>
        <v>0</v>
      </c>
      <c r="F403" s="95"/>
      <c r="G403" s="95"/>
      <c r="H403" s="95"/>
      <c r="I403" s="131">
        <f t="shared" si="49"/>
        <v>0</v>
      </c>
      <c r="J403" s="95"/>
      <c r="K403" s="95"/>
      <c r="L403" s="95"/>
      <c r="M403" s="131">
        <f t="shared" si="50"/>
        <v>0</v>
      </c>
      <c r="N403" s="95"/>
      <c r="O403" s="95"/>
      <c r="P403" s="95"/>
      <c r="Q403" s="55" t="e">
        <f t="shared" si="51"/>
        <v>#DIV/0!</v>
      </c>
      <c r="R403" s="55" t="e">
        <f t="shared" si="52"/>
        <v>#DIV/0!</v>
      </c>
      <c r="S403" s="55" t="e">
        <f t="shared" si="53"/>
        <v>#DIV/0!</v>
      </c>
      <c r="T403" s="55" t="e">
        <f t="shared" si="54"/>
        <v>#DIV/0!</v>
      </c>
      <c r="U403" s="33" t="e">
        <f>M403/#REF!%</f>
        <v>#REF!</v>
      </c>
      <c r="V403" s="19"/>
    </row>
    <row r="404" spans="1:22" ht="82.8" hidden="1" x14ac:dyDescent="0.3">
      <c r="A404" s="76"/>
      <c r="B404" s="34" t="s">
        <v>209</v>
      </c>
      <c r="C404" s="39" t="s">
        <v>183</v>
      </c>
      <c r="D404" s="95"/>
      <c r="E404" s="131">
        <f t="shared" si="48"/>
        <v>0</v>
      </c>
      <c r="F404" s="95"/>
      <c r="G404" s="95"/>
      <c r="H404" s="95"/>
      <c r="I404" s="131">
        <f t="shared" si="49"/>
        <v>0</v>
      </c>
      <c r="J404" s="95"/>
      <c r="K404" s="95"/>
      <c r="L404" s="95"/>
      <c r="M404" s="131">
        <f t="shared" si="50"/>
        <v>0</v>
      </c>
      <c r="N404" s="95"/>
      <c r="O404" s="95"/>
      <c r="P404" s="95"/>
      <c r="Q404" s="55" t="e">
        <f t="shared" si="51"/>
        <v>#DIV/0!</v>
      </c>
      <c r="R404" s="55" t="e">
        <f t="shared" si="52"/>
        <v>#DIV/0!</v>
      </c>
      <c r="S404" s="55" t="e">
        <f t="shared" si="53"/>
        <v>#DIV/0!</v>
      </c>
      <c r="T404" s="55" t="e">
        <f t="shared" si="54"/>
        <v>#DIV/0!</v>
      </c>
      <c r="U404" s="33" t="e">
        <f>M404/#REF!%</f>
        <v>#REF!</v>
      </c>
      <c r="V404" s="19"/>
    </row>
    <row r="405" spans="1:22" ht="151.80000000000001" hidden="1" x14ac:dyDescent="0.3">
      <c r="A405" s="76"/>
      <c r="B405" s="34" t="s">
        <v>210</v>
      </c>
      <c r="C405" s="39" t="s">
        <v>285</v>
      </c>
      <c r="D405" s="95"/>
      <c r="E405" s="131">
        <f t="shared" si="48"/>
        <v>0</v>
      </c>
      <c r="F405" s="95"/>
      <c r="G405" s="95"/>
      <c r="H405" s="95"/>
      <c r="I405" s="131">
        <f t="shared" si="49"/>
        <v>0</v>
      </c>
      <c r="J405" s="95"/>
      <c r="K405" s="95"/>
      <c r="L405" s="95"/>
      <c r="M405" s="131">
        <f t="shared" si="50"/>
        <v>0</v>
      </c>
      <c r="N405" s="95"/>
      <c r="O405" s="95"/>
      <c r="P405" s="95"/>
      <c r="Q405" s="55" t="e">
        <f t="shared" si="51"/>
        <v>#DIV/0!</v>
      </c>
      <c r="R405" s="55" t="e">
        <f t="shared" si="52"/>
        <v>#DIV/0!</v>
      </c>
      <c r="S405" s="55" t="e">
        <f t="shared" si="53"/>
        <v>#DIV/0!</v>
      </c>
      <c r="T405" s="55" t="e">
        <f t="shared" si="54"/>
        <v>#DIV/0!</v>
      </c>
      <c r="U405" s="33" t="e">
        <f>M405/#REF!%</f>
        <v>#REF!</v>
      </c>
      <c r="V405" s="19"/>
    </row>
    <row r="406" spans="1:22" ht="41.4" hidden="1" x14ac:dyDescent="0.3">
      <c r="A406" s="76"/>
      <c r="B406" s="34" t="s">
        <v>211</v>
      </c>
      <c r="C406" s="39" t="s">
        <v>286</v>
      </c>
      <c r="D406" s="95"/>
      <c r="E406" s="131">
        <f t="shared" si="48"/>
        <v>0</v>
      </c>
      <c r="F406" s="95"/>
      <c r="G406" s="95"/>
      <c r="H406" s="95"/>
      <c r="I406" s="131">
        <f t="shared" si="49"/>
        <v>0</v>
      </c>
      <c r="J406" s="95"/>
      <c r="K406" s="95"/>
      <c r="L406" s="95"/>
      <c r="M406" s="131">
        <f t="shared" si="50"/>
        <v>0</v>
      </c>
      <c r="N406" s="95"/>
      <c r="O406" s="95"/>
      <c r="P406" s="95"/>
      <c r="Q406" s="55" t="e">
        <f t="shared" si="51"/>
        <v>#DIV/0!</v>
      </c>
      <c r="R406" s="55" t="e">
        <f t="shared" si="52"/>
        <v>#DIV/0!</v>
      </c>
      <c r="S406" s="55" t="e">
        <f t="shared" si="53"/>
        <v>#DIV/0!</v>
      </c>
      <c r="T406" s="55" t="e">
        <f t="shared" si="54"/>
        <v>#DIV/0!</v>
      </c>
      <c r="U406" s="33" t="e">
        <f>M406/#REF!%</f>
        <v>#REF!</v>
      </c>
      <c r="V406" s="19"/>
    </row>
    <row r="407" spans="1:22" ht="41.4" hidden="1" x14ac:dyDescent="0.3">
      <c r="A407" s="76"/>
      <c r="B407" s="34" t="s">
        <v>212</v>
      </c>
      <c r="C407" s="39" t="s">
        <v>287</v>
      </c>
      <c r="D407" s="95"/>
      <c r="E407" s="131">
        <f t="shared" si="48"/>
        <v>0</v>
      </c>
      <c r="F407" s="95"/>
      <c r="G407" s="95"/>
      <c r="H407" s="95"/>
      <c r="I407" s="131">
        <f t="shared" si="49"/>
        <v>0</v>
      </c>
      <c r="J407" s="95"/>
      <c r="K407" s="95"/>
      <c r="L407" s="95"/>
      <c r="M407" s="131">
        <f t="shared" si="50"/>
        <v>0</v>
      </c>
      <c r="N407" s="95"/>
      <c r="O407" s="95"/>
      <c r="P407" s="95"/>
      <c r="Q407" s="55" t="e">
        <f t="shared" si="51"/>
        <v>#DIV/0!</v>
      </c>
      <c r="R407" s="55" t="e">
        <f t="shared" si="52"/>
        <v>#DIV/0!</v>
      </c>
      <c r="S407" s="55" t="e">
        <f t="shared" si="53"/>
        <v>#DIV/0!</v>
      </c>
      <c r="T407" s="55" t="e">
        <f t="shared" si="54"/>
        <v>#DIV/0!</v>
      </c>
      <c r="U407" s="33" t="e">
        <f>M407/#REF!%</f>
        <v>#REF!</v>
      </c>
      <c r="V407" s="19"/>
    </row>
    <row r="408" spans="1:22" ht="41.4" hidden="1" x14ac:dyDescent="0.3">
      <c r="A408" s="76"/>
      <c r="B408" s="34" t="s">
        <v>213</v>
      </c>
      <c r="C408" s="39" t="s">
        <v>288</v>
      </c>
      <c r="D408" s="95"/>
      <c r="E408" s="131">
        <f t="shared" si="48"/>
        <v>0</v>
      </c>
      <c r="F408" s="95"/>
      <c r="G408" s="95"/>
      <c r="H408" s="95"/>
      <c r="I408" s="131">
        <f t="shared" si="49"/>
        <v>0</v>
      </c>
      <c r="J408" s="95"/>
      <c r="K408" s="95"/>
      <c r="L408" s="95"/>
      <c r="M408" s="131">
        <f t="shared" si="50"/>
        <v>0</v>
      </c>
      <c r="N408" s="95"/>
      <c r="O408" s="95"/>
      <c r="P408" s="95"/>
      <c r="Q408" s="55" t="e">
        <f t="shared" si="51"/>
        <v>#DIV/0!</v>
      </c>
      <c r="R408" s="55" t="e">
        <f t="shared" si="52"/>
        <v>#DIV/0!</v>
      </c>
      <c r="S408" s="55" t="e">
        <f t="shared" si="53"/>
        <v>#DIV/0!</v>
      </c>
      <c r="T408" s="55" t="e">
        <f t="shared" si="54"/>
        <v>#DIV/0!</v>
      </c>
      <c r="U408" s="33" t="e">
        <f>M408/#REF!%</f>
        <v>#REF!</v>
      </c>
      <c r="V408" s="19"/>
    </row>
    <row r="409" spans="1:22" ht="27.6" hidden="1" x14ac:dyDescent="0.3">
      <c r="A409" s="76"/>
      <c r="B409" s="34" t="s">
        <v>214</v>
      </c>
      <c r="C409" s="39" t="s">
        <v>289</v>
      </c>
      <c r="D409" s="95"/>
      <c r="E409" s="131">
        <f t="shared" si="48"/>
        <v>0</v>
      </c>
      <c r="F409" s="95"/>
      <c r="G409" s="95"/>
      <c r="H409" s="95"/>
      <c r="I409" s="131">
        <f t="shared" si="49"/>
        <v>0</v>
      </c>
      <c r="J409" s="95"/>
      <c r="K409" s="95"/>
      <c r="L409" s="95"/>
      <c r="M409" s="131">
        <f t="shared" si="50"/>
        <v>0</v>
      </c>
      <c r="N409" s="95"/>
      <c r="O409" s="95"/>
      <c r="P409" s="95"/>
      <c r="Q409" s="55" t="e">
        <f t="shared" si="51"/>
        <v>#DIV/0!</v>
      </c>
      <c r="R409" s="55" t="e">
        <f t="shared" si="52"/>
        <v>#DIV/0!</v>
      </c>
      <c r="S409" s="55" t="e">
        <f t="shared" si="53"/>
        <v>#DIV/0!</v>
      </c>
      <c r="T409" s="55" t="e">
        <f t="shared" si="54"/>
        <v>#DIV/0!</v>
      </c>
      <c r="U409" s="33" t="e">
        <f>M409/#REF!%</f>
        <v>#REF!</v>
      </c>
      <c r="V409" s="19"/>
    </row>
    <row r="410" spans="1:22" ht="41.4" hidden="1" x14ac:dyDescent="0.3">
      <c r="A410" s="76"/>
      <c r="B410" s="34" t="s">
        <v>215</v>
      </c>
      <c r="C410" s="39" t="s">
        <v>290</v>
      </c>
      <c r="D410" s="95"/>
      <c r="E410" s="131">
        <f t="shared" si="48"/>
        <v>0</v>
      </c>
      <c r="F410" s="95"/>
      <c r="G410" s="95"/>
      <c r="H410" s="95"/>
      <c r="I410" s="131">
        <f t="shared" si="49"/>
        <v>0</v>
      </c>
      <c r="J410" s="95"/>
      <c r="K410" s="95"/>
      <c r="L410" s="95"/>
      <c r="M410" s="131">
        <f t="shared" si="50"/>
        <v>0</v>
      </c>
      <c r="N410" s="95"/>
      <c r="O410" s="95"/>
      <c r="P410" s="95"/>
      <c r="Q410" s="55" t="e">
        <f t="shared" si="51"/>
        <v>#DIV/0!</v>
      </c>
      <c r="R410" s="55" t="e">
        <f t="shared" si="52"/>
        <v>#DIV/0!</v>
      </c>
      <c r="S410" s="55" t="e">
        <f t="shared" si="53"/>
        <v>#DIV/0!</v>
      </c>
      <c r="T410" s="55" t="e">
        <f t="shared" si="54"/>
        <v>#DIV/0!</v>
      </c>
      <c r="U410" s="33" t="e">
        <f>M410/#REF!%</f>
        <v>#REF!</v>
      </c>
      <c r="V410" s="19"/>
    </row>
    <row r="411" spans="1:22" ht="55.2" hidden="1" x14ac:dyDescent="0.3">
      <c r="A411" s="76"/>
      <c r="B411" s="34" t="s">
        <v>216</v>
      </c>
      <c r="C411" s="39" t="s">
        <v>291</v>
      </c>
      <c r="D411" s="95"/>
      <c r="E411" s="131">
        <f t="shared" si="48"/>
        <v>0</v>
      </c>
      <c r="F411" s="95"/>
      <c r="G411" s="95"/>
      <c r="H411" s="95"/>
      <c r="I411" s="131">
        <f t="shared" si="49"/>
        <v>0</v>
      </c>
      <c r="J411" s="95"/>
      <c r="K411" s="95"/>
      <c r="L411" s="95"/>
      <c r="M411" s="131">
        <f t="shared" si="50"/>
        <v>0</v>
      </c>
      <c r="N411" s="95"/>
      <c r="O411" s="95"/>
      <c r="P411" s="95"/>
      <c r="Q411" s="55" t="e">
        <f t="shared" si="51"/>
        <v>#DIV/0!</v>
      </c>
      <c r="R411" s="55" t="e">
        <f t="shared" si="52"/>
        <v>#DIV/0!</v>
      </c>
      <c r="S411" s="55" t="e">
        <f t="shared" si="53"/>
        <v>#DIV/0!</v>
      </c>
      <c r="T411" s="55" t="e">
        <f t="shared" si="54"/>
        <v>#DIV/0!</v>
      </c>
      <c r="U411" s="33" t="e">
        <f>M411/#REF!%</f>
        <v>#REF!</v>
      </c>
      <c r="V411" s="19"/>
    </row>
    <row r="412" spans="1:22" ht="27.6" hidden="1" x14ac:dyDescent="0.3">
      <c r="A412" s="76"/>
      <c r="B412" s="34" t="s">
        <v>217</v>
      </c>
      <c r="C412" s="39" t="s">
        <v>292</v>
      </c>
      <c r="D412" s="95"/>
      <c r="E412" s="131">
        <f t="shared" si="48"/>
        <v>0</v>
      </c>
      <c r="F412" s="95"/>
      <c r="G412" s="95"/>
      <c r="H412" s="95"/>
      <c r="I412" s="131">
        <f t="shared" si="49"/>
        <v>0</v>
      </c>
      <c r="J412" s="95"/>
      <c r="K412" s="95"/>
      <c r="L412" s="95"/>
      <c r="M412" s="131">
        <f t="shared" si="50"/>
        <v>0</v>
      </c>
      <c r="N412" s="95"/>
      <c r="O412" s="95"/>
      <c r="P412" s="95"/>
      <c r="Q412" s="55" t="e">
        <f t="shared" si="51"/>
        <v>#DIV/0!</v>
      </c>
      <c r="R412" s="55" t="e">
        <f t="shared" si="52"/>
        <v>#DIV/0!</v>
      </c>
      <c r="S412" s="55" t="e">
        <f t="shared" si="53"/>
        <v>#DIV/0!</v>
      </c>
      <c r="T412" s="55" t="e">
        <f t="shared" si="54"/>
        <v>#DIV/0!</v>
      </c>
      <c r="U412" s="33" t="e">
        <f>M412/#REF!%</f>
        <v>#REF!</v>
      </c>
      <c r="V412" s="19"/>
    </row>
    <row r="413" spans="1:22" ht="27.6" hidden="1" x14ac:dyDescent="0.3">
      <c r="A413" s="76"/>
      <c r="B413" s="34" t="s">
        <v>218</v>
      </c>
      <c r="C413" s="39" t="s">
        <v>293</v>
      </c>
      <c r="D413" s="95"/>
      <c r="E413" s="131">
        <f t="shared" si="48"/>
        <v>0</v>
      </c>
      <c r="F413" s="95"/>
      <c r="G413" s="95"/>
      <c r="H413" s="95"/>
      <c r="I413" s="131">
        <f t="shared" si="49"/>
        <v>0</v>
      </c>
      <c r="J413" s="95"/>
      <c r="K413" s="95"/>
      <c r="L413" s="95"/>
      <c r="M413" s="131">
        <f t="shared" si="50"/>
        <v>0</v>
      </c>
      <c r="N413" s="95"/>
      <c r="O413" s="95"/>
      <c r="P413" s="95"/>
      <c r="Q413" s="55" t="e">
        <f t="shared" si="51"/>
        <v>#DIV/0!</v>
      </c>
      <c r="R413" s="55" t="e">
        <f t="shared" si="52"/>
        <v>#DIV/0!</v>
      </c>
      <c r="S413" s="55" t="e">
        <f t="shared" si="53"/>
        <v>#DIV/0!</v>
      </c>
      <c r="T413" s="55" t="e">
        <f t="shared" si="54"/>
        <v>#DIV/0!</v>
      </c>
      <c r="U413" s="33" t="e">
        <f>M413/#REF!%</f>
        <v>#REF!</v>
      </c>
      <c r="V413" s="19"/>
    </row>
    <row r="414" spans="1:22" ht="27.6" hidden="1" x14ac:dyDescent="0.3">
      <c r="A414" s="76"/>
      <c r="B414" s="34" t="s">
        <v>219</v>
      </c>
      <c r="C414" s="39" t="s">
        <v>294</v>
      </c>
      <c r="D414" s="95"/>
      <c r="E414" s="131">
        <f t="shared" si="48"/>
        <v>0</v>
      </c>
      <c r="F414" s="95"/>
      <c r="G414" s="95"/>
      <c r="H414" s="95"/>
      <c r="I414" s="131">
        <f t="shared" si="49"/>
        <v>0</v>
      </c>
      <c r="J414" s="95"/>
      <c r="K414" s="95"/>
      <c r="L414" s="95"/>
      <c r="M414" s="131">
        <f t="shared" si="50"/>
        <v>0</v>
      </c>
      <c r="N414" s="95"/>
      <c r="O414" s="95"/>
      <c r="P414" s="95"/>
      <c r="Q414" s="55" t="e">
        <f t="shared" si="51"/>
        <v>#DIV/0!</v>
      </c>
      <c r="R414" s="55" t="e">
        <f t="shared" si="52"/>
        <v>#DIV/0!</v>
      </c>
      <c r="S414" s="55" t="e">
        <f t="shared" si="53"/>
        <v>#DIV/0!</v>
      </c>
      <c r="T414" s="55" t="e">
        <f t="shared" si="54"/>
        <v>#DIV/0!</v>
      </c>
      <c r="U414" s="33" t="e">
        <f>M414/#REF!%</f>
        <v>#REF!</v>
      </c>
      <c r="V414" s="19"/>
    </row>
    <row r="415" spans="1:22" ht="69" hidden="1" x14ac:dyDescent="0.3">
      <c r="A415" s="76"/>
      <c r="B415" s="34" t="s">
        <v>220</v>
      </c>
      <c r="C415" s="39" t="s">
        <v>295</v>
      </c>
      <c r="D415" s="95"/>
      <c r="E415" s="131">
        <f t="shared" si="48"/>
        <v>0</v>
      </c>
      <c r="F415" s="95"/>
      <c r="G415" s="95"/>
      <c r="H415" s="95"/>
      <c r="I415" s="131">
        <f t="shared" si="49"/>
        <v>0</v>
      </c>
      <c r="J415" s="95"/>
      <c r="K415" s="95"/>
      <c r="L415" s="95"/>
      <c r="M415" s="131">
        <f t="shared" si="50"/>
        <v>0</v>
      </c>
      <c r="N415" s="95"/>
      <c r="O415" s="95"/>
      <c r="P415" s="95"/>
      <c r="Q415" s="55" t="e">
        <f t="shared" si="51"/>
        <v>#DIV/0!</v>
      </c>
      <c r="R415" s="55" t="e">
        <f t="shared" si="52"/>
        <v>#DIV/0!</v>
      </c>
      <c r="S415" s="55" t="e">
        <f t="shared" si="53"/>
        <v>#DIV/0!</v>
      </c>
      <c r="T415" s="55" t="e">
        <f t="shared" si="54"/>
        <v>#DIV/0!</v>
      </c>
      <c r="U415" s="33" t="e">
        <f>M415/#REF!%</f>
        <v>#REF!</v>
      </c>
      <c r="V415" s="19"/>
    </row>
    <row r="416" spans="1:22" ht="27.6" hidden="1" x14ac:dyDescent="0.3">
      <c r="A416" s="76"/>
      <c r="B416" s="34" t="s">
        <v>221</v>
      </c>
      <c r="C416" s="39" t="s">
        <v>296</v>
      </c>
      <c r="D416" s="95"/>
      <c r="E416" s="131">
        <f t="shared" si="48"/>
        <v>0</v>
      </c>
      <c r="F416" s="95"/>
      <c r="G416" s="95"/>
      <c r="H416" s="95"/>
      <c r="I416" s="131">
        <f t="shared" si="49"/>
        <v>0</v>
      </c>
      <c r="J416" s="95"/>
      <c r="K416" s="95"/>
      <c r="L416" s="95"/>
      <c r="M416" s="131">
        <f t="shared" si="50"/>
        <v>0</v>
      </c>
      <c r="N416" s="95"/>
      <c r="O416" s="95"/>
      <c r="P416" s="95"/>
      <c r="Q416" s="55" t="e">
        <f t="shared" si="51"/>
        <v>#DIV/0!</v>
      </c>
      <c r="R416" s="55" t="e">
        <f t="shared" si="52"/>
        <v>#DIV/0!</v>
      </c>
      <c r="S416" s="55" t="e">
        <f t="shared" si="53"/>
        <v>#DIV/0!</v>
      </c>
      <c r="T416" s="55" t="e">
        <f t="shared" si="54"/>
        <v>#DIV/0!</v>
      </c>
      <c r="U416" s="33" t="e">
        <f>M416/#REF!%</f>
        <v>#REF!</v>
      </c>
      <c r="V416" s="19"/>
    </row>
    <row r="417" spans="1:22" ht="27.6" hidden="1" x14ac:dyDescent="0.3">
      <c r="A417" s="76"/>
      <c r="B417" s="34" t="s">
        <v>222</v>
      </c>
      <c r="C417" s="38" t="s">
        <v>297</v>
      </c>
      <c r="D417" s="95"/>
      <c r="E417" s="131">
        <f t="shared" si="48"/>
        <v>0</v>
      </c>
      <c r="F417" s="95"/>
      <c r="G417" s="95"/>
      <c r="H417" s="95"/>
      <c r="I417" s="131">
        <f t="shared" si="49"/>
        <v>0</v>
      </c>
      <c r="J417" s="95"/>
      <c r="K417" s="95"/>
      <c r="L417" s="95"/>
      <c r="M417" s="131">
        <f t="shared" si="50"/>
        <v>0</v>
      </c>
      <c r="N417" s="95"/>
      <c r="O417" s="95"/>
      <c r="P417" s="95"/>
      <c r="Q417" s="55" t="e">
        <f t="shared" si="51"/>
        <v>#DIV/0!</v>
      </c>
      <c r="R417" s="55" t="e">
        <f t="shared" si="52"/>
        <v>#DIV/0!</v>
      </c>
      <c r="S417" s="55" t="e">
        <f t="shared" si="53"/>
        <v>#DIV/0!</v>
      </c>
      <c r="T417" s="55" t="e">
        <f t="shared" si="54"/>
        <v>#DIV/0!</v>
      </c>
      <c r="U417" s="33" t="e">
        <f>M417/#REF!%</f>
        <v>#REF!</v>
      </c>
      <c r="V417" s="19"/>
    </row>
    <row r="418" spans="1:22" ht="13.8" hidden="1" x14ac:dyDescent="0.3">
      <c r="A418" s="76"/>
      <c r="B418" s="34" t="s">
        <v>223</v>
      </c>
      <c r="C418" s="38" t="s">
        <v>298</v>
      </c>
      <c r="D418" s="95"/>
      <c r="E418" s="131">
        <f t="shared" si="48"/>
        <v>0</v>
      </c>
      <c r="F418" s="95"/>
      <c r="G418" s="95"/>
      <c r="H418" s="95"/>
      <c r="I418" s="131">
        <f t="shared" si="49"/>
        <v>0</v>
      </c>
      <c r="J418" s="95"/>
      <c r="K418" s="95"/>
      <c r="L418" s="95"/>
      <c r="M418" s="131">
        <f t="shared" si="50"/>
        <v>0</v>
      </c>
      <c r="N418" s="95"/>
      <c r="O418" s="95"/>
      <c r="P418" s="95"/>
      <c r="Q418" s="55" t="e">
        <f t="shared" si="51"/>
        <v>#DIV/0!</v>
      </c>
      <c r="R418" s="55" t="e">
        <f t="shared" si="52"/>
        <v>#DIV/0!</v>
      </c>
      <c r="S418" s="55" t="e">
        <f t="shared" si="53"/>
        <v>#DIV/0!</v>
      </c>
      <c r="T418" s="55" t="e">
        <f t="shared" si="54"/>
        <v>#DIV/0!</v>
      </c>
      <c r="U418" s="33" t="e">
        <f>M418/#REF!%</f>
        <v>#REF!</v>
      </c>
      <c r="V418" s="19"/>
    </row>
    <row r="419" spans="1:22" ht="13.8" hidden="1" x14ac:dyDescent="0.3">
      <c r="A419" s="76"/>
      <c r="B419" s="34" t="s">
        <v>224</v>
      </c>
      <c r="C419" s="38" t="s">
        <v>324</v>
      </c>
      <c r="D419" s="95"/>
      <c r="E419" s="131">
        <f t="shared" si="48"/>
        <v>0</v>
      </c>
      <c r="F419" s="95"/>
      <c r="G419" s="95"/>
      <c r="H419" s="95"/>
      <c r="I419" s="131">
        <f t="shared" si="49"/>
        <v>0</v>
      </c>
      <c r="J419" s="95"/>
      <c r="K419" s="95"/>
      <c r="L419" s="95"/>
      <c r="M419" s="131">
        <f t="shared" si="50"/>
        <v>0</v>
      </c>
      <c r="N419" s="95"/>
      <c r="O419" s="95"/>
      <c r="P419" s="95"/>
      <c r="Q419" s="55" t="e">
        <f t="shared" si="51"/>
        <v>#DIV/0!</v>
      </c>
      <c r="R419" s="55" t="e">
        <f t="shared" si="52"/>
        <v>#DIV/0!</v>
      </c>
      <c r="S419" s="55" t="e">
        <f t="shared" si="53"/>
        <v>#DIV/0!</v>
      </c>
      <c r="T419" s="55" t="e">
        <f t="shared" si="54"/>
        <v>#DIV/0!</v>
      </c>
      <c r="U419" s="33" t="e">
        <f>M419/#REF!%</f>
        <v>#REF!</v>
      </c>
      <c r="V419" s="19"/>
    </row>
    <row r="420" spans="1:22" ht="55.2" hidden="1" x14ac:dyDescent="0.3">
      <c r="A420" s="76"/>
      <c r="B420" s="34" t="s">
        <v>225</v>
      </c>
      <c r="C420" s="38" t="s">
        <v>325</v>
      </c>
      <c r="D420" s="95"/>
      <c r="E420" s="131">
        <f t="shared" si="48"/>
        <v>0</v>
      </c>
      <c r="F420" s="95"/>
      <c r="G420" s="95"/>
      <c r="H420" s="95"/>
      <c r="I420" s="131">
        <f t="shared" si="49"/>
        <v>0</v>
      </c>
      <c r="J420" s="95"/>
      <c r="K420" s="95"/>
      <c r="L420" s="95"/>
      <c r="M420" s="131">
        <f t="shared" si="50"/>
        <v>0</v>
      </c>
      <c r="N420" s="95"/>
      <c r="O420" s="95"/>
      <c r="P420" s="95"/>
      <c r="Q420" s="55" t="e">
        <f t="shared" si="51"/>
        <v>#DIV/0!</v>
      </c>
      <c r="R420" s="55" t="e">
        <f t="shared" si="52"/>
        <v>#DIV/0!</v>
      </c>
      <c r="S420" s="55" t="e">
        <f t="shared" si="53"/>
        <v>#DIV/0!</v>
      </c>
      <c r="T420" s="55" t="e">
        <f t="shared" si="54"/>
        <v>#DIV/0!</v>
      </c>
      <c r="U420" s="33" t="e">
        <f>M420/#REF!%</f>
        <v>#REF!</v>
      </c>
      <c r="V420" s="19"/>
    </row>
    <row r="421" spans="1:22" ht="55.2" hidden="1" x14ac:dyDescent="0.3">
      <c r="A421" s="76"/>
      <c r="B421" s="34" t="s">
        <v>226</v>
      </c>
      <c r="C421" s="38" t="s">
        <v>326</v>
      </c>
      <c r="D421" s="95"/>
      <c r="E421" s="131">
        <f t="shared" si="48"/>
        <v>0</v>
      </c>
      <c r="F421" s="95"/>
      <c r="G421" s="95"/>
      <c r="H421" s="95"/>
      <c r="I421" s="131">
        <f t="shared" si="49"/>
        <v>0</v>
      </c>
      <c r="J421" s="95"/>
      <c r="K421" s="95"/>
      <c r="L421" s="95"/>
      <c r="M421" s="131">
        <f t="shared" si="50"/>
        <v>0</v>
      </c>
      <c r="N421" s="95"/>
      <c r="O421" s="95"/>
      <c r="P421" s="95"/>
      <c r="Q421" s="55" t="e">
        <f t="shared" si="51"/>
        <v>#DIV/0!</v>
      </c>
      <c r="R421" s="55" t="e">
        <f t="shared" si="52"/>
        <v>#DIV/0!</v>
      </c>
      <c r="S421" s="55" t="e">
        <f t="shared" si="53"/>
        <v>#DIV/0!</v>
      </c>
      <c r="T421" s="55" t="e">
        <f t="shared" si="54"/>
        <v>#DIV/0!</v>
      </c>
      <c r="U421" s="33" t="e">
        <f>M421/#REF!%</f>
        <v>#REF!</v>
      </c>
      <c r="V421" s="19"/>
    </row>
    <row r="422" spans="1:22" ht="41.4" hidden="1" x14ac:dyDescent="0.3">
      <c r="A422" s="76"/>
      <c r="B422" s="34" t="s">
        <v>227</v>
      </c>
      <c r="C422" s="39" t="s">
        <v>327</v>
      </c>
      <c r="D422" s="95"/>
      <c r="E422" s="131">
        <f t="shared" si="48"/>
        <v>0</v>
      </c>
      <c r="F422" s="95"/>
      <c r="G422" s="95"/>
      <c r="H422" s="95"/>
      <c r="I422" s="131">
        <f t="shared" si="49"/>
        <v>0</v>
      </c>
      <c r="J422" s="95"/>
      <c r="K422" s="95"/>
      <c r="L422" s="95"/>
      <c r="M422" s="131">
        <f t="shared" si="50"/>
        <v>0</v>
      </c>
      <c r="N422" s="95"/>
      <c r="O422" s="95"/>
      <c r="P422" s="95"/>
      <c r="Q422" s="55" t="e">
        <f t="shared" si="51"/>
        <v>#DIV/0!</v>
      </c>
      <c r="R422" s="55" t="e">
        <f t="shared" si="52"/>
        <v>#DIV/0!</v>
      </c>
      <c r="S422" s="55" t="e">
        <f t="shared" si="53"/>
        <v>#DIV/0!</v>
      </c>
      <c r="T422" s="55" t="e">
        <f t="shared" si="54"/>
        <v>#DIV/0!</v>
      </c>
      <c r="U422" s="33" t="e">
        <f>M422/#REF!%</f>
        <v>#REF!</v>
      </c>
      <c r="V422" s="19"/>
    </row>
    <row r="423" spans="1:22" ht="27.6" hidden="1" x14ac:dyDescent="0.3">
      <c r="A423" s="76"/>
      <c r="B423" s="34" t="s">
        <v>228</v>
      </c>
      <c r="C423" s="39" t="s">
        <v>328</v>
      </c>
      <c r="D423" s="95"/>
      <c r="E423" s="131">
        <f t="shared" si="48"/>
        <v>0</v>
      </c>
      <c r="F423" s="95"/>
      <c r="G423" s="95"/>
      <c r="H423" s="95"/>
      <c r="I423" s="131">
        <f t="shared" si="49"/>
        <v>0</v>
      </c>
      <c r="J423" s="95"/>
      <c r="K423" s="95"/>
      <c r="L423" s="95"/>
      <c r="M423" s="131">
        <f t="shared" si="50"/>
        <v>0</v>
      </c>
      <c r="N423" s="95"/>
      <c r="O423" s="95"/>
      <c r="P423" s="95"/>
      <c r="Q423" s="55" t="e">
        <f t="shared" si="51"/>
        <v>#DIV/0!</v>
      </c>
      <c r="R423" s="55" t="e">
        <f t="shared" si="52"/>
        <v>#DIV/0!</v>
      </c>
      <c r="S423" s="55" t="e">
        <f t="shared" si="53"/>
        <v>#DIV/0!</v>
      </c>
      <c r="T423" s="55" t="e">
        <f t="shared" si="54"/>
        <v>#DIV/0!</v>
      </c>
      <c r="U423" s="33" t="e">
        <f>M423/#REF!%</f>
        <v>#REF!</v>
      </c>
      <c r="V423" s="19"/>
    </row>
    <row r="424" spans="1:22" ht="27.6" hidden="1" x14ac:dyDescent="0.3">
      <c r="A424" s="76"/>
      <c r="B424" s="34" t="s">
        <v>229</v>
      </c>
      <c r="C424" s="39" t="s">
        <v>329</v>
      </c>
      <c r="D424" s="95"/>
      <c r="E424" s="131">
        <f t="shared" si="48"/>
        <v>0</v>
      </c>
      <c r="F424" s="95"/>
      <c r="G424" s="95"/>
      <c r="H424" s="95"/>
      <c r="I424" s="131">
        <f t="shared" si="49"/>
        <v>0</v>
      </c>
      <c r="J424" s="95"/>
      <c r="K424" s="95"/>
      <c r="L424" s="95"/>
      <c r="M424" s="131">
        <f t="shared" si="50"/>
        <v>0</v>
      </c>
      <c r="N424" s="95"/>
      <c r="O424" s="95"/>
      <c r="P424" s="95"/>
      <c r="Q424" s="55" t="e">
        <f t="shared" si="51"/>
        <v>#DIV/0!</v>
      </c>
      <c r="R424" s="55" t="e">
        <f t="shared" si="52"/>
        <v>#DIV/0!</v>
      </c>
      <c r="S424" s="55" t="e">
        <f t="shared" si="53"/>
        <v>#DIV/0!</v>
      </c>
      <c r="T424" s="55" t="e">
        <f t="shared" si="54"/>
        <v>#DIV/0!</v>
      </c>
      <c r="U424" s="33" t="e">
        <f>M424/#REF!%</f>
        <v>#REF!</v>
      </c>
      <c r="V424" s="19"/>
    </row>
    <row r="425" spans="1:22" ht="55.2" hidden="1" x14ac:dyDescent="0.3">
      <c r="A425" s="76"/>
      <c r="B425" s="34" t="s">
        <v>230</v>
      </c>
      <c r="C425" s="39" t="s">
        <v>330</v>
      </c>
      <c r="D425" s="95"/>
      <c r="E425" s="131">
        <f t="shared" si="48"/>
        <v>0</v>
      </c>
      <c r="F425" s="95"/>
      <c r="G425" s="95"/>
      <c r="H425" s="95"/>
      <c r="I425" s="131">
        <f t="shared" si="49"/>
        <v>0</v>
      </c>
      <c r="J425" s="95"/>
      <c r="K425" s="95"/>
      <c r="L425" s="95"/>
      <c r="M425" s="131">
        <f t="shared" si="50"/>
        <v>0</v>
      </c>
      <c r="N425" s="95"/>
      <c r="O425" s="95"/>
      <c r="P425" s="95"/>
      <c r="Q425" s="55" t="e">
        <f t="shared" si="51"/>
        <v>#DIV/0!</v>
      </c>
      <c r="R425" s="55" t="e">
        <f t="shared" si="52"/>
        <v>#DIV/0!</v>
      </c>
      <c r="S425" s="55" t="e">
        <f t="shared" si="53"/>
        <v>#DIV/0!</v>
      </c>
      <c r="T425" s="55" t="e">
        <f t="shared" si="54"/>
        <v>#DIV/0!</v>
      </c>
      <c r="U425" s="33" t="e">
        <f>M425/#REF!%</f>
        <v>#REF!</v>
      </c>
      <c r="V425" s="19"/>
    </row>
    <row r="426" spans="1:22" ht="55.2" hidden="1" x14ac:dyDescent="0.3">
      <c r="A426" s="76"/>
      <c r="B426" s="34" t="s">
        <v>231</v>
      </c>
      <c r="C426" s="39" t="s">
        <v>331</v>
      </c>
      <c r="D426" s="95"/>
      <c r="E426" s="131">
        <f t="shared" si="48"/>
        <v>0</v>
      </c>
      <c r="F426" s="95"/>
      <c r="G426" s="95"/>
      <c r="H426" s="95"/>
      <c r="I426" s="131">
        <f t="shared" si="49"/>
        <v>0</v>
      </c>
      <c r="J426" s="95"/>
      <c r="K426" s="95"/>
      <c r="L426" s="95"/>
      <c r="M426" s="131">
        <f t="shared" si="50"/>
        <v>0</v>
      </c>
      <c r="N426" s="95"/>
      <c r="O426" s="95"/>
      <c r="P426" s="95"/>
      <c r="Q426" s="55" t="e">
        <f t="shared" si="51"/>
        <v>#DIV/0!</v>
      </c>
      <c r="R426" s="55" t="e">
        <f t="shared" si="52"/>
        <v>#DIV/0!</v>
      </c>
      <c r="S426" s="55" t="e">
        <f t="shared" si="53"/>
        <v>#DIV/0!</v>
      </c>
      <c r="T426" s="55" t="e">
        <f t="shared" si="54"/>
        <v>#DIV/0!</v>
      </c>
      <c r="U426" s="33" t="e">
        <f>M426/#REF!%</f>
        <v>#REF!</v>
      </c>
      <c r="V426" s="19"/>
    </row>
    <row r="427" spans="1:22" ht="82.8" hidden="1" x14ac:dyDescent="0.3">
      <c r="A427" s="76"/>
      <c r="B427" s="34" t="s">
        <v>232</v>
      </c>
      <c r="C427" s="39" t="s">
        <v>332</v>
      </c>
      <c r="D427" s="95"/>
      <c r="E427" s="131">
        <f t="shared" si="48"/>
        <v>0</v>
      </c>
      <c r="F427" s="95"/>
      <c r="G427" s="95"/>
      <c r="H427" s="95"/>
      <c r="I427" s="131">
        <f t="shared" si="49"/>
        <v>0</v>
      </c>
      <c r="J427" s="95"/>
      <c r="K427" s="95"/>
      <c r="L427" s="95"/>
      <c r="M427" s="131">
        <f t="shared" si="50"/>
        <v>0</v>
      </c>
      <c r="N427" s="95"/>
      <c r="O427" s="95"/>
      <c r="P427" s="95"/>
      <c r="Q427" s="55" t="e">
        <f t="shared" si="51"/>
        <v>#DIV/0!</v>
      </c>
      <c r="R427" s="55" t="e">
        <f t="shared" si="52"/>
        <v>#DIV/0!</v>
      </c>
      <c r="S427" s="55" t="e">
        <f t="shared" si="53"/>
        <v>#DIV/0!</v>
      </c>
      <c r="T427" s="55" t="e">
        <f t="shared" si="54"/>
        <v>#DIV/0!</v>
      </c>
      <c r="U427" s="33" t="e">
        <f>M427/#REF!%</f>
        <v>#REF!</v>
      </c>
      <c r="V427" s="19"/>
    </row>
    <row r="428" spans="1:22" ht="41.4" hidden="1" x14ac:dyDescent="0.3">
      <c r="A428" s="76"/>
      <c r="B428" s="34" t="s">
        <v>233</v>
      </c>
      <c r="C428" s="38" t="s">
        <v>333</v>
      </c>
      <c r="D428" s="95"/>
      <c r="E428" s="131">
        <f t="shared" si="48"/>
        <v>0</v>
      </c>
      <c r="F428" s="95"/>
      <c r="G428" s="95"/>
      <c r="H428" s="95"/>
      <c r="I428" s="131">
        <f t="shared" si="49"/>
        <v>0</v>
      </c>
      <c r="J428" s="95"/>
      <c r="K428" s="95"/>
      <c r="L428" s="95"/>
      <c r="M428" s="131">
        <f t="shared" si="50"/>
        <v>0</v>
      </c>
      <c r="N428" s="95"/>
      <c r="O428" s="95"/>
      <c r="P428" s="95"/>
      <c r="Q428" s="55" t="e">
        <f t="shared" si="51"/>
        <v>#DIV/0!</v>
      </c>
      <c r="R428" s="55" t="e">
        <f t="shared" si="52"/>
        <v>#DIV/0!</v>
      </c>
      <c r="S428" s="55" t="e">
        <f t="shared" si="53"/>
        <v>#DIV/0!</v>
      </c>
      <c r="T428" s="55" t="e">
        <f t="shared" si="54"/>
        <v>#DIV/0!</v>
      </c>
      <c r="U428" s="33" t="e">
        <f>M428/#REF!%</f>
        <v>#REF!</v>
      </c>
      <c r="V428" s="19"/>
    </row>
    <row r="429" spans="1:22" ht="41.4" hidden="1" x14ac:dyDescent="0.3">
      <c r="A429" s="76"/>
      <c r="B429" s="34" t="s">
        <v>234</v>
      </c>
      <c r="C429" s="38" t="s">
        <v>334</v>
      </c>
      <c r="D429" s="95"/>
      <c r="E429" s="131">
        <f t="shared" si="48"/>
        <v>0</v>
      </c>
      <c r="F429" s="95"/>
      <c r="G429" s="95"/>
      <c r="H429" s="95"/>
      <c r="I429" s="131">
        <f t="shared" si="49"/>
        <v>0</v>
      </c>
      <c r="J429" s="95"/>
      <c r="K429" s="95"/>
      <c r="L429" s="95"/>
      <c r="M429" s="131">
        <f t="shared" si="50"/>
        <v>0</v>
      </c>
      <c r="N429" s="95"/>
      <c r="O429" s="95"/>
      <c r="P429" s="95"/>
      <c r="Q429" s="55" t="e">
        <f t="shared" si="51"/>
        <v>#DIV/0!</v>
      </c>
      <c r="R429" s="55" t="e">
        <f t="shared" si="52"/>
        <v>#DIV/0!</v>
      </c>
      <c r="S429" s="55" t="e">
        <f t="shared" si="53"/>
        <v>#DIV/0!</v>
      </c>
      <c r="T429" s="55" t="e">
        <f t="shared" si="54"/>
        <v>#DIV/0!</v>
      </c>
      <c r="U429" s="33" t="e">
        <f>M429/#REF!%</f>
        <v>#REF!</v>
      </c>
      <c r="V429" s="19"/>
    </row>
    <row r="430" spans="1:22" ht="27.6" hidden="1" x14ac:dyDescent="0.3">
      <c r="A430" s="76"/>
      <c r="B430" s="34" t="s">
        <v>235</v>
      </c>
      <c r="C430" s="39" t="s">
        <v>335</v>
      </c>
      <c r="D430" s="95"/>
      <c r="E430" s="131">
        <f t="shared" si="48"/>
        <v>0</v>
      </c>
      <c r="F430" s="95"/>
      <c r="G430" s="95"/>
      <c r="H430" s="95"/>
      <c r="I430" s="131">
        <f t="shared" si="49"/>
        <v>0</v>
      </c>
      <c r="J430" s="95"/>
      <c r="K430" s="95"/>
      <c r="L430" s="95"/>
      <c r="M430" s="131">
        <f t="shared" si="50"/>
        <v>0</v>
      </c>
      <c r="N430" s="95"/>
      <c r="O430" s="95"/>
      <c r="P430" s="95"/>
      <c r="Q430" s="55" t="e">
        <f t="shared" si="51"/>
        <v>#DIV/0!</v>
      </c>
      <c r="R430" s="55" t="e">
        <f t="shared" si="52"/>
        <v>#DIV/0!</v>
      </c>
      <c r="S430" s="55" t="e">
        <f t="shared" si="53"/>
        <v>#DIV/0!</v>
      </c>
      <c r="T430" s="55" t="e">
        <f t="shared" si="54"/>
        <v>#DIV/0!</v>
      </c>
      <c r="U430" s="33" t="e">
        <f>M430/#REF!%</f>
        <v>#REF!</v>
      </c>
      <c r="V430" s="19"/>
    </row>
    <row r="431" spans="1:22" ht="55.2" hidden="1" x14ac:dyDescent="0.3">
      <c r="A431" s="76"/>
      <c r="B431" s="34" t="s">
        <v>236</v>
      </c>
      <c r="C431" s="39" t="s">
        <v>336</v>
      </c>
      <c r="D431" s="95"/>
      <c r="E431" s="131">
        <f t="shared" si="48"/>
        <v>0</v>
      </c>
      <c r="F431" s="95"/>
      <c r="G431" s="95"/>
      <c r="H431" s="95"/>
      <c r="I431" s="131">
        <f t="shared" si="49"/>
        <v>0</v>
      </c>
      <c r="J431" s="95"/>
      <c r="K431" s="95"/>
      <c r="L431" s="95"/>
      <c r="M431" s="131">
        <f t="shared" si="50"/>
        <v>0</v>
      </c>
      <c r="N431" s="95"/>
      <c r="O431" s="95"/>
      <c r="P431" s="95"/>
      <c r="Q431" s="55" t="e">
        <f t="shared" si="51"/>
        <v>#DIV/0!</v>
      </c>
      <c r="R431" s="55" t="e">
        <f t="shared" si="52"/>
        <v>#DIV/0!</v>
      </c>
      <c r="S431" s="55" t="e">
        <f t="shared" si="53"/>
        <v>#DIV/0!</v>
      </c>
      <c r="T431" s="55" t="e">
        <f t="shared" si="54"/>
        <v>#DIV/0!</v>
      </c>
      <c r="U431" s="33" t="e">
        <f>M431/#REF!%</f>
        <v>#REF!</v>
      </c>
      <c r="V431" s="19"/>
    </row>
    <row r="432" spans="1:22" ht="27.6" hidden="1" x14ac:dyDescent="0.3">
      <c r="A432" s="76"/>
      <c r="B432" s="34" t="s">
        <v>237</v>
      </c>
      <c r="C432" s="39" t="s">
        <v>337</v>
      </c>
      <c r="D432" s="95"/>
      <c r="E432" s="131">
        <f t="shared" si="48"/>
        <v>0</v>
      </c>
      <c r="F432" s="95"/>
      <c r="G432" s="95"/>
      <c r="H432" s="95"/>
      <c r="I432" s="131">
        <f t="shared" si="49"/>
        <v>0</v>
      </c>
      <c r="J432" s="95"/>
      <c r="K432" s="95"/>
      <c r="L432" s="95"/>
      <c r="M432" s="131">
        <f t="shared" si="50"/>
        <v>0</v>
      </c>
      <c r="N432" s="95"/>
      <c r="O432" s="95"/>
      <c r="P432" s="95"/>
      <c r="Q432" s="55" t="e">
        <f t="shared" si="51"/>
        <v>#DIV/0!</v>
      </c>
      <c r="R432" s="55" t="e">
        <f t="shared" si="52"/>
        <v>#DIV/0!</v>
      </c>
      <c r="S432" s="55" t="e">
        <f t="shared" si="53"/>
        <v>#DIV/0!</v>
      </c>
      <c r="T432" s="55" t="e">
        <f t="shared" si="54"/>
        <v>#DIV/0!</v>
      </c>
      <c r="U432" s="33" t="e">
        <f>M432/#REF!%</f>
        <v>#REF!</v>
      </c>
      <c r="V432" s="19"/>
    </row>
    <row r="433" spans="1:22" ht="82.8" hidden="1" x14ac:dyDescent="0.3">
      <c r="A433" s="76"/>
      <c r="B433" s="34" t="s">
        <v>238</v>
      </c>
      <c r="C433" s="39" t="s">
        <v>338</v>
      </c>
      <c r="D433" s="95"/>
      <c r="E433" s="131">
        <f t="shared" si="48"/>
        <v>0</v>
      </c>
      <c r="F433" s="95"/>
      <c r="G433" s="95"/>
      <c r="H433" s="95"/>
      <c r="I433" s="131">
        <f t="shared" si="49"/>
        <v>0</v>
      </c>
      <c r="J433" s="95"/>
      <c r="K433" s="95"/>
      <c r="L433" s="95"/>
      <c r="M433" s="131">
        <f t="shared" si="50"/>
        <v>0</v>
      </c>
      <c r="N433" s="95"/>
      <c r="O433" s="95"/>
      <c r="P433" s="95"/>
      <c r="Q433" s="55" t="e">
        <f t="shared" si="51"/>
        <v>#DIV/0!</v>
      </c>
      <c r="R433" s="55" t="e">
        <f t="shared" si="52"/>
        <v>#DIV/0!</v>
      </c>
      <c r="S433" s="55" t="e">
        <f t="shared" si="53"/>
        <v>#DIV/0!</v>
      </c>
      <c r="T433" s="55" t="e">
        <f t="shared" si="54"/>
        <v>#DIV/0!</v>
      </c>
      <c r="U433" s="33" t="e">
        <f>M433/#REF!%</f>
        <v>#REF!</v>
      </c>
      <c r="V433" s="19"/>
    </row>
    <row r="434" spans="1:22" ht="27.6" hidden="1" x14ac:dyDescent="0.3">
      <c r="A434" s="76"/>
      <c r="B434" s="34" t="s">
        <v>239</v>
      </c>
      <c r="C434" s="39" t="s">
        <v>339</v>
      </c>
      <c r="D434" s="95"/>
      <c r="E434" s="131">
        <f t="shared" si="48"/>
        <v>0</v>
      </c>
      <c r="F434" s="95"/>
      <c r="G434" s="95"/>
      <c r="H434" s="95"/>
      <c r="I434" s="131">
        <f t="shared" si="49"/>
        <v>0</v>
      </c>
      <c r="J434" s="95"/>
      <c r="K434" s="95"/>
      <c r="L434" s="95"/>
      <c r="M434" s="131">
        <f t="shared" si="50"/>
        <v>0</v>
      </c>
      <c r="N434" s="95"/>
      <c r="O434" s="95"/>
      <c r="P434" s="95"/>
      <c r="Q434" s="55" t="e">
        <f t="shared" si="51"/>
        <v>#DIV/0!</v>
      </c>
      <c r="R434" s="55" t="e">
        <f t="shared" si="52"/>
        <v>#DIV/0!</v>
      </c>
      <c r="S434" s="55" t="e">
        <f t="shared" si="53"/>
        <v>#DIV/0!</v>
      </c>
      <c r="T434" s="55" t="e">
        <f t="shared" si="54"/>
        <v>#DIV/0!</v>
      </c>
      <c r="U434" s="33" t="e">
        <f>M434/#REF!%</f>
        <v>#REF!</v>
      </c>
      <c r="V434" s="19"/>
    </row>
    <row r="435" spans="1:22" ht="82.8" hidden="1" x14ac:dyDescent="0.3">
      <c r="A435" s="76"/>
      <c r="B435" s="34" t="s">
        <v>240</v>
      </c>
      <c r="C435" s="39" t="s">
        <v>340</v>
      </c>
      <c r="D435" s="95"/>
      <c r="E435" s="131">
        <f t="shared" si="48"/>
        <v>0</v>
      </c>
      <c r="F435" s="95"/>
      <c r="G435" s="95"/>
      <c r="H435" s="95"/>
      <c r="I435" s="131">
        <f t="shared" si="49"/>
        <v>0</v>
      </c>
      <c r="J435" s="95"/>
      <c r="K435" s="95"/>
      <c r="L435" s="95"/>
      <c r="M435" s="131">
        <f t="shared" si="50"/>
        <v>0</v>
      </c>
      <c r="N435" s="95"/>
      <c r="O435" s="95"/>
      <c r="P435" s="95"/>
      <c r="Q435" s="55" t="e">
        <f t="shared" si="51"/>
        <v>#DIV/0!</v>
      </c>
      <c r="R435" s="55" t="e">
        <f t="shared" si="52"/>
        <v>#DIV/0!</v>
      </c>
      <c r="S435" s="55" t="e">
        <f t="shared" si="53"/>
        <v>#DIV/0!</v>
      </c>
      <c r="T435" s="55" t="e">
        <f t="shared" si="54"/>
        <v>#DIV/0!</v>
      </c>
      <c r="U435" s="33" t="e">
        <f>M435/#REF!%</f>
        <v>#REF!</v>
      </c>
      <c r="V435" s="19"/>
    </row>
    <row r="436" spans="1:22" ht="27.6" hidden="1" x14ac:dyDescent="0.3">
      <c r="A436" s="76"/>
      <c r="B436" s="34" t="s">
        <v>241</v>
      </c>
      <c r="C436" s="39" t="s">
        <v>341</v>
      </c>
      <c r="D436" s="95"/>
      <c r="E436" s="131">
        <f t="shared" si="48"/>
        <v>0</v>
      </c>
      <c r="F436" s="95"/>
      <c r="G436" s="95"/>
      <c r="H436" s="95"/>
      <c r="I436" s="131">
        <f t="shared" si="49"/>
        <v>0</v>
      </c>
      <c r="J436" s="95"/>
      <c r="K436" s="95"/>
      <c r="L436" s="95"/>
      <c r="M436" s="131">
        <f t="shared" si="50"/>
        <v>0</v>
      </c>
      <c r="N436" s="95"/>
      <c r="O436" s="95"/>
      <c r="P436" s="95"/>
      <c r="Q436" s="55" t="e">
        <f t="shared" si="51"/>
        <v>#DIV/0!</v>
      </c>
      <c r="R436" s="55" t="e">
        <f t="shared" si="52"/>
        <v>#DIV/0!</v>
      </c>
      <c r="S436" s="55" t="e">
        <f t="shared" si="53"/>
        <v>#DIV/0!</v>
      </c>
      <c r="T436" s="55" t="e">
        <f t="shared" si="54"/>
        <v>#DIV/0!</v>
      </c>
      <c r="U436" s="33" t="e">
        <f>M436/#REF!%</f>
        <v>#REF!</v>
      </c>
      <c r="V436" s="19"/>
    </row>
    <row r="437" spans="1:22" ht="27.6" hidden="1" x14ac:dyDescent="0.3">
      <c r="A437" s="76"/>
      <c r="B437" s="34" t="s">
        <v>242</v>
      </c>
      <c r="C437" s="39" t="s">
        <v>342</v>
      </c>
      <c r="D437" s="95"/>
      <c r="E437" s="131">
        <f t="shared" si="48"/>
        <v>0</v>
      </c>
      <c r="F437" s="95"/>
      <c r="G437" s="95"/>
      <c r="H437" s="95"/>
      <c r="I437" s="131">
        <f t="shared" si="49"/>
        <v>0</v>
      </c>
      <c r="J437" s="95"/>
      <c r="K437" s="95"/>
      <c r="L437" s="95"/>
      <c r="M437" s="131">
        <f t="shared" si="50"/>
        <v>0</v>
      </c>
      <c r="N437" s="95"/>
      <c r="O437" s="95"/>
      <c r="P437" s="95"/>
      <c r="Q437" s="55" t="e">
        <f t="shared" si="51"/>
        <v>#DIV/0!</v>
      </c>
      <c r="R437" s="55" t="e">
        <f t="shared" si="52"/>
        <v>#DIV/0!</v>
      </c>
      <c r="S437" s="55" t="e">
        <f t="shared" si="53"/>
        <v>#DIV/0!</v>
      </c>
      <c r="T437" s="55" t="e">
        <f t="shared" si="54"/>
        <v>#DIV/0!</v>
      </c>
      <c r="U437" s="33" t="e">
        <f>M437/#REF!%</f>
        <v>#REF!</v>
      </c>
      <c r="V437" s="19"/>
    </row>
    <row r="438" spans="1:22" ht="27.6" hidden="1" x14ac:dyDescent="0.3">
      <c r="A438" s="76"/>
      <c r="B438" s="34" t="s">
        <v>243</v>
      </c>
      <c r="C438" s="39" t="s">
        <v>343</v>
      </c>
      <c r="D438" s="95"/>
      <c r="E438" s="131">
        <f t="shared" si="48"/>
        <v>0</v>
      </c>
      <c r="F438" s="95"/>
      <c r="G438" s="95"/>
      <c r="H438" s="95"/>
      <c r="I438" s="131">
        <f t="shared" si="49"/>
        <v>0</v>
      </c>
      <c r="J438" s="95"/>
      <c r="K438" s="95"/>
      <c r="L438" s="95"/>
      <c r="M438" s="131">
        <f t="shared" si="50"/>
        <v>0</v>
      </c>
      <c r="N438" s="95"/>
      <c r="O438" s="95"/>
      <c r="P438" s="95"/>
      <c r="Q438" s="55" t="e">
        <f t="shared" si="51"/>
        <v>#DIV/0!</v>
      </c>
      <c r="R438" s="55" t="e">
        <f t="shared" si="52"/>
        <v>#DIV/0!</v>
      </c>
      <c r="S438" s="55" t="e">
        <f t="shared" si="53"/>
        <v>#DIV/0!</v>
      </c>
      <c r="T438" s="55" t="e">
        <f t="shared" si="54"/>
        <v>#DIV/0!</v>
      </c>
      <c r="U438" s="33" t="e">
        <f>M438/#REF!%</f>
        <v>#REF!</v>
      </c>
      <c r="V438" s="19"/>
    </row>
    <row r="439" spans="1:22" ht="27.6" hidden="1" x14ac:dyDescent="0.3">
      <c r="A439" s="76"/>
      <c r="B439" s="34" t="s">
        <v>244</v>
      </c>
      <c r="C439" s="39" t="s">
        <v>344</v>
      </c>
      <c r="D439" s="95"/>
      <c r="E439" s="131">
        <f t="shared" si="48"/>
        <v>0</v>
      </c>
      <c r="F439" s="95"/>
      <c r="G439" s="95"/>
      <c r="H439" s="95"/>
      <c r="I439" s="131">
        <f t="shared" si="49"/>
        <v>0</v>
      </c>
      <c r="J439" s="95"/>
      <c r="K439" s="95"/>
      <c r="L439" s="95"/>
      <c r="M439" s="131">
        <f t="shared" si="50"/>
        <v>0</v>
      </c>
      <c r="N439" s="95"/>
      <c r="O439" s="95"/>
      <c r="P439" s="95"/>
      <c r="Q439" s="55" t="e">
        <f t="shared" si="51"/>
        <v>#DIV/0!</v>
      </c>
      <c r="R439" s="55" t="e">
        <f t="shared" si="52"/>
        <v>#DIV/0!</v>
      </c>
      <c r="S439" s="55" t="e">
        <f t="shared" si="53"/>
        <v>#DIV/0!</v>
      </c>
      <c r="T439" s="55" t="e">
        <f t="shared" si="54"/>
        <v>#DIV/0!</v>
      </c>
      <c r="U439" s="33" t="e">
        <f>M439/#REF!%</f>
        <v>#REF!</v>
      </c>
      <c r="V439" s="19"/>
    </row>
    <row r="440" spans="1:22" ht="27.6" hidden="1" x14ac:dyDescent="0.3">
      <c r="A440" s="76"/>
      <c r="B440" s="34" t="s">
        <v>245</v>
      </c>
      <c r="C440" s="39" t="s">
        <v>345</v>
      </c>
      <c r="D440" s="95"/>
      <c r="E440" s="131">
        <f t="shared" si="48"/>
        <v>0</v>
      </c>
      <c r="F440" s="95"/>
      <c r="G440" s="95"/>
      <c r="H440" s="95"/>
      <c r="I440" s="131">
        <f t="shared" si="49"/>
        <v>0</v>
      </c>
      <c r="J440" s="95"/>
      <c r="K440" s="95"/>
      <c r="L440" s="95"/>
      <c r="M440" s="131">
        <f t="shared" si="50"/>
        <v>0</v>
      </c>
      <c r="N440" s="95"/>
      <c r="O440" s="95"/>
      <c r="P440" s="95"/>
      <c r="Q440" s="55" t="e">
        <f t="shared" si="51"/>
        <v>#DIV/0!</v>
      </c>
      <c r="R440" s="55" t="e">
        <f t="shared" si="52"/>
        <v>#DIV/0!</v>
      </c>
      <c r="S440" s="55" t="e">
        <f t="shared" si="53"/>
        <v>#DIV/0!</v>
      </c>
      <c r="T440" s="55" t="e">
        <f t="shared" si="54"/>
        <v>#DIV/0!</v>
      </c>
      <c r="U440" s="33" t="e">
        <f>M440/#REF!%</f>
        <v>#REF!</v>
      </c>
      <c r="V440" s="19"/>
    </row>
    <row r="441" spans="1:22" ht="69" hidden="1" x14ac:dyDescent="0.3">
      <c r="A441" s="76"/>
      <c r="B441" s="34" t="s">
        <v>246</v>
      </c>
      <c r="C441" s="39" t="s">
        <v>346</v>
      </c>
      <c r="D441" s="95"/>
      <c r="E441" s="131">
        <f t="shared" si="48"/>
        <v>0</v>
      </c>
      <c r="F441" s="95"/>
      <c r="G441" s="95"/>
      <c r="H441" s="95"/>
      <c r="I441" s="131">
        <f t="shared" si="49"/>
        <v>0</v>
      </c>
      <c r="J441" s="95"/>
      <c r="K441" s="95"/>
      <c r="L441" s="95"/>
      <c r="M441" s="131">
        <f t="shared" si="50"/>
        <v>0</v>
      </c>
      <c r="N441" s="95"/>
      <c r="O441" s="95"/>
      <c r="P441" s="95"/>
      <c r="Q441" s="55" t="e">
        <f t="shared" si="51"/>
        <v>#DIV/0!</v>
      </c>
      <c r="R441" s="55" t="e">
        <f t="shared" si="52"/>
        <v>#DIV/0!</v>
      </c>
      <c r="S441" s="55" t="e">
        <f t="shared" si="53"/>
        <v>#DIV/0!</v>
      </c>
      <c r="T441" s="55" t="e">
        <f t="shared" si="54"/>
        <v>#DIV/0!</v>
      </c>
      <c r="U441" s="33" t="e">
        <f>M441/#REF!%</f>
        <v>#REF!</v>
      </c>
      <c r="V441" s="19"/>
    </row>
    <row r="442" spans="1:22" ht="13.8" x14ac:dyDescent="0.3">
      <c r="A442" s="76"/>
      <c r="B442" s="30" t="s">
        <v>17</v>
      </c>
      <c r="C442" s="37" t="s">
        <v>620</v>
      </c>
      <c r="D442" s="31">
        <v>33.799999999999997</v>
      </c>
      <c r="E442" s="131">
        <f t="shared" si="48"/>
        <v>33.799999999999997</v>
      </c>
      <c r="F442" s="31">
        <v>33.799999999999997</v>
      </c>
      <c r="G442" s="31"/>
      <c r="H442" s="31"/>
      <c r="I442" s="131">
        <f t="shared" si="49"/>
        <v>16.899999999999999</v>
      </c>
      <c r="J442" s="31">
        <v>16.899999999999999</v>
      </c>
      <c r="K442" s="31"/>
      <c r="L442" s="31"/>
      <c r="M442" s="131">
        <f t="shared" si="50"/>
        <v>10.84</v>
      </c>
      <c r="N442" s="31">
        <v>10.84</v>
      </c>
      <c r="O442" s="31"/>
      <c r="P442" s="31"/>
      <c r="Q442" s="55">
        <f t="shared" si="51"/>
        <v>64.142011834319533</v>
      </c>
      <c r="R442" s="55">
        <f t="shared" si="52"/>
        <v>64.142011834319533</v>
      </c>
      <c r="S442" s="55" t="e">
        <f t="shared" si="53"/>
        <v>#DIV/0!</v>
      </c>
      <c r="T442" s="55" t="e">
        <f t="shared" si="54"/>
        <v>#DIV/0!</v>
      </c>
      <c r="U442" s="33" t="e">
        <f>M442/#REF!%</f>
        <v>#REF!</v>
      </c>
      <c r="V442" s="19"/>
    </row>
    <row r="443" spans="1:22" ht="45.75" hidden="1" customHeight="1" x14ac:dyDescent="0.3">
      <c r="A443" s="76"/>
      <c r="B443" s="32" t="s">
        <v>18</v>
      </c>
      <c r="C443" s="41" t="s">
        <v>19</v>
      </c>
      <c r="D443" s="95"/>
      <c r="E443" s="131">
        <f t="shared" si="48"/>
        <v>0</v>
      </c>
      <c r="F443" s="95"/>
      <c r="G443" s="95"/>
      <c r="H443" s="95"/>
      <c r="I443" s="131">
        <f t="shared" si="49"/>
        <v>0</v>
      </c>
      <c r="J443" s="95"/>
      <c r="K443" s="95"/>
      <c r="L443" s="95"/>
      <c r="M443" s="131">
        <f t="shared" si="50"/>
        <v>0</v>
      </c>
      <c r="N443" s="95"/>
      <c r="O443" s="95"/>
      <c r="P443" s="95"/>
      <c r="Q443" s="55" t="e">
        <f t="shared" si="51"/>
        <v>#DIV/0!</v>
      </c>
      <c r="R443" s="55" t="e">
        <f t="shared" si="52"/>
        <v>#DIV/0!</v>
      </c>
      <c r="S443" s="55" t="e">
        <f t="shared" si="53"/>
        <v>#DIV/0!</v>
      </c>
      <c r="T443" s="55" t="e">
        <f t="shared" si="54"/>
        <v>#DIV/0!</v>
      </c>
      <c r="U443" s="33" t="e">
        <f>M443/#REF!%</f>
        <v>#REF!</v>
      </c>
      <c r="V443" s="19"/>
    </row>
    <row r="444" spans="1:22" ht="13.8" hidden="1" x14ac:dyDescent="0.3">
      <c r="A444" s="76"/>
      <c r="B444" s="34" t="s">
        <v>247</v>
      </c>
      <c r="C444" s="37" t="s">
        <v>347</v>
      </c>
      <c r="D444" s="95"/>
      <c r="E444" s="131">
        <f t="shared" si="48"/>
        <v>0</v>
      </c>
      <c r="F444" s="95"/>
      <c r="G444" s="95"/>
      <c r="H444" s="95"/>
      <c r="I444" s="131">
        <f t="shared" si="49"/>
        <v>0</v>
      </c>
      <c r="J444" s="95"/>
      <c r="K444" s="95"/>
      <c r="L444" s="95"/>
      <c r="M444" s="131">
        <f t="shared" si="50"/>
        <v>0</v>
      </c>
      <c r="N444" s="95"/>
      <c r="O444" s="95"/>
      <c r="P444" s="95"/>
      <c r="Q444" s="55" t="e">
        <f t="shared" si="51"/>
        <v>#DIV/0!</v>
      </c>
      <c r="R444" s="55" t="e">
        <f t="shared" si="52"/>
        <v>#DIV/0!</v>
      </c>
      <c r="S444" s="55" t="e">
        <f t="shared" si="53"/>
        <v>#DIV/0!</v>
      </c>
      <c r="T444" s="55" t="e">
        <f t="shared" si="54"/>
        <v>#DIV/0!</v>
      </c>
      <c r="U444" s="33" t="e">
        <f>M444/#REF!%</f>
        <v>#REF!</v>
      </c>
      <c r="V444" s="19"/>
    </row>
    <row r="445" spans="1:22" ht="13.8" hidden="1" x14ac:dyDescent="0.3">
      <c r="A445" s="76"/>
      <c r="B445" s="34" t="s">
        <v>251</v>
      </c>
      <c r="C445" s="37" t="s">
        <v>348</v>
      </c>
      <c r="D445" s="95"/>
      <c r="E445" s="131">
        <f t="shared" si="48"/>
        <v>0</v>
      </c>
      <c r="F445" s="95"/>
      <c r="G445" s="95"/>
      <c r="H445" s="95"/>
      <c r="I445" s="131">
        <f t="shared" si="49"/>
        <v>0</v>
      </c>
      <c r="J445" s="95"/>
      <c r="K445" s="95"/>
      <c r="L445" s="95"/>
      <c r="M445" s="131">
        <f t="shared" si="50"/>
        <v>0</v>
      </c>
      <c r="N445" s="95"/>
      <c r="O445" s="95"/>
      <c r="P445" s="95"/>
      <c r="Q445" s="55" t="e">
        <f t="shared" si="51"/>
        <v>#DIV/0!</v>
      </c>
      <c r="R445" s="55" t="e">
        <f t="shared" si="52"/>
        <v>#DIV/0!</v>
      </c>
      <c r="S445" s="55" t="e">
        <f t="shared" si="53"/>
        <v>#DIV/0!</v>
      </c>
      <c r="T445" s="55" t="e">
        <f t="shared" si="54"/>
        <v>#DIV/0!</v>
      </c>
      <c r="U445" s="33" t="e">
        <f>M445/#REF!%</f>
        <v>#REF!</v>
      </c>
      <c r="V445" s="19"/>
    </row>
    <row r="446" spans="1:22" ht="13.8" hidden="1" x14ac:dyDescent="0.3">
      <c r="A446" s="76"/>
      <c r="B446" s="34" t="s">
        <v>252</v>
      </c>
      <c r="C446" s="38" t="s">
        <v>349</v>
      </c>
      <c r="D446" s="95"/>
      <c r="E446" s="131">
        <f t="shared" si="48"/>
        <v>0</v>
      </c>
      <c r="F446" s="95"/>
      <c r="G446" s="95"/>
      <c r="H446" s="95"/>
      <c r="I446" s="131">
        <f t="shared" si="49"/>
        <v>0</v>
      </c>
      <c r="J446" s="95"/>
      <c r="K446" s="95"/>
      <c r="L446" s="95"/>
      <c r="M446" s="131">
        <f t="shared" si="50"/>
        <v>0</v>
      </c>
      <c r="N446" s="95"/>
      <c r="O446" s="95"/>
      <c r="P446" s="95"/>
      <c r="Q446" s="55" t="e">
        <f t="shared" si="51"/>
        <v>#DIV/0!</v>
      </c>
      <c r="R446" s="55" t="e">
        <f t="shared" si="52"/>
        <v>#DIV/0!</v>
      </c>
      <c r="S446" s="55" t="e">
        <f t="shared" si="53"/>
        <v>#DIV/0!</v>
      </c>
      <c r="T446" s="55" t="e">
        <f t="shared" si="54"/>
        <v>#DIV/0!</v>
      </c>
      <c r="U446" s="33" t="e">
        <f>M446/#REF!%</f>
        <v>#REF!</v>
      </c>
      <c r="V446" s="19"/>
    </row>
    <row r="447" spans="1:22" ht="28.2" hidden="1" thickTop="1" x14ac:dyDescent="0.3">
      <c r="A447" s="76"/>
      <c r="B447" s="34" t="s">
        <v>253</v>
      </c>
      <c r="C447" s="39" t="s">
        <v>350</v>
      </c>
      <c r="D447" s="95"/>
      <c r="E447" s="131">
        <f t="shared" si="48"/>
        <v>0</v>
      </c>
      <c r="F447" s="95"/>
      <c r="G447" s="95"/>
      <c r="H447" s="95"/>
      <c r="I447" s="131">
        <f t="shared" si="49"/>
        <v>0</v>
      </c>
      <c r="J447" s="95"/>
      <c r="K447" s="95"/>
      <c r="L447" s="95"/>
      <c r="M447" s="131">
        <f t="shared" si="50"/>
        <v>0</v>
      </c>
      <c r="N447" s="95"/>
      <c r="O447" s="95"/>
      <c r="P447" s="95"/>
      <c r="Q447" s="55" t="e">
        <f t="shared" si="51"/>
        <v>#DIV/0!</v>
      </c>
      <c r="R447" s="55" t="e">
        <f t="shared" si="52"/>
        <v>#DIV/0!</v>
      </c>
      <c r="S447" s="55" t="e">
        <f t="shared" si="53"/>
        <v>#DIV/0!</v>
      </c>
      <c r="T447" s="55" t="e">
        <f t="shared" si="54"/>
        <v>#DIV/0!</v>
      </c>
      <c r="U447" s="33" t="e">
        <f>M447/#REF!%</f>
        <v>#REF!</v>
      </c>
      <c r="V447" s="19"/>
    </row>
    <row r="448" spans="1:22" ht="28.2" hidden="1" thickTop="1" x14ac:dyDescent="0.3">
      <c r="A448" s="76"/>
      <c r="B448" s="34" t="s">
        <v>254</v>
      </c>
      <c r="C448" s="39" t="s">
        <v>351</v>
      </c>
      <c r="D448" s="95"/>
      <c r="E448" s="131">
        <f t="shared" si="48"/>
        <v>0</v>
      </c>
      <c r="F448" s="95"/>
      <c r="G448" s="95"/>
      <c r="H448" s="95"/>
      <c r="I448" s="131">
        <f t="shared" si="49"/>
        <v>0</v>
      </c>
      <c r="J448" s="95"/>
      <c r="K448" s="95"/>
      <c r="L448" s="95"/>
      <c r="M448" s="131">
        <f t="shared" si="50"/>
        <v>0</v>
      </c>
      <c r="N448" s="95"/>
      <c r="O448" s="95"/>
      <c r="P448" s="95"/>
      <c r="Q448" s="55" t="e">
        <f t="shared" si="51"/>
        <v>#DIV/0!</v>
      </c>
      <c r="R448" s="55" t="e">
        <f t="shared" si="52"/>
        <v>#DIV/0!</v>
      </c>
      <c r="S448" s="55" t="e">
        <f t="shared" si="53"/>
        <v>#DIV/0!</v>
      </c>
      <c r="T448" s="55" t="e">
        <f t="shared" si="54"/>
        <v>#DIV/0!</v>
      </c>
      <c r="U448" s="33" t="e">
        <f>M448/#REF!%</f>
        <v>#REF!</v>
      </c>
      <c r="V448" s="19"/>
    </row>
    <row r="449" spans="1:22" ht="14.4" hidden="1" thickTop="1" x14ac:dyDescent="0.3">
      <c r="A449" s="76"/>
      <c r="B449" s="34" t="s">
        <v>255</v>
      </c>
      <c r="C449" s="38" t="s">
        <v>352</v>
      </c>
      <c r="D449" s="95"/>
      <c r="E449" s="131">
        <f t="shared" si="48"/>
        <v>0</v>
      </c>
      <c r="F449" s="95"/>
      <c r="G449" s="95"/>
      <c r="H449" s="95"/>
      <c r="I449" s="131">
        <f t="shared" si="49"/>
        <v>0</v>
      </c>
      <c r="J449" s="95"/>
      <c r="K449" s="95"/>
      <c r="L449" s="95"/>
      <c r="M449" s="131">
        <f t="shared" si="50"/>
        <v>0</v>
      </c>
      <c r="N449" s="95"/>
      <c r="O449" s="95"/>
      <c r="P449" s="95"/>
      <c r="Q449" s="55" t="e">
        <f t="shared" si="51"/>
        <v>#DIV/0!</v>
      </c>
      <c r="R449" s="55" t="e">
        <f t="shared" si="52"/>
        <v>#DIV/0!</v>
      </c>
      <c r="S449" s="55" t="e">
        <f t="shared" si="53"/>
        <v>#DIV/0!</v>
      </c>
      <c r="T449" s="55" t="e">
        <f t="shared" si="54"/>
        <v>#DIV/0!</v>
      </c>
      <c r="U449" s="33" t="e">
        <f>M449/#REF!%</f>
        <v>#REF!</v>
      </c>
      <c r="V449" s="19"/>
    </row>
    <row r="450" spans="1:22" ht="27.6" hidden="1" x14ac:dyDescent="0.3">
      <c r="A450" s="76"/>
      <c r="B450" s="34" t="s">
        <v>256</v>
      </c>
      <c r="C450" s="39" t="s">
        <v>350</v>
      </c>
      <c r="D450" s="95"/>
      <c r="E450" s="131">
        <f t="shared" si="48"/>
        <v>0</v>
      </c>
      <c r="F450" s="95"/>
      <c r="G450" s="95"/>
      <c r="H450" s="95"/>
      <c r="I450" s="131">
        <f t="shared" si="49"/>
        <v>0</v>
      </c>
      <c r="J450" s="95"/>
      <c r="K450" s="95"/>
      <c r="L450" s="95"/>
      <c r="M450" s="131">
        <f t="shared" si="50"/>
        <v>0</v>
      </c>
      <c r="N450" s="95"/>
      <c r="O450" s="95"/>
      <c r="P450" s="95"/>
      <c r="Q450" s="55" t="e">
        <f t="shared" si="51"/>
        <v>#DIV/0!</v>
      </c>
      <c r="R450" s="55" t="e">
        <f t="shared" si="52"/>
        <v>#DIV/0!</v>
      </c>
      <c r="S450" s="55" t="e">
        <f t="shared" si="53"/>
        <v>#DIV/0!</v>
      </c>
      <c r="T450" s="55" t="e">
        <f t="shared" si="54"/>
        <v>#DIV/0!</v>
      </c>
      <c r="U450" s="33" t="e">
        <f>M450/#REF!%</f>
        <v>#REF!</v>
      </c>
      <c r="V450" s="19"/>
    </row>
    <row r="451" spans="1:22" ht="27.6" hidden="1" x14ac:dyDescent="0.3">
      <c r="A451" s="76"/>
      <c r="B451" s="34" t="s">
        <v>257</v>
      </c>
      <c r="C451" s="39" t="s">
        <v>351</v>
      </c>
      <c r="D451" s="95"/>
      <c r="E451" s="131">
        <f t="shared" si="48"/>
        <v>0</v>
      </c>
      <c r="F451" s="95"/>
      <c r="G451" s="95"/>
      <c r="H451" s="95"/>
      <c r="I451" s="131">
        <f t="shared" si="49"/>
        <v>0</v>
      </c>
      <c r="J451" s="95"/>
      <c r="K451" s="95"/>
      <c r="L451" s="95"/>
      <c r="M451" s="131">
        <f t="shared" si="50"/>
        <v>0</v>
      </c>
      <c r="N451" s="95"/>
      <c r="O451" s="95"/>
      <c r="P451" s="95"/>
      <c r="Q451" s="55" t="e">
        <f t="shared" si="51"/>
        <v>#DIV/0!</v>
      </c>
      <c r="R451" s="55" t="e">
        <f t="shared" si="52"/>
        <v>#DIV/0!</v>
      </c>
      <c r="S451" s="55" t="e">
        <f t="shared" si="53"/>
        <v>#DIV/0!</v>
      </c>
      <c r="T451" s="55" t="e">
        <f t="shared" si="54"/>
        <v>#DIV/0!</v>
      </c>
      <c r="U451" s="33" t="e">
        <f>M451/#REF!%</f>
        <v>#REF!</v>
      </c>
      <c r="V451" s="19"/>
    </row>
    <row r="452" spans="1:22" ht="41.4" hidden="1" x14ac:dyDescent="0.3">
      <c r="A452" s="76"/>
      <c r="B452" s="34" t="s">
        <v>258</v>
      </c>
      <c r="C452" s="38" t="s">
        <v>353</v>
      </c>
      <c r="D452" s="95"/>
      <c r="E452" s="131">
        <f t="shared" si="48"/>
        <v>0</v>
      </c>
      <c r="F452" s="95"/>
      <c r="G452" s="95"/>
      <c r="H452" s="95"/>
      <c r="I452" s="131">
        <f t="shared" si="49"/>
        <v>0</v>
      </c>
      <c r="J452" s="95"/>
      <c r="K452" s="95"/>
      <c r="L452" s="95"/>
      <c r="M452" s="131">
        <f t="shared" si="50"/>
        <v>0</v>
      </c>
      <c r="N452" s="95"/>
      <c r="O452" s="95"/>
      <c r="P452" s="95"/>
      <c r="Q452" s="55" t="e">
        <f t="shared" si="51"/>
        <v>#DIV/0!</v>
      </c>
      <c r="R452" s="55" t="e">
        <f t="shared" si="52"/>
        <v>#DIV/0!</v>
      </c>
      <c r="S452" s="55" t="e">
        <f t="shared" si="53"/>
        <v>#DIV/0!</v>
      </c>
      <c r="T452" s="55" t="e">
        <f t="shared" si="54"/>
        <v>#DIV/0!</v>
      </c>
      <c r="U452" s="33" t="e">
        <f>M452/#REF!%</f>
        <v>#REF!</v>
      </c>
      <c r="V452" s="19"/>
    </row>
    <row r="453" spans="1:22" ht="27.6" hidden="1" x14ac:dyDescent="0.3">
      <c r="A453" s="76"/>
      <c r="B453" s="34" t="s">
        <v>259</v>
      </c>
      <c r="C453" s="39" t="s">
        <v>350</v>
      </c>
      <c r="D453" s="95"/>
      <c r="E453" s="131">
        <f t="shared" si="48"/>
        <v>0</v>
      </c>
      <c r="F453" s="95"/>
      <c r="G453" s="95"/>
      <c r="H453" s="95"/>
      <c r="I453" s="131">
        <f t="shared" si="49"/>
        <v>0</v>
      </c>
      <c r="J453" s="95"/>
      <c r="K453" s="95"/>
      <c r="L453" s="95"/>
      <c r="M453" s="131">
        <f t="shared" si="50"/>
        <v>0</v>
      </c>
      <c r="N453" s="95"/>
      <c r="O453" s="95"/>
      <c r="P453" s="95"/>
      <c r="Q453" s="55" t="e">
        <f t="shared" si="51"/>
        <v>#DIV/0!</v>
      </c>
      <c r="R453" s="55" t="e">
        <f t="shared" si="52"/>
        <v>#DIV/0!</v>
      </c>
      <c r="S453" s="55" t="e">
        <f t="shared" si="53"/>
        <v>#DIV/0!</v>
      </c>
      <c r="T453" s="55" t="e">
        <f t="shared" si="54"/>
        <v>#DIV/0!</v>
      </c>
      <c r="U453" s="33" t="e">
        <f>M453/#REF!%</f>
        <v>#REF!</v>
      </c>
      <c r="V453" s="19"/>
    </row>
    <row r="454" spans="1:22" ht="27.6" hidden="1" x14ac:dyDescent="0.3">
      <c r="A454" s="76"/>
      <c r="B454" s="34" t="s">
        <v>260</v>
      </c>
      <c r="C454" s="39" t="s">
        <v>351</v>
      </c>
      <c r="D454" s="95"/>
      <c r="E454" s="131">
        <f t="shared" si="48"/>
        <v>0</v>
      </c>
      <c r="F454" s="95"/>
      <c r="G454" s="95"/>
      <c r="H454" s="95"/>
      <c r="I454" s="131">
        <f t="shared" si="49"/>
        <v>0</v>
      </c>
      <c r="J454" s="95"/>
      <c r="K454" s="95"/>
      <c r="L454" s="95"/>
      <c r="M454" s="131">
        <f t="shared" si="50"/>
        <v>0</v>
      </c>
      <c r="N454" s="95"/>
      <c r="O454" s="95"/>
      <c r="P454" s="95"/>
      <c r="Q454" s="55" t="e">
        <f t="shared" si="51"/>
        <v>#DIV/0!</v>
      </c>
      <c r="R454" s="55" t="e">
        <f t="shared" si="52"/>
        <v>#DIV/0!</v>
      </c>
      <c r="S454" s="55" t="e">
        <f t="shared" si="53"/>
        <v>#DIV/0!</v>
      </c>
      <c r="T454" s="55" t="e">
        <f t="shared" si="54"/>
        <v>#DIV/0!</v>
      </c>
      <c r="U454" s="33" t="e">
        <f>M454/#REF!%</f>
        <v>#REF!</v>
      </c>
      <c r="V454" s="19"/>
    </row>
    <row r="455" spans="1:22" ht="13.8" hidden="1" x14ac:dyDescent="0.3">
      <c r="A455" s="76"/>
      <c r="B455" s="34" t="s">
        <v>261</v>
      </c>
      <c r="C455" s="37" t="s">
        <v>354</v>
      </c>
      <c r="D455" s="95"/>
      <c r="E455" s="131">
        <f t="shared" si="48"/>
        <v>0</v>
      </c>
      <c r="F455" s="95"/>
      <c r="G455" s="95"/>
      <c r="H455" s="95"/>
      <c r="I455" s="131">
        <f t="shared" si="49"/>
        <v>0</v>
      </c>
      <c r="J455" s="95"/>
      <c r="K455" s="95"/>
      <c r="L455" s="95"/>
      <c r="M455" s="131">
        <f t="shared" si="50"/>
        <v>0</v>
      </c>
      <c r="N455" s="95"/>
      <c r="O455" s="95"/>
      <c r="P455" s="95"/>
      <c r="Q455" s="55" t="e">
        <f t="shared" si="51"/>
        <v>#DIV/0!</v>
      </c>
      <c r="R455" s="55" t="e">
        <f t="shared" si="52"/>
        <v>#DIV/0!</v>
      </c>
      <c r="S455" s="55" t="e">
        <f t="shared" si="53"/>
        <v>#DIV/0!</v>
      </c>
      <c r="T455" s="55" t="e">
        <f t="shared" si="54"/>
        <v>#DIV/0!</v>
      </c>
      <c r="U455" s="33" t="e">
        <f>M455/#REF!%</f>
        <v>#REF!</v>
      </c>
      <c r="V455" s="19"/>
    </row>
    <row r="456" spans="1:22" ht="41.4" hidden="1" x14ac:dyDescent="0.3">
      <c r="A456" s="76"/>
      <c r="B456" s="34" t="s">
        <v>262</v>
      </c>
      <c r="C456" s="38" t="s">
        <v>355</v>
      </c>
      <c r="D456" s="95"/>
      <c r="E456" s="131">
        <f t="shared" si="48"/>
        <v>0</v>
      </c>
      <c r="F456" s="95"/>
      <c r="G456" s="95"/>
      <c r="H456" s="95"/>
      <c r="I456" s="131">
        <f t="shared" si="49"/>
        <v>0</v>
      </c>
      <c r="J456" s="95"/>
      <c r="K456" s="95"/>
      <c r="L456" s="95"/>
      <c r="M456" s="131">
        <f t="shared" si="50"/>
        <v>0</v>
      </c>
      <c r="N456" s="95"/>
      <c r="O456" s="95"/>
      <c r="P456" s="95"/>
      <c r="Q456" s="55" t="e">
        <f t="shared" si="51"/>
        <v>#DIV/0!</v>
      </c>
      <c r="R456" s="55" t="e">
        <f t="shared" si="52"/>
        <v>#DIV/0!</v>
      </c>
      <c r="S456" s="55" t="e">
        <f t="shared" si="53"/>
        <v>#DIV/0!</v>
      </c>
      <c r="T456" s="55" t="e">
        <f t="shared" si="54"/>
        <v>#DIV/0!</v>
      </c>
      <c r="U456" s="33" t="e">
        <f>M456/#REF!%</f>
        <v>#REF!</v>
      </c>
      <c r="V456" s="19"/>
    </row>
    <row r="457" spans="1:22" ht="13.8" hidden="1" x14ac:dyDescent="0.3">
      <c r="A457" s="76"/>
      <c r="B457" s="34" t="s">
        <v>263</v>
      </c>
      <c r="C457" s="38" t="s">
        <v>356</v>
      </c>
      <c r="D457" s="95"/>
      <c r="E457" s="131">
        <f t="shared" si="48"/>
        <v>0</v>
      </c>
      <c r="F457" s="95"/>
      <c r="G457" s="95"/>
      <c r="H457" s="95"/>
      <c r="I457" s="131">
        <f t="shared" si="49"/>
        <v>0</v>
      </c>
      <c r="J457" s="95"/>
      <c r="K457" s="95"/>
      <c r="L457" s="95"/>
      <c r="M457" s="131">
        <f t="shared" si="50"/>
        <v>0</v>
      </c>
      <c r="N457" s="95"/>
      <c r="O457" s="95"/>
      <c r="P457" s="95"/>
      <c r="Q457" s="55" t="e">
        <f t="shared" si="51"/>
        <v>#DIV/0!</v>
      </c>
      <c r="R457" s="55" t="e">
        <f t="shared" si="52"/>
        <v>#DIV/0!</v>
      </c>
      <c r="S457" s="55" t="e">
        <f t="shared" si="53"/>
        <v>#DIV/0!</v>
      </c>
      <c r="T457" s="55" t="e">
        <f t="shared" si="54"/>
        <v>#DIV/0!</v>
      </c>
      <c r="U457" s="33" t="e">
        <f>M457/#REF!%</f>
        <v>#REF!</v>
      </c>
      <c r="V457" s="19"/>
    </row>
    <row r="458" spans="1:22" ht="27.6" hidden="1" x14ac:dyDescent="0.3">
      <c r="A458" s="76"/>
      <c r="B458" s="34" t="s">
        <v>264</v>
      </c>
      <c r="C458" s="39" t="s">
        <v>357</v>
      </c>
      <c r="D458" s="95"/>
      <c r="E458" s="131">
        <f t="shared" si="48"/>
        <v>0</v>
      </c>
      <c r="F458" s="95"/>
      <c r="G458" s="95"/>
      <c r="H458" s="95"/>
      <c r="I458" s="131">
        <f t="shared" si="49"/>
        <v>0</v>
      </c>
      <c r="J458" s="95"/>
      <c r="K458" s="95"/>
      <c r="L458" s="95"/>
      <c r="M458" s="131">
        <f t="shared" si="50"/>
        <v>0</v>
      </c>
      <c r="N458" s="95"/>
      <c r="O458" s="95"/>
      <c r="P458" s="95"/>
      <c r="Q458" s="55" t="e">
        <f t="shared" si="51"/>
        <v>#DIV/0!</v>
      </c>
      <c r="R458" s="55" t="e">
        <f t="shared" si="52"/>
        <v>#DIV/0!</v>
      </c>
      <c r="S458" s="55" t="e">
        <f t="shared" si="53"/>
        <v>#DIV/0!</v>
      </c>
      <c r="T458" s="55" t="e">
        <f t="shared" si="54"/>
        <v>#DIV/0!</v>
      </c>
      <c r="U458" s="33" t="e">
        <f>M458/#REF!%</f>
        <v>#REF!</v>
      </c>
      <c r="V458" s="19"/>
    </row>
    <row r="459" spans="1:22" ht="27.6" hidden="1" x14ac:dyDescent="0.3">
      <c r="A459" s="76"/>
      <c r="B459" s="34" t="s">
        <v>265</v>
      </c>
      <c r="C459" s="39" t="s">
        <v>358</v>
      </c>
      <c r="D459" s="95"/>
      <c r="E459" s="131">
        <f t="shared" ref="E459:E522" si="55">F459+G459</f>
        <v>0</v>
      </c>
      <c r="F459" s="95"/>
      <c r="G459" s="95"/>
      <c r="H459" s="95"/>
      <c r="I459" s="131">
        <f t="shared" ref="I459:I522" si="56">J459+K459</f>
        <v>0</v>
      </c>
      <c r="J459" s="95"/>
      <c r="K459" s="95"/>
      <c r="L459" s="95"/>
      <c r="M459" s="131">
        <f t="shared" ref="M459:M522" si="57">N459+O459</f>
        <v>0</v>
      </c>
      <c r="N459" s="95"/>
      <c r="O459" s="95"/>
      <c r="P459" s="95"/>
      <c r="Q459" s="55" t="e">
        <f t="shared" ref="Q459:Q522" si="58">M459/I459*100</f>
        <v>#DIV/0!</v>
      </c>
      <c r="R459" s="55" t="e">
        <f t="shared" ref="R459:R522" si="59">N459/J459*100</f>
        <v>#DIV/0!</v>
      </c>
      <c r="S459" s="55" t="e">
        <f t="shared" ref="S459:S522" si="60">O459/K459*100</f>
        <v>#DIV/0!</v>
      </c>
      <c r="T459" s="55" t="e">
        <f t="shared" ref="T459:T522" si="61">P459/L459*100</f>
        <v>#DIV/0!</v>
      </c>
      <c r="U459" s="33" t="e">
        <f>M459/#REF!%</f>
        <v>#REF!</v>
      </c>
      <c r="V459" s="19"/>
    </row>
    <row r="460" spans="1:22" ht="27.6" hidden="1" x14ac:dyDescent="0.3">
      <c r="A460" s="76"/>
      <c r="B460" s="34" t="s">
        <v>145</v>
      </c>
      <c r="C460" s="36" t="s">
        <v>359</v>
      </c>
      <c r="D460" s="95"/>
      <c r="E460" s="131">
        <f t="shared" si="55"/>
        <v>0</v>
      </c>
      <c r="F460" s="95"/>
      <c r="G460" s="95"/>
      <c r="H460" s="95"/>
      <c r="I460" s="131">
        <f t="shared" si="56"/>
        <v>0</v>
      </c>
      <c r="J460" s="95"/>
      <c r="K460" s="95"/>
      <c r="L460" s="95"/>
      <c r="M460" s="131">
        <f t="shared" si="57"/>
        <v>0</v>
      </c>
      <c r="N460" s="95"/>
      <c r="O460" s="95"/>
      <c r="P460" s="95"/>
      <c r="Q460" s="55" t="e">
        <f t="shared" si="58"/>
        <v>#DIV/0!</v>
      </c>
      <c r="R460" s="55" t="e">
        <f t="shared" si="59"/>
        <v>#DIV/0!</v>
      </c>
      <c r="S460" s="55" t="e">
        <f t="shared" si="60"/>
        <v>#DIV/0!</v>
      </c>
      <c r="T460" s="55" t="e">
        <f t="shared" si="61"/>
        <v>#DIV/0!</v>
      </c>
      <c r="U460" s="33" t="e">
        <f>M460/#REF!%</f>
        <v>#REF!</v>
      </c>
      <c r="V460" s="19"/>
    </row>
    <row r="461" spans="1:22" ht="13.8" hidden="1" x14ac:dyDescent="0.3">
      <c r="A461" s="76"/>
      <c r="B461" s="34" t="s">
        <v>146</v>
      </c>
      <c r="C461" s="42" t="s">
        <v>664</v>
      </c>
      <c r="D461" s="95"/>
      <c r="E461" s="131">
        <f t="shared" si="55"/>
        <v>0</v>
      </c>
      <c r="F461" s="95"/>
      <c r="G461" s="95"/>
      <c r="H461" s="95"/>
      <c r="I461" s="131">
        <f t="shared" si="56"/>
        <v>0</v>
      </c>
      <c r="J461" s="95"/>
      <c r="K461" s="95"/>
      <c r="L461" s="95"/>
      <c r="M461" s="131">
        <f t="shared" si="57"/>
        <v>0</v>
      </c>
      <c r="N461" s="95"/>
      <c r="O461" s="95"/>
      <c r="P461" s="95"/>
      <c r="Q461" s="55" t="e">
        <f t="shared" si="58"/>
        <v>#DIV/0!</v>
      </c>
      <c r="R461" s="55" t="e">
        <f t="shared" si="59"/>
        <v>#DIV/0!</v>
      </c>
      <c r="S461" s="55" t="e">
        <f t="shared" si="60"/>
        <v>#DIV/0!</v>
      </c>
      <c r="T461" s="55" t="e">
        <f t="shared" si="61"/>
        <v>#DIV/0!</v>
      </c>
      <c r="U461" s="33" t="e">
        <f>M461/#REF!%</f>
        <v>#REF!</v>
      </c>
      <c r="V461" s="19"/>
    </row>
    <row r="462" spans="1:22" ht="27.6" hidden="1" x14ac:dyDescent="0.3">
      <c r="A462" s="76"/>
      <c r="B462" s="34" t="s">
        <v>266</v>
      </c>
      <c r="C462" s="38" t="s">
        <v>360</v>
      </c>
      <c r="D462" s="95"/>
      <c r="E462" s="131">
        <f t="shared" si="55"/>
        <v>0</v>
      </c>
      <c r="F462" s="95"/>
      <c r="G462" s="95"/>
      <c r="H462" s="95"/>
      <c r="I462" s="131">
        <f t="shared" si="56"/>
        <v>0</v>
      </c>
      <c r="J462" s="95"/>
      <c r="K462" s="95"/>
      <c r="L462" s="95"/>
      <c r="M462" s="131">
        <f t="shared" si="57"/>
        <v>0</v>
      </c>
      <c r="N462" s="95"/>
      <c r="O462" s="95"/>
      <c r="P462" s="95"/>
      <c r="Q462" s="55" t="e">
        <f t="shared" si="58"/>
        <v>#DIV/0!</v>
      </c>
      <c r="R462" s="55" t="e">
        <f t="shared" si="59"/>
        <v>#DIV/0!</v>
      </c>
      <c r="S462" s="55" t="e">
        <f t="shared" si="60"/>
        <v>#DIV/0!</v>
      </c>
      <c r="T462" s="55" t="e">
        <f t="shared" si="61"/>
        <v>#DIV/0!</v>
      </c>
      <c r="U462" s="33" t="e">
        <f>M462/#REF!%</f>
        <v>#REF!</v>
      </c>
      <c r="V462" s="19"/>
    </row>
    <row r="463" spans="1:22" ht="28.2" hidden="1" thickTop="1" x14ac:dyDescent="0.3">
      <c r="A463" s="76"/>
      <c r="B463" s="34" t="s">
        <v>267</v>
      </c>
      <c r="C463" s="39" t="s">
        <v>361</v>
      </c>
      <c r="D463" s="95"/>
      <c r="E463" s="131">
        <f t="shared" si="55"/>
        <v>0</v>
      </c>
      <c r="F463" s="95"/>
      <c r="G463" s="95"/>
      <c r="H463" s="95"/>
      <c r="I463" s="131">
        <f t="shared" si="56"/>
        <v>0</v>
      </c>
      <c r="J463" s="95"/>
      <c r="K463" s="95"/>
      <c r="L463" s="95"/>
      <c r="M463" s="131">
        <f t="shared" si="57"/>
        <v>0</v>
      </c>
      <c r="N463" s="95"/>
      <c r="O463" s="95"/>
      <c r="P463" s="95"/>
      <c r="Q463" s="55" t="e">
        <f t="shared" si="58"/>
        <v>#DIV/0!</v>
      </c>
      <c r="R463" s="55" t="e">
        <f t="shared" si="59"/>
        <v>#DIV/0!</v>
      </c>
      <c r="S463" s="55" t="e">
        <f t="shared" si="60"/>
        <v>#DIV/0!</v>
      </c>
      <c r="T463" s="55" t="e">
        <f t="shared" si="61"/>
        <v>#DIV/0!</v>
      </c>
      <c r="U463" s="33" t="e">
        <f>M463/#REF!%</f>
        <v>#REF!</v>
      </c>
      <c r="V463" s="19"/>
    </row>
    <row r="464" spans="1:22" ht="28.2" hidden="1" thickTop="1" x14ac:dyDescent="0.3">
      <c r="A464" s="76"/>
      <c r="B464" s="34" t="s">
        <v>268</v>
      </c>
      <c r="C464" s="39" t="s">
        <v>362</v>
      </c>
      <c r="D464" s="95"/>
      <c r="E464" s="131">
        <f t="shared" si="55"/>
        <v>0</v>
      </c>
      <c r="F464" s="95"/>
      <c r="G464" s="95"/>
      <c r="H464" s="95"/>
      <c r="I464" s="131">
        <f t="shared" si="56"/>
        <v>0</v>
      </c>
      <c r="J464" s="95"/>
      <c r="K464" s="95"/>
      <c r="L464" s="95"/>
      <c r="M464" s="131">
        <f t="shared" si="57"/>
        <v>0</v>
      </c>
      <c r="N464" s="95"/>
      <c r="O464" s="95"/>
      <c r="P464" s="95"/>
      <c r="Q464" s="55" t="e">
        <f t="shared" si="58"/>
        <v>#DIV/0!</v>
      </c>
      <c r="R464" s="55" t="e">
        <f t="shared" si="59"/>
        <v>#DIV/0!</v>
      </c>
      <c r="S464" s="55" t="e">
        <f t="shared" si="60"/>
        <v>#DIV/0!</v>
      </c>
      <c r="T464" s="55" t="e">
        <f t="shared" si="61"/>
        <v>#DIV/0!</v>
      </c>
      <c r="U464" s="33" t="e">
        <f>M464/#REF!%</f>
        <v>#REF!</v>
      </c>
      <c r="V464" s="19"/>
    </row>
    <row r="465" spans="1:22" ht="28.2" hidden="1" thickTop="1" x14ac:dyDescent="0.3">
      <c r="A465" s="76"/>
      <c r="B465" s="34" t="s">
        <v>269</v>
      </c>
      <c r="C465" s="39" t="s">
        <v>363</v>
      </c>
      <c r="D465" s="95"/>
      <c r="E465" s="131">
        <f t="shared" si="55"/>
        <v>0</v>
      </c>
      <c r="F465" s="95"/>
      <c r="G465" s="95"/>
      <c r="H465" s="95"/>
      <c r="I465" s="131">
        <f t="shared" si="56"/>
        <v>0</v>
      </c>
      <c r="J465" s="95"/>
      <c r="K465" s="95"/>
      <c r="L465" s="95"/>
      <c r="M465" s="131">
        <f t="shared" si="57"/>
        <v>0</v>
      </c>
      <c r="N465" s="95"/>
      <c r="O465" s="95"/>
      <c r="P465" s="95"/>
      <c r="Q465" s="55" t="e">
        <f t="shared" si="58"/>
        <v>#DIV/0!</v>
      </c>
      <c r="R465" s="55" t="e">
        <f t="shared" si="59"/>
        <v>#DIV/0!</v>
      </c>
      <c r="S465" s="55" t="e">
        <f t="shared" si="60"/>
        <v>#DIV/0!</v>
      </c>
      <c r="T465" s="55" t="e">
        <f t="shared" si="61"/>
        <v>#DIV/0!</v>
      </c>
      <c r="U465" s="33" t="e">
        <f>M465/#REF!%</f>
        <v>#REF!</v>
      </c>
      <c r="V465" s="19"/>
    </row>
    <row r="466" spans="1:22" ht="27.6" hidden="1" x14ac:dyDescent="0.3">
      <c r="A466" s="76"/>
      <c r="B466" s="34" t="s">
        <v>270</v>
      </c>
      <c r="C466" s="39" t="s">
        <v>364</v>
      </c>
      <c r="D466" s="95"/>
      <c r="E466" s="131">
        <f t="shared" si="55"/>
        <v>0</v>
      </c>
      <c r="F466" s="95"/>
      <c r="G466" s="95"/>
      <c r="H466" s="95"/>
      <c r="I466" s="131">
        <f t="shared" si="56"/>
        <v>0</v>
      </c>
      <c r="J466" s="95"/>
      <c r="K466" s="95"/>
      <c r="L466" s="95"/>
      <c r="M466" s="131">
        <f t="shared" si="57"/>
        <v>0</v>
      </c>
      <c r="N466" s="95"/>
      <c r="O466" s="95"/>
      <c r="P466" s="95"/>
      <c r="Q466" s="55" t="e">
        <f t="shared" si="58"/>
        <v>#DIV/0!</v>
      </c>
      <c r="R466" s="55" t="e">
        <f t="shared" si="59"/>
        <v>#DIV/0!</v>
      </c>
      <c r="S466" s="55" t="e">
        <f t="shared" si="60"/>
        <v>#DIV/0!</v>
      </c>
      <c r="T466" s="55" t="e">
        <f t="shared" si="61"/>
        <v>#DIV/0!</v>
      </c>
      <c r="U466" s="33" t="e">
        <f>M466/#REF!%</f>
        <v>#REF!</v>
      </c>
      <c r="V466" s="19"/>
    </row>
    <row r="467" spans="1:22" ht="41.4" hidden="1" x14ac:dyDescent="0.3">
      <c r="A467" s="76"/>
      <c r="B467" s="34" t="s">
        <v>271</v>
      </c>
      <c r="C467" s="39" t="s">
        <v>365</v>
      </c>
      <c r="D467" s="95"/>
      <c r="E467" s="131">
        <f t="shared" si="55"/>
        <v>0</v>
      </c>
      <c r="F467" s="95"/>
      <c r="G467" s="95"/>
      <c r="H467" s="95"/>
      <c r="I467" s="131">
        <f t="shared" si="56"/>
        <v>0</v>
      </c>
      <c r="J467" s="95"/>
      <c r="K467" s="95"/>
      <c r="L467" s="95"/>
      <c r="M467" s="131">
        <f t="shared" si="57"/>
        <v>0</v>
      </c>
      <c r="N467" s="95"/>
      <c r="O467" s="95"/>
      <c r="P467" s="95"/>
      <c r="Q467" s="55" t="e">
        <f t="shared" si="58"/>
        <v>#DIV/0!</v>
      </c>
      <c r="R467" s="55" t="e">
        <f t="shared" si="59"/>
        <v>#DIV/0!</v>
      </c>
      <c r="S467" s="55" t="e">
        <f t="shared" si="60"/>
        <v>#DIV/0!</v>
      </c>
      <c r="T467" s="55" t="e">
        <f t="shared" si="61"/>
        <v>#DIV/0!</v>
      </c>
      <c r="U467" s="33" t="e">
        <f>M467/#REF!%</f>
        <v>#REF!</v>
      </c>
      <c r="V467" s="19"/>
    </row>
    <row r="468" spans="1:22" ht="27.6" hidden="1" x14ac:dyDescent="0.3">
      <c r="A468" s="76"/>
      <c r="B468" s="34" t="s">
        <v>272</v>
      </c>
      <c r="C468" s="39" t="s">
        <v>366</v>
      </c>
      <c r="D468" s="95"/>
      <c r="E468" s="131">
        <f t="shared" si="55"/>
        <v>0</v>
      </c>
      <c r="F468" s="95"/>
      <c r="G468" s="95"/>
      <c r="H468" s="95"/>
      <c r="I468" s="131">
        <f t="shared" si="56"/>
        <v>0</v>
      </c>
      <c r="J468" s="95"/>
      <c r="K468" s="95"/>
      <c r="L468" s="95"/>
      <c r="M468" s="131">
        <f t="shared" si="57"/>
        <v>0</v>
      </c>
      <c r="N468" s="95"/>
      <c r="O468" s="95"/>
      <c r="P468" s="95"/>
      <c r="Q468" s="55" t="e">
        <f t="shared" si="58"/>
        <v>#DIV/0!</v>
      </c>
      <c r="R468" s="55" t="e">
        <f t="shared" si="59"/>
        <v>#DIV/0!</v>
      </c>
      <c r="S468" s="55" t="e">
        <f t="shared" si="60"/>
        <v>#DIV/0!</v>
      </c>
      <c r="T468" s="55" t="e">
        <f t="shared" si="61"/>
        <v>#DIV/0!</v>
      </c>
      <c r="U468" s="33" t="e">
        <f>M468/#REF!%</f>
        <v>#REF!</v>
      </c>
      <c r="V468" s="19"/>
    </row>
    <row r="469" spans="1:22" ht="27.6" hidden="1" x14ac:dyDescent="0.3">
      <c r="A469" s="76"/>
      <c r="B469" s="34" t="s">
        <v>273</v>
      </c>
      <c r="C469" s="39" t="s">
        <v>367</v>
      </c>
      <c r="D469" s="95"/>
      <c r="E469" s="131">
        <f t="shared" si="55"/>
        <v>0</v>
      </c>
      <c r="F469" s="95"/>
      <c r="G469" s="95"/>
      <c r="H469" s="95"/>
      <c r="I469" s="131">
        <f t="shared" si="56"/>
        <v>0</v>
      </c>
      <c r="J469" s="95"/>
      <c r="K469" s="95"/>
      <c r="L469" s="95"/>
      <c r="M469" s="131">
        <f t="shared" si="57"/>
        <v>0</v>
      </c>
      <c r="N469" s="95"/>
      <c r="O469" s="95"/>
      <c r="P469" s="95"/>
      <c r="Q469" s="55" t="e">
        <f t="shared" si="58"/>
        <v>#DIV/0!</v>
      </c>
      <c r="R469" s="55" t="e">
        <f t="shared" si="59"/>
        <v>#DIV/0!</v>
      </c>
      <c r="S469" s="55" t="e">
        <f t="shared" si="60"/>
        <v>#DIV/0!</v>
      </c>
      <c r="T469" s="55" t="e">
        <f t="shared" si="61"/>
        <v>#DIV/0!</v>
      </c>
      <c r="U469" s="33" t="e">
        <f>M469/#REF!%</f>
        <v>#REF!</v>
      </c>
      <c r="V469" s="19"/>
    </row>
    <row r="470" spans="1:22" ht="41.4" hidden="1" x14ac:dyDescent="0.3">
      <c r="A470" s="76"/>
      <c r="B470" s="34" t="s">
        <v>274</v>
      </c>
      <c r="C470" s="39" t="s">
        <v>368</v>
      </c>
      <c r="D470" s="95"/>
      <c r="E470" s="131">
        <f t="shared" si="55"/>
        <v>0</v>
      </c>
      <c r="F470" s="95"/>
      <c r="G470" s="95"/>
      <c r="H470" s="95"/>
      <c r="I470" s="131">
        <f t="shared" si="56"/>
        <v>0</v>
      </c>
      <c r="J470" s="95"/>
      <c r="K470" s="95"/>
      <c r="L470" s="95"/>
      <c r="M470" s="131">
        <f t="shared" si="57"/>
        <v>0</v>
      </c>
      <c r="N470" s="95"/>
      <c r="O470" s="95"/>
      <c r="P470" s="95"/>
      <c r="Q470" s="55" t="e">
        <f t="shared" si="58"/>
        <v>#DIV/0!</v>
      </c>
      <c r="R470" s="55" t="e">
        <f t="shared" si="59"/>
        <v>#DIV/0!</v>
      </c>
      <c r="S470" s="55" t="e">
        <f t="shared" si="60"/>
        <v>#DIV/0!</v>
      </c>
      <c r="T470" s="55" t="e">
        <f t="shared" si="61"/>
        <v>#DIV/0!</v>
      </c>
      <c r="U470" s="33" t="e">
        <f>M470/#REF!%</f>
        <v>#REF!</v>
      </c>
      <c r="V470" s="19"/>
    </row>
    <row r="471" spans="1:22" ht="27.6" hidden="1" x14ac:dyDescent="0.3">
      <c r="A471" s="76"/>
      <c r="B471" s="34" t="s">
        <v>275</v>
      </c>
      <c r="C471" s="38" t="s">
        <v>369</v>
      </c>
      <c r="D471" s="95"/>
      <c r="E471" s="131">
        <f t="shared" si="55"/>
        <v>0</v>
      </c>
      <c r="F471" s="95"/>
      <c r="G471" s="95"/>
      <c r="H471" s="95"/>
      <c r="I471" s="131">
        <f t="shared" si="56"/>
        <v>0</v>
      </c>
      <c r="J471" s="95"/>
      <c r="K471" s="95"/>
      <c r="L471" s="95"/>
      <c r="M471" s="131">
        <f t="shared" si="57"/>
        <v>0</v>
      </c>
      <c r="N471" s="95"/>
      <c r="O471" s="95"/>
      <c r="P471" s="95"/>
      <c r="Q471" s="55" t="e">
        <f t="shared" si="58"/>
        <v>#DIV/0!</v>
      </c>
      <c r="R471" s="55" t="e">
        <f t="shared" si="59"/>
        <v>#DIV/0!</v>
      </c>
      <c r="S471" s="55" t="e">
        <f t="shared" si="60"/>
        <v>#DIV/0!</v>
      </c>
      <c r="T471" s="55" t="e">
        <f t="shared" si="61"/>
        <v>#DIV/0!</v>
      </c>
      <c r="U471" s="33" t="e">
        <f>M471/#REF!%</f>
        <v>#REF!</v>
      </c>
      <c r="V471" s="19"/>
    </row>
    <row r="472" spans="1:22" ht="27.6" hidden="1" x14ac:dyDescent="0.3">
      <c r="A472" s="76"/>
      <c r="B472" s="34" t="s">
        <v>276</v>
      </c>
      <c r="C472" s="39" t="s">
        <v>370</v>
      </c>
      <c r="D472" s="95"/>
      <c r="E472" s="131">
        <f t="shared" si="55"/>
        <v>0</v>
      </c>
      <c r="F472" s="95"/>
      <c r="G472" s="95"/>
      <c r="H472" s="95"/>
      <c r="I472" s="131">
        <f t="shared" si="56"/>
        <v>0</v>
      </c>
      <c r="J472" s="95"/>
      <c r="K472" s="95"/>
      <c r="L472" s="95"/>
      <c r="M472" s="131">
        <f t="shared" si="57"/>
        <v>0</v>
      </c>
      <c r="N472" s="95"/>
      <c r="O472" s="95"/>
      <c r="P472" s="95"/>
      <c r="Q472" s="55" t="e">
        <f t="shared" si="58"/>
        <v>#DIV/0!</v>
      </c>
      <c r="R472" s="55" t="e">
        <f t="shared" si="59"/>
        <v>#DIV/0!</v>
      </c>
      <c r="S472" s="55" t="e">
        <f t="shared" si="60"/>
        <v>#DIV/0!</v>
      </c>
      <c r="T472" s="55" t="e">
        <f t="shared" si="61"/>
        <v>#DIV/0!</v>
      </c>
      <c r="U472" s="33" t="e">
        <f>M472/#REF!%</f>
        <v>#REF!</v>
      </c>
      <c r="V472" s="19"/>
    </row>
    <row r="473" spans="1:22" ht="13.8" x14ac:dyDescent="0.3">
      <c r="A473" s="76"/>
      <c r="B473" s="32" t="s">
        <v>277</v>
      </c>
      <c r="C473" s="44" t="s">
        <v>681</v>
      </c>
      <c r="D473" s="95">
        <v>54</v>
      </c>
      <c r="E473" s="131">
        <f t="shared" si="55"/>
        <v>54</v>
      </c>
      <c r="F473" s="95">
        <v>54</v>
      </c>
      <c r="G473" s="95"/>
      <c r="H473" s="95"/>
      <c r="I473" s="131">
        <f t="shared" si="56"/>
        <v>27</v>
      </c>
      <c r="J473" s="95">
        <v>27</v>
      </c>
      <c r="K473" s="95"/>
      <c r="L473" s="95"/>
      <c r="M473" s="131">
        <f t="shared" si="57"/>
        <v>26.635000000000002</v>
      </c>
      <c r="N473" s="95">
        <v>26.635000000000002</v>
      </c>
      <c r="O473" s="95"/>
      <c r="P473" s="95"/>
      <c r="Q473" s="55">
        <f t="shared" si="58"/>
        <v>98.648148148148152</v>
      </c>
      <c r="R473" s="55">
        <f t="shared" si="59"/>
        <v>98.648148148148152</v>
      </c>
      <c r="S473" s="55" t="e">
        <f t="shared" si="60"/>
        <v>#DIV/0!</v>
      </c>
      <c r="T473" s="55" t="e">
        <f t="shared" si="61"/>
        <v>#DIV/0!</v>
      </c>
      <c r="U473" s="33" t="e">
        <f>M473/#REF!%</f>
        <v>#REF!</v>
      </c>
      <c r="V473" s="19"/>
    </row>
    <row r="474" spans="1:22" ht="13.8" hidden="1" x14ac:dyDescent="0.3">
      <c r="A474" s="76"/>
      <c r="B474" s="32" t="s">
        <v>278</v>
      </c>
      <c r="C474" s="48" t="s">
        <v>302</v>
      </c>
      <c r="D474" s="95"/>
      <c r="E474" s="93">
        <f t="shared" si="55"/>
        <v>0</v>
      </c>
      <c r="F474" s="95"/>
      <c r="G474" s="95"/>
      <c r="H474" s="95"/>
      <c r="I474" s="93">
        <f t="shared" si="56"/>
        <v>0</v>
      </c>
      <c r="J474" s="95"/>
      <c r="K474" s="95"/>
      <c r="L474" s="95"/>
      <c r="M474" s="93">
        <f t="shared" si="57"/>
        <v>0</v>
      </c>
      <c r="N474" s="95"/>
      <c r="O474" s="95"/>
      <c r="P474" s="95"/>
      <c r="Q474" s="55" t="e">
        <f t="shared" si="58"/>
        <v>#DIV/0!</v>
      </c>
      <c r="R474" s="55" t="e">
        <f t="shared" si="59"/>
        <v>#DIV/0!</v>
      </c>
      <c r="S474" s="55" t="e">
        <f t="shared" si="60"/>
        <v>#DIV/0!</v>
      </c>
      <c r="T474" s="55" t="e">
        <f t="shared" si="61"/>
        <v>#DIV/0!</v>
      </c>
      <c r="U474" s="33" t="e">
        <f>M474/#REF!%</f>
        <v>#REF!</v>
      </c>
    </row>
    <row r="475" spans="1:22" ht="13.8" hidden="1" x14ac:dyDescent="0.3">
      <c r="A475" s="76"/>
      <c r="B475" s="32"/>
      <c r="C475" s="41" t="s">
        <v>613</v>
      </c>
      <c r="D475" s="95"/>
      <c r="E475" s="93">
        <f t="shared" si="55"/>
        <v>0</v>
      </c>
      <c r="F475" s="95"/>
      <c r="G475" s="95"/>
      <c r="H475" s="95"/>
      <c r="I475" s="93">
        <f t="shared" si="56"/>
        <v>0</v>
      </c>
      <c r="J475" s="95"/>
      <c r="K475" s="95"/>
      <c r="L475" s="95"/>
      <c r="M475" s="93">
        <f t="shared" si="57"/>
        <v>0</v>
      </c>
      <c r="N475" s="95"/>
      <c r="O475" s="95"/>
      <c r="P475" s="95"/>
      <c r="Q475" s="55" t="e">
        <f t="shared" si="58"/>
        <v>#DIV/0!</v>
      </c>
      <c r="R475" s="55" t="e">
        <f t="shared" si="59"/>
        <v>#DIV/0!</v>
      </c>
      <c r="S475" s="55" t="e">
        <f t="shared" si="60"/>
        <v>#DIV/0!</v>
      </c>
      <c r="T475" s="55" t="e">
        <f t="shared" si="61"/>
        <v>#DIV/0!</v>
      </c>
      <c r="U475" s="33" t="e">
        <f>M475/#REF!%</f>
        <v>#REF!</v>
      </c>
    </row>
    <row r="476" spans="1:22" ht="27.6" hidden="1" x14ac:dyDescent="0.3">
      <c r="A476" s="76"/>
      <c r="B476" s="32"/>
      <c r="C476" s="41" t="s">
        <v>279</v>
      </c>
      <c r="D476" s="95"/>
      <c r="E476" s="93">
        <f t="shared" si="55"/>
        <v>0</v>
      </c>
      <c r="F476" s="95"/>
      <c r="G476" s="95"/>
      <c r="H476" s="95"/>
      <c r="I476" s="93">
        <f t="shared" si="56"/>
        <v>0</v>
      </c>
      <c r="J476" s="95"/>
      <c r="K476" s="95"/>
      <c r="L476" s="95"/>
      <c r="M476" s="93">
        <f t="shared" si="57"/>
        <v>0</v>
      </c>
      <c r="N476" s="95"/>
      <c r="O476" s="95"/>
      <c r="P476" s="95"/>
      <c r="Q476" s="55" t="e">
        <f t="shared" si="58"/>
        <v>#DIV/0!</v>
      </c>
      <c r="R476" s="55" t="e">
        <f t="shared" si="59"/>
        <v>#DIV/0!</v>
      </c>
      <c r="S476" s="55" t="e">
        <f t="shared" si="60"/>
        <v>#DIV/0!</v>
      </c>
      <c r="T476" s="55" t="e">
        <f t="shared" si="61"/>
        <v>#DIV/0!</v>
      </c>
      <c r="U476" s="33" t="e">
        <f>M476/#REF!%</f>
        <v>#REF!</v>
      </c>
    </row>
    <row r="477" spans="1:22" ht="27.6" hidden="1" x14ac:dyDescent="0.3">
      <c r="A477" s="76"/>
      <c r="B477" s="32" t="s">
        <v>280</v>
      </c>
      <c r="C477" s="41" t="s">
        <v>281</v>
      </c>
      <c r="D477" s="95"/>
      <c r="E477" s="93">
        <f t="shared" si="55"/>
        <v>0</v>
      </c>
      <c r="F477" s="95"/>
      <c r="G477" s="95"/>
      <c r="H477" s="95"/>
      <c r="I477" s="93">
        <f t="shared" si="56"/>
        <v>0</v>
      </c>
      <c r="J477" s="95"/>
      <c r="K477" s="95"/>
      <c r="L477" s="95"/>
      <c r="M477" s="93">
        <f t="shared" si="57"/>
        <v>0</v>
      </c>
      <c r="N477" s="95"/>
      <c r="O477" s="95"/>
      <c r="P477" s="95"/>
      <c r="Q477" s="55" t="e">
        <f t="shared" si="58"/>
        <v>#DIV/0!</v>
      </c>
      <c r="R477" s="55" t="e">
        <f t="shared" si="59"/>
        <v>#DIV/0!</v>
      </c>
      <c r="S477" s="55" t="e">
        <f t="shared" si="60"/>
        <v>#DIV/0!</v>
      </c>
      <c r="T477" s="55" t="e">
        <f t="shared" si="61"/>
        <v>#DIV/0!</v>
      </c>
      <c r="U477" s="33" t="e">
        <f>M477/#REF!%</f>
        <v>#REF!</v>
      </c>
    </row>
    <row r="478" spans="1:22" ht="55.2" hidden="1" x14ac:dyDescent="0.3">
      <c r="A478" s="76"/>
      <c r="B478" s="32"/>
      <c r="C478" s="41" t="s">
        <v>283</v>
      </c>
      <c r="D478" s="95"/>
      <c r="E478" s="93">
        <f t="shared" si="55"/>
        <v>0</v>
      </c>
      <c r="F478" s="95"/>
      <c r="G478" s="95"/>
      <c r="H478" s="95"/>
      <c r="I478" s="93">
        <f t="shared" si="56"/>
        <v>0</v>
      </c>
      <c r="J478" s="95"/>
      <c r="K478" s="95"/>
      <c r="L478" s="95"/>
      <c r="M478" s="93">
        <f t="shared" si="57"/>
        <v>0</v>
      </c>
      <c r="N478" s="95"/>
      <c r="O478" s="95"/>
      <c r="P478" s="95"/>
      <c r="Q478" s="55" t="e">
        <f t="shared" si="58"/>
        <v>#DIV/0!</v>
      </c>
      <c r="R478" s="55" t="e">
        <f t="shared" si="59"/>
        <v>#DIV/0!</v>
      </c>
      <c r="S478" s="55" t="e">
        <f t="shared" si="60"/>
        <v>#DIV/0!</v>
      </c>
      <c r="T478" s="55" t="e">
        <f t="shared" si="61"/>
        <v>#DIV/0!</v>
      </c>
      <c r="U478" s="33" t="e">
        <f>M478/#REF!%</f>
        <v>#REF!</v>
      </c>
    </row>
    <row r="479" spans="1:22" ht="27.6" hidden="1" x14ac:dyDescent="0.3">
      <c r="A479" s="76"/>
      <c r="B479" s="32"/>
      <c r="C479" s="41" t="s">
        <v>102</v>
      </c>
      <c r="D479" s="95"/>
      <c r="E479" s="93">
        <f t="shared" si="55"/>
        <v>0</v>
      </c>
      <c r="F479" s="95"/>
      <c r="G479" s="95"/>
      <c r="H479" s="95"/>
      <c r="I479" s="93">
        <f t="shared" si="56"/>
        <v>0</v>
      </c>
      <c r="J479" s="95"/>
      <c r="K479" s="95"/>
      <c r="L479" s="95"/>
      <c r="M479" s="93">
        <f t="shared" si="57"/>
        <v>0</v>
      </c>
      <c r="N479" s="95"/>
      <c r="O479" s="95"/>
      <c r="P479" s="95"/>
      <c r="Q479" s="55" t="e">
        <f t="shared" si="58"/>
        <v>#DIV/0!</v>
      </c>
      <c r="R479" s="55" t="e">
        <f t="shared" si="59"/>
        <v>#DIV/0!</v>
      </c>
      <c r="S479" s="55" t="e">
        <f t="shared" si="60"/>
        <v>#DIV/0!</v>
      </c>
      <c r="T479" s="55" t="e">
        <f t="shared" si="61"/>
        <v>#DIV/0!</v>
      </c>
      <c r="U479" s="33" t="e">
        <f>M479/#REF!%</f>
        <v>#REF!</v>
      </c>
    </row>
    <row r="480" spans="1:22" ht="27.6" hidden="1" x14ac:dyDescent="0.3">
      <c r="A480" s="76"/>
      <c r="B480" s="32"/>
      <c r="C480" s="41" t="s">
        <v>103</v>
      </c>
      <c r="D480" s="95"/>
      <c r="E480" s="93">
        <f t="shared" si="55"/>
        <v>0</v>
      </c>
      <c r="F480" s="95"/>
      <c r="G480" s="95"/>
      <c r="H480" s="95"/>
      <c r="I480" s="93">
        <f t="shared" si="56"/>
        <v>0</v>
      </c>
      <c r="J480" s="95"/>
      <c r="K480" s="95"/>
      <c r="L480" s="95"/>
      <c r="M480" s="93">
        <f t="shared" si="57"/>
        <v>0</v>
      </c>
      <c r="N480" s="95"/>
      <c r="O480" s="95"/>
      <c r="P480" s="95"/>
      <c r="Q480" s="55" t="e">
        <f t="shared" si="58"/>
        <v>#DIV/0!</v>
      </c>
      <c r="R480" s="55" t="e">
        <f t="shared" si="59"/>
        <v>#DIV/0!</v>
      </c>
      <c r="S480" s="55" t="e">
        <f t="shared" si="60"/>
        <v>#DIV/0!</v>
      </c>
      <c r="T480" s="55" t="e">
        <f t="shared" si="61"/>
        <v>#DIV/0!</v>
      </c>
      <c r="U480" s="33" t="e">
        <f>M480/#REF!%</f>
        <v>#REF!</v>
      </c>
    </row>
    <row r="481" spans="1:21" ht="27.6" hidden="1" x14ac:dyDescent="0.3">
      <c r="A481" s="76"/>
      <c r="B481" s="32"/>
      <c r="C481" s="41" t="s">
        <v>284</v>
      </c>
      <c r="D481" s="95"/>
      <c r="E481" s="93">
        <f t="shared" si="55"/>
        <v>0</v>
      </c>
      <c r="F481" s="95"/>
      <c r="G481" s="95"/>
      <c r="H481" s="95"/>
      <c r="I481" s="93">
        <f t="shared" si="56"/>
        <v>0</v>
      </c>
      <c r="J481" s="95"/>
      <c r="K481" s="95"/>
      <c r="L481" s="95"/>
      <c r="M481" s="93">
        <f t="shared" si="57"/>
        <v>0</v>
      </c>
      <c r="N481" s="95"/>
      <c r="O481" s="95"/>
      <c r="P481" s="95"/>
      <c r="Q481" s="55" t="e">
        <f t="shared" si="58"/>
        <v>#DIV/0!</v>
      </c>
      <c r="R481" s="55" t="e">
        <f t="shared" si="59"/>
        <v>#DIV/0!</v>
      </c>
      <c r="S481" s="55" t="e">
        <f t="shared" si="60"/>
        <v>#DIV/0!</v>
      </c>
      <c r="T481" s="55" t="e">
        <f t="shared" si="61"/>
        <v>#DIV/0!</v>
      </c>
      <c r="U481" s="33" t="e">
        <f>M481/#REF!%</f>
        <v>#REF!</v>
      </c>
    </row>
    <row r="482" spans="1:21" ht="48" hidden="1" x14ac:dyDescent="0.3">
      <c r="A482" s="76" t="s">
        <v>403</v>
      </c>
      <c r="B482" s="32"/>
      <c r="C482" s="47" t="s">
        <v>342</v>
      </c>
      <c r="D482" s="95"/>
      <c r="E482" s="93">
        <f t="shared" si="55"/>
        <v>0</v>
      </c>
      <c r="F482" s="95"/>
      <c r="G482" s="95"/>
      <c r="H482" s="95"/>
      <c r="I482" s="93">
        <f t="shared" si="56"/>
        <v>0</v>
      </c>
      <c r="J482" s="95"/>
      <c r="K482" s="95"/>
      <c r="L482" s="95"/>
      <c r="M482" s="93">
        <f t="shared" si="57"/>
        <v>0</v>
      </c>
      <c r="N482" s="95"/>
      <c r="O482" s="95"/>
      <c r="P482" s="95"/>
      <c r="Q482" s="55" t="e">
        <f t="shared" si="58"/>
        <v>#DIV/0!</v>
      </c>
      <c r="R482" s="55" t="e">
        <f t="shared" si="59"/>
        <v>#DIV/0!</v>
      </c>
      <c r="S482" s="55" t="e">
        <f t="shared" si="60"/>
        <v>#DIV/0!</v>
      </c>
      <c r="T482" s="55" t="e">
        <f t="shared" si="61"/>
        <v>#DIV/0!</v>
      </c>
      <c r="U482" s="33" t="e">
        <f>M482/#REF!%</f>
        <v>#REF!</v>
      </c>
    </row>
    <row r="483" spans="1:21" ht="13.8" hidden="1" x14ac:dyDescent="0.3">
      <c r="A483" s="76"/>
      <c r="B483" s="34" t="s">
        <v>61</v>
      </c>
      <c r="C483" s="36" t="s">
        <v>170</v>
      </c>
      <c r="D483" s="95"/>
      <c r="E483" s="93">
        <f t="shared" si="55"/>
        <v>0</v>
      </c>
      <c r="F483" s="95"/>
      <c r="G483" s="95"/>
      <c r="H483" s="95"/>
      <c r="I483" s="93">
        <f t="shared" si="56"/>
        <v>0</v>
      </c>
      <c r="J483" s="95"/>
      <c r="K483" s="95"/>
      <c r="L483" s="95"/>
      <c r="M483" s="93">
        <f t="shared" si="57"/>
        <v>0</v>
      </c>
      <c r="N483" s="95"/>
      <c r="O483" s="95"/>
      <c r="P483" s="95"/>
      <c r="Q483" s="55" t="e">
        <f t="shared" si="58"/>
        <v>#DIV/0!</v>
      </c>
      <c r="R483" s="55" t="e">
        <f t="shared" si="59"/>
        <v>#DIV/0!</v>
      </c>
      <c r="S483" s="55" t="e">
        <f t="shared" si="60"/>
        <v>#DIV/0!</v>
      </c>
      <c r="T483" s="55" t="e">
        <f t="shared" si="61"/>
        <v>#DIV/0!</v>
      </c>
      <c r="U483" s="33" t="e">
        <f>M483/#REF!%</f>
        <v>#REF!</v>
      </c>
    </row>
    <row r="484" spans="1:21" ht="13.8" hidden="1" x14ac:dyDescent="0.3">
      <c r="A484" s="76"/>
      <c r="B484" s="34" t="s">
        <v>197</v>
      </c>
      <c r="C484" s="37" t="s">
        <v>171</v>
      </c>
      <c r="D484" s="95"/>
      <c r="E484" s="93">
        <f t="shared" si="55"/>
        <v>0</v>
      </c>
      <c r="F484" s="95"/>
      <c r="G484" s="95"/>
      <c r="H484" s="95"/>
      <c r="I484" s="93">
        <f t="shared" si="56"/>
        <v>0</v>
      </c>
      <c r="J484" s="95"/>
      <c r="K484" s="95"/>
      <c r="L484" s="95"/>
      <c r="M484" s="93">
        <f t="shared" si="57"/>
        <v>0</v>
      </c>
      <c r="N484" s="95"/>
      <c r="O484" s="95"/>
      <c r="P484" s="95"/>
      <c r="Q484" s="55" t="e">
        <f t="shared" si="58"/>
        <v>#DIV/0!</v>
      </c>
      <c r="R484" s="55" t="e">
        <f t="shared" si="59"/>
        <v>#DIV/0!</v>
      </c>
      <c r="S484" s="55" t="e">
        <f t="shared" si="60"/>
        <v>#DIV/0!</v>
      </c>
      <c r="T484" s="55" t="e">
        <f t="shared" si="61"/>
        <v>#DIV/0!</v>
      </c>
      <c r="U484" s="33" t="e">
        <f>M484/#REF!%</f>
        <v>#REF!</v>
      </c>
    </row>
    <row r="485" spans="1:21" ht="13.8" hidden="1" x14ac:dyDescent="0.3">
      <c r="A485" s="76"/>
      <c r="B485" s="34" t="s">
        <v>198</v>
      </c>
      <c r="C485" s="38" t="s">
        <v>172</v>
      </c>
      <c r="D485" s="95"/>
      <c r="E485" s="93">
        <f t="shared" si="55"/>
        <v>0</v>
      </c>
      <c r="F485" s="95"/>
      <c r="G485" s="95"/>
      <c r="H485" s="95"/>
      <c r="I485" s="93">
        <f t="shared" si="56"/>
        <v>0</v>
      </c>
      <c r="J485" s="95"/>
      <c r="K485" s="95"/>
      <c r="L485" s="95"/>
      <c r="M485" s="93">
        <f t="shared" si="57"/>
        <v>0</v>
      </c>
      <c r="N485" s="95"/>
      <c r="O485" s="95"/>
      <c r="P485" s="95"/>
      <c r="Q485" s="55" t="e">
        <f t="shared" si="58"/>
        <v>#DIV/0!</v>
      </c>
      <c r="R485" s="55" t="e">
        <f t="shared" si="59"/>
        <v>#DIV/0!</v>
      </c>
      <c r="S485" s="55" t="e">
        <f t="shared" si="60"/>
        <v>#DIV/0!</v>
      </c>
      <c r="T485" s="55" t="e">
        <f t="shared" si="61"/>
        <v>#DIV/0!</v>
      </c>
      <c r="U485" s="33" t="e">
        <f>M485/#REF!%</f>
        <v>#REF!</v>
      </c>
    </row>
    <row r="486" spans="1:21" ht="27.6" hidden="1" x14ac:dyDescent="0.3">
      <c r="A486" s="76"/>
      <c r="B486" s="34" t="s">
        <v>199</v>
      </c>
      <c r="C486" s="39" t="s">
        <v>173</v>
      </c>
      <c r="D486" s="95"/>
      <c r="E486" s="93">
        <f t="shared" si="55"/>
        <v>0</v>
      </c>
      <c r="F486" s="95"/>
      <c r="G486" s="95"/>
      <c r="H486" s="95"/>
      <c r="I486" s="93">
        <f t="shared" si="56"/>
        <v>0</v>
      </c>
      <c r="J486" s="95"/>
      <c r="K486" s="95"/>
      <c r="L486" s="95"/>
      <c r="M486" s="93">
        <f t="shared" si="57"/>
        <v>0</v>
      </c>
      <c r="N486" s="95"/>
      <c r="O486" s="95"/>
      <c r="P486" s="95"/>
      <c r="Q486" s="55" t="e">
        <f t="shared" si="58"/>
        <v>#DIV/0!</v>
      </c>
      <c r="R486" s="55" t="e">
        <f t="shared" si="59"/>
        <v>#DIV/0!</v>
      </c>
      <c r="S486" s="55" t="e">
        <f t="shared" si="60"/>
        <v>#DIV/0!</v>
      </c>
      <c r="T486" s="55" t="e">
        <f t="shared" si="61"/>
        <v>#DIV/0!</v>
      </c>
      <c r="U486" s="33" t="e">
        <f>M486/#REF!%</f>
        <v>#REF!</v>
      </c>
    </row>
    <row r="487" spans="1:21" ht="27.6" hidden="1" x14ac:dyDescent="0.3">
      <c r="A487" s="76"/>
      <c r="B487" s="34" t="s">
        <v>200</v>
      </c>
      <c r="C487" s="39" t="s">
        <v>174</v>
      </c>
      <c r="D487" s="95"/>
      <c r="E487" s="93">
        <f t="shared" si="55"/>
        <v>0</v>
      </c>
      <c r="F487" s="95"/>
      <c r="G487" s="95"/>
      <c r="H487" s="95"/>
      <c r="I487" s="93">
        <f t="shared" si="56"/>
        <v>0</v>
      </c>
      <c r="J487" s="95"/>
      <c r="K487" s="95"/>
      <c r="L487" s="95"/>
      <c r="M487" s="93">
        <f t="shared" si="57"/>
        <v>0</v>
      </c>
      <c r="N487" s="95"/>
      <c r="O487" s="95"/>
      <c r="P487" s="95"/>
      <c r="Q487" s="55" t="e">
        <f t="shared" si="58"/>
        <v>#DIV/0!</v>
      </c>
      <c r="R487" s="55" t="e">
        <f t="shared" si="59"/>
        <v>#DIV/0!</v>
      </c>
      <c r="S487" s="55" t="e">
        <f t="shared" si="60"/>
        <v>#DIV/0!</v>
      </c>
      <c r="T487" s="55" t="e">
        <f t="shared" si="61"/>
        <v>#DIV/0!</v>
      </c>
      <c r="U487" s="33" t="e">
        <f>M487/#REF!%</f>
        <v>#REF!</v>
      </c>
    </row>
    <row r="488" spans="1:21" ht="13.8" hidden="1" x14ac:dyDescent="0.3">
      <c r="A488" s="76"/>
      <c r="B488" s="34" t="s">
        <v>201</v>
      </c>
      <c r="C488" s="38" t="s">
        <v>175</v>
      </c>
      <c r="D488" s="95"/>
      <c r="E488" s="93">
        <f t="shared" si="55"/>
        <v>0</v>
      </c>
      <c r="F488" s="95"/>
      <c r="G488" s="95"/>
      <c r="H488" s="95"/>
      <c r="I488" s="93">
        <f t="shared" si="56"/>
        <v>0</v>
      </c>
      <c r="J488" s="95"/>
      <c r="K488" s="95"/>
      <c r="L488" s="95"/>
      <c r="M488" s="93">
        <f t="shared" si="57"/>
        <v>0</v>
      </c>
      <c r="N488" s="95"/>
      <c r="O488" s="95"/>
      <c r="P488" s="95"/>
      <c r="Q488" s="55" t="e">
        <f t="shared" si="58"/>
        <v>#DIV/0!</v>
      </c>
      <c r="R488" s="55" t="e">
        <f t="shared" si="59"/>
        <v>#DIV/0!</v>
      </c>
      <c r="S488" s="55" t="e">
        <f t="shared" si="60"/>
        <v>#DIV/0!</v>
      </c>
      <c r="T488" s="55" t="e">
        <f t="shared" si="61"/>
        <v>#DIV/0!</v>
      </c>
      <c r="U488" s="33" t="e">
        <f>M488/#REF!%</f>
        <v>#REF!</v>
      </c>
    </row>
    <row r="489" spans="1:21" ht="13.8" hidden="1" x14ac:dyDescent="0.3">
      <c r="A489" s="76"/>
      <c r="B489" s="34" t="s">
        <v>202</v>
      </c>
      <c r="C489" s="37" t="s">
        <v>176</v>
      </c>
      <c r="D489" s="95"/>
      <c r="E489" s="93">
        <f t="shared" si="55"/>
        <v>0</v>
      </c>
      <c r="F489" s="95"/>
      <c r="G489" s="95"/>
      <c r="H489" s="95"/>
      <c r="I489" s="93">
        <f t="shared" si="56"/>
        <v>0</v>
      </c>
      <c r="J489" s="95"/>
      <c r="K489" s="95"/>
      <c r="L489" s="95"/>
      <c r="M489" s="93">
        <f t="shared" si="57"/>
        <v>0</v>
      </c>
      <c r="N489" s="95"/>
      <c r="O489" s="95"/>
      <c r="P489" s="95"/>
      <c r="Q489" s="55" t="e">
        <f t="shared" si="58"/>
        <v>#DIV/0!</v>
      </c>
      <c r="R489" s="55" t="e">
        <f t="shared" si="59"/>
        <v>#DIV/0!</v>
      </c>
      <c r="S489" s="55" t="e">
        <f t="shared" si="60"/>
        <v>#DIV/0!</v>
      </c>
      <c r="T489" s="55" t="e">
        <f t="shared" si="61"/>
        <v>#DIV/0!</v>
      </c>
      <c r="U489" s="33" t="e">
        <f>M489/#REF!%</f>
        <v>#REF!</v>
      </c>
    </row>
    <row r="490" spans="1:21" ht="41.4" hidden="1" x14ac:dyDescent="0.3">
      <c r="A490" s="76"/>
      <c r="B490" s="34" t="s">
        <v>203</v>
      </c>
      <c r="C490" s="38" t="s">
        <v>177</v>
      </c>
      <c r="D490" s="95"/>
      <c r="E490" s="93">
        <f t="shared" si="55"/>
        <v>0</v>
      </c>
      <c r="F490" s="95"/>
      <c r="G490" s="95"/>
      <c r="H490" s="95"/>
      <c r="I490" s="93">
        <f t="shared" si="56"/>
        <v>0</v>
      </c>
      <c r="J490" s="95"/>
      <c r="K490" s="95"/>
      <c r="L490" s="95"/>
      <c r="M490" s="93">
        <f t="shared" si="57"/>
        <v>0</v>
      </c>
      <c r="N490" s="95"/>
      <c r="O490" s="95"/>
      <c r="P490" s="95"/>
      <c r="Q490" s="55" t="e">
        <f t="shared" si="58"/>
        <v>#DIV/0!</v>
      </c>
      <c r="R490" s="55" t="e">
        <f t="shared" si="59"/>
        <v>#DIV/0!</v>
      </c>
      <c r="S490" s="55" t="e">
        <f t="shared" si="60"/>
        <v>#DIV/0!</v>
      </c>
      <c r="T490" s="55" t="e">
        <f t="shared" si="61"/>
        <v>#DIV/0!</v>
      </c>
      <c r="U490" s="33" t="e">
        <f>M490/#REF!%</f>
        <v>#REF!</v>
      </c>
    </row>
    <row r="491" spans="1:21" ht="13.8" hidden="1" x14ac:dyDescent="0.3">
      <c r="A491" s="76"/>
      <c r="B491" s="34" t="s">
        <v>204</v>
      </c>
      <c r="C491" s="38" t="s">
        <v>178</v>
      </c>
      <c r="D491" s="95"/>
      <c r="E491" s="93">
        <f t="shared" si="55"/>
        <v>0</v>
      </c>
      <c r="F491" s="95"/>
      <c r="G491" s="95"/>
      <c r="H491" s="95"/>
      <c r="I491" s="93">
        <f t="shared" si="56"/>
        <v>0</v>
      </c>
      <c r="J491" s="95"/>
      <c r="K491" s="95"/>
      <c r="L491" s="95"/>
      <c r="M491" s="93">
        <f t="shared" si="57"/>
        <v>0</v>
      </c>
      <c r="N491" s="95"/>
      <c r="O491" s="95"/>
      <c r="P491" s="95"/>
      <c r="Q491" s="55" t="e">
        <f t="shared" si="58"/>
        <v>#DIV/0!</v>
      </c>
      <c r="R491" s="55" t="e">
        <f t="shared" si="59"/>
        <v>#DIV/0!</v>
      </c>
      <c r="S491" s="55" t="e">
        <f t="shared" si="60"/>
        <v>#DIV/0!</v>
      </c>
      <c r="T491" s="55" t="e">
        <f t="shared" si="61"/>
        <v>#DIV/0!</v>
      </c>
      <c r="U491" s="33" t="e">
        <f>M491/#REF!%</f>
        <v>#REF!</v>
      </c>
    </row>
    <row r="492" spans="1:21" ht="27.6" hidden="1" x14ac:dyDescent="0.3">
      <c r="A492" s="76"/>
      <c r="B492" s="34" t="s">
        <v>205</v>
      </c>
      <c r="C492" s="39" t="s">
        <v>179</v>
      </c>
      <c r="D492" s="95"/>
      <c r="E492" s="93">
        <f t="shared" si="55"/>
        <v>0</v>
      </c>
      <c r="F492" s="95"/>
      <c r="G492" s="95"/>
      <c r="H492" s="95"/>
      <c r="I492" s="93">
        <f t="shared" si="56"/>
        <v>0</v>
      </c>
      <c r="J492" s="95"/>
      <c r="K492" s="95"/>
      <c r="L492" s="95"/>
      <c r="M492" s="93">
        <f t="shared" si="57"/>
        <v>0</v>
      </c>
      <c r="N492" s="95"/>
      <c r="O492" s="95"/>
      <c r="P492" s="95"/>
      <c r="Q492" s="55" t="e">
        <f t="shared" si="58"/>
        <v>#DIV/0!</v>
      </c>
      <c r="R492" s="55" t="e">
        <f t="shared" si="59"/>
        <v>#DIV/0!</v>
      </c>
      <c r="S492" s="55" t="e">
        <f t="shared" si="60"/>
        <v>#DIV/0!</v>
      </c>
      <c r="T492" s="55" t="e">
        <f t="shared" si="61"/>
        <v>#DIV/0!</v>
      </c>
      <c r="U492" s="33" t="e">
        <f>M492/#REF!%</f>
        <v>#REF!</v>
      </c>
    </row>
    <row r="493" spans="1:21" ht="27.6" hidden="1" x14ac:dyDescent="0.3">
      <c r="A493" s="76"/>
      <c r="B493" s="34" t="s">
        <v>206</v>
      </c>
      <c r="C493" s="39" t="s">
        <v>180</v>
      </c>
      <c r="D493" s="95"/>
      <c r="E493" s="93">
        <f t="shared" si="55"/>
        <v>0</v>
      </c>
      <c r="F493" s="95"/>
      <c r="G493" s="95"/>
      <c r="H493" s="95"/>
      <c r="I493" s="93">
        <f t="shared" si="56"/>
        <v>0</v>
      </c>
      <c r="J493" s="95"/>
      <c r="K493" s="95"/>
      <c r="L493" s="95"/>
      <c r="M493" s="93">
        <f t="shared" si="57"/>
        <v>0</v>
      </c>
      <c r="N493" s="95"/>
      <c r="O493" s="95"/>
      <c r="P493" s="95"/>
      <c r="Q493" s="55" t="e">
        <f t="shared" si="58"/>
        <v>#DIV/0!</v>
      </c>
      <c r="R493" s="55" t="e">
        <f t="shared" si="59"/>
        <v>#DIV/0!</v>
      </c>
      <c r="S493" s="55" t="e">
        <f t="shared" si="60"/>
        <v>#DIV/0!</v>
      </c>
      <c r="T493" s="55" t="e">
        <f t="shared" si="61"/>
        <v>#DIV/0!</v>
      </c>
      <c r="U493" s="33" t="e">
        <f>M493/#REF!%</f>
        <v>#REF!</v>
      </c>
    </row>
    <row r="494" spans="1:21" ht="13.8" hidden="1" x14ac:dyDescent="0.3">
      <c r="A494" s="76"/>
      <c r="B494" s="34" t="s">
        <v>207</v>
      </c>
      <c r="C494" s="38" t="s">
        <v>181</v>
      </c>
      <c r="D494" s="95"/>
      <c r="E494" s="93">
        <f t="shared" si="55"/>
        <v>0</v>
      </c>
      <c r="F494" s="95"/>
      <c r="G494" s="95"/>
      <c r="H494" s="95"/>
      <c r="I494" s="93">
        <f t="shared" si="56"/>
        <v>0</v>
      </c>
      <c r="J494" s="95"/>
      <c r="K494" s="95"/>
      <c r="L494" s="95"/>
      <c r="M494" s="93">
        <f t="shared" si="57"/>
        <v>0</v>
      </c>
      <c r="N494" s="95"/>
      <c r="O494" s="95"/>
      <c r="P494" s="95"/>
      <c r="Q494" s="55" t="e">
        <f t="shared" si="58"/>
        <v>#DIV/0!</v>
      </c>
      <c r="R494" s="55" t="e">
        <f t="shared" si="59"/>
        <v>#DIV/0!</v>
      </c>
      <c r="S494" s="55" t="e">
        <f t="shared" si="60"/>
        <v>#DIV/0!</v>
      </c>
      <c r="T494" s="55" t="e">
        <f t="shared" si="61"/>
        <v>#DIV/0!</v>
      </c>
      <c r="U494" s="33" t="e">
        <f>M494/#REF!%</f>
        <v>#REF!</v>
      </c>
    </row>
    <row r="495" spans="1:21" ht="27.6" hidden="1" x14ac:dyDescent="0.3">
      <c r="A495" s="76"/>
      <c r="B495" s="34" t="s">
        <v>208</v>
      </c>
      <c r="C495" s="39" t="s">
        <v>182</v>
      </c>
      <c r="D495" s="95"/>
      <c r="E495" s="93">
        <f t="shared" si="55"/>
        <v>0</v>
      </c>
      <c r="F495" s="95"/>
      <c r="G495" s="95"/>
      <c r="H495" s="95"/>
      <c r="I495" s="93">
        <f t="shared" si="56"/>
        <v>0</v>
      </c>
      <c r="J495" s="95"/>
      <c r="K495" s="95"/>
      <c r="L495" s="95"/>
      <c r="M495" s="93">
        <f t="shared" si="57"/>
        <v>0</v>
      </c>
      <c r="N495" s="95"/>
      <c r="O495" s="95"/>
      <c r="P495" s="95"/>
      <c r="Q495" s="55" t="e">
        <f t="shared" si="58"/>
        <v>#DIV/0!</v>
      </c>
      <c r="R495" s="55" t="e">
        <f t="shared" si="59"/>
        <v>#DIV/0!</v>
      </c>
      <c r="S495" s="55" t="e">
        <f t="shared" si="60"/>
        <v>#DIV/0!</v>
      </c>
      <c r="T495" s="55" t="e">
        <f t="shared" si="61"/>
        <v>#DIV/0!</v>
      </c>
      <c r="U495" s="33" t="e">
        <f>M495/#REF!%</f>
        <v>#REF!</v>
      </c>
    </row>
    <row r="496" spans="1:21" ht="82.8" hidden="1" x14ac:dyDescent="0.3">
      <c r="A496" s="76"/>
      <c r="B496" s="34" t="s">
        <v>209</v>
      </c>
      <c r="C496" s="39" t="s">
        <v>183</v>
      </c>
      <c r="D496" s="95"/>
      <c r="E496" s="93">
        <f t="shared" si="55"/>
        <v>0</v>
      </c>
      <c r="F496" s="95"/>
      <c r="G496" s="95"/>
      <c r="H496" s="95"/>
      <c r="I496" s="93">
        <f t="shared" si="56"/>
        <v>0</v>
      </c>
      <c r="J496" s="95"/>
      <c r="K496" s="95"/>
      <c r="L496" s="95"/>
      <c r="M496" s="93">
        <f t="shared" si="57"/>
        <v>0</v>
      </c>
      <c r="N496" s="95"/>
      <c r="O496" s="95"/>
      <c r="P496" s="95"/>
      <c r="Q496" s="55" t="e">
        <f t="shared" si="58"/>
        <v>#DIV/0!</v>
      </c>
      <c r="R496" s="55" t="e">
        <f t="shared" si="59"/>
        <v>#DIV/0!</v>
      </c>
      <c r="S496" s="55" t="e">
        <f t="shared" si="60"/>
        <v>#DIV/0!</v>
      </c>
      <c r="T496" s="55" t="e">
        <f t="shared" si="61"/>
        <v>#DIV/0!</v>
      </c>
      <c r="U496" s="33" t="e">
        <f>M496/#REF!%</f>
        <v>#REF!</v>
      </c>
    </row>
    <row r="497" spans="1:21" ht="151.80000000000001" hidden="1" x14ac:dyDescent="0.3">
      <c r="A497" s="76"/>
      <c r="B497" s="34" t="s">
        <v>210</v>
      </c>
      <c r="C497" s="39" t="s">
        <v>285</v>
      </c>
      <c r="D497" s="95"/>
      <c r="E497" s="93">
        <f t="shared" si="55"/>
        <v>0</v>
      </c>
      <c r="F497" s="95"/>
      <c r="G497" s="95"/>
      <c r="H497" s="95"/>
      <c r="I497" s="93">
        <f t="shared" si="56"/>
        <v>0</v>
      </c>
      <c r="J497" s="95"/>
      <c r="K497" s="95"/>
      <c r="L497" s="95"/>
      <c r="M497" s="93">
        <f t="shared" si="57"/>
        <v>0</v>
      </c>
      <c r="N497" s="95"/>
      <c r="O497" s="95"/>
      <c r="P497" s="95"/>
      <c r="Q497" s="55" t="e">
        <f t="shared" si="58"/>
        <v>#DIV/0!</v>
      </c>
      <c r="R497" s="55" t="e">
        <f t="shared" si="59"/>
        <v>#DIV/0!</v>
      </c>
      <c r="S497" s="55" t="e">
        <f t="shared" si="60"/>
        <v>#DIV/0!</v>
      </c>
      <c r="T497" s="55" t="e">
        <f t="shared" si="61"/>
        <v>#DIV/0!</v>
      </c>
      <c r="U497" s="33" t="e">
        <f>M497/#REF!%</f>
        <v>#REF!</v>
      </c>
    </row>
    <row r="498" spans="1:21" ht="41.4" hidden="1" x14ac:dyDescent="0.3">
      <c r="A498" s="76"/>
      <c r="B498" s="34" t="s">
        <v>211</v>
      </c>
      <c r="C498" s="39" t="s">
        <v>286</v>
      </c>
      <c r="D498" s="95"/>
      <c r="E498" s="93">
        <f t="shared" si="55"/>
        <v>0</v>
      </c>
      <c r="F498" s="95"/>
      <c r="G498" s="95"/>
      <c r="H498" s="95"/>
      <c r="I498" s="93">
        <f t="shared" si="56"/>
        <v>0</v>
      </c>
      <c r="J498" s="95"/>
      <c r="K498" s="95"/>
      <c r="L498" s="95"/>
      <c r="M498" s="93">
        <f t="shared" si="57"/>
        <v>0</v>
      </c>
      <c r="N498" s="95"/>
      <c r="O498" s="95"/>
      <c r="P498" s="95"/>
      <c r="Q498" s="55" t="e">
        <f t="shared" si="58"/>
        <v>#DIV/0!</v>
      </c>
      <c r="R498" s="55" t="e">
        <f t="shared" si="59"/>
        <v>#DIV/0!</v>
      </c>
      <c r="S498" s="55" t="e">
        <f t="shared" si="60"/>
        <v>#DIV/0!</v>
      </c>
      <c r="T498" s="55" t="e">
        <f t="shared" si="61"/>
        <v>#DIV/0!</v>
      </c>
      <c r="U498" s="33" t="e">
        <f>M498/#REF!%</f>
        <v>#REF!</v>
      </c>
    </row>
    <row r="499" spans="1:21" ht="41.4" hidden="1" x14ac:dyDescent="0.3">
      <c r="A499" s="76"/>
      <c r="B499" s="34" t="s">
        <v>212</v>
      </c>
      <c r="C499" s="39" t="s">
        <v>287</v>
      </c>
      <c r="D499" s="95"/>
      <c r="E499" s="93">
        <f t="shared" si="55"/>
        <v>0</v>
      </c>
      <c r="F499" s="95"/>
      <c r="G499" s="95"/>
      <c r="H499" s="95"/>
      <c r="I499" s="93">
        <f t="shared" si="56"/>
        <v>0</v>
      </c>
      <c r="J499" s="95"/>
      <c r="K499" s="95"/>
      <c r="L499" s="95"/>
      <c r="M499" s="93">
        <f t="shared" si="57"/>
        <v>0</v>
      </c>
      <c r="N499" s="95"/>
      <c r="O499" s="95"/>
      <c r="P499" s="95"/>
      <c r="Q499" s="55" t="e">
        <f t="shared" si="58"/>
        <v>#DIV/0!</v>
      </c>
      <c r="R499" s="55" t="e">
        <f t="shared" si="59"/>
        <v>#DIV/0!</v>
      </c>
      <c r="S499" s="55" t="e">
        <f t="shared" si="60"/>
        <v>#DIV/0!</v>
      </c>
      <c r="T499" s="55" t="e">
        <f t="shared" si="61"/>
        <v>#DIV/0!</v>
      </c>
      <c r="U499" s="33" t="e">
        <f>M499/#REF!%</f>
        <v>#REF!</v>
      </c>
    </row>
    <row r="500" spans="1:21" ht="41.4" hidden="1" x14ac:dyDescent="0.3">
      <c r="A500" s="76"/>
      <c r="B500" s="34" t="s">
        <v>213</v>
      </c>
      <c r="C500" s="39" t="s">
        <v>288</v>
      </c>
      <c r="D500" s="95"/>
      <c r="E500" s="93">
        <f t="shared" si="55"/>
        <v>0</v>
      </c>
      <c r="F500" s="95"/>
      <c r="G500" s="95"/>
      <c r="H500" s="95"/>
      <c r="I500" s="93">
        <f t="shared" si="56"/>
        <v>0</v>
      </c>
      <c r="J500" s="95"/>
      <c r="K500" s="95"/>
      <c r="L500" s="95"/>
      <c r="M500" s="93">
        <f t="shared" si="57"/>
        <v>0</v>
      </c>
      <c r="N500" s="95"/>
      <c r="O500" s="95"/>
      <c r="P500" s="95"/>
      <c r="Q500" s="55" t="e">
        <f t="shared" si="58"/>
        <v>#DIV/0!</v>
      </c>
      <c r="R500" s="55" t="e">
        <f t="shared" si="59"/>
        <v>#DIV/0!</v>
      </c>
      <c r="S500" s="55" t="e">
        <f t="shared" si="60"/>
        <v>#DIV/0!</v>
      </c>
      <c r="T500" s="55" t="e">
        <f t="shared" si="61"/>
        <v>#DIV/0!</v>
      </c>
      <c r="U500" s="33" t="e">
        <f>M500/#REF!%</f>
        <v>#REF!</v>
      </c>
    </row>
    <row r="501" spans="1:21" ht="27.6" hidden="1" x14ac:dyDescent="0.3">
      <c r="A501" s="76"/>
      <c r="B501" s="34" t="s">
        <v>214</v>
      </c>
      <c r="C501" s="39" t="s">
        <v>289</v>
      </c>
      <c r="D501" s="95"/>
      <c r="E501" s="93">
        <f t="shared" si="55"/>
        <v>0</v>
      </c>
      <c r="F501" s="95"/>
      <c r="G501" s="95"/>
      <c r="H501" s="95"/>
      <c r="I501" s="93">
        <f t="shared" si="56"/>
        <v>0</v>
      </c>
      <c r="J501" s="95"/>
      <c r="K501" s="95"/>
      <c r="L501" s="95"/>
      <c r="M501" s="93">
        <f t="shared" si="57"/>
        <v>0</v>
      </c>
      <c r="N501" s="95"/>
      <c r="O501" s="95"/>
      <c r="P501" s="95"/>
      <c r="Q501" s="55" t="e">
        <f t="shared" si="58"/>
        <v>#DIV/0!</v>
      </c>
      <c r="R501" s="55" t="e">
        <f t="shared" si="59"/>
        <v>#DIV/0!</v>
      </c>
      <c r="S501" s="55" t="e">
        <f t="shared" si="60"/>
        <v>#DIV/0!</v>
      </c>
      <c r="T501" s="55" t="e">
        <f t="shared" si="61"/>
        <v>#DIV/0!</v>
      </c>
      <c r="U501" s="33" t="e">
        <f>M501/#REF!%</f>
        <v>#REF!</v>
      </c>
    </row>
    <row r="502" spans="1:21" ht="41.4" hidden="1" x14ac:dyDescent="0.3">
      <c r="A502" s="76"/>
      <c r="B502" s="34" t="s">
        <v>215</v>
      </c>
      <c r="C502" s="39" t="s">
        <v>290</v>
      </c>
      <c r="D502" s="95"/>
      <c r="E502" s="93">
        <f t="shared" si="55"/>
        <v>0</v>
      </c>
      <c r="F502" s="95"/>
      <c r="G502" s="95"/>
      <c r="H502" s="95"/>
      <c r="I502" s="93">
        <f t="shared" si="56"/>
        <v>0</v>
      </c>
      <c r="J502" s="95"/>
      <c r="K502" s="95"/>
      <c r="L502" s="95"/>
      <c r="M502" s="93">
        <f t="shared" si="57"/>
        <v>0</v>
      </c>
      <c r="N502" s="95"/>
      <c r="O502" s="95"/>
      <c r="P502" s="95"/>
      <c r="Q502" s="55" t="e">
        <f t="shared" si="58"/>
        <v>#DIV/0!</v>
      </c>
      <c r="R502" s="55" t="e">
        <f t="shared" si="59"/>
        <v>#DIV/0!</v>
      </c>
      <c r="S502" s="55" t="e">
        <f t="shared" si="60"/>
        <v>#DIV/0!</v>
      </c>
      <c r="T502" s="55" t="e">
        <f t="shared" si="61"/>
        <v>#DIV/0!</v>
      </c>
      <c r="U502" s="33" t="e">
        <f>M502/#REF!%</f>
        <v>#REF!</v>
      </c>
    </row>
    <row r="503" spans="1:21" ht="55.2" hidden="1" x14ac:dyDescent="0.3">
      <c r="A503" s="76"/>
      <c r="B503" s="34" t="s">
        <v>216</v>
      </c>
      <c r="C503" s="39" t="s">
        <v>291</v>
      </c>
      <c r="D503" s="95"/>
      <c r="E503" s="93">
        <f t="shared" si="55"/>
        <v>0</v>
      </c>
      <c r="F503" s="95"/>
      <c r="G503" s="95"/>
      <c r="H503" s="95"/>
      <c r="I503" s="93">
        <f t="shared" si="56"/>
        <v>0</v>
      </c>
      <c r="J503" s="95"/>
      <c r="K503" s="95"/>
      <c r="L503" s="95"/>
      <c r="M503" s="93">
        <f t="shared" si="57"/>
        <v>0</v>
      </c>
      <c r="N503" s="95"/>
      <c r="O503" s="95"/>
      <c r="P503" s="95"/>
      <c r="Q503" s="55" t="e">
        <f t="shared" si="58"/>
        <v>#DIV/0!</v>
      </c>
      <c r="R503" s="55" t="e">
        <f t="shared" si="59"/>
        <v>#DIV/0!</v>
      </c>
      <c r="S503" s="55" t="e">
        <f t="shared" si="60"/>
        <v>#DIV/0!</v>
      </c>
      <c r="T503" s="55" t="e">
        <f t="shared" si="61"/>
        <v>#DIV/0!</v>
      </c>
      <c r="U503" s="33" t="e">
        <f>M503/#REF!%</f>
        <v>#REF!</v>
      </c>
    </row>
    <row r="504" spans="1:21" ht="27.6" hidden="1" x14ac:dyDescent="0.3">
      <c r="A504" s="76"/>
      <c r="B504" s="34" t="s">
        <v>217</v>
      </c>
      <c r="C504" s="39" t="s">
        <v>292</v>
      </c>
      <c r="D504" s="95"/>
      <c r="E504" s="93">
        <f t="shared" si="55"/>
        <v>0</v>
      </c>
      <c r="F504" s="95"/>
      <c r="G504" s="95"/>
      <c r="H504" s="95"/>
      <c r="I504" s="93">
        <f t="shared" si="56"/>
        <v>0</v>
      </c>
      <c r="J504" s="95"/>
      <c r="K504" s="95"/>
      <c r="L504" s="95"/>
      <c r="M504" s="93">
        <f t="shared" si="57"/>
        <v>0</v>
      </c>
      <c r="N504" s="95"/>
      <c r="O504" s="95"/>
      <c r="P504" s="95"/>
      <c r="Q504" s="55" t="e">
        <f t="shared" si="58"/>
        <v>#DIV/0!</v>
      </c>
      <c r="R504" s="55" t="e">
        <f t="shared" si="59"/>
        <v>#DIV/0!</v>
      </c>
      <c r="S504" s="55" t="e">
        <f t="shared" si="60"/>
        <v>#DIV/0!</v>
      </c>
      <c r="T504" s="55" t="e">
        <f t="shared" si="61"/>
        <v>#DIV/0!</v>
      </c>
      <c r="U504" s="33" t="e">
        <f>M504/#REF!%</f>
        <v>#REF!</v>
      </c>
    </row>
    <row r="505" spans="1:21" ht="27.6" hidden="1" x14ac:dyDescent="0.3">
      <c r="A505" s="76"/>
      <c r="B505" s="34" t="s">
        <v>218</v>
      </c>
      <c r="C505" s="39" t="s">
        <v>293</v>
      </c>
      <c r="D505" s="95"/>
      <c r="E505" s="93">
        <f t="shared" si="55"/>
        <v>0</v>
      </c>
      <c r="F505" s="95"/>
      <c r="G505" s="95"/>
      <c r="H505" s="95"/>
      <c r="I505" s="93">
        <f t="shared" si="56"/>
        <v>0</v>
      </c>
      <c r="J505" s="95"/>
      <c r="K505" s="95"/>
      <c r="L505" s="95"/>
      <c r="M505" s="93">
        <f t="shared" si="57"/>
        <v>0</v>
      </c>
      <c r="N505" s="95"/>
      <c r="O505" s="95"/>
      <c r="P505" s="95"/>
      <c r="Q505" s="55" t="e">
        <f t="shared" si="58"/>
        <v>#DIV/0!</v>
      </c>
      <c r="R505" s="55" t="e">
        <f t="shared" si="59"/>
        <v>#DIV/0!</v>
      </c>
      <c r="S505" s="55" t="e">
        <f t="shared" si="60"/>
        <v>#DIV/0!</v>
      </c>
      <c r="T505" s="55" t="e">
        <f t="shared" si="61"/>
        <v>#DIV/0!</v>
      </c>
      <c r="U505" s="33" t="e">
        <f>M505/#REF!%</f>
        <v>#REF!</v>
      </c>
    </row>
    <row r="506" spans="1:21" ht="27.6" hidden="1" x14ac:dyDescent="0.3">
      <c r="A506" s="76"/>
      <c r="B506" s="34" t="s">
        <v>219</v>
      </c>
      <c r="C506" s="39" t="s">
        <v>294</v>
      </c>
      <c r="D506" s="95"/>
      <c r="E506" s="93">
        <f t="shared" si="55"/>
        <v>0</v>
      </c>
      <c r="F506" s="95"/>
      <c r="G506" s="95"/>
      <c r="H506" s="95"/>
      <c r="I506" s="93">
        <f t="shared" si="56"/>
        <v>0</v>
      </c>
      <c r="J506" s="95"/>
      <c r="K506" s="95"/>
      <c r="L506" s="95"/>
      <c r="M506" s="93">
        <f t="shared" si="57"/>
        <v>0</v>
      </c>
      <c r="N506" s="95"/>
      <c r="O506" s="95"/>
      <c r="P506" s="95"/>
      <c r="Q506" s="55" t="e">
        <f t="shared" si="58"/>
        <v>#DIV/0!</v>
      </c>
      <c r="R506" s="55" t="e">
        <f t="shared" si="59"/>
        <v>#DIV/0!</v>
      </c>
      <c r="S506" s="55" t="e">
        <f t="shared" si="60"/>
        <v>#DIV/0!</v>
      </c>
      <c r="T506" s="55" t="e">
        <f t="shared" si="61"/>
        <v>#DIV/0!</v>
      </c>
      <c r="U506" s="33" t="e">
        <f>M506/#REF!%</f>
        <v>#REF!</v>
      </c>
    </row>
    <row r="507" spans="1:21" ht="69" hidden="1" x14ac:dyDescent="0.3">
      <c r="A507" s="76"/>
      <c r="B507" s="34" t="s">
        <v>220</v>
      </c>
      <c r="C507" s="39" t="s">
        <v>295</v>
      </c>
      <c r="D507" s="95"/>
      <c r="E507" s="93">
        <f t="shared" si="55"/>
        <v>0</v>
      </c>
      <c r="F507" s="95"/>
      <c r="G507" s="95"/>
      <c r="H507" s="95"/>
      <c r="I507" s="93">
        <f t="shared" si="56"/>
        <v>0</v>
      </c>
      <c r="J507" s="95"/>
      <c r="K507" s="95"/>
      <c r="L507" s="95"/>
      <c r="M507" s="93">
        <f t="shared" si="57"/>
        <v>0</v>
      </c>
      <c r="N507" s="95"/>
      <c r="O507" s="95"/>
      <c r="P507" s="95"/>
      <c r="Q507" s="55" t="e">
        <f t="shared" si="58"/>
        <v>#DIV/0!</v>
      </c>
      <c r="R507" s="55" t="e">
        <f t="shared" si="59"/>
        <v>#DIV/0!</v>
      </c>
      <c r="S507" s="55" t="e">
        <f t="shared" si="60"/>
        <v>#DIV/0!</v>
      </c>
      <c r="T507" s="55" t="e">
        <f t="shared" si="61"/>
        <v>#DIV/0!</v>
      </c>
      <c r="U507" s="33" t="e">
        <f>M507/#REF!%</f>
        <v>#REF!</v>
      </c>
    </row>
    <row r="508" spans="1:21" ht="27.6" hidden="1" x14ac:dyDescent="0.3">
      <c r="A508" s="76"/>
      <c r="B508" s="34" t="s">
        <v>221</v>
      </c>
      <c r="C508" s="39" t="s">
        <v>296</v>
      </c>
      <c r="D508" s="95"/>
      <c r="E508" s="93">
        <f t="shared" si="55"/>
        <v>0</v>
      </c>
      <c r="F508" s="95"/>
      <c r="G508" s="95"/>
      <c r="H508" s="95"/>
      <c r="I508" s="93">
        <f t="shared" si="56"/>
        <v>0</v>
      </c>
      <c r="J508" s="95"/>
      <c r="K508" s="95"/>
      <c r="L508" s="95"/>
      <c r="M508" s="93">
        <f t="shared" si="57"/>
        <v>0</v>
      </c>
      <c r="N508" s="95"/>
      <c r="O508" s="95"/>
      <c r="P508" s="95"/>
      <c r="Q508" s="55" t="e">
        <f t="shared" si="58"/>
        <v>#DIV/0!</v>
      </c>
      <c r="R508" s="55" t="e">
        <f t="shared" si="59"/>
        <v>#DIV/0!</v>
      </c>
      <c r="S508" s="55" t="e">
        <f t="shared" si="60"/>
        <v>#DIV/0!</v>
      </c>
      <c r="T508" s="55" t="e">
        <f t="shared" si="61"/>
        <v>#DIV/0!</v>
      </c>
      <c r="U508" s="33" t="e">
        <f>M508/#REF!%</f>
        <v>#REF!</v>
      </c>
    </row>
    <row r="509" spans="1:21" ht="27.6" hidden="1" x14ac:dyDescent="0.3">
      <c r="A509" s="76"/>
      <c r="B509" s="34" t="s">
        <v>222</v>
      </c>
      <c r="C509" s="38" t="s">
        <v>297</v>
      </c>
      <c r="D509" s="95"/>
      <c r="E509" s="93">
        <f t="shared" si="55"/>
        <v>0</v>
      </c>
      <c r="F509" s="95"/>
      <c r="G509" s="95"/>
      <c r="H509" s="95"/>
      <c r="I509" s="93">
        <f t="shared" si="56"/>
        <v>0</v>
      </c>
      <c r="J509" s="95"/>
      <c r="K509" s="95"/>
      <c r="L509" s="95"/>
      <c r="M509" s="93">
        <f t="shared" si="57"/>
        <v>0</v>
      </c>
      <c r="N509" s="95"/>
      <c r="O509" s="95"/>
      <c r="P509" s="95"/>
      <c r="Q509" s="55" t="e">
        <f t="shared" si="58"/>
        <v>#DIV/0!</v>
      </c>
      <c r="R509" s="55" t="e">
        <f t="shared" si="59"/>
        <v>#DIV/0!</v>
      </c>
      <c r="S509" s="55" t="e">
        <f t="shared" si="60"/>
        <v>#DIV/0!</v>
      </c>
      <c r="T509" s="55" t="e">
        <f t="shared" si="61"/>
        <v>#DIV/0!</v>
      </c>
      <c r="U509" s="33" t="e">
        <f>M509/#REF!%</f>
        <v>#REF!</v>
      </c>
    </row>
    <row r="510" spans="1:21" ht="13.8" hidden="1" x14ac:dyDescent="0.3">
      <c r="A510" s="76"/>
      <c r="B510" s="34" t="s">
        <v>223</v>
      </c>
      <c r="C510" s="38" t="s">
        <v>298</v>
      </c>
      <c r="D510" s="95"/>
      <c r="E510" s="93">
        <f t="shared" si="55"/>
        <v>0</v>
      </c>
      <c r="F510" s="95"/>
      <c r="G510" s="95"/>
      <c r="H510" s="95"/>
      <c r="I510" s="93">
        <f t="shared" si="56"/>
        <v>0</v>
      </c>
      <c r="J510" s="95"/>
      <c r="K510" s="95"/>
      <c r="L510" s="95"/>
      <c r="M510" s="93">
        <f t="shared" si="57"/>
        <v>0</v>
      </c>
      <c r="N510" s="95"/>
      <c r="O510" s="95"/>
      <c r="P510" s="95"/>
      <c r="Q510" s="55" t="e">
        <f t="shared" si="58"/>
        <v>#DIV/0!</v>
      </c>
      <c r="R510" s="55" t="e">
        <f t="shared" si="59"/>
        <v>#DIV/0!</v>
      </c>
      <c r="S510" s="55" t="e">
        <f t="shared" si="60"/>
        <v>#DIV/0!</v>
      </c>
      <c r="T510" s="55" t="e">
        <f t="shared" si="61"/>
        <v>#DIV/0!</v>
      </c>
      <c r="U510" s="33" t="e">
        <f>M510/#REF!%</f>
        <v>#REF!</v>
      </c>
    </row>
    <row r="511" spans="1:21" ht="13.8" hidden="1" x14ac:dyDescent="0.3">
      <c r="A511" s="76"/>
      <c r="B511" s="34" t="s">
        <v>224</v>
      </c>
      <c r="C511" s="38" t="s">
        <v>324</v>
      </c>
      <c r="D511" s="95"/>
      <c r="E511" s="93">
        <f t="shared" si="55"/>
        <v>0</v>
      </c>
      <c r="F511" s="95"/>
      <c r="G511" s="95"/>
      <c r="H511" s="95"/>
      <c r="I511" s="93">
        <f t="shared" si="56"/>
        <v>0</v>
      </c>
      <c r="J511" s="95"/>
      <c r="K511" s="95"/>
      <c r="L511" s="95"/>
      <c r="M511" s="93">
        <f t="shared" si="57"/>
        <v>0</v>
      </c>
      <c r="N511" s="95"/>
      <c r="O511" s="95"/>
      <c r="P511" s="95"/>
      <c r="Q511" s="55" t="e">
        <f t="shared" si="58"/>
        <v>#DIV/0!</v>
      </c>
      <c r="R511" s="55" t="e">
        <f t="shared" si="59"/>
        <v>#DIV/0!</v>
      </c>
      <c r="S511" s="55" t="e">
        <f t="shared" si="60"/>
        <v>#DIV/0!</v>
      </c>
      <c r="T511" s="55" t="e">
        <f t="shared" si="61"/>
        <v>#DIV/0!</v>
      </c>
      <c r="U511" s="33" t="e">
        <f>M511/#REF!%</f>
        <v>#REF!</v>
      </c>
    </row>
    <row r="512" spans="1:21" ht="55.2" hidden="1" x14ac:dyDescent="0.3">
      <c r="A512" s="76"/>
      <c r="B512" s="34" t="s">
        <v>225</v>
      </c>
      <c r="C512" s="38" t="s">
        <v>325</v>
      </c>
      <c r="D512" s="95"/>
      <c r="E512" s="93">
        <f t="shared" si="55"/>
        <v>0</v>
      </c>
      <c r="F512" s="95"/>
      <c r="G512" s="95"/>
      <c r="H512" s="95"/>
      <c r="I512" s="93">
        <f t="shared" si="56"/>
        <v>0</v>
      </c>
      <c r="J512" s="95"/>
      <c r="K512" s="95"/>
      <c r="L512" s="95"/>
      <c r="M512" s="93">
        <f t="shared" si="57"/>
        <v>0</v>
      </c>
      <c r="N512" s="95"/>
      <c r="O512" s="95"/>
      <c r="P512" s="95"/>
      <c r="Q512" s="55" t="e">
        <f t="shared" si="58"/>
        <v>#DIV/0!</v>
      </c>
      <c r="R512" s="55" t="e">
        <f t="shared" si="59"/>
        <v>#DIV/0!</v>
      </c>
      <c r="S512" s="55" t="e">
        <f t="shared" si="60"/>
        <v>#DIV/0!</v>
      </c>
      <c r="T512" s="55" t="e">
        <f t="shared" si="61"/>
        <v>#DIV/0!</v>
      </c>
      <c r="U512" s="33" t="e">
        <f>M512/#REF!%</f>
        <v>#REF!</v>
      </c>
    </row>
    <row r="513" spans="1:21" ht="55.2" hidden="1" x14ac:dyDescent="0.3">
      <c r="A513" s="76"/>
      <c r="B513" s="34" t="s">
        <v>226</v>
      </c>
      <c r="C513" s="38" t="s">
        <v>326</v>
      </c>
      <c r="D513" s="95"/>
      <c r="E513" s="93">
        <f t="shared" si="55"/>
        <v>0</v>
      </c>
      <c r="F513" s="95"/>
      <c r="G513" s="95"/>
      <c r="H513" s="95"/>
      <c r="I513" s="93">
        <f t="shared" si="56"/>
        <v>0</v>
      </c>
      <c r="J513" s="95"/>
      <c r="K513" s="95"/>
      <c r="L513" s="95"/>
      <c r="M513" s="93">
        <f t="shared" si="57"/>
        <v>0</v>
      </c>
      <c r="N513" s="95"/>
      <c r="O513" s="95"/>
      <c r="P513" s="95"/>
      <c r="Q513" s="55" t="e">
        <f t="shared" si="58"/>
        <v>#DIV/0!</v>
      </c>
      <c r="R513" s="55" t="e">
        <f t="shared" si="59"/>
        <v>#DIV/0!</v>
      </c>
      <c r="S513" s="55" t="e">
        <f t="shared" si="60"/>
        <v>#DIV/0!</v>
      </c>
      <c r="T513" s="55" t="e">
        <f t="shared" si="61"/>
        <v>#DIV/0!</v>
      </c>
      <c r="U513" s="33" t="e">
        <f>M513/#REF!%</f>
        <v>#REF!</v>
      </c>
    </row>
    <row r="514" spans="1:21" ht="41.4" hidden="1" x14ac:dyDescent="0.3">
      <c r="A514" s="76"/>
      <c r="B514" s="34" t="s">
        <v>227</v>
      </c>
      <c r="C514" s="39" t="s">
        <v>327</v>
      </c>
      <c r="D514" s="95"/>
      <c r="E514" s="93">
        <f t="shared" si="55"/>
        <v>0</v>
      </c>
      <c r="F514" s="95"/>
      <c r="G514" s="95"/>
      <c r="H514" s="95"/>
      <c r="I514" s="93">
        <f t="shared" si="56"/>
        <v>0</v>
      </c>
      <c r="J514" s="95"/>
      <c r="K514" s="95"/>
      <c r="L514" s="95"/>
      <c r="M514" s="93">
        <f t="shared" si="57"/>
        <v>0</v>
      </c>
      <c r="N514" s="95"/>
      <c r="O514" s="95"/>
      <c r="P514" s="95"/>
      <c r="Q514" s="55" t="e">
        <f t="shared" si="58"/>
        <v>#DIV/0!</v>
      </c>
      <c r="R514" s="55" t="e">
        <f t="shared" si="59"/>
        <v>#DIV/0!</v>
      </c>
      <c r="S514" s="55" t="e">
        <f t="shared" si="60"/>
        <v>#DIV/0!</v>
      </c>
      <c r="T514" s="55" t="e">
        <f t="shared" si="61"/>
        <v>#DIV/0!</v>
      </c>
      <c r="U514" s="33" t="e">
        <f>M514/#REF!%</f>
        <v>#REF!</v>
      </c>
    </row>
    <row r="515" spans="1:21" ht="27.6" hidden="1" x14ac:dyDescent="0.3">
      <c r="A515" s="76"/>
      <c r="B515" s="34" t="s">
        <v>228</v>
      </c>
      <c r="C515" s="39" t="s">
        <v>328</v>
      </c>
      <c r="D515" s="95"/>
      <c r="E515" s="93">
        <f t="shared" si="55"/>
        <v>0</v>
      </c>
      <c r="F515" s="95"/>
      <c r="G515" s="95"/>
      <c r="H515" s="95"/>
      <c r="I515" s="93">
        <f t="shared" si="56"/>
        <v>0</v>
      </c>
      <c r="J515" s="95"/>
      <c r="K515" s="95"/>
      <c r="L515" s="95"/>
      <c r="M515" s="93">
        <f t="shared" si="57"/>
        <v>0</v>
      </c>
      <c r="N515" s="95"/>
      <c r="O515" s="95"/>
      <c r="P515" s="95"/>
      <c r="Q515" s="55" t="e">
        <f t="shared" si="58"/>
        <v>#DIV/0!</v>
      </c>
      <c r="R515" s="55" t="e">
        <f t="shared" si="59"/>
        <v>#DIV/0!</v>
      </c>
      <c r="S515" s="55" t="e">
        <f t="shared" si="60"/>
        <v>#DIV/0!</v>
      </c>
      <c r="T515" s="55" t="e">
        <f t="shared" si="61"/>
        <v>#DIV/0!</v>
      </c>
      <c r="U515" s="33" t="e">
        <f>M515/#REF!%</f>
        <v>#REF!</v>
      </c>
    </row>
    <row r="516" spans="1:21" ht="27.6" hidden="1" x14ac:dyDescent="0.3">
      <c r="A516" s="76"/>
      <c r="B516" s="34" t="s">
        <v>229</v>
      </c>
      <c r="C516" s="39" t="s">
        <v>329</v>
      </c>
      <c r="D516" s="95"/>
      <c r="E516" s="93">
        <f t="shared" si="55"/>
        <v>0</v>
      </c>
      <c r="F516" s="95"/>
      <c r="G516" s="95"/>
      <c r="H516" s="95"/>
      <c r="I516" s="93">
        <f t="shared" si="56"/>
        <v>0</v>
      </c>
      <c r="J516" s="95"/>
      <c r="K516" s="95"/>
      <c r="L516" s="95"/>
      <c r="M516" s="93">
        <f t="shared" si="57"/>
        <v>0</v>
      </c>
      <c r="N516" s="95"/>
      <c r="O516" s="95"/>
      <c r="P516" s="95"/>
      <c r="Q516" s="55" t="e">
        <f t="shared" si="58"/>
        <v>#DIV/0!</v>
      </c>
      <c r="R516" s="55" t="e">
        <f t="shared" si="59"/>
        <v>#DIV/0!</v>
      </c>
      <c r="S516" s="55" t="e">
        <f t="shared" si="60"/>
        <v>#DIV/0!</v>
      </c>
      <c r="T516" s="55" t="e">
        <f t="shared" si="61"/>
        <v>#DIV/0!</v>
      </c>
      <c r="U516" s="33" t="e">
        <f>M516/#REF!%</f>
        <v>#REF!</v>
      </c>
    </row>
    <row r="517" spans="1:21" ht="55.2" hidden="1" x14ac:dyDescent="0.3">
      <c r="A517" s="76"/>
      <c r="B517" s="34" t="s">
        <v>230</v>
      </c>
      <c r="C517" s="39" t="s">
        <v>330</v>
      </c>
      <c r="D517" s="95"/>
      <c r="E517" s="93">
        <f t="shared" si="55"/>
        <v>0</v>
      </c>
      <c r="F517" s="95"/>
      <c r="G517" s="95"/>
      <c r="H517" s="95"/>
      <c r="I517" s="93">
        <f t="shared" si="56"/>
        <v>0</v>
      </c>
      <c r="J517" s="95"/>
      <c r="K517" s="95"/>
      <c r="L517" s="95"/>
      <c r="M517" s="93">
        <f t="shared" si="57"/>
        <v>0</v>
      </c>
      <c r="N517" s="95"/>
      <c r="O517" s="95"/>
      <c r="P517" s="95"/>
      <c r="Q517" s="55" t="e">
        <f t="shared" si="58"/>
        <v>#DIV/0!</v>
      </c>
      <c r="R517" s="55" t="e">
        <f t="shared" si="59"/>
        <v>#DIV/0!</v>
      </c>
      <c r="S517" s="55" t="e">
        <f t="shared" si="60"/>
        <v>#DIV/0!</v>
      </c>
      <c r="T517" s="55" t="e">
        <f t="shared" si="61"/>
        <v>#DIV/0!</v>
      </c>
      <c r="U517" s="33" t="e">
        <f>M517/#REF!%</f>
        <v>#REF!</v>
      </c>
    </row>
    <row r="518" spans="1:21" ht="55.2" hidden="1" x14ac:dyDescent="0.3">
      <c r="A518" s="76"/>
      <c r="B518" s="34" t="s">
        <v>231</v>
      </c>
      <c r="C518" s="39" t="s">
        <v>331</v>
      </c>
      <c r="D518" s="95"/>
      <c r="E518" s="93">
        <f t="shared" si="55"/>
        <v>0</v>
      </c>
      <c r="F518" s="95"/>
      <c r="G518" s="95"/>
      <c r="H518" s="95"/>
      <c r="I518" s="93">
        <f t="shared" si="56"/>
        <v>0</v>
      </c>
      <c r="J518" s="95"/>
      <c r="K518" s="95"/>
      <c r="L518" s="95"/>
      <c r="M518" s="93">
        <f t="shared" si="57"/>
        <v>0</v>
      </c>
      <c r="N518" s="95"/>
      <c r="O518" s="95"/>
      <c r="P518" s="95"/>
      <c r="Q518" s="55" t="e">
        <f t="shared" si="58"/>
        <v>#DIV/0!</v>
      </c>
      <c r="R518" s="55" t="e">
        <f t="shared" si="59"/>
        <v>#DIV/0!</v>
      </c>
      <c r="S518" s="55" t="e">
        <f t="shared" si="60"/>
        <v>#DIV/0!</v>
      </c>
      <c r="T518" s="55" t="e">
        <f t="shared" si="61"/>
        <v>#DIV/0!</v>
      </c>
      <c r="U518" s="33" t="e">
        <f>M518/#REF!%</f>
        <v>#REF!</v>
      </c>
    </row>
    <row r="519" spans="1:21" ht="82.8" hidden="1" x14ac:dyDescent="0.3">
      <c r="A519" s="76"/>
      <c r="B519" s="34" t="s">
        <v>232</v>
      </c>
      <c r="C519" s="39" t="s">
        <v>332</v>
      </c>
      <c r="D519" s="95"/>
      <c r="E519" s="93">
        <f t="shared" si="55"/>
        <v>0</v>
      </c>
      <c r="F519" s="95"/>
      <c r="G519" s="95"/>
      <c r="H519" s="95"/>
      <c r="I519" s="93">
        <f t="shared" si="56"/>
        <v>0</v>
      </c>
      <c r="J519" s="95"/>
      <c r="K519" s="95"/>
      <c r="L519" s="95"/>
      <c r="M519" s="93">
        <f t="shared" si="57"/>
        <v>0</v>
      </c>
      <c r="N519" s="95"/>
      <c r="O519" s="95"/>
      <c r="P519" s="95"/>
      <c r="Q519" s="55" t="e">
        <f t="shared" si="58"/>
        <v>#DIV/0!</v>
      </c>
      <c r="R519" s="55" t="e">
        <f t="shared" si="59"/>
        <v>#DIV/0!</v>
      </c>
      <c r="S519" s="55" t="e">
        <f t="shared" si="60"/>
        <v>#DIV/0!</v>
      </c>
      <c r="T519" s="55" t="e">
        <f t="shared" si="61"/>
        <v>#DIV/0!</v>
      </c>
      <c r="U519" s="33" t="e">
        <f>M519/#REF!%</f>
        <v>#REF!</v>
      </c>
    </row>
    <row r="520" spans="1:21" ht="41.4" hidden="1" x14ac:dyDescent="0.3">
      <c r="A520" s="76"/>
      <c r="B520" s="34" t="s">
        <v>233</v>
      </c>
      <c r="C520" s="38" t="s">
        <v>333</v>
      </c>
      <c r="D520" s="95"/>
      <c r="E520" s="93">
        <f t="shared" si="55"/>
        <v>0</v>
      </c>
      <c r="F520" s="95"/>
      <c r="G520" s="95"/>
      <c r="H520" s="95"/>
      <c r="I520" s="93">
        <f t="shared" si="56"/>
        <v>0</v>
      </c>
      <c r="J520" s="95"/>
      <c r="K520" s="95"/>
      <c r="L520" s="95"/>
      <c r="M520" s="93">
        <f t="shared" si="57"/>
        <v>0</v>
      </c>
      <c r="N520" s="95"/>
      <c r="O520" s="95"/>
      <c r="P520" s="95"/>
      <c r="Q520" s="55" t="e">
        <f t="shared" si="58"/>
        <v>#DIV/0!</v>
      </c>
      <c r="R520" s="55" t="e">
        <f t="shared" si="59"/>
        <v>#DIV/0!</v>
      </c>
      <c r="S520" s="55" t="e">
        <f t="shared" si="60"/>
        <v>#DIV/0!</v>
      </c>
      <c r="T520" s="55" t="e">
        <f t="shared" si="61"/>
        <v>#DIV/0!</v>
      </c>
      <c r="U520" s="33" t="e">
        <f>M520/#REF!%</f>
        <v>#REF!</v>
      </c>
    </row>
    <row r="521" spans="1:21" ht="30" hidden="1" customHeight="1" x14ac:dyDescent="0.3">
      <c r="A521" s="76"/>
      <c r="B521" s="34" t="s">
        <v>234</v>
      </c>
      <c r="C521" s="38" t="s">
        <v>334</v>
      </c>
      <c r="D521" s="95"/>
      <c r="E521" s="93">
        <f t="shared" si="55"/>
        <v>0</v>
      </c>
      <c r="F521" s="95"/>
      <c r="G521" s="95"/>
      <c r="H521" s="95"/>
      <c r="I521" s="93">
        <f t="shared" si="56"/>
        <v>0</v>
      </c>
      <c r="J521" s="95"/>
      <c r="K521" s="95"/>
      <c r="L521" s="95"/>
      <c r="M521" s="93">
        <f t="shared" si="57"/>
        <v>0</v>
      </c>
      <c r="N521" s="95"/>
      <c r="O521" s="95"/>
      <c r="P521" s="95"/>
      <c r="Q521" s="55" t="e">
        <f t="shared" si="58"/>
        <v>#DIV/0!</v>
      </c>
      <c r="R521" s="55" t="e">
        <f t="shared" si="59"/>
        <v>#DIV/0!</v>
      </c>
      <c r="S521" s="55" t="e">
        <f t="shared" si="60"/>
        <v>#DIV/0!</v>
      </c>
      <c r="T521" s="55" t="e">
        <f t="shared" si="61"/>
        <v>#DIV/0!</v>
      </c>
      <c r="U521" s="33" t="e">
        <f>M521/#REF!%</f>
        <v>#REF!</v>
      </c>
    </row>
    <row r="522" spans="1:21" ht="27.6" hidden="1" x14ac:dyDescent="0.3">
      <c r="A522" s="76"/>
      <c r="B522" s="34" t="s">
        <v>235</v>
      </c>
      <c r="C522" s="39" t="s">
        <v>335</v>
      </c>
      <c r="D522" s="95"/>
      <c r="E522" s="93">
        <f t="shared" si="55"/>
        <v>0</v>
      </c>
      <c r="F522" s="95"/>
      <c r="G522" s="95"/>
      <c r="H522" s="95"/>
      <c r="I522" s="93">
        <f t="shared" si="56"/>
        <v>0</v>
      </c>
      <c r="J522" s="95"/>
      <c r="K522" s="95"/>
      <c r="L522" s="95"/>
      <c r="M522" s="93">
        <f t="shared" si="57"/>
        <v>0</v>
      </c>
      <c r="N522" s="95"/>
      <c r="O522" s="95"/>
      <c r="P522" s="95"/>
      <c r="Q522" s="55" t="e">
        <f t="shared" si="58"/>
        <v>#DIV/0!</v>
      </c>
      <c r="R522" s="55" t="e">
        <f t="shared" si="59"/>
        <v>#DIV/0!</v>
      </c>
      <c r="S522" s="55" t="e">
        <f t="shared" si="60"/>
        <v>#DIV/0!</v>
      </c>
      <c r="T522" s="55" t="e">
        <f t="shared" si="61"/>
        <v>#DIV/0!</v>
      </c>
      <c r="U522" s="33" t="e">
        <f>M522/#REF!%</f>
        <v>#REF!</v>
      </c>
    </row>
    <row r="523" spans="1:21" ht="55.2" hidden="1" x14ac:dyDescent="0.3">
      <c r="A523" s="76"/>
      <c r="B523" s="34" t="s">
        <v>236</v>
      </c>
      <c r="C523" s="39" t="s">
        <v>336</v>
      </c>
      <c r="D523" s="95"/>
      <c r="E523" s="93">
        <f t="shared" ref="E523:E586" si="62">F523+G523</f>
        <v>0</v>
      </c>
      <c r="F523" s="95"/>
      <c r="G523" s="95"/>
      <c r="H523" s="95"/>
      <c r="I523" s="93">
        <f t="shared" ref="I523:I586" si="63">J523+K523</f>
        <v>0</v>
      </c>
      <c r="J523" s="95"/>
      <c r="K523" s="95"/>
      <c r="L523" s="95"/>
      <c r="M523" s="93">
        <f t="shared" ref="M523:M586" si="64">N523+O523</f>
        <v>0</v>
      </c>
      <c r="N523" s="95"/>
      <c r="O523" s="95"/>
      <c r="P523" s="95"/>
      <c r="Q523" s="55" t="e">
        <f t="shared" ref="Q523:Q586" si="65">M523/I523*100</f>
        <v>#DIV/0!</v>
      </c>
      <c r="R523" s="55" t="e">
        <f t="shared" ref="R523:R586" si="66">N523/J523*100</f>
        <v>#DIV/0!</v>
      </c>
      <c r="S523" s="55" t="e">
        <f t="shared" ref="S523:S586" si="67">O523/K523*100</f>
        <v>#DIV/0!</v>
      </c>
      <c r="T523" s="55" t="e">
        <f t="shared" ref="T523:T586" si="68">P523/L523*100</f>
        <v>#DIV/0!</v>
      </c>
      <c r="U523" s="33" t="e">
        <f>M523/#REF!%</f>
        <v>#REF!</v>
      </c>
    </row>
    <row r="524" spans="1:21" ht="27.6" hidden="1" x14ac:dyDescent="0.3">
      <c r="A524" s="76"/>
      <c r="B524" s="34" t="s">
        <v>237</v>
      </c>
      <c r="C524" s="39" t="s">
        <v>337</v>
      </c>
      <c r="D524" s="95"/>
      <c r="E524" s="93">
        <f t="shared" si="62"/>
        <v>0</v>
      </c>
      <c r="F524" s="95"/>
      <c r="G524" s="95"/>
      <c r="H524" s="95"/>
      <c r="I524" s="93">
        <f t="shared" si="63"/>
        <v>0</v>
      </c>
      <c r="J524" s="95"/>
      <c r="K524" s="95"/>
      <c r="L524" s="95"/>
      <c r="M524" s="93">
        <f t="shared" si="64"/>
        <v>0</v>
      </c>
      <c r="N524" s="95"/>
      <c r="O524" s="95"/>
      <c r="P524" s="95"/>
      <c r="Q524" s="55" t="e">
        <f t="shared" si="65"/>
        <v>#DIV/0!</v>
      </c>
      <c r="R524" s="55" t="e">
        <f t="shared" si="66"/>
        <v>#DIV/0!</v>
      </c>
      <c r="S524" s="55" t="e">
        <f t="shared" si="67"/>
        <v>#DIV/0!</v>
      </c>
      <c r="T524" s="55" t="e">
        <f t="shared" si="68"/>
        <v>#DIV/0!</v>
      </c>
      <c r="U524" s="33" t="e">
        <f>M524/#REF!%</f>
        <v>#REF!</v>
      </c>
    </row>
    <row r="525" spans="1:21" ht="82.8" hidden="1" x14ac:dyDescent="0.3">
      <c r="A525" s="76"/>
      <c r="B525" s="34" t="s">
        <v>238</v>
      </c>
      <c r="C525" s="39" t="s">
        <v>338</v>
      </c>
      <c r="D525" s="95"/>
      <c r="E525" s="93">
        <f t="shared" si="62"/>
        <v>0</v>
      </c>
      <c r="F525" s="95"/>
      <c r="G525" s="95"/>
      <c r="H525" s="95"/>
      <c r="I525" s="93">
        <f t="shared" si="63"/>
        <v>0</v>
      </c>
      <c r="J525" s="95"/>
      <c r="K525" s="95"/>
      <c r="L525" s="95"/>
      <c r="M525" s="93">
        <f t="shared" si="64"/>
        <v>0</v>
      </c>
      <c r="N525" s="95"/>
      <c r="O525" s="95"/>
      <c r="P525" s="95"/>
      <c r="Q525" s="55" t="e">
        <f t="shared" si="65"/>
        <v>#DIV/0!</v>
      </c>
      <c r="R525" s="55" t="e">
        <f t="shared" si="66"/>
        <v>#DIV/0!</v>
      </c>
      <c r="S525" s="55" t="e">
        <f t="shared" si="67"/>
        <v>#DIV/0!</v>
      </c>
      <c r="T525" s="55" t="e">
        <f t="shared" si="68"/>
        <v>#DIV/0!</v>
      </c>
      <c r="U525" s="33" t="e">
        <f>M525/#REF!%</f>
        <v>#REF!</v>
      </c>
    </row>
    <row r="526" spans="1:21" ht="27.6" hidden="1" x14ac:dyDescent="0.3">
      <c r="A526" s="76"/>
      <c r="B526" s="34" t="s">
        <v>239</v>
      </c>
      <c r="C526" s="39" t="s">
        <v>339</v>
      </c>
      <c r="D526" s="95"/>
      <c r="E526" s="93">
        <f t="shared" si="62"/>
        <v>0</v>
      </c>
      <c r="F526" s="95"/>
      <c r="G526" s="95"/>
      <c r="H526" s="95"/>
      <c r="I526" s="93">
        <f t="shared" si="63"/>
        <v>0</v>
      </c>
      <c r="J526" s="95"/>
      <c r="K526" s="95"/>
      <c r="L526" s="95"/>
      <c r="M526" s="93">
        <f t="shared" si="64"/>
        <v>0</v>
      </c>
      <c r="N526" s="95"/>
      <c r="O526" s="95"/>
      <c r="P526" s="95"/>
      <c r="Q526" s="55" t="e">
        <f t="shared" si="65"/>
        <v>#DIV/0!</v>
      </c>
      <c r="R526" s="55" t="e">
        <f t="shared" si="66"/>
        <v>#DIV/0!</v>
      </c>
      <c r="S526" s="55" t="e">
        <f t="shared" si="67"/>
        <v>#DIV/0!</v>
      </c>
      <c r="T526" s="55" t="e">
        <f t="shared" si="68"/>
        <v>#DIV/0!</v>
      </c>
      <c r="U526" s="33" t="e">
        <f>M526/#REF!%</f>
        <v>#REF!</v>
      </c>
    </row>
    <row r="527" spans="1:21" ht="82.8" hidden="1" x14ac:dyDescent="0.3">
      <c r="A527" s="76"/>
      <c r="B527" s="34" t="s">
        <v>240</v>
      </c>
      <c r="C527" s="39" t="s">
        <v>340</v>
      </c>
      <c r="D527" s="95"/>
      <c r="E527" s="93">
        <f t="shared" si="62"/>
        <v>0</v>
      </c>
      <c r="F527" s="95"/>
      <c r="G527" s="95"/>
      <c r="H527" s="95"/>
      <c r="I527" s="93">
        <f t="shared" si="63"/>
        <v>0</v>
      </c>
      <c r="J527" s="95"/>
      <c r="K527" s="95"/>
      <c r="L527" s="95"/>
      <c r="M527" s="93">
        <f t="shared" si="64"/>
        <v>0</v>
      </c>
      <c r="N527" s="95"/>
      <c r="O527" s="95"/>
      <c r="P527" s="95"/>
      <c r="Q527" s="55" t="e">
        <f t="shared" si="65"/>
        <v>#DIV/0!</v>
      </c>
      <c r="R527" s="55" t="e">
        <f t="shared" si="66"/>
        <v>#DIV/0!</v>
      </c>
      <c r="S527" s="55" t="e">
        <f t="shared" si="67"/>
        <v>#DIV/0!</v>
      </c>
      <c r="T527" s="55" t="e">
        <f t="shared" si="68"/>
        <v>#DIV/0!</v>
      </c>
      <c r="U527" s="33" t="e">
        <f>M527/#REF!%</f>
        <v>#REF!</v>
      </c>
    </row>
    <row r="528" spans="1:21" ht="27.6" hidden="1" x14ac:dyDescent="0.3">
      <c r="A528" s="76"/>
      <c r="B528" s="34" t="s">
        <v>241</v>
      </c>
      <c r="C528" s="39" t="s">
        <v>341</v>
      </c>
      <c r="D528" s="95"/>
      <c r="E528" s="93">
        <f t="shared" si="62"/>
        <v>0</v>
      </c>
      <c r="F528" s="95"/>
      <c r="G528" s="95"/>
      <c r="H528" s="95"/>
      <c r="I528" s="93">
        <f t="shared" si="63"/>
        <v>0</v>
      </c>
      <c r="J528" s="95"/>
      <c r="K528" s="95"/>
      <c r="L528" s="95"/>
      <c r="M528" s="93">
        <f t="shared" si="64"/>
        <v>0</v>
      </c>
      <c r="N528" s="95"/>
      <c r="O528" s="95"/>
      <c r="P528" s="95"/>
      <c r="Q528" s="55" t="e">
        <f t="shared" si="65"/>
        <v>#DIV/0!</v>
      </c>
      <c r="R528" s="55" t="e">
        <f t="shared" si="66"/>
        <v>#DIV/0!</v>
      </c>
      <c r="S528" s="55" t="e">
        <f t="shared" si="67"/>
        <v>#DIV/0!</v>
      </c>
      <c r="T528" s="55" t="e">
        <f t="shared" si="68"/>
        <v>#DIV/0!</v>
      </c>
      <c r="U528" s="33" t="e">
        <f>M528/#REF!%</f>
        <v>#REF!</v>
      </c>
    </row>
    <row r="529" spans="1:21" ht="27.6" hidden="1" x14ac:dyDescent="0.3">
      <c r="A529" s="76"/>
      <c r="B529" s="34" t="s">
        <v>242</v>
      </c>
      <c r="C529" s="39" t="s">
        <v>342</v>
      </c>
      <c r="D529" s="95"/>
      <c r="E529" s="93">
        <f t="shared" si="62"/>
        <v>0</v>
      </c>
      <c r="F529" s="95"/>
      <c r="G529" s="95"/>
      <c r="H529" s="95"/>
      <c r="I529" s="93">
        <f t="shared" si="63"/>
        <v>0</v>
      </c>
      <c r="J529" s="95"/>
      <c r="K529" s="95"/>
      <c r="L529" s="95"/>
      <c r="M529" s="93">
        <f t="shared" si="64"/>
        <v>0</v>
      </c>
      <c r="N529" s="95"/>
      <c r="O529" s="95"/>
      <c r="P529" s="95"/>
      <c r="Q529" s="55" t="e">
        <f t="shared" si="65"/>
        <v>#DIV/0!</v>
      </c>
      <c r="R529" s="55" t="e">
        <f t="shared" si="66"/>
        <v>#DIV/0!</v>
      </c>
      <c r="S529" s="55" t="e">
        <f t="shared" si="67"/>
        <v>#DIV/0!</v>
      </c>
      <c r="T529" s="55" t="e">
        <f t="shared" si="68"/>
        <v>#DIV/0!</v>
      </c>
      <c r="U529" s="33" t="e">
        <f>M529/#REF!%</f>
        <v>#REF!</v>
      </c>
    </row>
    <row r="530" spans="1:21" ht="27.6" hidden="1" x14ac:dyDescent="0.3">
      <c r="A530" s="76"/>
      <c r="B530" s="34" t="s">
        <v>243</v>
      </c>
      <c r="C530" s="39" t="s">
        <v>343</v>
      </c>
      <c r="D530" s="95"/>
      <c r="E530" s="93">
        <f t="shared" si="62"/>
        <v>0</v>
      </c>
      <c r="F530" s="95"/>
      <c r="G530" s="95"/>
      <c r="H530" s="95"/>
      <c r="I530" s="93">
        <f t="shared" si="63"/>
        <v>0</v>
      </c>
      <c r="J530" s="95"/>
      <c r="K530" s="95"/>
      <c r="L530" s="95"/>
      <c r="M530" s="93">
        <f t="shared" si="64"/>
        <v>0</v>
      </c>
      <c r="N530" s="95"/>
      <c r="O530" s="95"/>
      <c r="P530" s="95"/>
      <c r="Q530" s="55" t="e">
        <f t="shared" si="65"/>
        <v>#DIV/0!</v>
      </c>
      <c r="R530" s="55" t="e">
        <f t="shared" si="66"/>
        <v>#DIV/0!</v>
      </c>
      <c r="S530" s="55" t="e">
        <f t="shared" si="67"/>
        <v>#DIV/0!</v>
      </c>
      <c r="T530" s="55" t="e">
        <f t="shared" si="68"/>
        <v>#DIV/0!</v>
      </c>
      <c r="U530" s="33" t="e">
        <f>M530/#REF!%</f>
        <v>#REF!</v>
      </c>
    </row>
    <row r="531" spans="1:21" ht="27.6" hidden="1" x14ac:dyDescent="0.3">
      <c r="A531" s="76"/>
      <c r="B531" s="34" t="s">
        <v>244</v>
      </c>
      <c r="C531" s="39" t="s">
        <v>344</v>
      </c>
      <c r="D531" s="95"/>
      <c r="E531" s="93">
        <f t="shared" si="62"/>
        <v>0</v>
      </c>
      <c r="F531" s="95"/>
      <c r="G531" s="95"/>
      <c r="H531" s="95"/>
      <c r="I531" s="93">
        <f t="shared" si="63"/>
        <v>0</v>
      </c>
      <c r="J531" s="95"/>
      <c r="K531" s="95"/>
      <c r="L531" s="95"/>
      <c r="M531" s="93">
        <f t="shared" si="64"/>
        <v>0</v>
      </c>
      <c r="N531" s="95"/>
      <c r="O531" s="95"/>
      <c r="P531" s="95"/>
      <c r="Q531" s="55" t="e">
        <f t="shared" si="65"/>
        <v>#DIV/0!</v>
      </c>
      <c r="R531" s="55" t="e">
        <f t="shared" si="66"/>
        <v>#DIV/0!</v>
      </c>
      <c r="S531" s="55" t="e">
        <f t="shared" si="67"/>
        <v>#DIV/0!</v>
      </c>
      <c r="T531" s="55" t="e">
        <f t="shared" si="68"/>
        <v>#DIV/0!</v>
      </c>
      <c r="U531" s="33" t="e">
        <f>M531/#REF!%</f>
        <v>#REF!</v>
      </c>
    </row>
    <row r="532" spans="1:21" ht="27.6" hidden="1" x14ac:dyDescent="0.3">
      <c r="A532" s="76"/>
      <c r="B532" s="34" t="s">
        <v>245</v>
      </c>
      <c r="C532" s="39" t="s">
        <v>345</v>
      </c>
      <c r="D532" s="95"/>
      <c r="E532" s="93">
        <f t="shared" si="62"/>
        <v>0</v>
      </c>
      <c r="F532" s="95"/>
      <c r="G532" s="95"/>
      <c r="H532" s="95"/>
      <c r="I532" s="93">
        <f t="shared" si="63"/>
        <v>0</v>
      </c>
      <c r="J532" s="95"/>
      <c r="K532" s="95"/>
      <c r="L532" s="95"/>
      <c r="M532" s="93">
        <f t="shared" si="64"/>
        <v>0</v>
      </c>
      <c r="N532" s="95"/>
      <c r="O532" s="95"/>
      <c r="P532" s="95"/>
      <c r="Q532" s="55" t="e">
        <f t="shared" si="65"/>
        <v>#DIV/0!</v>
      </c>
      <c r="R532" s="55" t="e">
        <f t="shared" si="66"/>
        <v>#DIV/0!</v>
      </c>
      <c r="S532" s="55" t="e">
        <f t="shared" si="67"/>
        <v>#DIV/0!</v>
      </c>
      <c r="T532" s="55" t="e">
        <f t="shared" si="68"/>
        <v>#DIV/0!</v>
      </c>
      <c r="U532" s="33" t="e">
        <f>M532/#REF!%</f>
        <v>#REF!</v>
      </c>
    </row>
    <row r="533" spans="1:21" ht="69" hidden="1" x14ac:dyDescent="0.3">
      <c r="A533" s="76"/>
      <c r="B533" s="34" t="s">
        <v>246</v>
      </c>
      <c r="C533" s="39" t="s">
        <v>346</v>
      </c>
      <c r="D533" s="95"/>
      <c r="E533" s="93">
        <f t="shared" si="62"/>
        <v>0</v>
      </c>
      <c r="F533" s="95"/>
      <c r="G533" s="95"/>
      <c r="H533" s="95"/>
      <c r="I533" s="93">
        <f t="shared" si="63"/>
        <v>0</v>
      </c>
      <c r="J533" s="95"/>
      <c r="K533" s="95"/>
      <c r="L533" s="95"/>
      <c r="M533" s="93">
        <f t="shared" si="64"/>
        <v>0</v>
      </c>
      <c r="N533" s="95"/>
      <c r="O533" s="95"/>
      <c r="P533" s="95"/>
      <c r="Q533" s="55" t="e">
        <f t="shared" si="65"/>
        <v>#DIV/0!</v>
      </c>
      <c r="R533" s="55" t="e">
        <f t="shared" si="66"/>
        <v>#DIV/0!</v>
      </c>
      <c r="S533" s="55" t="e">
        <f t="shared" si="67"/>
        <v>#DIV/0!</v>
      </c>
      <c r="T533" s="55" t="e">
        <f t="shared" si="68"/>
        <v>#DIV/0!</v>
      </c>
      <c r="U533" s="33" t="e">
        <f>M533/#REF!%</f>
        <v>#REF!</v>
      </c>
    </row>
    <row r="534" spans="1:21" ht="13.8" hidden="1" x14ac:dyDescent="0.3">
      <c r="A534" s="76"/>
      <c r="B534" s="34" t="s">
        <v>247</v>
      </c>
      <c r="C534" s="37" t="s">
        <v>347</v>
      </c>
      <c r="D534" s="95"/>
      <c r="E534" s="93">
        <f t="shared" si="62"/>
        <v>0</v>
      </c>
      <c r="F534" s="95"/>
      <c r="G534" s="95"/>
      <c r="H534" s="95"/>
      <c r="I534" s="93">
        <f t="shared" si="63"/>
        <v>0</v>
      </c>
      <c r="J534" s="95"/>
      <c r="K534" s="95"/>
      <c r="L534" s="95"/>
      <c r="M534" s="93">
        <f t="shared" si="64"/>
        <v>0</v>
      </c>
      <c r="N534" s="95"/>
      <c r="O534" s="95"/>
      <c r="P534" s="95"/>
      <c r="Q534" s="55" t="e">
        <f t="shared" si="65"/>
        <v>#DIV/0!</v>
      </c>
      <c r="R534" s="55" t="e">
        <f t="shared" si="66"/>
        <v>#DIV/0!</v>
      </c>
      <c r="S534" s="55" t="e">
        <f t="shared" si="67"/>
        <v>#DIV/0!</v>
      </c>
      <c r="T534" s="55" t="e">
        <f t="shared" si="68"/>
        <v>#DIV/0!</v>
      </c>
      <c r="U534" s="33" t="e">
        <f>M534/#REF!%</f>
        <v>#REF!</v>
      </c>
    </row>
    <row r="535" spans="1:21" ht="13.8" hidden="1" x14ac:dyDescent="0.3">
      <c r="A535" s="76"/>
      <c r="B535" s="34" t="s">
        <v>251</v>
      </c>
      <c r="C535" s="37" t="s">
        <v>348</v>
      </c>
      <c r="D535" s="95"/>
      <c r="E535" s="93">
        <f t="shared" si="62"/>
        <v>0</v>
      </c>
      <c r="F535" s="95"/>
      <c r="G535" s="95"/>
      <c r="H535" s="95"/>
      <c r="I535" s="93">
        <f t="shared" si="63"/>
        <v>0</v>
      </c>
      <c r="J535" s="95"/>
      <c r="K535" s="95"/>
      <c r="L535" s="95"/>
      <c r="M535" s="93">
        <f t="shared" si="64"/>
        <v>0</v>
      </c>
      <c r="N535" s="95"/>
      <c r="O535" s="95"/>
      <c r="P535" s="95"/>
      <c r="Q535" s="55" t="e">
        <f t="shared" si="65"/>
        <v>#DIV/0!</v>
      </c>
      <c r="R535" s="55" t="e">
        <f t="shared" si="66"/>
        <v>#DIV/0!</v>
      </c>
      <c r="S535" s="55" t="e">
        <f t="shared" si="67"/>
        <v>#DIV/0!</v>
      </c>
      <c r="T535" s="55" t="e">
        <f t="shared" si="68"/>
        <v>#DIV/0!</v>
      </c>
      <c r="U535" s="33" t="e">
        <f>M535/#REF!%</f>
        <v>#REF!</v>
      </c>
    </row>
    <row r="536" spans="1:21" ht="13.8" hidden="1" x14ac:dyDescent="0.3">
      <c r="A536" s="76"/>
      <c r="B536" s="34" t="s">
        <v>252</v>
      </c>
      <c r="C536" s="38" t="s">
        <v>349</v>
      </c>
      <c r="D536" s="95"/>
      <c r="E536" s="93">
        <f t="shared" si="62"/>
        <v>0</v>
      </c>
      <c r="F536" s="95"/>
      <c r="G536" s="95"/>
      <c r="H536" s="95"/>
      <c r="I536" s="93">
        <f t="shared" si="63"/>
        <v>0</v>
      </c>
      <c r="J536" s="95"/>
      <c r="K536" s="95"/>
      <c r="L536" s="95"/>
      <c r="M536" s="93">
        <f t="shared" si="64"/>
        <v>0</v>
      </c>
      <c r="N536" s="95"/>
      <c r="O536" s="95"/>
      <c r="P536" s="95"/>
      <c r="Q536" s="55" t="e">
        <f t="shared" si="65"/>
        <v>#DIV/0!</v>
      </c>
      <c r="R536" s="55" t="e">
        <f t="shared" si="66"/>
        <v>#DIV/0!</v>
      </c>
      <c r="S536" s="55" t="e">
        <f t="shared" si="67"/>
        <v>#DIV/0!</v>
      </c>
      <c r="T536" s="55" t="e">
        <f t="shared" si="68"/>
        <v>#DIV/0!</v>
      </c>
      <c r="U536" s="33" t="e">
        <f>M536/#REF!%</f>
        <v>#REF!</v>
      </c>
    </row>
    <row r="537" spans="1:21" ht="27.6" hidden="1" x14ac:dyDescent="0.3">
      <c r="A537" s="76"/>
      <c r="B537" s="34" t="s">
        <v>253</v>
      </c>
      <c r="C537" s="39" t="s">
        <v>350</v>
      </c>
      <c r="D537" s="95"/>
      <c r="E537" s="93">
        <f t="shared" si="62"/>
        <v>0</v>
      </c>
      <c r="F537" s="95"/>
      <c r="G537" s="95"/>
      <c r="H537" s="95"/>
      <c r="I537" s="93">
        <f t="shared" si="63"/>
        <v>0</v>
      </c>
      <c r="J537" s="95"/>
      <c r="K537" s="95"/>
      <c r="L537" s="95"/>
      <c r="M537" s="93">
        <f t="shared" si="64"/>
        <v>0</v>
      </c>
      <c r="N537" s="95"/>
      <c r="O537" s="95"/>
      <c r="P537" s="95"/>
      <c r="Q537" s="55" t="e">
        <f t="shared" si="65"/>
        <v>#DIV/0!</v>
      </c>
      <c r="R537" s="55" t="e">
        <f t="shared" si="66"/>
        <v>#DIV/0!</v>
      </c>
      <c r="S537" s="55" t="e">
        <f t="shared" si="67"/>
        <v>#DIV/0!</v>
      </c>
      <c r="T537" s="55" t="e">
        <f t="shared" si="68"/>
        <v>#DIV/0!</v>
      </c>
      <c r="U537" s="33" t="e">
        <f>M537/#REF!%</f>
        <v>#REF!</v>
      </c>
    </row>
    <row r="538" spans="1:21" ht="27.6" hidden="1" x14ac:dyDescent="0.3">
      <c r="A538" s="76"/>
      <c r="B538" s="34" t="s">
        <v>254</v>
      </c>
      <c r="C538" s="39" t="s">
        <v>351</v>
      </c>
      <c r="D538" s="95"/>
      <c r="E538" s="93">
        <f t="shared" si="62"/>
        <v>0</v>
      </c>
      <c r="F538" s="95"/>
      <c r="G538" s="95"/>
      <c r="H538" s="95"/>
      <c r="I538" s="93">
        <f t="shared" si="63"/>
        <v>0</v>
      </c>
      <c r="J538" s="95"/>
      <c r="K538" s="95"/>
      <c r="L538" s="95"/>
      <c r="M538" s="93">
        <f t="shared" si="64"/>
        <v>0</v>
      </c>
      <c r="N538" s="95"/>
      <c r="O538" s="95"/>
      <c r="P538" s="95"/>
      <c r="Q538" s="55" t="e">
        <f t="shared" si="65"/>
        <v>#DIV/0!</v>
      </c>
      <c r="R538" s="55" t="e">
        <f t="shared" si="66"/>
        <v>#DIV/0!</v>
      </c>
      <c r="S538" s="55" t="e">
        <f t="shared" si="67"/>
        <v>#DIV/0!</v>
      </c>
      <c r="T538" s="55" t="e">
        <f t="shared" si="68"/>
        <v>#DIV/0!</v>
      </c>
      <c r="U538" s="33" t="e">
        <f>M538/#REF!%</f>
        <v>#REF!</v>
      </c>
    </row>
    <row r="539" spans="1:21" ht="13.8" hidden="1" x14ac:dyDescent="0.3">
      <c r="A539" s="76"/>
      <c r="B539" s="34" t="s">
        <v>255</v>
      </c>
      <c r="C539" s="38" t="s">
        <v>352</v>
      </c>
      <c r="D539" s="95"/>
      <c r="E539" s="93">
        <f t="shared" si="62"/>
        <v>0</v>
      </c>
      <c r="F539" s="95"/>
      <c r="G539" s="95"/>
      <c r="H539" s="95"/>
      <c r="I539" s="93">
        <f t="shared" si="63"/>
        <v>0</v>
      </c>
      <c r="J539" s="95"/>
      <c r="K539" s="95"/>
      <c r="L539" s="95"/>
      <c r="M539" s="93">
        <f t="shared" si="64"/>
        <v>0</v>
      </c>
      <c r="N539" s="95"/>
      <c r="O539" s="95"/>
      <c r="P539" s="95"/>
      <c r="Q539" s="55" t="e">
        <f t="shared" si="65"/>
        <v>#DIV/0!</v>
      </c>
      <c r="R539" s="55" t="e">
        <f t="shared" si="66"/>
        <v>#DIV/0!</v>
      </c>
      <c r="S539" s="55" t="e">
        <f t="shared" si="67"/>
        <v>#DIV/0!</v>
      </c>
      <c r="T539" s="55" t="e">
        <f t="shared" si="68"/>
        <v>#DIV/0!</v>
      </c>
      <c r="U539" s="33" t="e">
        <f>M539/#REF!%</f>
        <v>#REF!</v>
      </c>
    </row>
    <row r="540" spans="1:21" ht="27.6" hidden="1" x14ac:dyDescent="0.3">
      <c r="A540" s="76"/>
      <c r="B540" s="34" t="s">
        <v>256</v>
      </c>
      <c r="C540" s="39" t="s">
        <v>350</v>
      </c>
      <c r="D540" s="95"/>
      <c r="E540" s="93">
        <f t="shared" si="62"/>
        <v>0</v>
      </c>
      <c r="F540" s="95"/>
      <c r="G540" s="95"/>
      <c r="H540" s="95"/>
      <c r="I540" s="93">
        <f t="shared" si="63"/>
        <v>0</v>
      </c>
      <c r="J540" s="95"/>
      <c r="K540" s="95"/>
      <c r="L540" s="95"/>
      <c r="M540" s="93">
        <f t="shared" si="64"/>
        <v>0</v>
      </c>
      <c r="N540" s="95"/>
      <c r="O540" s="95"/>
      <c r="P540" s="95"/>
      <c r="Q540" s="55" t="e">
        <f t="shared" si="65"/>
        <v>#DIV/0!</v>
      </c>
      <c r="R540" s="55" t="e">
        <f t="shared" si="66"/>
        <v>#DIV/0!</v>
      </c>
      <c r="S540" s="55" t="e">
        <f t="shared" si="67"/>
        <v>#DIV/0!</v>
      </c>
      <c r="T540" s="55" t="e">
        <f t="shared" si="68"/>
        <v>#DIV/0!</v>
      </c>
      <c r="U540" s="33" t="e">
        <f>M540/#REF!%</f>
        <v>#REF!</v>
      </c>
    </row>
    <row r="541" spans="1:21" ht="27.6" hidden="1" x14ac:dyDescent="0.3">
      <c r="A541" s="76"/>
      <c r="B541" s="34" t="s">
        <v>257</v>
      </c>
      <c r="C541" s="39" t="s">
        <v>351</v>
      </c>
      <c r="D541" s="95"/>
      <c r="E541" s="93">
        <f t="shared" si="62"/>
        <v>0</v>
      </c>
      <c r="F541" s="95"/>
      <c r="G541" s="95"/>
      <c r="H541" s="95"/>
      <c r="I541" s="93">
        <f t="shared" si="63"/>
        <v>0</v>
      </c>
      <c r="J541" s="95"/>
      <c r="K541" s="95"/>
      <c r="L541" s="95"/>
      <c r="M541" s="93">
        <f t="shared" si="64"/>
        <v>0</v>
      </c>
      <c r="N541" s="95"/>
      <c r="O541" s="95"/>
      <c r="P541" s="95"/>
      <c r="Q541" s="55" t="e">
        <f t="shared" si="65"/>
        <v>#DIV/0!</v>
      </c>
      <c r="R541" s="55" t="e">
        <f t="shared" si="66"/>
        <v>#DIV/0!</v>
      </c>
      <c r="S541" s="55" t="e">
        <f t="shared" si="67"/>
        <v>#DIV/0!</v>
      </c>
      <c r="T541" s="55" t="e">
        <f t="shared" si="68"/>
        <v>#DIV/0!</v>
      </c>
      <c r="U541" s="33" t="e">
        <f>M541/#REF!%</f>
        <v>#REF!</v>
      </c>
    </row>
    <row r="542" spans="1:21" ht="41.4" hidden="1" x14ac:dyDescent="0.3">
      <c r="A542" s="76"/>
      <c r="B542" s="34" t="s">
        <v>258</v>
      </c>
      <c r="C542" s="38" t="s">
        <v>353</v>
      </c>
      <c r="D542" s="95"/>
      <c r="E542" s="93">
        <f t="shared" si="62"/>
        <v>0</v>
      </c>
      <c r="F542" s="95"/>
      <c r="G542" s="95"/>
      <c r="H542" s="95"/>
      <c r="I542" s="93">
        <f t="shared" si="63"/>
        <v>0</v>
      </c>
      <c r="J542" s="95"/>
      <c r="K542" s="95"/>
      <c r="L542" s="95"/>
      <c r="M542" s="93">
        <f t="shared" si="64"/>
        <v>0</v>
      </c>
      <c r="N542" s="95"/>
      <c r="O542" s="95"/>
      <c r="P542" s="95"/>
      <c r="Q542" s="55" t="e">
        <f t="shared" si="65"/>
        <v>#DIV/0!</v>
      </c>
      <c r="R542" s="55" t="e">
        <f t="shared" si="66"/>
        <v>#DIV/0!</v>
      </c>
      <c r="S542" s="55" t="e">
        <f t="shared" si="67"/>
        <v>#DIV/0!</v>
      </c>
      <c r="T542" s="55" t="e">
        <f t="shared" si="68"/>
        <v>#DIV/0!</v>
      </c>
      <c r="U542" s="33" t="e">
        <f>M542/#REF!%</f>
        <v>#REF!</v>
      </c>
    </row>
    <row r="543" spans="1:21" ht="27.6" hidden="1" x14ac:dyDescent="0.3">
      <c r="A543" s="76"/>
      <c r="B543" s="34" t="s">
        <v>259</v>
      </c>
      <c r="C543" s="39" t="s">
        <v>350</v>
      </c>
      <c r="D543" s="95"/>
      <c r="E543" s="93">
        <f t="shared" si="62"/>
        <v>0</v>
      </c>
      <c r="F543" s="95"/>
      <c r="G543" s="95"/>
      <c r="H543" s="95"/>
      <c r="I543" s="93">
        <f t="shared" si="63"/>
        <v>0</v>
      </c>
      <c r="J543" s="95"/>
      <c r="K543" s="95"/>
      <c r="L543" s="95"/>
      <c r="M543" s="93">
        <f t="shared" si="64"/>
        <v>0</v>
      </c>
      <c r="N543" s="95"/>
      <c r="O543" s="95"/>
      <c r="P543" s="95"/>
      <c r="Q543" s="55" t="e">
        <f t="shared" si="65"/>
        <v>#DIV/0!</v>
      </c>
      <c r="R543" s="55" t="e">
        <f t="shared" si="66"/>
        <v>#DIV/0!</v>
      </c>
      <c r="S543" s="55" t="e">
        <f t="shared" si="67"/>
        <v>#DIV/0!</v>
      </c>
      <c r="T543" s="55" t="e">
        <f t="shared" si="68"/>
        <v>#DIV/0!</v>
      </c>
      <c r="U543" s="33" t="e">
        <f>M543/#REF!%</f>
        <v>#REF!</v>
      </c>
    </row>
    <row r="544" spans="1:21" ht="27.6" hidden="1" x14ac:dyDescent="0.3">
      <c r="A544" s="76"/>
      <c r="B544" s="34" t="s">
        <v>260</v>
      </c>
      <c r="C544" s="39" t="s">
        <v>351</v>
      </c>
      <c r="D544" s="95"/>
      <c r="E544" s="93">
        <f t="shared" si="62"/>
        <v>0</v>
      </c>
      <c r="F544" s="95"/>
      <c r="G544" s="95"/>
      <c r="H544" s="95"/>
      <c r="I544" s="93">
        <f t="shared" si="63"/>
        <v>0</v>
      </c>
      <c r="J544" s="95"/>
      <c r="K544" s="95"/>
      <c r="L544" s="95"/>
      <c r="M544" s="93">
        <f t="shared" si="64"/>
        <v>0</v>
      </c>
      <c r="N544" s="95"/>
      <c r="O544" s="95"/>
      <c r="P544" s="95"/>
      <c r="Q544" s="55" t="e">
        <f t="shared" si="65"/>
        <v>#DIV/0!</v>
      </c>
      <c r="R544" s="55" t="e">
        <f t="shared" si="66"/>
        <v>#DIV/0!</v>
      </c>
      <c r="S544" s="55" t="e">
        <f t="shared" si="67"/>
        <v>#DIV/0!</v>
      </c>
      <c r="T544" s="55" t="e">
        <f t="shared" si="68"/>
        <v>#DIV/0!</v>
      </c>
      <c r="U544" s="33" t="e">
        <f>M544/#REF!%</f>
        <v>#REF!</v>
      </c>
    </row>
    <row r="545" spans="1:21" ht="13.8" hidden="1" x14ac:dyDescent="0.3">
      <c r="A545" s="76"/>
      <c r="B545" s="34" t="s">
        <v>261</v>
      </c>
      <c r="C545" s="37" t="s">
        <v>354</v>
      </c>
      <c r="D545" s="95"/>
      <c r="E545" s="93">
        <f t="shared" si="62"/>
        <v>0</v>
      </c>
      <c r="F545" s="95"/>
      <c r="G545" s="95"/>
      <c r="H545" s="95"/>
      <c r="I545" s="93">
        <f t="shared" si="63"/>
        <v>0</v>
      </c>
      <c r="J545" s="95"/>
      <c r="K545" s="95"/>
      <c r="L545" s="95"/>
      <c r="M545" s="93">
        <f t="shared" si="64"/>
        <v>0</v>
      </c>
      <c r="N545" s="95"/>
      <c r="O545" s="95"/>
      <c r="P545" s="95"/>
      <c r="Q545" s="55" t="e">
        <f t="shared" si="65"/>
        <v>#DIV/0!</v>
      </c>
      <c r="R545" s="55" t="e">
        <f t="shared" si="66"/>
        <v>#DIV/0!</v>
      </c>
      <c r="S545" s="55" t="e">
        <f t="shared" si="67"/>
        <v>#DIV/0!</v>
      </c>
      <c r="T545" s="55" t="e">
        <f t="shared" si="68"/>
        <v>#DIV/0!</v>
      </c>
      <c r="U545" s="33" t="e">
        <f>M545/#REF!%</f>
        <v>#REF!</v>
      </c>
    </row>
    <row r="546" spans="1:21" ht="41.4" hidden="1" x14ac:dyDescent="0.3">
      <c r="A546" s="76"/>
      <c r="B546" s="34" t="s">
        <v>262</v>
      </c>
      <c r="C546" s="38" t="s">
        <v>355</v>
      </c>
      <c r="D546" s="95"/>
      <c r="E546" s="93">
        <f t="shared" si="62"/>
        <v>0</v>
      </c>
      <c r="F546" s="95"/>
      <c r="G546" s="95"/>
      <c r="H546" s="95"/>
      <c r="I546" s="93">
        <f t="shared" si="63"/>
        <v>0</v>
      </c>
      <c r="J546" s="95"/>
      <c r="K546" s="95"/>
      <c r="L546" s="95"/>
      <c r="M546" s="93">
        <f t="shared" si="64"/>
        <v>0</v>
      </c>
      <c r="N546" s="95"/>
      <c r="O546" s="95"/>
      <c r="P546" s="95"/>
      <c r="Q546" s="55" t="e">
        <f t="shared" si="65"/>
        <v>#DIV/0!</v>
      </c>
      <c r="R546" s="55" t="e">
        <f t="shared" si="66"/>
        <v>#DIV/0!</v>
      </c>
      <c r="S546" s="55" t="e">
        <f t="shared" si="67"/>
        <v>#DIV/0!</v>
      </c>
      <c r="T546" s="55" t="e">
        <f t="shared" si="68"/>
        <v>#DIV/0!</v>
      </c>
      <c r="U546" s="33" t="e">
        <f>M546/#REF!%</f>
        <v>#REF!</v>
      </c>
    </row>
    <row r="547" spans="1:21" ht="13.8" hidden="1" x14ac:dyDescent="0.3">
      <c r="A547" s="76"/>
      <c r="B547" s="34" t="s">
        <v>263</v>
      </c>
      <c r="C547" s="38" t="s">
        <v>356</v>
      </c>
      <c r="D547" s="95"/>
      <c r="E547" s="93">
        <f t="shared" si="62"/>
        <v>0</v>
      </c>
      <c r="F547" s="95"/>
      <c r="G547" s="95"/>
      <c r="H547" s="95"/>
      <c r="I547" s="93">
        <f t="shared" si="63"/>
        <v>0</v>
      </c>
      <c r="J547" s="95"/>
      <c r="K547" s="95"/>
      <c r="L547" s="95"/>
      <c r="M547" s="93">
        <f t="shared" si="64"/>
        <v>0</v>
      </c>
      <c r="N547" s="95"/>
      <c r="O547" s="95"/>
      <c r="P547" s="95"/>
      <c r="Q547" s="55" t="e">
        <f t="shared" si="65"/>
        <v>#DIV/0!</v>
      </c>
      <c r="R547" s="55" t="e">
        <f t="shared" si="66"/>
        <v>#DIV/0!</v>
      </c>
      <c r="S547" s="55" t="e">
        <f t="shared" si="67"/>
        <v>#DIV/0!</v>
      </c>
      <c r="T547" s="55" t="e">
        <f t="shared" si="68"/>
        <v>#DIV/0!</v>
      </c>
      <c r="U547" s="33" t="e">
        <f>M547/#REF!%</f>
        <v>#REF!</v>
      </c>
    </row>
    <row r="548" spans="1:21" ht="27.6" hidden="1" x14ac:dyDescent="0.3">
      <c r="A548" s="76"/>
      <c r="B548" s="34" t="s">
        <v>264</v>
      </c>
      <c r="C548" s="39" t="s">
        <v>357</v>
      </c>
      <c r="D548" s="95"/>
      <c r="E548" s="93">
        <f t="shared" si="62"/>
        <v>0</v>
      </c>
      <c r="F548" s="95"/>
      <c r="G548" s="95"/>
      <c r="H548" s="95"/>
      <c r="I548" s="93">
        <f t="shared" si="63"/>
        <v>0</v>
      </c>
      <c r="J548" s="95"/>
      <c r="K548" s="95"/>
      <c r="L548" s="95"/>
      <c r="M548" s="93">
        <f t="shared" si="64"/>
        <v>0</v>
      </c>
      <c r="N548" s="95"/>
      <c r="O548" s="95"/>
      <c r="P548" s="95"/>
      <c r="Q548" s="55" t="e">
        <f t="shared" si="65"/>
        <v>#DIV/0!</v>
      </c>
      <c r="R548" s="55" t="e">
        <f t="shared" si="66"/>
        <v>#DIV/0!</v>
      </c>
      <c r="S548" s="55" t="e">
        <f t="shared" si="67"/>
        <v>#DIV/0!</v>
      </c>
      <c r="T548" s="55" t="e">
        <f t="shared" si="68"/>
        <v>#DIV/0!</v>
      </c>
      <c r="U548" s="33" t="e">
        <f>M548/#REF!%</f>
        <v>#REF!</v>
      </c>
    </row>
    <row r="549" spans="1:21" ht="27.6" hidden="1" x14ac:dyDescent="0.3">
      <c r="A549" s="76"/>
      <c r="B549" s="34" t="s">
        <v>265</v>
      </c>
      <c r="C549" s="39" t="s">
        <v>358</v>
      </c>
      <c r="D549" s="95"/>
      <c r="E549" s="93">
        <f t="shared" si="62"/>
        <v>0</v>
      </c>
      <c r="F549" s="95"/>
      <c r="G549" s="95"/>
      <c r="H549" s="95"/>
      <c r="I549" s="93">
        <f t="shared" si="63"/>
        <v>0</v>
      </c>
      <c r="J549" s="95"/>
      <c r="K549" s="95"/>
      <c r="L549" s="95"/>
      <c r="M549" s="93">
        <f t="shared" si="64"/>
        <v>0</v>
      </c>
      <c r="N549" s="95"/>
      <c r="O549" s="95"/>
      <c r="P549" s="95"/>
      <c r="Q549" s="55" t="e">
        <f t="shared" si="65"/>
        <v>#DIV/0!</v>
      </c>
      <c r="R549" s="55" t="e">
        <f t="shared" si="66"/>
        <v>#DIV/0!</v>
      </c>
      <c r="S549" s="55" t="e">
        <f t="shared" si="67"/>
        <v>#DIV/0!</v>
      </c>
      <c r="T549" s="55" t="e">
        <f t="shared" si="68"/>
        <v>#DIV/0!</v>
      </c>
      <c r="U549" s="33" t="e">
        <f>M549/#REF!%</f>
        <v>#REF!</v>
      </c>
    </row>
    <row r="550" spans="1:21" ht="27.6" hidden="1" x14ac:dyDescent="0.3">
      <c r="A550" s="76"/>
      <c r="B550" s="34" t="s">
        <v>145</v>
      </c>
      <c r="C550" s="36" t="s">
        <v>359</v>
      </c>
      <c r="D550" s="95"/>
      <c r="E550" s="93">
        <f t="shared" si="62"/>
        <v>0</v>
      </c>
      <c r="F550" s="95"/>
      <c r="G550" s="95"/>
      <c r="H550" s="95"/>
      <c r="I550" s="93">
        <f t="shared" si="63"/>
        <v>0</v>
      </c>
      <c r="J550" s="95"/>
      <c r="K550" s="95"/>
      <c r="L550" s="95"/>
      <c r="M550" s="93">
        <f t="shared" si="64"/>
        <v>0</v>
      </c>
      <c r="N550" s="95"/>
      <c r="O550" s="95"/>
      <c r="P550" s="95"/>
      <c r="Q550" s="55" t="e">
        <f t="shared" si="65"/>
        <v>#DIV/0!</v>
      </c>
      <c r="R550" s="55" t="e">
        <f t="shared" si="66"/>
        <v>#DIV/0!</v>
      </c>
      <c r="S550" s="55" t="e">
        <f t="shared" si="67"/>
        <v>#DIV/0!</v>
      </c>
      <c r="T550" s="55" t="e">
        <f t="shared" si="68"/>
        <v>#DIV/0!</v>
      </c>
      <c r="U550" s="33" t="e">
        <f>M550/#REF!%</f>
        <v>#REF!</v>
      </c>
    </row>
    <row r="551" spans="1:21" ht="13.8" hidden="1" x14ac:dyDescent="0.3">
      <c r="A551" s="76"/>
      <c r="B551" s="34" t="s">
        <v>146</v>
      </c>
      <c r="C551" s="42" t="s">
        <v>664</v>
      </c>
      <c r="D551" s="95"/>
      <c r="E551" s="93">
        <f t="shared" si="62"/>
        <v>0</v>
      </c>
      <c r="F551" s="95"/>
      <c r="G551" s="95"/>
      <c r="H551" s="95"/>
      <c r="I551" s="93">
        <f t="shared" si="63"/>
        <v>0</v>
      </c>
      <c r="J551" s="95"/>
      <c r="K551" s="95"/>
      <c r="L551" s="95"/>
      <c r="M551" s="93">
        <f t="shared" si="64"/>
        <v>0</v>
      </c>
      <c r="N551" s="95"/>
      <c r="O551" s="95"/>
      <c r="P551" s="95"/>
      <c r="Q551" s="55" t="e">
        <f t="shared" si="65"/>
        <v>#DIV/0!</v>
      </c>
      <c r="R551" s="55" t="e">
        <f t="shared" si="66"/>
        <v>#DIV/0!</v>
      </c>
      <c r="S551" s="55" t="e">
        <f t="shared" si="67"/>
        <v>#DIV/0!</v>
      </c>
      <c r="T551" s="55" t="e">
        <f t="shared" si="68"/>
        <v>#DIV/0!</v>
      </c>
      <c r="U551" s="33" t="e">
        <f>M551/#REF!%</f>
        <v>#REF!</v>
      </c>
    </row>
    <row r="552" spans="1:21" ht="27.6" hidden="1" x14ac:dyDescent="0.3">
      <c r="A552" s="76"/>
      <c r="B552" s="34" t="s">
        <v>266</v>
      </c>
      <c r="C552" s="38" t="s">
        <v>360</v>
      </c>
      <c r="D552" s="95"/>
      <c r="E552" s="93">
        <f t="shared" si="62"/>
        <v>0</v>
      </c>
      <c r="F552" s="95"/>
      <c r="G552" s="95"/>
      <c r="H552" s="95"/>
      <c r="I552" s="93">
        <f t="shared" si="63"/>
        <v>0</v>
      </c>
      <c r="J552" s="95"/>
      <c r="K552" s="95"/>
      <c r="L552" s="95"/>
      <c r="M552" s="93">
        <f t="shared" si="64"/>
        <v>0</v>
      </c>
      <c r="N552" s="95"/>
      <c r="O552" s="95"/>
      <c r="P552" s="95"/>
      <c r="Q552" s="55" t="e">
        <f t="shared" si="65"/>
        <v>#DIV/0!</v>
      </c>
      <c r="R552" s="55" t="e">
        <f t="shared" si="66"/>
        <v>#DIV/0!</v>
      </c>
      <c r="S552" s="55" t="e">
        <f t="shared" si="67"/>
        <v>#DIV/0!</v>
      </c>
      <c r="T552" s="55" t="e">
        <f t="shared" si="68"/>
        <v>#DIV/0!</v>
      </c>
      <c r="U552" s="33" t="e">
        <f>M552/#REF!%</f>
        <v>#REF!</v>
      </c>
    </row>
    <row r="553" spans="1:21" ht="27.6" hidden="1" x14ac:dyDescent="0.3">
      <c r="A553" s="76"/>
      <c r="B553" s="34" t="s">
        <v>267</v>
      </c>
      <c r="C553" s="39" t="s">
        <v>361</v>
      </c>
      <c r="D553" s="95"/>
      <c r="E553" s="93">
        <f t="shared" si="62"/>
        <v>0</v>
      </c>
      <c r="F553" s="95"/>
      <c r="G553" s="95"/>
      <c r="H553" s="95"/>
      <c r="I553" s="93">
        <f t="shared" si="63"/>
        <v>0</v>
      </c>
      <c r="J553" s="95"/>
      <c r="K553" s="95"/>
      <c r="L553" s="95"/>
      <c r="M553" s="93">
        <f t="shared" si="64"/>
        <v>0</v>
      </c>
      <c r="N553" s="95"/>
      <c r="O553" s="95"/>
      <c r="P553" s="95"/>
      <c r="Q553" s="55" t="e">
        <f t="shared" si="65"/>
        <v>#DIV/0!</v>
      </c>
      <c r="R553" s="55" t="e">
        <f t="shared" si="66"/>
        <v>#DIV/0!</v>
      </c>
      <c r="S553" s="55" t="e">
        <f t="shared" si="67"/>
        <v>#DIV/0!</v>
      </c>
      <c r="T553" s="55" t="e">
        <f t="shared" si="68"/>
        <v>#DIV/0!</v>
      </c>
      <c r="U553" s="33" t="e">
        <f>M553/#REF!%</f>
        <v>#REF!</v>
      </c>
    </row>
    <row r="554" spans="1:21" ht="27.6" hidden="1" x14ac:dyDescent="0.3">
      <c r="A554" s="76"/>
      <c r="B554" s="34" t="s">
        <v>268</v>
      </c>
      <c r="C554" s="39" t="s">
        <v>362</v>
      </c>
      <c r="D554" s="95"/>
      <c r="E554" s="93">
        <f t="shared" si="62"/>
        <v>0</v>
      </c>
      <c r="F554" s="95"/>
      <c r="G554" s="95"/>
      <c r="H554" s="95"/>
      <c r="I554" s="93">
        <f t="shared" si="63"/>
        <v>0</v>
      </c>
      <c r="J554" s="95"/>
      <c r="K554" s="95"/>
      <c r="L554" s="95"/>
      <c r="M554" s="93">
        <f t="shared" si="64"/>
        <v>0</v>
      </c>
      <c r="N554" s="95"/>
      <c r="O554" s="95"/>
      <c r="P554" s="95"/>
      <c r="Q554" s="55" t="e">
        <f t="shared" si="65"/>
        <v>#DIV/0!</v>
      </c>
      <c r="R554" s="55" t="e">
        <f t="shared" si="66"/>
        <v>#DIV/0!</v>
      </c>
      <c r="S554" s="55" t="e">
        <f t="shared" si="67"/>
        <v>#DIV/0!</v>
      </c>
      <c r="T554" s="55" t="e">
        <f t="shared" si="68"/>
        <v>#DIV/0!</v>
      </c>
      <c r="U554" s="33" t="e">
        <f>M554/#REF!%</f>
        <v>#REF!</v>
      </c>
    </row>
    <row r="555" spans="1:21" ht="27.6" hidden="1" x14ac:dyDescent="0.3">
      <c r="A555" s="76"/>
      <c r="B555" s="34" t="s">
        <v>269</v>
      </c>
      <c r="C555" s="39" t="s">
        <v>363</v>
      </c>
      <c r="D555" s="95"/>
      <c r="E555" s="93">
        <f t="shared" si="62"/>
        <v>0</v>
      </c>
      <c r="F555" s="95"/>
      <c r="G555" s="95"/>
      <c r="H555" s="95"/>
      <c r="I555" s="93">
        <f t="shared" si="63"/>
        <v>0</v>
      </c>
      <c r="J555" s="95"/>
      <c r="K555" s="95"/>
      <c r="L555" s="95"/>
      <c r="M555" s="93">
        <f t="shared" si="64"/>
        <v>0</v>
      </c>
      <c r="N555" s="95"/>
      <c r="O555" s="95"/>
      <c r="P555" s="95"/>
      <c r="Q555" s="55" t="e">
        <f t="shared" si="65"/>
        <v>#DIV/0!</v>
      </c>
      <c r="R555" s="55" t="e">
        <f t="shared" si="66"/>
        <v>#DIV/0!</v>
      </c>
      <c r="S555" s="55" t="e">
        <f t="shared" si="67"/>
        <v>#DIV/0!</v>
      </c>
      <c r="T555" s="55" t="e">
        <f t="shared" si="68"/>
        <v>#DIV/0!</v>
      </c>
      <c r="U555" s="33" t="e">
        <f>M555/#REF!%</f>
        <v>#REF!</v>
      </c>
    </row>
    <row r="556" spans="1:21" ht="27.6" hidden="1" x14ac:dyDescent="0.3">
      <c r="A556" s="76"/>
      <c r="B556" s="34" t="s">
        <v>270</v>
      </c>
      <c r="C556" s="39" t="s">
        <v>364</v>
      </c>
      <c r="D556" s="95"/>
      <c r="E556" s="93">
        <f t="shared" si="62"/>
        <v>0</v>
      </c>
      <c r="F556" s="95"/>
      <c r="G556" s="95"/>
      <c r="H556" s="95"/>
      <c r="I556" s="93">
        <f t="shared" si="63"/>
        <v>0</v>
      </c>
      <c r="J556" s="95"/>
      <c r="K556" s="95"/>
      <c r="L556" s="95"/>
      <c r="M556" s="93">
        <f t="shared" si="64"/>
        <v>0</v>
      </c>
      <c r="N556" s="95"/>
      <c r="O556" s="95"/>
      <c r="P556" s="95"/>
      <c r="Q556" s="55" t="e">
        <f t="shared" si="65"/>
        <v>#DIV/0!</v>
      </c>
      <c r="R556" s="55" t="e">
        <f t="shared" si="66"/>
        <v>#DIV/0!</v>
      </c>
      <c r="S556" s="55" t="e">
        <f t="shared" si="67"/>
        <v>#DIV/0!</v>
      </c>
      <c r="T556" s="55" t="e">
        <f t="shared" si="68"/>
        <v>#DIV/0!</v>
      </c>
      <c r="U556" s="33" t="e">
        <f>M556/#REF!%</f>
        <v>#REF!</v>
      </c>
    </row>
    <row r="557" spans="1:21" ht="41.4" hidden="1" x14ac:dyDescent="0.3">
      <c r="A557" s="76"/>
      <c r="B557" s="34" t="s">
        <v>271</v>
      </c>
      <c r="C557" s="39" t="s">
        <v>365</v>
      </c>
      <c r="D557" s="95"/>
      <c r="E557" s="93">
        <f t="shared" si="62"/>
        <v>0</v>
      </c>
      <c r="F557" s="95"/>
      <c r="G557" s="95"/>
      <c r="H557" s="95"/>
      <c r="I557" s="93">
        <f t="shared" si="63"/>
        <v>0</v>
      </c>
      <c r="J557" s="95"/>
      <c r="K557" s="95"/>
      <c r="L557" s="95"/>
      <c r="M557" s="93">
        <f t="shared" si="64"/>
        <v>0</v>
      </c>
      <c r="N557" s="95"/>
      <c r="O557" s="95"/>
      <c r="P557" s="95"/>
      <c r="Q557" s="55" t="e">
        <f t="shared" si="65"/>
        <v>#DIV/0!</v>
      </c>
      <c r="R557" s="55" t="e">
        <f t="shared" si="66"/>
        <v>#DIV/0!</v>
      </c>
      <c r="S557" s="55" t="e">
        <f t="shared" si="67"/>
        <v>#DIV/0!</v>
      </c>
      <c r="T557" s="55" t="e">
        <f t="shared" si="68"/>
        <v>#DIV/0!</v>
      </c>
      <c r="U557" s="33" t="e">
        <f>M557/#REF!%</f>
        <v>#REF!</v>
      </c>
    </row>
    <row r="558" spans="1:21" ht="27.6" hidden="1" x14ac:dyDescent="0.3">
      <c r="A558" s="76"/>
      <c r="B558" s="34" t="s">
        <v>272</v>
      </c>
      <c r="C558" s="39" t="s">
        <v>366</v>
      </c>
      <c r="D558" s="95"/>
      <c r="E558" s="93">
        <f t="shared" si="62"/>
        <v>0</v>
      </c>
      <c r="F558" s="95"/>
      <c r="G558" s="95"/>
      <c r="H558" s="95"/>
      <c r="I558" s="93">
        <f t="shared" si="63"/>
        <v>0</v>
      </c>
      <c r="J558" s="95"/>
      <c r="K558" s="95"/>
      <c r="L558" s="95"/>
      <c r="M558" s="93">
        <f t="shared" si="64"/>
        <v>0</v>
      </c>
      <c r="N558" s="95"/>
      <c r="O558" s="95"/>
      <c r="P558" s="95"/>
      <c r="Q558" s="55" t="e">
        <f t="shared" si="65"/>
        <v>#DIV/0!</v>
      </c>
      <c r="R558" s="55" t="e">
        <f t="shared" si="66"/>
        <v>#DIV/0!</v>
      </c>
      <c r="S558" s="55" t="e">
        <f t="shared" si="67"/>
        <v>#DIV/0!</v>
      </c>
      <c r="T558" s="55" t="e">
        <f t="shared" si="68"/>
        <v>#DIV/0!</v>
      </c>
      <c r="U558" s="33" t="e">
        <f>M558/#REF!%</f>
        <v>#REF!</v>
      </c>
    </row>
    <row r="559" spans="1:21" ht="27.6" hidden="1" x14ac:dyDescent="0.3">
      <c r="A559" s="76"/>
      <c r="B559" s="34" t="s">
        <v>273</v>
      </c>
      <c r="C559" s="39" t="s">
        <v>367</v>
      </c>
      <c r="D559" s="95"/>
      <c r="E559" s="93">
        <f t="shared" si="62"/>
        <v>0</v>
      </c>
      <c r="F559" s="95"/>
      <c r="G559" s="95"/>
      <c r="H559" s="95"/>
      <c r="I559" s="93">
        <f t="shared" si="63"/>
        <v>0</v>
      </c>
      <c r="J559" s="95"/>
      <c r="K559" s="95"/>
      <c r="L559" s="95"/>
      <c r="M559" s="93">
        <f t="shared" si="64"/>
        <v>0</v>
      </c>
      <c r="N559" s="95"/>
      <c r="O559" s="95"/>
      <c r="P559" s="95"/>
      <c r="Q559" s="55" t="e">
        <f t="shared" si="65"/>
        <v>#DIV/0!</v>
      </c>
      <c r="R559" s="55" t="e">
        <f t="shared" si="66"/>
        <v>#DIV/0!</v>
      </c>
      <c r="S559" s="55" t="e">
        <f t="shared" si="67"/>
        <v>#DIV/0!</v>
      </c>
      <c r="T559" s="55" t="e">
        <f t="shared" si="68"/>
        <v>#DIV/0!</v>
      </c>
      <c r="U559" s="33" t="e">
        <f>M559/#REF!%</f>
        <v>#REF!</v>
      </c>
    </row>
    <row r="560" spans="1:21" ht="41.4" hidden="1" x14ac:dyDescent="0.3">
      <c r="A560" s="76"/>
      <c r="B560" s="34" t="s">
        <v>274</v>
      </c>
      <c r="C560" s="39" t="s">
        <v>368</v>
      </c>
      <c r="D560" s="95"/>
      <c r="E560" s="93">
        <f t="shared" si="62"/>
        <v>0</v>
      </c>
      <c r="F560" s="95"/>
      <c r="G560" s="95"/>
      <c r="H560" s="95"/>
      <c r="I560" s="93">
        <f t="shared" si="63"/>
        <v>0</v>
      </c>
      <c r="J560" s="95"/>
      <c r="K560" s="95"/>
      <c r="L560" s="95"/>
      <c r="M560" s="93">
        <f t="shared" si="64"/>
        <v>0</v>
      </c>
      <c r="N560" s="95"/>
      <c r="O560" s="95"/>
      <c r="P560" s="95"/>
      <c r="Q560" s="55" t="e">
        <f t="shared" si="65"/>
        <v>#DIV/0!</v>
      </c>
      <c r="R560" s="55" t="e">
        <f t="shared" si="66"/>
        <v>#DIV/0!</v>
      </c>
      <c r="S560" s="55" t="e">
        <f t="shared" si="67"/>
        <v>#DIV/0!</v>
      </c>
      <c r="T560" s="55" t="e">
        <f t="shared" si="68"/>
        <v>#DIV/0!</v>
      </c>
      <c r="U560" s="33" t="e">
        <f>M560/#REF!%</f>
        <v>#REF!</v>
      </c>
    </row>
    <row r="561" spans="1:21" ht="27.6" hidden="1" x14ac:dyDescent="0.3">
      <c r="A561" s="76"/>
      <c r="B561" s="34" t="s">
        <v>275</v>
      </c>
      <c r="C561" s="38" t="s">
        <v>369</v>
      </c>
      <c r="D561" s="95"/>
      <c r="E561" s="93">
        <f t="shared" si="62"/>
        <v>0</v>
      </c>
      <c r="F561" s="95"/>
      <c r="G561" s="95"/>
      <c r="H561" s="95"/>
      <c r="I561" s="93">
        <f t="shared" si="63"/>
        <v>0</v>
      </c>
      <c r="J561" s="95"/>
      <c r="K561" s="95"/>
      <c r="L561" s="95"/>
      <c r="M561" s="93">
        <f t="shared" si="64"/>
        <v>0</v>
      </c>
      <c r="N561" s="95"/>
      <c r="O561" s="95"/>
      <c r="P561" s="95"/>
      <c r="Q561" s="55" t="e">
        <f t="shared" si="65"/>
        <v>#DIV/0!</v>
      </c>
      <c r="R561" s="55" t="e">
        <f t="shared" si="66"/>
        <v>#DIV/0!</v>
      </c>
      <c r="S561" s="55" t="e">
        <f t="shared" si="67"/>
        <v>#DIV/0!</v>
      </c>
      <c r="T561" s="55" t="e">
        <f t="shared" si="68"/>
        <v>#DIV/0!</v>
      </c>
      <c r="U561" s="33" t="e">
        <f>M561/#REF!%</f>
        <v>#REF!</v>
      </c>
    </row>
    <row r="562" spans="1:21" ht="27.6" hidden="1" x14ac:dyDescent="0.3">
      <c r="A562" s="76"/>
      <c r="B562" s="34" t="s">
        <v>276</v>
      </c>
      <c r="C562" s="39" t="s">
        <v>370</v>
      </c>
      <c r="D562" s="95"/>
      <c r="E562" s="93">
        <f t="shared" si="62"/>
        <v>0</v>
      </c>
      <c r="F562" s="95"/>
      <c r="G562" s="95"/>
      <c r="H562" s="95"/>
      <c r="I562" s="93">
        <f t="shared" si="63"/>
        <v>0</v>
      </c>
      <c r="J562" s="95"/>
      <c r="K562" s="95"/>
      <c r="L562" s="95"/>
      <c r="M562" s="93">
        <f t="shared" si="64"/>
        <v>0</v>
      </c>
      <c r="N562" s="95"/>
      <c r="O562" s="95"/>
      <c r="P562" s="95"/>
      <c r="Q562" s="55" t="e">
        <f t="shared" si="65"/>
        <v>#DIV/0!</v>
      </c>
      <c r="R562" s="55" t="e">
        <f t="shared" si="66"/>
        <v>#DIV/0!</v>
      </c>
      <c r="S562" s="55" t="e">
        <f t="shared" si="67"/>
        <v>#DIV/0!</v>
      </c>
      <c r="T562" s="55" t="e">
        <f t="shared" si="68"/>
        <v>#DIV/0!</v>
      </c>
      <c r="U562" s="33" t="e">
        <f>M562/#REF!%</f>
        <v>#REF!</v>
      </c>
    </row>
    <row r="563" spans="1:21" ht="48" hidden="1" x14ac:dyDescent="0.3">
      <c r="A563" s="76" t="s">
        <v>404</v>
      </c>
      <c r="B563" s="34"/>
      <c r="C563" s="47" t="s">
        <v>405</v>
      </c>
      <c r="D563" s="95"/>
      <c r="E563" s="93">
        <f t="shared" si="62"/>
        <v>0</v>
      </c>
      <c r="F563" s="95"/>
      <c r="G563" s="95"/>
      <c r="H563" s="95"/>
      <c r="I563" s="93">
        <f t="shared" si="63"/>
        <v>0</v>
      </c>
      <c r="J563" s="95"/>
      <c r="K563" s="95"/>
      <c r="L563" s="95"/>
      <c r="M563" s="93">
        <f t="shared" si="64"/>
        <v>0</v>
      </c>
      <c r="N563" s="95"/>
      <c r="O563" s="95"/>
      <c r="P563" s="95"/>
      <c r="Q563" s="55" t="e">
        <f t="shared" si="65"/>
        <v>#DIV/0!</v>
      </c>
      <c r="R563" s="55" t="e">
        <f t="shared" si="66"/>
        <v>#DIV/0!</v>
      </c>
      <c r="S563" s="55" t="e">
        <f t="shared" si="67"/>
        <v>#DIV/0!</v>
      </c>
      <c r="T563" s="55" t="e">
        <f t="shared" si="68"/>
        <v>#DIV/0!</v>
      </c>
      <c r="U563" s="33" t="e">
        <f>M563/#REF!%</f>
        <v>#REF!</v>
      </c>
    </row>
    <row r="564" spans="1:21" ht="13.8" hidden="1" x14ac:dyDescent="0.3">
      <c r="A564" s="76"/>
      <c r="B564" s="34" t="s">
        <v>61</v>
      </c>
      <c r="C564" s="36" t="s">
        <v>170</v>
      </c>
      <c r="D564" s="95"/>
      <c r="E564" s="93">
        <f t="shared" si="62"/>
        <v>0</v>
      </c>
      <c r="F564" s="95"/>
      <c r="G564" s="95"/>
      <c r="H564" s="95"/>
      <c r="I564" s="93">
        <f t="shared" si="63"/>
        <v>0</v>
      </c>
      <c r="J564" s="95"/>
      <c r="K564" s="95"/>
      <c r="L564" s="95"/>
      <c r="M564" s="93">
        <f t="shared" si="64"/>
        <v>0</v>
      </c>
      <c r="N564" s="95"/>
      <c r="O564" s="95"/>
      <c r="P564" s="95"/>
      <c r="Q564" s="55" t="e">
        <f t="shared" si="65"/>
        <v>#DIV/0!</v>
      </c>
      <c r="R564" s="55" t="e">
        <f t="shared" si="66"/>
        <v>#DIV/0!</v>
      </c>
      <c r="S564" s="55" t="e">
        <f t="shared" si="67"/>
        <v>#DIV/0!</v>
      </c>
      <c r="T564" s="55" t="e">
        <f t="shared" si="68"/>
        <v>#DIV/0!</v>
      </c>
      <c r="U564" s="33" t="e">
        <f>M564/#REF!%</f>
        <v>#REF!</v>
      </c>
    </row>
    <row r="565" spans="1:21" ht="13.8" hidden="1" x14ac:dyDescent="0.3">
      <c r="A565" s="76"/>
      <c r="B565" s="34" t="s">
        <v>197</v>
      </c>
      <c r="C565" s="37" t="s">
        <v>171</v>
      </c>
      <c r="D565" s="95"/>
      <c r="E565" s="93">
        <f t="shared" si="62"/>
        <v>0</v>
      </c>
      <c r="F565" s="95"/>
      <c r="G565" s="95"/>
      <c r="H565" s="95"/>
      <c r="I565" s="93">
        <f t="shared" si="63"/>
        <v>0</v>
      </c>
      <c r="J565" s="95"/>
      <c r="K565" s="95"/>
      <c r="L565" s="95"/>
      <c r="M565" s="93">
        <f t="shared" si="64"/>
        <v>0</v>
      </c>
      <c r="N565" s="95"/>
      <c r="O565" s="95"/>
      <c r="P565" s="95"/>
      <c r="Q565" s="55" t="e">
        <f t="shared" si="65"/>
        <v>#DIV/0!</v>
      </c>
      <c r="R565" s="55" t="e">
        <f t="shared" si="66"/>
        <v>#DIV/0!</v>
      </c>
      <c r="S565" s="55" t="e">
        <f t="shared" si="67"/>
        <v>#DIV/0!</v>
      </c>
      <c r="T565" s="55" t="e">
        <f t="shared" si="68"/>
        <v>#DIV/0!</v>
      </c>
      <c r="U565" s="33" t="e">
        <f>M565/#REF!%</f>
        <v>#REF!</v>
      </c>
    </row>
    <row r="566" spans="1:21" ht="13.8" hidden="1" x14ac:dyDescent="0.3">
      <c r="A566" s="76"/>
      <c r="B566" s="34" t="s">
        <v>198</v>
      </c>
      <c r="C566" s="38" t="s">
        <v>172</v>
      </c>
      <c r="D566" s="95"/>
      <c r="E566" s="93">
        <f t="shared" si="62"/>
        <v>0</v>
      </c>
      <c r="F566" s="95"/>
      <c r="G566" s="95"/>
      <c r="H566" s="95"/>
      <c r="I566" s="93">
        <f t="shared" si="63"/>
        <v>0</v>
      </c>
      <c r="J566" s="95"/>
      <c r="K566" s="95"/>
      <c r="L566" s="95"/>
      <c r="M566" s="93">
        <f t="shared" si="64"/>
        <v>0</v>
      </c>
      <c r="N566" s="95"/>
      <c r="O566" s="95"/>
      <c r="P566" s="95"/>
      <c r="Q566" s="55" t="e">
        <f t="shared" si="65"/>
        <v>#DIV/0!</v>
      </c>
      <c r="R566" s="55" t="e">
        <f t="shared" si="66"/>
        <v>#DIV/0!</v>
      </c>
      <c r="S566" s="55" t="e">
        <f t="shared" si="67"/>
        <v>#DIV/0!</v>
      </c>
      <c r="T566" s="55" t="e">
        <f t="shared" si="68"/>
        <v>#DIV/0!</v>
      </c>
      <c r="U566" s="33" t="e">
        <f>M566/#REF!%</f>
        <v>#REF!</v>
      </c>
    </row>
    <row r="567" spans="1:21" ht="27.6" hidden="1" x14ac:dyDescent="0.3">
      <c r="A567" s="76"/>
      <c r="B567" s="34" t="s">
        <v>199</v>
      </c>
      <c r="C567" s="39" t="s">
        <v>173</v>
      </c>
      <c r="D567" s="95"/>
      <c r="E567" s="93">
        <f t="shared" si="62"/>
        <v>0</v>
      </c>
      <c r="F567" s="95"/>
      <c r="G567" s="95"/>
      <c r="H567" s="95"/>
      <c r="I567" s="93">
        <f t="shared" si="63"/>
        <v>0</v>
      </c>
      <c r="J567" s="95"/>
      <c r="K567" s="95"/>
      <c r="L567" s="95"/>
      <c r="M567" s="93">
        <f t="shared" si="64"/>
        <v>0</v>
      </c>
      <c r="N567" s="95"/>
      <c r="O567" s="95"/>
      <c r="P567" s="95"/>
      <c r="Q567" s="55" t="e">
        <f t="shared" si="65"/>
        <v>#DIV/0!</v>
      </c>
      <c r="R567" s="55" t="e">
        <f t="shared" si="66"/>
        <v>#DIV/0!</v>
      </c>
      <c r="S567" s="55" t="e">
        <f t="shared" si="67"/>
        <v>#DIV/0!</v>
      </c>
      <c r="T567" s="55" t="e">
        <f t="shared" si="68"/>
        <v>#DIV/0!</v>
      </c>
      <c r="U567" s="33" t="e">
        <f>M567/#REF!%</f>
        <v>#REF!</v>
      </c>
    </row>
    <row r="568" spans="1:21" ht="27.6" hidden="1" x14ac:dyDescent="0.3">
      <c r="A568" s="76"/>
      <c r="B568" s="34" t="s">
        <v>200</v>
      </c>
      <c r="C568" s="39" t="s">
        <v>174</v>
      </c>
      <c r="D568" s="95"/>
      <c r="E568" s="93">
        <f t="shared" si="62"/>
        <v>0</v>
      </c>
      <c r="F568" s="95"/>
      <c r="G568" s="95"/>
      <c r="H568" s="95"/>
      <c r="I568" s="93">
        <f t="shared" si="63"/>
        <v>0</v>
      </c>
      <c r="J568" s="95"/>
      <c r="K568" s="95"/>
      <c r="L568" s="95"/>
      <c r="M568" s="93">
        <f t="shared" si="64"/>
        <v>0</v>
      </c>
      <c r="N568" s="95"/>
      <c r="O568" s="95"/>
      <c r="P568" s="95"/>
      <c r="Q568" s="55" t="e">
        <f t="shared" si="65"/>
        <v>#DIV/0!</v>
      </c>
      <c r="R568" s="55" t="e">
        <f t="shared" si="66"/>
        <v>#DIV/0!</v>
      </c>
      <c r="S568" s="55" t="e">
        <f t="shared" si="67"/>
        <v>#DIV/0!</v>
      </c>
      <c r="T568" s="55" t="e">
        <f t="shared" si="68"/>
        <v>#DIV/0!</v>
      </c>
      <c r="U568" s="33" t="e">
        <f>M568/#REF!%</f>
        <v>#REF!</v>
      </c>
    </row>
    <row r="569" spans="1:21" ht="13.8" hidden="1" x14ac:dyDescent="0.3">
      <c r="A569" s="76"/>
      <c r="B569" s="34" t="s">
        <v>201</v>
      </c>
      <c r="C569" s="38" t="s">
        <v>175</v>
      </c>
      <c r="D569" s="95"/>
      <c r="E569" s="93">
        <f t="shared" si="62"/>
        <v>0</v>
      </c>
      <c r="F569" s="95"/>
      <c r="G569" s="95"/>
      <c r="H569" s="95"/>
      <c r="I569" s="93">
        <f t="shared" si="63"/>
        <v>0</v>
      </c>
      <c r="J569" s="95"/>
      <c r="K569" s="95"/>
      <c r="L569" s="95"/>
      <c r="M569" s="93">
        <f t="shared" si="64"/>
        <v>0</v>
      </c>
      <c r="N569" s="95"/>
      <c r="O569" s="95"/>
      <c r="P569" s="95"/>
      <c r="Q569" s="55" t="e">
        <f t="shared" si="65"/>
        <v>#DIV/0!</v>
      </c>
      <c r="R569" s="55" t="e">
        <f t="shared" si="66"/>
        <v>#DIV/0!</v>
      </c>
      <c r="S569" s="55" t="e">
        <f t="shared" si="67"/>
        <v>#DIV/0!</v>
      </c>
      <c r="T569" s="55" t="e">
        <f t="shared" si="68"/>
        <v>#DIV/0!</v>
      </c>
      <c r="U569" s="33" t="e">
        <f>M569/#REF!%</f>
        <v>#REF!</v>
      </c>
    </row>
    <row r="570" spans="1:21" ht="13.8" hidden="1" x14ac:dyDescent="0.3">
      <c r="A570" s="76"/>
      <c r="B570" s="34" t="s">
        <v>202</v>
      </c>
      <c r="C570" s="37" t="s">
        <v>176</v>
      </c>
      <c r="D570" s="95"/>
      <c r="E570" s="93">
        <f t="shared" si="62"/>
        <v>0</v>
      </c>
      <c r="F570" s="95"/>
      <c r="G570" s="95"/>
      <c r="H570" s="95"/>
      <c r="I570" s="93">
        <f t="shared" si="63"/>
        <v>0</v>
      </c>
      <c r="J570" s="95"/>
      <c r="K570" s="95"/>
      <c r="L570" s="95"/>
      <c r="M570" s="93">
        <f t="shared" si="64"/>
        <v>0</v>
      </c>
      <c r="N570" s="95"/>
      <c r="O570" s="95"/>
      <c r="P570" s="95"/>
      <c r="Q570" s="55" t="e">
        <f t="shared" si="65"/>
        <v>#DIV/0!</v>
      </c>
      <c r="R570" s="55" t="e">
        <f t="shared" si="66"/>
        <v>#DIV/0!</v>
      </c>
      <c r="S570" s="55" t="e">
        <f t="shared" si="67"/>
        <v>#DIV/0!</v>
      </c>
      <c r="T570" s="55" t="e">
        <f t="shared" si="68"/>
        <v>#DIV/0!</v>
      </c>
      <c r="U570" s="33" t="e">
        <f>M570/#REF!%</f>
        <v>#REF!</v>
      </c>
    </row>
    <row r="571" spans="1:21" ht="41.4" hidden="1" x14ac:dyDescent="0.3">
      <c r="A571" s="76"/>
      <c r="B571" s="34" t="s">
        <v>203</v>
      </c>
      <c r="C571" s="38" t="s">
        <v>177</v>
      </c>
      <c r="D571" s="95"/>
      <c r="E571" s="93">
        <f t="shared" si="62"/>
        <v>0</v>
      </c>
      <c r="F571" s="95"/>
      <c r="G571" s="95"/>
      <c r="H571" s="95"/>
      <c r="I571" s="93">
        <f t="shared" si="63"/>
        <v>0</v>
      </c>
      <c r="J571" s="95"/>
      <c r="K571" s="95"/>
      <c r="L571" s="95"/>
      <c r="M571" s="93">
        <f t="shared" si="64"/>
        <v>0</v>
      </c>
      <c r="N571" s="95"/>
      <c r="O571" s="95"/>
      <c r="P571" s="95"/>
      <c r="Q571" s="55" t="e">
        <f t="shared" si="65"/>
        <v>#DIV/0!</v>
      </c>
      <c r="R571" s="55" t="e">
        <f t="shared" si="66"/>
        <v>#DIV/0!</v>
      </c>
      <c r="S571" s="55" t="e">
        <f t="shared" si="67"/>
        <v>#DIV/0!</v>
      </c>
      <c r="T571" s="55" t="e">
        <f t="shared" si="68"/>
        <v>#DIV/0!</v>
      </c>
      <c r="U571" s="33" t="e">
        <f>M571/#REF!%</f>
        <v>#REF!</v>
      </c>
    </row>
    <row r="572" spans="1:21" ht="13.8" hidden="1" x14ac:dyDescent="0.3">
      <c r="A572" s="76"/>
      <c r="B572" s="34" t="s">
        <v>204</v>
      </c>
      <c r="C572" s="38" t="s">
        <v>178</v>
      </c>
      <c r="D572" s="95"/>
      <c r="E572" s="93">
        <f t="shared" si="62"/>
        <v>0</v>
      </c>
      <c r="F572" s="95"/>
      <c r="G572" s="95"/>
      <c r="H572" s="95"/>
      <c r="I572" s="93">
        <f t="shared" si="63"/>
        <v>0</v>
      </c>
      <c r="J572" s="95"/>
      <c r="K572" s="95"/>
      <c r="L572" s="95"/>
      <c r="M572" s="93">
        <f t="shared" si="64"/>
        <v>0</v>
      </c>
      <c r="N572" s="95"/>
      <c r="O572" s="95"/>
      <c r="P572" s="95"/>
      <c r="Q572" s="55" t="e">
        <f t="shared" si="65"/>
        <v>#DIV/0!</v>
      </c>
      <c r="R572" s="55" t="e">
        <f t="shared" si="66"/>
        <v>#DIV/0!</v>
      </c>
      <c r="S572" s="55" t="e">
        <f t="shared" si="67"/>
        <v>#DIV/0!</v>
      </c>
      <c r="T572" s="55" t="e">
        <f t="shared" si="68"/>
        <v>#DIV/0!</v>
      </c>
      <c r="U572" s="33" t="e">
        <f>M572/#REF!%</f>
        <v>#REF!</v>
      </c>
    </row>
    <row r="573" spans="1:21" ht="27.6" hidden="1" x14ac:dyDescent="0.3">
      <c r="A573" s="76"/>
      <c r="B573" s="34" t="s">
        <v>205</v>
      </c>
      <c r="C573" s="39" t="s">
        <v>179</v>
      </c>
      <c r="D573" s="95"/>
      <c r="E573" s="93">
        <f t="shared" si="62"/>
        <v>0</v>
      </c>
      <c r="F573" s="95"/>
      <c r="G573" s="95"/>
      <c r="H573" s="95"/>
      <c r="I573" s="93">
        <f t="shared" si="63"/>
        <v>0</v>
      </c>
      <c r="J573" s="95"/>
      <c r="K573" s="95"/>
      <c r="L573" s="95"/>
      <c r="M573" s="93">
        <f t="shared" si="64"/>
        <v>0</v>
      </c>
      <c r="N573" s="95"/>
      <c r="O573" s="95"/>
      <c r="P573" s="95"/>
      <c r="Q573" s="55" t="e">
        <f t="shared" si="65"/>
        <v>#DIV/0!</v>
      </c>
      <c r="R573" s="55" t="e">
        <f t="shared" si="66"/>
        <v>#DIV/0!</v>
      </c>
      <c r="S573" s="55" t="e">
        <f t="shared" si="67"/>
        <v>#DIV/0!</v>
      </c>
      <c r="T573" s="55" t="e">
        <f t="shared" si="68"/>
        <v>#DIV/0!</v>
      </c>
      <c r="U573" s="33" t="e">
        <f>M573/#REF!%</f>
        <v>#REF!</v>
      </c>
    </row>
    <row r="574" spans="1:21" ht="27.6" hidden="1" x14ac:dyDescent="0.3">
      <c r="A574" s="76"/>
      <c r="B574" s="34" t="s">
        <v>206</v>
      </c>
      <c r="C574" s="39" t="s">
        <v>180</v>
      </c>
      <c r="D574" s="95"/>
      <c r="E574" s="93">
        <f t="shared" si="62"/>
        <v>0</v>
      </c>
      <c r="F574" s="95"/>
      <c r="G574" s="95"/>
      <c r="H574" s="95"/>
      <c r="I574" s="93">
        <f t="shared" si="63"/>
        <v>0</v>
      </c>
      <c r="J574" s="95"/>
      <c r="K574" s="95"/>
      <c r="L574" s="95"/>
      <c r="M574" s="93">
        <f t="shared" si="64"/>
        <v>0</v>
      </c>
      <c r="N574" s="95"/>
      <c r="O574" s="95"/>
      <c r="P574" s="95"/>
      <c r="Q574" s="55" t="e">
        <f t="shared" si="65"/>
        <v>#DIV/0!</v>
      </c>
      <c r="R574" s="55" t="e">
        <f t="shared" si="66"/>
        <v>#DIV/0!</v>
      </c>
      <c r="S574" s="55" t="e">
        <f t="shared" si="67"/>
        <v>#DIV/0!</v>
      </c>
      <c r="T574" s="55" t="e">
        <f t="shared" si="68"/>
        <v>#DIV/0!</v>
      </c>
      <c r="U574" s="33" t="e">
        <f>M574/#REF!%</f>
        <v>#REF!</v>
      </c>
    </row>
    <row r="575" spans="1:21" ht="13.8" hidden="1" x14ac:dyDescent="0.3">
      <c r="A575" s="76"/>
      <c r="B575" s="34" t="s">
        <v>207</v>
      </c>
      <c r="C575" s="38" t="s">
        <v>181</v>
      </c>
      <c r="D575" s="95"/>
      <c r="E575" s="93">
        <f t="shared" si="62"/>
        <v>0</v>
      </c>
      <c r="F575" s="95"/>
      <c r="G575" s="95"/>
      <c r="H575" s="95"/>
      <c r="I575" s="93">
        <f t="shared" si="63"/>
        <v>0</v>
      </c>
      <c r="J575" s="95"/>
      <c r="K575" s="95"/>
      <c r="L575" s="95"/>
      <c r="M575" s="93">
        <f t="shared" si="64"/>
        <v>0</v>
      </c>
      <c r="N575" s="95"/>
      <c r="O575" s="95"/>
      <c r="P575" s="95"/>
      <c r="Q575" s="55" t="e">
        <f t="shared" si="65"/>
        <v>#DIV/0!</v>
      </c>
      <c r="R575" s="55" t="e">
        <f t="shared" si="66"/>
        <v>#DIV/0!</v>
      </c>
      <c r="S575" s="55" t="e">
        <f t="shared" si="67"/>
        <v>#DIV/0!</v>
      </c>
      <c r="T575" s="55" t="e">
        <f t="shared" si="68"/>
        <v>#DIV/0!</v>
      </c>
      <c r="U575" s="33" t="e">
        <f>M575/#REF!%</f>
        <v>#REF!</v>
      </c>
    </row>
    <row r="576" spans="1:21" ht="27.6" hidden="1" x14ac:dyDescent="0.3">
      <c r="A576" s="76"/>
      <c r="B576" s="34" t="s">
        <v>208</v>
      </c>
      <c r="C576" s="39" t="s">
        <v>182</v>
      </c>
      <c r="D576" s="95"/>
      <c r="E576" s="93">
        <f t="shared" si="62"/>
        <v>0</v>
      </c>
      <c r="F576" s="95"/>
      <c r="G576" s="95"/>
      <c r="H576" s="95"/>
      <c r="I576" s="93">
        <f t="shared" si="63"/>
        <v>0</v>
      </c>
      <c r="J576" s="95"/>
      <c r="K576" s="95"/>
      <c r="L576" s="95"/>
      <c r="M576" s="93">
        <f t="shared" si="64"/>
        <v>0</v>
      </c>
      <c r="N576" s="95"/>
      <c r="O576" s="95"/>
      <c r="P576" s="95"/>
      <c r="Q576" s="55" t="e">
        <f t="shared" si="65"/>
        <v>#DIV/0!</v>
      </c>
      <c r="R576" s="55" t="e">
        <f t="shared" si="66"/>
        <v>#DIV/0!</v>
      </c>
      <c r="S576" s="55" t="e">
        <f t="shared" si="67"/>
        <v>#DIV/0!</v>
      </c>
      <c r="T576" s="55" t="e">
        <f t="shared" si="68"/>
        <v>#DIV/0!</v>
      </c>
      <c r="U576" s="33" t="e">
        <f>M576/#REF!%</f>
        <v>#REF!</v>
      </c>
    </row>
    <row r="577" spans="1:21" ht="82.8" hidden="1" x14ac:dyDescent="0.3">
      <c r="A577" s="76"/>
      <c r="B577" s="34" t="s">
        <v>209</v>
      </c>
      <c r="C577" s="39" t="s">
        <v>183</v>
      </c>
      <c r="D577" s="95"/>
      <c r="E577" s="93">
        <f t="shared" si="62"/>
        <v>0</v>
      </c>
      <c r="F577" s="95"/>
      <c r="G577" s="95"/>
      <c r="H577" s="95"/>
      <c r="I577" s="93">
        <f t="shared" si="63"/>
        <v>0</v>
      </c>
      <c r="J577" s="95"/>
      <c r="K577" s="95"/>
      <c r="L577" s="95"/>
      <c r="M577" s="93">
        <f t="shared" si="64"/>
        <v>0</v>
      </c>
      <c r="N577" s="95"/>
      <c r="O577" s="95"/>
      <c r="P577" s="95"/>
      <c r="Q577" s="55" t="e">
        <f t="shared" si="65"/>
        <v>#DIV/0!</v>
      </c>
      <c r="R577" s="55" t="e">
        <f t="shared" si="66"/>
        <v>#DIV/0!</v>
      </c>
      <c r="S577" s="55" t="e">
        <f t="shared" si="67"/>
        <v>#DIV/0!</v>
      </c>
      <c r="T577" s="55" t="e">
        <f t="shared" si="68"/>
        <v>#DIV/0!</v>
      </c>
      <c r="U577" s="33" t="e">
        <f>M577/#REF!%</f>
        <v>#REF!</v>
      </c>
    </row>
    <row r="578" spans="1:21" ht="151.80000000000001" hidden="1" x14ac:dyDescent="0.3">
      <c r="A578" s="76"/>
      <c r="B578" s="34" t="s">
        <v>210</v>
      </c>
      <c r="C578" s="39" t="s">
        <v>285</v>
      </c>
      <c r="D578" s="95"/>
      <c r="E578" s="93">
        <f t="shared" si="62"/>
        <v>0</v>
      </c>
      <c r="F578" s="95"/>
      <c r="G578" s="95"/>
      <c r="H578" s="95"/>
      <c r="I578" s="93">
        <f t="shared" si="63"/>
        <v>0</v>
      </c>
      <c r="J578" s="95"/>
      <c r="K578" s="95"/>
      <c r="L578" s="95"/>
      <c r="M578" s="93">
        <f t="shared" si="64"/>
        <v>0</v>
      </c>
      <c r="N578" s="95"/>
      <c r="O578" s="95"/>
      <c r="P578" s="95"/>
      <c r="Q578" s="55" t="e">
        <f t="shared" si="65"/>
        <v>#DIV/0!</v>
      </c>
      <c r="R578" s="55" t="e">
        <f t="shared" si="66"/>
        <v>#DIV/0!</v>
      </c>
      <c r="S578" s="55" t="e">
        <f t="shared" si="67"/>
        <v>#DIV/0!</v>
      </c>
      <c r="T578" s="55" t="e">
        <f t="shared" si="68"/>
        <v>#DIV/0!</v>
      </c>
      <c r="U578" s="33" t="e">
        <f>M578/#REF!%</f>
        <v>#REF!</v>
      </c>
    </row>
    <row r="579" spans="1:21" ht="41.4" hidden="1" x14ac:dyDescent="0.3">
      <c r="A579" s="76"/>
      <c r="B579" s="34" t="s">
        <v>211</v>
      </c>
      <c r="C579" s="39" t="s">
        <v>286</v>
      </c>
      <c r="D579" s="95"/>
      <c r="E579" s="93">
        <f t="shared" si="62"/>
        <v>0</v>
      </c>
      <c r="F579" s="95"/>
      <c r="G579" s="95"/>
      <c r="H579" s="95"/>
      <c r="I579" s="93">
        <f t="shared" si="63"/>
        <v>0</v>
      </c>
      <c r="J579" s="95"/>
      <c r="K579" s="95"/>
      <c r="L579" s="95"/>
      <c r="M579" s="93">
        <f t="shared" si="64"/>
        <v>0</v>
      </c>
      <c r="N579" s="95"/>
      <c r="O579" s="95"/>
      <c r="P579" s="95"/>
      <c r="Q579" s="55" t="e">
        <f t="shared" si="65"/>
        <v>#DIV/0!</v>
      </c>
      <c r="R579" s="55" t="e">
        <f t="shared" si="66"/>
        <v>#DIV/0!</v>
      </c>
      <c r="S579" s="55" t="e">
        <f t="shared" si="67"/>
        <v>#DIV/0!</v>
      </c>
      <c r="T579" s="55" t="e">
        <f t="shared" si="68"/>
        <v>#DIV/0!</v>
      </c>
      <c r="U579" s="33" t="e">
        <f>M579/#REF!%</f>
        <v>#REF!</v>
      </c>
    </row>
    <row r="580" spans="1:21" ht="41.4" hidden="1" x14ac:dyDescent="0.3">
      <c r="A580" s="76"/>
      <c r="B580" s="34" t="s">
        <v>212</v>
      </c>
      <c r="C580" s="39" t="s">
        <v>287</v>
      </c>
      <c r="D580" s="95"/>
      <c r="E580" s="93">
        <f t="shared" si="62"/>
        <v>0</v>
      </c>
      <c r="F580" s="95"/>
      <c r="G580" s="95"/>
      <c r="H580" s="95"/>
      <c r="I580" s="93">
        <f t="shared" si="63"/>
        <v>0</v>
      </c>
      <c r="J580" s="95"/>
      <c r="K580" s="95"/>
      <c r="L580" s="95"/>
      <c r="M580" s="93">
        <f t="shared" si="64"/>
        <v>0</v>
      </c>
      <c r="N580" s="95"/>
      <c r="O580" s="95"/>
      <c r="P580" s="95"/>
      <c r="Q580" s="55" t="e">
        <f t="shared" si="65"/>
        <v>#DIV/0!</v>
      </c>
      <c r="R580" s="55" t="e">
        <f t="shared" si="66"/>
        <v>#DIV/0!</v>
      </c>
      <c r="S580" s="55" t="e">
        <f t="shared" si="67"/>
        <v>#DIV/0!</v>
      </c>
      <c r="T580" s="55" t="e">
        <f t="shared" si="68"/>
        <v>#DIV/0!</v>
      </c>
      <c r="U580" s="33" t="e">
        <f>M580/#REF!%</f>
        <v>#REF!</v>
      </c>
    </row>
    <row r="581" spans="1:21" ht="41.4" hidden="1" x14ac:dyDescent="0.3">
      <c r="A581" s="76"/>
      <c r="B581" s="34" t="s">
        <v>213</v>
      </c>
      <c r="C581" s="39" t="s">
        <v>288</v>
      </c>
      <c r="D581" s="95"/>
      <c r="E581" s="93">
        <f t="shared" si="62"/>
        <v>0</v>
      </c>
      <c r="F581" s="95"/>
      <c r="G581" s="95"/>
      <c r="H581" s="95"/>
      <c r="I581" s="93">
        <f t="shared" si="63"/>
        <v>0</v>
      </c>
      <c r="J581" s="95"/>
      <c r="K581" s="95"/>
      <c r="L581" s="95"/>
      <c r="M581" s="93">
        <f t="shared" si="64"/>
        <v>0</v>
      </c>
      <c r="N581" s="95"/>
      <c r="O581" s="95"/>
      <c r="P581" s="95"/>
      <c r="Q581" s="55" t="e">
        <f t="shared" si="65"/>
        <v>#DIV/0!</v>
      </c>
      <c r="R581" s="55" t="e">
        <f t="shared" si="66"/>
        <v>#DIV/0!</v>
      </c>
      <c r="S581" s="55" t="e">
        <f t="shared" si="67"/>
        <v>#DIV/0!</v>
      </c>
      <c r="T581" s="55" t="e">
        <f t="shared" si="68"/>
        <v>#DIV/0!</v>
      </c>
      <c r="U581" s="33" t="e">
        <f>M581/#REF!%</f>
        <v>#REF!</v>
      </c>
    </row>
    <row r="582" spans="1:21" ht="27.6" hidden="1" x14ac:dyDescent="0.3">
      <c r="A582" s="76"/>
      <c r="B582" s="34" t="s">
        <v>214</v>
      </c>
      <c r="C582" s="39" t="s">
        <v>289</v>
      </c>
      <c r="D582" s="95"/>
      <c r="E582" s="93">
        <f t="shared" si="62"/>
        <v>0</v>
      </c>
      <c r="F582" s="95"/>
      <c r="G582" s="95"/>
      <c r="H582" s="95"/>
      <c r="I582" s="93">
        <f t="shared" si="63"/>
        <v>0</v>
      </c>
      <c r="J582" s="95"/>
      <c r="K582" s="95"/>
      <c r="L582" s="95"/>
      <c r="M582" s="93">
        <f t="shared" si="64"/>
        <v>0</v>
      </c>
      <c r="N582" s="95"/>
      <c r="O582" s="95"/>
      <c r="P582" s="95"/>
      <c r="Q582" s="55" t="e">
        <f t="shared" si="65"/>
        <v>#DIV/0!</v>
      </c>
      <c r="R582" s="55" t="e">
        <f t="shared" si="66"/>
        <v>#DIV/0!</v>
      </c>
      <c r="S582" s="55" t="e">
        <f t="shared" si="67"/>
        <v>#DIV/0!</v>
      </c>
      <c r="T582" s="55" t="e">
        <f t="shared" si="68"/>
        <v>#DIV/0!</v>
      </c>
      <c r="U582" s="33" t="e">
        <f>M582/#REF!%</f>
        <v>#REF!</v>
      </c>
    </row>
    <row r="583" spans="1:21" ht="41.4" hidden="1" x14ac:dyDescent="0.3">
      <c r="A583" s="76"/>
      <c r="B583" s="34" t="s">
        <v>215</v>
      </c>
      <c r="C583" s="39" t="s">
        <v>290</v>
      </c>
      <c r="D583" s="95"/>
      <c r="E583" s="93">
        <f t="shared" si="62"/>
        <v>0</v>
      </c>
      <c r="F583" s="95"/>
      <c r="G583" s="95"/>
      <c r="H583" s="95"/>
      <c r="I583" s="93">
        <f t="shared" si="63"/>
        <v>0</v>
      </c>
      <c r="J583" s="95"/>
      <c r="K583" s="95"/>
      <c r="L583" s="95"/>
      <c r="M583" s="93">
        <f t="shared" si="64"/>
        <v>0</v>
      </c>
      <c r="N583" s="95"/>
      <c r="O583" s="95"/>
      <c r="P583" s="95"/>
      <c r="Q583" s="55" t="e">
        <f t="shared" si="65"/>
        <v>#DIV/0!</v>
      </c>
      <c r="R583" s="55" t="e">
        <f t="shared" si="66"/>
        <v>#DIV/0!</v>
      </c>
      <c r="S583" s="55" t="e">
        <f t="shared" si="67"/>
        <v>#DIV/0!</v>
      </c>
      <c r="T583" s="55" t="e">
        <f t="shared" si="68"/>
        <v>#DIV/0!</v>
      </c>
      <c r="U583" s="33" t="e">
        <f>M583/#REF!%</f>
        <v>#REF!</v>
      </c>
    </row>
    <row r="584" spans="1:21" ht="55.2" hidden="1" x14ac:dyDescent="0.3">
      <c r="A584" s="76"/>
      <c r="B584" s="34" t="s">
        <v>216</v>
      </c>
      <c r="C584" s="39" t="s">
        <v>291</v>
      </c>
      <c r="D584" s="95"/>
      <c r="E584" s="93">
        <f t="shared" si="62"/>
        <v>0</v>
      </c>
      <c r="F584" s="95"/>
      <c r="G584" s="95"/>
      <c r="H584" s="95"/>
      <c r="I584" s="93">
        <f t="shared" si="63"/>
        <v>0</v>
      </c>
      <c r="J584" s="95"/>
      <c r="K584" s="95"/>
      <c r="L584" s="95"/>
      <c r="M584" s="93">
        <f t="shared" si="64"/>
        <v>0</v>
      </c>
      <c r="N584" s="95"/>
      <c r="O584" s="95"/>
      <c r="P584" s="95"/>
      <c r="Q584" s="55" t="e">
        <f t="shared" si="65"/>
        <v>#DIV/0!</v>
      </c>
      <c r="R584" s="55" t="e">
        <f t="shared" si="66"/>
        <v>#DIV/0!</v>
      </c>
      <c r="S584" s="55" t="e">
        <f t="shared" si="67"/>
        <v>#DIV/0!</v>
      </c>
      <c r="T584" s="55" t="e">
        <f t="shared" si="68"/>
        <v>#DIV/0!</v>
      </c>
      <c r="U584" s="33" t="e">
        <f>M584/#REF!%</f>
        <v>#REF!</v>
      </c>
    </row>
    <row r="585" spans="1:21" ht="27.6" hidden="1" x14ac:dyDescent="0.3">
      <c r="A585" s="76"/>
      <c r="B585" s="34" t="s">
        <v>217</v>
      </c>
      <c r="C585" s="39" t="s">
        <v>292</v>
      </c>
      <c r="D585" s="95"/>
      <c r="E585" s="93">
        <f t="shared" si="62"/>
        <v>0</v>
      </c>
      <c r="F585" s="95"/>
      <c r="G585" s="95"/>
      <c r="H585" s="95"/>
      <c r="I585" s="93">
        <f t="shared" si="63"/>
        <v>0</v>
      </c>
      <c r="J585" s="95"/>
      <c r="K585" s="95"/>
      <c r="L585" s="95"/>
      <c r="M585" s="93">
        <f t="shared" si="64"/>
        <v>0</v>
      </c>
      <c r="N585" s="95"/>
      <c r="O585" s="95"/>
      <c r="P585" s="95"/>
      <c r="Q585" s="55" t="e">
        <f t="shared" si="65"/>
        <v>#DIV/0!</v>
      </c>
      <c r="R585" s="55" t="e">
        <f t="shared" si="66"/>
        <v>#DIV/0!</v>
      </c>
      <c r="S585" s="55" t="e">
        <f t="shared" si="67"/>
        <v>#DIV/0!</v>
      </c>
      <c r="T585" s="55" t="e">
        <f t="shared" si="68"/>
        <v>#DIV/0!</v>
      </c>
      <c r="U585" s="33" t="e">
        <f>M585/#REF!%</f>
        <v>#REF!</v>
      </c>
    </row>
    <row r="586" spans="1:21" ht="27.6" hidden="1" x14ac:dyDescent="0.3">
      <c r="A586" s="76"/>
      <c r="B586" s="34" t="s">
        <v>218</v>
      </c>
      <c r="C586" s="39" t="s">
        <v>293</v>
      </c>
      <c r="D586" s="95"/>
      <c r="E586" s="93">
        <f t="shared" si="62"/>
        <v>0</v>
      </c>
      <c r="F586" s="95"/>
      <c r="G586" s="95"/>
      <c r="H586" s="95"/>
      <c r="I586" s="93">
        <f t="shared" si="63"/>
        <v>0</v>
      </c>
      <c r="J586" s="95"/>
      <c r="K586" s="95"/>
      <c r="L586" s="95"/>
      <c r="M586" s="93">
        <f t="shared" si="64"/>
        <v>0</v>
      </c>
      <c r="N586" s="95"/>
      <c r="O586" s="95"/>
      <c r="P586" s="95"/>
      <c r="Q586" s="55" t="e">
        <f t="shared" si="65"/>
        <v>#DIV/0!</v>
      </c>
      <c r="R586" s="55" t="e">
        <f t="shared" si="66"/>
        <v>#DIV/0!</v>
      </c>
      <c r="S586" s="55" t="e">
        <f t="shared" si="67"/>
        <v>#DIV/0!</v>
      </c>
      <c r="T586" s="55" t="e">
        <f t="shared" si="68"/>
        <v>#DIV/0!</v>
      </c>
      <c r="U586" s="33" t="e">
        <f>M586/#REF!%</f>
        <v>#REF!</v>
      </c>
    </row>
    <row r="587" spans="1:21" ht="27.6" hidden="1" x14ac:dyDescent="0.3">
      <c r="A587" s="76"/>
      <c r="B587" s="34" t="s">
        <v>219</v>
      </c>
      <c r="C587" s="39" t="s">
        <v>294</v>
      </c>
      <c r="D587" s="95"/>
      <c r="E587" s="93">
        <f t="shared" ref="E587:E650" si="69">F587+G587</f>
        <v>0</v>
      </c>
      <c r="F587" s="95"/>
      <c r="G587" s="95"/>
      <c r="H587" s="95"/>
      <c r="I587" s="93">
        <f t="shared" ref="I587:I650" si="70">J587+K587</f>
        <v>0</v>
      </c>
      <c r="J587" s="95"/>
      <c r="K587" s="95"/>
      <c r="L587" s="95"/>
      <c r="M587" s="93">
        <f t="shared" ref="M587:M650" si="71">N587+O587</f>
        <v>0</v>
      </c>
      <c r="N587" s="95"/>
      <c r="O587" s="95"/>
      <c r="P587" s="95"/>
      <c r="Q587" s="55" t="e">
        <f t="shared" ref="Q587:Q650" si="72">M587/I587*100</f>
        <v>#DIV/0!</v>
      </c>
      <c r="R587" s="55" t="e">
        <f t="shared" ref="R587:R650" si="73">N587/J587*100</f>
        <v>#DIV/0!</v>
      </c>
      <c r="S587" s="55" t="e">
        <f t="shared" ref="S587:S650" si="74">O587/K587*100</f>
        <v>#DIV/0!</v>
      </c>
      <c r="T587" s="55" t="e">
        <f t="shared" ref="T587:T650" si="75">P587/L587*100</f>
        <v>#DIV/0!</v>
      </c>
      <c r="U587" s="33" t="e">
        <f>M587/#REF!%</f>
        <v>#REF!</v>
      </c>
    </row>
    <row r="588" spans="1:21" ht="69" hidden="1" x14ac:dyDescent="0.3">
      <c r="A588" s="76"/>
      <c r="B588" s="34" t="s">
        <v>220</v>
      </c>
      <c r="C588" s="39" t="s">
        <v>295</v>
      </c>
      <c r="D588" s="95"/>
      <c r="E588" s="93">
        <f t="shared" si="69"/>
        <v>0</v>
      </c>
      <c r="F588" s="95"/>
      <c r="G588" s="95"/>
      <c r="H588" s="95"/>
      <c r="I588" s="93">
        <f t="shared" si="70"/>
        <v>0</v>
      </c>
      <c r="J588" s="95"/>
      <c r="K588" s="95"/>
      <c r="L588" s="95"/>
      <c r="M588" s="93">
        <f t="shared" si="71"/>
        <v>0</v>
      </c>
      <c r="N588" s="95"/>
      <c r="O588" s="95"/>
      <c r="P588" s="95"/>
      <c r="Q588" s="55" t="e">
        <f t="shared" si="72"/>
        <v>#DIV/0!</v>
      </c>
      <c r="R588" s="55" t="e">
        <f t="shared" si="73"/>
        <v>#DIV/0!</v>
      </c>
      <c r="S588" s="55" t="e">
        <f t="shared" si="74"/>
        <v>#DIV/0!</v>
      </c>
      <c r="T588" s="55" t="e">
        <f t="shared" si="75"/>
        <v>#DIV/0!</v>
      </c>
      <c r="U588" s="33" t="e">
        <f>M588/#REF!%</f>
        <v>#REF!</v>
      </c>
    </row>
    <row r="589" spans="1:21" ht="27.6" hidden="1" x14ac:dyDescent="0.3">
      <c r="A589" s="76"/>
      <c r="B589" s="34" t="s">
        <v>221</v>
      </c>
      <c r="C589" s="39" t="s">
        <v>296</v>
      </c>
      <c r="D589" s="95"/>
      <c r="E589" s="93">
        <f t="shared" si="69"/>
        <v>0</v>
      </c>
      <c r="F589" s="95"/>
      <c r="G589" s="95"/>
      <c r="H589" s="95"/>
      <c r="I589" s="93">
        <f t="shared" si="70"/>
        <v>0</v>
      </c>
      <c r="J589" s="95"/>
      <c r="K589" s="95"/>
      <c r="L589" s="95"/>
      <c r="M589" s="93">
        <f t="shared" si="71"/>
        <v>0</v>
      </c>
      <c r="N589" s="95"/>
      <c r="O589" s="95"/>
      <c r="P589" s="95"/>
      <c r="Q589" s="55" t="e">
        <f t="shared" si="72"/>
        <v>#DIV/0!</v>
      </c>
      <c r="R589" s="55" t="e">
        <f t="shared" si="73"/>
        <v>#DIV/0!</v>
      </c>
      <c r="S589" s="55" t="e">
        <f t="shared" si="74"/>
        <v>#DIV/0!</v>
      </c>
      <c r="T589" s="55" t="e">
        <f t="shared" si="75"/>
        <v>#DIV/0!</v>
      </c>
      <c r="U589" s="33" t="e">
        <f>M589/#REF!%</f>
        <v>#REF!</v>
      </c>
    </row>
    <row r="590" spans="1:21" ht="27.6" hidden="1" x14ac:dyDescent="0.3">
      <c r="A590" s="76"/>
      <c r="B590" s="34" t="s">
        <v>222</v>
      </c>
      <c r="C590" s="38" t="s">
        <v>297</v>
      </c>
      <c r="D590" s="95"/>
      <c r="E590" s="93">
        <f t="shared" si="69"/>
        <v>0</v>
      </c>
      <c r="F590" s="95"/>
      <c r="G590" s="95"/>
      <c r="H590" s="95"/>
      <c r="I590" s="93">
        <f t="shared" si="70"/>
        <v>0</v>
      </c>
      <c r="J590" s="95"/>
      <c r="K590" s="95"/>
      <c r="L590" s="95"/>
      <c r="M590" s="93">
        <f t="shared" si="71"/>
        <v>0</v>
      </c>
      <c r="N590" s="95"/>
      <c r="O590" s="95"/>
      <c r="P590" s="95"/>
      <c r="Q590" s="55" t="e">
        <f t="shared" si="72"/>
        <v>#DIV/0!</v>
      </c>
      <c r="R590" s="55" t="e">
        <f t="shared" si="73"/>
        <v>#DIV/0!</v>
      </c>
      <c r="S590" s="55" t="e">
        <f t="shared" si="74"/>
        <v>#DIV/0!</v>
      </c>
      <c r="T590" s="55" t="e">
        <f t="shared" si="75"/>
        <v>#DIV/0!</v>
      </c>
      <c r="U590" s="33" t="e">
        <f>M590/#REF!%</f>
        <v>#REF!</v>
      </c>
    </row>
    <row r="591" spans="1:21" ht="13.8" hidden="1" x14ac:dyDescent="0.3">
      <c r="A591" s="76"/>
      <c r="B591" s="34" t="s">
        <v>223</v>
      </c>
      <c r="C591" s="38" t="s">
        <v>298</v>
      </c>
      <c r="D591" s="95"/>
      <c r="E591" s="93">
        <f t="shared" si="69"/>
        <v>0</v>
      </c>
      <c r="F591" s="95"/>
      <c r="G591" s="95"/>
      <c r="H591" s="95"/>
      <c r="I591" s="93">
        <f t="shared" si="70"/>
        <v>0</v>
      </c>
      <c r="J591" s="95"/>
      <c r="K591" s="95"/>
      <c r="L591" s="95"/>
      <c r="M591" s="93">
        <f t="shared" si="71"/>
        <v>0</v>
      </c>
      <c r="N591" s="95"/>
      <c r="O591" s="95"/>
      <c r="P591" s="95"/>
      <c r="Q591" s="55" t="e">
        <f t="shared" si="72"/>
        <v>#DIV/0!</v>
      </c>
      <c r="R591" s="55" t="e">
        <f t="shared" si="73"/>
        <v>#DIV/0!</v>
      </c>
      <c r="S591" s="55" t="e">
        <f t="shared" si="74"/>
        <v>#DIV/0!</v>
      </c>
      <c r="T591" s="55" t="e">
        <f t="shared" si="75"/>
        <v>#DIV/0!</v>
      </c>
      <c r="U591" s="33" t="e">
        <f>M591/#REF!%</f>
        <v>#REF!</v>
      </c>
    </row>
    <row r="592" spans="1:21" ht="13.8" hidden="1" x14ac:dyDescent="0.3">
      <c r="A592" s="76"/>
      <c r="B592" s="34" t="s">
        <v>224</v>
      </c>
      <c r="C592" s="38" t="s">
        <v>324</v>
      </c>
      <c r="D592" s="95"/>
      <c r="E592" s="93">
        <f t="shared" si="69"/>
        <v>0</v>
      </c>
      <c r="F592" s="95"/>
      <c r="G592" s="95"/>
      <c r="H592" s="95"/>
      <c r="I592" s="93">
        <f t="shared" si="70"/>
        <v>0</v>
      </c>
      <c r="J592" s="95"/>
      <c r="K592" s="95"/>
      <c r="L592" s="95"/>
      <c r="M592" s="93">
        <f t="shared" si="71"/>
        <v>0</v>
      </c>
      <c r="N592" s="95"/>
      <c r="O592" s="95"/>
      <c r="P592" s="95"/>
      <c r="Q592" s="55" t="e">
        <f t="shared" si="72"/>
        <v>#DIV/0!</v>
      </c>
      <c r="R592" s="55" t="e">
        <f t="shared" si="73"/>
        <v>#DIV/0!</v>
      </c>
      <c r="S592" s="55" t="e">
        <f t="shared" si="74"/>
        <v>#DIV/0!</v>
      </c>
      <c r="T592" s="55" t="e">
        <f t="shared" si="75"/>
        <v>#DIV/0!</v>
      </c>
      <c r="U592" s="33" t="e">
        <f>M592/#REF!%</f>
        <v>#REF!</v>
      </c>
    </row>
    <row r="593" spans="1:21" ht="55.2" hidden="1" x14ac:dyDescent="0.3">
      <c r="A593" s="76"/>
      <c r="B593" s="34" t="s">
        <v>225</v>
      </c>
      <c r="C593" s="38" t="s">
        <v>325</v>
      </c>
      <c r="D593" s="95"/>
      <c r="E593" s="93">
        <f t="shared" si="69"/>
        <v>0</v>
      </c>
      <c r="F593" s="95"/>
      <c r="G593" s="95"/>
      <c r="H593" s="95"/>
      <c r="I593" s="93">
        <f t="shared" si="70"/>
        <v>0</v>
      </c>
      <c r="J593" s="95"/>
      <c r="K593" s="95"/>
      <c r="L593" s="95"/>
      <c r="M593" s="93">
        <f t="shared" si="71"/>
        <v>0</v>
      </c>
      <c r="N593" s="95"/>
      <c r="O593" s="95"/>
      <c r="P593" s="95"/>
      <c r="Q593" s="55" t="e">
        <f t="shared" si="72"/>
        <v>#DIV/0!</v>
      </c>
      <c r="R593" s="55" t="e">
        <f t="shared" si="73"/>
        <v>#DIV/0!</v>
      </c>
      <c r="S593" s="55" t="e">
        <f t="shared" si="74"/>
        <v>#DIV/0!</v>
      </c>
      <c r="T593" s="55" t="e">
        <f t="shared" si="75"/>
        <v>#DIV/0!</v>
      </c>
      <c r="U593" s="33" t="e">
        <f>M593/#REF!%</f>
        <v>#REF!</v>
      </c>
    </row>
    <row r="594" spans="1:21" ht="55.2" hidden="1" x14ac:dyDescent="0.3">
      <c r="A594" s="76"/>
      <c r="B594" s="34" t="s">
        <v>226</v>
      </c>
      <c r="C594" s="38" t="s">
        <v>326</v>
      </c>
      <c r="D594" s="95"/>
      <c r="E594" s="93">
        <f t="shared" si="69"/>
        <v>0</v>
      </c>
      <c r="F594" s="95"/>
      <c r="G594" s="95"/>
      <c r="H594" s="95"/>
      <c r="I594" s="93">
        <f t="shared" si="70"/>
        <v>0</v>
      </c>
      <c r="J594" s="95"/>
      <c r="K594" s="95"/>
      <c r="L594" s="95"/>
      <c r="M594" s="93">
        <f t="shared" si="71"/>
        <v>0</v>
      </c>
      <c r="N594" s="95"/>
      <c r="O594" s="95"/>
      <c r="P594" s="95"/>
      <c r="Q594" s="55" t="e">
        <f t="shared" si="72"/>
        <v>#DIV/0!</v>
      </c>
      <c r="R594" s="55" t="e">
        <f t="shared" si="73"/>
        <v>#DIV/0!</v>
      </c>
      <c r="S594" s="55" t="e">
        <f t="shared" si="74"/>
        <v>#DIV/0!</v>
      </c>
      <c r="T594" s="55" t="e">
        <f t="shared" si="75"/>
        <v>#DIV/0!</v>
      </c>
      <c r="U594" s="33" t="e">
        <f>M594/#REF!%</f>
        <v>#REF!</v>
      </c>
    </row>
    <row r="595" spans="1:21" ht="41.4" hidden="1" x14ac:dyDescent="0.3">
      <c r="A595" s="76"/>
      <c r="B595" s="34" t="s">
        <v>227</v>
      </c>
      <c r="C595" s="39" t="s">
        <v>327</v>
      </c>
      <c r="D595" s="95"/>
      <c r="E595" s="93">
        <f t="shared" si="69"/>
        <v>0</v>
      </c>
      <c r="F595" s="95"/>
      <c r="G595" s="95"/>
      <c r="H595" s="95"/>
      <c r="I595" s="93">
        <f t="shared" si="70"/>
        <v>0</v>
      </c>
      <c r="J595" s="95"/>
      <c r="K595" s="95"/>
      <c r="L595" s="95"/>
      <c r="M595" s="93">
        <f t="shared" si="71"/>
        <v>0</v>
      </c>
      <c r="N595" s="95"/>
      <c r="O595" s="95"/>
      <c r="P595" s="95"/>
      <c r="Q595" s="55" t="e">
        <f t="shared" si="72"/>
        <v>#DIV/0!</v>
      </c>
      <c r="R595" s="55" t="e">
        <f t="shared" si="73"/>
        <v>#DIV/0!</v>
      </c>
      <c r="S595" s="55" t="e">
        <f t="shared" si="74"/>
        <v>#DIV/0!</v>
      </c>
      <c r="T595" s="55" t="e">
        <f t="shared" si="75"/>
        <v>#DIV/0!</v>
      </c>
      <c r="U595" s="33" t="e">
        <f>M595/#REF!%</f>
        <v>#REF!</v>
      </c>
    </row>
    <row r="596" spans="1:21" ht="27.6" hidden="1" x14ac:dyDescent="0.3">
      <c r="A596" s="76"/>
      <c r="B596" s="34" t="s">
        <v>228</v>
      </c>
      <c r="C596" s="39" t="s">
        <v>328</v>
      </c>
      <c r="D596" s="95"/>
      <c r="E596" s="93">
        <f t="shared" si="69"/>
        <v>0</v>
      </c>
      <c r="F596" s="95"/>
      <c r="G596" s="95"/>
      <c r="H596" s="95"/>
      <c r="I596" s="93">
        <f t="shared" si="70"/>
        <v>0</v>
      </c>
      <c r="J596" s="95"/>
      <c r="K596" s="95"/>
      <c r="L596" s="95"/>
      <c r="M596" s="93">
        <f t="shared" si="71"/>
        <v>0</v>
      </c>
      <c r="N596" s="95"/>
      <c r="O596" s="95"/>
      <c r="P596" s="95"/>
      <c r="Q596" s="55" t="e">
        <f t="shared" si="72"/>
        <v>#DIV/0!</v>
      </c>
      <c r="R596" s="55" t="e">
        <f t="shared" si="73"/>
        <v>#DIV/0!</v>
      </c>
      <c r="S596" s="55" t="e">
        <f t="shared" si="74"/>
        <v>#DIV/0!</v>
      </c>
      <c r="T596" s="55" t="e">
        <f t="shared" si="75"/>
        <v>#DIV/0!</v>
      </c>
      <c r="U596" s="33" t="e">
        <f>M596/#REF!%</f>
        <v>#REF!</v>
      </c>
    </row>
    <row r="597" spans="1:21" ht="27.6" hidden="1" x14ac:dyDescent="0.3">
      <c r="A597" s="76"/>
      <c r="B597" s="34" t="s">
        <v>229</v>
      </c>
      <c r="C597" s="39" t="s">
        <v>329</v>
      </c>
      <c r="D597" s="95"/>
      <c r="E597" s="93">
        <f t="shared" si="69"/>
        <v>0</v>
      </c>
      <c r="F597" s="95"/>
      <c r="G597" s="95"/>
      <c r="H597" s="95"/>
      <c r="I597" s="93">
        <f t="shared" si="70"/>
        <v>0</v>
      </c>
      <c r="J597" s="95"/>
      <c r="K597" s="95"/>
      <c r="L597" s="95"/>
      <c r="M597" s="93">
        <f t="shared" si="71"/>
        <v>0</v>
      </c>
      <c r="N597" s="95"/>
      <c r="O597" s="95"/>
      <c r="P597" s="95"/>
      <c r="Q597" s="55" t="e">
        <f t="shared" si="72"/>
        <v>#DIV/0!</v>
      </c>
      <c r="R597" s="55" t="e">
        <f t="shared" si="73"/>
        <v>#DIV/0!</v>
      </c>
      <c r="S597" s="55" t="e">
        <f t="shared" si="74"/>
        <v>#DIV/0!</v>
      </c>
      <c r="T597" s="55" t="e">
        <f t="shared" si="75"/>
        <v>#DIV/0!</v>
      </c>
      <c r="U597" s="33" t="e">
        <f>M597/#REF!%</f>
        <v>#REF!</v>
      </c>
    </row>
    <row r="598" spans="1:21" ht="55.2" hidden="1" x14ac:dyDescent="0.3">
      <c r="A598" s="76"/>
      <c r="B598" s="34" t="s">
        <v>230</v>
      </c>
      <c r="C598" s="39" t="s">
        <v>330</v>
      </c>
      <c r="D598" s="95"/>
      <c r="E598" s="93">
        <f t="shared" si="69"/>
        <v>0</v>
      </c>
      <c r="F598" s="95"/>
      <c r="G598" s="95"/>
      <c r="H598" s="95"/>
      <c r="I598" s="93">
        <f t="shared" si="70"/>
        <v>0</v>
      </c>
      <c r="J598" s="95"/>
      <c r="K598" s="95"/>
      <c r="L598" s="95"/>
      <c r="M598" s="93">
        <f t="shared" si="71"/>
        <v>0</v>
      </c>
      <c r="N598" s="95"/>
      <c r="O598" s="95"/>
      <c r="P598" s="95"/>
      <c r="Q598" s="55" t="e">
        <f t="shared" si="72"/>
        <v>#DIV/0!</v>
      </c>
      <c r="R598" s="55" t="e">
        <f t="shared" si="73"/>
        <v>#DIV/0!</v>
      </c>
      <c r="S598" s="55" t="e">
        <f t="shared" si="74"/>
        <v>#DIV/0!</v>
      </c>
      <c r="T598" s="55" t="e">
        <f t="shared" si="75"/>
        <v>#DIV/0!</v>
      </c>
      <c r="U598" s="33" t="e">
        <f>M598/#REF!%</f>
        <v>#REF!</v>
      </c>
    </row>
    <row r="599" spans="1:21" ht="55.2" hidden="1" x14ac:dyDescent="0.3">
      <c r="A599" s="76"/>
      <c r="B599" s="34" t="s">
        <v>231</v>
      </c>
      <c r="C599" s="39" t="s">
        <v>331</v>
      </c>
      <c r="D599" s="95"/>
      <c r="E599" s="93">
        <f t="shared" si="69"/>
        <v>0</v>
      </c>
      <c r="F599" s="95"/>
      <c r="G599" s="95"/>
      <c r="H599" s="95"/>
      <c r="I599" s="93">
        <f t="shared" si="70"/>
        <v>0</v>
      </c>
      <c r="J599" s="95"/>
      <c r="K599" s="95"/>
      <c r="L599" s="95"/>
      <c r="M599" s="93">
        <f t="shared" si="71"/>
        <v>0</v>
      </c>
      <c r="N599" s="95"/>
      <c r="O599" s="95"/>
      <c r="P599" s="95"/>
      <c r="Q599" s="55" t="e">
        <f t="shared" si="72"/>
        <v>#DIV/0!</v>
      </c>
      <c r="R599" s="55" t="e">
        <f t="shared" si="73"/>
        <v>#DIV/0!</v>
      </c>
      <c r="S599" s="55" t="e">
        <f t="shared" si="74"/>
        <v>#DIV/0!</v>
      </c>
      <c r="T599" s="55" t="e">
        <f t="shared" si="75"/>
        <v>#DIV/0!</v>
      </c>
      <c r="U599" s="33" t="e">
        <f>M599/#REF!%</f>
        <v>#REF!</v>
      </c>
    </row>
    <row r="600" spans="1:21" ht="82.8" hidden="1" x14ac:dyDescent="0.3">
      <c r="A600" s="76"/>
      <c r="B600" s="34" t="s">
        <v>232</v>
      </c>
      <c r="C600" s="39" t="s">
        <v>332</v>
      </c>
      <c r="D600" s="95"/>
      <c r="E600" s="93">
        <f t="shared" si="69"/>
        <v>0</v>
      </c>
      <c r="F600" s="95"/>
      <c r="G600" s="95"/>
      <c r="H600" s="95"/>
      <c r="I600" s="93">
        <f t="shared" si="70"/>
        <v>0</v>
      </c>
      <c r="J600" s="95"/>
      <c r="K600" s="95"/>
      <c r="L600" s="95"/>
      <c r="M600" s="93">
        <f t="shared" si="71"/>
        <v>0</v>
      </c>
      <c r="N600" s="95"/>
      <c r="O600" s="95"/>
      <c r="P600" s="95"/>
      <c r="Q600" s="55" t="e">
        <f t="shared" si="72"/>
        <v>#DIV/0!</v>
      </c>
      <c r="R600" s="55" t="e">
        <f t="shared" si="73"/>
        <v>#DIV/0!</v>
      </c>
      <c r="S600" s="55" t="e">
        <f t="shared" si="74"/>
        <v>#DIV/0!</v>
      </c>
      <c r="T600" s="55" t="e">
        <f t="shared" si="75"/>
        <v>#DIV/0!</v>
      </c>
      <c r="U600" s="33" t="e">
        <f>M600/#REF!%</f>
        <v>#REF!</v>
      </c>
    </row>
    <row r="601" spans="1:21" ht="41.4" hidden="1" x14ac:dyDescent="0.3">
      <c r="A601" s="76"/>
      <c r="B601" s="34" t="s">
        <v>233</v>
      </c>
      <c r="C601" s="38" t="s">
        <v>333</v>
      </c>
      <c r="D601" s="95"/>
      <c r="E601" s="93">
        <f t="shared" si="69"/>
        <v>0</v>
      </c>
      <c r="F601" s="95"/>
      <c r="G601" s="95"/>
      <c r="H601" s="95"/>
      <c r="I601" s="93">
        <f t="shared" si="70"/>
        <v>0</v>
      </c>
      <c r="J601" s="95"/>
      <c r="K601" s="95"/>
      <c r="L601" s="95"/>
      <c r="M601" s="93">
        <f t="shared" si="71"/>
        <v>0</v>
      </c>
      <c r="N601" s="95"/>
      <c r="O601" s="95"/>
      <c r="P601" s="95"/>
      <c r="Q601" s="55" t="e">
        <f t="shared" si="72"/>
        <v>#DIV/0!</v>
      </c>
      <c r="R601" s="55" t="e">
        <f t="shared" si="73"/>
        <v>#DIV/0!</v>
      </c>
      <c r="S601" s="55" t="e">
        <f t="shared" si="74"/>
        <v>#DIV/0!</v>
      </c>
      <c r="T601" s="55" t="e">
        <f t="shared" si="75"/>
        <v>#DIV/0!</v>
      </c>
      <c r="U601" s="33" t="e">
        <f>M601/#REF!%</f>
        <v>#REF!</v>
      </c>
    </row>
    <row r="602" spans="1:21" ht="41.4" hidden="1" x14ac:dyDescent="0.3">
      <c r="A602" s="76"/>
      <c r="B602" s="34" t="s">
        <v>234</v>
      </c>
      <c r="C602" s="38" t="s">
        <v>334</v>
      </c>
      <c r="D602" s="95"/>
      <c r="E602" s="93">
        <f t="shared" si="69"/>
        <v>0</v>
      </c>
      <c r="F602" s="95"/>
      <c r="G602" s="95"/>
      <c r="H602" s="95"/>
      <c r="I602" s="93">
        <f t="shared" si="70"/>
        <v>0</v>
      </c>
      <c r="J602" s="95"/>
      <c r="K602" s="95"/>
      <c r="L602" s="95"/>
      <c r="M602" s="93">
        <f t="shared" si="71"/>
        <v>0</v>
      </c>
      <c r="N602" s="95"/>
      <c r="O602" s="95"/>
      <c r="P602" s="95"/>
      <c r="Q602" s="55" t="e">
        <f t="shared" si="72"/>
        <v>#DIV/0!</v>
      </c>
      <c r="R602" s="55" t="e">
        <f t="shared" si="73"/>
        <v>#DIV/0!</v>
      </c>
      <c r="S602" s="55" t="e">
        <f t="shared" si="74"/>
        <v>#DIV/0!</v>
      </c>
      <c r="T602" s="55" t="e">
        <f t="shared" si="75"/>
        <v>#DIV/0!</v>
      </c>
      <c r="U602" s="33" t="e">
        <f>M602/#REF!%</f>
        <v>#REF!</v>
      </c>
    </row>
    <row r="603" spans="1:21" ht="27.6" hidden="1" x14ac:dyDescent="0.3">
      <c r="A603" s="76"/>
      <c r="B603" s="34" t="s">
        <v>235</v>
      </c>
      <c r="C603" s="39" t="s">
        <v>335</v>
      </c>
      <c r="D603" s="95"/>
      <c r="E603" s="93">
        <f t="shared" si="69"/>
        <v>0</v>
      </c>
      <c r="F603" s="95"/>
      <c r="G603" s="95"/>
      <c r="H603" s="95"/>
      <c r="I603" s="93">
        <f t="shared" si="70"/>
        <v>0</v>
      </c>
      <c r="J603" s="95"/>
      <c r="K603" s="95"/>
      <c r="L603" s="95"/>
      <c r="M603" s="93">
        <f t="shared" si="71"/>
        <v>0</v>
      </c>
      <c r="N603" s="95"/>
      <c r="O603" s="95"/>
      <c r="P603" s="95"/>
      <c r="Q603" s="55" t="e">
        <f t="shared" si="72"/>
        <v>#DIV/0!</v>
      </c>
      <c r="R603" s="55" t="e">
        <f t="shared" si="73"/>
        <v>#DIV/0!</v>
      </c>
      <c r="S603" s="55" t="e">
        <f t="shared" si="74"/>
        <v>#DIV/0!</v>
      </c>
      <c r="T603" s="55" t="e">
        <f t="shared" si="75"/>
        <v>#DIV/0!</v>
      </c>
      <c r="U603" s="33" t="e">
        <f>M603/#REF!%</f>
        <v>#REF!</v>
      </c>
    </row>
    <row r="604" spans="1:21" ht="55.2" hidden="1" x14ac:dyDescent="0.3">
      <c r="A604" s="76"/>
      <c r="B604" s="34" t="s">
        <v>236</v>
      </c>
      <c r="C604" s="39" t="s">
        <v>336</v>
      </c>
      <c r="D604" s="95"/>
      <c r="E604" s="93">
        <f t="shared" si="69"/>
        <v>0</v>
      </c>
      <c r="F604" s="95"/>
      <c r="G604" s="95"/>
      <c r="H604" s="95"/>
      <c r="I604" s="93">
        <f t="shared" si="70"/>
        <v>0</v>
      </c>
      <c r="J604" s="95"/>
      <c r="K604" s="95"/>
      <c r="L604" s="95"/>
      <c r="M604" s="93">
        <f t="shared" si="71"/>
        <v>0</v>
      </c>
      <c r="N604" s="95"/>
      <c r="O604" s="95"/>
      <c r="P604" s="95"/>
      <c r="Q604" s="55" t="e">
        <f t="shared" si="72"/>
        <v>#DIV/0!</v>
      </c>
      <c r="R604" s="55" t="e">
        <f t="shared" si="73"/>
        <v>#DIV/0!</v>
      </c>
      <c r="S604" s="55" t="e">
        <f t="shared" si="74"/>
        <v>#DIV/0!</v>
      </c>
      <c r="T604" s="55" t="e">
        <f t="shared" si="75"/>
        <v>#DIV/0!</v>
      </c>
      <c r="U604" s="33" t="e">
        <f>M604/#REF!%</f>
        <v>#REF!</v>
      </c>
    </row>
    <row r="605" spans="1:21" ht="27.6" hidden="1" x14ac:dyDescent="0.3">
      <c r="A605" s="76"/>
      <c r="B605" s="34" t="s">
        <v>237</v>
      </c>
      <c r="C605" s="39" t="s">
        <v>337</v>
      </c>
      <c r="D605" s="95"/>
      <c r="E605" s="93">
        <f t="shared" si="69"/>
        <v>0</v>
      </c>
      <c r="F605" s="95"/>
      <c r="G605" s="95"/>
      <c r="H605" s="95"/>
      <c r="I605" s="93">
        <f t="shared" si="70"/>
        <v>0</v>
      </c>
      <c r="J605" s="95"/>
      <c r="K605" s="95"/>
      <c r="L605" s="95"/>
      <c r="M605" s="93">
        <f t="shared" si="71"/>
        <v>0</v>
      </c>
      <c r="N605" s="95"/>
      <c r="O605" s="95"/>
      <c r="P605" s="95"/>
      <c r="Q605" s="55" t="e">
        <f t="shared" si="72"/>
        <v>#DIV/0!</v>
      </c>
      <c r="R605" s="55" t="e">
        <f t="shared" si="73"/>
        <v>#DIV/0!</v>
      </c>
      <c r="S605" s="55" t="e">
        <f t="shared" si="74"/>
        <v>#DIV/0!</v>
      </c>
      <c r="T605" s="55" t="e">
        <f t="shared" si="75"/>
        <v>#DIV/0!</v>
      </c>
      <c r="U605" s="33" t="e">
        <f>M605/#REF!%</f>
        <v>#REF!</v>
      </c>
    </row>
    <row r="606" spans="1:21" ht="82.8" hidden="1" x14ac:dyDescent="0.3">
      <c r="A606" s="76"/>
      <c r="B606" s="34" t="s">
        <v>238</v>
      </c>
      <c r="C606" s="39" t="s">
        <v>338</v>
      </c>
      <c r="D606" s="95"/>
      <c r="E606" s="93">
        <f t="shared" si="69"/>
        <v>0</v>
      </c>
      <c r="F606" s="95"/>
      <c r="G606" s="95"/>
      <c r="H606" s="95"/>
      <c r="I606" s="93">
        <f t="shared" si="70"/>
        <v>0</v>
      </c>
      <c r="J606" s="95"/>
      <c r="K606" s="95"/>
      <c r="L606" s="95"/>
      <c r="M606" s="93">
        <f t="shared" si="71"/>
        <v>0</v>
      </c>
      <c r="N606" s="95"/>
      <c r="O606" s="95"/>
      <c r="P606" s="95"/>
      <c r="Q606" s="55" t="e">
        <f t="shared" si="72"/>
        <v>#DIV/0!</v>
      </c>
      <c r="R606" s="55" t="e">
        <f t="shared" si="73"/>
        <v>#DIV/0!</v>
      </c>
      <c r="S606" s="55" t="e">
        <f t="shared" si="74"/>
        <v>#DIV/0!</v>
      </c>
      <c r="T606" s="55" t="e">
        <f t="shared" si="75"/>
        <v>#DIV/0!</v>
      </c>
      <c r="U606" s="33" t="e">
        <f>M606/#REF!%</f>
        <v>#REF!</v>
      </c>
    </row>
    <row r="607" spans="1:21" ht="27.6" hidden="1" x14ac:dyDescent="0.3">
      <c r="A607" s="76"/>
      <c r="B607" s="34" t="s">
        <v>239</v>
      </c>
      <c r="C607" s="39" t="s">
        <v>339</v>
      </c>
      <c r="D607" s="95"/>
      <c r="E607" s="93">
        <f t="shared" si="69"/>
        <v>0</v>
      </c>
      <c r="F607" s="95"/>
      <c r="G607" s="95"/>
      <c r="H607" s="95"/>
      <c r="I607" s="93">
        <f t="shared" si="70"/>
        <v>0</v>
      </c>
      <c r="J607" s="95"/>
      <c r="K607" s="95"/>
      <c r="L607" s="95"/>
      <c r="M607" s="93">
        <f t="shared" si="71"/>
        <v>0</v>
      </c>
      <c r="N607" s="95"/>
      <c r="O607" s="95"/>
      <c r="P607" s="95"/>
      <c r="Q607" s="55" t="e">
        <f t="shared" si="72"/>
        <v>#DIV/0!</v>
      </c>
      <c r="R607" s="55" t="e">
        <f t="shared" si="73"/>
        <v>#DIV/0!</v>
      </c>
      <c r="S607" s="55" t="e">
        <f t="shared" si="74"/>
        <v>#DIV/0!</v>
      </c>
      <c r="T607" s="55" t="e">
        <f t="shared" si="75"/>
        <v>#DIV/0!</v>
      </c>
      <c r="U607" s="33" t="e">
        <f>M607/#REF!%</f>
        <v>#REF!</v>
      </c>
    </row>
    <row r="608" spans="1:21" ht="82.8" hidden="1" x14ac:dyDescent="0.3">
      <c r="A608" s="76"/>
      <c r="B608" s="34" t="s">
        <v>240</v>
      </c>
      <c r="C608" s="39" t="s">
        <v>340</v>
      </c>
      <c r="D608" s="95"/>
      <c r="E608" s="93">
        <f t="shared" si="69"/>
        <v>0</v>
      </c>
      <c r="F608" s="95"/>
      <c r="G608" s="95"/>
      <c r="H608" s="95"/>
      <c r="I608" s="93">
        <f t="shared" si="70"/>
        <v>0</v>
      </c>
      <c r="J608" s="95"/>
      <c r="K608" s="95"/>
      <c r="L608" s="95"/>
      <c r="M608" s="93">
        <f t="shared" si="71"/>
        <v>0</v>
      </c>
      <c r="N608" s="95"/>
      <c r="O608" s="95"/>
      <c r="P608" s="95"/>
      <c r="Q608" s="55" t="e">
        <f t="shared" si="72"/>
        <v>#DIV/0!</v>
      </c>
      <c r="R608" s="55" t="e">
        <f t="shared" si="73"/>
        <v>#DIV/0!</v>
      </c>
      <c r="S608" s="55" t="e">
        <f t="shared" si="74"/>
        <v>#DIV/0!</v>
      </c>
      <c r="T608" s="55" t="e">
        <f t="shared" si="75"/>
        <v>#DIV/0!</v>
      </c>
      <c r="U608" s="33" t="e">
        <f>M608/#REF!%</f>
        <v>#REF!</v>
      </c>
    </row>
    <row r="609" spans="1:21" ht="27.6" hidden="1" x14ac:dyDescent="0.3">
      <c r="A609" s="76"/>
      <c r="B609" s="34" t="s">
        <v>241</v>
      </c>
      <c r="C609" s="39" t="s">
        <v>341</v>
      </c>
      <c r="D609" s="95"/>
      <c r="E609" s="93">
        <f t="shared" si="69"/>
        <v>0</v>
      </c>
      <c r="F609" s="95"/>
      <c r="G609" s="95"/>
      <c r="H609" s="95"/>
      <c r="I609" s="93">
        <f t="shared" si="70"/>
        <v>0</v>
      </c>
      <c r="J609" s="95"/>
      <c r="K609" s="95"/>
      <c r="L609" s="95"/>
      <c r="M609" s="93">
        <f t="shared" si="71"/>
        <v>0</v>
      </c>
      <c r="N609" s="95"/>
      <c r="O609" s="95"/>
      <c r="P609" s="95"/>
      <c r="Q609" s="55" t="e">
        <f t="shared" si="72"/>
        <v>#DIV/0!</v>
      </c>
      <c r="R609" s="55" t="e">
        <f t="shared" si="73"/>
        <v>#DIV/0!</v>
      </c>
      <c r="S609" s="55" t="e">
        <f t="shared" si="74"/>
        <v>#DIV/0!</v>
      </c>
      <c r="T609" s="55" t="e">
        <f t="shared" si="75"/>
        <v>#DIV/0!</v>
      </c>
      <c r="U609" s="33" t="e">
        <f>M609/#REF!%</f>
        <v>#REF!</v>
      </c>
    </row>
    <row r="610" spans="1:21" ht="27.6" hidden="1" x14ac:dyDescent="0.3">
      <c r="A610" s="76"/>
      <c r="B610" s="34" t="s">
        <v>242</v>
      </c>
      <c r="C610" s="39" t="s">
        <v>342</v>
      </c>
      <c r="D610" s="95"/>
      <c r="E610" s="93">
        <f t="shared" si="69"/>
        <v>0</v>
      </c>
      <c r="F610" s="95"/>
      <c r="G610" s="95"/>
      <c r="H610" s="95"/>
      <c r="I610" s="93">
        <f t="shared" si="70"/>
        <v>0</v>
      </c>
      <c r="J610" s="95"/>
      <c r="K610" s="95"/>
      <c r="L610" s="95"/>
      <c r="M610" s="93">
        <f t="shared" si="71"/>
        <v>0</v>
      </c>
      <c r="N610" s="95"/>
      <c r="O610" s="95"/>
      <c r="P610" s="95"/>
      <c r="Q610" s="55" t="e">
        <f t="shared" si="72"/>
        <v>#DIV/0!</v>
      </c>
      <c r="R610" s="55" t="e">
        <f t="shared" si="73"/>
        <v>#DIV/0!</v>
      </c>
      <c r="S610" s="55" t="e">
        <f t="shared" si="74"/>
        <v>#DIV/0!</v>
      </c>
      <c r="T610" s="55" t="e">
        <f t="shared" si="75"/>
        <v>#DIV/0!</v>
      </c>
      <c r="U610" s="33" t="e">
        <f>M610/#REF!%</f>
        <v>#REF!</v>
      </c>
    </row>
    <row r="611" spans="1:21" ht="27.6" hidden="1" x14ac:dyDescent="0.3">
      <c r="A611" s="76"/>
      <c r="B611" s="34" t="s">
        <v>243</v>
      </c>
      <c r="C611" s="39" t="s">
        <v>343</v>
      </c>
      <c r="D611" s="95"/>
      <c r="E611" s="93">
        <f t="shared" si="69"/>
        <v>0</v>
      </c>
      <c r="F611" s="95"/>
      <c r="G611" s="95"/>
      <c r="H611" s="95"/>
      <c r="I611" s="93">
        <f t="shared" si="70"/>
        <v>0</v>
      </c>
      <c r="J611" s="95"/>
      <c r="K611" s="95"/>
      <c r="L611" s="95"/>
      <c r="M611" s="93">
        <f t="shared" si="71"/>
        <v>0</v>
      </c>
      <c r="N611" s="95"/>
      <c r="O611" s="95"/>
      <c r="P611" s="95"/>
      <c r="Q611" s="55" t="e">
        <f t="shared" si="72"/>
        <v>#DIV/0!</v>
      </c>
      <c r="R611" s="55" t="e">
        <f t="shared" si="73"/>
        <v>#DIV/0!</v>
      </c>
      <c r="S611" s="55" t="e">
        <f t="shared" si="74"/>
        <v>#DIV/0!</v>
      </c>
      <c r="T611" s="55" t="e">
        <f t="shared" si="75"/>
        <v>#DIV/0!</v>
      </c>
      <c r="U611" s="33" t="e">
        <f>M611/#REF!%</f>
        <v>#REF!</v>
      </c>
    </row>
    <row r="612" spans="1:21" ht="27.6" hidden="1" x14ac:dyDescent="0.3">
      <c r="A612" s="76"/>
      <c r="B612" s="34" t="s">
        <v>244</v>
      </c>
      <c r="C612" s="39" t="s">
        <v>344</v>
      </c>
      <c r="D612" s="95"/>
      <c r="E612" s="93">
        <f t="shared" si="69"/>
        <v>0</v>
      </c>
      <c r="F612" s="95"/>
      <c r="G612" s="95"/>
      <c r="H612" s="95"/>
      <c r="I612" s="93">
        <f t="shared" si="70"/>
        <v>0</v>
      </c>
      <c r="J612" s="95"/>
      <c r="K612" s="95"/>
      <c r="L612" s="95"/>
      <c r="M612" s="93">
        <f t="shared" si="71"/>
        <v>0</v>
      </c>
      <c r="N612" s="95"/>
      <c r="O612" s="95"/>
      <c r="P612" s="95"/>
      <c r="Q612" s="55" t="e">
        <f t="shared" si="72"/>
        <v>#DIV/0!</v>
      </c>
      <c r="R612" s="55" t="e">
        <f t="shared" si="73"/>
        <v>#DIV/0!</v>
      </c>
      <c r="S612" s="55" t="e">
        <f t="shared" si="74"/>
        <v>#DIV/0!</v>
      </c>
      <c r="T612" s="55" t="e">
        <f t="shared" si="75"/>
        <v>#DIV/0!</v>
      </c>
      <c r="U612" s="33" t="e">
        <f>M612/#REF!%</f>
        <v>#REF!</v>
      </c>
    </row>
    <row r="613" spans="1:21" ht="27.6" hidden="1" x14ac:dyDescent="0.3">
      <c r="A613" s="76"/>
      <c r="B613" s="34" t="s">
        <v>245</v>
      </c>
      <c r="C613" s="39" t="s">
        <v>345</v>
      </c>
      <c r="D613" s="95"/>
      <c r="E613" s="93">
        <f t="shared" si="69"/>
        <v>0</v>
      </c>
      <c r="F613" s="95"/>
      <c r="G613" s="95"/>
      <c r="H613" s="95"/>
      <c r="I613" s="93">
        <f t="shared" si="70"/>
        <v>0</v>
      </c>
      <c r="J613" s="95"/>
      <c r="K613" s="95"/>
      <c r="L613" s="95"/>
      <c r="M613" s="93">
        <f t="shared" si="71"/>
        <v>0</v>
      </c>
      <c r="N613" s="95"/>
      <c r="O613" s="95"/>
      <c r="P613" s="95"/>
      <c r="Q613" s="55" t="e">
        <f t="shared" si="72"/>
        <v>#DIV/0!</v>
      </c>
      <c r="R613" s="55" t="e">
        <f t="shared" si="73"/>
        <v>#DIV/0!</v>
      </c>
      <c r="S613" s="55" t="e">
        <f t="shared" si="74"/>
        <v>#DIV/0!</v>
      </c>
      <c r="T613" s="55" t="e">
        <f t="shared" si="75"/>
        <v>#DIV/0!</v>
      </c>
      <c r="U613" s="33" t="e">
        <f>M613/#REF!%</f>
        <v>#REF!</v>
      </c>
    </row>
    <row r="614" spans="1:21" ht="69" hidden="1" x14ac:dyDescent="0.3">
      <c r="A614" s="76"/>
      <c r="B614" s="34" t="s">
        <v>246</v>
      </c>
      <c r="C614" s="39" t="s">
        <v>346</v>
      </c>
      <c r="D614" s="95"/>
      <c r="E614" s="93">
        <f t="shared" si="69"/>
        <v>0</v>
      </c>
      <c r="F614" s="95"/>
      <c r="G614" s="95"/>
      <c r="H614" s="95"/>
      <c r="I614" s="93">
        <f t="shared" si="70"/>
        <v>0</v>
      </c>
      <c r="J614" s="95"/>
      <c r="K614" s="95"/>
      <c r="L614" s="95"/>
      <c r="M614" s="93">
        <f t="shared" si="71"/>
        <v>0</v>
      </c>
      <c r="N614" s="95"/>
      <c r="O614" s="95"/>
      <c r="P614" s="95"/>
      <c r="Q614" s="55" t="e">
        <f t="shared" si="72"/>
        <v>#DIV/0!</v>
      </c>
      <c r="R614" s="55" t="e">
        <f t="shared" si="73"/>
        <v>#DIV/0!</v>
      </c>
      <c r="S614" s="55" t="e">
        <f t="shared" si="74"/>
        <v>#DIV/0!</v>
      </c>
      <c r="T614" s="55" t="e">
        <f t="shared" si="75"/>
        <v>#DIV/0!</v>
      </c>
      <c r="U614" s="33" t="e">
        <f>M614/#REF!%</f>
        <v>#REF!</v>
      </c>
    </row>
    <row r="615" spans="1:21" ht="13.8" hidden="1" x14ac:dyDescent="0.3">
      <c r="A615" s="76"/>
      <c r="B615" s="34" t="s">
        <v>247</v>
      </c>
      <c r="C615" s="37" t="s">
        <v>347</v>
      </c>
      <c r="D615" s="95"/>
      <c r="E615" s="93">
        <f t="shared" si="69"/>
        <v>0</v>
      </c>
      <c r="F615" s="95"/>
      <c r="G615" s="95"/>
      <c r="H615" s="95"/>
      <c r="I615" s="93">
        <f t="shared" si="70"/>
        <v>0</v>
      </c>
      <c r="J615" s="95"/>
      <c r="K615" s="95"/>
      <c r="L615" s="95"/>
      <c r="M615" s="93">
        <f t="shared" si="71"/>
        <v>0</v>
      </c>
      <c r="N615" s="95"/>
      <c r="O615" s="95"/>
      <c r="P615" s="95"/>
      <c r="Q615" s="55" t="e">
        <f t="shared" si="72"/>
        <v>#DIV/0!</v>
      </c>
      <c r="R615" s="55" t="e">
        <f t="shared" si="73"/>
        <v>#DIV/0!</v>
      </c>
      <c r="S615" s="55" t="e">
        <f t="shared" si="74"/>
        <v>#DIV/0!</v>
      </c>
      <c r="T615" s="55" t="e">
        <f t="shared" si="75"/>
        <v>#DIV/0!</v>
      </c>
      <c r="U615" s="33" t="e">
        <f>M615/#REF!%</f>
        <v>#REF!</v>
      </c>
    </row>
    <row r="616" spans="1:21" ht="13.8" hidden="1" x14ac:dyDescent="0.3">
      <c r="A616" s="76"/>
      <c r="B616" s="34" t="s">
        <v>251</v>
      </c>
      <c r="C616" s="37" t="s">
        <v>348</v>
      </c>
      <c r="D616" s="95"/>
      <c r="E616" s="93">
        <f t="shared" si="69"/>
        <v>0</v>
      </c>
      <c r="F616" s="95"/>
      <c r="G616" s="95"/>
      <c r="H616" s="95"/>
      <c r="I616" s="93">
        <f t="shared" si="70"/>
        <v>0</v>
      </c>
      <c r="J616" s="95"/>
      <c r="K616" s="95"/>
      <c r="L616" s="95"/>
      <c r="M616" s="93">
        <f t="shared" si="71"/>
        <v>0</v>
      </c>
      <c r="N616" s="95"/>
      <c r="O616" s="95"/>
      <c r="P616" s="95"/>
      <c r="Q616" s="55" t="e">
        <f t="shared" si="72"/>
        <v>#DIV/0!</v>
      </c>
      <c r="R616" s="55" t="e">
        <f t="shared" si="73"/>
        <v>#DIV/0!</v>
      </c>
      <c r="S616" s="55" t="e">
        <f t="shared" si="74"/>
        <v>#DIV/0!</v>
      </c>
      <c r="T616" s="55" t="e">
        <f t="shared" si="75"/>
        <v>#DIV/0!</v>
      </c>
      <c r="U616" s="33" t="e">
        <f>M616/#REF!%</f>
        <v>#REF!</v>
      </c>
    </row>
    <row r="617" spans="1:21" ht="13.8" hidden="1" x14ac:dyDescent="0.3">
      <c r="A617" s="76"/>
      <c r="B617" s="34" t="s">
        <v>252</v>
      </c>
      <c r="C617" s="38" t="s">
        <v>349</v>
      </c>
      <c r="D617" s="95"/>
      <c r="E617" s="93">
        <f t="shared" si="69"/>
        <v>0</v>
      </c>
      <c r="F617" s="95"/>
      <c r="G617" s="95"/>
      <c r="H617" s="95"/>
      <c r="I617" s="93">
        <f t="shared" si="70"/>
        <v>0</v>
      </c>
      <c r="J617" s="95"/>
      <c r="K617" s="95"/>
      <c r="L617" s="95"/>
      <c r="M617" s="93">
        <f t="shared" si="71"/>
        <v>0</v>
      </c>
      <c r="N617" s="95"/>
      <c r="O617" s="95"/>
      <c r="P617" s="95"/>
      <c r="Q617" s="55" t="e">
        <f t="shared" si="72"/>
        <v>#DIV/0!</v>
      </c>
      <c r="R617" s="55" t="e">
        <f t="shared" si="73"/>
        <v>#DIV/0!</v>
      </c>
      <c r="S617" s="55" t="e">
        <f t="shared" si="74"/>
        <v>#DIV/0!</v>
      </c>
      <c r="T617" s="55" t="e">
        <f t="shared" si="75"/>
        <v>#DIV/0!</v>
      </c>
      <c r="U617" s="33" t="e">
        <f>M617/#REF!%</f>
        <v>#REF!</v>
      </c>
    </row>
    <row r="618" spans="1:21" ht="27.6" hidden="1" x14ac:dyDescent="0.3">
      <c r="A618" s="76"/>
      <c r="B618" s="34" t="s">
        <v>253</v>
      </c>
      <c r="C618" s="39" t="s">
        <v>350</v>
      </c>
      <c r="D618" s="95"/>
      <c r="E618" s="93">
        <f t="shared" si="69"/>
        <v>0</v>
      </c>
      <c r="F618" s="95"/>
      <c r="G618" s="95"/>
      <c r="H618" s="95"/>
      <c r="I618" s="93">
        <f t="shared" si="70"/>
        <v>0</v>
      </c>
      <c r="J618" s="95"/>
      <c r="K618" s="95"/>
      <c r="L618" s="95"/>
      <c r="M618" s="93">
        <f t="shared" si="71"/>
        <v>0</v>
      </c>
      <c r="N618" s="95"/>
      <c r="O618" s="95"/>
      <c r="P618" s="95"/>
      <c r="Q618" s="55" t="e">
        <f t="shared" si="72"/>
        <v>#DIV/0!</v>
      </c>
      <c r="R618" s="55" t="e">
        <f t="shared" si="73"/>
        <v>#DIV/0!</v>
      </c>
      <c r="S618" s="55" t="e">
        <f t="shared" si="74"/>
        <v>#DIV/0!</v>
      </c>
      <c r="T618" s="55" t="e">
        <f t="shared" si="75"/>
        <v>#DIV/0!</v>
      </c>
      <c r="U618" s="33" t="e">
        <f>M618/#REF!%</f>
        <v>#REF!</v>
      </c>
    </row>
    <row r="619" spans="1:21" ht="27.6" hidden="1" x14ac:dyDescent="0.3">
      <c r="A619" s="76"/>
      <c r="B619" s="34" t="s">
        <v>254</v>
      </c>
      <c r="C619" s="39" t="s">
        <v>351</v>
      </c>
      <c r="D619" s="95"/>
      <c r="E619" s="93">
        <f t="shared" si="69"/>
        <v>0</v>
      </c>
      <c r="F619" s="95"/>
      <c r="G619" s="95"/>
      <c r="H619" s="95"/>
      <c r="I619" s="93">
        <f t="shared" si="70"/>
        <v>0</v>
      </c>
      <c r="J619" s="95"/>
      <c r="K619" s="95"/>
      <c r="L619" s="95"/>
      <c r="M619" s="93">
        <f t="shared" si="71"/>
        <v>0</v>
      </c>
      <c r="N619" s="95"/>
      <c r="O619" s="95"/>
      <c r="P619" s="95"/>
      <c r="Q619" s="55" t="e">
        <f t="shared" si="72"/>
        <v>#DIV/0!</v>
      </c>
      <c r="R619" s="55" t="e">
        <f t="shared" si="73"/>
        <v>#DIV/0!</v>
      </c>
      <c r="S619" s="55" t="e">
        <f t="shared" si="74"/>
        <v>#DIV/0!</v>
      </c>
      <c r="T619" s="55" t="e">
        <f t="shared" si="75"/>
        <v>#DIV/0!</v>
      </c>
      <c r="U619" s="33" t="e">
        <f>M619/#REF!%</f>
        <v>#REF!</v>
      </c>
    </row>
    <row r="620" spans="1:21" ht="13.8" hidden="1" x14ac:dyDescent="0.3">
      <c r="A620" s="76"/>
      <c r="B620" s="34" t="s">
        <v>255</v>
      </c>
      <c r="C620" s="38" t="s">
        <v>352</v>
      </c>
      <c r="D620" s="95"/>
      <c r="E620" s="93">
        <f t="shared" si="69"/>
        <v>0</v>
      </c>
      <c r="F620" s="95"/>
      <c r="G620" s="95"/>
      <c r="H620" s="95"/>
      <c r="I620" s="93">
        <f t="shared" si="70"/>
        <v>0</v>
      </c>
      <c r="J620" s="95"/>
      <c r="K620" s="95"/>
      <c r="L620" s="95"/>
      <c r="M620" s="93">
        <f t="shared" si="71"/>
        <v>0</v>
      </c>
      <c r="N620" s="95"/>
      <c r="O620" s="95"/>
      <c r="P620" s="95"/>
      <c r="Q620" s="55" t="e">
        <f t="shared" si="72"/>
        <v>#DIV/0!</v>
      </c>
      <c r="R620" s="55" t="e">
        <f t="shared" si="73"/>
        <v>#DIV/0!</v>
      </c>
      <c r="S620" s="55" t="e">
        <f t="shared" si="74"/>
        <v>#DIV/0!</v>
      </c>
      <c r="T620" s="55" t="e">
        <f t="shared" si="75"/>
        <v>#DIV/0!</v>
      </c>
      <c r="U620" s="33" t="e">
        <f>M620/#REF!%</f>
        <v>#REF!</v>
      </c>
    </row>
    <row r="621" spans="1:21" ht="27.6" hidden="1" x14ac:dyDescent="0.3">
      <c r="A621" s="76"/>
      <c r="B621" s="34" t="s">
        <v>256</v>
      </c>
      <c r="C621" s="39" t="s">
        <v>350</v>
      </c>
      <c r="D621" s="95"/>
      <c r="E621" s="93">
        <f t="shared" si="69"/>
        <v>0</v>
      </c>
      <c r="F621" s="95"/>
      <c r="G621" s="95"/>
      <c r="H621" s="95"/>
      <c r="I621" s="93">
        <f t="shared" si="70"/>
        <v>0</v>
      </c>
      <c r="J621" s="95"/>
      <c r="K621" s="95"/>
      <c r="L621" s="95"/>
      <c r="M621" s="93">
        <f t="shared" si="71"/>
        <v>0</v>
      </c>
      <c r="N621" s="95"/>
      <c r="O621" s="95"/>
      <c r="P621" s="95"/>
      <c r="Q621" s="55" t="e">
        <f t="shared" si="72"/>
        <v>#DIV/0!</v>
      </c>
      <c r="R621" s="55" t="e">
        <f t="shared" si="73"/>
        <v>#DIV/0!</v>
      </c>
      <c r="S621" s="55" t="e">
        <f t="shared" si="74"/>
        <v>#DIV/0!</v>
      </c>
      <c r="T621" s="55" t="e">
        <f t="shared" si="75"/>
        <v>#DIV/0!</v>
      </c>
      <c r="U621" s="33" t="e">
        <f>M621/#REF!%</f>
        <v>#REF!</v>
      </c>
    </row>
    <row r="622" spans="1:21" ht="27.6" hidden="1" x14ac:dyDescent="0.3">
      <c r="A622" s="76"/>
      <c r="B622" s="34" t="s">
        <v>257</v>
      </c>
      <c r="C622" s="39" t="s">
        <v>351</v>
      </c>
      <c r="D622" s="95"/>
      <c r="E622" s="93">
        <f t="shared" si="69"/>
        <v>0</v>
      </c>
      <c r="F622" s="95"/>
      <c r="G622" s="95"/>
      <c r="H622" s="95"/>
      <c r="I622" s="93">
        <f t="shared" si="70"/>
        <v>0</v>
      </c>
      <c r="J622" s="95"/>
      <c r="K622" s="95"/>
      <c r="L622" s="95"/>
      <c r="M622" s="93">
        <f t="shared" si="71"/>
        <v>0</v>
      </c>
      <c r="N622" s="95"/>
      <c r="O622" s="95"/>
      <c r="P622" s="95"/>
      <c r="Q622" s="55" t="e">
        <f t="shared" si="72"/>
        <v>#DIV/0!</v>
      </c>
      <c r="R622" s="55" t="e">
        <f t="shared" si="73"/>
        <v>#DIV/0!</v>
      </c>
      <c r="S622" s="55" t="e">
        <f t="shared" si="74"/>
        <v>#DIV/0!</v>
      </c>
      <c r="T622" s="55" t="e">
        <f t="shared" si="75"/>
        <v>#DIV/0!</v>
      </c>
      <c r="U622" s="33" t="e">
        <f>M622/#REF!%</f>
        <v>#REF!</v>
      </c>
    </row>
    <row r="623" spans="1:21" ht="41.4" hidden="1" x14ac:dyDescent="0.3">
      <c r="A623" s="76"/>
      <c r="B623" s="34" t="s">
        <v>258</v>
      </c>
      <c r="C623" s="38" t="s">
        <v>353</v>
      </c>
      <c r="D623" s="95"/>
      <c r="E623" s="93">
        <f t="shared" si="69"/>
        <v>0</v>
      </c>
      <c r="F623" s="95"/>
      <c r="G623" s="95"/>
      <c r="H623" s="95"/>
      <c r="I623" s="93">
        <f t="shared" si="70"/>
        <v>0</v>
      </c>
      <c r="J623" s="95"/>
      <c r="K623" s="95"/>
      <c r="L623" s="95"/>
      <c r="M623" s="93">
        <f t="shared" si="71"/>
        <v>0</v>
      </c>
      <c r="N623" s="95"/>
      <c r="O623" s="95"/>
      <c r="P623" s="95"/>
      <c r="Q623" s="55" t="e">
        <f t="shared" si="72"/>
        <v>#DIV/0!</v>
      </c>
      <c r="R623" s="55" t="e">
        <f t="shared" si="73"/>
        <v>#DIV/0!</v>
      </c>
      <c r="S623" s="55" t="e">
        <f t="shared" si="74"/>
        <v>#DIV/0!</v>
      </c>
      <c r="T623" s="55" t="e">
        <f t="shared" si="75"/>
        <v>#DIV/0!</v>
      </c>
      <c r="U623" s="33" t="e">
        <f>M623/#REF!%</f>
        <v>#REF!</v>
      </c>
    </row>
    <row r="624" spans="1:21" ht="27.6" hidden="1" x14ac:dyDescent="0.3">
      <c r="A624" s="76"/>
      <c r="B624" s="34" t="s">
        <v>259</v>
      </c>
      <c r="C624" s="39" t="s">
        <v>350</v>
      </c>
      <c r="D624" s="95"/>
      <c r="E624" s="93">
        <f t="shared" si="69"/>
        <v>0</v>
      </c>
      <c r="F624" s="95"/>
      <c r="G624" s="95"/>
      <c r="H624" s="95"/>
      <c r="I624" s="93">
        <f t="shared" si="70"/>
        <v>0</v>
      </c>
      <c r="J624" s="95"/>
      <c r="K624" s="95"/>
      <c r="L624" s="95"/>
      <c r="M624" s="93">
        <f t="shared" si="71"/>
        <v>0</v>
      </c>
      <c r="N624" s="95"/>
      <c r="O624" s="95"/>
      <c r="P624" s="95"/>
      <c r="Q624" s="55" t="e">
        <f t="shared" si="72"/>
        <v>#DIV/0!</v>
      </c>
      <c r="R624" s="55" t="e">
        <f t="shared" si="73"/>
        <v>#DIV/0!</v>
      </c>
      <c r="S624" s="55" t="e">
        <f t="shared" si="74"/>
        <v>#DIV/0!</v>
      </c>
      <c r="T624" s="55" t="e">
        <f t="shared" si="75"/>
        <v>#DIV/0!</v>
      </c>
      <c r="U624" s="33" t="e">
        <f>M624/#REF!%</f>
        <v>#REF!</v>
      </c>
    </row>
    <row r="625" spans="1:21" ht="27.6" hidden="1" x14ac:dyDescent="0.3">
      <c r="A625" s="76"/>
      <c r="B625" s="34" t="s">
        <v>260</v>
      </c>
      <c r="C625" s="39" t="s">
        <v>351</v>
      </c>
      <c r="D625" s="95"/>
      <c r="E625" s="93">
        <f t="shared" si="69"/>
        <v>0</v>
      </c>
      <c r="F625" s="95"/>
      <c r="G625" s="95"/>
      <c r="H625" s="95"/>
      <c r="I625" s="93">
        <f t="shared" si="70"/>
        <v>0</v>
      </c>
      <c r="J625" s="95"/>
      <c r="K625" s="95"/>
      <c r="L625" s="95"/>
      <c r="M625" s="93">
        <f t="shared" si="71"/>
        <v>0</v>
      </c>
      <c r="N625" s="95"/>
      <c r="O625" s="95"/>
      <c r="P625" s="95"/>
      <c r="Q625" s="55" t="e">
        <f t="shared" si="72"/>
        <v>#DIV/0!</v>
      </c>
      <c r="R625" s="55" t="e">
        <f t="shared" si="73"/>
        <v>#DIV/0!</v>
      </c>
      <c r="S625" s="55" t="e">
        <f t="shared" si="74"/>
        <v>#DIV/0!</v>
      </c>
      <c r="T625" s="55" t="e">
        <f t="shared" si="75"/>
        <v>#DIV/0!</v>
      </c>
      <c r="U625" s="33" t="e">
        <f>M625/#REF!%</f>
        <v>#REF!</v>
      </c>
    </row>
    <row r="626" spans="1:21" ht="13.8" hidden="1" x14ac:dyDescent="0.3">
      <c r="A626" s="76"/>
      <c r="B626" s="34" t="s">
        <v>261</v>
      </c>
      <c r="C626" s="37" t="s">
        <v>354</v>
      </c>
      <c r="D626" s="95"/>
      <c r="E626" s="93">
        <f t="shared" si="69"/>
        <v>0</v>
      </c>
      <c r="F626" s="95"/>
      <c r="G626" s="95"/>
      <c r="H626" s="95"/>
      <c r="I626" s="93">
        <f t="shared" si="70"/>
        <v>0</v>
      </c>
      <c r="J626" s="95"/>
      <c r="K626" s="95"/>
      <c r="L626" s="95"/>
      <c r="M626" s="93">
        <f t="shared" si="71"/>
        <v>0</v>
      </c>
      <c r="N626" s="95"/>
      <c r="O626" s="95"/>
      <c r="P626" s="95"/>
      <c r="Q626" s="55" t="e">
        <f t="shared" si="72"/>
        <v>#DIV/0!</v>
      </c>
      <c r="R626" s="55" t="e">
        <f t="shared" si="73"/>
        <v>#DIV/0!</v>
      </c>
      <c r="S626" s="55" t="e">
        <f t="shared" si="74"/>
        <v>#DIV/0!</v>
      </c>
      <c r="T626" s="55" t="e">
        <f t="shared" si="75"/>
        <v>#DIV/0!</v>
      </c>
      <c r="U626" s="33" t="e">
        <f>M626/#REF!%</f>
        <v>#REF!</v>
      </c>
    </row>
    <row r="627" spans="1:21" ht="41.4" hidden="1" x14ac:dyDescent="0.3">
      <c r="A627" s="76"/>
      <c r="B627" s="34" t="s">
        <v>262</v>
      </c>
      <c r="C627" s="38" t="s">
        <v>355</v>
      </c>
      <c r="D627" s="95"/>
      <c r="E627" s="93">
        <f t="shared" si="69"/>
        <v>0</v>
      </c>
      <c r="F627" s="95"/>
      <c r="G627" s="95"/>
      <c r="H627" s="95"/>
      <c r="I627" s="93">
        <f t="shared" si="70"/>
        <v>0</v>
      </c>
      <c r="J627" s="95"/>
      <c r="K627" s="95"/>
      <c r="L627" s="95"/>
      <c r="M627" s="93">
        <f t="shared" si="71"/>
        <v>0</v>
      </c>
      <c r="N627" s="95"/>
      <c r="O627" s="95"/>
      <c r="P627" s="95"/>
      <c r="Q627" s="55" t="e">
        <f t="shared" si="72"/>
        <v>#DIV/0!</v>
      </c>
      <c r="R627" s="55" t="e">
        <f t="shared" si="73"/>
        <v>#DIV/0!</v>
      </c>
      <c r="S627" s="55" t="e">
        <f t="shared" si="74"/>
        <v>#DIV/0!</v>
      </c>
      <c r="T627" s="55" t="e">
        <f t="shared" si="75"/>
        <v>#DIV/0!</v>
      </c>
      <c r="U627" s="33" t="e">
        <f>M627/#REF!%</f>
        <v>#REF!</v>
      </c>
    </row>
    <row r="628" spans="1:21" ht="13.8" hidden="1" x14ac:dyDescent="0.3">
      <c r="A628" s="76"/>
      <c r="B628" s="34" t="s">
        <v>263</v>
      </c>
      <c r="C628" s="38" t="s">
        <v>356</v>
      </c>
      <c r="D628" s="95"/>
      <c r="E628" s="93">
        <f t="shared" si="69"/>
        <v>0</v>
      </c>
      <c r="F628" s="95"/>
      <c r="G628" s="95"/>
      <c r="H628" s="95"/>
      <c r="I628" s="93">
        <f t="shared" si="70"/>
        <v>0</v>
      </c>
      <c r="J628" s="95"/>
      <c r="K628" s="95"/>
      <c r="L628" s="95"/>
      <c r="M628" s="93">
        <f t="shared" si="71"/>
        <v>0</v>
      </c>
      <c r="N628" s="95"/>
      <c r="O628" s="95"/>
      <c r="P628" s="95"/>
      <c r="Q628" s="55" t="e">
        <f t="shared" si="72"/>
        <v>#DIV/0!</v>
      </c>
      <c r="R628" s="55" t="e">
        <f t="shared" si="73"/>
        <v>#DIV/0!</v>
      </c>
      <c r="S628" s="55" t="e">
        <f t="shared" si="74"/>
        <v>#DIV/0!</v>
      </c>
      <c r="T628" s="55" t="e">
        <f t="shared" si="75"/>
        <v>#DIV/0!</v>
      </c>
      <c r="U628" s="33" t="e">
        <f>M628/#REF!%</f>
        <v>#REF!</v>
      </c>
    </row>
    <row r="629" spans="1:21" ht="27.6" hidden="1" x14ac:dyDescent="0.3">
      <c r="A629" s="76"/>
      <c r="B629" s="34" t="s">
        <v>264</v>
      </c>
      <c r="C629" s="39" t="s">
        <v>357</v>
      </c>
      <c r="D629" s="95"/>
      <c r="E629" s="93">
        <f t="shared" si="69"/>
        <v>0</v>
      </c>
      <c r="F629" s="95"/>
      <c r="G629" s="95"/>
      <c r="H629" s="95"/>
      <c r="I629" s="93">
        <f t="shared" si="70"/>
        <v>0</v>
      </c>
      <c r="J629" s="95"/>
      <c r="K629" s="95"/>
      <c r="L629" s="95"/>
      <c r="M629" s="93">
        <f t="shared" si="71"/>
        <v>0</v>
      </c>
      <c r="N629" s="95"/>
      <c r="O629" s="95"/>
      <c r="P629" s="95"/>
      <c r="Q629" s="55" t="e">
        <f t="shared" si="72"/>
        <v>#DIV/0!</v>
      </c>
      <c r="R629" s="55" t="e">
        <f t="shared" si="73"/>
        <v>#DIV/0!</v>
      </c>
      <c r="S629" s="55" t="e">
        <f t="shared" si="74"/>
        <v>#DIV/0!</v>
      </c>
      <c r="T629" s="55" t="e">
        <f t="shared" si="75"/>
        <v>#DIV/0!</v>
      </c>
      <c r="U629" s="33" t="e">
        <f>M629/#REF!%</f>
        <v>#REF!</v>
      </c>
    </row>
    <row r="630" spans="1:21" ht="27.6" hidden="1" x14ac:dyDescent="0.3">
      <c r="A630" s="76"/>
      <c r="B630" s="34" t="s">
        <v>265</v>
      </c>
      <c r="C630" s="39" t="s">
        <v>358</v>
      </c>
      <c r="D630" s="95"/>
      <c r="E630" s="93">
        <f t="shared" si="69"/>
        <v>0</v>
      </c>
      <c r="F630" s="95"/>
      <c r="G630" s="95"/>
      <c r="H630" s="95"/>
      <c r="I630" s="93">
        <f t="shared" si="70"/>
        <v>0</v>
      </c>
      <c r="J630" s="95"/>
      <c r="K630" s="95"/>
      <c r="L630" s="95"/>
      <c r="M630" s="93">
        <f t="shared" si="71"/>
        <v>0</v>
      </c>
      <c r="N630" s="95"/>
      <c r="O630" s="95"/>
      <c r="P630" s="95"/>
      <c r="Q630" s="55" t="e">
        <f t="shared" si="72"/>
        <v>#DIV/0!</v>
      </c>
      <c r="R630" s="55" t="e">
        <f t="shared" si="73"/>
        <v>#DIV/0!</v>
      </c>
      <c r="S630" s="55" t="e">
        <f t="shared" si="74"/>
        <v>#DIV/0!</v>
      </c>
      <c r="T630" s="55" t="e">
        <f t="shared" si="75"/>
        <v>#DIV/0!</v>
      </c>
      <c r="U630" s="33" t="e">
        <f>M630/#REF!%</f>
        <v>#REF!</v>
      </c>
    </row>
    <row r="631" spans="1:21" ht="27.6" hidden="1" x14ac:dyDescent="0.3">
      <c r="A631" s="76"/>
      <c r="B631" s="34" t="s">
        <v>145</v>
      </c>
      <c r="C631" s="36" t="s">
        <v>359</v>
      </c>
      <c r="D631" s="95"/>
      <c r="E631" s="93">
        <f t="shared" si="69"/>
        <v>0</v>
      </c>
      <c r="F631" s="95"/>
      <c r="G631" s="95"/>
      <c r="H631" s="95"/>
      <c r="I631" s="93">
        <f t="shared" si="70"/>
        <v>0</v>
      </c>
      <c r="J631" s="95"/>
      <c r="K631" s="95"/>
      <c r="L631" s="95"/>
      <c r="M631" s="93">
        <f t="shared" si="71"/>
        <v>0</v>
      </c>
      <c r="N631" s="95"/>
      <c r="O631" s="95"/>
      <c r="P631" s="95"/>
      <c r="Q631" s="55" t="e">
        <f t="shared" si="72"/>
        <v>#DIV/0!</v>
      </c>
      <c r="R631" s="55" t="e">
        <f t="shared" si="73"/>
        <v>#DIV/0!</v>
      </c>
      <c r="S631" s="55" t="e">
        <f t="shared" si="74"/>
        <v>#DIV/0!</v>
      </c>
      <c r="T631" s="55" t="e">
        <f t="shared" si="75"/>
        <v>#DIV/0!</v>
      </c>
      <c r="U631" s="33" t="e">
        <f>M631/#REF!%</f>
        <v>#REF!</v>
      </c>
    </row>
    <row r="632" spans="1:21" ht="13.8" hidden="1" x14ac:dyDescent="0.3">
      <c r="A632" s="76"/>
      <c r="B632" s="34" t="s">
        <v>146</v>
      </c>
      <c r="C632" s="42" t="s">
        <v>664</v>
      </c>
      <c r="D632" s="95"/>
      <c r="E632" s="93">
        <f t="shared" si="69"/>
        <v>0</v>
      </c>
      <c r="F632" s="95"/>
      <c r="G632" s="95"/>
      <c r="H632" s="95"/>
      <c r="I632" s="93">
        <f t="shared" si="70"/>
        <v>0</v>
      </c>
      <c r="J632" s="95"/>
      <c r="K632" s="95"/>
      <c r="L632" s="95"/>
      <c r="M632" s="93">
        <f t="shared" si="71"/>
        <v>0</v>
      </c>
      <c r="N632" s="95"/>
      <c r="O632" s="95"/>
      <c r="P632" s="95"/>
      <c r="Q632" s="55" t="e">
        <f t="shared" si="72"/>
        <v>#DIV/0!</v>
      </c>
      <c r="R632" s="55" t="e">
        <f t="shared" si="73"/>
        <v>#DIV/0!</v>
      </c>
      <c r="S632" s="55" t="e">
        <f t="shared" si="74"/>
        <v>#DIV/0!</v>
      </c>
      <c r="T632" s="55" t="e">
        <f t="shared" si="75"/>
        <v>#DIV/0!</v>
      </c>
      <c r="U632" s="33" t="e">
        <f>M632/#REF!%</f>
        <v>#REF!</v>
      </c>
    </row>
    <row r="633" spans="1:21" ht="27.6" hidden="1" x14ac:dyDescent="0.3">
      <c r="A633" s="76"/>
      <c r="B633" s="34" t="s">
        <v>266</v>
      </c>
      <c r="C633" s="38" t="s">
        <v>360</v>
      </c>
      <c r="D633" s="95"/>
      <c r="E633" s="93">
        <f t="shared" si="69"/>
        <v>0</v>
      </c>
      <c r="F633" s="95"/>
      <c r="G633" s="95"/>
      <c r="H633" s="95"/>
      <c r="I633" s="93">
        <f t="shared" si="70"/>
        <v>0</v>
      </c>
      <c r="J633" s="95"/>
      <c r="K633" s="95"/>
      <c r="L633" s="95"/>
      <c r="M633" s="93">
        <f t="shared" si="71"/>
        <v>0</v>
      </c>
      <c r="N633" s="95"/>
      <c r="O633" s="95"/>
      <c r="P633" s="95"/>
      <c r="Q633" s="55" t="e">
        <f t="shared" si="72"/>
        <v>#DIV/0!</v>
      </c>
      <c r="R633" s="55" t="e">
        <f t="shared" si="73"/>
        <v>#DIV/0!</v>
      </c>
      <c r="S633" s="55" t="e">
        <f t="shared" si="74"/>
        <v>#DIV/0!</v>
      </c>
      <c r="T633" s="55" t="e">
        <f t="shared" si="75"/>
        <v>#DIV/0!</v>
      </c>
      <c r="U633" s="33" t="e">
        <f>M633/#REF!%</f>
        <v>#REF!</v>
      </c>
    </row>
    <row r="634" spans="1:21" ht="27.6" hidden="1" x14ac:dyDescent="0.3">
      <c r="A634" s="76"/>
      <c r="B634" s="34" t="s">
        <v>267</v>
      </c>
      <c r="C634" s="39" t="s">
        <v>361</v>
      </c>
      <c r="D634" s="95"/>
      <c r="E634" s="93">
        <f t="shared" si="69"/>
        <v>0</v>
      </c>
      <c r="F634" s="95"/>
      <c r="G634" s="95"/>
      <c r="H634" s="95"/>
      <c r="I634" s="93">
        <f t="shared" si="70"/>
        <v>0</v>
      </c>
      <c r="J634" s="95"/>
      <c r="K634" s="95"/>
      <c r="L634" s="95"/>
      <c r="M634" s="93">
        <f t="shared" si="71"/>
        <v>0</v>
      </c>
      <c r="N634" s="95"/>
      <c r="O634" s="95"/>
      <c r="P634" s="95"/>
      <c r="Q634" s="55" t="e">
        <f t="shared" si="72"/>
        <v>#DIV/0!</v>
      </c>
      <c r="R634" s="55" t="e">
        <f t="shared" si="73"/>
        <v>#DIV/0!</v>
      </c>
      <c r="S634" s="55" t="e">
        <f t="shared" si="74"/>
        <v>#DIV/0!</v>
      </c>
      <c r="T634" s="55" t="e">
        <f t="shared" si="75"/>
        <v>#DIV/0!</v>
      </c>
      <c r="U634" s="33" t="e">
        <f>M634/#REF!%</f>
        <v>#REF!</v>
      </c>
    </row>
    <row r="635" spans="1:21" ht="27.6" hidden="1" x14ac:dyDescent="0.3">
      <c r="A635" s="76"/>
      <c r="B635" s="34" t="s">
        <v>268</v>
      </c>
      <c r="C635" s="39" t="s">
        <v>362</v>
      </c>
      <c r="D635" s="95"/>
      <c r="E635" s="93">
        <f t="shared" si="69"/>
        <v>0</v>
      </c>
      <c r="F635" s="95"/>
      <c r="G635" s="95"/>
      <c r="H635" s="95"/>
      <c r="I635" s="93">
        <f t="shared" si="70"/>
        <v>0</v>
      </c>
      <c r="J635" s="95"/>
      <c r="K635" s="95"/>
      <c r="L635" s="95"/>
      <c r="M635" s="93">
        <f t="shared" si="71"/>
        <v>0</v>
      </c>
      <c r="N635" s="95"/>
      <c r="O635" s="95"/>
      <c r="P635" s="95"/>
      <c r="Q635" s="55" t="e">
        <f t="shared" si="72"/>
        <v>#DIV/0!</v>
      </c>
      <c r="R635" s="55" t="e">
        <f t="shared" si="73"/>
        <v>#DIV/0!</v>
      </c>
      <c r="S635" s="55" t="e">
        <f t="shared" si="74"/>
        <v>#DIV/0!</v>
      </c>
      <c r="T635" s="55" t="e">
        <f t="shared" si="75"/>
        <v>#DIV/0!</v>
      </c>
      <c r="U635" s="33" t="e">
        <f>M635/#REF!%</f>
        <v>#REF!</v>
      </c>
    </row>
    <row r="636" spans="1:21" ht="27.6" hidden="1" x14ac:dyDescent="0.3">
      <c r="A636" s="76"/>
      <c r="B636" s="34" t="s">
        <v>269</v>
      </c>
      <c r="C636" s="39" t="s">
        <v>363</v>
      </c>
      <c r="D636" s="95"/>
      <c r="E636" s="93">
        <f t="shared" si="69"/>
        <v>0</v>
      </c>
      <c r="F636" s="95"/>
      <c r="G636" s="95"/>
      <c r="H636" s="95"/>
      <c r="I636" s="93">
        <f t="shared" si="70"/>
        <v>0</v>
      </c>
      <c r="J636" s="95"/>
      <c r="K636" s="95"/>
      <c r="L636" s="95"/>
      <c r="M636" s="93">
        <f t="shared" si="71"/>
        <v>0</v>
      </c>
      <c r="N636" s="95"/>
      <c r="O636" s="95"/>
      <c r="P636" s="95"/>
      <c r="Q636" s="55" t="e">
        <f t="shared" si="72"/>
        <v>#DIV/0!</v>
      </c>
      <c r="R636" s="55" t="e">
        <f t="shared" si="73"/>
        <v>#DIV/0!</v>
      </c>
      <c r="S636" s="55" t="e">
        <f t="shared" si="74"/>
        <v>#DIV/0!</v>
      </c>
      <c r="T636" s="55" t="e">
        <f t="shared" si="75"/>
        <v>#DIV/0!</v>
      </c>
      <c r="U636" s="33" t="e">
        <f>M636/#REF!%</f>
        <v>#REF!</v>
      </c>
    </row>
    <row r="637" spans="1:21" ht="27.6" hidden="1" x14ac:dyDescent="0.3">
      <c r="A637" s="76"/>
      <c r="B637" s="34" t="s">
        <v>270</v>
      </c>
      <c r="C637" s="39" t="s">
        <v>364</v>
      </c>
      <c r="D637" s="95"/>
      <c r="E637" s="93">
        <f t="shared" si="69"/>
        <v>0</v>
      </c>
      <c r="F637" s="95"/>
      <c r="G637" s="95"/>
      <c r="H637" s="95"/>
      <c r="I637" s="93">
        <f t="shared" si="70"/>
        <v>0</v>
      </c>
      <c r="J637" s="95"/>
      <c r="K637" s="95"/>
      <c r="L637" s="95"/>
      <c r="M637" s="93">
        <f t="shared" si="71"/>
        <v>0</v>
      </c>
      <c r="N637" s="95"/>
      <c r="O637" s="95"/>
      <c r="P637" s="95"/>
      <c r="Q637" s="55" t="e">
        <f t="shared" si="72"/>
        <v>#DIV/0!</v>
      </c>
      <c r="R637" s="55" t="e">
        <f t="shared" si="73"/>
        <v>#DIV/0!</v>
      </c>
      <c r="S637" s="55" t="e">
        <f t="shared" si="74"/>
        <v>#DIV/0!</v>
      </c>
      <c r="T637" s="55" t="e">
        <f t="shared" si="75"/>
        <v>#DIV/0!</v>
      </c>
      <c r="U637" s="33" t="e">
        <f>M637/#REF!%</f>
        <v>#REF!</v>
      </c>
    </row>
    <row r="638" spans="1:21" ht="41.4" hidden="1" x14ac:dyDescent="0.3">
      <c r="A638" s="76"/>
      <c r="B638" s="34" t="s">
        <v>271</v>
      </c>
      <c r="C638" s="39" t="s">
        <v>365</v>
      </c>
      <c r="D638" s="95"/>
      <c r="E638" s="93">
        <f t="shared" si="69"/>
        <v>0</v>
      </c>
      <c r="F638" s="95"/>
      <c r="G638" s="95"/>
      <c r="H638" s="95"/>
      <c r="I638" s="93">
        <f t="shared" si="70"/>
        <v>0</v>
      </c>
      <c r="J638" s="95"/>
      <c r="K638" s="95"/>
      <c r="L638" s="95"/>
      <c r="M638" s="93">
        <f t="shared" si="71"/>
        <v>0</v>
      </c>
      <c r="N638" s="95"/>
      <c r="O638" s="95"/>
      <c r="P638" s="95"/>
      <c r="Q638" s="55" t="e">
        <f t="shared" si="72"/>
        <v>#DIV/0!</v>
      </c>
      <c r="R638" s="55" t="e">
        <f t="shared" si="73"/>
        <v>#DIV/0!</v>
      </c>
      <c r="S638" s="55" t="e">
        <f t="shared" si="74"/>
        <v>#DIV/0!</v>
      </c>
      <c r="T638" s="55" t="e">
        <f t="shared" si="75"/>
        <v>#DIV/0!</v>
      </c>
      <c r="U638" s="33" t="e">
        <f>M638/#REF!%</f>
        <v>#REF!</v>
      </c>
    </row>
    <row r="639" spans="1:21" ht="27.6" hidden="1" x14ac:dyDescent="0.3">
      <c r="A639" s="76"/>
      <c r="B639" s="34" t="s">
        <v>272</v>
      </c>
      <c r="C639" s="39" t="s">
        <v>366</v>
      </c>
      <c r="D639" s="95"/>
      <c r="E639" s="93">
        <f t="shared" si="69"/>
        <v>0</v>
      </c>
      <c r="F639" s="95"/>
      <c r="G639" s="95"/>
      <c r="H639" s="95"/>
      <c r="I639" s="93">
        <f t="shared" si="70"/>
        <v>0</v>
      </c>
      <c r="J639" s="95"/>
      <c r="K639" s="95"/>
      <c r="L639" s="95"/>
      <c r="M639" s="93">
        <f t="shared" si="71"/>
        <v>0</v>
      </c>
      <c r="N639" s="95"/>
      <c r="O639" s="95"/>
      <c r="P639" s="95"/>
      <c r="Q639" s="55" t="e">
        <f t="shared" si="72"/>
        <v>#DIV/0!</v>
      </c>
      <c r="R639" s="55" t="e">
        <f t="shared" si="73"/>
        <v>#DIV/0!</v>
      </c>
      <c r="S639" s="55" t="e">
        <f t="shared" si="74"/>
        <v>#DIV/0!</v>
      </c>
      <c r="T639" s="55" t="e">
        <f t="shared" si="75"/>
        <v>#DIV/0!</v>
      </c>
      <c r="U639" s="33" t="e">
        <f>M639/#REF!%</f>
        <v>#REF!</v>
      </c>
    </row>
    <row r="640" spans="1:21" ht="27.6" hidden="1" x14ac:dyDescent="0.3">
      <c r="A640" s="76"/>
      <c r="B640" s="34" t="s">
        <v>273</v>
      </c>
      <c r="C640" s="39" t="s">
        <v>367</v>
      </c>
      <c r="D640" s="95"/>
      <c r="E640" s="93">
        <f t="shared" si="69"/>
        <v>0</v>
      </c>
      <c r="F640" s="95"/>
      <c r="G640" s="95"/>
      <c r="H640" s="95"/>
      <c r="I640" s="93">
        <f t="shared" si="70"/>
        <v>0</v>
      </c>
      <c r="J640" s="95"/>
      <c r="K640" s="95"/>
      <c r="L640" s="95"/>
      <c r="M640" s="93">
        <f t="shared" si="71"/>
        <v>0</v>
      </c>
      <c r="N640" s="95"/>
      <c r="O640" s="95"/>
      <c r="P640" s="95"/>
      <c r="Q640" s="55" t="e">
        <f t="shared" si="72"/>
        <v>#DIV/0!</v>
      </c>
      <c r="R640" s="55" t="e">
        <f t="shared" si="73"/>
        <v>#DIV/0!</v>
      </c>
      <c r="S640" s="55" t="e">
        <f t="shared" si="74"/>
        <v>#DIV/0!</v>
      </c>
      <c r="T640" s="55" t="e">
        <f t="shared" si="75"/>
        <v>#DIV/0!</v>
      </c>
      <c r="U640" s="33" t="e">
        <f>M640/#REF!%</f>
        <v>#REF!</v>
      </c>
    </row>
    <row r="641" spans="1:21" ht="41.4" hidden="1" x14ac:dyDescent="0.3">
      <c r="A641" s="76"/>
      <c r="B641" s="34" t="s">
        <v>274</v>
      </c>
      <c r="C641" s="39" t="s">
        <v>368</v>
      </c>
      <c r="D641" s="95"/>
      <c r="E641" s="93">
        <f t="shared" si="69"/>
        <v>0</v>
      </c>
      <c r="F641" s="95"/>
      <c r="G641" s="95"/>
      <c r="H641" s="95"/>
      <c r="I641" s="93">
        <f t="shared" si="70"/>
        <v>0</v>
      </c>
      <c r="J641" s="95"/>
      <c r="K641" s="95"/>
      <c r="L641" s="95"/>
      <c r="M641" s="93">
        <f t="shared" si="71"/>
        <v>0</v>
      </c>
      <c r="N641" s="95"/>
      <c r="O641" s="95"/>
      <c r="P641" s="95"/>
      <c r="Q641" s="55" t="e">
        <f t="shared" si="72"/>
        <v>#DIV/0!</v>
      </c>
      <c r="R641" s="55" t="e">
        <f t="shared" si="73"/>
        <v>#DIV/0!</v>
      </c>
      <c r="S641" s="55" t="e">
        <f t="shared" si="74"/>
        <v>#DIV/0!</v>
      </c>
      <c r="T641" s="55" t="e">
        <f t="shared" si="75"/>
        <v>#DIV/0!</v>
      </c>
      <c r="U641" s="33" t="e">
        <f>M641/#REF!%</f>
        <v>#REF!</v>
      </c>
    </row>
    <row r="642" spans="1:21" ht="27.6" hidden="1" x14ac:dyDescent="0.3">
      <c r="A642" s="76"/>
      <c r="B642" s="34" t="s">
        <v>275</v>
      </c>
      <c r="C642" s="38" t="s">
        <v>369</v>
      </c>
      <c r="D642" s="95"/>
      <c r="E642" s="93">
        <f t="shared" si="69"/>
        <v>0</v>
      </c>
      <c r="F642" s="95"/>
      <c r="G642" s="95"/>
      <c r="H642" s="95"/>
      <c r="I642" s="93">
        <f t="shared" si="70"/>
        <v>0</v>
      </c>
      <c r="J642" s="95"/>
      <c r="K642" s="95"/>
      <c r="L642" s="95"/>
      <c r="M642" s="93">
        <f t="shared" si="71"/>
        <v>0</v>
      </c>
      <c r="N642" s="95"/>
      <c r="O642" s="95"/>
      <c r="P642" s="95"/>
      <c r="Q642" s="55" t="e">
        <f t="shared" si="72"/>
        <v>#DIV/0!</v>
      </c>
      <c r="R642" s="55" t="e">
        <f t="shared" si="73"/>
        <v>#DIV/0!</v>
      </c>
      <c r="S642" s="55" t="e">
        <f t="shared" si="74"/>
        <v>#DIV/0!</v>
      </c>
      <c r="T642" s="55" t="e">
        <f t="shared" si="75"/>
        <v>#DIV/0!</v>
      </c>
      <c r="U642" s="33" t="e">
        <f>M642/#REF!%</f>
        <v>#REF!</v>
      </c>
    </row>
    <row r="643" spans="1:21" ht="27.6" hidden="1" x14ac:dyDescent="0.3">
      <c r="A643" s="76"/>
      <c r="B643" s="34" t="s">
        <v>276</v>
      </c>
      <c r="C643" s="39" t="s">
        <v>370</v>
      </c>
      <c r="D643" s="95"/>
      <c r="E643" s="93">
        <f t="shared" si="69"/>
        <v>0</v>
      </c>
      <c r="F643" s="95"/>
      <c r="G643" s="95"/>
      <c r="H643" s="95"/>
      <c r="I643" s="93">
        <f t="shared" si="70"/>
        <v>0</v>
      </c>
      <c r="J643" s="95"/>
      <c r="K643" s="95"/>
      <c r="L643" s="95"/>
      <c r="M643" s="93">
        <f t="shared" si="71"/>
        <v>0</v>
      </c>
      <c r="N643" s="95"/>
      <c r="O643" s="95"/>
      <c r="P643" s="95"/>
      <c r="Q643" s="55" t="e">
        <f t="shared" si="72"/>
        <v>#DIV/0!</v>
      </c>
      <c r="R643" s="55" t="e">
        <f t="shared" si="73"/>
        <v>#DIV/0!</v>
      </c>
      <c r="S643" s="55" t="e">
        <f t="shared" si="74"/>
        <v>#DIV/0!</v>
      </c>
      <c r="T643" s="55" t="e">
        <f t="shared" si="75"/>
        <v>#DIV/0!</v>
      </c>
      <c r="U643" s="33" t="e">
        <f>M643/#REF!%</f>
        <v>#REF!</v>
      </c>
    </row>
    <row r="644" spans="1:21" ht="55.2" hidden="1" x14ac:dyDescent="0.3">
      <c r="A644" s="76" t="s">
        <v>406</v>
      </c>
      <c r="B644" s="34"/>
      <c r="C644" s="47" t="s">
        <v>407</v>
      </c>
      <c r="D644" s="95"/>
      <c r="E644" s="93">
        <f t="shared" si="69"/>
        <v>0</v>
      </c>
      <c r="F644" s="95"/>
      <c r="G644" s="95"/>
      <c r="H644" s="95"/>
      <c r="I644" s="93">
        <f t="shared" si="70"/>
        <v>0</v>
      </c>
      <c r="J644" s="95"/>
      <c r="K644" s="95"/>
      <c r="L644" s="95"/>
      <c r="M644" s="93">
        <f t="shared" si="71"/>
        <v>0</v>
      </c>
      <c r="N644" s="95"/>
      <c r="O644" s="95"/>
      <c r="P644" s="95"/>
      <c r="Q644" s="55" t="e">
        <f t="shared" si="72"/>
        <v>#DIV/0!</v>
      </c>
      <c r="R644" s="55" t="e">
        <f t="shared" si="73"/>
        <v>#DIV/0!</v>
      </c>
      <c r="S644" s="55" t="e">
        <f t="shared" si="74"/>
        <v>#DIV/0!</v>
      </c>
      <c r="T644" s="55" t="e">
        <f t="shared" si="75"/>
        <v>#DIV/0!</v>
      </c>
      <c r="U644" s="33" t="e">
        <f>M644/#REF!%</f>
        <v>#REF!</v>
      </c>
    </row>
    <row r="645" spans="1:21" ht="13.8" hidden="1" x14ac:dyDescent="0.3">
      <c r="A645" s="76"/>
      <c r="B645" s="34" t="s">
        <v>61</v>
      </c>
      <c r="C645" s="36" t="s">
        <v>170</v>
      </c>
      <c r="D645" s="95"/>
      <c r="E645" s="93">
        <f t="shared" si="69"/>
        <v>0</v>
      </c>
      <c r="F645" s="95"/>
      <c r="G645" s="95"/>
      <c r="H645" s="95"/>
      <c r="I645" s="93">
        <f t="shared" si="70"/>
        <v>0</v>
      </c>
      <c r="J645" s="95"/>
      <c r="K645" s="95"/>
      <c r="L645" s="95"/>
      <c r="M645" s="93">
        <f t="shared" si="71"/>
        <v>0</v>
      </c>
      <c r="N645" s="95"/>
      <c r="O645" s="95"/>
      <c r="P645" s="95"/>
      <c r="Q645" s="55" t="e">
        <f t="shared" si="72"/>
        <v>#DIV/0!</v>
      </c>
      <c r="R645" s="55" t="e">
        <f t="shared" si="73"/>
        <v>#DIV/0!</v>
      </c>
      <c r="S645" s="55" t="e">
        <f t="shared" si="74"/>
        <v>#DIV/0!</v>
      </c>
      <c r="T645" s="55" t="e">
        <f t="shared" si="75"/>
        <v>#DIV/0!</v>
      </c>
      <c r="U645" s="33" t="e">
        <f>M645/#REF!%</f>
        <v>#REF!</v>
      </c>
    </row>
    <row r="646" spans="1:21" ht="13.8" hidden="1" x14ac:dyDescent="0.3">
      <c r="A646" s="76"/>
      <c r="B646" s="34" t="s">
        <v>197</v>
      </c>
      <c r="C646" s="37" t="s">
        <v>171</v>
      </c>
      <c r="D646" s="95"/>
      <c r="E646" s="93">
        <f t="shared" si="69"/>
        <v>0</v>
      </c>
      <c r="F646" s="95"/>
      <c r="G646" s="95"/>
      <c r="H646" s="95"/>
      <c r="I646" s="93">
        <f t="shared" si="70"/>
        <v>0</v>
      </c>
      <c r="J646" s="95"/>
      <c r="K646" s="95"/>
      <c r="L646" s="95"/>
      <c r="M646" s="93">
        <f t="shared" si="71"/>
        <v>0</v>
      </c>
      <c r="N646" s="95"/>
      <c r="O646" s="95"/>
      <c r="P646" s="95"/>
      <c r="Q646" s="55" t="e">
        <f t="shared" si="72"/>
        <v>#DIV/0!</v>
      </c>
      <c r="R646" s="55" t="e">
        <f t="shared" si="73"/>
        <v>#DIV/0!</v>
      </c>
      <c r="S646" s="55" t="e">
        <f t="shared" si="74"/>
        <v>#DIV/0!</v>
      </c>
      <c r="T646" s="55" t="e">
        <f t="shared" si="75"/>
        <v>#DIV/0!</v>
      </c>
      <c r="U646" s="33" t="e">
        <f>M646/#REF!%</f>
        <v>#REF!</v>
      </c>
    </row>
    <row r="647" spans="1:21" ht="13.8" hidden="1" x14ac:dyDescent="0.3">
      <c r="A647" s="76"/>
      <c r="B647" s="34" t="s">
        <v>198</v>
      </c>
      <c r="C647" s="38" t="s">
        <v>172</v>
      </c>
      <c r="D647" s="95"/>
      <c r="E647" s="93">
        <f t="shared" si="69"/>
        <v>0</v>
      </c>
      <c r="F647" s="95"/>
      <c r="G647" s="95"/>
      <c r="H647" s="95"/>
      <c r="I647" s="93">
        <f t="shared" si="70"/>
        <v>0</v>
      </c>
      <c r="J647" s="95"/>
      <c r="K647" s="95"/>
      <c r="L647" s="95"/>
      <c r="M647" s="93">
        <f t="shared" si="71"/>
        <v>0</v>
      </c>
      <c r="N647" s="95"/>
      <c r="O647" s="95"/>
      <c r="P647" s="95"/>
      <c r="Q647" s="55" t="e">
        <f t="shared" si="72"/>
        <v>#DIV/0!</v>
      </c>
      <c r="R647" s="55" t="e">
        <f t="shared" si="73"/>
        <v>#DIV/0!</v>
      </c>
      <c r="S647" s="55" t="e">
        <f t="shared" si="74"/>
        <v>#DIV/0!</v>
      </c>
      <c r="T647" s="55" t="e">
        <f t="shared" si="75"/>
        <v>#DIV/0!</v>
      </c>
      <c r="U647" s="33" t="e">
        <f>M647/#REF!%</f>
        <v>#REF!</v>
      </c>
    </row>
    <row r="648" spans="1:21" ht="27.6" hidden="1" x14ac:dyDescent="0.3">
      <c r="A648" s="76"/>
      <c r="B648" s="34" t="s">
        <v>199</v>
      </c>
      <c r="C648" s="39" t="s">
        <v>173</v>
      </c>
      <c r="D648" s="95"/>
      <c r="E648" s="93">
        <f t="shared" si="69"/>
        <v>0</v>
      </c>
      <c r="F648" s="95"/>
      <c r="G648" s="95"/>
      <c r="H648" s="95"/>
      <c r="I648" s="93">
        <f t="shared" si="70"/>
        <v>0</v>
      </c>
      <c r="J648" s="95"/>
      <c r="K648" s="95"/>
      <c r="L648" s="95"/>
      <c r="M648" s="93">
        <f t="shared" si="71"/>
        <v>0</v>
      </c>
      <c r="N648" s="95"/>
      <c r="O648" s="95"/>
      <c r="P648" s="95"/>
      <c r="Q648" s="55" t="e">
        <f t="shared" si="72"/>
        <v>#DIV/0!</v>
      </c>
      <c r="R648" s="55" t="e">
        <f t="shared" si="73"/>
        <v>#DIV/0!</v>
      </c>
      <c r="S648" s="55" t="e">
        <f t="shared" si="74"/>
        <v>#DIV/0!</v>
      </c>
      <c r="T648" s="55" t="e">
        <f t="shared" si="75"/>
        <v>#DIV/0!</v>
      </c>
      <c r="U648" s="33" t="e">
        <f>M648/#REF!%</f>
        <v>#REF!</v>
      </c>
    </row>
    <row r="649" spans="1:21" ht="27.6" hidden="1" x14ac:dyDescent="0.3">
      <c r="A649" s="76"/>
      <c r="B649" s="34" t="s">
        <v>200</v>
      </c>
      <c r="C649" s="39" t="s">
        <v>174</v>
      </c>
      <c r="D649" s="95"/>
      <c r="E649" s="93">
        <f t="shared" si="69"/>
        <v>0</v>
      </c>
      <c r="F649" s="95"/>
      <c r="G649" s="95"/>
      <c r="H649" s="95"/>
      <c r="I649" s="93">
        <f t="shared" si="70"/>
        <v>0</v>
      </c>
      <c r="J649" s="95"/>
      <c r="K649" s="95"/>
      <c r="L649" s="95"/>
      <c r="M649" s="93">
        <f t="shared" si="71"/>
        <v>0</v>
      </c>
      <c r="N649" s="95"/>
      <c r="O649" s="95"/>
      <c r="P649" s="95"/>
      <c r="Q649" s="55" t="e">
        <f t="shared" si="72"/>
        <v>#DIV/0!</v>
      </c>
      <c r="R649" s="55" t="e">
        <f t="shared" si="73"/>
        <v>#DIV/0!</v>
      </c>
      <c r="S649" s="55" t="e">
        <f t="shared" si="74"/>
        <v>#DIV/0!</v>
      </c>
      <c r="T649" s="55" t="e">
        <f t="shared" si="75"/>
        <v>#DIV/0!</v>
      </c>
      <c r="U649" s="33" t="e">
        <f>M649/#REF!%</f>
        <v>#REF!</v>
      </c>
    </row>
    <row r="650" spans="1:21" ht="13.8" hidden="1" x14ac:dyDescent="0.3">
      <c r="A650" s="76"/>
      <c r="B650" s="34" t="s">
        <v>201</v>
      </c>
      <c r="C650" s="38" t="s">
        <v>175</v>
      </c>
      <c r="D650" s="95"/>
      <c r="E650" s="93">
        <f t="shared" si="69"/>
        <v>0</v>
      </c>
      <c r="F650" s="95"/>
      <c r="G650" s="95"/>
      <c r="H650" s="95"/>
      <c r="I650" s="93">
        <f t="shared" si="70"/>
        <v>0</v>
      </c>
      <c r="J650" s="95"/>
      <c r="K650" s="95"/>
      <c r="L650" s="95"/>
      <c r="M650" s="93">
        <f t="shared" si="71"/>
        <v>0</v>
      </c>
      <c r="N650" s="95"/>
      <c r="O650" s="95"/>
      <c r="P650" s="95"/>
      <c r="Q650" s="55" t="e">
        <f t="shared" si="72"/>
        <v>#DIV/0!</v>
      </c>
      <c r="R650" s="55" t="e">
        <f t="shared" si="73"/>
        <v>#DIV/0!</v>
      </c>
      <c r="S650" s="55" t="e">
        <f t="shared" si="74"/>
        <v>#DIV/0!</v>
      </c>
      <c r="T650" s="55" t="e">
        <f t="shared" si="75"/>
        <v>#DIV/0!</v>
      </c>
      <c r="U650" s="33" t="e">
        <f>M650/#REF!%</f>
        <v>#REF!</v>
      </c>
    </row>
    <row r="651" spans="1:21" ht="13.8" hidden="1" x14ac:dyDescent="0.3">
      <c r="A651" s="76"/>
      <c r="B651" s="34" t="s">
        <v>202</v>
      </c>
      <c r="C651" s="37" t="s">
        <v>176</v>
      </c>
      <c r="D651" s="95"/>
      <c r="E651" s="93">
        <f t="shared" ref="E651:E714" si="76">F651+G651</f>
        <v>0</v>
      </c>
      <c r="F651" s="95"/>
      <c r="G651" s="95"/>
      <c r="H651" s="95"/>
      <c r="I651" s="93">
        <f t="shared" ref="I651:I714" si="77">J651+K651</f>
        <v>0</v>
      </c>
      <c r="J651" s="95"/>
      <c r="K651" s="95"/>
      <c r="L651" s="95"/>
      <c r="M651" s="93">
        <f t="shared" ref="M651:M714" si="78">N651+O651</f>
        <v>0</v>
      </c>
      <c r="N651" s="95"/>
      <c r="O651" s="95"/>
      <c r="P651" s="95"/>
      <c r="Q651" s="55" t="e">
        <f t="shared" ref="Q651:Q714" si="79">M651/I651*100</f>
        <v>#DIV/0!</v>
      </c>
      <c r="R651" s="55" t="e">
        <f t="shared" ref="R651:R714" si="80">N651/J651*100</f>
        <v>#DIV/0!</v>
      </c>
      <c r="S651" s="55" t="e">
        <f t="shared" ref="S651:S714" si="81">O651/K651*100</f>
        <v>#DIV/0!</v>
      </c>
      <c r="T651" s="55" t="e">
        <f t="shared" ref="T651:T714" si="82">P651/L651*100</f>
        <v>#DIV/0!</v>
      </c>
      <c r="U651" s="33" t="e">
        <f>M651/#REF!%</f>
        <v>#REF!</v>
      </c>
    </row>
    <row r="652" spans="1:21" ht="41.4" hidden="1" x14ac:dyDescent="0.3">
      <c r="A652" s="76"/>
      <c r="B652" s="34" t="s">
        <v>203</v>
      </c>
      <c r="C652" s="38" t="s">
        <v>177</v>
      </c>
      <c r="D652" s="95"/>
      <c r="E652" s="93">
        <f t="shared" si="76"/>
        <v>0</v>
      </c>
      <c r="F652" s="95"/>
      <c r="G652" s="95"/>
      <c r="H652" s="95"/>
      <c r="I652" s="93">
        <f t="shared" si="77"/>
        <v>0</v>
      </c>
      <c r="J652" s="95"/>
      <c r="K652" s="95"/>
      <c r="L652" s="95"/>
      <c r="M652" s="93">
        <f t="shared" si="78"/>
        <v>0</v>
      </c>
      <c r="N652" s="95"/>
      <c r="O652" s="95"/>
      <c r="P652" s="95"/>
      <c r="Q652" s="55" t="e">
        <f t="shared" si="79"/>
        <v>#DIV/0!</v>
      </c>
      <c r="R652" s="55" t="e">
        <f t="shared" si="80"/>
        <v>#DIV/0!</v>
      </c>
      <c r="S652" s="55" t="e">
        <f t="shared" si="81"/>
        <v>#DIV/0!</v>
      </c>
      <c r="T652" s="55" t="e">
        <f t="shared" si="82"/>
        <v>#DIV/0!</v>
      </c>
      <c r="U652" s="33" t="e">
        <f>M652/#REF!%</f>
        <v>#REF!</v>
      </c>
    </row>
    <row r="653" spans="1:21" ht="13.8" hidden="1" x14ac:dyDescent="0.3">
      <c r="A653" s="76"/>
      <c r="B653" s="34" t="s">
        <v>204</v>
      </c>
      <c r="C653" s="38" t="s">
        <v>178</v>
      </c>
      <c r="D653" s="95"/>
      <c r="E653" s="93">
        <f t="shared" si="76"/>
        <v>0</v>
      </c>
      <c r="F653" s="95"/>
      <c r="G653" s="95"/>
      <c r="H653" s="95"/>
      <c r="I653" s="93">
        <f t="shared" si="77"/>
        <v>0</v>
      </c>
      <c r="J653" s="95"/>
      <c r="K653" s="95"/>
      <c r="L653" s="95"/>
      <c r="M653" s="93">
        <f t="shared" si="78"/>
        <v>0</v>
      </c>
      <c r="N653" s="95"/>
      <c r="O653" s="95"/>
      <c r="P653" s="95"/>
      <c r="Q653" s="55" t="e">
        <f t="shared" si="79"/>
        <v>#DIV/0!</v>
      </c>
      <c r="R653" s="55" t="e">
        <f t="shared" si="80"/>
        <v>#DIV/0!</v>
      </c>
      <c r="S653" s="55" t="e">
        <f t="shared" si="81"/>
        <v>#DIV/0!</v>
      </c>
      <c r="T653" s="55" t="e">
        <f t="shared" si="82"/>
        <v>#DIV/0!</v>
      </c>
      <c r="U653" s="33" t="e">
        <f>M653/#REF!%</f>
        <v>#REF!</v>
      </c>
    </row>
    <row r="654" spans="1:21" ht="27.6" hidden="1" x14ac:dyDescent="0.3">
      <c r="A654" s="76"/>
      <c r="B654" s="34" t="s">
        <v>205</v>
      </c>
      <c r="C654" s="39" t="s">
        <v>179</v>
      </c>
      <c r="D654" s="95"/>
      <c r="E654" s="93">
        <f t="shared" si="76"/>
        <v>0</v>
      </c>
      <c r="F654" s="95"/>
      <c r="G654" s="95"/>
      <c r="H654" s="95"/>
      <c r="I654" s="93">
        <f t="shared" si="77"/>
        <v>0</v>
      </c>
      <c r="J654" s="95"/>
      <c r="K654" s="95"/>
      <c r="L654" s="95"/>
      <c r="M654" s="93">
        <f t="shared" si="78"/>
        <v>0</v>
      </c>
      <c r="N654" s="95"/>
      <c r="O654" s="95"/>
      <c r="P654" s="95"/>
      <c r="Q654" s="55" t="e">
        <f t="shared" si="79"/>
        <v>#DIV/0!</v>
      </c>
      <c r="R654" s="55" t="e">
        <f t="shared" si="80"/>
        <v>#DIV/0!</v>
      </c>
      <c r="S654" s="55" t="e">
        <f t="shared" si="81"/>
        <v>#DIV/0!</v>
      </c>
      <c r="T654" s="55" t="e">
        <f t="shared" si="82"/>
        <v>#DIV/0!</v>
      </c>
      <c r="U654" s="33" t="e">
        <f>M654/#REF!%</f>
        <v>#REF!</v>
      </c>
    </row>
    <row r="655" spans="1:21" ht="27.6" hidden="1" x14ac:dyDescent="0.3">
      <c r="A655" s="76"/>
      <c r="B655" s="34" t="s">
        <v>206</v>
      </c>
      <c r="C655" s="39" t="s">
        <v>180</v>
      </c>
      <c r="D655" s="95"/>
      <c r="E655" s="93">
        <f t="shared" si="76"/>
        <v>0</v>
      </c>
      <c r="F655" s="95"/>
      <c r="G655" s="95"/>
      <c r="H655" s="95"/>
      <c r="I655" s="93">
        <f t="shared" si="77"/>
        <v>0</v>
      </c>
      <c r="J655" s="95"/>
      <c r="K655" s="95"/>
      <c r="L655" s="95"/>
      <c r="M655" s="93">
        <f t="shared" si="78"/>
        <v>0</v>
      </c>
      <c r="N655" s="95"/>
      <c r="O655" s="95"/>
      <c r="P655" s="95"/>
      <c r="Q655" s="55" t="e">
        <f t="shared" si="79"/>
        <v>#DIV/0!</v>
      </c>
      <c r="R655" s="55" t="e">
        <f t="shared" si="80"/>
        <v>#DIV/0!</v>
      </c>
      <c r="S655" s="55" t="e">
        <f t="shared" si="81"/>
        <v>#DIV/0!</v>
      </c>
      <c r="T655" s="55" t="e">
        <f t="shared" si="82"/>
        <v>#DIV/0!</v>
      </c>
      <c r="U655" s="33" t="e">
        <f>M655/#REF!%</f>
        <v>#REF!</v>
      </c>
    </row>
    <row r="656" spans="1:21" ht="13.8" hidden="1" x14ac:dyDescent="0.3">
      <c r="A656" s="76"/>
      <c r="B656" s="34" t="s">
        <v>207</v>
      </c>
      <c r="C656" s="38" t="s">
        <v>181</v>
      </c>
      <c r="D656" s="95"/>
      <c r="E656" s="93">
        <f t="shared" si="76"/>
        <v>0</v>
      </c>
      <c r="F656" s="95"/>
      <c r="G656" s="95"/>
      <c r="H656" s="95"/>
      <c r="I656" s="93">
        <f t="shared" si="77"/>
        <v>0</v>
      </c>
      <c r="J656" s="95"/>
      <c r="K656" s="95"/>
      <c r="L656" s="95"/>
      <c r="M656" s="93">
        <f t="shared" si="78"/>
        <v>0</v>
      </c>
      <c r="N656" s="95"/>
      <c r="O656" s="95"/>
      <c r="P656" s="95"/>
      <c r="Q656" s="55" t="e">
        <f t="shared" si="79"/>
        <v>#DIV/0!</v>
      </c>
      <c r="R656" s="55" t="e">
        <f t="shared" si="80"/>
        <v>#DIV/0!</v>
      </c>
      <c r="S656" s="55" t="e">
        <f t="shared" si="81"/>
        <v>#DIV/0!</v>
      </c>
      <c r="T656" s="55" t="e">
        <f t="shared" si="82"/>
        <v>#DIV/0!</v>
      </c>
      <c r="U656" s="33" t="e">
        <f>M656/#REF!%</f>
        <v>#REF!</v>
      </c>
    </row>
    <row r="657" spans="1:21" ht="27.6" hidden="1" x14ac:dyDescent="0.3">
      <c r="A657" s="76"/>
      <c r="B657" s="34" t="s">
        <v>208</v>
      </c>
      <c r="C657" s="39" t="s">
        <v>182</v>
      </c>
      <c r="D657" s="95"/>
      <c r="E657" s="93">
        <f t="shared" si="76"/>
        <v>0</v>
      </c>
      <c r="F657" s="95"/>
      <c r="G657" s="95"/>
      <c r="H657" s="95"/>
      <c r="I657" s="93">
        <f t="shared" si="77"/>
        <v>0</v>
      </c>
      <c r="J657" s="95"/>
      <c r="K657" s="95"/>
      <c r="L657" s="95"/>
      <c r="M657" s="93">
        <f t="shared" si="78"/>
        <v>0</v>
      </c>
      <c r="N657" s="95"/>
      <c r="O657" s="95"/>
      <c r="P657" s="95"/>
      <c r="Q657" s="55" t="e">
        <f t="shared" si="79"/>
        <v>#DIV/0!</v>
      </c>
      <c r="R657" s="55" t="e">
        <f t="shared" si="80"/>
        <v>#DIV/0!</v>
      </c>
      <c r="S657" s="55" t="e">
        <f t="shared" si="81"/>
        <v>#DIV/0!</v>
      </c>
      <c r="T657" s="55" t="e">
        <f t="shared" si="82"/>
        <v>#DIV/0!</v>
      </c>
      <c r="U657" s="33" t="e">
        <f>M657/#REF!%</f>
        <v>#REF!</v>
      </c>
    </row>
    <row r="658" spans="1:21" ht="82.8" hidden="1" x14ac:dyDescent="0.3">
      <c r="A658" s="76"/>
      <c r="B658" s="34" t="s">
        <v>209</v>
      </c>
      <c r="C658" s="39" t="s">
        <v>183</v>
      </c>
      <c r="D658" s="95"/>
      <c r="E658" s="93">
        <f t="shared" si="76"/>
        <v>0</v>
      </c>
      <c r="F658" s="95"/>
      <c r="G658" s="95"/>
      <c r="H658" s="95"/>
      <c r="I658" s="93">
        <f t="shared" si="77"/>
        <v>0</v>
      </c>
      <c r="J658" s="95"/>
      <c r="K658" s="95"/>
      <c r="L658" s="95"/>
      <c r="M658" s="93">
        <f t="shared" si="78"/>
        <v>0</v>
      </c>
      <c r="N658" s="95"/>
      <c r="O658" s="95"/>
      <c r="P658" s="95"/>
      <c r="Q658" s="55" t="e">
        <f t="shared" si="79"/>
        <v>#DIV/0!</v>
      </c>
      <c r="R658" s="55" t="e">
        <f t="shared" si="80"/>
        <v>#DIV/0!</v>
      </c>
      <c r="S658" s="55" t="e">
        <f t="shared" si="81"/>
        <v>#DIV/0!</v>
      </c>
      <c r="T658" s="55" t="e">
        <f t="shared" si="82"/>
        <v>#DIV/0!</v>
      </c>
      <c r="U658" s="33" t="e">
        <f>M658/#REF!%</f>
        <v>#REF!</v>
      </c>
    </row>
    <row r="659" spans="1:21" ht="151.80000000000001" hidden="1" x14ac:dyDescent="0.3">
      <c r="A659" s="76"/>
      <c r="B659" s="34" t="s">
        <v>210</v>
      </c>
      <c r="C659" s="39" t="s">
        <v>285</v>
      </c>
      <c r="D659" s="95"/>
      <c r="E659" s="93">
        <f t="shared" si="76"/>
        <v>0</v>
      </c>
      <c r="F659" s="95"/>
      <c r="G659" s="95"/>
      <c r="H659" s="95"/>
      <c r="I659" s="93">
        <f t="shared" si="77"/>
        <v>0</v>
      </c>
      <c r="J659" s="95"/>
      <c r="K659" s="95"/>
      <c r="L659" s="95"/>
      <c r="M659" s="93">
        <f t="shared" si="78"/>
        <v>0</v>
      </c>
      <c r="N659" s="95"/>
      <c r="O659" s="95"/>
      <c r="P659" s="95"/>
      <c r="Q659" s="55" t="e">
        <f t="shared" si="79"/>
        <v>#DIV/0!</v>
      </c>
      <c r="R659" s="55" t="e">
        <f t="shared" si="80"/>
        <v>#DIV/0!</v>
      </c>
      <c r="S659" s="55" t="e">
        <f t="shared" si="81"/>
        <v>#DIV/0!</v>
      </c>
      <c r="T659" s="55" t="e">
        <f t="shared" si="82"/>
        <v>#DIV/0!</v>
      </c>
      <c r="U659" s="33" t="e">
        <f>M659/#REF!%</f>
        <v>#REF!</v>
      </c>
    </row>
    <row r="660" spans="1:21" ht="41.4" hidden="1" x14ac:dyDescent="0.3">
      <c r="A660" s="76"/>
      <c r="B660" s="34" t="s">
        <v>211</v>
      </c>
      <c r="C660" s="39" t="s">
        <v>286</v>
      </c>
      <c r="D660" s="95"/>
      <c r="E660" s="93">
        <f t="shared" si="76"/>
        <v>0</v>
      </c>
      <c r="F660" s="95"/>
      <c r="G660" s="95"/>
      <c r="H660" s="95"/>
      <c r="I660" s="93">
        <f t="shared" si="77"/>
        <v>0</v>
      </c>
      <c r="J660" s="95"/>
      <c r="K660" s="95"/>
      <c r="L660" s="95"/>
      <c r="M660" s="93">
        <f t="shared" si="78"/>
        <v>0</v>
      </c>
      <c r="N660" s="95"/>
      <c r="O660" s="95"/>
      <c r="P660" s="95"/>
      <c r="Q660" s="55" t="e">
        <f t="shared" si="79"/>
        <v>#DIV/0!</v>
      </c>
      <c r="R660" s="55" t="e">
        <f t="shared" si="80"/>
        <v>#DIV/0!</v>
      </c>
      <c r="S660" s="55" t="e">
        <f t="shared" si="81"/>
        <v>#DIV/0!</v>
      </c>
      <c r="T660" s="55" t="e">
        <f t="shared" si="82"/>
        <v>#DIV/0!</v>
      </c>
      <c r="U660" s="33" t="e">
        <f>M660/#REF!%</f>
        <v>#REF!</v>
      </c>
    </row>
    <row r="661" spans="1:21" ht="41.4" hidden="1" x14ac:dyDescent="0.3">
      <c r="A661" s="76"/>
      <c r="B661" s="34" t="s">
        <v>212</v>
      </c>
      <c r="C661" s="39" t="s">
        <v>287</v>
      </c>
      <c r="D661" s="95"/>
      <c r="E661" s="93">
        <f t="shared" si="76"/>
        <v>0</v>
      </c>
      <c r="F661" s="95"/>
      <c r="G661" s="95"/>
      <c r="H661" s="95"/>
      <c r="I661" s="93">
        <f t="shared" si="77"/>
        <v>0</v>
      </c>
      <c r="J661" s="95"/>
      <c r="K661" s="95"/>
      <c r="L661" s="95"/>
      <c r="M661" s="93">
        <f t="shared" si="78"/>
        <v>0</v>
      </c>
      <c r="N661" s="95"/>
      <c r="O661" s="95"/>
      <c r="P661" s="95"/>
      <c r="Q661" s="55" t="e">
        <f t="shared" si="79"/>
        <v>#DIV/0!</v>
      </c>
      <c r="R661" s="55" t="e">
        <f t="shared" si="80"/>
        <v>#DIV/0!</v>
      </c>
      <c r="S661" s="55" t="e">
        <f t="shared" si="81"/>
        <v>#DIV/0!</v>
      </c>
      <c r="T661" s="55" t="e">
        <f t="shared" si="82"/>
        <v>#DIV/0!</v>
      </c>
      <c r="U661" s="33" t="e">
        <f>M661/#REF!%</f>
        <v>#REF!</v>
      </c>
    </row>
    <row r="662" spans="1:21" ht="41.4" hidden="1" x14ac:dyDescent="0.3">
      <c r="A662" s="76"/>
      <c r="B662" s="34" t="s">
        <v>213</v>
      </c>
      <c r="C662" s="39" t="s">
        <v>288</v>
      </c>
      <c r="D662" s="95"/>
      <c r="E662" s="93">
        <f t="shared" si="76"/>
        <v>0</v>
      </c>
      <c r="F662" s="95"/>
      <c r="G662" s="95"/>
      <c r="H662" s="95"/>
      <c r="I662" s="93">
        <f t="shared" si="77"/>
        <v>0</v>
      </c>
      <c r="J662" s="95"/>
      <c r="K662" s="95"/>
      <c r="L662" s="95"/>
      <c r="M662" s="93">
        <f t="shared" si="78"/>
        <v>0</v>
      </c>
      <c r="N662" s="95"/>
      <c r="O662" s="95"/>
      <c r="P662" s="95"/>
      <c r="Q662" s="55" t="e">
        <f t="shared" si="79"/>
        <v>#DIV/0!</v>
      </c>
      <c r="R662" s="55" t="e">
        <f t="shared" si="80"/>
        <v>#DIV/0!</v>
      </c>
      <c r="S662" s="55" t="e">
        <f t="shared" si="81"/>
        <v>#DIV/0!</v>
      </c>
      <c r="T662" s="55" t="e">
        <f t="shared" si="82"/>
        <v>#DIV/0!</v>
      </c>
      <c r="U662" s="33" t="e">
        <f>M662/#REF!%</f>
        <v>#REF!</v>
      </c>
    </row>
    <row r="663" spans="1:21" ht="27.6" hidden="1" x14ac:dyDescent="0.3">
      <c r="A663" s="76"/>
      <c r="B663" s="34" t="s">
        <v>214</v>
      </c>
      <c r="C663" s="39" t="s">
        <v>289</v>
      </c>
      <c r="D663" s="95"/>
      <c r="E663" s="93">
        <f t="shared" si="76"/>
        <v>0</v>
      </c>
      <c r="F663" s="95"/>
      <c r="G663" s="95"/>
      <c r="H663" s="95"/>
      <c r="I663" s="93">
        <f t="shared" si="77"/>
        <v>0</v>
      </c>
      <c r="J663" s="95"/>
      <c r="K663" s="95"/>
      <c r="L663" s="95"/>
      <c r="M663" s="93">
        <f t="shared" si="78"/>
        <v>0</v>
      </c>
      <c r="N663" s="95"/>
      <c r="O663" s="95"/>
      <c r="P663" s="95"/>
      <c r="Q663" s="55" t="e">
        <f t="shared" si="79"/>
        <v>#DIV/0!</v>
      </c>
      <c r="R663" s="55" t="e">
        <f t="shared" si="80"/>
        <v>#DIV/0!</v>
      </c>
      <c r="S663" s="55" t="e">
        <f t="shared" si="81"/>
        <v>#DIV/0!</v>
      </c>
      <c r="T663" s="55" t="e">
        <f t="shared" si="82"/>
        <v>#DIV/0!</v>
      </c>
      <c r="U663" s="33" t="e">
        <f>M663/#REF!%</f>
        <v>#REF!</v>
      </c>
    </row>
    <row r="664" spans="1:21" ht="41.4" hidden="1" x14ac:dyDescent="0.3">
      <c r="A664" s="76"/>
      <c r="B664" s="34" t="s">
        <v>215</v>
      </c>
      <c r="C664" s="39" t="s">
        <v>290</v>
      </c>
      <c r="D664" s="95"/>
      <c r="E664" s="93">
        <f t="shared" si="76"/>
        <v>0</v>
      </c>
      <c r="F664" s="95"/>
      <c r="G664" s="95"/>
      <c r="H664" s="95"/>
      <c r="I664" s="93">
        <f t="shared" si="77"/>
        <v>0</v>
      </c>
      <c r="J664" s="95"/>
      <c r="K664" s="95"/>
      <c r="L664" s="95"/>
      <c r="M664" s="93">
        <f t="shared" si="78"/>
        <v>0</v>
      </c>
      <c r="N664" s="95"/>
      <c r="O664" s="95"/>
      <c r="P664" s="95"/>
      <c r="Q664" s="55" t="e">
        <f t="shared" si="79"/>
        <v>#DIV/0!</v>
      </c>
      <c r="R664" s="55" t="e">
        <f t="shared" si="80"/>
        <v>#DIV/0!</v>
      </c>
      <c r="S664" s="55" t="e">
        <f t="shared" si="81"/>
        <v>#DIV/0!</v>
      </c>
      <c r="T664" s="55" t="e">
        <f t="shared" si="82"/>
        <v>#DIV/0!</v>
      </c>
      <c r="U664" s="33" t="e">
        <f>M664/#REF!%</f>
        <v>#REF!</v>
      </c>
    </row>
    <row r="665" spans="1:21" ht="55.2" hidden="1" x14ac:dyDescent="0.3">
      <c r="A665" s="76"/>
      <c r="B665" s="34" t="s">
        <v>216</v>
      </c>
      <c r="C665" s="39" t="s">
        <v>291</v>
      </c>
      <c r="D665" s="95"/>
      <c r="E665" s="93">
        <f t="shared" si="76"/>
        <v>0</v>
      </c>
      <c r="F665" s="95"/>
      <c r="G665" s="95"/>
      <c r="H665" s="95"/>
      <c r="I665" s="93">
        <f t="shared" si="77"/>
        <v>0</v>
      </c>
      <c r="J665" s="95"/>
      <c r="K665" s="95"/>
      <c r="L665" s="95"/>
      <c r="M665" s="93">
        <f t="shared" si="78"/>
        <v>0</v>
      </c>
      <c r="N665" s="95"/>
      <c r="O665" s="95"/>
      <c r="P665" s="95"/>
      <c r="Q665" s="55" t="e">
        <f t="shared" si="79"/>
        <v>#DIV/0!</v>
      </c>
      <c r="R665" s="55" t="e">
        <f t="shared" si="80"/>
        <v>#DIV/0!</v>
      </c>
      <c r="S665" s="55" t="e">
        <f t="shared" si="81"/>
        <v>#DIV/0!</v>
      </c>
      <c r="T665" s="55" t="e">
        <f t="shared" si="82"/>
        <v>#DIV/0!</v>
      </c>
      <c r="U665" s="33" t="e">
        <f>M665/#REF!%</f>
        <v>#REF!</v>
      </c>
    </row>
    <row r="666" spans="1:21" ht="27.6" hidden="1" x14ac:dyDescent="0.3">
      <c r="A666" s="76"/>
      <c r="B666" s="34" t="s">
        <v>217</v>
      </c>
      <c r="C666" s="39" t="s">
        <v>292</v>
      </c>
      <c r="D666" s="95"/>
      <c r="E666" s="93">
        <f t="shared" si="76"/>
        <v>0</v>
      </c>
      <c r="F666" s="95"/>
      <c r="G666" s="95"/>
      <c r="H666" s="95"/>
      <c r="I666" s="93">
        <f t="shared" si="77"/>
        <v>0</v>
      </c>
      <c r="J666" s="95"/>
      <c r="K666" s="95"/>
      <c r="L666" s="95"/>
      <c r="M666" s="93">
        <f t="shared" si="78"/>
        <v>0</v>
      </c>
      <c r="N666" s="95"/>
      <c r="O666" s="95"/>
      <c r="P666" s="95"/>
      <c r="Q666" s="55" t="e">
        <f t="shared" si="79"/>
        <v>#DIV/0!</v>
      </c>
      <c r="R666" s="55" t="e">
        <f t="shared" si="80"/>
        <v>#DIV/0!</v>
      </c>
      <c r="S666" s="55" t="e">
        <f t="shared" si="81"/>
        <v>#DIV/0!</v>
      </c>
      <c r="T666" s="55" t="e">
        <f t="shared" si="82"/>
        <v>#DIV/0!</v>
      </c>
      <c r="U666" s="33" t="e">
        <f>M666/#REF!%</f>
        <v>#REF!</v>
      </c>
    </row>
    <row r="667" spans="1:21" ht="27.6" hidden="1" x14ac:dyDescent="0.3">
      <c r="A667" s="76"/>
      <c r="B667" s="34" t="s">
        <v>218</v>
      </c>
      <c r="C667" s="39" t="s">
        <v>293</v>
      </c>
      <c r="D667" s="95"/>
      <c r="E667" s="93">
        <f t="shared" si="76"/>
        <v>0</v>
      </c>
      <c r="F667" s="95"/>
      <c r="G667" s="95"/>
      <c r="H667" s="95"/>
      <c r="I667" s="93">
        <f t="shared" si="77"/>
        <v>0</v>
      </c>
      <c r="J667" s="95"/>
      <c r="K667" s="95"/>
      <c r="L667" s="95"/>
      <c r="M667" s="93">
        <f t="shared" si="78"/>
        <v>0</v>
      </c>
      <c r="N667" s="95"/>
      <c r="O667" s="95"/>
      <c r="P667" s="95"/>
      <c r="Q667" s="55" t="e">
        <f t="shared" si="79"/>
        <v>#DIV/0!</v>
      </c>
      <c r="R667" s="55" t="e">
        <f t="shared" si="80"/>
        <v>#DIV/0!</v>
      </c>
      <c r="S667" s="55" t="e">
        <f t="shared" si="81"/>
        <v>#DIV/0!</v>
      </c>
      <c r="T667" s="55" t="e">
        <f t="shared" si="82"/>
        <v>#DIV/0!</v>
      </c>
      <c r="U667" s="33" t="e">
        <f>M667/#REF!%</f>
        <v>#REF!</v>
      </c>
    </row>
    <row r="668" spans="1:21" ht="27.6" hidden="1" x14ac:dyDescent="0.3">
      <c r="A668" s="76"/>
      <c r="B668" s="34" t="s">
        <v>219</v>
      </c>
      <c r="C668" s="39" t="s">
        <v>294</v>
      </c>
      <c r="D668" s="95"/>
      <c r="E668" s="93">
        <f t="shared" si="76"/>
        <v>0</v>
      </c>
      <c r="F668" s="95"/>
      <c r="G668" s="95"/>
      <c r="H668" s="95"/>
      <c r="I668" s="93">
        <f t="shared" si="77"/>
        <v>0</v>
      </c>
      <c r="J668" s="95"/>
      <c r="K668" s="95"/>
      <c r="L668" s="95"/>
      <c r="M668" s="93">
        <f t="shared" si="78"/>
        <v>0</v>
      </c>
      <c r="N668" s="95"/>
      <c r="O668" s="95"/>
      <c r="P668" s="95"/>
      <c r="Q668" s="55" t="e">
        <f t="shared" si="79"/>
        <v>#DIV/0!</v>
      </c>
      <c r="R668" s="55" t="e">
        <f t="shared" si="80"/>
        <v>#DIV/0!</v>
      </c>
      <c r="S668" s="55" t="e">
        <f t="shared" si="81"/>
        <v>#DIV/0!</v>
      </c>
      <c r="T668" s="55" t="e">
        <f t="shared" si="82"/>
        <v>#DIV/0!</v>
      </c>
      <c r="U668" s="33" t="e">
        <f>M668/#REF!%</f>
        <v>#REF!</v>
      </c>
    </row>
    <row r="669" spans="1:21" ht="69" hidden="1" x14ac:dyDescent="0.3">
      <c r="A669" s="76"/>
      <c r="B669" s="34" t="s">
        <v>220</v>
      </c>
      <c r="C669" s="39" t="s">
        <v>295</v>
      </c>
      <c r="D669" s="95"/>
      <c r="E669" s="93">
        <f t="shared" si="76"/>
        <v>0</v>
      </c>
      <c r="F669" s="95"/>
      <c r="G669" s="95"/>
      <c r="H669" s="95"/>
      <c r="I669" s="93">
        <f t="shared" si="77"/>
        <v>0</v>
      </c>
      <c r="J669" s="95"/>
      <c r="K669" s="95"/>
      <c r="L669" s="95"/>
      <c r="M669" s="93">
        <f t="shared" si="78"/>
        <v>0</v>
      </c>
      <c r="N669" s="95"/>
      <c r="O669" s="95"/>
      <c r="P669" s="95"/>
      <c r="Q669" s="55" t="e">
        <f t="shared" si="79"/>
        <v>#DIV/0!</v>
      </c>
      <c r="R669" s="55" t="e">
        <f t="shared" si="80"/>
        <v>#DIV/0!</v>
      </c>
      <c r="S669" s="55" t="e">
        <f t="shared" si="81"/>
        <v>#DIV/0!</v>
      </c>
      <c r="T669" s="55" t="e">
        <f t="shared" si="82"/>
        <v>#DIV/0!</v>
      </c>
      <c r="U669" s="33" t="e">
        <f>M669/#REF!%</f>
        <v>#REF!</v>
      </c>
    </row>
    <row r="670" spans="1:21" ht="27.6" hidden="1" x14ac:dyDescent="0.3">
      <c r="A670" s="76"/>
      <c r="B670" s="34" t="s">
        <v>221</v>
      </c>
      <c r="C670" s="39" t="s">
        <v>296</v>
      </c>
      <c r="D670" s="95"/>
      <c r="E670" s="93">
        <f t="shared" si="76"/>
        <v>0</v>
      </c>
      <c r="F670" s="95"/>
      <c r="G670" s="95"/>
      <c r="H670" s="95"/>
      <c r="I670" s="93">
        <f t="shared" si="77"/>
        <v>0</v>
      </c>
      <c r="J670" s="95"/>
      <c r="K670" s="95"/>
      <c r="L670" s="95"/>
      <c r="M670" s="93">
        <f t="shared" si="78"/>
        <v>0</v>
      </c>
      <c r="N670" s="95"/>
      <c r="O670" s="95"/>
      <c r="P670" s="95"/>
      <c r="Q670" s="55" t="e">
        <f t="shared" si="79"/>
        <v>#DIV/0!</v>
      </c>
      <c r="R670" s="55" t="e">
        <f t="shared" si="80"/>
        <v>#DIV/0!</v>
      </c>
      <c r="S670" s="55" t="e">
        <f t="shared" si="81"/>
        <v>#DIV/0!</v>
      </c>
      <c r="T670" s="55" t="e">
        <f t="shared" si="82"/>
        <v>#DIV/0!</v>
      </c>
      <c r="U670" s="33" t="e">
        <f>M670/#REF!%</f>
        <v>#REF!</v>
      </c>
    </row>
    <row r="671" spans="1:21" ht="27.6" hidden="1" x14ac:dyDescent="0.3">
      <c r="A671" s="76"/>
      <c r="B671" s="34" t="s">
        <v>222</v>
      </c>
      <c r="C671" s="38" t="s">
        <v>297</v>
      </c>
      <c r="D671" s="95"/>
      <c r="E671" s="93">
        <f t="shared" si="76"/>
        <v>0</v>
      </c>
      <c r="F671" s="95"/>
      <c r="G671" s="95"/>
      <c r="H671" s="95"/>
      <c r="I671" s="93">
        <f t="shared" si="77"/>
        <v>0</v>
      </c>
      <c r="J671" s="95"/>
      <c r="K671" s="95"/>
      <c r="L671" s="95"/>
      <c r="M671" s="93">
        <f t="shared" si="78"/>
        <v>0</v>
      </c>
      <c r="N671" s="95"/>
      <c r="O671" s="95"/>
      <c r="P671" s="95"/>
      <c r="Q671" s="55" t="e">
        <f t="shared" si="79"/>
        <v>#DIV/0!</v>
      </c>
      <c r="R671" s="55" t="e">
        <f t="shared" si="80"/>
        <v>#DIV/0!</v>
      </c>
      <c r="S671" s="55" t="e">
        <f t="shared" si="81"/>
        <v>#DIV/0!</v>
      </c>
      <c r="T671" s="55" t="e">
        <f t="shared" si="82"/>
        <v>#DIV/0!</v>
      </c>
      <c r="U671" s="33" t="e">
        <f>M671/#REF!%</f>
        <v>#REF!</v>
      </c>
    </row>
    <row r="672" spans="1:21" ht="13.8" hidden="1" x14ac:dyDescent="0.3">
      <c r="A672" s="76"/>
      <c r="B672" s="34" t="s">
        <v>223</v>
      </c>
      <c r="C672" s="38" t="s">
        <v>298</v>
      </c>
      <c r="D672" s="95"/>
      <c r="E672" s="93">
        <f t="shared" si="76"/>
        <v>0</v>
      </c>
      <c r="F672" s="95"/>
      <c r="G672" s="95"/>
      <c r="H672" s="95"/>
      <c r="I672" s="93">
        <f t="shared" si="77"/>
        <v>0</v>
      </c>
      <c r="J672" s="95"/>
      <c r="K672" s="95"/>
      <c r="L672" s="95"/>
      <c r="M672" s="93">
        <f t="shared" si="78"/>
        <v>0</v>
      </c>
      <c r="N672" s="95"/>
      <c r="O672" s="95"/>
      <c r="P672" s="95"/>
      <c r="Q672" s="55" t="e">
        <f t="shared" si="79"/>
        <v>#DIV/0!</v>
      </c>
      <c r="R672" s="55" t="e">
        <f t="shared" si="80"/>
        <v>#DIV/0!</v>
      </c>
      <c r="S672" s="55" t="e">
        <f t="shared" si="81"/>
        <v>#DIV/0!</v>
      </c>
      <c r="T672" s="55" t="e">
        <f t="shared" si="82"/>
        <v>#DIV/0!</v>
      </c>
      <c r="U672" s="33" t="e">
        <f>M672/#REF!%</f>
        <v>#REF!</v>
      </c>
    </row>
    <row r="673" spans="1:21" ht="13.8" hidden="1" x14ac:dyDescent="0.3">
      <c r="A673" s="76"/>
      <c r="B673" s="34" t="s">
        <v>224</v>
      </c>
      <c r="C673" s="38" t="s">
        <v>324</v>
      </c>
      <c r="D673" s="95"/>
      <c r="E673" s="93">
        <f t="shared" si="76"/>
        <v>0</v>
      </c>
      <c r="F673" s="95"/>
      <c r="G673" s="95"/>
      <c r="H673" s="95"/>
      <c r="I673" s="93">
        <f t="shared" si="77"/>
        <v>0</v>
      </c>
      <c r="J673" s="95"/>
      <c r="K673" s="95"/>
      <c r="L673" s="95"/>
      <c r="M673" s="93">
        <f t="shared" si="78"/>
        <v>0</v>
      </c>
      <c r="N673" s="95"/>
      <c r="O673" s="95"/>
      <c r="P673" s="95"/>
      <c r="Q673" s="55" t="e">
        <f t="shared" si="79"/>
        <v>#DIV/0!</v>
      </c>
      <c r="R673" s="55" t="e">
        <f t="shared" si="80"/>
        <v>#DIV/0!</v>
      </c>
      <c r="S673" s="55" t="e">
        <f t="shared" si="81"/>
        <v>#DIV/0!</v>
      </c>
      <c r="T673" s="55" t="e">
        <f t="shared" si="82"/>
        <v>#DIV/0!</v>
      </c>
      <c r="U673" s="33" t="e">
        <f>M673/#REF!%</f>
        <v>#REF!</v>
      </c>
    </row>
    <row r="674" spans="1:21" ht="55.2" hidden="1" x14ac:dyDescent="0.3">
      <c r="A674" s="76"/>
      <c r="B674" s="34" t="s">
        <v>225</v>
      </c>
      <c r="C674" s="38" t="s">
        <v>325</v>
      </c>
      <c r="D674" s="95"/>
      <c r="E674" s="93">
        <f t="shared" si="76"/>
        <v>0</v>
      </c>
      <c r="F674" s="95"/>
      <c r="G674" s="95"/>
      <c r="H674" s="95"/>
      <c r="I674" s="93">
        <f t="shared" si="77"/>
        <v>0</v>
      </c>
      <c r="J674" s="95"/>
      <c r="K674" s="95"/>
      <c r="L674" s="95"/>
      <c r="M674" s="93">
        <f t="shared" si="78"/>
        <v>0</v>
      </c>
      <c r="N674" s="95"/>
      <c r="O674" s="95"/>
      <c r="P674" s="95"/>
      <c r="Q674" s="55" t="e">
        <f t="shared" si="79"/>
        <v>#DIV/0!</v>
      </c>
      <c r="R674" s="55" t="e">
        <f t="shared" si="80"/>
        <v>#DIV/0!</v>
      </c>
      <c r="S674" s="55" t="e">
        <f t="shared" si="81"/>
        <v>#DIV/0!</v>
      </c>
      <c r="T674" s="55" t="e">
        <f t="shared" si="82"/>
        <v>#DIV/0!</v>
      </c>
      <c r="U674" s="33" t="e">
        <f>M674/#REF!%</f>
        <v>#REF!</v>
      </c>
    </row>
    <row r="675" spans="1:21" ht="55.2" hidden="1" x14ac:dyDescent="0.3">
      <c r="A675" s="76"/>
      <c r="B675" s="34" t="s">
        <v>226</v>
      </c>
      <c r="C675" s="38" t="s">
        <v>326</v>
      </c>
      <c r="D675" s="95"/>
      <c r="E675" s="93">
        <f t="shared" si="76"/>
        <v>0</v>
      </c>
      <c r="F675" s="95"/>
      <c r="G675" s="95"/>
      <c r="H675" s="95"/>
      <c r="I675" s="93">
        <f t="shared" si="77"/>
        <v>0</v>
      </c>
      <c r="J675" s="95"/>
      <c r="K675" s="95"/>
      <c r="L675" s="95"/>
      <c r="M675" s="93">
        <f t="shared" si="78"/>
        <v>0</v>
      </c>
      <c r="N675" s="95"/>
      <c r="O675" s="95"/>
      <c r="P675" s="95"/>
      <c r="Q675" s="55" t="e">
        <f t="shared" si="79"/>
        <v>#DIV/0!</v>
      </c>
      <c r="R675" s="55" t="e">
        <f t="shared" si="80"/>
        <v>#DIV/0!</v>
      </c>
      <c r="S675" s="55" t="e">
        <f t="shared" si="81"/>
        <v>#DIV/0!</v>
      </c>
      <c r="T675" s="55" t="e">
        <f t="shared" si="82"/>
        <v>#DIV/0!</v>
      </c>
      <c r="U675" s="33" t="e">
        <f>M675/#REF!%</f>
        <v>#REF!</v>
      </c>
    </row>
    <row r="676" spans="1:21" ht="41.4" hidden="1" x14ac:dyDescent="0.3">
      <c r="A676" s="76"/>
      <c r="B676" s="34" t="s">
        <v>227</v>
      </c>
      <c r="C676" s="39" t="s">
        <v>327</v>
      </c>
      <c r="D676" s="95"/>
      <c r="E676" s="93">
        <f t="shared" si="76"/>
        <v>0</v>
      </c>
      <c r="F676" s="95"/>
      <c r="G676" s="95"/>
      <c r="H676" s="95"/>
      <c r="I676" s="93">
        <f t="shared" si="77"/>
        <v>0</v>
      </c>
      <c r="J676" s="95"/>
      <c r="K676" s="95"/>
      <c r="L676" s="95"/>
      <c r="M676" s="93">
        <f t="shared" si="78"/>
        <v>0</v>
      </c>
      <c r="N676" s="95"/>
      <c r="O676" s="95"/>
      <c r="P676" s="95"/>
      <c r="Q676" s="55" t="e">
        <f t="shared" si="79"/>
        <v>#DIV/0!</v>
      </c>
      <c r="R676" s="55" t="e">
        <f t="shared" si="80"/>
        <v>#DIV/0!</v>
      </c>
      <c r="S676" s="55" t="e">
        <f t="shared" si="81"/>
        <v>#DIV/0!</v>
      </c>
      <c r="T676" s="55" t="e">
        <f t="shared" si="82"/>
        <v>#DIV/0!</v>
      </c>
      <c r="U676" s="33" t="e">
        <f>M676/#REF!%</f>
        <v>#REF!</v>
      </c>
    </row>
    <row r="677" spans="1:21" ht="27.6" hidden="1" x14ac:dyDescent="0.3">
      <c r="A677" s="76"/>
      <c r="B677" s="34" t="s">
        <v>228</v>
      </c>
      <c r="C677" s="39" t="s">
        <v>328</v>
      </c>
      <c r="D677" s="95"/>
      <c r="E677" s="93">
        <f t="shared" si="76"/>
        <v>0</v>
      </c>
      <c r="F677" s="95"/>
      <c r="G677" s="95"/>
      <c r="H677" s="95"/>
      <c r="I677" s="93">
        <f t="shared" si="77"/>
        <v>0</v>
      </c>
      <c r="J677" s="95"/>
      <c r="K677" s="95"/>
      <c r="L677" s="95"/>
      <c r="M677" s="93">
        <f t="shared" si="78"/>
        <v>0</v>
      </c>
      <c r="N677" s="95"/>
      <c r="O677" s="95"/>
      <c r="P677" s="95"/>
      <c r="Q677" s="55" t="e">
        <f t="shared" si="79"/>
        <v>#DIV/0!</v>
      </c>
      <c r="R677" s="55" t="e">
        <f t="shared" si="80"/>
        <v>#DIV/0!</v>
      </c>
      <c r="S677" s="55" t="e">
        <f t="shared" si="81"/>
        <v>#DIV/0!</v>
      </c>
      <c r="T677" s="55" t="e">
        <f t="shared" si="82"/>
        <v>#DIV/0!</v>
      </c>
      <c r="U677" s="33" t="e">
        <f>M677/#REF!%</f>
        <v>#REF!</v>
      </c>
    </row>
    <row r="678" spans="1:21" ht="27.6" hidden="1" x14ac:dyDescent="0.3">
      <c r="A678" s="76"/>
      <c r="B678" s="34" t="s">
        <v>229</v>
      </c>
      <c r="C678" s="39" t="s">
        <v>329</v>
      </c>
      <c r="D678" s="95"/>
      <c r="E678" s="93">
        <f t="shared" si="76"/>
        <v>0</v>
      </c>
      <c r="F678" s="95"/>
      <c r="G678" s="95"/>
      <c r="H678" s="95"/>
      <c r="I678" s="93">
        <f t="shared" si="77"/>
        <v>0</v>
      </c>
      <c r="J678" s="95"/>
      <c r="K678" s="95"/>
      <c r="L678" s="95"/>
      <c r="M678" s="93">
        <f t="shared" si="78"/>
        <v>0</v>
      </c>
      <c r="N678" s="95"/>
      <c r="O678" s="95"/>
      <c r="P678" s="95"/>
      <c r="Q678" s="55" t="e">
        <f t="shared" si="79"/>
        <v>#DIV/0!</v>
      </c>
      <c r="R678" s="55" t="e">
        <f t="shared" si="80"/>
        <v>#DIV/0!</v>
      </c>
      <c r="S678" s="55" t="e">
        <f t="shared" si="81"/>
        <v>#DIV/0!</v>
      </c>
      <c r="T678" s="55" t="e">
        <f t="shared" si="82"/>
        <v>#DIV/0!</v>
      </c>
      <c r="U678" s="33" t="e">
        <f>M678/#REF!%</f>
        <v>#REF!</v>
      </c>
    </row>
    <row r="679" spans="1:21" ht="55.2" hidden="1" x14ac:dyDescent="0.3">
      <c r="A679" s="76"/>
      <c r="B679" s="34" t="s">
        <v>230</v>
      </c>
      <c r="C679" s="39" t="s">
        <v>330</v>
      </c>
      <c r="D679" s="95"/>
      <c r="E679" s="93">
        <f t="shared" si="76"/>
        <v>0</v>
      </c>
      <c r="F679" s="95"/>
      <c r="G679" s="95"/>
      <c r="H679" s="95"/>
      <c r="I679" s="93">
        <f t="shared" si="77"/>
        <v>0</v>
      </c>
      <c r="J679" s="95"/>
      <c r="K679" s="95"/>
      <c r="L679" s="95"/>
      <c r="M679" s="93">
        <f t="shared" si="78"/>
        <v>0</v>
      </c>
      <c r="N679" s="95"/>
      <c r="O679" s="95"/>
      <c r="P679" s="95"/>
      <c r="Q679" s="55" t="e">
        <f t="shared" si="79"/>
        <v>#DIV/0!</v>
      </c>
      <c r="R679" s="55" t="e">
        <f t="shared" si="80"/>
        <v>#DIV/0!</v>
      </c>
      <c r="S679" s="55" t="e">
        <f t="shared" si="81"/>
        <v>#DIV/0!</v>
      </c>
      <c r="T679" s="55" t="e">
        <f t="shared" si="82"/>
        <v>#DIV/0!</v>
      </c>
      <c r="U679" s="33" t="e">
        <f>M679/#REF!%</f>
        <v>#REF!</v>
      </c>
    </row>
    <row r="680" spans="1:21" ht="55.2" hidden="1" x14ac:dyDescent="0.3">
      <c r="A680" s="76"/>
      <c r="B680" s="34" t="s">
        <v>231</v>
      </c>
      <c r="C680" s="39" t="s">
        <v>331</v>
      </c>
      <c r="D680" s="95"/>
      <c r="E680" s="93">
        <f t="shared" si="76"/>
        <v>0</v>
      </c>
      <c r="F680" s="95"/>
      <c r="G680" s="95"/>
      <c r="H680" s="95"/>
      <c r="I680" s="93">
        <f t="shared" si="77"/>
        <v>0</v>
      </c>
      <c r="J680" s="95"/>
      <c r="K680" s="95"/>
      <c r="L680" s="95"/>
      <c r="M680" s="93">
        <f t="shared" si="78"/>
        <v>0</v>
      </c>
      <c r="N680" s="95"/>
      <c r="O680" s="95"/>
      <c r="P680" s="95"/>
      <c r="Q680" s="55" t="e">
        <f t="shared" si="79"/>
        <v>#DIV/0!</v>
      </c>
      <c r="R680" s="55" t="e">
        <f t="shared" si="80"/>
        <v>#DIV/0!</v>
      </c>
      <c r="S680" s="55" t="e">
        <f t="shared" si="81"/>
        <v>#DIV/0!</v>
      </c>
      <c r="T680" s="55" t="e">
        <f t="shared" si="82"/>
        <v>#DIV/0!</v>
      </c>
      <c r="U680" s="33" t="e">
        <f>M680/#REF!%</f>
        <v>#REF!</v>
      </c>
    </row>
    <row r="681" spans="1:21" ht="82.8" hidden="1" x14ac:dyDescent="0.3">
      <c r="A681" s="76"/>
      <c r="B681" s="34" t="s">
        <v>232</v>
      </c>
      <c r="C681" s="39" t="s">
        <v>332</v>
      </c>
      <c r="D681" s="95"/>
      <c r="E681" s="93">
        <f t="shared" si="76"/>
        <v>0</v>
      </c>
      <c r="F681" s="95"/>
      <c r="G681" s="95"/>
      <c r="H681" s="95"/>
      <c r="I681" s="93">
        <f t="shared" si="77"/>
        <v>0</v>
      </c>
      <c r="J681" s="95"/>
      <c r="K681" s="95"/>
      <c r="L681" s="95"/>
      <c r="M681" s="93">
        <f t="shared" si="78"/>
        <v>0</v>
      </c>
      <c r="N681" s="95"/>
      <c r="O681" s="95"/>
      <c r="P681" s="95"/>
      <c r="Q681" s="55" t="e">
        <f t="shared" si="79"/>
        <v>#DIV/0!</v>
      </c>
      <c r="R681" s="55" t="e">
        <f t="shared" si="80"/>
        <v>#DIV/0!</v>
      </c>
      <c r="S681" s="55" t="e">
        <f t="shared" si="81"/>
        <v>#DIV/0!</v>
      </c>
      <c r="T681" s="55" t="e">
        <f t="shared" si="82"/>
        <v>#DIV/0!</v>
      </c>
      <c r="U681" s="33" t="e">
        <f>M681/#REF!%</f>
        <v>#REF!</v>
      </c>
    </row>
    <row r="682" spans="1:21" ht="41.4" hidden="1" x14ac:dyDescent="0.3">
      <c r="A682" s="76"/>
      <c r="B682" s="34" t="s">
        <v>233</v>
      </c>
      <c r="C682" s="38" t="s">
        <v>333</v>
      </c>
      <c r="D682" s="95"/>
      <c r="E682" s="93">
        <f t="shared" si="76"/>
        <v>0</v>
      </c>
      <c r="F682" s="95"/>
      <c r="G682" s="95"/>
      <c r="H682" s="95"/>
      <c r="I682" s="93">
        <f t="shared" si="77"/>
        <v>0</v>
      </c>
      <c r="J682" s="95"/>
      <c r="K682" s="95"/>
      <c r="L682" s="95"/>
      <c r="M682" s="93">
        <f t="shared" si="78"/>
        <v>0</v>
      </c>
      <c r="N682" s="95"/>
      <c r="O682" s="95"/>
      <c r="P682" s="95"/>
      <c r="Q682" s="55" t="e">
        <f t="shared" si="79"/>
        <v>#DIV/0!</v>
      </c>
      <c r="R682" s="55" t="e">
        <f t="shared" si="80"/>
        <v>#DIV/0!</v>
      </c>
      <c r="S682" s="55" t="e">
        <f t="shared" si="81"/>
        <v>#DIV/0!</v>
      </c>
      <c r="T682" s="55" t="e">
        <f t="shared" si="82"/>
        <v>#DIV/0!</v>
      </c>
      <c r="U682" s="33" t="e">
        <f>M682/#REF!%</f>
        <v>#REF!</v>
      </c>
    </row>
    <row r="683" spans="1:21" ht="41.4" hidden="1" x14ac:dyDescent="0.3">
      <c r="A683" s="76"/>
      <c r="B683" s="34" t="s">
        <v>234</v>
      </c>
      <c r="C683" s="38" t="s">
        <v>334</v>
      </c>
      <c r="D683" s="95"/>
      <c r="E683" s="93">
        <f t="shared" si="76"/>
        <v>0</v>
      </c>
      <c r="F683" s="95"/>
      <c r="G683" s="95"/>
      <c r="H683" s="95"/>
      <c r="I683" s="93">
        <f t="shared" si="77"/>
        <v>0</v>
      </c>
      <c r="J683" s="95"/>
      <c r="K683" s="95"/>
      <c r="L683" s="95"/>
      <c r="M683" s="93">
        <f t="shared" si="78"/>
        <v>0</v>
      </c>
      <c r="N683" s="95"/>
      <c r="O683" s="95"/>
      <c r="P683" s="95"/>
      <c r="Q683" s="55" t="e">
        <f t="shared" si="79"/>
        <v>#DIV/0!</v>
      </c>
      <c r="R683" s="55" t="e">
        <f t="shared" si="80"/>
        <v>#DIV/0!</v>
      </c>
      <c r="S683" s="55" t="e">
        <f t="shared" si="81"/>
        <v>#DIV/0!</v>
      </c>
      <c r="T683" s="55" t="e">
        <f t="shared" si="82"/>
        <v>#DIV/0!</v>
      </c>
      <c r="U683" s="33" t="e">
        <f>M683/#REF!%</f>
        <v>#REF!</v>
      </c>
    </row>
    <row r="684" spans="1:21" ht="27.6" hidden="1" x14ac:dyDescent="0.3">
      <c r="A684" s="76"/>
      <c r="B684" s="34" t="s">
        <v>235</v>
      </c>
      <c r="C684" s="39" t="s">
        <v>335</v>
      </c>
      <c r="D684" s="95"/>
      <c r="E684" s="93">
        <f t="shared" si="76"/>
        <v>0</v>
      </c>
      <c r="F684" s="95"/>
      <c r="G684" s="95"/>
      <c r="H684" s="95"/>
      <c r="I684" s="93">
        <f t="shared" si="77"/>
        <v>0</v>
      </c>
      <c r="J684" s="95"/>
      <c r="K684" s="95"/>
      <c r="L684" s="95"/>
      <c r="M684" s="93">
        <f t="shared" si="78"/>
        <v>0</v>
      </c>
      <c r="N684" s="95"/>
      <c r="O684" s="95"/>
      <c r="P684" s="95"/>
      <c r="Q684" s="55" t="e">
        <f t="shared" si="79"/>
        <v>#DIV/0!</v>
      </c>
      <c r="R684" s="55" t="e">
        <f t="shared" si="80"/>
        <v>#DIV/0!</v>
      </c>
      <c r="S684" s="55" t="e">
        <f t="shared" si="81"/>
        <v>#DIV/0!</v>
      </c>
      <c r="T684" s="55" t="e">
        <f t="shared" si="82"/>
        <v>#DIV/0!</v>
      </c>
      <c r="U684" s="33" t="e">
        <f>M684/#REF!%</f>
        <v>#REF!</v>
      </c>
    </row>
    <row r="685" spans="1:21" ht="55.2" hidden="1" x14ac:dyDescent="0.3">
      <c r="A685" s="76"/>
      <c r="B685" s="34" t="s">
        <v>236</v>
      </c>
      <c r="C685" s="39" t="s">
        <v>336</v>
      </c>
      <c r="D685" s="95"/>
      <c r="E685" s="93">
        <f t="shared" si="76"/>
        <v>0</v>
      </c>
      <c r="F685" s="95"/>
      <c r="G685" s="95"/>
      <c r="H685" s="95"/>
      <c r="I685" s="93">
        <f t="shared" si="77"/>
        <v>0</v>
      </c>
      <c r="J685" s="95"/>
      <c r="K685" s="95"/>
      <c r="L685" s="95"/>
      <c r="M685" s="93">
        <f t="shared" si="78"/>
        <v>0</v>
      </c>
      <c r="N685" s="95"/>
      <c r="O685" s="95"/>
      <c r="P685" s="95"/>
      <c r="Q685" s="55" t="e">
        <f t="shared" si="79"/>
        <v>#DIV/0!</v>
      </c>
      <c r="R685" s="55" t="e">
        <f t="shared" si="80"/>
        <v>#DIV/0!</v>
      </c>
      <c r="S685" s="55" t="e">
        <f t="shared" si="81"/>
        <v>#DIV/0!</v>
      </c>
      <c r="T685" s="55" t="e">
        <f t="shared" si="82"/>
        <v>#DIV/0!</v>
      </c>
      <c r="U685" s="33" t="e">
        <f>M685/#REF!%</f>
        <v>#REF!</v>
      </c>
    </row>
    <row r="686" spans="1:21" ht="27.6" hidden="1" x14ac:dyDescent="0.3">
      <c r="A686" s="76"/>
      <c r="B686" s="34" t="s">
        <v>237</v>
      </c>
      <c r="C686" s="39" t="s">
        <v>337</v>
      </c>
      <c r="D686" s="95"/>
      <c r="E686" s="93">
        <f t="shared" si="76"/>
        <v>0</v>
      </c>
      <c r="F686" s="95"/>
      <c r="G686" s="95"/>
      <c r="H686" s="95"/>
      <c r="I686" s="93">
        <f t="shared" si="77"/>
        <v>0</v>
      </c>
      <c r="J686" s="95"/>
      <c r="K686" s="95"/>
      <c r="L686" s="95"/>
      <c r="M686" s="93">
        <f t="shared" si="78"/>
        <v>0</v>
      </c>
      <c r="N686" s="95"/>
      <c r="O686" s="95"/>
      <c r="P686" s="95"/>
      <c r="Q686" s="55" t="e">
        <f t="shared" si="79"/>
        <v>#DIV/0!</v>
      </c>
      <c r="R686" s="55" t="e">
        <f t="shared" si="80"/>
        <v>#DIV/0!</v>
      </c>
      <c r="S686" s="55" t="e">
        <f t="shared" si="81"/>
        <v>#DIV/0!</v>
      </c>
      <c r="T686" s="55" t="e">
        <f t="shared" si="82"/>
        <v>#DIV/0!</v>
      </c>
      <c r="U686" s="33" t="e">
        <f>M686/#REF!%</f>
        <v>#REF!</v>
      </c>
    </row>
    <row r="687" spans="1:21" ht="82.8" hidden="1" x14ac:dyDescent="0.3">
      <c r="A687" s="76"/>
      <c r="B687" s="34" t="s">
        <v>238</v>
      </c>
      <c r="C687" s="39" t="s">
        <v>338</v>
      </c>
      <c r="D687" s="95"/>
      <c r="E687" s="93">
        <f t="shared" si="76"/>
        <v>0</v>
      </c>
      <c r="F687" s="95"/>
      <c r="G687" s="95"/>
      <c r="H687" s="95"/>
      <c r="I687" s="93">
        <f t="shared" si="77"/>
        <v>0</v>
      </c>
      <c r="J687" s="95"/>
      <c r="K687" s="95"/>
      <c r="L687" s="95"/>
      <c r="M687" s="93">
        <f t="shared" si="78"/>
        <v>0</v>
      </c>
      <c r="N687" s="95"/>
      <c r="O687" s="95"/>
      <c r="P687" s="95"/>
      <c r="Q687" s="55" t="e">
        <f t="shared" si="79"/>
        <v>#DIV/0!</v>
      </c>
      <c r="R687" s="55" t="e">
        <f t="shared" si="80"/>
        <v>#DIV/0!</v>
      </c>
      <c r="S687" s="55" t="e">
        <f t="shared" si="81"/>
        <v>#DIV/0!</v>
      </c>
      <c r="T687" s="55" t="e">
        <f t="shared" si="82"/>
        <v>#DIV/0!</v>
      </c>
      <c r="U687" s="33" t="e">
        <f>M687/#REF!%</f>
        <v>#REF!</v>
      </c>
    </row>
    <row r="688" spans="1:21" ht="27.6" hidden="1" x14ac:dyDescent="0.3">
      <c r="A688" s="76"/>
      <c r="B688" s="34" t="s">
        <v>239</v>
      </c>
      <c r="C688" s="39" t="s">
        <v>339</v>
      </c>
      <c r="D688" s="95"/>
      <c r="E688" s="93">
        <f t="shared" si="76"/>
        <v>0</v>
      </c>
      <c r="F688" s="95"/>
      <c r="G688" s="95"/>
      <c r="H688" s="95"/>
      <c r="I688" s="93">
        <f t="shared" si="77"/>
        <v>0</v>
      </c>
      <c r="J688" s="95"/>
      <c r="K688" s="95"/>
      <c r="L688" s="95"/>
      <c r="M688" s="93">
        <f t="shared" si="78"/>
        <v>0</v>
      </c>
      <c r="N688" s="95"/>
      <c r="O688" s="95"/>
      <c r="P688" s="95"/>
      <c r="Q688" s="55" t="e">
        <f t="shared" si="79"/>
        <v>#DIV/0!</v>
      </c>
      <c r="R688" s="55" t="e">
        <f t="shared" si="80"/>
        <v>#DIV/0!</v>
      </c>
      <c r="S688" s="55" t="e">
        <f t="shared" si="81"/>
        <v>#DIV/0!</v>
      </c>
      <c r="T688" s="55" t="e">
        <f t="shared" si="82"/>
        <v>#DIV/0!</v>
      </c>
      <c r="U688" s="33" t="e">
        <f>M688/#REF!%</f>
        <v>#REF!</v>
      </c>
    </row>
    <row r="689" spans="1:21" ht="82.8" hidden="1" x14ac:dyDescent="0.3">
      <c r="A689" s="76"/>
      <c r="B689" s="34" t="s">
        <v>240</v>
      </c>
      <c r="C689" s="39" t="s">
        <v>340</v>
      </c>
      <c r="D689" s="95"/>
      <c r="E689" s="93">
        <f t="shared" si="76"/>
        <v>0</v>
      </c>
      <c r="F689" s="95"/>
      <c r="G689" s="95"/>
      <c r="H689" s="95"/>
      <c r="I689" s="93">
        <f t="shared" si="77"/>
        <v>0</v>
      </c>
      <c r="J689" s="95"/>
      <c r="K689" s="95"/>
      <c r="L689" s="95"/>
      <c r="M689" s="93">
        <f t="shared" si="78"/>
        <v>0</v>
      </c>
      <c r="N689" s="95"/>
      <c r="O689" s="95"/>
      <c r="P689" s="95"/>
      <c r="Q689" s="55" t="e">
        <f t="shared" si="79"/>
        <v>#DIV/0!</v>
      </c>
      <c r="R689" s="55" t="e">
        <f t="shared" si="80"/>
        <v>#DIV/0!</v>
      </c>
      <c r="S689" s="55" t="e">
        <f t="shared" si="81"/>
        <v>#DIV/0!</v>
      </c>
      <c r="T689" s="55" t="e">
        <f t="shared" si="82"/>
        <v>#DIV/0!</v>
      </c>
      <c r="U689" s="33" t="e">
        <f>M689/#REF!%</f>
        <v>#REF!</v>
      </c>
    </row>
    <row r="690" spans="1:21" ht="27.6" hidden="1" x14ac:dyDescent="0.3">
      <c r="A690" s="76"/>
      <c r="B690" s="34" t="s">
        <v>241</v>
      </c>
      <c r="C690" s="39" t="s">
        <v>341</v>
      </c>
      <c r="D690" s="95"/>
      <c r="E690" s="93">
        <f t="shared" si="76"/>
        <v>0</v>
      </c>
      <c r="F690" s="95"/>
      <c r="G690" s="95"/>
      <c r="H690" s="95"/>
      <c r="I690" s="93">
        <f t="shared" si="77"/>
        <v>0</v>
      </c>
      <c r="J690" s="95"/>
      <c r="K690" s="95"/>
      <c r="L690" s="95"/>
      <c r="M690" s="93">
        <f t="shared" si="78"/>
        <v>0</v>
      </c>
      <c r="N690" s="95"/>
      <c r="O690" s="95"/>
      <c r="P690" s="95"/>
      <c r="Q690" s="55" t="e">
        <f t="shared" si="79"/>
        <v>#DIV/0!</v>
      </c>
      <c r="R690" s="55" t="e">
        <f t="shared" si="80"/>
        <v>#DIV/0!</v>
      </c>
      <c r="S690" s="55" t="e">
        <f t="shared" si="81"/>
        <v>#DIV/0!</v>
      </c>
      <c r="T690" s="55" t="e">
        <f t="shared" si="82"/>
        <v>#DIV/0!</v>
      </c>
      <c r="U690" s="33" t="e">
        <f>M690/#REF!%</f>
        <v>#REF!</v>
      </c>
    </row>
    <row r="691" spans="1:21" ht="27.6" hidden="1" x14ac:dyDescent="0.3">
      <c r="A691" s="76"/>
      <c r="B691" s="34" t="s">
        <v>242</v>
      </c>
      <c r="C691" s="39" t="s">
        <v>342</v>
      </c>
      <c r="D691" s="95"/>
      <c r="E691" s="93">
        <f t="shared" si="76"/>
        <v>0</v>
      </c>
      <c r="F691" s="95"/>
      <c r="G691" s="95"/>
      <c r="H691" s="95"/>
      <c r="I691" s="93">
        <f t="shared" si="77"/>
        <v>0</v>
      </c>
      <c r="J691" s="95"/>
      <c r="K691" s="95"/>
      <c r="L691" s="95"/>
      <c r="M691" s="93">
        <f t="shared" si="78"/>
        <v>0</v>
      </c>
      <c r="N691" s="95"/>
      <c r="O691" s="95"/>
      <c r="P691" s="95"/>
      <c r="Q691" s="55" t="e">
        <f t="shared" si="79"/>
        <v>#DIV/0!</v>
      </c>
      <c r="R691" s="55" t="e">
        <f t="shared" si="80"/>
        <v>#DIV/0!</v>
      </c>
      <c r="S691" s="55" t="e">
        <f t="shared" si="81"/>
        <v>#DIV/0!</v>
      </c>
      <c r="T691" s="55" t="e">
        <f t="shared" si="82"/>
        <v>#DIV/0!</v>
      </c>
      <c r="U691" s="33" t="e">
        <f>M691/#REF!%</f>
        <v>#REF!</v>
      </c>
    </row>
    <row r="692" spans="1:21" ht="27.6" hidden="1" x14ac:dyDescent="0.3">
      <c r="A692" s="76"/>
      <c r="B692" s="34" t="s">
        <v>243</v>
      </c>
      <c r="C692" s="39" t="s">
        <v>343</v>
      </c>
      <c r="D692" s="95"/>
      <c r="E692" s="93">
        <f t="shared" si="76"/>
        <v>0</v>
      </c>
      <c r="F692" s="95"/>
      <c r="G692" s="95"/>
      <c r="H692" s="95"/>
      <c r="I692" s="93">
        <f t="shared" si="77"/>
        <v>0</v>
      </c>
      <c r="J692" s="95"/>
      <c r="K692" s="95"/>
      <c r="L692" s="95"/>
      <c r="M692" s="93">
        <f t="shared" si="78"/>
        <v>0</v>
      </c>
      <c r="N692" s="95"/>
      <c r="O692" s="95"/>
      <c r="P692" s="95"/>
      <c r="Q692" s="55" t="e">
        <f t="shared" si="79"/>
        <v>#DIV/0!</v>
      </c>
      <c r="R692" s="55" t="e">
        <f t="shared" si="80"/>
        <v>#DIV/0!</v>
      </c>
      <c r="S692" s="55" t="e">
        <f t="shared" si="81"/>
        <v>#DIV/0!</v>
      </c>
      <c r="T692" s="55" t="e">
        <f t="shared" si="82"/>
        <v>#DIV/0!</v>
      </c>
      <c r="U692" s="33" t="e">
        <f>M692/#REF!%</f>
        <v>#REF!</v>
      </c>
    </row>
    <row r="693" spans="1:21" ht="27.6" hidden="1" x14ac:dyDescent="0.3">
      <c r="A693" s="76"/>
      <c r="B693" s="34" t="s">
        <v>244</v>
      </c>
      <c r="C693" s="39" t="s">
        <v>344</v>
      </c>
      <c r="D693" s="95"/>
      <c r="E693" s="93">
        <f t="shared" si="76"/>
        <v>0</v>
      </c>
      <c r="F693" s="95"/>
      <c r="G693" s="95"/>
      <c r="H693" s="95"/>
      <c r="I693" s="93">
        <f t="shared" si="77"/>
        <v>0</v>
      </c>
      <c r="J693" s="95"/>
      <c r="K693" s="95"/>
      <c r="L693" s="95"/>
      <c r="M693" s="93">
        <f t="shared" si="78"/>
        <v>0</v>
      </c>
      <c r="N693" s="95"/>
      <c r="O693" s="95"/>
      <c r="P693" s="95"/>
      <c r="Q693" s="55" t="e">
        <f t="shared" si="79"/>
        <v>#DIV/0!</v>
      </c>
      <c r="R693" s="55" t="e">
        <f t="shared" si="80"/>
        <v>#DIV/0!</v>
      </c>
      <c r="S693" s="55" t="e">
        <f t="shared" si="81"/>
        <v>#DIV/0!</v>
      </c>
      <c r="T693" s="55" t="e">
        <f t="shared" si="82"/>
        <v>#DIV/0!</v>
      </c>
      <c r="U693" s="33" t="e">
        <f>M693/#REF!%</f>
        <v>#REF!</v>
      </c>
    </row>
    <row r="694" spans="1:21" ht="27.6" hidden="1" x14ac:dyDescent="0.3">
      <c r="A694" s="76"/>
      <c r="B694" s="34" t="s">
        <v>245</v>
      </c>
      <c r="C694" s="39" t="s">
        <v>345</v>
      </c>
      <c r="D694" s="95"/>
      <c r="E694" s="93">
        <f t="shared" si="76"/>
        <v>0</v>
      </c>
      <c r="F694" s="95"/>
      <c r="G694" s="95"/>
      <c r="H694" s="95"/>
      <c r="I694" s="93">
        <f t="shared" si="77"/>
        <v>0</v>
      </c>
      <c r="J694" s="95"/>
      <c r="K694" s="95"/>
      <c r="L694" s="95"/>
      <c r="M694" s="93">
        <f t="shared" si="78"/>
        <v>0</v>
      </c>
      <c r="N694" s="95"/>
      <c r="O694" s="95"/>
      <c r="P694" s="95"/>
      <c r="Q694" s="55" t="e">
        <f t="shared" si="79"/>
        <v>#DIV/0!</v>
      </c>
      <c r="R694" s="55" t="e">
        <f t="shared" si="80"/>
        <v>#DIV/0!</v>
      </c>
      <c r="S694" s="55" t="e">
        <f t="shared" si="81"/>
        <v>#DIV/0!</v>
      </c>
      <c r="T694" s="55" t="e">
        <f t="shared" si="82"/>
        <v>#DIV/0!</v>
      </c>
      <c r="U694" s="33" t="e">
        <f>M694/#REF!%</f>
        <v>#REF!</v>
      </c>
    </row>
    <row r="695" spans="1:21" ht="69" hidden="1" x14ac:dyDescent="0.3">
      <c r="A695" s="76"/>
      <c r="B695" s="34" t="s">
        <v>246</v>
      </c>
      <c r="C695" s="39" t="s">
        <v>346</v>
      </c>
      <c r="D695" s="95"/>
      <c r="E695" s="93">
        <f t="shared" si="76"/>
        <v>0</v>
      </c>
      <c r="F695" s="95"/>
      <c r="G695" s="95"/>
      <c r="H695" s="95"/>
      <c r="I695" s="93">
        <f t="shared" si="77"/>
        <v>0</v>
      </c>
      <c r="J695" s="95"/>
      <c r="K695" s="95"/>
      <c r="L695" s="95"/>
      <c r="M695" s="93">
        <f t="shared" si="78"/>
        <v>0</v>
      </c>
      <c r="N695" s="95"/>
      <c r="O695" s="95"/>
      <c r="P695" s="95"/>
      <c r="Q695" s="55" t="e">
        <f t="shared" si="79"/>
        <v>#DIV/0!</v>
      </c>
      <c r="R695" s="55" t="e">
        <f t="shared" si="80"/>
        <v>#DIV/0!</v>
      </c>
      <c r="S695" s="55" t="e">
        <f t="shared" si="81"/>
        <v>#DIV/0!</v>
      </c>
      <c r="T695" s="55" t="e">
        <f t="shared" si="82"/>
        <v>#DIV/0!</v>
      </c>
      <c r="U695" s="33" t="e">
        <f>M695/#REF!%</f>
        <v>#REF!</v>
      </c>
    </row>
    <row r="696" spans="1:21" ht="13.8" hidden="1" x14ac:dyDescent="0.3">
      <c r="A696" s="76"/>
      <c r="B696" s="34" t="s">
        <v>247</v>
      </c>
      <c r="C696" s="37" t="s">
        <v>347</v>
      </c>
      <c r="D696" s="95"/>
      <c r="E696" s="93">
        <f t="shared" si="76"/>
        <v>0</v>
      </c>
      <c r="F696" s="95"/>
      <c r="G696" s="95"/>
      <c r="H696" s="95"/>
      <c r="I696" s="93">
        <f t="shared" si="77"/>
        <v>0</v>
      </c>
      <c r="J696" s="95"/>
      <c r="K696" s="95"/>
      <c r="L696" s="95"/>
      <c r="M696" s="93">
        <f t="shared" si="78"/>
        <v>0</v>
      </c>
      <c r="N696" s="95"/>
      <c r="O696" s="95"/>
      <c r="P696" s="95"/>
      <c r="Q696" s="55" t="e">
        <f t="shared" si="79"/>
        <v>#DIV/0!</v>
      </c>
      <c r="R696" s="55" t="e">
        <f t="shared" si="80"/>
        <v>#DIV/0!</v>
      </c>
      <c r="S696" s="55" t="e">
        <f t="shared" si="81"/>
        <v>#DIV/0!</v>
      </c>
      <c r="T696" s="55" t="e">
        <f t="shared" si="82"/>
        <v>#DIV/0!</v>
      </c>
      <c r="U696" s="33" t="e">
        <f>M696/#REF!%</f>
        <v>#REF!</v>
      </c>
    </row>
    <row r="697" spans="1:21" ht="13.8" hidden="1" x14ac:dyDescent="0.3">
      <c r="A697" s="76"/>
      <c r="B697" s="34" t="s">
        <v>251</v>
      </c>
      <c r="C697" s="37" t="s">
        <v>348</v>
      </c>
      <c r="D697" s="95"/>
      <c r="E697" s="93">
        <f t="shared" si="76"/>
        <v>0</v>
      </c>
      <c r="F697" s="95"/>
      <c r="G697" s="95"/>
      <c r="H697" s="95"/>
      <c r="I697" s="93">
        <f t="shared" si="77"/>
        <v>0</v>
      </c>
      <c r="J697" s="95"/>
      <c r="K697" s="95"/>
      <c r="L697" s="95"/>
      <c r="M697" s="93">
        <f t="shared" si="78"/>
        <v>0</v>
      </c>
      <c r="N697" s="95"/>
      <c r="O697" s="95"/>
      <c r="P697" s="95"/>
      <c r="Q697" s="55" t="e">
        <f t="shared" si="79"/>
        <v>#DIV/0!</v>
      </c>
      <c r="R697" s="55" t="e">
        <f t="shared" si="80"/>
        <v>#DIV/0!</v>
      </c>
      <c r="S697" s="55" t="e">
        <f t="shared" si="81"/>
        <v>#DIV/0!</v>
      </c>
      <c r="T697" s="55" t="e">
        <f t="shared" si="82"/>
        <v>#DIV/0!</v>
      </c>
      <c r="U697" s="33" t="e">
        <f>M697/#REF!%</f>
        <v>#REF!</v>
      </c>
    </row>
    <row r="698" spans="1:21" ht="13.8" hidden="1" x14ac:dyDescent="0.3">
      <c r="A698" s="76"/>
      <c r="B698" s="34" t="s">
        <v>252</v>
      </c>
      <c r="C698" s="38" t="s">
        <v>349</v>
      </c>
      <c r="D698" s="95"/>
      <c r="E698" s="93">
        <f t="shared" si="76"/>
        <v>0</v>
      </c>
      <c r="F698" s="95"/>
      <c r="G698" s="95"/>
      <c r="H698" s="95"/>
      <c r="I698" s="93">
        <f t="shared" si="77"/>
        <v>0</v>
      </c>
      <c r="J698" s="95"/>
      <c r="K698" s="95"/>
      <c r="L698" s="95"/>
      <c r="M698" s="93">
        <f t="shared" si="78"/>
        <v>0</v>
      </c>
      <c r="N698" s="95"/>
      <c r="O698" s="95"/>
      <c r="P698" s="95"/>
      <c r="Q698" s="55" t="e">
        <f t="shared" si="79"/>
        <v>#DIV/0!</v>
      </c>
      <c r="R698" s="55" t="e">
        <f t="shared" si="80"/>
        <v>#DIV/0!</v>
      </c>
      <c r="S698" s="55" t="e">
        <f t="shared" si="81"/>
        <v>#DIV/0!</v>
      </c>
      <c r="T698" s="55" t="e">
        <f t="shared" si="82"/>
        <v>#DIV/0!</v>
      </c>
      <c r="U698" s="33" t="e">
        <f>M698/#REF!%</f>
        <v>#REF!</v>
      </c>
    </row>
    <row r="699" spans="1:21" ht="27.6" hidden="1" x14ac:dyDescent="0.3">
      <c r="A699" s="76"/>
      <c r="B699" s="34" t="s">
        <v>253</v>
      </c>
      <c r="C699" s="39" t="s">
        <v>350</v>
      </c>
      <c r="D699" s="95"/>
      <c r="E699" s="93">
        <f t="shared" si="76"/>
        <v>0</v>
      </c>
      <c r="F699" s="95"/>
      <c r="G699" s="95"/>
      <c r="H699" s="95"/>
      <c r="I699" s="93">
        <f t="shared" si="77"/>
        <v>0</v>
      </c>
      <c r="J699" s="95"/>
      <c r="K699" s="95"/>
      <c r="L699" s="95"/>
      <c r="M699" s="93">
        <f t="shared" si="78"/>
        <v>0</v>
      </c>
      <c r="N699" s="95"/>
      <c r="O699" s="95"/>
      <c r="P699" s="95"/>
      <c r="Q699" s="55" t="e">
        <f t="shared" si="79"/>
        <v>#DIV/0!</v>
      </c>
      <c r="R699" s="55" t="e">
        <f t="shared" si="80"/>
        <v>#DIV/0!</v>
      </c>
      <c r="S699" s="55" t="e">
        <f t="shared" si="81"/>
        <v>#DIV/0!</v>
      </c>
      <c r="T699" s="55" t="e">
        <f t="shared" si="82"/>
        <v>#DIV/0!</v>
      </c>
      <c r="U699" s="33" t="e">
        <f>M699/#REF!%</f>
        <v>#REF!</v>
      </c>
    </row>
    <row r="700" spans="1:21" ht="27.6" hidden="1" x14ac:dyDescent="0.3">
      <c r="A700" s="76"/>
      <c r="B700" s="34" t="s">
        <v>254</v>
      </c>
      <c r="C700" s="39" t="s">
        <v>351</v>
      </c>
      <c r="D700" s="95"/>
      <c r="E700" s="93">
        <f t="shared" si="76"/>
        <v>0</v>
      </c>
      <c r="F700" s="95"/>
      <c r="G700" s="95"/>
      <c r="H700" s="95"/>
      <c r="I700" s="93">
        <f t="shared" si="77"/>
        <v>0</v>
      </c>
      <c r="J700" s="95"/>
      <c r="K700" s="95"/>
      <c r="L700" s="95"/>
      <c r="M700" s="93">
        <f t="shared" si="78"/>
        <v>0</v>
      </c>
      <c r="N700" s="95"/>
      <c r="O700" s="95"/>
      <c r="P700" s="95"/>
      <c r="Q700" s="55" t="e">
        <f t="shared" si="79"/>
        <v>#DIV/0!</v>
      </c>
      <c r="R700" s="55" t="e">
        <f t="shared" si="80"/>
        <v>#DIV/0!</v>
      </c>
      <c r="S700" s="55" t="e">
        <f t="shared" si="81"/>
        <v>#DIV/0!</v>
      </c>
      <c r="T700" s="55" t="e">
        <f t="shared" si="82"/>
        <v>#DIV/0!</v>
      </c>
      <c r="U700" s="33" t="e">
        <f>M700/#REF!%</f>
        <v>#REF!</v>
      </c>
    </row>
    <row r="701" spans="1:21" ht="13.8" hidden="1" x14ac:dyDescent="0.3">
      <c r="A701" s="76"/>
      <c r="B701" s="34" t="s">
        <v>255</v>
      </c>
      <c r="C701" s="38" t="s">
        <v>352</v>
      </c>
      <c r="D701" s="95"/>
      <c r="E701" s="93">
        <f t="shared" si="76"/>
        <v>0</v>
      </c>
      <c r="F701" s="95"/>
      <c r="G701" s="95"/>
      <c r="H701" s="95"/>
      <c r="I701" s="93">
        <f t="shared" si="77"/>
        <v>0</v>
      </c>
      <c r="J701" s="95"/>
      <c r="K701" s="95"/>
      <c r="L701" s="95"/>
      <c r="M701" s="93">
        <f t="shared" si="78"/>
        <v>0</v>
      </c>
      <c r="N701" s="95"/>
      <c r="O701" s="95"/>
      <c r="P701" s="95"/>
      <c r="Q701" s="55" t="e">
        <f t="shared" si="79"/>
        <v>#DIV/0!</v>
      </c>
      <c r="R701" s="55" t="e">
        <f t="shared" si="80"/>
        <v>#DIV/0!</v>
      </c>
      <c r="S701" s="55" t="e">
        <f t="shared" si="81"/>
        <v>#DIV/0!</v>
      </c>
      <c r="T701" s="55" t="e">
        <f t="shared" si="82"/>
        <v>#DIV/0!</v>
      </c>
      <c r="U701" s="33" t="e">
        <f>M701/#REF!%</f>
        <v>#REF!</v>
      </c>
    </row>
    <row r="702" spans="1:21" ht="27.6" hidden="1" x14ac:dyDescent="0.3">
      <c r="A702" s="76"/>
      <c r="B702" s="34" t="s">
        <v>256</v>
      </c>
      <c r="C702" s="39" t="s">
        <v>350</v>
      </c>
      <c r="D702" s="95"/>
      <c r="E702" s="93">
        <f t="shared" si="76"/>
        <v>0</v>
      </c>
      <c r="F702" s="95"/>
      <c r="G702" s="95"/>
      <c r="H702" s="95"/>
      <c r="I702" s="93">
        <f t="shared" si="77"/>
        <v>0</v>
      </c>
      <c r="J702" s="95"/>
      <c r="K702" s="95"/>
      <c r="L702" s="95"/>
      <c r="M702" s="93">
        <f t="shared" si="78"/>
        <v>0</v>
      </c>
      <c r="N702" s="95"/>
      <c r="O702" s="95"/>
      <c r="P702" s="95"/>
      <c r="Q702" s="55" t="e">
        <f t="shared" si="79"/>
        <v>#DIV/0!</v>
      </c>
      <c r="R702" s="55" t="e">
        <f t="shared" si="80"/>
        <v>#DIV/0!</v>
      </c>
      <c r="S702" s="55" t="e">
        <f t="shared" si="81"/>
        <v>#DIV/0!</v>
      </c>
      <c r="T702" s="55" t="e">
        <f t="shared" si="82"/>
        <v>#DIV/0!</v>
      </c>
      <c r="U702" s="33" t="e">
        <f>M702/#REF!%</f>
        <v>#REF!</v>
      </c>
    </row>
    <row r="703" spans="1:21" ht="27.6" hidden="1" x14ac:dyDescent="0.3">
      <c r="A703" s="76"/>
      <c r="B703" s="34" t="s">
        <v>257</v>
      </c>
      <c r="C703" s="39" t="s">
        <v>351</v>
      </c>
      <c r="D703" s="95"/>
      <c r="E703" s="93">
        <f t="shared" si="76"/>
        <v>0</v>
      </c>
      <c r="F703" s="95"/>
      <c r="G703" s="95"/>
      <c r="H703" s="95"/>
      <c r="I703" s="93">
        <f t="shared" si="77"/>
        <v>0</v>
      </c>
      <c r="J703" s="95"/>
      <c r="K703" s="95"/>
      <c r="L703" s="95"/>
      <c r="M703" s="93">
        <f t="shared" si="78"/>
        <v>0</v>
      </c>
      <c r="N703" s="95"/>
      <c r="O703" s="95"/>
      <c r="P703" s="95"/>
      <c r="Q703" s="55" t="e">
        <f t="shared" si="79"/>
        <v>#DIV/0!</v>
      </c>
      <c r="R703" s="55" t="e">
        <f t="shared" si="80"/>
        <v>#DIV/0!</v>
      </c>
      <c r="S703" s="55" t="e">
        <f t="shared" si="81"/>
        <v>#DIV/0!</v>
      </c>
      <c r="T703" s="55" t="e">
        <f t="shared" si="82"/>
        <v>#DIV/0!</v>
      </c>
      <c r="U703" s="33" t="e">
        <f>M703/#REF!%</f>
        <v>#REF!</v>
      </c>
    </row>
    <row r="704" spans="1:21" ht="41.4" hidden="1" x14ac:dyDescent="0.3">
      <c r="A704" s="76"/>
      <c r="B704" s="34" t="s">
        <v>258</v>
      </c>
      <c r="C704" s="38" t="s">
        <v>353</v>
      </c>
      <c r="D704" s="95"/>
      <c r="E704" s="93">
        <f t="shared" si="76"/>
        <v>0</v>
      </c>
      <c r="F704" s="95"/>
      <c r="G704" s="95"/>
      <c r="H704" s="95"/>
      <c r="I704" s="93">
        <f t="shared" si="77"/>
        <v>0</v>
      </c>
      <c r="J704" s="95"/>
      <c r="K704" s="95"/>
      <c r="L704" s="95"/>
      <c r="M704" s="93">
        <f t="shared" si="78"/>
        <v>0</v>
      </c>
      <c r="N704" s="95"/>
      <c r="O704" s="95"/>
      <c r="P704" s="95"/>
      <c r="Q704" s="55" t="e">
        <f t="shared" si="79"/>
        <v>#DIV/0!</v>
      </c>
      <c r="R704" s="55" t="e">
        <f t="shared" si="80"/>
        <v>#DIV/0!</v>
      </c>
      <c r="S704" s="55" t="e">
        <f t="shared" si="81"/>
        <v>#DIV/0!</v>
      </c>
      <c r="T704" s="55" t="e">
        <f t="shared" si="82"/>
        <v>#DIV/0!</v>
      </c>
      <c r="U704" s="33" t="e">
        <f>M704/#REF!%</f>
        <v>#REF!</v>
      </c>
    </row>
    <row r="705" spans="1:21" ht="27.6" hidden="1" x14ac:dyDescent="0.3">
      <c r="A705" s="76"/>
      <c r="B705" s="34" t="s">
        <v>259</v>
      </c>
      <c r="C705" s="39" t="s">
        <v>350</v>
      </c>
      <c r="D705" s="95"/>
      <c r="E705" s="93">
        <f t="shared" si="76"/>
        <v>0</v>
      </c>
      <c r="F705" s="95"/>
      <c r="G705" s="95"/>
      <c r="H705" s="95"/>
      <c r="I705" s="93">
        <f t="shared" si="77"/>
        <v>0</v>
      </c>
      <c r="J705" s="95"/>
      <c r="K705" s="95"/>
      <c r="L705" s="95"/>
      <c r="M705" s="93">
        <f t="shared" si="78"/>
        <v>0</v>
      </c>
      <c r="N705" s="95"/>
      <c r="O705" s="95"/>
      <c r="P705" s="95"/>
      <c r="Q705" s="55" t="e">
        <f t="shared" si="79"/>
        <v>#DIV/0!</v>
      </c>
      <c r="R705" s="55" t="e">
        <f t="shared" si="80"/>
        <v>#DIV/0!</v>
      </c>
      <c r="S705" s="55" t="e">
        <f t="shared" si="81"/>
        <v>#DIV/0!</v>
      </c>
      <c r="T705" s="55" t="e">
        <f t="shared" si="82"/>
        <v>#DIV/0!</v>
      </c>
      <c r="U705" s="33" t="e">
        <f>M705/#REF!%</f>
        <v>#REF!</v>
      </c>
    </row>
    <row r="706" spans="1:21" ht="27.6" hidden="1" x14ac:dyDescent="0.3">
      <c r="A706" s="76"/>
      <c r="B706" s="34" t="s">
        <v>260</v>
      </c>
      <c r="C706" s="39" t="s">
        <v>351</v>
      </c>
      <c r="D706" s="95"/>
      <c r="E706" s="93">
        <f t="shared" si="76"/>
        <v>0</v>
      </c>
      <c r="F706" s="95"/>
      <c r="G706" s="95"/>
      <c r="H706" s="95"/>
      <c r="I706" s="93">
        <f t="shared" si="77"/>
        <v>0</v>
      </c>
      <c r="J706" s="95"/>
      <c r="K706" s="95"/>
      <c r="L706" s="95"/>
      <c r="M706" s="93">
        <f t="shared" si="78"/>
        <v>0</v>
      </c>
      <c r="N706" s="95"/>
      <c r="O706" s="95"/>
      <c r="P706" s="95"/>
      <c r="Q706" s="55" t="e">
        <f t="shared" si="79"/>
        <v>#DIV/0!</v>
      </c>
      <c r="R706" s="55" t="e">
        <f t="shared" si="80"/>
        <v>#DIV/0!</v>
      </c>
      <c r="S706" s="55" t="e">
        <f t="shared" si="81"/>
        <v>#DIV/0!</v>
      </c>
      <c r="T706" s="55" t="e">
        <f t="shared" si="82"/>
        <v>#DIV/0!</v>
      </c>
      <c r="U706" s="33" t="e">
        <f>M706/#REF!%</f>
        <v>#REF!</v>
      </c>
    </row>
    <row r="707" spans="1:21" ht="13.8" hidden="1" x14ac:dyDescent="0.3">
      <c r="A707" s="76"/>
      <c r="B707" s="34" t="s">
        <v>261</v>
      </c>
      <c r="C707" s="37" t="s">
        <v>354</v>
      </c>
      <c r="D707" s="95"/>
      <c r="E707" s="93">
        <f t="shared" si="76"/>
        <v>0</v>
      </c>
      <c r="F707" s="95"/>
      <c r="G707" s="95"/>
      <c r="H707" s="95"/>
      <c r="I707" s="93">
        <f t="shared" si="77"/>
        <v>0</v>
      </c>
      <c r="J707" s="95"/>
      <c r="K707" s="95"/>
      <c r="L707" s="95"/>
      <c r="M707" s="93">
        <f t="shared" si="78"/>
        <v>0</v>
      </c>
      <c r="N707" s="95"/>
      <c r="O707" s="95"/>
      <c r="P707" s="95"/>
      <c r="Q707" s="55" t="e">
        <f t="shared" si="79"/>
        <v>#DIV/0!</v>
      </c>
      <c r="R707" s="55" t="e">
        <f t="shared" si="80"/>
        <v>#DIV/0!</v>
      </c>
      <c r="S707" s="55" t="e">
        <f t="shared" si="81"/>
        <v>#DIV/0!</v>
      </c>
      <c r="T707" s="55" t="e">
        <f t="shared" si="82"/>
        <v>#DIV/0!</v>
      </c>
      <c r="U707" s="33" t="e">
        <f>M707/#REF!%</f>
        <v>#REF!</v>
      </c>
    </row>
    <row r="708" spans="1:21" ht="41.4" hidden="1" x14ac:dyDescent="0.3">
      <c r="A708" s="76"/>
      <c r="B708" s="34" t="s">
        <v>262</v>
      </c>
      <c r="C708" s="38" t="s">
        <v>355</v>
      </c>
      <c r="D708" s="95"/>
      <c r="E708" s="93">
        <f t="shared" si="76"/>
        <v>0</v>
      </c>
      <c r="F708" s="95"/>
      <c r="G708" s="95"/>
      <c r="H708" s="95"/>
      <c r="I708" s="93">
        <f t="shared" si="77"/>
        <v>0</v>
      </c>
      <c r="J708" s="95"/>
      <c r="K708" s="95"/>
      <c r="L708" s="95"/>
      <c r="M708" s="93">
        <f t="shared" si="78"/>
        <v>0</v>
      </c>
      <c r="N708" s="95"/>
      <c r="O708" s="95"/>
      <c r="P708" s="95"/>
      <c r="Q708" s="55" t="e">
        <f t="shared" si="79"/>
        <v>#DIV/0!</v>
      </c>
      <c r="R708" s="55" t="e">
        <f t="shared" si="80"/>
        <v>#DIV/0!</v>
      </c>
      <c r="S708" s="55" t="e">
        <f t="shared" si="81"/>
        <v>#DIV/0!</v>
      </c>
      <c r="T708" s="55" t="e">
        <f t="shared" si="82"/>
        <v>#DIV/0!</v>
      </c>
      <c r="U708" s="33" t="e">
        <f>M708/#REF!%</f>
        <v>#REF!</v>
      </c>
    </row>
    <row r="709" spans="1:21" ht="13.8" hidden="1" x14ac:dyDescent="0.3">
      <c r="A709" s="76"/>
      <c r="B709" s="34" t="s">
        <v>263</v>
      </c>
      <c r="C709" s="38" t="s">
        <v>356</v>
      </c>
      <c r="D709" s="95"/>
      <c r="E709" s="93">
        <f t="shared" si="76"/>
        <v>0</v>
      </c>
      <c r="F709" s="95"/>
      <c r="G709" s="95"/>
      <c r="H709" s="95"/>
      <c r="I709" s="93">
        <f t="shared" si="77"/>
        <v>0</v>
      </c>
      <c r="J709" s="95"/>
      <c r="K709" s="95"/>
      <c r="L709" s="95"/>
      <c r="M709" s="93">
        <f t="shared" si="78"/>
        <v>0</v>
      </c>
      <c r="N709" s="95"/>
      <c r="O709" s="95"/>
      <c r="P709" s="95"/>
      <c r="Q709" s="55" t="e">
        <f t="shared" si="79"/>
        <v>#DIV/0!</v>
      </c>
      <c r="R709" s="55" t="e">
        <f t="shared" si="80"/>
        <v>#DIV/0!</v>
      </c>
      <c r="S709" s="55" t="e">
        <f t="shared" si="81"/>
        <v>#DIV/0!</v>
      </c>
      <c r="T709" s="55" t="e">
        <f t="shared" si="82"/>
        <v>#DIV/0!</v>
      </c>
      <c r="U709" s="33" t="e">
        <f>M709/#REF!%</f>
        <v>#REF!</v>
      </c>
    </row>
    <row r="710" spans="1:21" ht="27.6" hidden="1" x14ac:dyDescent="0.3">
      <c r="A710" s="76"/>
      <c r="B710" s="34" t="s">
        <v>264</v>
      </c>
      <c r="C710" s="39" t="s">
        <v>357</v>
      </c>
      <c r="D710" s="95"/>
      <c r="E710" s="93">
        <f t="shared" si="76"/>
        <v>0</v>
      </c>
      <c r="F710" s="95"/>
      <c r="G710" s="95"/>
      <c r="H710" s="95"/>
      <c r="I710" s="93">
        <f t="shared" si="77"/>
        <v>0</v>
      </c>
      <c r="J710" s="95"/>
      <c r="K710" s="95"/>
      <c r="L710" s="95"/>
      <c r="M710" s="93">
        <f t="shared" si="78"/>
        <v>0</v>
      </c>
      <c r="N710" s="95"/>
      <c r="O710" s="95"/>
      <c r="P710" s="95"/>
      <c r="Q710" s="55" t="e">
        <f t="shared" si="79"/>
        <v>#DIV/0!</v>
      </c>
      <c r="R710" s="55" t="e">
        <f t="shared" si="80"/>
        <v>#DIV/0!</v>
      </c>
      <c r="S710" s="55" t="e">
        <f t="shared" si="81"/>
        <v>#DIV/0!</v>
      </c>
      <c r="T710" s="55" t="e">
        <f t="shared" si="82"/>
        <v>#DIV/0!</v>
      </c>
      <c r="U710" s="33" t="e">
        <f>M710/#REF!%</f>
        <v>#REF!</v>
      </c>
    </row>
    <row r="711" spans="1:21" ht="27.6" hidden="1" x14ac:dyDescent="0.3">
      <c r="A711" s="76"/>
      <c r="B711" s="34" t="s">
        <v>265</v>
      </c>
      <c r="C711" s="39" t="s">
        <v>358</v>
      </c>
      <c r="D711" s="95"/>
      <c r="E711" s="93">
        <f t="shared" si="76"/>
        <v>0</v>
      </c>
      <c r="F711" s="95"/>
      <c r="G711" s="95"/>
      <c r="H711" s="95"/>
      <c r="I711" s="93">
        <f t="shared" si="77"/>
        <v>0</v>
      </c>
      <c r="J711" s="95"/>
      <c r="K711" s="95"/>
      <c r="L711" s="95"/>
      <c r="M711" s="93">
        <f t="shared" si="78"/>
        <v>0</v>
      </c>
      <c r="N711" s="95"/>
      <c r="O711" s="95"/>
      <c r="P711" s="95"/>
      <c r="Q711" s="55" t="e">
        <f t="shared" si="79"/>
        <v>#DIV/0!</v>
      </c>
      <c r="R711" s="55" t="e">
        <f t="shared" si="80"/>
        <v>#DIV/0!</v>
      </c>
      <c r="S711" s="55" t="e">
        <f t="shared" si="81"/>
        <v>#DIV/0!</v>
      </c>
      <c r="T711" s="55" t="e">
        <f t="shared" si="82"/>
        <v>#DIV/0!</v>
      </c>
      <c r="U711" s="33" t="e">
        <f>M711/#REF!%</f>
        <v>#REF!</v>
      </c>
    </row>
    <row r="712" spans="1:21" ht="27.6" hidden="1" x14ac:dyDescent="0.3">
      <c r="A712" s="76"/>
      <c r="B712" s="34" t="s">
        <v>145</v>
      </c>
      <c r="C712" s="36" t="s">
        <v>359</v>
      </c>
      <c r="D712" s="95"/>
      <c r="E712" s="93">
        <f t="shared" si="76"/>
        <v>0</v>
      </c>
      <c r="F712" s="95"/>
      <c r="G712" s="95"/>
      <c r="H712" s="95"/>
      <c r="I712" s="93">
        <f t="shared" si="77"/>
        <v>0</v>
      </c>
      <c r="J712" s="95"/>
      <c r="K712" s="95"/>
      <c r="L712" s="95"/>
      <c r="M712" s="93">
        <f t="shared" si="78"/>
        <v>0</v>
      </c>
      <c r="N712" s="95"/>
      <c r="O712" s="95"/>
      <c r="P712" s="95"/>
      <c r="Q712" s="55" t="e">
        <f t="shared" si="79"/>
        <v>#DIV/0!</v>
      </c>
      <c r="R712" s="55" t="e">
        <f t="shared" si="80"/>
        <v>#DIV/0!</v>
      </c>
      <c r="S712" s="55" t="e">
        <f t="shared" si="81"/>
        <v>#DIV/0!</v>
      </c>
      <c r="T712" s="55" t="e">
        <f t="shared" si="82"/>
        <v>#DIV/0!</v>
      </c>
      <c r="U712" s="33" t="e">
        <f>M712/#REF!%</f>
        <v>#REF!</v>
      </c>
    </row>
    <row r="713" spans="1:21" ht="13.8" hidden="1" x14ac:dyDescent="0.3">
      <c r="A713" s="76"/>
      <c r="B713" s="34" t="s">
        <v>146</v>
      </c>
      <c r="C713" s="42" t="s">
        <v>664</v>
      </c>
      <c r="D713" s="95"/>
      <c r="E713" s="93">
        <f t="shared" si="76"/>
        <v>0</v>
      </c>
      <c r="F713" s="95"/>
      <c r="G713" s="95"/>
      <c r="H713" s="95"/>
      <c r="I713" s="93">
        <f t="shared" si="77"/>
        <v>0</v>
      </c>
      <c r="J713" s="95"/>
      <c r="K713" s="95"/>
      <c r="L713" s="95"/>
      <c r="M713" s="93">
        <f t="shared" si="78"/>
        <v>0</v>
      </c>
      <c r="N713" s="95"/>
      <c r="O713" s="95"/>
      <c r="P713" s="95"/>
      <c r="Q713" s="55" t="e">
        <f t="shared" si="79"/>
        <v>#DIV/0!</v>
      </c>
      <c r="R713" s="55" t="e">
        <f t="shared" si="80"/>
        <v>#DIV/0!</v>
      </c>
      <c r="S713" s="55" t="e">
        <f t="shared" si="81"/>
        <v>#DIV/0!</v>
      </c>
      <c r="T713" s="55" t="e">
        <f t="shared" si="82"/>
        <v>#DIV/0!</v>
      </c>
      <c r="U713" s="33" t="e">
        <f>M713/#REF!%</f>
        <v>#REF!</v>
      </c>
    </row>
    <row r="714" spans="1:21" ht="27.6" hidden="1" x14ac:dyDescent="0.3">
      <c r="A714" s="76"/>
      <c r="B714" s="34" t="s">
        <v>266</v>
      </c>
      <c r="C714" s="38" t="s">
        <v>360</v>
      </c>
      <c r="D714" s="95"/>
      <c r="E714" s="93">
        <f t="shared" si="76"/>
        <v>0</v>
      </c>
      <c r="F714" s="95"/>
      <c r="G714" s="95"/>
      <c r="H714" s="95"/>
      <c r="I714" s="93">
        <f t="shared" si="77"/>
        <v>0</v>
      </c>
      <c r="J714" s="95"/>
      <c r="K714" s="95"/>
      <c r="L714" s="95"/>
      <c r="M714" s="93">
        <f t="shared" si="78"/>
        <v>0</v>
      </c>
      <c r="N714" s="95"/>
      <c r="O714" s="95"/>
      <c r="P714" s="95"/>
      <c r="Q714" s="55" t="e">
        <f t="shared" si="79"/>
        <v>#DIV/0!</v>
      </c>
      <c r="R714" s="55" t="e">
        <f t="shared" si="80"/>
        <v>#DIV/0!</v>
      </c>
      <c r="S714" s="55" t="e">
        <f t="shared" si="81"/>
        <v>#DIV/0!</v>
      </c>
      <c r="T714" s="55" t="e">
        <f t="shared" si="82"/>
        <v>#DIV/0!</v>
      </c>
      <c r="U714" s="33" t="e">
        <f>M714/#REF!%</f>
        <v>#REF!</v>
      </c>
    </row>
    <row r="715" spans="1:21" ht="27.6" hidden="1" x14ac:dyDescent="0.3">
      <c r="A715" s="76"/>
      <c r="B715" s="34" t="s">
        <v>267</v>
      </c>
      <c r="C715" s="39" t="s">
        <v>361</v>
      </c>
      <c r="D715" s="95"/>
      <c r="E715" s="93">
        <f t="shared" ref="E715:E778" si="83">F715+G715</f>
        <v>0</v>
      </c>
      <c r="F715" s="95"/>
      <c r="G715" s="95"/>
      <c r="H715" s="95"/>
      <c r="I715" s="93">
        <f t="shared" ref="I715:I778" si="84">J715+K715</f>
        <v>0</v>
      </c>
      <c r="J715" s="95"/>
      <c r="K715" s="95"/>
      <c r="L715" s="95"/>
      <c r="M715" s="93">
        <f t="shared" ref="M715:M778" si="85">N715+O715</f>
        <v>0</v>
      </c>
      <c r="N715" s="95"/>
      <c r="O715" s="95"/>
      <c r="P715" s="95"/>
      <c r="Q715" s="55" t="e">
        <f t="shared" ref="Q715:Q778" si="86">M715/I715*100</f>
        <v>#DIV/0!</v>
      </c>
      <c r="R715" s="55" t="e">
        <f t="shared" ref="R715:R778" si="87">N715/J715*100</f>
        <v>#DIV/0!</v>
      </c>
      <c r="S715" s="55" t="e">
        <f t="shared" ref="S715:S778" si="88">O715/K715*100</f>
        <v>#DIV/0!</v>
      </c>
      <c r="T715" s="55" t="e">
        <f t="shared" ref="T715:T778" si="89">P715/L715*100</f>
        <v>#DIV/0!</v>
      </c>
      <c r="U715" s="33" t="e">
        <f>M715/#REF!%</f>
        <v>#REF!</v>
      </c>
    </row>
    <row r="716" spans="1:21" ht="27.6" hidden="1" x14ac:dyDescent="0.3">
      <c r="A716" s="76"/>
      <c r="B716" s="34" t="s">
        <v>268</v>
      </c>
      <c r="C716" s="39" t="s">
        <v>362</v>
      </c>
      <c r="D716" s="95"/>
      <c r="E716" s="93">
        <f t="shared" si="83"/>
        <v>0</v>
      </c>
      <c r="F716" s="95"/>
      <c r="G716" s="95"/>
      <c r="H716" s="95"/>
      <c r="I716" s="93">
        <f t="shared" si="84"/>
        <v>0</v>
      </c>
      <c r="J716" s="95"/>
      <c r="K716" s="95"/>
      <c r="L716" s="95"/>
      <c r="M716" s="93">
        <f t="shared" si="85"/>
        <v>0</v>
      </c>
      <c r="N716" s="95"/>
      <c r="O716" s="95"/>
      <c r="P716" s="95"/>
      <c r="Q716" s="55" t="e">
        <f t="shared" si="86"/>
        <v>#DIV/0!</v>
      </c>
      <c r="R716" s="55" t="e">
        <f t="shared" si="87"/>
        <v>#DIV/0!</v>
      </c>
      <c r="S716" s="55" t="e">
        <f t="shared" si="88"/>
        <v>#DIV/0!</v>
      </c>
      <c r="T716" s="55" t="e">
        <f t="shared" si="89"/>
        <v>#DIV/0!</v>
      </c>
      <c r="U716" s="33" t="e">
        <f>M716/#REF!%</f>
        <v>#REF!</v>
      </c>
    </row>
    <row r="717" spans="1:21" ht="27.6" hidden="1" x14ac:dyDescent="0.3">
      <c r="A717" s="76"/>
      <c r="B717" s="34" t="s">
        <v>269</v>
      </c>
      <c r="C717" s="39" t="s">
        <v>363</v>
      </c>
      <c r="D717" s="95"/>
      <c r="E717" s="93">
        <f t="shared" si="83"/>
        <v>0</v>
      </c>
      <c r="F717" s="95"/>
      <c r="G717" s="95"/>
      <c r="H717" s="95"/>
      <c r="I717" s="93">
        <f t="shared" si="84"/>
        <v>0</v>
      </c>
      <c r="J717" s="95"/>
      <c r="K717" s="95"/>
      <c r="L717" s="95"/>
      <c r="M717" s="93">
        <f t="shared" si="85"/>
        <v>0</v>
      </c>
      <c r="N717" s="95"/>
      <c r="O717" s="95"/>
      <c r="P717" s="95"/>
      <c r="Q717" s="55" t="e">
        <f t="shared" si="86"/>
        <v>#DIV/0!</v>
      </c>
      <c r="R717" s="55" t="e">
        <f t="shared" si="87"/>
        <v>#DIV/0!</v>
      </c>
      <c r="S717" s="55" t="e">
        <f t="shared" si="88"/>
        <v>#DIV/0!</v>
      </c>
      <c r="T717" s="55" t="e">
        <f t="shared" si="89"/>
        <v>#DIV/0!</v>
      </c>
      <c r="U717" s="33" t="e">
        <f>M717/#REF!%</f>
        <v>#REF!</v>
      </c>
    </row>
    <row r="718" spans="1:21" ht="27.6" hidden="1" x14ac:dyDescent="0.3">
      <c r="A718" s="76"/>
      <c r="B718" s="34" t="s">
        <v>270</v>
      </c>
      <c r="C718" s="39" t="s">
        <v>364</v>
      </c>
      <c r="D718" s="95"/>
      <c r="E718" s="93">
        <f t="shared" si="83"/>
        <v>0</v>
      </c>
      <c r="F718" s="95"/>
      <c r="G718" s="95"/>
      <c r="H718" s="95"/>
      <c r="I718" s="93">
        <f t="shared" si="84"/>
        <v>0</v>
      </c>
      <c r="J718" s="95"/>
      <c r="K718" s="95"/>
      <c r="L718" s="95"/>
      <c r="M718" s="93">
        <f t="shared" si="85"/>
        <v>0</v>
      </c>
      <c r="N718" s="95"/>
      <c r="O718" s="95"/>
      <c r="P718" s="95"/>
      <c r="Q718" s="55" t="e">
        <f t="shared" si="86"/>
        <v>#DIV/0!</v>
      </c>
      <c r="R718" s="55" t="e">
        <f t="shared" si="87"/>
        <v>#DIV/0!</v>
      </c>
      <c r="S718" s="55" t="e">
        <f t="shared" si="88"/>
        <v>#DIV/0!</v>
      </c>
      <c r="T718" s="55" t="e">
        <f t="shared" si="89"/>
        <v>#DIV/0!</v>
      </c>
      <c r="U718" s="33" t="e">
        <f>M718/#REF!%</f>
        <v>#REF!</v>
      </c>
    </row>
    <row r="719" spans="1:21" ht="41.4" hidden="1" x14ac:dyDescent="0.3">
      <c r="A719" s="76"/>
      <c r="B719" s="34" t="s">
        <v>271</v>
      </c>
      <c r="C719" s="39" t="s">
        <v>365</v>
      </c>
      <c r="D719" s="95"/>
      <c r="E719" s="93">
        <f t="shared" si="83"/>
        <v>0</v>
      </c>
      <c r="F719" s="95"/>
      <c r="G719" s="95"/>
      <c r="H719" s="95"/>
      <c r="I719" s="93">
        <f t="shared" si="84"/>
        <v>0</v>
      </c>
      <c r="J719" s="95"/>
      <c r="K719" s="95"/>
      <c r="L719" s="95"/>
      <c r="M719" s="93">
        <f t="shared" si="85"/>
        <v>0</v>
      </c>
      <c r="N719" s="95"/>
      <c r="O719" s="95"/>
      <c r="P719" s="95"/>
      <c r="Q719" s="55" t="e">
        <f t="shared" si="86"/>
        <v>#DIV/0!</v>
      </c>
      <c r="R719" s="55" t="e">
        <f t="shared" si="87"/>
        <v>#DIV/0!</v>
      </c>
      <c r="S719" s="55" t="e">
        <f t="shared" si="88"/>
        <v>#DIV/0!</v>
      </c>
      <c r="T719" s="55" t="e">
        <f t="shared" si="89"/>
        <v>#DIV/0!</v>
      </c>
      <c r="U719" s="33" t="e">
        <f>M719/#REF!%</f>
        <v>#REF!</v>
      </c>
    </row>
    <row r="720" spans="1:21" ht="27.6" hidden="1" x14ac:dyDescent="0.3">
      <c r="A720" s="76"/>
      <c r="B720" s="34" t="s">
        <v>272</v>
      </c>
      <c r="C720" s="39" t="s">
        <v>366</v>
      </c>
      <c r="D720" s="95"/>
      <c r="E720" s="93">
        <f t="shared" si="83"/>
        <v>0</v>
      </c>
      <c r="F720" s="95"/>
      <c r="G720" s="95"/>
      <c r="H720" s="95"/>
      <c r="I720" s="93">
        <f t="shared" si="84"/>
        <v>0</v>
      </c>
      <c r="J720" s="95"/>
      <c r="K720" s="95"/>
      <c r="L720" s="95"/>
      <c r="M720" s="93">
        <f t="shared" si="85"/>
        <v>0</v>
      </c>
      <c r="N720" s="95"/>
      <c r="O720" s="95"/>
      <c r="P720" s="95"/>
      <c r="Q720" s="55" t="e">
        <f t="shared" si="86"/>
        <v>#DIV/0!</v>
      </c>
      <c r="R720" s="55" t="e">
        <f t="shared" si="87"/>
        <v>#DIV/0!</v>
      </c>
      <c r="S720" s="55" t="e">
        <f t="shared" si="88"/>
        <v>#DIV/0!</v>
      </c>
      <c r="T720" s="55" t="e">
        <f t="shared" si="89"/>
        <v>#DIV/0!</v>
      </c>
      <c r="U720" s="33" t="e">
        <f>M720/#REF!%</f>
        <v>#REF!</v>
      </c>
    </row>
    <row r="721" spans="1:21" ht="27.6" hidden="1" x14ac:dyDescent="0.3">
      <c r="A721" s="76"/>
      <c r="B721" s="34" t="s">
        <v>273</v>
      </c>
      <c r="C721" s="39" t="s">
        <v>367</v>
      </c>
      <c r="D721" s="95"/>
      <c r="E721" s="93">
        <f t="shared" si="83"/>
        <v>0</v>
      </c>
      <c r="F721" s="95"/>
      <c r="G721" s="95"/>
      <c r="H721" s="95"/>
      <c r="I721" s="93">
        <f t="shared" si="84"/>
        <v>0</v>
      </c>
      <c r="J721" s="95"/>
      <c r="K721" s="95"/>
      <c r="L721" s="95"/>
      <c r="M721" s="93">
        <f t="shared" si="85"/>
        <v>0</v>
      </c>
      <c r="N721" s="95"/>
      <c r="O721" s="95"/>
      <c r="P721" s="95"/>
      <c r="Q721" s="55" t="e">
        <f t="shared" si="86"/>
        <v>#DIV/0!</v>
      </c>
      <c r="R721" s="55" t="e">
        <f t="shared" si="87"/>
        <v>#DIV/0!</v>
      </c>
      <c r="S721" s="55" t="e">
        <f t="shared" si="88"/>
        <v>#DIV/0!</v>
      </c>
      <c r="T721" s="55" t="e">
        <f t="shared" si="89"/>
        <v>#DIV/0!</v>
      </c>
      <c r="U721" s="33" t="e">
        <f>M721/#REF!%</f>
        <v>#REF!</v>
      </c>
    </row>
    <row r="722" spans="1:21" ht="41.4" hidden="1" x14ac:dyDescent="0.3">
      <c r="A722" s="76"/>
      <c r="B722" s="34" t="s">
        <v>274</v>
      </c>
      <c r="C722" s="39" t="s">
        <v>368</v>
      </c>
      <c r="D722" s="95"/>
      <c r="E722" s="93">
        <f t="shared" si="83"/>
        <v>0</v>
      </c>
      <c r="F722" s="95"/>
      <c r="G722" s="95"/>
      <c r="H722" s="95"/>
      <c r="I722" s="93">
        <f t="shared" si="84"/>
        <v>0</v>
      </c>
      <c r="J722" s="95"/>
      <c r="K722" s="95"/>
      <c r="L722" s="95"/>
      <c r="M722" s="93">
        <f t="shared" si="85"/>
        <v>0</v>
      </c>
      <c r="N722" s="95"/>
      <c r="O722" s="95"/>
      <c r="P722" s="95"/>
      <c r="Q722" s="55" t="e">
        <f t="shared" si="86"/>
        <v>#DIV/0!</v>
      </c>
      <c r="R722" s="55" t="e">
        <f t="shared" si="87"/>
        <v>#DIV/0!</v>
      </c>
      <c r="S722" s="55" t="e">
        <f t="shared" si="88"/>
        <v>#DIV/0!</v>
      </c>
      <c r="T722" s="55" t="e">
        <f t="shared" si="89"/>
        <v>#DIV/0!</v>
      </c>
      <c r="U722" s="33" t="e">
        <f>M722/#REF!%</f>
        <v>#REF!</v>
      </c>
    </row>
    <row r="723" spans="1:21" ht="27.6" hidden="1" x14ac:dyDescent="0.3">
      <c r="A723" s="76"/>
      <c r="B723" s="34" t="s">
        <v>275</v>
      </c>
      <c r="C723" s="38" t="s">
        <v>369</v>
      </c>
      <c r="D723" s="95"/>
      <c r="E723" s="93">
        <f t="shared" si="83"/>
        <v>0</v>
      </c>
      <c r="F723" s="95"/>
      <c r="G723" s="95"/>
      <c r="H723" s="95"/>
      <c r="I723" s="93">
        <f t="shared" si="84"/>
        <v>0</v>
      </c>
      <c r="J723" s="95"/>
      <c r="K723" s="95"/>
      <c r="L723" s="95"/>
      <c r="M723" s="93">
        <f t="shared" si="85"/>
        <v>0</v>
      </c>
      <c r="N723" s="95"/>
      <c r="O723" s="95"/>
      <c r="P723" s="95"/>
      <c r="Q723" s="55" t="e">
        <f t="shared" si="86"/>
        <v>#DIV/0!</v>
      </c>
      <c r="R723" s="55" t="e">
        <f t="shared" si="87"/>
        <v>#DIV/0!</v>
      </c>
      <c r="S723" s="55" t="e">
        <f t="shared" si="88"/>
        <v>#DIV/0!</v>
      </c>
      <c r="T723" s="55" t="e">
        <f t="shared" si="89"/>
        <v>#DIV/0!</v>
      </c>
      <c r="U723" s="33" t="e">
        <f>M723/#REF!%</f>
        <v>#REF!</v>
      </c>
    </row>
    <row r="724" spans="1:21" ht="27.6" hidden="1" x14ac:dyDescent="0.3">
      <c r="A724" s="76"/>
      <c r="B724" s="34" t="s">
        <v>276</v>
      </c>
      <c r="C724" s="39" t="s">
        <v>370</v>
      </c>
      <c r="D724" s="95"/>
      <c r="E724" s="93">
        <f t="shared" si="83"/>
        <v>0</v>
      </c>
      <c r="F724" s="95"/>
      <c r="G724" s="95"/>
      <c r="H724" s="95"/>
      <c r="I724" s="93">
        <f t="shared" si="84"/>
        <v>0</v>
      </c>
      <c r="J724" s="95"/>
      <c r="K724" s="95"/>
      <c r="L724" s="95"/>
      <c r="M724" s="93">
        <f t="shared" si="85"/>
        <v>0</v>
      </c>
      <c r="N724" s="95"/>
      <c r="O724" s="95"/>
      <c r="P724" s="95"/>
      <c r="Q724" s="55" t="e">
        <f t="shared" si="86"/>
        <v>#DIV/0!</v>
      </c>
      <c r="R724" s="55" t="e">
        <f t="shared" si="87"/>
        <v>#DIV/0!</v>
      </c>
      <c r="S724" s="55" t="e">
        <f t="shared" si="88"/>
        <v>#DIV/0!</v>
      </c>
      <c r="T724" s="55" t="e">
        <f t="shared" si="89"/>
        <v>#DIV/0!</v>
      </c>
      <c r="U724" s="33" t="e">
        <f>M724/#REF!%</f>
        <v>#REF!</v>
      </c>
    </row>
    <row r="725" spans="1:21" ht="48" hidden="1" x14ac:dyDescent="0.3">
      <c r="A725" s="76" t="s">
        <v>408</v>
      </c>
      <c r="B725" s="34"/>
      <c r="C725" s="47" t="s">
        <v>409</v>
      </c>
      <c r="D725" s="95"/>
      <c r="E725" s="93">
        <f t="shared" si="83"/>
        <v>0</v>
      </c>
      <c r="F725" s="95"/>
      <c r="G725" s="95"/>
      <c r="H725" s="95"/>
      <c r="I725" s="93">
        <f t="shared" si="84"/>
        <v>0</v>
      </c>
      <c r="J725" s="95"/>
      <c r="K725" s="95"/>
      <c r="L725" s="95"/>
      <c r="M725" s="93">
        <f t="shared" si="85"/>
        <v>0</v>
      </c>
      <c r="N725" s="95"/>
      <c r="O725" s="95"/>
      <c r="P725" s="95"/>
      <c r="Q725" s="55" t="e">
        <f t="shared" si="86"/>
        <v>#DIV/0!</v>
      </c>
      <c r="R725" s="55" t="e">
        <f t="shared" si="87"/>
        <v>#DIV/0!</v>
      </c>
      <c r="S725" s="55" t="e">
        <f t="shared" si="88"/>
        <v>#DIV/0!</v>
      </c>
      <c r="T725" s="55" t="e">
        <f t="shared" si="89"/>
        <v>#DIV/0!</v>
      </c>
      <c r="U725" s="33" t="e">
        <f>M725/#REF!%</f>
        <v>#REF!</v>
      </c>
    </row>
    <row r="726" spans="1:21" ht="13.8" hidden="1" x14ac:dyDescent="0.3">
      <c r="A726" s="76"/>
      <c r="B726" s="34" t="s">
        <v>61</v>
      </c>
      <c r="C726" s="36" t="s">
        <v>170</v>
      </c>
      <c r="D726" s="95"/>
      <c r="E726" s="93">
        <f t="shared" si="83"/>
        <v>0</v>
      </c>
      <c r="F726" s="95"/>
      <c r="G726" s="95"/>
      <c r="H726" s="95"/>
      <c r="I726" s="93">
        <f t="shared" si="84"/>
        <v>0</v>
      </c>
      <c r="J726" s="95"/>
      <c r="K726" s="95"/>
      <c r="L726" s="95"/>
      <c r="M726" s="93">
        <f t="shared" si="85"/>
        <v>0</v>
      </c>
      <c r="N726" s="95"/>
      <c r="O726" s="95"/>
      <c r="P726" s="95"/>
      <c r="Q726" s="55" t="e">
        <f t="shared" si="86"/>
        <v>#DIV/0!</v>
      </c>
      <c r="R726" s="55" t="e">
        <f t="shared" si="87"/>
        <v>#DIV/0!</v>
      </c>
      <c r="S726" s="55" t="e">
        <f t="shared" si="88"/>
        <v>#DIV/0!</v>
      </c>
      <c r="T726" s="55" t="e">
        <f t="shared" si="89"/>
        <v>#DIV/0!</v>
      </c>
      <c r="U726" s="33" t="e">
        <f>M726/#REF!%</f>
        <v>#REF!</v>
      </c>
    </row>
    <row r="727" spans="1:21" ht="13.8" hidden="1" x14ac:dyDescent="0.3">
      <c r="A727" s="76"/>
      <c r="B727" s="34" t="s">
        <v>197</v>
      </c>
      <c r="C727" s="37" t="s">
        <v>171</v>
      </c>
      <c r="D727" s="95"/>
      <c r="E727" s="93">
        <f t="shared" si="83"/>
        <v>0</v>
      </c>
      <c r="F727" s="95"/>
      <c r="G727" s="95"/>
      <c r="H727" s="95"/>
      <c r="I727" s="93">
        <f t="shared" si="84"/>
        <v>0</v>
      </c>
      <c r="J727" s="95"/>
      <c r="K727" s="95"/>
      <c r="L727" s="95"/>
      <c r="M727" s="93">
        <f t="shared" si="85"/>
        <v>0</v>
      </c>
      <c r="N727" s="95"/>
      <c r="O727" s="95"/>
      <c r="P727" s="95"/>
      <c r="Q727" s="55" t="e">
        <f t="shared" si="86"/>
        <v>#DIV/0!</v>
      </c>
      <c r="R727" s="55" t="e">
        <f t="shared" si="87"/>
        <v>#DIV/0!</v>
      </c>
      <c r="S727" s="55" t="e">
        <f t="shared" si="88"/>
        <v>#DIV/0!</v>
      </c>
      <c r="T727" s="55" t="e">
        <f t="shared" si="89"/>
        <v>#DIV/0!</v>
      </c>
      <c r="U727" s="33" t="e">
        <f>M727/#REF!%</f>
        <v>#REF!</v>
      </c>
    </row>
    <row r="728" spans="1:21" ht="13.8" hidden="1" x14ac:dyDescent="0.3">
      <c r="A728" s="76"/>
      <c r="B728" s="34" t="s">
        <v>198</v>
      </c>
      <c r="C728" s="38" t="s">
        <v>172</v>
      </c>
      <c r="D728" s="95"/>
      <c r="E728" s="93">
        <f t="shared" si="83"/>
        <v>0</v>
      </c>
      <c r="F728" s="95"/>
      <c r="G728" s="95"/>
      <c r="H728" s="95"/>
      <c r="I728" s="93">
        <f t="shared" si="84"/>
        <v>0</v>
      </c>
      <c r="J728" s="95"/>
      <c r="K728" s="95"/>
      <c r="L728" s="95"/>
      <c r="M728" s="93">
        <f t="shared" si="85"/>
        <v>0</v>
      </c>
      <c r="N728" s="95"/>
      <c r="O728" s="95"/>
      <c r="P728" s="95"/>
      <c r="Q728" s="55" t="e">
        <f t="shared" si="86"/>
        <v>#DIV/0!</v>
      </c>
      <c r="R728" s="55" t="e">
        <f t="shared" si="87"/>
        <v>#DIV/0!</v>
      </c>
      <c r="S728" s="55" t="e">
        <f t="shared" si="88"/>
        <v>#DIV/0!</v>
      </c>
      <c r="T728" s="55" t="e">
        <f t="shared" si="89"/>
        <v>#DIV/0!</v>
      </c>
      <c r="U728" s="33" t="e">
        <f>M728/#REF!%</f>
        <v>#REF!</v>
      </c>
    </row>
    <row r="729" spans="1:21" ht="27.6" hidden="1" x14ac:dyDescent="0.3">
      <c r="A729" s="76"/>
      <c r="B729" s="34" t="s">
        <v>199</v>
      </c>
      <c r="C729" s="39" t="s">
        <v>173</v>
      </c>
      <c r="D729" s="95"/>
      <c r="E729" s="93">
        <f t="shared" si="83"/>
        <v>0</v>
      </c>
      <c r="F729" s="95"/>
      <c r="G729" s="95"/>
      <c r="H729" s="95"/>
      <c r="I729" s="93">
        <f t="shared" si="84"/>
        <v>0</v>
      </c>
      <c r="J729" s="95"/>
      <c r="K729" s="95"/>
      <c r="L729" s="95"/>
      <c r="M729" s="93">
        <f t="shared" si="85"/>
        <v>0</v>
      </c>
      <c r="N729" s="95"/>
      <c r="O729" s="95"/>
      <c r="P729" s="95"/>
      <c r="Q729" s="55" t="e">
        <f t="shared" si="86"/>
        <v>#DIV/0!</v>
      </c>
      <c r="R729" s="55" t="e">
        <f t="shared" si="87"/>
        <v>#DIV/0!</v>
      </c>
      <c r="S729" s="55" t="e">
        <f t="shared" si="88"/>
        <v>#DIV/0!</v>
      </c>
      <c r="T729" s="55" t="e">
        <f t="shared" si="89"/>
        <v>#DIV/0!</v>
      </c>
      <c r="U729" s="33" t="e">
        <f>M729/#REF!%</f>
        <v>#REF!</v>
      </c>
    </row>
    <row r="730" spans="1:21" ht="12.75" hidden="1" customHeight="1" x14ac:dyDescent="0.3">
      <c r="A730" s="76"/>
      <c r="B730" s="34" t="s">
        <v>200</v>
      </c>
      <c r="C730" s="39" t="s">
        <v>174</v>
      </c>
      <c r="D730" s="95"/>
      <c r="E730" s="93">
        <f t="shared" si="83"/>
        <v>0</v>
      </c>
      <c r="F730" s="95"/>
      <c r="G730" s="95"/>
      <c r="H730" s="95"/>
      <c r="I730" s="93">
        <f t="shared" si="84"/>
        <v>0</v>
      </c>
      <c r="J730" s="95"/>
      <c r="K730" s="95"/>
      <c r="L730" s="95"/>
      <c r="M730" s="93">
        <f t="shared" si="85"/>
        <v>0</v>
      </c>
      <c r="N730" s="95"/>
      <c r="O730" s="95"/>
      <c r="P730" s="95"/>
      <c r="Q730" s="55" t="e">
        <f t="shared" si="86"/>
        <v>#DIV/0!</v>
      </c>
      <c r="R730" s="55" t="e">
        <f t="shared" si="87"/>
        <v>#DIV/0!</v>
      </c>
      <c r="S730" s="55" t="e">
        <f t="shared" si="88"/>
        <v>#DIV/0!</v>
      </c>
      <c r="T730" s="55" t="e">
        <f t="shared" si="89"/>
        <v>#DIV/0!</v>
      </c>
      <c r="U730" s="33" t="e">
        <f>M730/#REF!%</f>
        <v>#REF!</v>
      </c>
    </row>
    <row r="731" spans="1:21" ht="13.8" hidden="1" x14ac:dyDescent="0.3">
      <c r="A731" s="76"/>
      <c r="B731" s="34" t="s">
        <v>201</v>
      </c>
      <c r="C731" s="38" t="s">
        <v>175</v>
      </c>
      <c r="D731" s="95"/>
      <c r="E731" s="93">
        <f t="shared" si="83"/>
        <v>0</v>
      </c>
      <c r="F731" s="95"/>
      <c r="G731" s="95"/>
      <c r="H731" s="95"/>
      <c r="I731" s="93">
        <f t="shared" si="84"/>
        <v>0</v>
      </c>
      <c r="J731" s="95"/>
      <c r="K731" s="95"/>
      <c r="L731" s="95"/>
      <c r="M731" s="93">
        <f t="shared" si="85"/>
        <v>0</v>
      </c>
      <c r="N731" s="95"/>
      <c r="O731" s="95"/>
      <c r="P731" s="95"/>
      <c r="Q731" s="55" t="e">
        <f t="shared" si="86"/>
        <v>#DIV/0!</v>
      </c>
      <c r="R731" s="55" t="e">
        <f t="shared" si="87"/>
        <v>#DIV/0!</v>
      </c>
      <c r="S731" s="55" t="e">
        <f t="shared" si="88"/>
        <v>#DIV/0!</v>
      </c>
      <c r="T731" s="55" t="e">
        <f t="shared" si="89"/>
        <v>#DIV/0!</v>
      </c>
      <c r="U731" s="33" t="e">
        <f>M731/#REF!%</f>
        <v>#REF!</v>
      </c>
    </row>
    <row r="732" spans="1:21" ht="13.8" hidden="1" x14ac:dyDescent="0.3">
      <c r="A732" s="76"/>
      <c r="B732" s="34" t="s">
        <v>202</v>
      </c>
      <c r="C732" s="37" t="s">
        <v>176</v>
      </c>
      <c r="D732" s="95"/>
      <c r="E732" s="93">
        <f t="shared" si="83"/>
        <v>0</v>
      </c>
      <c r="F732" s="95"/>
      <c r="G732" s="95"/>
      <c r="H732" s="95"/>
      <c r="I732" s="93">
        <f t="shared" si="84"/>
        <v>0</v>
      </c>
      <c r="J732" s="95"/>
      <c r="K732" s="95"/>
      <c r="L732" s="95"/>
      <c r="M732" s="93">
        <f t="shared" si="85"/>
        <v>0</v>
      </c>
      <c r="N732" s="95"/>
      <c r="O732" s="95"/>
      <c r="P732" s="95"/>
      <c r="Q732" s="55" t="e">
        <f t="shared" si="86"/>
        <v>#DIV/0!</v>
      </c>
      <c r="R732" s="55" t="e">
        <f t="shared" si="87"/>
        <v>#DIV/0!</v>
      </c>
      <c r="S732" s="55" t="e">
        <f t="shared" si="88"/>
        <v>#DIV/0!</v>
      </c>
      <c r="T732" s="55" t="e">
        <f t="shared" si="89"/>
        <v>#DIV/0!</v>
      </c>
      <c r="U732" s="33" t="e">
        <f>M732/#REF!%</f>
        <v>#REF!</v>
      </c>
    </row>
    <row r="733" spans="1:21" ht="41.4" hidden="1" x14ac:dyDescent="0.3">
      <c r="A733" s="76"/>
      <c r="B733" s="34" t="s">
        <v>203</v>
      </c>
      <c r="C733" s="38" t="s">
        <v>177</v>
      </c>
      <c r="D733" s="95"/>
      <c r="E733" s="93">
        <f t="shared" si="83"/>
        <v>0</v>
      </c>
      <c r="F733" s="95"/>
      <c r="G733" s="95"/>
      <c r="H733" s="95"/>
      <c r="I733" s="93">
        <f t="shared" si="84"/>
        <v>0</v>
      </c>
      <c r="J733" s="95"/>
      <c r="K733" s="95"/>
      <c r="L733" s="95"/>
      <c r="M733" s="93">
        <f t="shared" si="85"/>
        <v>0</v>
      </c>
      <c r="N733" s="95"/>
      <c r="O733" s="95"/>
      <c r="P733" s="95"/>
      <c r="Q733" s="55" t="e">
        <f t="shared" si="86"/>
        <v>#DIV/0!</v>
      </c>
      <c r="R733" s="55" t="e">
        <f t="shared" si="87"/>
        <v>#DIV/0!</v>
      </c>
      <c r="S733" s="55" t="e">
        <f t="shared" si="88"/>
        <v>#DIV/0!</v>
      </c>
      <c r="T733" s="55" t="e">
        <f t="shared" si="89"/>
        <v>#DIV/0!</v>
      </c>
      <c r="U733" s="33" t="e">
        <f>M733/#REF!%</f>
        <v>#REF!</v>
      </c>
    </row>
    <row r="734" spans="1:21" ht="13.8" hidden="1" x14ac:dyDescent="0.3">
      <c r="A734" s="76"/>
      <c r="B734" s="34" t="s">
        <v>204</v>
      </c>
      <c r="C734" s="38" t="s">
        <v>178</v>
      </c>
      <c r="D734" s="95"/>
      <c r="E734" s="93">
        <f t="shared" si="83"/>
        <v>0</v>
      </c>
      <c r="F734" s="95"/>
      <c r="G734" s="95"/>
      <c r="H734" s="95"/>
      <c r="I734" s="93">
        <f t="shared" si="84"/>
        <v>0</v>
      </c>
      <c r="J734" s="95"/>
      <c r="K734" s="95"/>
      <c r="L734" s="95"/>
      <c r="M734" s="93">
        <f t="shared" si="85"/>
        <v>0</v>
      </c>
      <c r="N734" s="95"/>
      <c r="O734" s="95"/>
      <c r="P734" s="95"/>
      <c r="Q734" s="55" t="e">
        <f t="shared" si="86"/>
        <v>#DIV/0!</v>
      </c>
      <c r="R734" s="55" t="e">
        <f t="shared" si="87"/>
        <v>#DIV/0!</v>
      </c>
      <c r="S734" s="55" t="e">
        <f t="shared" si="88"/>
        <v>#DIV/0!</v>
      </c>
      <c r="T734" s="55" t="e">
        <f t="shared" si="89"/>
        <v>#DIV/0!</v>
      </c>
      <c r="U734" s="33" t="e">
        <f>M734/#REF!%</f>
        <v>#REF!</v>
      </c>
    </row>
    <row r="735" spans="1:21" ht="27.6" hidden="1" x14ac:dyDescent="0.3">
      <c r="A735" s="76"/>
      <c r="B735" s="34" t="s">
        <v>205</v>
      </c>
      <c r="C735" s="39" t="s">
        <v>179</v>
      </c>
      <c r="D735" s="95"/>
      <c r="E735" s="93">
        <f t="shared" si="83"/>
        <v>0</v>
      </c>
      <c r="F735" s="95"/>
      <c r="G735" s="95"/>
      <c r="H735" s="95"/>
      <c r="I735" s="93">
        <f t="shared" si="84"/>
        <v>0</v>
      </c>
      <c r="J735" s="95"/>
      <c r="K735" s="95"/>
      <c r="L735" s="95"/>
      <c r="M735" s="93">
        <f t="shared" si="85"/>
        <v>0</v>
      </c>
      <c r="N735" s="95"/>
      <c r="O735" s="95"/>
      <c r="P735" s="95"/>
      <c r="Q735" s="55" t="e">
        <f t="shared" si="86"/>
        <v>#DIV/0!</v>
      </c>
      <c r="R735" s="55" t="e">
        <f t="shared" si="87"/>
        <v>#DIV/0!</v>
      </c>
      <c r="S735" s="55" t="e">
        <f t="shared" si="88"/>
        <v>#DIV/0!</v>
      </c>
      <c r="T735" s="55" t="e">
        <f t="shared" si="89"/>
        <v>#DIV/0!</v>
      </c>
      <c r="U735" s="33" t="e">
        <f>M735/#REF!%</f>
        <v>#REF!</v>
      </c>
    </row>
    <row r="736" spans="1:21" ht="27.6" hidden="1" x14ac:dyDescent="0.3">
      <c r="A736" s="76"/>
      <c r="B736" s="34" t="s">
        <v>206</v>
      </c>
      <c r="C736" s="39" t="s">
        <v>180</v>
      </c>
      <c r="D736" s="95"/>
      <c r="E736" s="93">
        <f t="shared" si="83"/>
        <v>0</v>
      </c>
      <c r="F736" s="95"/>
      <c r="G736" s="95"/>
      <c r="H736" s="95"/>
      <c r="I736" s="93">
        <f t="shared" si="84"/>
        <v>0</v>
      </c>
      <c r="J736" s="95"/>
      <c r="K736" s="95"/>
      <c r="L736" s="95"/>
      <c r="M736" s="93">
        <f t="shared" si="85"/>
        <v>0</v>
      </c>
      <c r="N736" s="95"/>
      <c r="O736" s="95"/>
      <c r="P736" s="95"/>
      <c r="Q736" s="55" t="e">
        <f t="shared" si="86"/>
        <v>#DIV/0!</v>
      </c>
      <c r="R736" s="55" t="e">
        <f t="shared" si="87"/>
        <v>#DIV/0!</v>
      </c>
      <c r="S736" s="55" t="e">
        <f t="shared" si="88"/>
        <v>#DIV/0!</v>
      </c>
      <c r="T736" s="55" t="e">
        <f t="shared" si="89"/>
        <v>#DIV/0!</v>
      </c>
      <c r="U736" s="33" t="e">
        <f>M736/#REF!%</f>
        <v>#REF!</v>
      </c>
    </row>
    <row r="737" spans="1:21" ht="13.8" hidden="1" x14ac:dyDescent="0.3">
      <c r="A737" s="76"/>
      <c r="B737" s="34" t="s">
        <v>207</v>
      </c>
      <c r="C737" s="38" t="s">
        <v>181</v>
      </c>
      <c r="D737" s="95"/>
      <c r="E737" s="93">
        <f t="shared" si="83"/>
        <v>0</v>
      </c>
      <c r="F737" s="95"/>
      <c r="G737" s="95"/>
      <c r="H737" s="95"/>
      <c r="I737" s="93">
        <f t="shared" si="84"/>
        <v>0</v>
      </c>
      <c r="J737" s="95"/>
      <c r="K737" s="95"/>
      <c r="L737" s="95"/>
      <c r="M737" s="93">
        <f t="shared" si="85"/>
        <v>0</v>
      </c>
      <c r="N737" s="95"/>
      <c r="O737" s="95"/>
      <c r="P737" s="95"/>
      <c r="Q737" s="55" t="e">
        <f t="shared" si="86"/>
        <v>#DIV/0!</v>
      </c>
      <c r="R737" s="55" t="e">
        <f t="shared" si="87"/>
        <v>#DIV/0!</v>
      </c>
      <c r="S737" s="55" t="e">
        <f t="shared" si="88"/>
        <v>#DIV/0!</v>
      </c>
      <c r="T737" s="55" t="e">
        <f t="shared" si="89"/>
        <v>#DIV/0!</v>
      </c>
      <c r="U737" s="33" t="e">
        <f>M737/#REF!%</f>
        <v>#REF!</v>
      </c>
    </row>
    <row r="738" spans="1:21" ht="27.6" hidden="1" x14ac:dyDescent="0.3">
      <c r="A738" s="76"/>
      <c r="B738" s="34" t="s">
        <v>208</v>
      </c>
      <c r="C738" s="39" t="s">
        <v>182</v>
      </c>
      <c r="D738" s="95"/>
      <c r="E738" s="93">
        <f t="shared" si="83"/>
        <v>0</v>
      </c>
      <c r="F738" s="95"/>
      <c r="G738" s="95"/>
      <c r="H738" s="95"/>
      <c r="I738" s="93">
        <f t="shared" si="84"/>
        <v>0</v>
      </c>
      <c r="J738" s="95"/>
      <c r="K738" s="95"/>
      <c r="L738" s="95"/>
      <c r="M738" s="93">
        <f t="shared" si="85"/>
        <v>0</v>
      </c>
      <c r="N738" s="95"/>
      <c r="O738" s="95"/>
      <c r="P738" s="95"/>
      <c r="Q738" s="55" t="e">
        <f t="shared" si="86"/>
        <v>#DIV/0!</v>
      </c>
      <c r="R738" s="55" t="e">
        <f t="shared" si="87"/>
        <v>#DIV/0!</v>
      </c>
      <c r="S738" s="55" t="e">
        <f t="shared" si="88"/>
        <v>#DIV/0!</v>
      </c>
      <c r="T738" s="55" t="e">
        <f t="shared" si="89"/>
        <v>#DIV/0!</v>
      </c>
      <c r="U738" s="33" t="e">
        <f>M738/#REF!%</f>
        <v>#REF!</v>
      </c>
    </row>
    <row r="739" spans="1:21" ht="82.8" hidden="1" x14ac:dyDescent="0.3">
      <c r="A739" s="76"/>
      <c r="B739" s="34" t="s">
        <v>209</v>
      </c>
      <c r="C739" s="39" t="s">
        <v>183</v>
      </c>
      <c r="D739" s="95"/>
      <c r="E739" s="93">
        <f t="shared" si="83"/>
        <v>0</v>
      </c>
      <c r="F739" s="95"/>
      <c r="G739" s="95"/>
      <c r="H739" s="95"/>
      <c r="I739" s="93">
        <f t="shared" si="84"/>
        <v>0</v>
      </c>
      <c r="J739" s="95"/>
      <c r="K739" s="95"/>
      <c r="L739" s="95"/>
      <c r="M739" s="93">
        <f t="shared" si="85"/>
        <v>0</v>
      </c>
      <c r="N739" s="95"/>
      <c r="O739" s="95"/>
      <c r="P739" s="95"/>
      <c r="Q739" s="55" t="e">
        <f t="shared" si="86"/>
        <v>#DIV/0!</v>
      </c>
      <c r="R739" s="55" t="e">
        <f t="shared" si="87"/>
        <v>#DIV/0!</v>
      </c>
      <c r="S739" s="55" t="e">
        <f t="shared" si="88"/>
        <v>#DIV/0!</v>
      </c>
      <c r="T739" s="55" t="e">
        <f t="shared" si="89"/>
        <v>#DIV/0!</v>
      </c>
      <c r="U739" s="33" t="e">
        <f>M739/#REF!%</f>
        <v>#REF!</v>
      </c>
    </row>
    <row r="740" spans="1:21" ht="151.80000000000001" hidden="1" x14ac:dyDescent="0.3">
      <c r="A740" s="76"/>
      <c r="B740" s="34" t="s">
        <v>210</v>
      </c>
      <c r="C740" s="39" t="s">
        <v>285</v>
      </c>
      <c r="D740" s="95"/>
      <c r="E740" s="93">
        <f t="shared" si="83"/>
        <v>0</v>
      </c>
      <c r="F740" s="95"/>
      <c r="G740" s="95"/>
      <c r="H740" s="95"/>
      <c r="I740" s="93">
        <f t="shared" si="84"/>
        <v>0</v>
      </c>
      <c r="J740" s="95"/>
      <c r="K740" s="95"/>
      <c r="L740" s="95"/>
      <c r="M740" s="93">
        <f t="shared" si="85"/>
        <v>0</v>
      </c>
      <c r="N740" s="95"/>
      <c r="O740" s="95"/>
      <c r="P740" s="95"/>
      <c r="Q740" s="55" t="e">
        <f t="shared" si="86"/>
        <v>#DIV/0!</v>
      </c>
      <c r="R740" s="55" t="e">
        <f t="shared" si="87"/>
        <v>#DIV/0!</v>
      </c>
      <c r="S740" s="55" t="e">
        <f t="shared" si="88"/>
        <v>#DIV/0!</v>
      </c>
      <c r="T740" s="55" t="e">
        <f t="shared" si="89"/>
        <v>#DIV/0!</v>
      </c>
      <c r="U740" s="33" t="e">
        <f>M740/#REF!%</f>
        <v>#REF!</v>
      </c>
    </row>
    <row r="741" spans="1:21" ht="41.4" hidden="1" x14ac:dyDescent="0.3">
      <c r="A741" s="76"/>
      <c r="B741" s="34" t="s">
        <v>211</v>
      </c>
      <c r="C741" s="39" t="s">
        <v>286</v>
      </c>
      <c r="D741" s="95"/>
      <c r="E741" s="93">
        <f t="shared" si="83"/>
        <v>0</v>
      </c>
      <c r="F741" s="95"/>
      <c r="G741" s="95"/>
      <c r="H741" s="95"/>
      <c r="I741" s="93">
        <f t="shared" si="84"/>
        <v>0</v>
      </c>
      <c r="J741" s="95"/>
      <c r="K741" s="95"/>
      <c r="L741" s="95"/>
      <c r="M741" s="93">
        <f t="shared" si="85"/>
        <v>0</v>
      </c>
      <c r="N741" s="95"/>
      <c r="O741" s="95"/>
      <c r="P741" s="95"/>
      <c r="Q741" s="55" t="e">
        <f t="shared" si="86"/>
        <v>#DIV/0!</v>
      </c>
      <c r="R741" s="55" t="e">
        <f t="shared" si="87"/>
        <v>#DIV/0!</v>
      </c>
      <c r="S741" s="55" t="e">
        <f t="shared" si="88"/>
        <v>#DIV/0!</v>
      </c>
      <c r="T741" s="55" t="e">
        <f t="shared" si="89"/>
        <v>#DIV/0!</v>
      </c>
      <c r="U741" s="33" t="e">
        <f>M741/#REF!%</f>
        <v>#REF!</v>
      </c>
    </row>
    <row r="742" spans="1:21" ht="41.4" hidden="1" x14ac:dyDescent="0.3">
      <c r="A742" s="76"/>
      <c r="B742" s="34" t="s">
        <v>212</v>
      </c>
      <c r="C742" s="39" t="s">
        <v>287</v>
      </c>
      <c r="D742" s="95"/>
      <c r="E742" s="93">
        <f t="shared" si="83"/>
        <v>0</v>
      </c>
      <c r="F742" s="95"/>
      <c r="G742" s="95"/>
      <c r="H742" s="95"/>
      <c r="I742" s="93">
        <f t="shared" si="84"/>
        <v>0</v>
      </c>
      <c r="J742" s="95"/>
      <c r="K742" s="95"/>
      <c r="L742" s="95"/>
      <c r="M742" s="93">
        <f t="shared" si="85"/>
        <v>0</v>
      </c>
      <c r="N742" s="95"/>
      <c r="O742" s="95"/>
      <c r="P742" s="95"/>
      <c r="Q742" s="55" t="e">
        <f t="shared" si="86"/>
        <v>#DIV/0!</v>
      </c>
      <c r="R742" s="55" t="e">
        <f t="shared" si="87"/>
        <v>#DIV/0!</v>
      </c>
      <c r="S742" s="55" t="e">
        <f t="shared" si="88"/>
        <v>#DIV/0!</v>
      </c>
      <c r="T742" s="55" t="e">
        <f t="shared" si="89"/>
        <v>#DIV/0!</v>
      </c>
      <c r="U742" s="33" t="e">
        <f>M742/#REF!%</f>
        <v>#REF!</v>
      </c>
    </row>
    <row r="743" spans="1:21" ht="41.4" hidden="1" x14ac:dyDescent="0.3">
      <c r="A743" s="76"/>
      <c r="B743" s="34" t="s">
        <v>213</v>
      </c>
      <c r="C743" s="39" t="s">
        <v>288</v>
      </c>
      <c r="D743" s="95"/>
      <c r="E743" s="93">
        <f t="shared" si="83"/>
        <v>0</v>
      </c>
      <c r="F743" s="95"/>
      <c r="G743" s="95"/>
      <c r="H743" s="95"/>
      <c r="I743" s="93">
        <f t="shared" si="84"/>
        <v>0</v>
      </c>
      <c r="J743" s="95"/>
      <c r="K743" s="95"/>
      <c r="L743" s="95"/>
      <c r="M743" s="93">
        <f t="shared" si="85"/>
        <v>0</v>
      </c>
      <c r="N743" s="95"/>
      <c r="O743" s="95"/>
      <c r="P743" s="95"/>
      <c r="Q743" s="55" t="e">
        <f t="shared" si="86"/>
        <v>#DIV/0!</v>
      </c>
      <c r="R743" s="55" t="e">
        <f t="shared" si="87"/>
        <v>#DIV/0!</v>
      </c>
      <c r="S743" s="55" t="e">
        <f t="shared" si="88"/>
        <v>#DIV/0!</v>
      </c>
      <c r="T743" s="55" t="e">
        <f t="shared" si="89"/>
        <v>#DIV/0!</v>
      </c>
      <c r="U743" s="33" t="e">
        <f>M743/#REF!%</f>
        <v>#REF!</v>
      </c>
    </row>
    <row r="744" spans="1:21" ht="27.6" hidden="1" x14ac:dyDescent="0.3">
      <c r="A744" s="76"/>
      <c r="B744" s="34" t="s">
        <v>214</v>
      </c>
      <c r="C744" s="39" t="s">
        <v>289</v>
      </c>
      <c r="D744" s="95"/>
      <c r="E744" s="93">
        <f t="shared" si="83"/>
        <v>0</v>
      </c>
      <c r="F744" s="95"/>
      <c r="G744" s="95"/>
      <c r="H744" s="95"/>
      <c r="I744" s="93">
        <f t="shared" si="84"/>
        <v>0</v>
      </c>
      <c r="J744" s="95"/>
      <c r="K744" s="95"/>
      <c r="L744" s="95"/>
      <c r="M744" s="93">
        <f t="shared" si="85"/>
        <v>0</v>
      </c>
      <c r="N744" s="95"/>
      <c r="O744" s="95"/>
      <c r="P744" s="95"/>
      <c r="Q744" s="55" t="e">
        <f t="shared" si="86"/>
        <v>#DIV/0!</v>
      </c>
      <c r="R744" s="55" t="e">
        <f t="shared" si="87"/>
        <v>#DIV/0!</v>
      </c>
      <c r="S744" s="55" t="e">
        <f t="shared" si="88"/>
        <v>#DIV/0!</v>
      </c>
      <c r="T744" s="55" t="e">
        <f t="shared" si="89"/>
        <v>#DIV/0!</v>
      </c>
      <c r="U744" s="33" t="e">
        <f>M744/#REF!%</f>
        <v>#REF!</v>
      </c>
    </row>
    <row r="745" spans="1:21" ht="41.4" hidden="1" x14ac:dyDescent="0.3">
      <c r="A745" s="76"/>
      <c r="B745" s="34" t="s">
        <v>215</v>
      </c>
      <c r="C745" s="39" t="s">
        <v>290</v>
      </c>
      <c r="D745" s="95"/>
      <c r="E745" s="93">
        <f t="shared" si="83"/>
        <v>0</v>
      </c>
      <c r="F745" s="95"/>
      <c r="G745" s="95"/>
      <c r="H745" s="95"/>
      <c r="I745" s="93">
        <f t="shared" si="84"/>
        <v>0</v>
      </c>
      <c r="J745" s="95"/>
      <c r="K745" s="95"/>
      <c r="L745" s="95"/>
      <c r="M745" s="93">
        <f t="shared" si="85"/>
        <v>0</v>
      </c>
      <c r="N745" s="95"/>
      <c r="O745" s="95"/>
      <c r="P745" s="95"/>
      <c r="Q745" s="55" t="e">
        <f t="shared" si="86"/>
        <v>#DIV/0!</v>
      </c>
      <c r="R745" s="55" t="e">
        <f t="shared" si="87"/>
        <v>#DIV/0!</v>
      </c>
      <c r="S745" s="55" t="e">
        <f t="shared" si="88"/>
        <v>#DIV/0!</v>
      </c>
      <c r="T745" s="55" t="e">
        <f t="shared" si="89"/>
        <v>#DIV/0!</v>
      </c>
      <c r="U745" s="33" t="e">
        <f>M745/#REF!%</f>
        <v>#REF!</v>
      </c>
    </row>
    <row r="746" spans="1:21" ht="55.2" hidden="1" x14ac:dyDescent="0.3">
      <c r="A746" s="76"/>
      <c r="B746" s="34" t="s">
        <v>216</v>
      </c>
      <c r="C746" s="39" t="s">
        <v>291</v>
      </c>
      <c r="D746" s="95"/>
      <c r="E746" s="93">
        <f t="shared" si="83"/>
        <v>0</v>
      </c>
      <c r="F746" s="95"/>
      <c r="G746" s="95"/>
      <c r="H746" s="95"/>
      <c r="I746" s="93">
        <f t="shared" si="84"/>
        <v>0</v>
      </c>
      <c r="J746" s="95"/>
      <c r="K746" s="95"/>
      <c r="L746" s="95"/>
      <c r="M746" s="93">
        <f t="shared" si="85"/>
        <v>0</v>
      </c>
      <c r="N746" s="95"/>
      <c r="O746" s="95"/>
      <c r="P746" s="95"/>
      <c r="Q746" s="55" t="e">
        <f t="shared" si="86"/>
        <v>#DIV/0!</v>
      </c>
      <c r="R746" s="55" t="e">
        <f t="shared" si="87"/>
        <v>#DIV/0!</v>
      </c>
      <c r="S746" s="55" t="e">
        <f t="shared" si="88"/>
        <v>#DIV/0!</v>
      </c>
      <c r="T746" s="55" t="e">
        <f t="shared" si="89"/>
        <v>#DIV/0!</v>
      </c>
      <c r="U746" s="33" t="e">
        <f>M746/#REF!%</f>
        <v>#REF!</v>
      </c>
    </row>
    <row r="747" spans="1:21" ht="27.6" hidden="1" x14ac:dyDescent="0.3">
      <c r="A747" s="76"/>
      <c r="B747" s="34" t="s">
        <v>217</v>
      </c>
      <c r="C747" s="39" t="s">
        <v>292</v>
      </c>
      <c r="D747" s="95"/>
      <c r="E747" s="93">
        <f t="shared" si="83"/>
        <v>0</v>
      </c>
      <c r="F747" s="95"/>
      <c r="G747" s="95"/>
      <c r="H747" s="95"/>
      <c r="I747" s="93">
        <f t="shared" si="84"/>
        <v>0</v>
      </c>
      <c r="J747" s="95"/>
      <c r="K747" s="95"/>
      <c r="L747" s="95"/>
      <c r="M747" s="93">
        <f t="shared" si="85"/>
        <v>0</v>
      </c>
      <c r="N747" s="95"/>
      <c r="O747" s="95"/>
      <c r="P747" s="95"/>
      <c r="Q747" s="55" t="e">
        <f t="shared" si="86"/>
        <v>#DIV/0!</v>
      </c>
      <c r="R747" s="55" t="e">
        <f t="shared" si="87"/>
        <v>#DIV/0!</v>
      </c>
      <c r="S747" s="55" t="e">
        <f t="shared" si="88"/>
        <v>#DIV/0!</v>
      </c>
      <c r="T747" s="55" t="e">
        <f t="shared" si="89"/>
        <v>#DIV/0!</v>
      </c>
      <c r="U747" s="33" t="e">
        <f>M747/#REF!%</f>
        <v>#REF!</v>
      </c>
    </row>
    <row r="748" spans="1:21" ht="27.6" hidden="1" x14ac:dyDescent="0.3">
      <c r="A748" s="76"/>
      <c r="B748" s="34" t="s">
        <v>218</v>
      </c>
      <c r="C748" s="39" t="s">
        <v>293</v>
      </c>
      <c r="D748" s="95"/>
      <c r="E748" s="93">
        <f t="shared" si="83"/>
        <v>0</v>
      </c>
      <c r="F748" s="95"/>
      <c r="G748" s="95"/>
      <c r="H748" s="95"/>
      <c r="I748" s="93">
        <f t="shared" si="84"/>
        <v>0</v>
      </c>
      <c r="J748" s="95"/>
      <c r="K748" s="95"/>
      <c r="L748" s="95"/>
      <c r="M748" s="93">
        <f t="shared" si="85"/>
        <v>0</v>
      </c>
      <c r="N748" s="95"/>
      <c r="O748" s="95"/>
      <c r="P748" s="95"/>
      <c r="Q748" s="55" t="e">
        <f t="shared" si="86"/>
        <v>#DIV/0!</v>
      </c>
      <c r="R748" s="55" t="e">
        <f t="shared" si="87"/>
        <v>#DIV/0!</v>
      </c>
      <c r="S748" s="55" t="e">
        <f t="shared" si="88"/>
        <v>#DIV/0!</v>
      </c>
      <c r="T748" s="55" t="e">
        <f t="shared" si="89"/>
        <v>#DIV/0!</v>
      </c>
      <c r="U748" s="33" t="e">
        <f>M748/#REF!%</f>
        <v>#REF!</v>
      </c>
    </row>
    <row r="749" spans="1:21" ht="27.6" hidden="1" x14ac:dyDescent="0.3">
      <c r="A749" s="76"/>
      <c r="B749" s="34" t="s">
        <v>219</v>
      </c>
      <c r="C749" s="39" t="s">
        <v>294</v>
      </c>
      <c r="D749" s="95"/>
      <c r="E749" s="93">
        <f t="shared" si="83"/>
        <v>0</v>
      </c>
      <c r="F749" s="95"/>
      <c r="G749" s="95"/>
      <c r="H749" s="95"/>
      <c r="I749" s="93">
        <f t="shared" si="84"/>
        <v>0</v>
      </c>
      <c r="J749" s="95"/>
      <c r="K749" s="95"/>
      <c r="L749" s="95"/>
      <c r="M749" s="93">
        <f t="shared" si="85"/>
        <v>0</v>
      </c>
      <c r="N749" s="95"/>
      <c r="O749" s="95"/>
      <c r="P749" s="95"/>
      <c r="Q749" s="55" t="e">
        <f t="shared" si="86"/>
        <v>#DIV/0!</v>
      </c>
      <c r="R749" s="55" t="e">
        <f t="shared" si="87"/>
        <v>#DIV/0!</v>
      </c>
      <c r="S749" s="55" t="e">
        <f t="shared" si="88"/>
        <v>#DIV/0!</v>
      </c>
      <c r="T749" s="55" t="e">
        <f t="shared" si="89"/>
        <v>#DIV/0!</v>
      </c>
      <c r="U749" s="33" t="e">
        <f>M749/#REF!%</f>
        <v>#REF!</v>
      </c>
    </row>
    <row r="750" spans="1:21" ht="69" hidden="1" x14ac:dyDescent="0.3">
      <c r="A750" s="76"/>
      <c r="B750" s="34" t="s">
        <v>220</v>
      </c>
      <c r="C750" s="39" t="s">
        <v>295</v>
      </c>
      <c r="D750" s="95"/>
      <c r="E750" s="93">
        <f t="shared" si="83"/>
        <v>0</v>
      </c>
      <c r="F750" s="95"/>
      <c r="G750" s="95"/>
      <c r="H750" s="95"/>
      <c r="I750" s="93">
        <f t="shared" si="84"/>
        <v>0</v>
      </c>
      <c r="J750" s="95"/>
      <c r="K750" s="95"/>
      <c r="L750" s="95"/>
      <c r="M750" s="93">
        <f t="shared" si="85"/>
        <v>0</v>
      </c>
      <c r="N750" s="95"/>
      <c r="O750" s="95"/>
      <c r="P750" s="95"/>
      <c r="Q750" s="55" t="e">
        <f t="shared" si="86"/>
        <v>#DIV/0!</v>
      </c>
      <c r="R750" s="55" t="e">
        <f t="shared" si="87"/>
        <v>#DIV/0!</v>
      </c>
      <c r="S750" s="55" t="e">
        <f t="shared" si="88"/>
        <v>#DIV/0!</v>
      </c>
      <c r="T750" s="55" t="e">
        <f t="shared" si="89"/>
        <v>#DIV/0!</v>
      </c>
      <c r="U750" s="33" t="e">
        <f>M750/#REF!%</f>
        <v>#REF!</v>
      </c>
    </row>
    <row r="751" spans="1:21" ht="27.6" hidden="1" x14ac:dyDescent="0.3">
      <c r="A751" s="76"/>
      <c r="B751" s="34" t="s">
        <v>221</v>
      </c>
      <c r="C751" s="39" t="s">
        <v>296</v>
      </c>
      <c r="D751" s="95"/>
      <c r="E751" s="93">
        <f t="shared" si="83"/>
        <v>0</v>
      </c>
      <c r="F751" s="95"/>
      <c r="G751" s="95"/>
      <c r="H751" s="95"/>
      <c r="I751" s="93">
        <f t="shared" si="84"/>
        <v>0</v>
      </c>
      <c r="J751" s="95"/>
      <c r="K751" s="95"/>
      <c r="L751" s="95"/>
      <c r="M751" s="93">
        <f t="shared" si="85"/>
        <v>0</v>
      </c>
      <c r="N751" s="95"/>
      <c r="O751" s="95"/>
      <c r="P751" s="95"/>
      <c r="Q751" s="55" t="e">
        <f t="shared" si="86"/>
        <v>#DIV/0!</v>
      </c>
      <c r="R751" s="55" t="e">
        <f t="shared" si="87"/>
        <v>#DIV/0!</v>
      </c>
      <c r="S751" s="55" t="e">
        <f t="shared" si="88"/>
        <v>#DIV/0!</v>
      </c>
      <c r="T751" s="55" t="e">
        <f t="shared" si="89"/>
        <v>#DIV/0!</v>
      </c>
      <c r="U751" s="33" t="e">
        <f>M751/#REF!%</f>
        <v>#REF!</v>
      </c>
    </row>
    <row r="752" spans="1:21" ht="27.6" hidden="1" x14ac:dyDescent="0.3">
      <c r="A752" s="76"/>
      <c r="B752" s="34" t="s">
        <v>222</v>
      </c>
      <c r="C752" s="38" t="s">
        <v>297</v>
      </c>
      <c r="D752" s="95"/>
      <c r="E752" s="93">
        <f t="shared" si="83"/>
        <v>0</v>
      </c>
      <c r="F752" s="95"/>
      <c r="G752" s="95"/>
      <c r="H752" s="95"/>
      <c r="I752" s="93">
        <f t="shared" si="84"/>
        <v>0</v>
      </c>
      <c r="J752" s="95"/>
      <c r="K752" s="95"/>
      <c r="L752" s="95"/>
      <c r="M752" s="93">
        <f t="shared" si="85"/>
        <v>0</v>
      </c>
      <c r="N752" s="95"/>
      <c r="O752" s="95"/>
      <c r="P752" s="95"/>
      <c r="Q752" s="55" t="e">
        <f t="shared" si="86"/>
        <v>#DIV/0!</v>
      </c>
      <c r="R752" s="55" t="e">
        <f t="shared" si="87"/>
        <v>#DIV/0!</v>
      </c>
      <c r="S752" s="55" t="e">
        <f t="shared" si="88"/>
        <v>#DIV/0!</v>
      </c>
      <c r="T752" s="55" t="e">
        <f t="shared" si="89"/>
        <v>#DIV/0!</v>
      </c>
      <c r="U752" s="33" t="e">
        <f>M752/#REF!%</f>
        <v>#REF!</v>
      </c>
    </row>
    <row r="753" spans="1:21" ht="13.8" hidden="1" x14ac:dyDescent="0.3">
      <c r="A753" s="76"/>
      <c r="B753" s="34" t="s">
        <v>223</v>
      </c>
      <c r="C753" s="38" t="s">
        <v>298</v>
      </c>
      <c r="D753" s="95"/>
      <c r="E753" s="93">
        <f t="shared" si="83"/>
        <v>0</v>
      </c>
      <c r="F753" s="95"/>
      <c r="G753" s="95"/>
      <c r="H753" s="95"/>
      <c r="I753" s="93">
        <f t="shared" si="84"/>
        <v>0</v>
      </c>
      <c r="J753" s="95"/>
      <c r="K753" s="95"/>
      <c r="L753" s="95"/>
      <c r="M753" s="93">
        <f t="shared" si="85"/>
        <v>0</v>
      </c>
      <c r="N753" s="95"/>
      <c r="O753" s="95"/>
      <c r="P753" s="95"/>
      <c r="Q753" s="55" t="e">
        <f t="shared" si="86"/>
        <v>#DIV/0!</v>
      </c>
      <c r="R753" s="55" t="e">
        <f t="shared" si="87"/>
        <v>#DIV/0!</v>
      </c>
      <c r="S753" s="55" t="e">
        <f t="shared" si="88"/>
        <v>#DIV/0!</v>
      </c>
      <c r="T753" s="55" t="e">
        <f t="shared" si="89"/>
        <v>#DIV/0!</v>
      </c>
      <c r="U753" s="33" t="e">
        <f>M753/#REF!%</f>
        <v>#REF!</v>
      </c>
    </row>
    <row r="754" spans="1:21" ht="13.8" hidden="1" x14ac:dyDescent="0.3">
      <c r="A754" s="76"/>
      <c r="B754" s="34" t="s">
        <v>224</v>
      </c>
      <c r="C754" s="38" t="s">
        <v>324</v>
      </c>
      <c r="D754" s="95"/>
      <c r="E754" s="93">
        <f t="shared" si="83"/>
        <v>0</v>
      </c>
      <c r="F754" s="95"/>
      <c r="G754" s="95"/>
      <c r="H754" s="95"/>
      <c r="I754" s="93">
        <f t="shared" si="84"/>
        <v>0</v>
      </c>
      <c r="J754" s="95"/>
      <c r="K754" s="95"/>
      <c r="L754" s="95"/>
      <c r="M754" s="93">
        <f t="shared" si="85"/>
        <v>0</v>
      </c>
      <c r="N754" s="95"/>
      <c r="O754" s="95"/>
      <c r="P754" s="95"/>
      <c r="Q754" s="55" t="e">
        <f t="shared" si="86"/>
        <v>#DIV/0!</v>
      </c>
      <c r="R754" s="55" t="e">
        <f t="shared" si="87"/>
        <v>#DIV/0!</v>
      </c>
      <c r="S754" s="55" t="e">
        <f t="shared" si="88"/>
        <v>#DIV/0!</v>
      </c>
      <c r="T754" s="55" t="e">
        <f t="shared" si="89"/>
        <v>#DIV/0!</v>
      </c>
      <c r="U754" s="33" t="e">
        <f>M754/#REF!%</f>
        <v>#REF!</v>
      </c>
    </row>
    <row r="755" spans="1:21" ht="55.2" hidden="1" x14ac:dyDescent="0.3">
      <c r="A755" s="76"/>
      <c r="B755" s="34" t="s">
        <v>225</v>
      </c>
      <c r="C755" s="38" t="s">
        <v>325</v>
      </c>
      <c r="D755" s="95"/>
      <c r="E755" s="93">
        <f t="shared" si="83"/>
        <v>0</v>
      </c>
      <c r="F755" s="95"/>
      <c r="G755" s="95"/>
      <c r="H755" s="95"/>
      <c r="I755" s="93">
        <f t="shared" si="84"/>
        <v>0</v>
      </c>
      <c r="J755" s="95"/>
      <c r="K755" s="95"/>
      <c r="L755" s="95"/>
      <c r="M755" s="93">
        <f t="shared" si="85"/>
        <v>0</v>
      </c>
      <c r="N755" s="95"/>
      <c r="O755" s="95"/>
      <c r="P755" s="95"/>
      <c r="Q755" s="55" t="e">
        <f t="shared" si="86"/>
        <v>#DIV/0!</v>
      </c>
      <c r="R755" s="55" t="e">
        <f t="shared" si="87"/>
        <v>#DIV/0!</v>
      </c>
      <c r="S755" s="55" t="e">
        <f t="shared" si="88"/>
        <v>#DIV/0!</v>
      </c>
      <c r="T755" s="55" t="e">
        <f t="shared" si="89"/>
        <v>#DIV/0!</v>
      </c>
      <c r="U755" s="33" t="e">
        <f>M755/#REF!%</f>
        <v>#REF!</v>
      </c>
    </row>
    <row r="756" spans="1:21" ht="55.2" hidden="1" x14ac:dyDescent="0.3">
      <c r="A756" s="76"/>
      <c r="B756" s="34" t="s">
        <v>226</v>
      </c>
      <c r="C756" s="38" t="s">
        <v>326</v>
      </c>
      <c r="D756" s="95"/>
      <c r="E756" s="93">
        <f t="shared" si="83"/>
        <v>0</v>
      </c>
      <c r="F756" s="95"/>
      <c r="G756" s="95"/>
      <c r="H756" s="95"/>
      <c r="I756" s="93">
        <f t="shared" si="84"/>
        <v>0</v>
      </c>
      <c r="J756" s="95"/>
      <c r="K756" s="95"/>
      <c r="L756" s="95"/>
      <c r="M756" s="93">
        <f t="shared" si="85"/>
        <v>0</v>
      </c>
      <c r="N756" s="95"/>
      <c r="O756" s="95"/>
      <c r="P756" s="95"/>
      <c r="Q756" s="55" t="e">
        <f t="shared" si="86"/>
        <v>#DIV/0!</v>
      </c>
      <c r="R756" s="55" t="e">
        <f t="shared" si="87"/>
        <v>#DIV/0!</v>
      </c>
      <c r="S756" s="55" t="e">
        <f t="shared" si="88"/>
        <v>#DIV/0!</v>
      </c>
      <c r="T756" s="55" t="e">
        <f t="shared" si="89"/>
        <v>#DIV/0!</v>
      </c>
      <c r="U756" s="33" t="e">
        <f>M756/#REF!%</f>
        <v>#REF!</v>
      </c>
    </row>
    <row r="757" spans="1:21" ht="41.4" hidden="1" x14ac:dyDescent="0.3">
      <c r="A757" s="76"/>
      <c r="B757" s="34" t="s">
        <v>227</v>
      </c>
      <c r="C757" s="39" t="s">
        <v>327</v>
      </c>
      <c r="D757" s="95"/>
      <c r="E757" s="93">
        <f t="shared" si="83"/>
        <v>0</v>
      </c>
      <c r="F757" s="95"/>
      <c r="G757" s="95"/>
      <c r="H757" s="95"/>
      <c r="I757" s="93">
        <f t="shared" si="84"/>
        <v>0</v>
      </c>
      <c r="J757" s="95"/>
      <c r="K757" s="95"/>
      <c r="L757" s="95"/>
      <c r="M757" s="93">
        <f t="shared" si="85"/>
        <v>0</v>
      </c>
      <c r="N757" s="95"/>
      <c r="O757" s="95"/>
      <c r="P757" s="95"/>
      <c r="Q757" s="55" t="e">
        <f t="shared" si="86"/>
        <v>#DIV/0!</v>
      </c>
      <c r="R757" s="55" t="e">
        <f t="shared" si="87"/>
        <v>#DIV/0!</v>
      </c>
      <c r="S757" s="55" t="e">
        <f t="shared" si="88"/>
        <v>#DIV/0!</v>
      </c>
      <c r="T757" s="55" t="e">
        <f t="shared" si="89"/>
        <v>#DIV/0!</v>
      </c>
      <c r="U757" s="33" t="e">
        <f>M757/#REF!%</f>
        <v>#REF!</v>
      </c>
    </row>
    <row r="758" spans="1:21" ht="27.6" hidden="1" x14ac:dyDescent="0.3">
      <c r="A758" s="76"/>
      <c r="B758" s="34" t="s">
        <v>228</v>
      </c>
      <c r="C758" s="39" t="s">
        <v>328</v>
      </c>
      <c r="D758" s="95"/>
      <c r="E758" s="93">
        <f t="shared" si="83"/>
        <v>0</v>
      </c>
      <c r="F758" s="95"/>
      <c r="G758" s="95"/>
      <c r="H758" s="95"/>
      <c r="I758" s="93">
        <f t="shared" si="84"/>
        <v>0</v>
      </c>
      <c r="J758" s="95"/>
      <c r="K758" s="95"/>
      <c r="L758" s="95"/>
      <c r="M758" s="93">
        <f t="shared" si="85"/>
        <v>0</v>
      </c>
      <c r="N758" s="95"/>
      <c r="O758" s="95"/>
      <c r="P758" s="95"/>
      <c r="Q758" s="55" t="e">
        <f t="shared" si="86"/>
        <v>#DIV/0!</v>
      </c>
      <c r="R758" s="55" t="e">
        <f t="shared" si="87"/>
        <v>#DIV/0!</v>
      </c>
      <c r="S758" s="55" t="e">
        <f t="shared" si="88"/>
        <v>#DIV/0!</v>
      </c>
      <c r="T758" s="55" t="e">
        <f t="shared" si="89"/>
        <v>#DIV/0!</v>
      </c>
      <c r="U758" s="33" t="e">
        <f>M758/#REF!%</f>
        <v>#REF!</v>
      </c>
    </row>
    <row r="759" spans="1:21" ht="27.6" hidden="1" x14ac:dyDescent="0.3">
      <c r="A759" s="76"/>
      <c r="B759" s="34" t="s">
        <v>229</v>
      </c>
      <c r="C759" s="39" t="s">
        <v>329</v>
      </c>
      <c r="D759" s="95"/>
      <c r="E759" s="93">
        <f t="shared" si="83"/>
        <v>0</v>
      </c>
      <c r="F759" s="95"/>
      <c r="G759" s="95"/>
      <c r="H759" s="95"/>
      <c r="I759" s="93">
        <f t="shared" si="84"/>
        <v>0</v>
      </c>
      <c r="J759" s="95"/>
      <c r="K759" s="95"/>
      <c r="L759" s="95"/>
      <c r="M759" s="93">
        <f t="shared" si="85"/>
        <v>0</v>
      </c>
      <c r="N759" s="95"/>
      <c r="O759" s="95"/>
      <c r="P759" s="95"/>
      <c r="Q759" s="55" t="e">
        <f t="shared" si="86"/>
        <v>#DIV/0!</v>
      </c>
      <c r="R759" s="55" t="e">
        <f t="shared" si="87"/>
        <v>#DIV/0!</v>
      </c>
      <c r="S759" s="55" t="e">
        <f t="shared" si="88"/>
        <v>#DIV/0!</v>
      </c>
      <c r="T759" s="55" t="e">
        <f t="shared" si="89"/>
        <v>#DIV/0!</v>
      </c>
      <c r="U759" s="33" t="e">
        <f>M759/#REF!%</f>
        <v>#REF!</v>
      </c>
    </row>
    <row r="760" spans="1:21" ht="55.2" hidden="1" x14ac:dyDescent="0.3">
      <c r="A760" s="76"/>
      <c r="B760" s="34" t="s">
        <v>230</v>
      </c>
      <c r="C760" s="39" t="s">
        <v>330</v>
      </c>
      <c r="D760" s="95"/>
      <c r="E760" s="93">
        <f t="shared" si="83"/>
        <v>0</v>
      </c>
      <c r="F760" s="95"/>
      <c r="G760" s="95"/>
      <c r="H760" s="95"/>
      <c r="I760" s="93">
        <f t="shared" si="84"/>
        <v>0</v>
      </c>
      <c r="J760" s="95"/>
      <c r="K760" s="95"/>
      <c r="L760" s="95"/>
      <c r="M760" s="93">
        <f t="shared" si="85"/>
        <v>0</v>
      </c>
      <c r="N760" s="95"/>
      <c r="O760" s="95"/>
      <c r="P760" s="95"/>
      <c r="Q760" s="55" t="e">
        <f t="shared" si="86"/>
        <v>#DIV/0!</v>
      </c>
      <c r="R760" s="55" t="e">
        <f t="shared" si="87"/>
        <v>#DIV/0!</v>
      </c>
      <c r="S760" s="55" t="e">
        <f t="shared" si="88"/>
        <v>#DIV/0!</v>
      </c>
      <c r="T760" s="55" t="e">
        <f t="shared" si="89"/>
        <v>#DIV/0!</v>
      </c>
      <c r="U760" s="33" t="e">
        <f>M760/#REF!%</f>
        <v>#REF!</v>
      </c>
    </row>
    <row r="761" spans="1:21" ht="55.2" hidden="1" x14ac:dyDescent="0.3">
      <c r="A761" s="76"/>
      <c r="B761" s="34" t="s">
        <v>231</v>
      </c>
      <c r="C761" s="39" t="s">
        <v>331</v>
      </c>
      <c r="D761" s="95"/>
      <c r="E761" s="93">
        <f t="shared" si="83"/>
        <v>0</v>
      </c>
      <c r="F761" s="95"/>
      <c r="G761" s="95"/>
      <c r="H761" s="95"/>
      <c r="I761" s="93">
        <f t="shared" si="84"/>
        <v>0</v>
      </c>
      <c r="J761" s="95"/>
      <c r="K761" s="95"/>
      <c r="L761" s="95"/>
      <c r="M761" s="93">
        <f t="shared" si="85"/>
        <v>0</v>
      </c>
      <c r="N761" s="95"/>
      <c r="O761" s="95"/>
      <c r="P761" s="95"/>
      <c r="Q761" s="55" t="e">
        <f t="shared" si="86"/>
        <v>#DIV/0!</v>
      </c>
      <c r="R761" s="55" t="e">
        <f t="shared" si="87"/>
        <v>#DIV/0!</v>
      </c>
      <c r="S761" s="55" t="e">
        <f t="shared" si="88"/>
        <v>#DIV/0!</v>
      </c>
      <c r="T761" s="55" t="e">
        <f t="shared" si="89"/>
        <v>#DIV/0!</v>
      </c>
      <c r="U761" s="33" t="e">
        <f>M761/#REF!%</f>
        <v>#REF!</v>
      </c>
    </row>
    <row r="762" spans="1:21" ht="82.8" hidden="1" x14ac:dyDescent="0.3">
      <c r="A762" s="76"/>
      <c r="B762" s="34" t="s">
        <v>232</v>
      </c>
      <c r="C762" s="39" t="s">
        <v>332</v>
      </c>
      <c r="D762" s="95"/>
      <c r="E762" s="93">
        <f t="shared" si="83"/>
        <v>0</v>
      </c>
      <c r="F762" s="95"/>
      <c r="G762" s="95"/>
      <c r="H762" s="95"/>
      <c r="I762" s="93">
        <f t="shared" si="84"/>
        <v>0</v>
      </c>
      <c r="J762" s="95"/>
      <c r="K762" s="95"/>
      <c r="L762" s="95"/>
      <c r="M762" s="93">
        <f t="shared" si="85"/>
        <v>0</v>
      </c>
      <c r="N762" s="95"/>
      <c r="O762" s="95"/>
      <c r="P762" s="95"/>
      <c r="Q762" s="55" t="e">
        <f t="shared" si="86"/>
        <v>#DIV/0!</v>
      </c>
      <c r="R762" s="55" t="e">
        <f t="shared" si="87"/>
        <v>#DIV/0!</v>
      </c>
      <c r="S762" s="55" t="e">
        <f t="shared" si="88"/>
        <v>#DIV/0!</v>
      </c>
      <c r="T762" s="55" t="e">
        <f t="shared" si="89"/>
        <v>#DIV/0!</v>
      </c>
      <c r="U762" s="33" t="e">
        <f>M762/#REF!%</f>
        <v>#REF!</v>
      </c>
    </row>
    <row r="763" spans="1:21" ht="41.4" hidden="1" x14ac:dyDescent="0.3">
      <c r="A763" s="76"/>
      <c r="B763" s="34" t="s">
        <v>233</v>
      </c>
      <c r="C763" s="38" t="s">
        <v>333</v>
      </c>
      <c r="D763" s="95"/>
      <c r="E763" s="93">
        <f t="shared" si="83"/>
        <v>0</v>
      </c>
      <c r="F763" s="95"/>
      <c r="G763" s="95"/>
      <c r="H763" s="95"/>
      <c r="I763" s="93">
        <f t="shared" si="84"/>
        <v>0</v>
      </c>
      <c r="J763" s="95"/>
      <c r="K763" s="95"/>
      <c r="L763" s="95"/>
      <c r="M763" s="93">
        <f t="shared" si="85"/>
        <v>0</v>
      </c>
      <c r="N763" s="95"/>
      <c r="O763" s="95"/>
      <c r="P763" s="95"/>
      <c r="Q763" s="55" t="e">
        <f t="shared" si="86"/>
        <v>#DIV/0!</v>
      </c>
      <c r="R763" s="55" t="e">
        <f t="shared" si="87"/>
        <v>#DIV/0!</v>
      </c>
      <c r="S763" s="55" t="e">
        <f t="shared" si="88"/>
        <v>#DIV/0!</v>
      </c>
      <c r="T763" s="55" t="e">
        <f t="shared" si="89"/>
        <v>#DIV/0!</v>
      </c>
      <c r="U763" s="33" t="e">
        <f>M763/#REF!%</f>
        <v>#REF!</v>
      </c>
    </row>
    <row r="764" spans="1:21" ht="41.4" hidden="1" x14ac:dyDescent="0.3">
      <c r="A764" s="76"/>
      <c r="B764" s="34" t="s">
        <v>234</v>
      </c>
      <c r="C764" s="38" t="s">
        <v>334</v>
      </c>
      <c r="D764" s="95"/>
      <c r="E764" s="93">
        <f t="shared" si="83"/>
        <v>0</v>
      </c>
      <c r="F764" s="95"/>
      <c r="G764" s="95"/>
      <c r="H764" s="95"/>
      <c r="I764" s="93">
        <f t="shared" si="84"/>
        <v>0</v>
      </c>
      <c r="J764" s="95"/>
      <c r="K764" s="95"/>
      <c r="L764" s="95"/>
      <c r="M764" s="93">
        <f t="shared" si="85"/>
        <v>0</v>
      </c>
      <c r="N764" s="95"/>
      <c r="O764" s="95"/>
      <c r="P764" s="95"/>
      <c r="Q764" s="55" t="e">
        <f t="shared" si="86"/>
        <v>#DIV/0!</v>
      </c>
      <c r="R764" s="55" t="e">
        <f t="shared" si="87"/>
        <v>#DIV/0!</v>
      </c>
      <c r="S764" s="55" t="e">
        <f t="shared" si="88"/>
        <v>#DIV/0!</v>
      </c>
      <c r="T764" s="55" t="e">
        <f t="shared" si="89"/>
        <v>#DIV/0!</v>
      </c>
      <c r="U764" s="33" t="e">
        <f>M764/#REF!%</f>
        <v>#REF!</v>
      </c>
    </row>
    <row r="765" spans="1:21" ht="27.6" hidden="1" x14ac:dyDescent="0.3">
      <c r="A765" s="76"/>
      <c r="B765" s="34" t="s">
        <v>235</v>
      </c>
      <c r="C765" s="39" t="s">
        <v>335</v>
      </c>
      <c r="D765" s="95"/>
      <c r="E765" s="93">
        <f t="shared" si="83"/>
        <v>0</v>
      </c>
      <c r="F765" s="95"/>
      <c r="G765" s="95"/>
      <c r="H765" s="95"/>
      <c r="I765" s="93">
        <f t="shared" si="84"/>
        <v>0</v>
      </c>
      <c r="J765" s="95"/>
      <c r="K765" s="95"/>
      <c r="L765" s="95"/>
      <c r="M765" s="93">
        <f t="shared" si="85"/>
        <v>0</v>
      </c>
      <c r="N765" s="95"/>
      <c r="O765" s="95"/>
      <c r="P765" s="95"/>
      <c r="Q765" s="55" t="e">
        <f t="shared" si="86"/>
        <v>#DIV/0!</v>
      </c>
      <c r="R765" s="55" t="e">
        <f t="shared" si="87"/>
        <v>#DIV/0!</v>
      </c>
      <c r="S765" s="55" t="e">
        <f t="shared" si="88"/>
        <v>#DIV/0!</v>
      </c>
      <c r="T765" s="55" t="e">
        <f t="shared" si="89"/>
        <v>#DIV/0!</v>
      </c>
      <c r="U765" s="33" t="e">
        <f>M765/#REF!%</f>
        <v>#REF!</v>
      </c>
    </row>
    <row r="766" spans="1:21" ht="55.2" hidden="1" x14ac:dyDescent="0.3">
      <c r="A766" s="76"/>
      <c r="B766" s="34" t="s">
        <v>236</v>
      </c>
      <c r="C766" s="39" t="s">
        <v>336</v>
      </c>
      <c r="D766" s="95"/>
      <c r="E766" s="93">
        <f t="shared" si="83"/>
        <v>0</v>
      </c>
      <c r="F766" s="95"/>
      <c r="G766" s="95"/>
      <c r="H766" s="95"/>
      <c r="I766" s="93">
        <f t="shared" si="84"/>
        <v>0</v>
      </c>
      <c r="J766" s="95"/>
      <c r="K766" s="95"/>
      <c r="L766" s="95"/>
      <c r="M766" s="93">
        <f t="shared" si="85"/>
        <v>0</v>
      </c>
      <c r="N766" s="95"/>
      <c r="O766" s="95"/>
      <c r="P766" s="95"/>
      <c r="Q766" s="55" t="e">
        <f t="shared" si="86"/>
        <v>#DIV/0!</v>
      </c>
      <c r="R766" s="55" t="e">
        <f t="shared" si="87"/>
        <v>#DIV/0!</v>
      </c>
      <c r="S766" s="55" t="e">
        <f t="shared" si="88"/>
        <v>#DIV/0!</v>
      </c>
      <c r="T766" s="55" t="e">
        <f t="shared" si="89"/>
        <v>#DIV/0!</v>
      </c>
      <c r="U766" s="33" t="e">
        <f>M766/#REF!%</f>
        <v>#REF!</v>
      </c>
    </row>
    <row r="767" spans="1:21" ht="27.6" hidden="1" x14ac:dyDescent="0.3">
      <c r="A767" s="76"/>
      <c r="B767" s="34" t="s">
        <v>237</v>
      </c>
      <c r="C767" s="39" t="s">
        <v>337</v>
      </c>
      <c r="D767" s="95"/>
      <c r="E767" s="93">
        <f t="shared" si="83"/>
        <v>0</v>
      </c>
      <c r="F767" s="95"/>
      <c r="G767" s="95"/>
      <c r="H767" s="95"/>
      <c r="I767" s="93">
        <f t="shared" si="84"/>
        <v>0</v>
      </c>
      <c r="J767" s="95"/>
      <c r="K767" s="95"/>
      <c r="L767" s="95"/>
      <c r="M767" s="93">
        <f t="shared" si="85"/>
        <v>0</v>
      </c>
      <c r="N767" s="95"/>
      <c r="O767" s="95"/>
      <c r="P767" s="95"/>
      <c r="Q767" s="55" t="e">
        <f t="shared" si="86"/>
        <v>#DIV/0!</v>
      </c>
      <c r="R767" s="55" t="e">
        <f t="shared" si="87"/>
        <v>#DIV/0!</v>
      </c>
      <c r="S767" s="55" t="e">
        <f t="shared" si="88"/>
        <v>#DIV/0!</v>
      </c>
      <c r="T767" s="55" t="e">
        <f t="shared" si="89"/>
        <v>#DIV/0!</v>
      </c>
      <c r="U767" s="33" t="e">
        <f>M767/#REF!%</f>
        <v>#REF!</v>
      </c>
    </row>
    <row r="768" spans="1:21" ht="82.8" hidden="1" x14ac:dyDescent="0.3">
      <c r="A768" s="76"/>
      <c r="B768" s="34" t="s">
        <v>238</v>
      </c>
      <c r="C768" s="39" t="s">
        <v>338</v>
      </c>
      <c r="D768" s="95"/>
      <c r="E768" s="93">
        <f t="shared" si="83"/>
        <v>0</v>
      </c>
      <c r="F768" s="95"/>
      <c r="G768" s="95"/>
      <c r="H768" s="95"/>
      <c r="I768" s="93">
        <f t="shared" si="84"/>
        <v>0</v>
      </c>
      <c r="J768" s="95"/>
      <c r="K768" s="95"/>
      <c r="L768" s="95"/>
      <c r="M768" s="93">
        <f t="shared" si="85"/>
        <v>0</v>
      </c>
      <c r="N768" s="95"/>
      <c r="O768" s="95"/>
      <c r="P768" s="95"/>
      <c r="Q768" s="55" t="e">
        <f t="shared" si="86"/>
        <v>#DIV/0!</v>
      </c>
      <c r="R768" s="55" t="e">
        <f t="shared" si="87"/>
        <v>#DIV/0!</v>
      </c>
      <c r="S768" s="55" t="e">
        <f t="shared" si="88"/>
        <v>#DIV/0!</v>
      </c>
      <c r="T768" s="55" t="e">
        <f t="shared" si="89"/>
        <v>#DIV/0!</v>
      </c>
      <c r="U768" s="33" t="e">
        <f>M768/#REF!%</f>
        <v>#REF!</v>
      </c>
    </row>
    <row r="769" spans="1:21" ht="27.6" hidden="1" x14ac:dyDescent="0.3">
      <c r="A769" s="76"/>
      <c r="B769" s="34" t="s">
        <v>239</v>
      </c>
      <c r="C769" s="39" t="s">
        <v>339</v>
      </c>
      <c r="D769" s="95"/>
      <c r="E769" s="93">
        <f t="shared" si="83"/>
        <v>0</v>
      </c>
      <c r="F769" s="95"/>
      <c r="G769" s="95"/>
      <c r="H769" s="95"/>
      <c r="I769" s="93">
        <f t="shared" si="84"/>
        <v>0</v>
      </c>
      <c r="J769" s="95"/>
      <c r="K769" s="95"/>
      <c r="L769" s="95"/>
      <c r="M769" s="93">
        <f t="shared" si="85"/>
        <v>0</v>
      </c>
      <c r="N769" s="95"/>
      <c r="O769" s="95"/>
      <c r="P769" s="95"/>
      <c r="Q769" s="55" t="e">
        <f t="shared" si="86"/>
        <v>#DIV/0!</v>
      </c>
      <c r="R769" s="55" t="e">
        <f t="shared" si="87"/>
        <v>#DIV/0!</v>
      </c>
      <c r="S769" s="55" t="e">
        <f t="shared" si="88"/>
        <v>#DIV/0!</v>
      </c>
      <c r="T769" s="55" t="e">
        <f t="shared" si="89"/>
        <v>#DIV/0!</v>
      </c>
      <c r="U769" s="33" t="e">
        <f>M769/#REF!%</f>
        <v>#REF!</v>
      </c>
    </row>
    <row r="770" spans="1:21" ht="82.8" hidden="1" x14ac:dyDescent="0.3">
      <c r="A770" s="76"/>
      <c r="B770" s="34" t="s">
        <v>240</v>
      </c>
      <c r="C770" s="39" t="s">
        <v>340</v>
      </c>
      <c r="D770" s="95"/>
      <c r="E770" s="93">
        <f t="shared" si="83"/>
        <v>0</v>
      </c>
      <c r="F770" s="95"/>
      <c r="G770" s="95"/>
      <c r="H770" s="95"/>
      <c r="I770" s="93">
        <f t="shared" si="84"/>
        <v>0</v>
      </c>
      <c r="J770" s="95"/>
      <c r="K770" s="95"/>
      <c r="L770" s="95"/>
      <c r="M770" s="93">
        <f t="shared" si="85"/>
        <v>0</v>
      </c>
      <c r="N770" s="95"/>
      <c r="O770" s="95"/>
      <c r="P770" s="95"/>
      <c r="Q770" s="55" t="e">
        <f t="shared" si="86"/>
        <v>#DIV/0!</v>
      </c>
      <c r="R770" s="55" t="e">
        <f t="shared" si="87"/>
        <v>#DIV/0!</v>
      </c>
      <c r="S770" s="55" t="e">
        <f t="shared" si="88"/>
        <v>#DIV/0!</v>
      </c>
      <c r="T770" s="55" t="e">
        <f t="shared" si="89"/>
        <v>#DIV/0!</v>
      </c>
      <c r="U770" s="33" t="e">
        <f>M770/#REF!%</f>
        <v>#REF!</v>
      </c>
    </row>
    <row r="771" spans="1:21" ht="27.6" hidden="1" x14ac:dyDescent="0.3">
      <c r="A771" s="76"/>
      <c r="B771" s="34" t="s">
        <v>241</v>
      </c>
      <c r="C771" s="39" t="s">
        <v>341</v>
      </c>
      <c r="D771" s="95"/>
      <c r="E771" s="93">
        <f t="shared" si="83"/>
        <v>0</v>
      </c>
      <c r="F771" s="95"/>
      <c r="G771" s="95"/>
      <c r="H771" s="95"/>
      <c r="I771" s="93">
        <f t="shared" si="84"/>
        <v>0</v>
      </c>
      <c r="J771" s="95"/>
      <c r="K771" s="95"/>
      <c r="L771" s="95"/>
      <c r="M771" s="93">
        <f t="shared" si="85"/>
        <v>0</v>
      </c>
      <c r="N771" s="95"/>
      <c r="O771" s="95"/>
      <c r="P771" s="95"/>
      <c r="Q771" s="55" t="e">
        <f t="shared" si="86"/>
        <v>#DIV/0!</v>
      </c>
      <c r="R771" s="55" t="e">
        <f t="shared" si="87"/>
        <v>#DIV/0!</v>
      </c>
      <c r="S771" s="55" t="e">
        <f t="shared" si="88"/>
        <v>#DIV/0!</v>
      </c>
      <c r="T771" s="55" t="e">
        <f t="shared" si="89"/>
        <v>#DIV/0!</v>
      </c>
      <c r="U771" s="33" t="e">
        <f>M771/#REF!%</f>
        <v>#REF!</v>
      </c>
    </row>
    <row r="772" spans="1:21" ht="27.6" hidden="1" x14ac:dyDescent="0.3">
      <c r="A772" s="76"/>
      <c r="B772" s="34" t="s">
        <v>242</v>
      </c>
      <c r="C772" s="39" t="s">
        <v>342</v>
      </c>
      <c r="D772" s="95"/>
      <c r="E772" s="93">
        <f t="shared" si="83"/>
        <v>0</v>
      </c>
      <c r="F772" s="95"/>
      <c r="G772" s="95"/>
      <c r="H772" s="95"/>
      <c r="I772" s="93">
        <f t="shared" si="84"/>
        <v>0</v>
      </c>
      <c r="J772" s="95"/>
      <c r="K772" s="95"/>
      <c r="L772" s="95"/>
      <c r="M772" s="93">
        <f t="shared" si="85"/>
        <v>0</v>
      </c>
      <c r="N772" s="95"/>
      <c r="O772" s="95"/>
      <c r="P772" s="95"/>
      <c r="Q772" s="55" t="e">
        <f t="shared" si="86"/>
        <v>#DIV/0!</v>
      </c>
      <c r="R772" s="55" t="e">
        <f t="shared" si="87"/>
        <v>#DIV/0!</v>
      </c>
      <c r="S772" s="55" t="e">
        <f t="shared" si="88"/>
        <v>#DIV/0!</v>
      </c>
      <c r="T772" s="55" t="e">
        <f t="shared" si="89"/>
        <v>#DIV/0!</v>
      </c>
      <c r="U772" s="33" t="e">
        <f>M772/#REF!%</f>
        <v>#REF!</v>
      </c>
    </row>
    <row r="773" spans="1:21" ht="27.6" hidden="1" x14ac:dyDescent="0.3">
      <c r="A773" s="76"/>
      <c r="B773" s="34" t="s">
        <v>243</v>
      </c>
      <c r="C773" s="39" t="s">
        <v>343</v>
      </c>
      <c r="D773" s="95"/>
      <c r="E773" s="93">
        <f t="shared" si="83"/>
        <v>0</v>
      </c>
      <c r="F773" s="95"/>
      <c r="G773" s="95"/>
      <c r="H773" s="95"/>
      <c r="I773" s="93">
        <f t="shared" si="84"/>
        <v>0</v>
      </c>
      <c r="J773" s="95"/>
      <c r="K773" s="95"/>
      <c r="L773" s="95"/>
      <c r="M773" s="93">
        <f t="shared" si="85"/>
        <v>0</v>
      </c>
      <c r="N773" s="95"/>
      <c r="O773" s="95"/>
      <c r="P773" s="95"/>
      <c r="Q773" s="55" t="e">
        <f t="shared" si="86"/>
        <v>#DIV/0!</v>
      </c>
      <c r="R773" s="55" t="e">
        <f t="shared" si="87"/>
        <v>#DIV/0!</v>
      </c>
      <c r="S773" s="55" t="e">
        <f t="shared" si="88"/>
        <v>#DIV/0!</v>
      </c>
      <c r="T773" s="55" t="e">
        <f t="shared" si="89"/>
        <v>#DIV/0!</v>
      </c>
      <c r="U773" s="33" t="e">
        <f>M773/#REF!%</f>
        <v>#REF!</v>
      </c>
    </row>
    <row r="774" spans="1:21" ht="27.6" hidden="1" x14ac:dyDescent="0.3">
      <c r="A774" s="76"/>
      <c r="B774" s="34" t="s">
        <v>244</v>
      </c>
      <c r="C774" s="39" t="s">
        <v>344</v>
      </c>
      <c r="D774" s="95"/>
      <c r="E774" s="93">
        <f t="shared" si="83"/>
        <v>0</v>
      </c>
      <c r="F774" s="95"/>
      <c r="G774" s="95"/>
      <c r="H774" s="95"/>
      <c r="I774" s="93">
        <f t="shared" si="84"/>
        <v>0</v>
      </c>
      <c r="J774" s="95"/>
      <c r="K774" s="95"/>
      <c r="L774" s="95"/>
      <c r="M774" s="93">
        <f t="shared" si="85"/>
        <v>0</v>
      </c>
      <c r="N774" s="95"/>
      <c r="O774" s="95"/>
      <c r="P774" s="95"/>
      <c r="Q774" s="55" t="e">
        <f t="shared" si="86"/>
        <v>#DIV/0!</v>
      </c>
      <c r="R774" s="55" t="e">
        <f t="shared" si="87"/>
        <v>#DIV/0!</v>
      </c>
      <c r="S774" s="55" t="e">
        <f t="shared" si="88"/>
        <v>#DIV/0!</v>
      </c>
      <c r="T774" s="55" t="e">
        <f t="shared" si="89"/>
        <v>#DIV/0!</v>
      </c>
      <c r="U774" s="33" t="e">
        <f>M774/#REF!%</f>
        <v>#REF!</v>
      </c>
    </row>
    <row r="775" spans="1:21" ht="27.6" hidden="1" x14ac:dyDescent="0.3">
      <c r="A775" s="76"/>
      <c r="B775" s="34" t="s">
        <v>245</v>
      </c>
      <c r="C775" s="39" t="s">
        <v>345</v>
      </c>
      <c r="D775" s="95"/>
      <c r="E775" s="93">
        <f t="shared" si="83"/>
        <v>0</v>
      </c>
      <c r="F775" s="95"/>
      <c r="G775" s="95"/>
      <c r="H775" s="95"/>
      <c r="I775" s="93">
        <f t="shared" si="84"/>
        <v>0</v>
      </c>
      <c r="J775" s="95"/>
      <c r="K775" s="95"/>
      <c r="L775" s="95"/>
      <c r="M775" s="93">
        <f t="shared" si="85"/>
        <v>0</v>
      </c>
      <c r="N775" s="95"/>
      <c r="O775" s="95"/>
      <c r="P775" s="95"/>
      <c r="Q775" s="55" t="e">
        <f t="shared" si="86"/>
        <v>#DIV/0!</v>
      </c>
      <c r="R775" s="55" t="e">
        <f t="shared" si="87"/>
        <v>#DIV/0!</v>
      </c>
      <c r="S775" s="55" t="e">
        <f t="shared" si="88"/>
        <v>#DIV/0!</v>
      </c>
      <c r="T775" s="55" t="e">
        <f t="shared" si="89"/>
        <v>#DIV/0!</v>
      </c>
      <c r="U775" s="33" t="e">
        <f>M775/#REF!%</f>
        <v>#REF!</v>
      </c>
    </row>
    <row r="776" spans="1:21" ht="69" hidden="1" x14ac:dyDescent="0.3">
      <c r="A776" s="76"/>
      <c r="B776" s="34" t="s">
        <v>246</v>
      </c>
      <c r="C776" s="39" t="s">
        <v>346</v>
      </c>
      <c r="D776" s="95"/>
      <c r="E776" s="93">
        <f t="shared" si="83"/>
        <v>0</v>
      </c>
      <c r="F776" s="95"/>
      <c r="G776" s="95"/>
      <c r="H776" s="95"/>
      <c r="I776" s="93">
        <f t="shared" si="84"/>
        <v>0</v>
      </c>
      <c r="J776" s="95"/>
      <c r="K776" s="95"/>
      <c r="L776" s="95"/>
      <c r="M776" s="93">
        <f t="shared" si="85"/>
        <v>0</v>
      </c>
      <c r="N776" s="95"/>
      <c r="O776" s="95"/>
      <c r="P776" s="95"/>
      <c r="Q776" s="55" t="e">
        <f t="shared" si="86"/>
        <v>#DIV/0!</v>
      </c>
      <c r="R776" s="55" t="e">
        <f t="shared" si="87"/>
        <v>#DIV/0!</v>
      </c>
      <c r="S776" s="55" t="e">
        <f t="shared" si="88"/>
        <v>#DIV/0!</v>
      </c>
      <c r="T776" s="55" t="e">
        <f t="shared" si="89"/>
        <v>#DIV/0!</v>
      </c>
      <c r="U776" s="33" t="e">
        <f>M776/#REF!%</f>
        <v>#REF!</v>
      </c>
    </row>
    <row r="777" spans="1:21" ht="13.8" hidden="1" x14ac:dyDescent="0.3">
      <c r="A777" s="76"/>
      <c r="B777" s="34" t="s">
        <v>247</v>
      </c>
      <c r="C777" s="37" t="s">
        <v>347</v>
      </c>
      <c r="D777" s="95"/>
      <c r="E777" s="93">
        <f t="shared" si="83"/>
        <v>0</v>
      </c>
      <c r="F777" s="95"/>
      <c r="G777" s="95"/>
      <c r="H777" s="95"/>
      <c r="I777" s="93">
        <f t="shared" si="84"/>
        <v>0</v>
      </c>
      <c r="J777" s="95"/>
      <c r="K777" s="95"/>
      <c r="L777" s="95"/>
      <c r="M777" s="93">
        <f t="shared" si="85"/>
        <v>0</v>
      </c>
      <c r="N777" s="95"/>
      <c r="O777" s="95"/>
      <c r="P777" s="95"/>
      <c r="Q777" s="55" t="e">
        <f t="shared" si="86"/>
        <v>#DIV/0!</v>
      </c>
      <c r="R777" s="55" t="e">
        <f t="shared" si="87"/>
        <v>#DIV/0!</v>
      </c>
      <c r="S777" s="55" t="e">
        <f t="shared" si="88"/>
        <v>#DIV/0!</v>
      </c>
      <c r="T777" s="55" t="e">
        <f t="shared" si="89"/>
        <v>#DIV/0!</v>
      </c>
      <c r="U777" s="33" t="e">
        <f>M777/#REF!%</f>
        <v>#REF!</v>
      </c>
    </row>
    <row r="778" spans="1:21" ht="13.8" hidden="1" x14ac:dyDescent="0.3">
      <c r="A778" s="76"/>
      <c r="B778" s="34" t="s">
        <v>251</v>
      </c>
      <c r="C778" s="37" t="s">
        <v>348</v>
      </c>
      <c r="D778" s="95"/>
      <c r="E778" s="93">
        <f t="shared" si="83"/>
        <v>0</v>
      </c>
      <c r="F778" s="95"/>
      <c r="G778" s="95"/>
      <c r="H778" s="95"/>
      <c r="I778" s="93">
        <f t="shared" si="84"/>
        <v>0</v>
      </c>
      <c r="J778" s="95"/>
      <c r="K778" s="95"/>
      <c r="L778" s="95"/>
      <c r="M778" s="93">
        <f t="shared" si="85"/>
        <v>0</v>
      </c>
      <c r="N778" s="95"/>
      <c r="O778" s="95"/>
      <c r="P778" s="95"/>
      <c r="Q778" s="55" t="e">
        <f t="shared" si="86"/>
        <v>#DIV/0!</v>
      </c>
      <c r="R778" s="55" t="e">
        <f t="shared" si="87"/>
        <v>#DIV/0!</v>
      </c>
      <c r="S778" s="55" t="e">
        <f t="shared" si="88"/>
        <v>#DIV/0!</v>
      </c>
      <c r="T778" s="55" t="e">
        <f t="shared" si="89"/>
        <v>#DIV/0!</v>
      </c>
      <c r="U778" s="33" t="e">
        <f>M778/#REF!%</f>
        <v>#REF!</v>
      </c>
    </row>
    <row r="779" spans="1:21" ht="13.8" hidden="1" x14ac:dyDescent="0.3">
      <c r="A779" s="76"/>
      <c r="B779" s="34" t="s">
        <v>252</v>
      </c>
      <c r="C779" s="38" t="s">
        <v>349</v>
      </c>
      <c r="D779" s="95"/>
      <c r="E779" s="93">
        <f t="shared" ref="E779:E842" si="90">F779+G779</f>
        <v>0</v>
      </c>
      <c r="F779" s="95"/>
      <c r="G779" s="95"/>
      <c r="H779" s="95"/>
      <c r="I779" s="93">
        <f t="shared" ref="I779:I842" si="91">J779+K779</f>
        <v>0</v>
      </c>
      <c r="J779" s="95"/>
      <c r="K779" s="95"/>
      <c r="L779" s="95"/>
      <c r="M779" s="93">
        <f t="shared" ref="M779:M842" si="92">N779+O779</f>
        <v>0</v>
      </c>
      <c r="N779" s="95"/>
      <c r="O779" s="95"/>
      <c r="P779" s="95"/>
      <c r="Q779" s="55" t="e">
        <f t="shared" ref="Q779:Q842" si="93">M779/I779*100</f>
        <v>#DIV/0!</v>
      </c>
      <c r="R779" s="55" t="e">
        <f t="shared" ref="R779:R842" si="94">N779/J779*100</f>
        <v>#DIV/0!</v>
      </c>
      <c r="S779" s="55" t="e">
        <f t="shared" ref="S779:S842" si="95">O779/K779*100</f>
        <v>#DIV/0!</v>
      </c>
      <c r="T779" s="55" t="e">
        <f t="shared" ref="T779:T842" si="96">P779/L779*100</f>
        <v>#DIV/0!</v>
      </c>
      <c r="U779" s="33" t="e">
        <f>M779/#REF!%</f>
        <v>#REF!</v>
      </c>
    </row>
    <row r="780" spans="1:21" ht="27.6" hidden="1" x14ac:dyDescent="0.3">
      <c r="A780" s="76"/>
      <c r="B780" s="34" t="s">
        <v>253</v>
      </c>
      <c r="C780" s="39" t="s">
        <v>350</v>
      </c>
      <c r="D780" s="95"/>
      <c r="E780" s="93">
        <f t="shared" si="90"/>
        <v>0</v>
      </c>
      <c r="F780" s="95"/>
      <c r="G780" s="95"/>
      <c r="H780" s="95"/>
      <c r="I780" s="93">
        <f t="shared" si="91"/>
        <v>0</v>
      </c>
      <c r="J780" s="95"/>
      <c r="K780" s="95"/>
      <c r="L780" s="95"/>
      <c r="M780" s="93">
        <f t="shared" si="92"/>
        <v>0</v>
      </c>
      <c r="N780" s="95"/>
      <c r="O780" s="95"/>
      <c r="P780" s="95"/>
      <c r="Q780" s="55" t="e">
        <f t="shared" si="93"/>
        <v>#DIV/0!</v>
      </c>
      <c r="R780" s="55" t="e">
        <f t="shared" si="94"/>
        <v>#DIV/0!</v>
      </c>
      <c r="S780" s="55" t="e">
        <f t="shared" si="95"/>
        <v>#DIV/0!</v>
      </c>
      <c r="T780" s="55" t="e">
        <f t="shared" si="96"/>
        <v>#DIV/0!</v>
      </c>
      <c r="U780" s="33" t="e">
        <f>M780/#REF!%</f>
        <v>#REF!</v>
      </c>
    </row>
    <row r="781" spans="1:21" ht="27.6" hidden="1" x14ac:dyDescent="0.3">
      <c r="A781" s="76"/>
      <c r="B781" s="34" t="s">
        <v>254</v>
      </c>
      <c r="C781" s="39" t="s">
        <v>351</v>
      </c>
      <c r="D781" s="95"/>
      <c r="E781" s="93">
        <f t="shared" si="90"/>
        <v>0</v>
      </c>
      <c r="F781" s="95"/>
      <c r="G781" s="95"/>
      <c r="H781" s="95"/>
      <c r="I781" s="93">
        <f t="shared" si="91"/>
        <v>0</v>
      </c>
      <c r="J781" s="95"/>
      <c r="K781" s="95"/>
      <c r="L781" s="95"/>
      <c r="M781" s="93">
        <f t="shared" si="92"/>
        <v>0</v>
      </c>
      <c r="N781" s="95"/>
      <c r="O781" s="95"/>
      <c r="P781" s="95"/>
      <c r="Q781" s="55" t="e">
        <f t="shared" si="93"/>
        <v>#DIV/0!</v>
      </c>
      <c r="R781" s="55" t="e">
        <f t="shared" si="94"/>
        <v>#DIV/0!</v>
      </c>
      <c r="S781" s="55" t="e">
        <f t="shared" si="95"/>
        <v>#DIV/0!</v>
      </c>
      <c r="T781" s="55" t="e">
        <f t="shared" si="96"/>
        <v>#DIV/0!</v>
      </c>
      <c r="U781" s="33" t="e">
        <f>M781/#REF!%</f>
        <v>#REF!</v>
      </c>
    </row>
    <row r="782" spans="1:21" ht="13.8" hidden="1" x14ac:dyDescent="0.3">
      <c r="A782" s="76"/>
      <c r="B782" s="34" t="s">
        <v>255</v>
      </c>
      <c r="C782" s="38" t="s">
        <v>352</v>
      </c>
      <c r="D782" s="95"/>
      <c r="E782" s="93">
        <f t="shared" si="90"/>
        <v>0</v>
      </c>
      <c r="F782" s="95"/>
      <c r="G782" s="95"/>
      <c r="H782" s="95"/>
      <c r="I782" s="93">
        <f t="shared" si="91"/>
        <v>0</v>
      </c>
      <c r="J782" s="95"/>
      <c r="K782" s="95"/>
      <c r="L782" s="95"/>
      <c r="M782" s="93">
        <f t="shared" si="92"/>
        <v>0</v>
      </c>
      <c r="N782" s="95"/>
      <c r="O782" s="95"/>
      <c r="P782" s="95"/>
      <c r="Q782" s="55" t="e">
        <f t="shared" si="93"/>
        <v>#DIV/0!</v>
      </c>
      <c r="R782" s="55" t="e">
        <f t="shared" si="94"/>
        <v>#DIV/0!</v>
      </c>
      <c r="S782" s="55" t="e">
        <f t="shared" si="95"/>
        <v>#DIV/0!</v>
      </c>
      <c r="T782" s="55" t="e">
        <f t="shared" si="96"/>
        <v>#DIV/0!</v>
      </c>
      <c r="U782" s="33" t="e">
        <f>M782/#REF!%</f>
        <v>#REF!</v>
      </c>
    </row>
    <row r="783" spans="1:21" ht="27.6" hidden="1" x14ac:dyDescent="0.3">
      <c r="A783" s="76"/>
      <c r="B783" s="34" t="s">
        <v>256</v>
      </c>
      <c r="C783" s="39" t="s">
        <v>350</v>
      </c>
      <c r="D783" s="95"/>
      <c r="E783" s="93">
        <f t="shared" si="90"/>
        <v>0</v>
      </c>
      <c r="F783" s="95"/>
      <c r="G783" s="95"/>
      <c r="H783" s="95"/>
      <c r="I783" s="93">
        <f t="shared" si="91"/>
        <v>0</v>
      </c>
      <c r="J783" s="95"/>
      <c r="K783" s="95"/>
      <c r="L783" s="95"/>
      <c r="M783" s="93">
        <f t="shared" si="92"/>
        <v>0</v>
      </c>
      <c r="N783" s="95"/>
      <c r="O783" s="95"/>
      <c r="P783" s="95"/>
      <c r="Q783" s="55" t="e">
        <f t="shared" si="93"/>
        <v>#DIV/0!</v>
      </c>
      <c r="R783" s="55" t="e">
        <f t="shared" si="94"/>
        <v>#DIV/0!</v>
      </c>
      <c r="S783" s="55" t="e">
        <f t="shared" si="95"/>
        <v>#DIV/0!</v>
      </c>
      <c r="T783" s="55" t="e">
        <f t="shared" si="96"/>
        <v>#DIV/0!</v>
      </c>
      <c r="U783" s="33" t="e">
        <f>M783/#REF!%</f>
        <v>#REF!</v>
      </c>
    </row>
    <row r="784" spans="1:21" ht="27.6" hidden="1" x14ac:dyDescent="0.3">
      <c r="A784" s="76"/>
      <c r="B784" s="34" t="s">
        <v>257</v>
      </c>
      <c r="C784" s="39" t="s">
        <v>351</v>
      </c>
      <c r="D784" s="95"/>
      <c r="E784" s="93">
        <f t="shared" si="90"/>
        <v>0</v>
      </c>
      <c r="F784" s="95"/>
      <c r="G784" s="95"/>
      <c r="H784" s="95"/>
      <c r="I784" s="93">
        <f t="shared" si="91"/>
        <v>0</v>
      </c>
      <c r="J784" s="95"/>
      <c r="K784" s="95"/>
      <c r="L784" s="95"/>
      <c r="M784" s="93">
        <f t="shared" si="92"/>
        <v>0</v>
      </c>
      <c r="N784" s="95"/>
      <c r="O784" s="95"/>
      <c r="P784" s="95"/>
      <c r="Q784" s="55" t="e">
        <f t="shared" si="93"/>
        <v>#DIV/0!</v>
      </c>
      <c r="R784" s="55" t="e">
        <f t="shared" si="94"/>
        <v>#DIV/0!</v>
      </c>
      <c r="S784" s="55" t="e">
        <f t="shared" si="95"/>
        <v>#DIV/0!</v>
      </c>
      <c r="T784" s="55" t="e">
        <f t="shared" si="96"/>
        <v>#DIV/0!</v>
      </c>
      <c r="U784" s="33" t="e">
        <f>M784/#REF!%</f>
        <v>#REF!</v>
      </c>
    </row>
    <row r="785" spans="1:21" ht="41.4" hidden="1" x14ac:dyDescent="0.3">
      <c r="A785" s="76"/>
      <c r="B785" s="34" t="s">
        <v>258</v>
      </c>
      <c r="C785" s="38" t="s">
        <v>353</v>
      </c>
      <c r="D785" s="95"/>
      <c r="E785" s="93">
        <f t="shared" si="90"/>
        <v>0</v>
      </c>
      <c r="F785" s="95"/>
      <c r="G785" s="95"/>
      <c r="H785" s="95"/>
      <c r="I785" s="93">
        <f t="shared" si="91"/>
        <v>0</v>
      </c>
      <c r="J785" s="95"/>
      <c r="K785" s="95"/>
      <c r="L785" s="95"/>
      <c r="M785" s="93">
        <f t="shared" si="92"/>
        <v>0</v>
      </c>
      <c r="N785" s="95"/>
      <c r="O785" s="95"/>
      <c r="P785" s="95"/>
      <c r="Q785" s="55" t="e">
        <f t="shared" si="93"/>
        <v>#DIV/0!</v>
      </c>
      <c r="R785" s="55" t="e">
        <f t="shared" si="94"/>
        <v>#DIV/0!</v>
      </c>
      <c r="S785" s="55" t="e">
        <f t="shared" si="95"/>
        <v>#DIV/0!</v>
      </c>
      <c r="T785" s="55" t="e">
        <f t="shared" si="96"/>
        <v>#DIV/0!</v>
      </c>
      <c r="U785" s="33" t="e">
        <f>M785/#REF!%</f>
        <v>#REF!</v>
      </c>
    </row>
    <row r="786" spans="1:21" ht="27.6" hidden="1" x14ac:dyDescent="0.3">
      <c r="A786" s="76"/>
      <c r="B786" s="34" t="s">
        <v>259</v>
      </c>
      <c r="C786" s="39" t="s">
        <v>350</v>
      </c>
      <c r="D786" s="95"/>
      <c r="E786" s="93">
        <f t="shared" si="90"/>
        <v>0</v>
      </c>
      <c r="F786" s="95"/>
      <c r="G786" s="95"/>
      <c r="H786" s="95"/>
      <c r="I786" s="93">
        <f t="shared" si="91"/>
        <v>0</v>
      </c>
      <c r="J786" s="95"/>
      <c r="K786" s="95"/>
      <c r="L786" s="95"/>
      <c r="M786" s="93">
        <f t="shared" si="92"/>
        <v>0</v>
      </c>
      <c r="N786" s="95"/>
      <c r="O786" s="95"/>
      <c r="P786" s="95"/>
      <c r="Q786" s="55" t="e">
        <f t="shared" si="93"/>
        <v>#DIV/0!</v>
      </c>
      <c r="R786" s="55" t="e">
        <f t="shared" si="94"/>
        <v>#DIV/0!</v>
      </c>
      <c r="S786" s="55" t="e">
        <f t="shared" si="95"/>
        <v>#DIV/0!</v>
      </c>
      <c r="T786" s="55" t="e">
        <f t="shared" si="96"/>
        <v>#DIV/0!</v>
      </c>
      <c r="U786" s="33" t="e">
        <f>M786/#REF!%</f>
        <v>#REF!</v>
      </c>
    </row>
    <row r="787" spans="1:21" ht="27.6" hidden="1" x14ac:dyDescent="0.3">
      <c r="A787" s="76"/>
      <c r="B787" s="34" t="s">
        <v>260</v>
      </c>
      <c r="C787" s="39" t="s">
        <v>351</v>
      </c>
      <c r="D787" s="95"/>
      <c r="E787" s="93">
        <f t="shared" si="90"/>
        <v>0</v>
      </c>
      <c r="F787" s="95"/>
      <c r="G787" s="95"/>
      <c r="H787" s="95"/>
      <c r="I787" s="93">
        <f t="shared" si="91"/>
        <v>0</v>
      </c>
      <c r="J787" s="95"/>
      <c r="K787" s="95"/>
      <c r="L787" s="95"/>
      <c r="M787" s="93">
        <f t="shared" si="92"/>
        <v>0</v>
      </c>
      <c r="N787" s="95"/>
      <c r="O787" s="95"/>
      <c r="P787" s="95"/>
      <c r="Q787" s="55" t="e">
        <f t="shared" si="93"/>
        <v>#DIV/0!</v>
      </c>
      <c r="R787" s="55" t="e">
        <f t="shared" si="94"/>
        <v>#DIV/0!</v>
      </c>
      <c r="S787" s="55" t="e">
        <f t="shared" si="95"/>
        <v>#DIV/0!</v>
      </c>
      <c r="T787" s="55" t="e">
        <f t="shared" si="96"/>
        <v>#DIV/0!</v>
      </c>
      <c r="U787" s="33" t="e">
        <f>M787/#REF!%</f>
        <v>#REF!</v>
      </c>
    </row>
    <row r="788" spans="1:21" ht="13.8" hidden="1" x14ac:dyDescent="0.3">
      <c r="A788" s="76"/>
      <c r="B788" s="34" t="s">
        <v>261</v>
      </c>
      <c r="C788" s="37" t="s">
        <v>354</v>
      </c>
      <c r="D788" s="95"/>
      <c r="E788" s="93">
        <f t="shared" si="90"/>
        <v>0</v>
      </c>
      <c r="F788" s="95"/>
      <c r="G788" s="95"/>
      <c r="H788" s="95"/>
      <c r="I788" s="93">
        <f t="shared" si="91"/>
        <v>0</v>
      </c>
      <c r="J788" s="95"/>
      <c r="K788" s="95"/>
      <c r="L788" s="95"/>
      <c r="M788" s="93">
        <f t="shared" si="92"/>
        <v>0</v>
      </c>
      <c r="N788" s="95"/>
      <c r="O788" s="95"/>
      <c r="P788" s="95"/>
      <c r="Q788" s="55" t="e">
        <f t="shared" si="93"/>
        <v>#DIV/0!</v>
      </c>
      <c r="R788" s="55" t="e">
        <f t="shared" si="94"/>
        <v>#DIV/0!</v>
      </c>
      <c r="S788" s="55" t="e">
        <f t="shared" si="95"/>
        <v>#DIV/0!</v>
      </c>
      <c r="T788" s="55" t="e">
        <f t="shared" si="96"/>
        <v>#DIV/0!</v>
      </c>
      <c r="U788" s="33" t="e">
        <f>M788/#REF!%</f>
        <v>#REF!</v>
      </c>
    </row>
    <row r="789" spans="1:21" ht="41.4" hidden="1" x14ac:dyDescent="0.3">
      <c r="A789" s="76"/>
      <c r="B789" s="34" t="s">
        <v>262</v>
      </c>
      <c r="C789" s="38" t="s">
        <v>355</v>
      </c>
      <c r="D789" s="95"/>
      <c r="E789" s="93">
        <f t="shared" si="90"/>
        <v>0</v>
      </c>
      <c r="F789" s="95"/>
      <c r="G789" s="95"/>
      <c r="H789" s="95"/>
      <c r="I789" s="93">
        <f t="shared" si="91"/>
        <v>0</v>
      </c>
      <c r="J789" s="95"/>
      <c r="K789" s="95"/>
      <c r="L789" s="95"/>
      <c r="M789" s="93">
        <f t="shared" si="92"/>
        <v>0</v>
      </c>
      <c r="N789" s="95"/>
      <c r="O789" s="95"/>
      <c r="P789" s="95"/>
      <c r="Q789" s="55" t="e">
        <f t="shared" si="93"/>
        <v>#DIV/0!</v>
      </c>
      <c r="R789" s="55" t="e">
        <f t="shared" si="94"/>
        <v>#DIV/0!</v>
      </c>
      <c r="S789" s="55" t="e">
        <f t="shared" si="95"/>
        <v>#DIV/0!</v>
      </c>
      <c r="T789" s="55" t="e">
        <f t="shared" si="96"/>
        <v>#DIV/0!</v>
      </c>
      <c r="U789" s="33" t="e">
        <f>M789/#REF!%</f>
        <v>#REF!</v>
      </c>
    </row>
    <row r="790" spans="1:21" ht="13.8" hidden="1" x14ac:dyDescent="0.3">
      <c r="A790" s="76"/>
      <c r="B790" s="34" t="s">
        <v>263</v>
      </c>
      <c r="C790" s="38" t="s">
        <v>356</v>
      </c>
      <c r="D790" s="95"/>
      <c r="E790" s="93">
        <f t="shared" si="90"/>
        <v>0</v>
      </c>
      <c r="F790" s="95"/>
      <c r="G790" s="95"/>
      <c r="H790" s="95"/>
      <c r="I790" s="93">
        <f t="shared" si="91"/>
        <v>0</v>
      </c>
      <c r="J790" s="95"/>
      <c r="K790" s="95"/>
      <c r="L790" s="95"/>
      <c r="M790" s="93">
        <f t="shared" si="92"/>
        <v>0</v>
      </c>
      <c r="N790" s="95"/>
      <c r="O790" s="95"/>
      <c r="P790" s="95"/>
      <c r="Q790" s="55" t="e">
        <f t="shared" si="93"/>
        <v>#DIV/0!</v>
      </c>
      <c r="R790" s="55" t="e">
        <f t="shared" si="94"/>
        <v>#DIV/0!</v>
      </c>
      <c r="S790" s="55" t="e">
        <f t="shared" si="95"/>
        <v>#DIV/0!</v>
      </c>
      <c r="T790" s="55" t="e">
        <f t="shared" si="96"/>
        <v>#DIV/0!</v>
      </c>
      <c r="U790" s="33" t="e">
        <f>M790/#REF!%</f>
        <v>#REF!</v>
      </c>
    </row>
    <row r="791" spans="1:21" ht="27.6" hidden="1" x14ac:dyDescent="0.3">
      <c r="A791" s="76"/>
      <c r="B791" s="34" t="s">
        <v>264</v>
      </c>
      <c r="C791" s="39" t="s">
        <v>357</v>
      </c>
      <c r="D791" s="95"/>
      <c r="E791" s="93">
        <f t="shared" si="90"/>
        <v>0</v>
      </c>
      <c r="F791" s="95"/>
      <c r="G791" s="95"/>
      <c r="H791" s="95"/>
      <c r="I791" s="93">
        <f t="shared" si="91"/>
        <v>0</v>
      </c>
      <c r="J791" s="95"/>
      <c r="K791" s="95"/>
      <c r="L791" s="95"/>
      <c r="M791" s="93">
        <f t="shared" si="92"/>
        <v>0</v>
      </c>
      <c r="N791" s="95"/>
      <c r="O791" s="95"/>
      <c r="P791" s="95"/>
      <c r="Q791" s="55" t="e">
        <f t="shared" si="93"/>
        <v>#DIV/0!</v>
      </c>
      <c r="R791" s="55" t="e">
        <f t="shared" si="94"/>
        <v>#DIV/0!</v>
      </c>
      <c r="S791" s="55" t="e">
        <f t="shared" si="95"/>
        <v>#DIV/0!</v>
      </c>
      <c r="T791" s="55" t="e">
        <f t="shared" si="96"/>
        <v>#DIV/0!</v>
      </c>
      <c r="U791" s="33" t="e">
        <f>M791/#REF!%</f>
        <v>#REF!</v>
      </c>
    </row>
    <row r="792" spans="1:21" ht="27.6" hidden="1" x14ac:dyDescent="0.3">
      <c r="A792" s="76"/>
      <c r="B792" s="34" t="s">
        <v>265</v>
      </c>
      <c r="C792" s="39" t="s">
        <v>358</v>
      </c>
      <c r="D792" s="95"/>
      <c r="E792" s="93">
        <f t="shared" si="90"/>
        <v>0</v>
      </c>
      <c r="F792" s="95"/>
      <c r="G792" s="95"/>
      <c r="H792" s="95"/>
      <c r="I792" s="93">
        <f t="shared" si="91"/>
        <v>0</v>
      </c>
      <c r="J792" s="95"/>
      <c r="K792" s="95"/>
      <c r="L792" s="95"/>
      <c r="M792" s="93">
        <f t="shared" si="92"/>
        <v>0</v>
      </c>
      <c r="N792" s="95"/>
      <c r="O792" s="95"/>
      <c r="P792" s="95"/>
      <c r="Q792" s="55" t="e">
        <f t="shared" si="93"/>
        <v>#DIV/0!</v>
      </c>
      <c r="R792" s="55" t="e">
        <f t="shared" si="94"/>
        <v>#DIV/0!</v>
      </c>
      <c r="S792" s="55" t="e">
        <f t="shared" si="95"/>
        <v>#DIV/0!</v>
      </c>
      <c r="T792" s="55" t="e">
        <f t="shared" si="96"/>
        <v>#DIV/0!</v>
      </c>
      <c r="U792" s="33" t="e">
        <f>M792/#REF!%</f>
        <v>#REF!</v>
      </c>
    </row>
    <row r="793" spans="1:21" ht="27.6" hidden="1" x14ac:dyDescent="0.3">
      <c r="A793" s="76"/>
      <c r="B793" s="34" t="s">
        <v>145</v>
      </c>
      <c r="C793" s="36" t="s">
        <v>359</v>
      </c>
      <c r="D793" s="95"/>
      <c r="E793" s="93">
        <f t="shared" si="90"/>
        <v>0</v>
      </c>
      <c r="F793" s="95"/>
      <c r="G793" s="95"/>
      <c r="H793" s="95"/>
      <c r="I793" s="93">
        <f t="shared" si="91"/>
        <v>0</v>
      </c>
      <c r="J793" s="95"/>
      <c r="K793" s="95"/>
      <c r="L793" s="95"/>
      <c r="M793" s="93">
        <f t="shared" si="92"/>
        <v>0</v>
      </c>
      <c r="N793" s="95"/>
      <c r="O793" s="95"/>
      <c r="P793" s="95"/>
      <c r="Q793" s="55" t="e">
        <f t="shared" si="93"/>
        <v>#DIV/0!</v>
      </c>
      <c r="R793" s="55" t="e">
        <f t="shared" si="94"/>
        <v>#DIV/0!</v>
      </c>
      <c r="S793" s="55" t="e">
        <f t="shared" si="95"/>
        <v>#DIV/0!</v>
      </c>
      <c r="T793" s="55" t="e">
        <f t="shared" si="96"/>
        <v>#DIV/0!</v>
      </c>
      <c r="U793" s="33" t="e">
        <f>M793/#REF!%</f>
        <v>#REF!</v>
      </c>
    </row>
    <row r="794" spans="1:21" ht="13.8" hidden="1" x14ac:dyDescent="0.3">
      <c r="A794" s="76"/>
      <c r="B794" s="34" t="s">
        <v>146</v>
      </c>
      <c r="C794" s="42" t="s">
        <v>664</v>
      </c>
      <c r="D794" s="95"/>
      <c r="E794" s="93">
        <f t="shared" si="90"/>
        <v>0</v>
      </c>
      <c r="F794" s="95"/>
      <c r="G794" s="95"/>
      <c r="H794" s="95"/>
      <c r="I794" s="93">
        <f t="shared" si="91"/>
        <v>0</v>
      </c>
      <c r="J794" s="95"/>
      <c r="K794" s="95"/>
      <c r="L794" s="95"/>
      <c r="M794" s="93">
        <f t="shared" si="92"/>
        <v>0</v>
      </c>
      <c r="N794" s="95"/>
      <c r="O794" s="95"/>
      <c r="P794" s="95"/>
      <c r="Q794" s="55" t="e">
        <f t="shared" si="93"/>
        <v>#DIV/0!</v>
      </c>
      <c r="R794" s="55" t="e">
        <f t="shared" si="94"/>
        <v>#DIV/0!</v>
      </c>
      <c r="S794" s="55" t="e">
        <f t="shared" si="95"/>
        <v>#DIV/0!</v>
      </c>
      <c r="T794" s="55" t="e">
        <f t="shared" si="96"/>
        <v>#DIV/0!</v>
      </c>
      <c r="U794" s="33" t="e">
        <f>M794/#REF!%</f>
        <v>#REF!</v>
      </c>
    </row>
    <row r="795" spans="1:21" ht="27.6" hidden="1" x14ac:dyDescent="0.3">
      <c r="A795" s="76"/>
      <c r="B795" s="34" t="s">
        <v>266</v>
      </c>
      <c r="C795" s="38" t="s">
        <v>360</v>
      </c>
      <c r="D795" s="95"/>
      <c r="E795" s="93">
        <f t="shared" si="90"/>
        <v>0</v>
      </c>
      <c r="F795" s="95"/>
      <c r="G795" s="95"/>
      <c r="H795" s="95"/>
      <c r="I795" s="93">
        <f t="shared" si="91"/>
        <v>0</v>
      </c>
      <c r="J795" s="95"/>
      <c r="K795" s="95"/>
      <c r="L795" s="95"/>
      <c r="M795" s="93">
        <f t="shared" si="92"/>
        <v>0</v>
      </c>
      <c r="N795" s="95"/>
      <c r="O795" s="95"/>
      <c r="P795" s="95"/>
      <c r="Q795" s="55" t="e">
        <f t="shared" si="93"/>
        <v>#DIV/0!</v>
      </c>
      <c r="R795" s="55" t="e">
        <f t="shared" si="94"/>
        <v>#DIV/0!</v>
      </c>
      <c r="S795" s="55" t="e">
        <f t="shared" si="95"/>
        <v>#DIV/0!</v>
      </c>
      <c r="T795" s="55" t="e">
        <f t="shared" si="96"/>
        <v>#DIV/0!</v>
      </c>
      <c r="U795" s="33" t="e">
        <f>M795/#REF!%</f>
        <v>#REF!</v>
      </c>
    </row>
    <row r="796" spans="1:21" ht="27.6" hidden="1" x14ac:dyDescent="0.3">
      <c r="A796" s="76"/>
      <c r="B796" s="34" t="s">
        <v>267</v>
      </c>
      <c r="C796" s="39" t="s">
        <v>361</v>
      </c>
      <c r="D796" s="95"/>
      <c r="E796" s="93">
        <f t="shared" si="90"/>
        <v>0</v>
      </c>
      <c r="F796" s="95"/>
      <c r="G796" s="95"/>
      <c r="H796" s="95"/>
      <c r="I796" s="93">
        <f t="shared" si="91"/>
        <v>0</v>
      </c>
      <c r="J796" s="95"/>
      <c r="K796" s="95"/>
      <c r="L796" s="95"/>
      <c r="M796" s="93">
        <f t="shared" si="92"/>
        <v>0</v>
      </c>
      <c r="N796" s="95"/>
      <c r="O796" s="95"/>
      <c r="P796" s="95"/>
      <c r="Q796" s="55" t="e">
        <f t="shared" si="93"/>
        <v>#DIV/0!</v>
      </c>
      <c r="R796" s="55" t="e">
        <f t="shared" si="94"/>
        <v>#DIV/0!</v>
      </c>
      <c r="S796" s="55" t="e">
        <f t="shared" si="95"/>
        <v>#DIV/0!</v>
      </c>
      <c r="T796" s="55" t="e">
        <f t="shared" si="96"/>
        <v>#DIV/0!</v>
      </c>
      <c r="U796" s="33" t="e">
        <f>M796/#REF!%</f>
        <v>#REF!</v>
      </c>
    </row>
    <row r="797" spans="1:21" ht="27.6" hidden="1" x14ac:dyDescent="0.3">
      <c r="A797" s="76"/>
      <c r="B797" s="34" t="s">
        <v>268</v>
      </c>
      <c r="C797" s="39" t="s">
        <v>362</v>
      </c>
      <c r="D797" s="95"/>
      <c r="E797" s="93">
        <f t="shared" si="90"/>
        <v>0</v>
      </c>
      <c r="F797" s="95"/>
      <c r="G797" s="95"/>
      <c r="H797" s="95"/>
      <c r="I797" s="93">
        <f t="shared" si="91"/>
        <v>0</v>
      </c>
      <c r="J797" s="95"/>
      <c r="K797" s="95"/>
      <c r="L797" s="95"/>
      <c r="M797" s="93">
        <f t="shared" si="92"/>
        <v>0</v>
      </c>
      <c r="N797" s="95"/>
      <c r="O797" s="95"/>
      <c r="P797" s="95"/>
      <c r="Q797" s="55" t="e">
        <f t="shared" si="93"/>
        <v>#DIV/0!</v>
      </c>
      <c r="R797" s="55" t="e">
        <f t="shared" si="94"/>
        <v>#DIV/0!</v>
      </c>
      <c r="S797" s="55" t="e">
        <f t="shared" si="95"/>
        <v>#DIV/0!</v>
      </c>
      <c r="T797" s="55" t="e">
        <f t="shared" si="96"/>
        <v>#DIV/0!</v>
      </c>
      <c r="U797" s="33" t="e">
        <f>M797/#REF!%</f>
        <v>#REF!</v>
      </c>
    </row>
    <row r="798" spans="1:21" ht="27.6" hidden="1" x14ac:dyDescent="0.3">
      <c r="A798" s="76"/>
      <c r="B798" s="34" t="s">
        <v>269</v>
      </c>
      <c r="C798" s="39" t="s">
        <v>363</v>
      </c>
      <c r="D798" s="95"/>
      <c r="E798" s="93">
        <f t="shared" si="90"/>
        <v>0</v>
      </c>
      <c r="F798" s="95"/>
      <c r="G798" s="95"/>
      <c r="H798" s="95"/>
      <c r="I798" s="93">
        <f t="shared" si="91"/>
        <v>0</v>
      </c>
      <c r="J798" s="95"/>
      <c r="K798" s="95"/>
      <c r="L798" s="95"/>
      <c r="M798" s="93">
        <f t="shared" si="92"/>
        <v>0</v>
      </c>
      <c r="N798" s="95"/>
      <c r="O798" s="95"/>
      <c r="P798" s="95"/>
      <c r="Q798" s="55" t="e">
        <f t="shared" si="93"/>
        <v>#DIV/0!</v>
      </c>
      <c r="R798" s="55" t="e">
        <f t="shared" si="94"/>
        <v>#DIV/0!</v>
      </c>
      <c r="S798" s="55" t="e">
        <f t="shared" si="95"/>
        <v>#DIV/0!</v>
      </c>
      <c r="T798" s="55" t="e">
        <f t="shared" si="96"/>
        <v>#DIV/0!</v>
      </c>
      <c r="U798" s="33" t="e">
        <f>M798/#REF!%</f>
        <v>#REF!</v>
      </c>
    </row>
    <row r="799" spans="1:21" ht="27.6" hidden="1" x14ac:dyDescent="0.3">
      <c r="A799" s="76"/>
      <c r="B799" s="34" t="s">
        <v>270</v>
      </c>
      <c r="C799" s="39" t="s">
        <v>364</v>
      </c>
      <c r="D799" s="95"/>
      <c r="E799" s="93">
        <f t="shared" si="90"/>
        <v>0</v>
      </c>
      <c r="F799" s="95"/>
      <c r="G799" s="95"/>
      <c r="H799" s="95"/>
      <c r="I799" s="93">
        <f t="shared" si="91"/>
        <v>0</v>
      </c>
      <c r="J799" s="95"/>
      <c r="K799" s="95"/>
      <c r="L799" s="95"/>
      <c r="M799" s="93">
        <f t="shared" si="92"/>
        <v>0</v>
      </c>
      <c r="N799" s="95"/>
      <c r="O799" s="95"/>
      <c r="P799" s="95"/>
      <c r="Q799" s="55" t="e">
        <f t="shared" si="93"/>
        <v>#DIV/0!</v>
      </c>
      <c r="R799" s="55" t="e">
        <f t="shared" si="94"/>
        <v>#DIV/0!</v>
      </c>
      <c r="S799" s="55" t="e">
        <f t="shared" si="95"/>
        <v>#DIV/0!</v>
      </c>
      <c r="T799" s="55" t="e">
        <f t="shared" si="96"/>
        <v>#DIV/0!</v>
      </c>
      <c r="U799" s="33" t="e">
        <f>M799/#REF!%</f>
        <v>#REF!</v>
      </c>
    </row>
    <row r="800" spans="1:21" ht="41.4" hidden="1" x14ac:dyDescent="0.3">
      <c r="A800" s="76"/>
      <c r="B800" s="34" t="s">
        <v>271</v>
      </c>
      <c r="C800" s="39" t="s">
        <v>365</v>
      </c>
      <c r="D800" s="95"/>
      <c r="E800" s="93">
        <f t="shared" si="90"/>
        <v>0</v>
      </c>
      <c r="F800" s="95"/>
      <c r="G800" s="95"/>
      <c r="H800" s="95"/>
      <c r="I800" s="93">
        <f t="shared" si="91"/>
        <v>0</v>
      </c>
      <c r="J800" s="95"/>
      <c r="K800" s="95"/>
      <c r="L800" s="95"/>
      <c r="M800" s="93">
        <f t="shared" si="92"/>
        <v>0</v>
      </c>
      <c r="N800" s="95"/>
      <c r="O800" s="95"/>
      <c r="P800" s="95"/>
      <c r="Q800" s="55" t="e">
        <f t="shared" si="93"/>
        <v>#DIV/0!</v>
      </c>
      <c r="R800" s="55" t="e">
        <f t="shared" si="94"/>
        <v>#DIV/0!</v>
      </c>
      <c r="S800" s="55" t="e">
        <f t="shared" si="95"/>
        <v>#DIV/0!</v>
      </c>
      <c r="T800" s="55" t="e">
        <f t="shared" si="96"/>
        <v>#DIV/0!</v>
      </c>
      <c r="U800" s="33" t="e">
        <f>M800/#REF!%</f>
        <v>#REF!</v>
      </c>
    </row>
    <row r="801" spans="1:21" ht="27.6" hidden="1" x14ac:dyDescent="0.3">
      <c r="A801" s="76"/>
      <c r="B801" s="34" t="s">
        <v>272</v>
      </c>
      <c r="C801" s="39" t="s">
        <v>366</v>
      </c>
      <c r="D801" s="95"/>
      <c r="E801" s="93">
        <f t="shared" si="90"/>
        <v>0</v>
      </c>
      <c r="F801" s="95"/>
      <c r="G801" s="95"/>
      <c r="H801" s="95"/>
      <c r="I801" s="93">
        <f t="shared" si="91"/>
        <v>0</v>
      </c>
      <c r="J801" s="95"/>
      <c r="K801" s="95"/>
      <c r="L801" s="95"/>
      <c r="M801" s="93">
        <f t="shared" si="92"/>
        <v>0</v>
      </c>
      <c r="N801" s="95"/>
      <c r="O801" s="95"/>
      <c r="P801" s="95"/>
      <c r="Q801" s="55" t="e">
        <f t="shared" si="93"/>
        <v>#DIV/0!</v>
      </c>
      <c r="R801" s="55" t="e">
        <f t="shared" si="94"/>
        <v>#DIV/0!</v>
      </c>
      <c r="S801" s="55" t="e">
        <f t="shared" si="95"/>
        <v>#DIV/0!</v>
      </c>
      <c r="T801" s="55" t="e">
        <f t="shared" si="96"/>
        <v>#DIV/0!</v>
      </c>
      <c r="U801" s="33" t="e">
        <f>M801/#REF!%</f>
        <v>#REF!</v>
      </c>
    </row>
    <row r="802" spans="1:21" ht="27.6" hidden="1" x14ac:dyDescent="0.3">
      <c r="A802" s="76"/>
      <c r="B802" s="34" t="s">
        <v>273</v>
      </c>
      <c r="C802" s="39" t="s">
        <v>367</v>
      </c>
      <c r="D802" s="95"/>
      <c r="E802" s="93">
        <f t="shared" si="90"/>
        <v>0</v>
      </c>
      <c r="F802" s="95"/>
      <c r="G802" s="95"/>
      <c r="H802" s="95"/>
      <c r="I802" s="93">
        <f t="shared" si="91"/>
        <v>0</v>
      </c>
      <c r="J802" s="95"/>
      <c r="K802" s="95"/>
      <c r="L802" s="95"/>
      <c r="M802" s="93">
        <f t="shared" si="92"/>
        <v>0</v>
      </c>
      <c r="N802" s="95"/>
      <c r="O802" s="95"/>
      <c r="P802" s="95"/>
      <c r="Q802" s="55" t="e">
        <f t="shared" si="93"/>
        <v>#DIV/0!</v>
      </c>
      <c r="R802" s="55" t="e">
        <f t="shared" si="94"/>
        <v>#DIV/0!</v>
      </c>
      <c r="S802" s="55" t="e">
        <f t="shared" si="95"/>
        <v>#DIV/0!</v>
      </c>
      <c r="T802" s="55" t="e">
        <f t="shared" si="96"/>
        <v>#DIV/0!</v>
      </c>
      <c r="U802" s="33" t="e">
        <f>M802/#REF!%</f>
        <v>#REF!</v>
      </c>
    </row>
    <row r="803" spans="1:21" ht="41.4" hidden="1" x14ac:dyDescent="0.3">
      <c r="A803" s="76"/>
      <c r="B803" s="34" t="s">
        <v>274</v>
      </c>
      <c r="C803" s="39" t="s">
        <v>368</v>
      </c>
      <c r="D803" s="95"/>
      <c r="E803" s="93">
        <f t="shared" si="90"/>
        <v>0</v>
      </c>
      <c r="F803" s="95"/>
      <c r="G803" s="95"/>
      <c r="H803" s="95"/>
      <c r="I803" s="93">
        <f t="shared" si="91"/>
        <v>0</v>
      </c>
      <c r="J803" s="95"/>
      <c r="K803" s="95"/>
      <c r="L803" s="95"/>
      <c r="M803" s="93">
        <f t="shared" si="92"/>
        <v>0</v>
      </c>
      <c r="N803" s="95"/>
      <c r="O803" s="95"/>
      <c r="P803" s="95"/>
      <c r="Q803" s="55" t="e">
        <f t="shared" si="93"/>
        <v>#DIV/0!</v>
      </c>
      <c r="R803" s="55" t="e">
        <f t="shared" si="94"/>
        <v>#DIV/0!</v>
      </c>
      <c r="S803" s="55" t="e">
        <f t="shared" si="95"/>
        <v>#DIV/0!</v>
      </c>
      <c r="T803" s="55" t="e">
        <f t="shared" si="96"/>
        <v>#DIV/0!</v>
      </c>
      <c r="U803" s="33" t="e">
        <f>M803/#REF!%</f>
        <v>#REF!</v>
      </c>
    </row>
    <row r="804" spans="1:21" ht="27.6" hidden="1" x14ac:dyDescent="0.3">
      <c r="A804" s="76"/>
      <c r="B804" s="34" t="s">
        <v>275</v>
      </c>
      <c r="C804" s="38" t="s">
        <v>369</v>
      </c>
      <c r="D804" s="95"/>
      <c r="E804" s="93">
        <f t="shared" si="90"/>
        <v>0</v>
      </c>
      <c r="F804" s="95"/>
      <c r="G804" s="95"/>
      <c r="H804" s="95"/>
      <c r="I804" s="93">
        <f t="shared" si="91"/>
        <v>0</v>
      </c>
      <c r="J804" s="95"/>
      <c r="K804" s="95"/>
      <c r="L804" s="95"/>
      <c r="M804" s="93">
        <f t="shared" si="92"/>
        <v>0</v>
      </c>
      <c r="N804" s="95"/>
      <c r="O804" s="95"/>
      <c r="P804" s="95"/>
      <c r="Q804" s="55" t="e">
        <f t="shared" si="93"/>
        <v>#DIV/0!</v>
      </c>
      <c r="R804" s="55" t="e">
        <f t="shared" si="94"/>
        <v>#DIV/0!</v>
      </c>
      <c r="S804" s="55" t="e">
        <f t="shared" si="95"/>
        <v>#DIV/0!</v>
      </c>
      <c r="T804" s="55" t="e">
        <f t="shared" si="96"/>
        <v>#DIV/0!</v>
      </c>
      <c r="U804" s="33" t="e">
        <f>M804/#REF!%</f>
        <v>#REF!</v>
      </c>
    </row>
    <row r="805" spans="1:21" ht="27.6" hidden="1" x14ac:dyDescent="0.3">
      <c r="A805" s="76"/>
      <c r="B805" s="34" t="s">
        <v>276</v>
      </c>
      <c r="C805" s="39" t="s">
        <v>370</v>
      </c>
      <c r="D805" s="95"/>
      <c r="E805" s="93">
        <f t="shared" si="90"/>
        <v>0</v>
      </c>
      <c r="F805" s="95"/>
      <c r="G805" s="95"/>
      <c r="H805" s="95"/>
      <c r="I805" s="93">
        <f t="shared" si="91"/>
        <v>0</v>
      </c>
      <c r="J805" s="95"/>
      <c r="K805" s="95"/>
      <c r="L805" s="95"/>
      <c r="M805" s="93">
        <f t="shared" si="92"/>
        <v>0</v>
      </c>
      <c r="N805" s="95"/>
      <c r="O805" s="95"/>
      <c r="P805" s="95"/>
      <c r="Q805" s="55" t="e">
        <f t="shared" si="93"/>
        <v>#DIV/0!</v>
      </c>
      <c r="R805" s="55" t="e">
        <f t="shared" si="94"/>
        <v>#DIV/0!</v>
      </c>
      <c r="S805" s="55" t="e">
        <f t="shared" si="95"/>
        <v>#DIV/0!</v>
      </c>
      <c r="T805" s="55" t="e">
        <f t="shared" si="96"/>
        <v>#DIV/0!</v>
      </c>
      <c r="U805" s="33" t="e">
        <f>M805/#REF!%</f>
        <v>#REF!</v>
      </c>
    </row>
    <row r="806" spans="1:21" ht="13.8" hidden="1" x14ac:dyDescent="0.3">
      <c r="A806" s="76"/>
      <c r="B806" s="34"/>
      <c r="C806" s="39"/>
      <c r="D806" s="95"/>
      <c r="E806" s="93">
        <f t="shared" si="90"/>
        <v>0</v>
      </c>
      <c r="F806" s="95"/>
      <c r="G806" s="95"/>
      <c r="H806" s="95"/>
      <c r="I806" s="93">
        <f t="shared" si="91"/>
        <v>0</v>
      </c>
      <c r="J806" s="95"/>
      <c r="K806" s="95"/>
      <c r="L806" s="95"/>
      <c r="M806" s="93">
        <f t="shared" si="92"/>
        <v>0</v>
      </c>
      <c r="N806" s="95"/>
      <c r="O806" s="95"/>
      <c r="P806" s="95"/>
      <c r="Q806" s="55" t="e">
        <f t="shared" si="93"/>
        <v>#DIV/0!</v>
      </c>
      <c r="R806" s="55" t="e">
        <f t="shared" si="94"/>
        <v>#DIV/0!</v>
      </c>
      <c r="S806" s="55" t="e">
        <f t="shared" si="95"/>
        <v>#DIV/0!</v>
      </c>
      <c r="T806" s="55" t="e">
        <f t="shared" si="96"/>
        <v>#DIV/0!</v>
      </c>
      <c r="U806" s="33" t="e">
        <f>M806/#REF!%</f>
        <v>#REF!</v>
      </c>
    </row>
    <row r="807" spans="1:21" ht="55.2" hidden="1" x14ac:dyDescent="0.3">
      <c r="A807" s="76"/>
      <c r="B807" s="34"/>
      <c r="C807" s="49" t="s">
        <v>303</v>
      </c>
      <c r="D807" s="95"/>
      <c r="E807" s="93">
        <f t="shared" si="90"/>
        <v>0</v>
      </c>
      <c r="F807" s="95"/>
      <c r="G807" s="95"/>
      <c r="H807" s="95"/>
      <c r="I807" s="93">
        <f t="shared" si="91"/>
        <v>0</v>
      </c>
      <c r="J807" s="95"/>
      <c r="K807" s="95"/>
      <c r="L807" s="95"/>
      <c r="M807" s="93">
        <f t="shared" si="92"/>
        <v>0</v>
      </c>
      <c r="N807" s="95"/>
      <c r="O807" s="95"/>
      <c r="P807" s="95"/>
      <c r="Q807" s="55" t="e">
        <f t="shared" si="93"/>
        <v>#DIV/0!</v>
      </c>
      <c r="R807" s="55" t="e">
        <f t="shared" si="94"/>
        <v>#DIV/0!</v>
      </c>
      <c r="S807" s="55" t="e">
        <f t="shared" si="95"/>
        <v>#DIV/0!</v>
      </c>
      <c r="T807" s="55" t="e">
        <f t="shared" si="96"/>
        <v>#DIV/0!</v>
      </c>
      <c r="U807" s="33" t="e">
        <f>M807/#REF!%</f>
        <v>#REF!</v>
      </c>
    </row>
    <row r="808" spans="1:21" ht="13.8" hidden="1" x14ac:dyDescent="0.3">
      <c r="A808" s="76"/>
      <c r="B808" s="34"/>
      <c r="C808" s="36" t="s">
        <v>170</v>
      </c>
      <c r="D808" s="96"/>
      <c r="E808" s="93">
        <f t="shared" si="90"/>
        <v>0</v>
      </c>
      <c r="F808" s="96"/>
      <c r="G808" s="96"/>
      <c r="H808" s="96"/>
      <c r="I808" s="93">
        <f t="shared" si="91"/>
        <v>0</v>
      </c>
      <c r="J808" s="96"/>
      <c r="K808" s="96"/>
      <c r="L808" s="96"/>
      <c r="M808" s="93">
        <f t="shared" si="92"/>
        <v>0</v>
      </c>
      <c r="N808" s="96"/>
      <c r="O808" s="96"/>
      <c r="P808" s="96"/>
      <c r="Q808" s="55" t="e">
        <f t="shared" si="93"/>
        <v>#DIV/0!</v>
      </c>
      <c r="R808" s="55" t="e">
        <f t="shared" si="94"/>
        <v>#DIV/0!</v>
      </c>
      <c r="S808" s="55" t="e">
        <f t="shared" si="95"/>
        <v>#DIV/0!</v>
      </c>
      <c r="T808" s="55" t="e">
        <f t="shared" si="96"/>
        <v>#DIV/0!</v>
      </c>
      <c r="U808" s="33" t="e">
        <f>M808/#REF!%</f>
        <v>#REF!</v>
      </c>
    </row>
    <row r="809" spans="1:21" ht="13.8" hidden="1" x14ac:dyDescent="0.3">
      <c r="A809" s="76"/>
      <c r="B809" s="34"/>
      <c r="C809" s="37" t="s">
        <v>171</v>
      </c>
      <c r="D809" s="95"/>
      <c r="E809" s="93">
        <f t="shared" si="90"/>
        <v>0</v>
      </c>
      <c r="F809" s="95"/>
      <c r="G809" s="95"/>
      <c r="H809" s="95"/>
      <c r="I809" s="93">
        <f t="shared" si="91"/>
        <v>0</v>
      </c>
      <c r="J809" s="95"/>
      <c r="K809" s="95"/>
      <c r="L809" s="95"/>
      <c r="M809" s="93">
        <f t="shared" si="92"/>
        <v>0</v>
      </c>
      <c r="N809" s="95"/>
      <c r="O809" s="95"/>
      <c r="P809" s="95"/>
      <c r="Q809" s="55" t="e">
        <f t="shared" si="93"/>
        <v>#DIV/0!</v>
      </c>
      <c r="R809" s="55" t="e">
        <f t="shared" si="94"/>
        <v>#DIV/0!</v>
      </c>
      <c r="S809" s="55" t="e">
        <f t="shared" si="95"/>
        <v>#DIV/0!</v>
      </c>
      <c r="T809" s="55" t="e">
        <f t="shared" si="96"/>
        <v>#DIV/0!</v>
      </c>
      <c r="U809" s="33" t="e">
        <f>M809/#REF!%</f>
        <v>#REF!</v>
      </c>
    </row>
    <row r="810" spans="1:21" ht="13.8" hidden="1" x14ac:dyDescent="0.3">
      <c r="A810" s="76"/>
      <c r="B810" s="34"/>
      <c r="C810" s="38" t="s">
        <v>172</v>
      </c>
      <c r="D810" s="95"/>
      <c r="E810" s="93">
        <f t="shared" si="90"/>
        <v>0</v>
      </c>
      <c r="F810" s="95"/>
      <c r="G810" s="95"/>
      <c r="H810" s="95"/>
      <c r="I810" s="93">
        <f t="shared" si="91"/>
        <v>0</v>
      </c>
      <c r="J810" s="95"/>
      <c r="K810" s="95"/>
      <c r="L810" s="95"/>
      <c r="M810" s="93">
        <f t="shared" si="92"/>
        <v>0</v>
      </c>
      <c r="N810" s="95"/>
      <c r="O810" s="95"/>
      <c r="P810" s="95"/>
      <c r="Q810" s="55" t="e">
        <f t="shared" si="93"/>
        <v>#DIV/0!</v>
      </c>
      <c r="R810" s="55" t="e">
        <f t="shared" si="94"/>
        <v>#DIV/0!</v>
      </c>
      <c r="S810" s="55" t="e">
        <f t="shared" si="95"/>
        <v>#DIV/0!</v>
      </c>
      <c r="T810" s="55" t="e">
        <f t="shared" si="96"/>
        <v>#DIV/0!</v>
      </c>
      <c r="U810" s="33" t="e">
        <f>M810/#REF!%</f>
        <v>#REF!</v>
      </c>
    </row>
    <row r="811" spans="1:21" ht="27.6" hidden="1" x14ac:dyDescent="0.3">
      <c r="A811" s="76"/>
      <c r="B811" s="34"/>
      <c r="C811" s="39" t="s">
        <v>173</v>
      </c>
      <c r="D811" s="95"/>
      <c r="E811" s="93">
        <f t="shared" si="90"/>
        <v>0</v>
      </c>
      <c r="F811" s="95"/>
      <c r="G811" s="95"/>
      <c r="H811" s="95"/>
      <c r="I811" s="93">
        <f t="shared" si="91"/>
        <v>0</v>
      </c>
      <c r="J811" s="95"/>
      <c r="K811" s="95"/>
      <c r="L811" s="95"/>
      <c r="M811" s="93">
        <f t="shared" si="92"/>
        <v>0</v>
      </c>
      <c r="N811" s="95"/>
      <c r="O811" s="95"/>
      <c r="P811" s="95"/>
      <c r="Q811" s="55" t="e">
        <f t="shared" si="93"/>
        <v>#DIV/0!</v>
      </c>
      <c r="R811" s="55" t="e">
        <f t="shared" si="94"/>
        <v>#DIV/0!</v>
      </c>
      <c r="S811" s="55" t="e">
        <f t="shared" si="95"/>
        <v>#DIV/0!</v>
      </c>
      <c r="T811" s="55" t="e">
        <f t="shared" si="96"/>
        <v>#DIV/0!</v>
      </c>
      <c r="U811" s="33" t="e">
        <f>M811/#REF!%</f>
        <v>#REF!</v>
      </c>
    </row>
    <row r="812" spans="1:21" ht="27.6" hidden="1" x14ac:dyDescent="0.3">
      <c r="A812" s="76"/>
      <c r="B812" s="34"/>
      <c r="C812" s="39" t="s">
        <v>174</v>
      </c>
      <c r="D812" s="95"/>
      <c r="E812" s="93">
        <f t="shared" si="90"/>
        <v>0</v>
      </c>
      <c r="F812" s="95"/>
      <c r="G812" s="95"/>
      <c r="H812" s="95"/>
      <c r="I812" s="93">
        <f t="shared" si="91"/>
        <v>0</v>
      </c>
      <c r="J812" s="95"/>
      <c r="K812" s="95"/>
      <c r="L812" s="95"/>
      <c r="M812" s="93">
        <f t="shared" si="92"/>
        <v>0</v>
      </c>
      <c r="N812" s="95"/>
      <c r="O812" s="95"/>
      <c r="P812" s="95"/>
      <c r="Q812" s="55" t="e">
        <f t="shared" si="93"/>
        <v>#DIV/0!</v>
      </c>
      <c r="R812" s="55" t="e">
        <f t="shared" si="94"/>
        <v>#DIV/0!</v>
      </c>
      <c r="S812" s="55" t="e">
        <f t="shared" si="95"/>
        <v>#DIV/0!</v>
      </c>
      <c r="T812" s="55" t="e">
        <f t="shared" si="96"/>
        <v>#DIV/0!</v>
      </c>
      <c r="U812" s="33" t="e">
        <f>M812/#REF!%</f>
        <v>#REF!</v>
      </c>
    </row>
    <row r="813" spans="1:21" ht="13.8" hidden="1" x14ac:dyDescent="0.3">
      <c r="A813" s="76"/>
      <c r="B813" s="34"/>
      <c r="C813" s="38" t="s">
        <v>175</v>
      </c>
      <c r="D813" s="95"/>
      <c r="E813" s="93">
        <f t="shared" si="90"/>
        <v>0</v>
      </c>
      <c r="F813" s="95"/>
      <c r="G813" s="95"/>
      <c r="H813" s="95"/>
      <c r="I813" s="93">
        <f t="shared" si="91"/>
        <v>0</v>
      </c>
      <c r="J813" s="95"/>
      <c r="K813" s="95"/>
      <c r="L813" s="95"/>
      <c r="M813" s="93">
        <f t="shared" si="92"/>
        <v>0</v>
      </c>
      <c r="N813" s="95"/>
      <c r="O813" s="95"/>
      <c r="P813" s="95"/>
      <c r="Q813" s="55" t="e">
        <f t="shared" si="93"/>
        <v>#DIV/0!</v>
      </c>
      <c r="R813" s="55" t="e">
        <f t="shared" si="94"/>
        <v>#DIV/0!</v>
      </c>
      <c r="S813" s="55" t="e">
        <f t="shared" si="95"/>
        <v>#DIV/0!</v>
      </c>
      <c r="T813" s="55" t="e">
        <f t="shared" si="96"/>
        <v>#DIV/0!</v>
      </c>
      <c r="U813" s="33" t="e">
        <f>M813/#REF!%</f>
        <v>#REF!</v>
      </c>
    </row>
    <row r="814" spans="1:21" ht="13.8" hidden="1" x14ac:dyDescent="0.3">
      <c r="A814" s="76"/>
      <c r="B814" s="34"/>
      <c r="C814" s="37" t="s">
        <v>176</v>
      </c>
      <c r="D814" s="95"/>
      <c r="E814" s="93">
        <f t="shared" si="90"/>
        <v>0</v>
      </c>
      <c r="F814" s="95"/>
      <c r="G814" s="95"/>
      <c r="H814" s="95"/>
      <c r="I814" s="93">
        <f t="shared" si="91"/>
        <v>0</v>
      </c>
      <c r="J814" s="95"/>
      <c r="K814" s="95"/>
      <c r="L814" s="95"/>
      <c r="M814" s="93">
        <f t="shared" si="92"/>
        <v>0</v>
      </c>
      <c r="N814" s="95"/>
      <c r="O814" s="95"/>
      <c r="P814" s="95"/>
      <c r="Q814" s="55" t="e">
        <f t="shared" si="93"/>
        <v>#DIV/0!</v>
      </c>
      <c r="R814" s="55" t="e">
        <f t="shared" si="94"/>
        <v>#DIV/0!</v>
      </c>
      <c r="S814" s="55" t="e">
        <f t="shared" si="95"/>
        <v>#DIV/0!</v>
      </c>
      <c r="T814" s="55" t="e">
        <f t="shared" si="96"/>
        <v>#DIV/0!</v>
      </c>
      <c r="U814" s="33" t="e">
        <f>M814/#REF!%</f>
        <v>#REF!</v>
      </c>
    </row>
    <row r="815" spans="1:21" ht="41.4" hidden="1" x14ac:dyDescent="0.3">
      <c r="A815" s="76"/>
      <c r="B815" s="34"/>
      <c r="C815" s="38" t="s">
        <v>177</v>
      </c>
      <c r="D815" s="95"/>
      <c r="E815" s="93">
        <f t="shared" si="90"/>
        <v>0</v>
      </c>
      <c r="F815" s="95"/>
      <c r="G815" s="95"/>
      <c r="H815" s="95"/>
      <c r="I815" s="93">
        <f t="shared" si="91"/>
        <v>0</v>
      </c>
      <c r="J815" s="95"/>
      <c r="K815" s="95"/>
      <c r="L815" s="95"/>
      <c r="M815" s="93">
        <f t="shared" si="92"/>
        <v>0</v>
      </c>
      <c r="N815" s="95"/>
      <c r="O815" s="95"/>
      <c r="P815" s="95"/>
      <c r="Q815" s="55" t="e">
        <f t="shared" si="93"/>
        <v>#DIV/0!</v>
      </c>
      <c r="R815" s="55" t="e">
        <f t="shared" si="94"/>
        <v>#DIV/0!</v>
      </c>
      <c r="S815" s="55" t="e">
        <f t="shared" si="95"/>
        <v>#DIV/0!</v>
      </c>
      <c r="T815" s="55" t="e">
        <f t="shared" si="96"/>
        <v>#DIV/0!</v>
      </c>
      <c r="U815" s="33" t="e">
        <f>M815/#REF!%</f>
        <v>#REF!</v>
      </c>
    </row>
    <row r="816" spans="1:21" ht="13.8" hidden="1" x14ac:dyDescent="0.3">
      <c r="A816" s="76"/>
      <c r="B816" s="34"/>
      <c r="C816" s="38" t="s">
        <v>178</v>
      </c>
      <c r="D816" s="95"/>
      <c r="E816" s="93">
        <f t="shared" si="90"/>
        <v>0</v>
      </c>
      <c r="F816" s="95"/>
      <c r="G816" s="95"/>
      <c r="H816" s="95"/>
      <c r="I816" s="93">
        <f t="shared" si="91"/>
        <v>0</v>
      </c>
      <c r="J816" s="95"/>
      <c r="K816" s="95"/>
      <c r="L816" s="95"/>
      <c r="M816" s="93">
        <f t="shared" si="92"/>
        <v>0</v>
      </c>
      <c r="N816" s="95"/>
      <c r="O816" s="95"/>
      <c r="P816" s="95"/>
      <c r="Q816" s="55" t="e">
        <f t="shared" si="93"/>
        <v>#DIV/0!</v>
      </c>
      <c r="R816" s="55" t="e">
        <f t="shared" si="94"/>
        <v>#DIV/0!</v>
      </c>
      <c r="S816" s="55" t="e">
        <f t="shared" si="95"/>
        <v>#DIV/0!</v>
      </c>
      <c r="T816" s="55" t="e">
        <f t="shared" si="96"/>
        <v>#DIV/0!</v>
      </c>
      <c r="U816" s="33" t="e">
        <f>M816/#REF!%</f>
        <v>#REF!</v>
      </c>
    </row>
    <row r="817" spans="1:21" ht="27.6" hidden="1" x14ac:dyDescent="0.3">
      <c r="A817" s="76"/>
      <c r="B817" s="34"/>
      <c r="C817" s="39" t="s">
        <v>179</v>
      </c>
      <c r="D817" s="95"/>
      <c r="E817" s="93">
        <f t="shared" si="90"/>
        <v>0</v>
      </c>
      <c r="F817" s="95"/>
      <c r="G817" s="95"/>
      <c r="H817" s="95"/>
      <c r="I817" s="93">
        <f t="shared" si="91"/>
        <v>0</v>
      </c>
      <c r="J817" s="95"/>
      <c r="K817" s="95"/>
      <c r="L817" s="95"/>
      <c r="M817" s="93">
        <f t="shared" si="92"/>
        <v>0</v>
      </c>
      <c r="N817" s="95"/>
      <c r="O817" s="95"/>
      <c r="P817" s="95"/>
      <c r="Q817" s="55" t="e">
        <f t="shared" si="93"/>
        <v>#DIV/0!</v>
      </c>
      <c r="R817" s="55" t="e">
        <f t="shared" si="94"/>
        <v>#DIV/0!</v>
      </c>
      <c r="S817" s="55" t="e">
        <f t="shared" si="95"/>
        <v>#DIV/0!</v>
      </c>
      <c r="T817" s="55" t="e">
        <f t="shared" si="96"/>
        <v>#DIV/0!</v>
      </c>
      <c r="U817" s="33" t="e">
        <f>M817/#REF!%</f>
        <v>#REF!</v>
      </c>
    </row>
    <row r="818" spans="1:21" ht="27.6" hidden="1" x14ac:dyDescent="0.3">
      <c r="A818" s="76"/>
      <c r="B818" s="34"/>
      <c r="C818" s="39" t="s">
        <v>180</v>
      </c>
      <c r="D818" s="95"/>
      <c r="E818" s="93">
        <f t="shared" si="90"/>
        <v>0</v>
      </c>
      <c r="F818" s="95"/>
      <c r="G818" s="95"/>
      <c r="H818" s="95"/>
      <c r="I818" s="93">
        <f t="shared" si="91"/>
        <v>0</v>
      </c>
      <c r="J818" s="95"/>
      <c r="K818" s="95"/>
      <c r="L818" s="95"/>
      <c r="M818" s="93">
        <f t="shared" si="92"/>
        <v>0</v>
      </c>
      <c r="N818" s="95"/>
      <c r="O818" s="95"/>
      <c r="P818" s="95"/>
      <c r="Q818" s="55" t="e">
        <f t="shared" si="93"/>
        <v>#DIV/0!</v>
      </c>
      <c r="R818" s="55" t="e">
        <f t="shared" si="94"/>
        <v>#DIV/0!</v>
      </c>
      <c r="S818" s="55" t="e">
        <f t="shared" si="95"/>
        <v>#DIV/0!</v>
      </c>
      <c r="T818" s="55" t="e">
        <f t="shared" si="96"/>
        <v>#DIV/0!</v>
      </c>
      <c r="U818" s="33" t="e">
        <f>M818/#REF!%</f>
        <v>#REF!</v>
      </c>
    </row>
    <row r="819" spans="1:21" ht="13.8" hidden="1" x14ac:dyDescent="0.3">
      <c r="A819" s="76"/>
      <c r="B819" s="34"/>
      <c r="C819" s="38" t="s">
        <v>181</v>
      </c>
      <c r="D819" s="95"/>
      <c r="E819" s="93">
        <f t="shared" si="90"/>
        <v>0</v>
      </c>
      <c r="F819" s="95"/>
      <c r="G819" s="95"/>
      <c r="H819" s="95"/>
      <c r="I819" s="93">
        <f t="shared" si="91"/>
        <v>0</v>
      </c>
      <c r="J819" s="95"/>
      <c r="K819" s="95"/>
      <c r="L819" s="95"/>
      <c r="M819" s="93">
        <f t="shared" si="92"/>
        <v>0</v>
      </c>
      <c r="N819" s="95"/>
      <c r="O819" s="95"/>
      <c r="P819" s="95"/>
      <c r="Q819" s="55" t="e">
        <f t="shared" si="93"/>
        <v>#DIV/0!</v>
      </c>
      <c r="R819" s="55" t="e">
        <f t="shared" si="94"/>
        <v>#DIV/0!</v>
      </c>
      <c r="S819" s="55" t="e">
        <f t="shared" si="95"/>
        <v>#DIV/0!</v>
      </c>
      <c r="T819" s="55" t="e">
        <f t="shared" si="96"/>
        <v>#DIV/0!</v>
      </c>
      <c r="U819" s="33" t="e">
        <f>M819/#REF!%</f>
        <v>#REF!</v>
      </c>
    </row>
    <row r="820" spans="1:21" ht="27.6" hidden="1" x14ac:dyDescent="0.3">
      <c r="A820" s="76"/>
      <c r="B820" s="34"/>
      <c r="C820" s="39" t="s">
        <v>182</v>
      </c>
      <c r="D820" s="95"/>
      <c r="E820" s="93">
        <f t="shared" si="90"/>
        <v>0</v>
      </c>
      <c r="F820" s="95"/>
      <c r="G820" s="95"/>
      <c r="H820" s="95"/>
      <c r="I820" s="93">
        <f t="shared" si="91"/>
        <v>0</v>
      </c>
      <c r="J820" s="95"/>
      <c r="K820" s="95"/>
      <c r="L820" s="95"/>
      <c r="M820" s="93">
        <f t="shared" si="92"/>
        <v>0</v>
      </c>
      <c r="N820" s="95"/>
      <c r="O820" s="95"/>
      <c r="P820" s="95"/>
      <c r="Q820" s="55" t="e">
        <f t="shared" si="93"/>
        <v>#DIV/0!</v>
      </c>
      <c r="R820" s="55" t="e">
        <f t="shared" si="94"/>
        <v>#DIV/0!</v>
      </c>
      <c r="S820" s="55" t="e">
        <f t="shared" si="95"/>
        <v>#DIV/0!</v>
      </c>
      <c r="T820" s="55" t="e">
        <f t="shared" si="96"/>
        <v>#DIV/0!</v>
      </c>
      <c r="U820" s="33" t="e">
        <f>M820/#REF!%</f>
        <v>#REF!</v>
      </c>
    </row>
    <row r="821" spans="1:21" ht="82.8" hidden="1" x14ac:dyDescent="0.3">
      <c r="A821" s="76"/>
      <c r="B821" s="34"/>
      <c r="C821" s="39" t="s">
        <v>183</v>
      </c>
      <c r="D821" s="95"/>
      <c r="E821" s="93">
        <f t="shared" si="90"/>
        <v>0</v>
      </c>
      <c r="F821" s="95"/>
      <c r="G821" s="95"/>
      <c r="H821" s="95"/>
      <c r="I821" s="93">
        <f t="shared" si="91"/>
        <v>0</v>
      </c>
      <c r="J821" s="95"/>
      <c r="K821" s="95"/>
      <c r="L821" s="95"/>
      <c r="M821" s="93">
        <f t="shared" si="92"/>
        <v>0</v>
      </c>
      <c r="N821" s="95"/>
      <c r="O821" s="95"/>
      <c r="P821" s="95"/>
      <c r="Q821" s="55" t="e">
        <f t="shared" si="93"/>
        <v>#DIV/0!</v>
      </c>
      <c r="R821" s="55" t="e">
        <f t="shared" si="94"/>
        <v>#DIV/0!</v>
      </c>
      <c r="S821" s="55" t="e">
        <f t="shared" si="95"/>
        <v>#DIV/0!</v>
      </c>
      <c r="T821" s="55" t="e">
        <f t="shared" si="96"/>
        <v>#DIV/0!</v>
      </c>
      <c r="U821" s="33" t="e">
        <f>M821/#REF!%</f>
        <v>#REF!</v>
      </c>
    </row>
    <row r="822" spans="1:21" ht="151.80000000000001" hidden="1" x14ac:dyDescent="0.3">
      <c r="A822" s="76"/>
      <c r="B822" s="34"/>
      <c r="C822" s="39" t="s">
        <v>285</v>
      </c>
      <c r="D822" s="95"/>
      <c r="E822" s="93">
        <f t="shared" si="90"/>
        <v>0</v>
      </c>
      <c r="F822" s="95"/>
      <c r="G822" s="95"/>
      <c r="H822" s="95"/>
      <c r="I822" s="93">
        <f t="shared" si="91"/>
        <v>0</v>
      </c>
      <c r="J822" s="95"/>
      <c r="K822" s="95"/>
      <c r="L822" s="95"/>
      <c r="M822" s="93">
        <f t="shared" si="92"/>
        <v>0</v>
      </c>
      <c r="N822" s="95"/>
      <c r="O822" s="95"/>
      <c r="P822" s="95"/>
      <c r="Q822" s="55" t="e">
        <f t="shared" si="93"/>
        <v>#DIV/0!</v>
      </c>
      <c r="R822" s="55" t="e">
        <f t="shared" si="94"/>
        <v>#DIV/0!</v>
      </c>
      <c r="S822" s="55" t="e">
        <f t="shared" si="95"/>
        <v>#DIV/0!</v>
      </c>
      <c r="T822" s="55" t="e">
        <f t="shared" si="96"/>
        <v>#DIV/0!</v>
      </c>
      <c r="U822" s="33" t="e">
        <f>M822/#REF!%</f>
        <v>#REF!</v>
      </c>
    </row>
    <row r="823" spans="1:21" ht="41.4" hidden="1" x14ac:dyDescent="0.3">
      <c r="A823" s="76"/>
      <c r="B823" s="34"/>
      <c r="C823" s="39" t="s">
        <v>286</v>
      </c>
      <c r="D823" s="95"/>
      <c r="E823" s="93">
        <f t="shared" si="90"/>
        <v>0</v>
      </c>
      <c r="F823" s="95"/>
      <c r="G823" s="95"/>
      <c r="H823" s="95"/>
      <c r="I823" s="93">
        <f t="shared" si="91"/>
        <v>0</v>
      </c>
      <c r="J823" s="95"/>
      <c r="K823" s="95"/>
      <c r="L823" s="95"/>
      <c r="M823" s="93">
        <f t="shared" si="92"/>
        <v>0</v>
      </c>
      <c r="N823" s="95"/>
      <c r="O823" s="95"/>
      <c r="P823" s="95"/>
      <c r="Q823" s="55" t="e">
        <f t="shared" si="93"/>
        <v>#DIV/0!</v>
      </c>
      <c r="R823" s="55" t="e">
        <f t="shared" si="94"/>
        <v>#DIV/0!</v>
      </c>
      <c r="S823" s="55" t="e">
        <f t="shared" si="95"/>
        <v>#DIV/0!</v>
      </c>
      <c r="T823" s="55" t="e">
        <f t="shared" si="96"/>
        <v>#DIV/0!</v>
      </c>
      <c r="U823" s="33" t="e">
        <f>M823/#REF!%</f>
        <v>#REF!</v>
      </c>
    </row>
    <row r="824" spans="1:21" ht="41.4" hidden="1" x14ac:dyDescent="0.3">
      <c r="A824" s="76"/>
      <c r="B824" s="34"/>
      <c r="C824" s="39" t="s">
        <v>287</v>
      </c>
      <c r="D824" s="95"/>
      <c r="E824" s="93">
        <f t="shared" si="90"/>
        <v>0</v>
      </c>
      <c r="F824" s="95"/>
      <c r="G824" s="95"/>
      <c r="H824" s="95"/>
      <c r="I824" s="93">
        <f t="shared" si="91"/>
        <v>0</v>
      </c>
      <c r="J824" s="95"/>
      <c r="K824" s="95"/>
      <c r="L824" s="95"/>
      <c r="M824" s="93">
        <f t="shared" si="92"/>
        <v>0</v>
      </c>
      <c r="N824" s="95"/>
      <c r="O824" s="95"/>
      <c r="P824" s="95"/>
      <c r="Q824" s="55" t="e">
        <f t="shared" si="93"/>
        <v>#DIV/0!</v>
      </c>
      <c r="R824" s="55" t="e">
        <f t="shared" si="94"/>
        <v>#DIV/0!</v>
      </c>
      <c r="S824" s="55" t="e">
        <f t="shared" si="95"/>
        <v>#DIV/0!</v>
      </c>
      <c r="T824" s="55" t="e">
        <f t="shared" si="96"/>
        <v>#DIV/0!</v>
      </c>
      <c r="U824" s="33" t="e">
        <f>M824/#REF!%</f>
        <v>#REF!</v>
      </c>
    </row>
    <row r="825" spans="1:21" ht="41.4" hidden="1" x14ac:dyDescent="0.3">
      <c r="A825" s="76"/>
      <c r="B825" s="34"/>
      <c r="C825" s="39" t="s">
        <v>288</v>
      </c>
      <c r="D825" s="95"/>
      <c r="E825" s="93">
        <f t="shared" si="90"/>
        <v>0</v>
      </c>
      <c r="F825" s="95"/>
      <c r="G825" s="95"/>
      <c r="H825" s="95"/>
      <c r="I825" s="93">
        <f t="shared" si="91"/>
        <v>0</v>
      </c>
      <c r="J825" s="95"/>
      <c r="K825" s="95"/>
      <c r="L825" s="95"/>
      <c r="M825" s="93">
        <f t="shared" si="92"/>
        <v>0</v>
      </c>
      <c r="N825" s="95"/>
      <c r="O825" s="95"/>
      <c r="P825" s="95"/>
      <c r="Q825" s="55" t="e">
        <f t="shared" si="93"/>
        <v>#DIV/0!</v>
      </c>
      <c r="R825" s="55" t="e">
        <f t="shared" si="94"/>
        <v>#DIV/0!</v>
      </c>
      <c r="S825" s="55" t="e">
        <f t="shared" si="95"/>
        <v>#DIV/0!</v>
      </c>
      <c r="T825" s="55" t="e">
        <f t="shared" si="96"/>
        <v>#DIV/0!</v>
      </c>
      <c r="U825" s="33" t="e">
        <f>M825/#REF!%</f>
        <v>#REF!</v>
      </c>
    </row>
    <row r="826" spans="1:21" ht="27.6" hidden="1" x14ac:dyDescent="0.3">
      <c r="A826" s="76"/>
      <c r="B826" s="34"/>
      <c r="C826" s="39" t="s">
        <v>289</v>
      </c>
      <c r="D826" s="95"/>
      <c r="E826" s="93">
        <f t="shared" si="90"/>
        <v>0</v>
      </c>
      <c r="F826" s="95"/>
      <c r="G826" s="95"/>
      <c r="H826" s="95"/>
      <c r="I826" s="93">
        <f t="shared" si="91"/>
        <v>0</v>
      </c>
      <c r="J826" s="95"/>
      <c r="K826" s="95"/>
      <c r="L826" s="95"/>
      <c r="M826" s="93">
        <f t="shared" si="92"/>
        <v>0</v>
      </c>
      <c r="N826" s="95"/>
      <c r="O826" s="95"/>
      <c r="P826" s="95"/>
      <c r="Q826" s="55" t="e">
        <f t="shared" si="93"/>
        <v>#DIV/0!</v>
      </c>
      <c r="R826" s="55" t="e">
        <f t="shared" si="94"/>
        <v>#DIV/0!</v>
      </c>
      <c r="S826" s="55" t="e">
        <f t="shared" si="95"/>
        <v>#DIV/0!</v>
      </c>
      <c r="T826" s="55" t="e">
        <f t="shared" si="96"/>
        <v>#DIV/0!</v>
      </c>
      <c r="U826" s="33" t="e">
        <f>M826/#REF!%</f>
        <v>#REF!</v>
      </c>
    </row>
    <row r="827" spans="1:21" ht="41.4" hidden="1" x14ac:dyDescent="0.3">
      <c r="A827" s="76"/>
      <c r="B827" s="34"/>
      <c r="C827" s="39" t="s">
        <v>290</v>
      </c>
      <c r="D827" s="95"/>
      <c r="E827" s="93">
        <f t="shared" si="90"/>
        <v>0</v>
      </c>
      <c r="F827" s="95"/>
      <c r="G827" s="95"/>
      <c r="H827" s="95"/>
      <c r="I827" s="93">
        <f t="shared" si="91"/>
        <v>0</v>
      </c>
      <c r="J827" s="95"/>
      <c r="K827" s="95"/>
      <c r="L827" s="95"/>
      <c r="M827" s="93">
        <f t="shared" si="92"/>
        <v>0</v>
      </c>
      <c r="N827" s="95"/>
      <c r="O827" s="95"/>
      <c r="P827" s="95"/>
      <c r="Q827" s="55" t="e">
        <f t="shared" si="93"/>
        <v>#DIV/0!</v>
      </c>
      <c r="R827" s="55" t="e">
        <f t="shared" si="94"/>
        <v>#DIV/0!</v>
      </c>
      <c r="S827" s="55" t="e">
        <f t="shared" si="95"/>
        <v>#DIV/0!</v>
      </c>
      <c r="T827" s="55" t="e">
        <f t="shared" si="96"/>
        <v>#DIV/0!</v>
      </c>
      <c r="U827" s="33" t="e">
        <f>M827/#REF!%</f>
        <v>#REF!</v>
      </c>
    </row>
    <row r="828" spans="1:21" ht="55.2" hidden="1" x14ac:dyDescent="0.3">
      <c r="A828" s="76"/>
      <c r="B828" s="34"/>
      <c r="C828" s="39" t="s">
        <v>291</v>
      </c>
      <c r="D828" s="95"/>
      <c r="E828" s="93">
        <f t="shared" si="90"/>
        <v>0</v>
      </c>
      <c r="F828" s="95"/>
      <c r="G828" s="95"/>
      <c r="H828" s="95"/>
      <c r="I828" s="93">
        <f t="shared" si="91"/>
        <v>0</v>
      </c>
      <c r="J828" s="95"/>
      <c r="K828" s="95"/>
      <c r="L828" s="95"/>
      <c r="M828" s="93">
        <f t="shared" si="92"/>
        <v>0</v>
      </c>
      <c r="N828" s="95"/>
      <c r="O828" s="95"/>
      <c r="P828" s="95"/>
      <c r="Q828" s="55" t="e">
        <f t="shared" si="93"/>
        <v>#DIV/0!</v>
      </c>
      <c r="R828" s="55" t="e">
        <f t="shared" si="94"/>
        <v>#DIV/0!</v>
      </c>
      <c r="S828" s="55" t="e">
        <f t="shared" si="95"/>
        <v>#DIV/0!</v>
      </c>
      <c r="T828" s="55" t="e">
        <f t="shared" si="96"/>
        <v>#DIV/0!</v>
      </c>
      <c r="U828" s="33" t="e">
        <f>M828/#REF!%</f>
        <v>#REF!</v>
      </c>
    </row>
    <row r="829" spans="1:21" ht="27.6" hidden="1" x14ac:dyDescent="0.3">
      <c r="A829" s="76"/>
      <c r="B829" s="34"/>
      <c r="C829" s="39" t="s">
        <v>292</v>
      </c>
      <c r="D829" s="95"/>
      <c r="E829" s="93">
        <f t="shared" si="90"/>
        <v>0</v>
      </c>
      <c r="F829" s="95"/>
      <c r="G829" s="95"/>
      <c r="H829" s="95"/>
      <c r="I829" s="93">
        <f t="shared" si="91"/>
        <v>0</v>
      </c>
      <c r="J829" s="95"/>
      <c r="K829" s="95"/>
      <c r="L829" s="95"/>
      <c r="M829" s="93">
        <f t="shared" si="92"/>
        <v>0</v>
      </c>
      <c r="N829" s="95"/>
      <c r="O829" s="95"/>
      <c r="P829" s="95"/>
      <c r="Q829" s="55" t="e">
        <f t="shared" si="93"/>
        <v>#DIV/0!</v>
      </c>
      <c r="R829" s="55" t="e">
        <f t="shared" si="94"/>
        <v>#DIV/0!</v>
      </c>
      <c r="S829" s="55" t="e">
        <f t="shared" si="95"/>
        <v>#DIV/0!</v>
      </c>
      <c r="T829" s="55" t="e">
        <f t="shared" si="96"/>
        <v>#DIV/0!</v>
      </c>
      <c r="U829" s="33" t="e">
        <f>M829/#REF!%</f>
        <v>#REF!</v>
      </c>
    </row>
    <row r="830" spans="1:21" ht="27.6" hidden="1" x14ac:dyDescent="0.3">
      <c r="A830" s="76"/>
      <c r="B830" s="34"/>
      <c r="C830" s="39" t="s">
        <v>293</v>
      </c>
      <c r="D830" s="95"/>
      <c r="E830" s="93">
        <f t="shared" si="90"/>
        <v>0</v>
      </c>
      <c r="F830" s="95"/>
      <c r="G830" s="95"/>
      <c r="H830" s="95"/>
      <c r="I830" s="93">
        <f t="shared" si="91"/>
        <v>0</v>
      </c>
      <c r="J830" s="95"/>
      <c r="K830" s="95"/>
      <c r="L830" s="95"/>
      <c r="M830" s="93">
        <f t="shared" si="92"/>
        <v>0</v>
      </c>
      <c r="N830" s="95"/>
      <c r="O830" s="95"/>
      <c r="P830" s="95"/>
      <c r="Q830" s="55" t="e">
        <f t="shared" si="93"/>
        <v>#DIV/0!</v>
      </c>
      <c r="R830" s="55" t="e">
        <f t="shared" si="94"/>
        <v>#DIV/0!</v>
      </c>
      <c r="S830" s="55" t="e">
        <f t="shared" si="95"/>
        <v>#DIV/0!</v>
      </c>
      <c r="T830" s="55" t="e">
        <f t="shared" si="96"/>
        <v>#DIV/0!</v>
      </c>
      <c r="U830" s="33" t="e">
        <f>M830/#REF!%</f>
        <v>#REF!</v>
      </c>
    </row>
    <row r="831" spans="1:21" ht="13.8" hidden="1" x14ac:dyDescent="0.3">
      <c r="A831" s="76"/>
      <c r="B831" s="34"/>
      <c r="C831" s="39" t="s">
        <v>294</v>
      </c>
      <c r="D831" s="95"/>
      <c r="E831" s="93">
        <f t="shared" si="90"/>
        <v>0</v>
      </c>
      <c r="F831" s="95"/>
      <c r="G831" s="95"/>
      <c r="H831" s="95"/>
      <c r="I831" s="93">
        <f t="shared" si="91"/>
        <v>0</v>
      </c>
      <c r="J831" s="95"/>
      <c r="K831" s="95"/>
      <c r="L831" s="95"/>
      <c r="M831" s="93">
        <f t="shared" si="92"/>
        <v>0</v>
      </c>
      <c r="N831" s="95"/>
      <c r="O831" s="95"/>
      <c r="P831" s="95"/>
      <c r="Q831" s="55" t="e">
        <f t="shared" si="93"/>
        <v>#DIV/0!</v>
      </c>
      <c r="R831" s="55" t="e">
        <f t="shared" si="94"/>
        <v>#DIV/0!</v>
      </c>
      <c r="S831" s="55" t="e">
        <f t="shared" si="95"/>
        <v>#DIV/0!</v>
      </c>
      <c r="T831" s="55" t="e">
        <f t="shared" si="96"/>
        <v>#DIV/0!</v>
      </c>
      <c r="U831" s="33" t="e">
        <f>M831/#REF!%</f>
        <v>#REF!</v>
      </c>
    </row>
    <row r="832" spans="1:21" ht="69" hidden="1" x14ac:dyDescent="0.3">
      <c r="A832" s="76"/>
      <c r="B832" s="34"/>
      <c r="C832" s="39" t="s">
        <v>295</v>
      </c>
      <c r="D832" s="95"/>
      <c r="E832" s="93">
        <f t="shared" si="90"/>
        <v>0</v>
      </c>
      <c r="F832" s="95"/>
      <c r="G832" s="95"/>
      <c r="H832" s="95"/>
      <c r="I832" s="93">
        <f t="shared" si="91"/>
        <v>0</v>
      </c>
      <c r="J832" s="95"/>
      <c r="K832" s="95"/>
      <c r="L832" s="95"/>
      <c r="M832" s="93">
        <f t="shared" si="92"/>
        <v>0</v>
      </c>
      <c r="N832" s="95"/>
      <c r="O832" s="95"/>
      <c r="P832" s="95"/>
      <c r="Q832" s="55" t="e">
        <f t="shared" si="93"/>
        <v>#DIV/0!</v>
      </c>
      <c r="R832" s="55" t="e">
        <f t="shared" si="94"/>
        <v>#DIV/0!</v>
      </c>
      <c r="S832" s="55" t="e">
        <f t="shared" si="95"/>
        <v>#DIV/0!</v>
      </c>
      <c r="T832" s="55" t="e">
        <f t="shared" si="96"/>
        <v>#DIV/0!</v>
      </c>
      <c r="U832" s="33" t="e">
        <f>M832/#REF!%</f>
        <v>#REF!</v>
      </c>
    </row>
    <row r="833" spans="1:21" ht="27.6" hidden="1" x14ac:dyDescent="0.3">
      <c r="A833" s="76"/>
      <c r="B833" s="34"/>
      <c r="C833" s="39" t="s">
        <v>296</v>
      </c>
      <c r="D833" s="95"/>
      <c r="E833" s="93">
        <f t="shared" si="90"/>
        <v>0</v>
      </c>
      <c r="F833" s="95"/>
      <c r="G833" s="95"/>
      <c r="H833" s="95"/>
      <c r="I833" s="93">
        <f t="shared" si="91"/>
        <v>0</v>
      </c>
      <c r="J833" s="95"/>
      <c r="K833" s="95"/>
      <c r="L833" s="95"/>
      <c r="M833" s="93">
        <f t="shared" si="92"/>
        <v>0</v>
      </c>
      <c r="N833" s="95"/>
      <c r="O833" s="95"/>
      <c r="P833" s="95"/>
      <c r="Q833" s="55" t="e">
        <f t="shared" si="93"/>
        <v>#DIV/0!</v>
      </c>
      <c r="R833" s="55" t="e">
        <f t="shared" si="94"/>
        <v>#DIV/0!</v>
      </c>
      <c r="S833" s="55" t="e">
        <f t="shared" si="95"/>
        <v>#DIV/0!</v>
      </c>
      <c r="T833" s="55" t="e">
        <f t="shared" si="96"/>
        <v>#DIV/0!</v>
      </c>
      <c r="U833" s="33" t="e">
        <f>M833/#REF!%</f>
        <v>#REF!</v>
      </c>
    </row>
    <row r="834" spans="1:21" ht="27.6" hidden="1" x14ac:dyDescent="0.3">
      <c r="A834" s="76"/>
      <c r="B834" s="34"/>
      <c r="C834" s="38" t="s">
        <v>297</v>
      </c>
      <c r="D834" s="95"/>
      <c r="E834" s="93">
        <f t="shared" si="90"/>
        <v>0</v>
      </c>
      <c r="F834" s="95"/>
      <c r="G834" s="95"/>
      <c r="H834" s="95"/>
      <c r="I834" s="93">
        <f t="shared" si="91"/>
        <v>0</v>
      </c>
      <c r="J834" s="95"/>
      <c r="K834" s="95"/>
      <c r="L834" s="95"/>
      <c r="M834" s="93">
        <f t="shared" si="92"/>
        <v>0</v>
      </c>
      <c r="N834" s="95"/>
      <c r="O834" s="95"/>
      <c r="P834" s="95"/>
      <c r="Q834" s="55" t="e">
        <f t="shared" si="93"/>
        <v>#DIV/0!</v>
      </c>
      <c r="R834" s="55" t="e">
        <f t="shared" si="94"/>
        <v>#DIV/0!</v>
      </c>
      <c r="S834" s="55" t="e">
        <f t="shared" si="95"/>
        <v>#DIV/0!</v>
      </c>
      <c r="T834" s="55" t="e">
        <f t="shared" si="96"/>
        <v>#DIV/0!</v>
      </c>
      <c r="U834" s="33" t="e">
        <f>M834/#REF!%</f>
        <v>#REF!</v>
      </c>
    </row>
    <row r="835" spans="1:21" ht="13.8" hidden="1" x14ac:dyDescent="0.3">
      <c r="A835" s="76"/>
      <c r="B835" s="34"/>
      <c r="C835" s="38" t="s">
        <v>298</v>
      </c>
      <c r="D835" s="95"/>
      <c r="E835" s="93">
        <f t="shared" si="90"/>
        <v>0</v>
      </c>
      <c r="F835" s="95"/>
      <c r="G835" s="95"/>
      <c r="H835" s="95"/>
      <c r="I835" s="93">
        <f t="shared" si="91"/>
        <v>0</v>
      </c>
      <c r="J835" s="95"/>
      <c r="K835" s="95"/>
      <c r="L835" s="95"/>
      <c r="M835" s="93">
        <f t="shared" si="92"/>
        <v>0</v>
      </c>
      <c r="N835" s="95"/>
      <c r="O835" s="95"/>
      <c r="P835" s="95"/>
      <c r="Q835" s="55" t="e">
        <f t="shared" si="93"/>
        <v>#DIV/0!</v>
      </c>
      <c r="R835" s="55" t="e">
        <f t="shared" si="94"/>
        <v>#DIV/0!</v>
      </c>
      <c r="S835" s="55" t="e">
        <f t="shared" si="95"/>
        <v>#DIV/0!</v>
      </c>
      <c r="T835" s="55" t="e">
        <f t="shared" si="96"/>
        <v>#DIV/0!</v>
      </c>
      <c r="U835" s="33" t="e">
        <f>M835/#REF!%</f>
        <v>#REF!</v>
      </c>
    </row>
    <row r="836" spans="1:21" ht="13.8" hidden="1" x14ac:dyDescent="0.3">
      <c r="A836" s="76"/>
      <c r="B836" s="34"/>
      <c r="C836" s="38" t="s">
        <v>324</v>
      </c>
      <c r="D836" s="95"/>
      <c r="E836" s="93">
        <f t="shared" si="90"/>
        <v>0</v>
      </c>
      <c r="F836" s="95"/>
      <c r="G836" s="95"/>
      <c r="H836" s="95"/>
      <c r="I836" s="93">
        <f t="shared" si="91"/>
        <v>0</v>
      </c>
      <c r="J836" s="95"/>
      <c r="K836" s="95"/>
      <c r="L836" s="95"/>
      <c r="M836" s="93">
        <f t="shared" si="92"/>
        <v>0</v>
      </c>
      <c r="N836" s="95"/>
      <c r="O836" s="95"/>
      <c r="P836" s="95"/>
      <c r="Q836" s="55" t="e">
        <f t="shared" si="93"/>
        <v>#DIV/0!</v>
      </c>
      <c r="R836" s="55" t="e">
        <f t="shared" si="94"/>
        <v>#DIV/0!</v>
      </c>
      <c r="S836" s="55" t="e">
        <f t="shared" si="95"/>
        <v>#DIV/0!</v>
      </c>
      <c r="T836" s="55" t="e">
        <f t="shared" si="96"/>
        <v>#DIV/0!</v>
      </c>
      <c r="U836" s="33" t="e">
        <f>M836/#REF!%</f>
        <v>#REF!</v>
      </c>
    </row>
    <row r="837" spans="1:21" ht="55.2" hidden="1" x14ac:dyDescent="0.3">
      <c r="A837" s="76"/>
      <c r="B837" s="34"/>
      <c r="C837" s="38" t="s">
        <v>325</v>
      </c>
      <c r="D837" s="95"/>
      <c r="E837" s="93">
        <f t="shared" si="90"/>
        <v>0</v>
      </c>
      <c r="F837" s="95"/>
      <c r="G837" s="95"/>
      <c r="H837" s="95"/>
      <c r="I837" s="93">
        <f t="shared" si="91"/>
        <v>0</v>
      </c>
      <c r="J837" s="95"/>
      <c r="K837" s="95"/>
      <c r="L837" s="95"/>
      <c r="M837" s="93">
        <f t="shared" si="92"/>
        <v>0</v>
      </c>
      <c r="N837" s="95"/>
      <c r="O837" s="95"/>
      <c r="P837" s="95"/>
      <c r="Q837" s="55" t="e">
        <f t="shared" si="93"/>
        <v>#DIV/0!</v>
      </c>
      <c r="R837" s="55" t="e">
        <f t="shared" si="94"/>
        <v>#DIV/0!</v>
      </c>
      <c r="S837" s="55" t="e">
        <f t="shared" si="95"/>
        <v>#DIV/0!</v>
      </c>
      <c r="T837" s="55" t="e">
        <f t="shared" si="96"/>
        <v>#DIV/0!</v>
      </c>
      <c r="U837" s="33" t="e">
        <f>M837/#REF!%</f>
        <v>#REF!</v>
      </c>
    </row>
    <row r="838" spans="1:21" ht="55.2" hidden="1" x14ac:dyDescent="0.3">
      <c r="A838" s="76"/>
      <c r="B838" s="34"/>
      <c r="C838" s="38" t="s">
        <v>326</v>
      </c>
      <c r="D838" s="95"/>
      <c r="E838" s="93">
        <f t="shared" si="90"/>
        <v>0</v>
      </c>
      <c r="F838" s="95"/>
      <c r="G838" s="95"/>
      <c r="H838" s="95"/>
      <c r="I838" s="93">
        <f t="shared" si="91"/>
        <v>0</v>
      </c>
      <c r="J838" s="95"/>
      <c r="K838" s="95"/>
      <c r="L838" s="95"/>
      <c r="M838" s="93">
        <f t="shared" si="92"/>
        <v>0</v>
      </c>
      <c r="N838" s="95"/>
      <c r="O838" s="95"/>
      <c r="P838" s="95"/>
      <c r="Q838" s="55" t="e">
        <f t="shared" si="93"/>
        <v>#DIV/0!</v>
      </c>
      <c r="R838" s="55" t="e">
        <f t="shared" si="94"/>
        <v>#DIV/0!</v>
      </c>
      <c r="S838" s="55" t="e">
        <f t="shared" si="95"/>
        <v>#DIV/0!</v>
      </c>
      <c r="T838" s="55" t="e">
        <f t="shared" si="96"/>
        <v>#DIV/0!</v>
      </c>
      <c r="U838" s="33" t="e">
        <f>M838/#REF!%</f>
        <v>#REF!</v>
      </c>
    </row>
    <row r="839" spans="1:21" ht="41.4" hidden="1" x14ac:dyDescent="0.3">
      <c r="A839" s="76"/>
      <c r="B839" s="34"/>
      <c r="C839" s="39" t="s">
        <v>327</v>
      </c>
      <c r="D839" s="95"/>
      <c r="E839" s="93">
        <f t="shared" si="90"/>
        <v>0</v>
      </c>
      <c r="F839" s="95"/>
      <c r="G839" s="95"/>
      <c r="H839" s="95"/>
      <c r="I839" s="93">
        <f t="shared" si="91"/>
        <v>0</v>
      </c>
      <c r="J839" s="95"/>
      <c r="K839" s="95"/>
      <c r="L839" s="95"/>
      <c r="M839" s="93">
        <f t="shared" si="92"/>
        <v>0</v>
      </c>
      <c r="N839" s="95"/>
      <c r="O839" s="95"/>
      <c r="P839" s="95"/>
      <c r="Q839" s="55" t="e">
        <f t="shared" si="93"/>
        <v>#DIV/0!</v>
      </c>
      <c r="R839" s="55" t="e">
        <f t="shared" si="94"/>
        <v>#DIV/0!</v>
      </c>
      <c r="S839" s="55" t="e">
        <f t="shared" si="95"/>
        <v>#DIV/0!</v>
      </c>
      <c r="T839" s="55" t="e">
        <f t="shared" si="96"/>
        <v>#DIV/0!</v>
      </c>
      <c r="U839" s="33" t="e">
        <f>M839/#REF!%</f>
        <v>#REF!</v>
      </c>
    </row>
    <row r="840" spans="1:21" ht="27.6" hidden="1" x14ac:dyDescent="0.3">
      <c r="A840" s="76"/>
      <c r="B840" s="34"/>
      <c r="C840" s="39" t="s">
        <v>328</v>
      </c>
      <c r="D840" s="95"/>
      <c r="E840" s="93">
        <f t="shared" si="90"/>
        <v>0</v>
      </c>
      <c r="F840" s="95"/>
      <c r="G840" s="95"/>
      <c r="H840" s="95"/>
      <c r="I840" s="93">
        <f t="shared" si="91"/>
        <v>0</v>
      </c>
      <c r="J840" s="95"/>
      <c r="K840" s="95"/>
      <c r="L840" s="95"/>
      <c r="M840" s="93">
        <f t="shared" si="92"/>
        <v>0</v>
      </c>
      <c r="N840" s="95"/>
      <c r="O840" s="95"/>
      <c r="P840" s="95"/>
      <c r="Q840" s="55" t="e">
        <f t="shared" si="93"/>
        <v>#DIV/0!</v>
      </c>
      <c r="R840" s="55" t="e">
        <f t="shared" si="94"/>
        <v>#DIV/0!</v>
      </c>
      <c r="S840" s="55" t="e">
        <f t="shared" si="95"/>
        <v>#DIV/0!</v>
      </c>
      <c r="T840" s="55" t="e">
        <f t="shared" si="96"/>
        <v>#DIV/0!</v>
      </c>
      <c r="U840" s="33" t="e">
        <f>M840/#REF!%</f>
        <v>#REF!</v>
      </c>
    </row>
    <row r="841" spans="1:21" ht="27.6" hidden="1" x14ac:dyDescent="0.3">
      <c r="A841" s="76"/>
      <c r="B841" s="34"/>
      <c r="C841" s="39" t="s">
        <v>329</v>
      </c>
      <c r="D841" s="95"/>
      <c r="E841" s="93">
        <f t="shared" si="90"/>
        <v>0</v>
      </c>
      <c r="F841" s="95"/>
      <c r="G841" s="95"/>
      <c r="H841" s="95"/>
      <c r="I841" s="93">
        <f t="shared" si="91"/>
        <v>0</v>
      </c>
      <c r="J841" s="95"/>
      <c r="K841" s="95"/>
      <c r="L841" s="95"/>
      <c r="M841" s="93">
        <f t="shared" si="92"/>
        <v>0</v>
      </c>
      <c r="N841" s="95"/>
      <c r="O841" s="95"/>
      <c r="P841" s="95"/>
      <c r="Q841" s="55" t="e">
        <f t="shared" si="93"/>
        <v>#DIV/0!</v>
      </c>
      <c r="R841" s="55" t="e">
        <f t="shared" si="94"/>
        <v>#DIV/0!</v>
      </c>
      <c r="S841" s="55" t="e">
        <f t="shared" si="95"/>
        <v>#DIV/0!</v>
      </c>
      <c r="T841" s="55" t="e">
        <f t="shared" si="96"/>
        <v>#DIV/0!</v>
      </c>
      <c r="U841" s="33" t="e">
        <f>M841/#REF!%</f>
        <v>#REF!</v>
      </c>
    </row>
    <row r="842" spans="1:21" ht="55.2" hidden="1" x14ac:dyDescent="0.3">
      <c r="A842" s="76"/>
      <c r="B842" s="34"/>
      <c r="C842" s="39" t="s">
        <v>330</v>
      </c>
      <c r="D842" s="95"/>
      <c r="E842" s="93">
        <f t="shared" si="90"/>
        <v>0</v>
      </c>
      <c r="F842" s="95"/>
      <c r="G842" s="95"/>
      <c r="H842" s="95"/>
      <c r="I842" s="93">
        <f t="shared" si="91"/>
        <v>0</v>
      </c>
      <c r="J842" s="95"/>
      <c r="K842" s="95"/>
      <c r="L842" s="95"/>
      <c r="M842" s="93">
        <f t="shared" si="92"/>
        <v>0</v>
      </c>
      <c r="N842" s="95"/>
      <c r="O842" s="95"/>
      <c r="P842" s="95"/>
      <c r="Q842" s="55" t="e">
        <f t="shared" si="93"/>
        <v>#DIV/0!</v>
      </c>
      <c r="R842" s="55" t="e">
        <f t="shared" si="94"/>
        <v>#DIV/0!</v>
      </c>
      <c r="S842" s="55" t="e">
        <f t="shared" si="95"/>
        <v>#DIV/0!</v>
      </c>
      <c r="T842" s="55" t="e">
        <f t="shared" si="96"/>
        <v>#DIV/0!</v>
      </c>
      <c r="U842" s="33" t="e">
        <f>M842/#REF!%</f>
        <v>#REF!</v>
      </c>
    </row>
    <row r="843" spans="1:21" ht="55.2" hidden="1" x14ac:dyDescent="0.3">
      <c r="A843" s="76"/>
      <c r="B843" s="34"/>
      <c r="C843" s="39" t="s">
        <v>331</v>
      </c>
      <c r="D843" s="95"/>
      <c r="E843" s="93">
        <f t="shared" ref="E843:E906" si="97">F843+G843</f>
        <v>0</v>
      </c>
      <c r="F843" s="95"/>
      <c r="G843" s="95"/>
      <c r="H843" s="95"/>
      <c r="I843" s="93">
        <f t="shared" ref="I843:I906" si="98">J843+K843</f>
        <v>0</v>
      </c>
      <c r="J843" s="95"/>
      <c r="K843" s="95"/>
      <c r="L843" s="95"/>
      <c r="M843" s="93">
        <f t="shared" ref="M843:M906" si="99">N843+O843</f>
        <v>0</v>
      </c>
      <c r="N843" s="95"/>
      <c r="O843" s="95"/>
      <c r="P843" s="95"/>
      <c r="Q843" s="55" t="e">
        <f t="shared" ref="Q843:Q906" si="100">M843/I843*100</f>
        <v>#DIV/0!</v>
      </c>
      <c r="R843" s="55" t="e">
        <f t="shared" ref="R843:R906" si="101">N843/J843*100</f>
        <v>#DIV/0!</v>
      </c>
      <c r="S843" s="55" t="e">
        <f t="shared" ref="S843:S906" si="102">O843/K843*100</f>
        <v>#DIV/0!</v>
      </c>
      <c r="T843" s="55" t="e">
        <f t="shared" ref="T843:T906" si="103">P843/L843*100</f>
        <v>#DIV/0!</v>
      </c>
      <c r="U843" s="33" t="e">
        <f>M843/#REF!%</f>
        <v>#REF!</v>
      </c>
    </row>
    <row r="844" spans="1:21" ht="82.8" hidden="1" x14ac:dyDescent="0.3">
      <c r="A844" s="76"/>
      <c r="B844" s="34"/>
      <c r="C844" s="39" t="s">
        <v>332</v>
      </c>
      <c r="D844" s="95"/>
      <c r="E844" s="93">
        <f t="shared" si="97"/>
        <v>0</v>
      </c>
      <c r="F844" s="95"/>
      <c r="G844" s="95"/>
      <c r="H844" s="95"/>
      <c r="I844" s="93">
        <f t="shared" si="98"/>
        <v>0</v>
      </c>
      <c r="J844" s="95"/>
      <c r="K844" s="95"/>
      <c r="L844" s="95"/>
      <c r="M844" s="93">
        <f t="shared" si="99"/>
        <v>0</v>
      </c>
      <c r="N844" s="95"/>
      <c r="O844" s="95"/>
      <c r="P844" s="95"/>
      <c r="Q844" s="55" t="e">
        <f t="shared" si="100"/>
        <v>#DIV/0!</v>
      </c>
      <c r="R844" s="55" t="e">
        <f t="shared" si="101"/>
        <v>#DIV/0!</v>
      </c>
      <c r="S844" s="55" t="e">
        <f t="shared" si="102"/>
        <v>#DIV/0!</v>
      </c>
      <c r="T844" s="55" t="e">
        <f t="shared" si="103"/>
        <v>#DIV/0!</v>
      </c>
      <c r="U844" s="33" t="e">
        <f>M844/#REF!%</f>
        <v>#REF!</v>
      </c>
    </row>
    <row r="845" spans="1:21" ht="41.4" hidden="1" x14ac:dyDescent="0.3">
      <c r="A845" s="76"/>
      <c r="B845" s="34"/>
      <c r="C845" s="38" t="s">
        <v>333</v>
      </c>
      <c r="D845" s="95"/>
      <c r="E845" s="93">
        <f t="shared" si="97"/>
        <v>0</v>
      </c>
      <c r="F845" s="95"/>
      <c r="G845" s="95"/>
      <c r="H845" s="95"/>
      <c r="I845" s="93">
        <f t="shared" si="98"/>
        <v>0</v>
      </c>
      <c r="J845" s="95"/>
      <c r="K845" s="95"/>
      <c r="L845" s="95"/>
      <c r="M845" s="93">
        <f t="shared" si="99"/>
        <v>0</v>
      </c>
      <c r="N845" s="95"/>
      <c r="O845" s="95"/>
      <c r="P845" s="95"/>
      <c r="Q845" s="55" t="e">
        <f t="shared" si="100"/>
        <v>#DIV/0!</v>
      </c>
      <c r="R845" s="55" t="e">
        <f t="shared" si="101"/>
        <v>#DIV/0!</v>
      </c>
      <c r="S845" s="55" t="e">
        <f t="shared" si="102"/>
        <v>#DIV/0!</v>
      </c>
      <c r="T845" s="55" t="e">
        <f t="shared" si="103"/>
        <v>#DIV/0!</v>
      </c>
      <c r="U845" s="33" t="e">
        <f>M845/#REF!%</f>
        <v>#REF!</v>
      </c>
    </row>
    <row r="846" spans="1:21" ht="41.4" hidden="1" x14ac:dyDescent="0.3">
      <c r="A846" s="76"/>
      <c r="B846" s="34"/>
      <c r="C846" s="38" t="s">
        <v>334</v>
      </c>
      <c r="D846" s="95"/>
      <c r="E846" s="93">
        <f t="shared" si="97"/>
        <v>0</v>
      </c>
      <c r="F846" s="95"/>
      <c r="G846" s="95"/>
      <c r="H846" s="95"/>
      <c r="I846" s="93">
        <f t="shared" si="98"/>
        <v>0</v>
      </c>
      <c r="J846" s="95"/>
      <c r="K846" s="95"/>
      <c r="L846" s="95"/>
      <c r="M846" s="93">
        <f t="shared" si="99"/>
        <v>0</v>
      </c>
      <c r="N846" s="95"/>
      <c r="O846" s="95"/>
      <c r="P846" s="95"/>
      <c r="Q846" s="55" t="e">
        <f t="shared" si="100"/>
        <v>#DIV/0!</v>
      </c>
      <c r="R846" s="55" t="e">
        <f t="shared" si="101"/>
        <v>#DIV/0!</v>
      </c>
      <c r="S846" s="55" t="e">
        <f t="shared" si="102"/>
        <v>#DIV/0!</v>
      </c>
      <c r="T846" s="55" t="e">
        <f t="shared" si="103"/>
        <v>#DIV/0!</v>
      </c>
      <c r="U846" s="33" t="e">
        <f>M846/#REF!%</f>
        <v>#REF!</v>
      </c>
    </row>
    <row r="847" spans="1:21" ht="27.6" hidden="1" x14ac:dyDescent="0.3">
      <c r="A847" s="76"/>
      <c r="B847" s="34"/>
      <c r="C847" s="39" t="s">
        <v>335</v>
      </c>
      <c r="D847" s="95"/>
      <c r="E847" s="93">
        <f t="shared" si="97"/>
        <v>0</v>
      </c>
      <c r="F847" s="95"/>
      <c r="G847" s="95"/>
      <c r="H847" s="95"/>
      <c r="I847" s="93">
        <f t="shared" si="98"/>
        <v>0</v>
      </c>
      <c r="J847" s="95"/>
      <c r="K847" s="95"/>
      <c r="L847" s="95"/>
      <c r="M847" s="93">
        <f t="shared" si="99"/>
        <v>0</v>
      </c>
      <c r="N847" s="95"/>
      <c r="O847" s="95"/>
      <c r="P847" s="95"/>
      <c r="Q847" s="55" t="e">
        <f t="shared" si="100"/>
        <v>#DIV/0!</v>
      </c>
      <c r="R847" s="55" t="e">
        <f t="shared" si="101"/>
        <v>#DIV/0!</v>
      </c>
      <c r="S847" s="55" t="e">
        <f t="shared" si="102"/>
        <v>#DIV/0!</v>
      </c>
      <c r="T847" s="55" t="e">
        <f t="shared" si="103"/>
        <v>#DIV/0!</v>
      </c>
      <c r="U847" s="33" t="e">
        <f>M847/#REF!%</f>
        <v>#REF!</v>
      </c>
    </row>
    <row r="848" spans="1:21" ht="55.2" hidden="1" x14ac:dyDescent="0.3">
      <c r="A848" s="76"/>
      <c r="B848" s="34"/>
      <c r="C848" s="39" t="s">
        <v>336</v>
      </c>
      <c r="D848" s="95"/>
      <c r="E848" s="93">
        <f t="shared" si="97"/>
        <v>0</v>
      </c>
      <c r="F848" s="95"/>
      <c r="G848" s="95"/>
      <c r="H848" s="95"/>
      <c r="I848" s="93">
        <f t="shared" si="98"/>
        <v>0</v>
      </c>
      <c r="J848" s="95"/>
      <c r="K848" s="95"/>
      <c r="L848" s="95"/>
      <c r="M848" s="93">
        <f t="shared" si="99"/>
        <v>0</v>
      </c>
      <c r="N848" s="95"/>
      <c r="O848" s="95"/>
      <c r="P848" s="95"/>
      <c r="Q848" s="55" t="e">
        <f t="shared" si="100"/>
        <v>#DIV/0!</v>
      </c>
      <c r="R848" s="55" t="e">
        <f t="shared" si="101"/>
        <v>#DIV/0!</v>
      </c>
      <c r="S848" s="55" t="e">
        <f t="shared" si="102"/>
        <v>#DIV/0!</v>
      </c>
      <c r="T848" s="55" t="e">
        <f t="shared" si="103"/>
        <v>#DIV/0!</v>
      </c>
      <c r="U848" s="33" t="e">
        <f>M848/#REF!%</f>
        <v>#REF!</v>
      </c>
    </row>
    <row r="849" spans="1:21" ht="27.6" hidden="1" x14ac:dyDescent="0.3">
      <c r="A849" s="76"/>
      <c r="B849" s="34"/>
      <c r="C849" s="39" t="s">
        <v>337</v>
      </c>
      <c r="D849" s="95"/>
      <c r="E849" s="93">
        <f t="shared" si="97"/>
        <v>0</v>
      </c>
      <c r="F849" s="95"/>
      <c r="G849" s="95"/>
      <c r="H849" s="95"/>
      <c r="I849" s="93">
        <f t="shared" si="98"/>
        <v>0</v>
      </c>
      <c r="J849" s="95"/>
      <c r="K849" s="95"/>
      <c r="L849" s="95"/>
      <c r="M849" s="93">
        <f t="shared" si="99"/>
        <v>0</v>
      </c>
      <c r="N849" s="95"/>
      <c r="O849" s="95"/>
      <c r="P849" s="95"/>
      <c r="Q849" s="55" t="e">
        <f t="shared" si="100"/>
        <v>#DIV/0!</v>
      </c>
      <c r="R849" s="55" t="e">
        <f t="shared" si="101"/>
        <v>#DIV/0!</v>
      </c>
      <c r="S849" s="55" t="e">
        <f t="shared" si="102"/>
        <v>#DIV/0!</v>
      </c>
      <c r="T849" s="55" t="e">
        <f t="shared" si="103"/>
        <v>#DIV/0!</v>
      </c>
      <c r="U849" s="33" t="e">
        <f>M849/#REF!%</f>
        <v>#REF!</v>
      </c>
    </row>
    <row r="850" spans="1:21" ht="82.8" hidden="1" x14ac:dyDescent="0.3">
      <c r="A850" s="76"/>
      <c r="B850" s="34"/>
      <c r="C850" s="39" t="s">
        <v>338</v>
      </c>
      <c r="D850" s="95"/>
      <c r="E850" s="93">
        <f t="shared" si="97"/>
        <v>0</v>
      </c>
      <c r="F850" s="95"/>
      <c r="G850" s="95"/>
      <c r="H850" s="95"/>
      <c r="I850" s="93">
        <f t="shared" si="98"/>
        <v>0</v>
      </c>
      <c r="J850" s="95"/>
      <c r="K850" s="95"/>
      <c r="L850" s="95"/>
      <c r="M850" s="93">
        <f t="shared" si="99"/>
        <v>0</v>
      </c>
      <c r="N850" s="95"/>
      <c r="O850" s="95"/>
      <c r="P850" s="95"/>
      <c r="Q850" s="55" t="e">
        <f t="shared" si="100"/>
        <v>#DIV/0!</v>
      </c>
      <c r="R850" s="55" t="e">
        <f t="shared" si="101"/>
        <v>#DIV/0!</v>
      </c>
      <c r="S850" s="55" t="e">
        <f t="shared" si="102"/>
        <v>#DIV/0!</v>
      </c>
      <c r="T850" s="55" t="e">
        <f t="shared" si="103"/>
        <v>#DIV/0!</v>
      </c>
      <c r="U850" s="33" t="e">
        <f>M850/#REF!%</f>
        <v>#REF!</v>
      </c>
    </row>
    <row r="851" spans="1:21" ht="13.8" hidden="1" x14ac:dyDescent="0.3">
      <c r="A851" s="76"/>
      <c r="B851" s="34"/>
      <c r="C851" s="39" t="s">
        <v>339</v>
      </c>
      <c r="D851" s="95"/>
      <c r="E851" s="93">
        <f t="shared" si="97"/>
        <v>0</v>
      </c>
      <c r="F851" s="95"/>
      <c r="G851" s="95"/>
      <c r="H851" s="95"/>
      <c r="I851" s="93">
        <f t="shared" si="98"/>
        <v>0</v>
      </c>
      <c r="J851" s="95"/>
      <c r="K851" s="95"/>
      <c r="L851" s="95"/>
      <c r="M851" s="93">
        <f t="shared" si="99"/>
        <v>0</v>
      </c>
      <c r="N851" s="95"/>
      <c r="O851" s="95"/>
      <c r="P851" s="95"/>
      <c r="Q851" s="55" t="e">
        <f t="shared" si="100"/>
        <v>#DIV/0!</v>
      </c>
      <c r="R851" s="55" t="e">
        <f t="shared" si="101"/>
        <v>#DIV/0!</v>
      </c>
      <c r="S851" s="55" t="e">
        <f t="shared" si="102"/>
        <v>#DIV/0!</v>
      </c>
      <c r="T851" s="55" t="e">
        <f t="shared" si="103"/>
        <v>#DIV/0!</v>
      </c>
      <c r="U851" s="33" t="e">
        <f>M851/#REF!%</f>
        <v>#REF!</v>
      </c>
    </row>
    <row r="852" spans="1:21" ht="82.8" hidden="1" x14ac:dyDescent="0.3">
      <c r="A852" s="76"/>
      <c r="B852" s="34"/>
      <c r="C852" s="39" t="s">
        <v>340</v>
      </c>
      <c r="D852" s="95"/>
      <c r="E852" s="93">
        <f t="shared" si="97"/>
        <v>0</v>
      </c>
      <c r="F852" s="95"/>
      <c r="G852" s="95"/>
      <c r="H852" s="95"/>
      <c r="I852" s="93">
        <f t="shared" si="98"/>
        <v>0</v>
      </c>
      <c r="J852" s="95"/>
      <c r="K852" s="95"/>
      <c r="L852" s="95"/>
      <c r="M852" s="93">
        <f t="shared" si="99"/>
        <v>0</v>
      </c>
      <c r="N852" s="95"/>
      <c r="O852" s="95"/>
      <c r="P852" s="95"/>
      <c r="Q852" s="55" t="e">
        <f t="shared" si="100"/>
        <v>#DIV/0!</v>
      </c>
      <c r="R852" s="55" t="e">
        <f t="shared" si="101"/>
        <v>#DIV/0!</v>
      </c>
      <c r="S852" s="55" t="e">
        <f t="shared" si="102"/>
        <v>#DIV/0!</v>
      </c>
      <c r="T852" s="55" t="e">
        <f t="shared" si="103"/>
        <v>#DIV/0!</v>
      </c>
      <c r="U852" s="33" t="e">
        <f>M852/#REF!%</f>
        <v>#REF!</v>
      </c>
    </row>
    <row r="853" spans="1:21" ht="27.6" hidden="1" x14ac:dyDescent="0.3">
      <c r="A853" s="76"/>
      <c r="B853" s="34"/>
      <c r="C853" s="39" t="s">
        <v>341</v>
      </c>
      <c r="D853" s="95"/>
      <c r="E853" s="93">
        <f t="shared" si="97"/>
        <v>0</v>
      </c>
      <c r="F853" s="95"/>
      <c r="G853" s="95"/>
      <c r="H853" s="95"/>
      <c r="I853" s="93">
        <f t="shared" si="98"/>
        <v>0</v>
      </c>
      <c r="J853" s="95"/>
      <c r="K853" s="95"/>
      <c r="L853" s="95"/>
      <c r="M853" s="93">
        <f t="shared" si="99"/>
        <v>0</v>
      </c>
      <c r="N853" s="95"/>
      <c r="O853" s="95"/>
      <c r="P853" s="95"/>
      <c r="Q853" s="55" t="e">
        <f t="shared" si="100"/>
        <v>#DIV/0!</v>
      </c>
      <c r="R853" s="55" t="e">
        <f t="shared" si="101"/>
        <v>#DIV/0!</v>
      </c>
      <c r="S853" s="55" t="e">
        <f t="shared" si="102"/>
        <v>#DIV/0!</v>
      </c>
      <c r="T853" s="55" t="e">
        <f t="shared" si="103"/>
        <v>#DIV/0!</v>
      </c>
      <c r="U853" s="33" t="e">
        <f>M853/#REF!%</f>
        <v>#REF!</v>
      </c>
    </row>
    <row r="854" spans="1:21" ht="27.6" hidden="1" x14ac:dyDescent="0.3">
      <c r="A854" s="76"/>
      <c r="B854" s="34"/>
      <c r="C854" s="39" t="s">
        <v>342</v>
      </c>
      <c r="D854" s="95"/>
      <c r="E854" s="93">
        <f t="shared" si="97"/>
        <v>0</v>
      </c>
      <c r="F854" s="95"/>
      <c r="G854" s="95"/>
      <c r="H854" s="95"/>
      <c r="I854" s="93">
        <f t="shared" si="98"/>
        <v>0</v>
      </c>
      <c r="J854" s="95"/>
      <c r="K854" s="95"/>
      <c r="L854" s="95"/>
      <c r="M854" s="93">
        <f t="shared" si="99"/>
        <v>0</v>
      </c>
      <c r="N854" s="95"/>
      <c r="O854" s="95"/>
      <c r="P854" s="95"/>
      <c r="Q854" s="55" t="e">
        <f t="shared" si="100"/>
        <v>#DIV/0!</v>
      </c>
      <c r="R854" s="55" t="e">
        <f t="shared" si="101"/>
        <v>#DIV/0!</v>
      </c>
      <c r="S854" s="55" t="e">
        <f t="shared" si="102"/>
        <v>#DIV/0!</v>
      </c>
      <c r="T854" s="55" t="e">
        <f t="shared" si="103"/>
        <v>#DIV/0!</v>
      </c>
      <c r="U854" s="33" t="e">
        <f>M854/#REF!%</f>
        <v>#REF!</v>
      </c>
    </row>
    <row r="855" spans="1:21" ht="27.6" hidden="1" x14ac:dyDescent="0.3">
      <c r="A855" s="76"/>
      <c r="B855" s="34"/>
      <c r="C855" s="39" t="s">
        <v>343</v>
      </c>
      <c r="D855" s="95"/>
      <c r="E855" s="93">
        <f t="shared" si="97"/>
        <v>0</v>
      </c>
      <c r="F855" s="95"/>
      <c r="G855" s="95"/>
      <c r="H855" s="95"/>
      <c r="I855" s="93">
        <f t="shared" si="98"/>
        <v>0</v>
      </c>
      <c r="J855" s="95"/>
      <c r="K855" s="95"/>
      <c r="L855" s="95"/>
      <c r="M855" s="93">
        <f t="shared" si="99"/>
        <v>0</v>
      </c>
      <c r="N855" s="95"/>
      <c r="O855" s="95"/>
      <c r="P855" s="95"/>
      <c r="Q855" s="55" t="e">
        <f t="shared" si="100"/>
        <v>#DIV/0!</v>
      </c>
      <c r="R855" s="55" t="e">
        <f t="shared" si="101"/>
        <v>#DIV/0!</v>
      </c>
      <c r="S855" s="55" t="e">
        <f t="shared" si="102"/>
        <v>#DIV/0!</v>
      </c>
      <c r="T855" s="55" t="e">
        <f t="shared" si="103"/>
        <v>#DIV/0!</v>
      </c>
      <c r="U855" s="33" t="e">
        <f>M855/#REF!%</f>
        <v>#REF!</v>
      </c>
    </row>
    <row r="856" spans="1:21" ht="27.6" hidden="1" x14ac:dyDescent="0.3">
      <c r="A856" s="76"/>
      <c r="B856" s="34"/>
      <c r="C856" s="39" t="s">
        <v>344</v>
      </c>
      <c r="D856" s="95"/>
      <c r="E856" s="93">
        <f t="shared" si="97"/>
        <v>0</v>
      </c>
      <c r="F856" s="95"/>
      <c r="G856" s="95"/>
      <c r="H856" s="95"/>
      <c r="I856" s="93">
        <f t="shared" si="98"/>
        <v>0</v>
      </c>
      <c r="J856" s="95"/>
      <c r="K856" s="95"/>
      <c r="L856" s="95"/>
      <c r="M856" s="93">
        <f t="shared" si="99"/>
        <v>0</v>
      </c>
      <c r="N856" s="95"/>
      <c r="O856" s="95"/>
      <c r="P856" s="95"/>
      <c r="Q856" s="55" t="e">
        <f t="shared" si="100"/>
        <v>#DIV/0!</v>
      </c>
      <c r="R856" s="55" t="e">
        <f t="shared" si="101"/>
        <v>#DIV/0!</v>
      </c>
      <c r="S856" s="55" t="e">
        <f t="shared" si="102"/>
        <v>#DIV/0!</v>
      </c>
      <c r="T856" s="55" t="e">
        <f t="shared" si="103"/>
        <v>#DIV/0!</v>
      </c>
      <c r="U856" s="33" t="e">
        <f>M856/#REF!%</f>
        <v>#REF!</v>
      </c>
    </row>
    <row r="857" spans="1:21" ht="13.8" hidden="1" x14ac:dyDescent="0.3">
      <c r="A857" s="76"/>
      <c r="B857" s="34"/>
      <c r="C857" s="39" t="s">
        <v>345</v>
      </c>
      <c r="D857" s="95"/>
      <c r="E857" s="93">
        <f t="shared" si="97"/>
        <v>0</v>
      </c>
      <c r="F857" s="95"/>
      <c r="G857" s="95"/>
      <c r="H857" s="95"/>
      <c r="I857" s="93">
        <f t="shared" si="98"/>
        <v>0</v>
      </c>
      <c r="J857" s="95"/>
      <c r="K857" s="95"/>
      <c r="L857" s="95"/>
      <c r="M857" s="93">
        <f t="shared" si="99"/>
        <v>0</v>
      </c>
      <c r="N857" s="95"/>
      <c r="O857" s="95"/>
      <c r="P857" s="95"/>
      <c r="Q857" s="55" t="e">
        <f t="shared" si="100"/>
        <v>#DIV/0!</v>
      </c>
      <c r="R857" s="55" t="e">
        <f t="shared" si="101"/>
        <v>#DIV/0!</v>
      </c>
      <c r="S857" s="55" t="e">
        <f t="shared" si="102"/>
        <v>#DIV/0!</v>
      </c>
      <c r="T857" s="55" t="e">
        <f t="shared" si="103"/>
        <v>#DIV/0!</v>
      </c>
      <c r="U857" s="33" t="e">
        <f>M857/#REF!%</f>
        <v>#REF!</v>
      </c>
    </row>
    <row r="858" spans="1:21" ht="69" hidden="1" x14ac:dyDescent="0.3">
      <c r="A858" s="76"/>
      <c r="B858" s="34"/>
      <c r="C858" s="39" t="s">
        <v>346</v>
      </c>
      <c r="D858" s="95"/>
      <c r="E858" s="93">
        <f t="shared" si="97"/>
        <v>0</v>
      </c>
      <c r="F858" s="95"/>
      <c r="G858" s="95"/>
      <c r="H858" s="95"/>
      <c r="I858" s="93">
        <f t="shared" si="98"/>
        <v>0</v>
      </c>
      <c r="J858" s="95"/>
      <c r="K858" s="95"/>
      <c r="L858" s="95"/>
      <c r="M858" s="93">
        <f t="shared" si="99"/>
        <v>0</v>
      </c>
      <c r="N858" s="95"/>
      <c r="O858" s="95"/>
      <c r="P858" s="95"/>
      <c r="Q858" s="55" t="e">
        <f t="shared" si="100"/>
        <v>#DIV/0!</v>
      </c>
      <c r="R858" s="55" t="e">
        <f t="shared" si="101"/>
        <v>#DIV/0!</v>
      </c>
      <c r="S858" s="55" t="e">
        <f t="shared" si="102"/>
        <v>#DIV/0!</v>
      </c>
      <c r="T858" s="55" t="e">
        <f t="shared" si="103"/>
        <v>#DIV/0!</v>
      </c>
      <c r="U858" s="33" t="e">
        <f>M858/#REF!%</f>
        <v>#REF!</v>
      </c>
    </row>
    <row r="859" spans="1:21" ht="13.8" hidden="1" x14ac:dyDescent="0.3">
      <c r="A859" s="76"/>
      <c r="B859" s="34"/>
      <c r="C859" s="37" t="s">
        <v>347</v>
      </c>
      <c r="D859" s="95"/>
      <c r="E859" s="93">
        <f t="shared" si="97"/>
        <v>0</v>
      </c>
      <c r="F859" s="95"/>
      <c r="G859" s="95"/>
      <c r="H859" s="95"/>
      <c r="I859" s="93">
        <f t="shared" si="98"/>
        <v>0</v>
      </c>
      <c r="J859" s="95"/>
      <c r="K859" s="95"/>
      <c r="L859" s="95"/>
      <c r="M859" s="93">
        <f t="shared" si="99"/>
        <v>0</v>
      </c>
      <c r="N859" s="95"/>
      <c r="O859" s="95"/>
      <c r="P859" s="95"/>
      <c r="Q859" s="55" t="e">
        <f t="shared" si="100"/>
        <v>#DIV/0!</v>
      </c>
      <c r="R859" s="55" t="e">
        <f t="shared" si="101"/>
        <v>#DIV/0!</v>
      </c>
      <c r="S859" s="55" t="e">
        <f t="shared" si="102"/>
        <v>#DIV/0!</v>
      </c>
      <c r="T859" s="55" t="e">
        <f t="shared" si="103"/>
        <v>#DIV/0!</v>
      </c>
      <c r="U859" s="33" t="e">
        <f>M859/#REF!%</f>
        <v>#REF!</v>
      </c>
    </row>
    <row r="860" spans="1:21" ht="13.8" hidden="1" x14ac:dyDescent="0.3">
      <c r="A860" s="76"/>
      <c r="B860" s="34"/>
      <c r="C860" s="37" t="s">
        <v>30</v>
      </c>
      <c r="D860" s="97"/>
      <c r="E860" s="93">
        <f t="shared" si="97"/>
        <v>0</v>
      </c>
      <c r="F860" s="97"/>
      <c r="G860" s="97"/>
      <c r="H860" s="97"/>
      <c r="I860" s="93">
        <f t="shared" si="98"/>
        <v>0</v>
      </c>
      <c r="J860" s="97"/>
      <c r="K860" s="97"/>
      <c r="L860" s="97"/>
      <c r="M860" s="93">
        <f t="shared" si="99"/>
        <v>0</v>
      </c>
      <c r="N860" s="97"/>
      <c r="O860" s="97"/>
      <c r="P860" s="97"/>
      <c r="Q860" s="55" t="e">
        <f t="shared" si="100"/>
        <v>#DIV/0!</v>
      </c>
      <c r="R860" s="55" t="e">
        <f t="shared" si="101"/>
        <v>#DIV/0!</v>
      </c>
      <c r="S860" s="55" t="e">
        <f t="shared" si="102"/>
        <v>#DIV/0!</v>
      </c>
      <c r="T860" s="55" t="e">
        <f t="shared" si="103"/>
        <v>#DIV/0!</v>
      </c>
      <c r="U860" s="33" t="e">
        <f>M860/#REF!%</f>
        <v>#REF!</v>
      </c>
    </row>
    <row r="861" spans="1:21" ht="27.6" hidden="1" x14ac:dyDescent="0.3">
      <c r="A861" s="76"/>
      <c r="B861" s="34"/>
      <c r="C861" s="38" t="s">
        <v>248</v>
      </c>
      <c r="D861" s="98"/>
      <c r="E861" s="93">
        <f t="shared" si="97"/>
        <v>0</v>
      </c>
      <c r="F861" s="98"/>
      <c r="G861" s="98"/>
      <c r="H861" s="98"/>
      <c r="I861" s="93">
        <f t="shared" si="98"/>
        <v>0</v>
      </c>
      <c r="J861" s="98"/>
      <c r="K861" s="98"/>
      <c r="L861" s="98"/>
      <c r="M861" s="93">
        <f t="shared" si="99"/>
        <v>0</v>
      </c>
      <c r="N861" s="98"/>
      <c r="O861" s="98"/>
      <c r="P861" s="98"/>
      <c r="Q861" s="55" t="e">
        <f t="shared" si="100"/>
        <v>#DIV/0!</v>
      </c>
      <c r="R861" s="55" t="e">
        <f t="shared" si="101"/>
        <v>#DIV/0!</v>
      </c>
      <c r="S861" s="55" t="e">
        <f t="shared" si="102"/>
        <v>#DIV/0!</v>
      </c>
      <c r="T861" s="55" t="e">
        <f t="shared" si="103"/>
        <v>#DIV/0!</v>
      </c>
      <c r="U861" s="33" t="e">
        <f>M861/#REF!%</f>
        <v>#REF!</v>
      </c>
    </row>
    <row r="862" spans="1:21" ht="13.8" hidden="1" x14ac:dyDescent="0.3">
      <c r="A862" s="76"/>
      <c r="B862" s="34"/>
      <c r="C862" s="39" t="s">
        <v>249</v>
      </c>
      <c r="D862" s="99"/>
      <c r="E862" s="93">
        <f t="shared" si="97"/>
        <v>0</v>
      </c>
      <c r="F862" s="99"/>
      <c r="G862" s="99"/>
      <c r="H862" s="99"/>
      <c r="I862" s="93">
        <f t="shared" si="98"/>
        <v>0</v>
      </c>
      <c r="J862" s="99"/>
      <c r="K862" s="99"/>
      <c r="L862" s="99"/>
      <c r="M862" s="93">
        <f t="shared" si="99"/>
        <v>0</v>
      </c>
      <c r="N862" s="99"/>
      <c r="O862" s="99"/>
      <c r="P862" s="99"/>
      <c r="Q862" s="55" t="e">
        <f t="shared" si="100"/>
        <v>#DIV/0!</v>
      </c>
      <c r="R862" s="55" t="e">
        <f t="shared" si="101"/>
        <v>#DIV/0!</v>
      </c>
      <c r="S862" s="55" t="e">
        <f t="shared" si="102"/>
        <v>#DIV/0!</v>
      </c>
      <c r="T862" s="55" t="e">
        <f t="shared" si="103"/>
        <v>#DIV/0!</v>
      </c>
      <c r="U862" s="33" t="e">
        <f>M862/#REF!%</f>
        <v>#REF!</v>
      </c>
    </row>
    <row r="863" spans="1:21" ht="13.8" hidden="1" x14ac:dyDescent="0.3">
      <c r="A863" s="76"/>
      <c r="B863" s="34"/>
      <c r="C863" s="39" t="s">
        <v>250</v>
      </c>
      <c r="D863" s="100"/>
      <c r="E863" s="93">
        <f t="shared" si="97"/>
        <v>0</v>
      </c>
      <c r="F863" s="100"/>
      <c r="G863" s="100"/>
      <c r="H863" s="100"/>
      <c r="I863" s="93">
        <f t="shared" si="98"/>
        <v>0</v>
      </c>
      <c r="J863" s="100"/>
      <c r="K863" s="100"/>
      <c r="L863" s="100"/>
      <c r="M863" s="93">
        <f t="shared" si="99"/>
        <v>0</v>
      </c>
      <c r="N863" s="100"/>
      <c r="O863" s="100"/>
      <c r="P863" s="100"/>
      <c r="Q863" s="55" t="e">
        <f t="shared" si="100"/>
        <v>#DIV/0!</v>
      </c>
      <c r="R863" s="55" t="e">
        <f t="shared" si="101"/>
        <v>#DIV/0!</v>
      </c>
      <c r="S863" s="55" t="e">
        <f t="shared" si="102"/>
        <v>#DIV/0!</v>
      </c>
      <c r="T863" s="55" t="e">
        <f t="shared" si="103"/>
        <v>#DIV/0!</v>
      </c>
      <c r="U863" s="33" t="e">
        <f>M863/#REF!%</f>
        <v>#REF!</v>
      </c>
    </row>
    <row r="864" spans="1:21" ht="48" hidden="1" x14ac:dyDescent="0.3">
      <c r="A864" s="76" t="s">
        <v>410</v>
      </c>
      <c r="B864" s="34"/>
      <c r="C864" s="47" t="s">
        <v>411</v>
      </c>
      <c r="D864" s="95"/>
      <c r="E864" s="93">
        <f t="shared" si="97"/>
        <v>0</v>
      </c>
      <c r="F864" s="95"/>
      <c r="G864" s="95"/>
      <c r="H864" s="95"/>
      <c r="I864" s="93">
        <f t="shared" si="98"/>
        <v>0</v>
      </c>
      <c r="J864" s="95"/>
      <c r="K864" s="95"/>
      <c r="L864" s="95"/>
      <c r="M864" s="93">
        <f t="shared" si="99"/>
        <v>0</v>
      </c>
      <c r="N864" s="95"/>
      <c r="O864" s="95"/>
      <c r="P864" s="95"/>
      <c r="Q864" s="55" t="e">
        <f t="shared" si="100"/>
        <v>#DIV/0!</v>
      </c>
      <c r="R864" s="55" t="e">
        <f t="shared" si="101"/>
        <v>#DIV/0!</v>
      </c>
      <c r="S864" s="55" t="e">
        <f t="shared" si="102"/>
        <v>#DIV/0!</v>
      </c>
      <c r="T864" s="55" t="e">
        <f t="shared" si="103"/>
        <v>#DIV/0!</v>
      </c>
      <c r="U864" s="33" t="e">
        <f>M864/#REF!%</f>
        <v>#REF!</v>
      </c>
    </row>
    <row r="865" spans="1:21" ht="13.8" hidden="1" x14ac:dyDescent="0.3">
      <c r="A865" s="76"/>
      <c r="B865" s="34"/>
      <c r="C865" s="35" t="s">
        <v>169</v>
      </c>
      <c r="D865" s="95"/>
      <c r="E865" s="93">
        <f t="shared" si="97"/>
        <v>0</v>
      </c>
      <c r="F865" s="95"/>
      <c r="G865" s="95"/>
      <c r="H865" s="95"/>
      <c r="I865" s="93">
        <f t="shared" si="98"/>
        <v>0</v>
      </c>
      <c r="J865" s="95"/>
      <c r="K865" s="95"/>
      <c r="L865" s="95"/>
      <c r="M865" s="93">
        <f t="shared" si="99"/>
        <v>0</v>
      </c>
      <c r="N865" s="95"/>
      <c r="O865" s="95"/>
      <c r="P865" s="95"/>
      <c r="Q865" s="55" t="e">
        <f t="shared" si="100"/>
        <v>#DIV/0!</v>
      </c>
      <c r="R865" s="55" t="e">
        <f t="shared" si="101"/>
        <v>#DIV/0!</v>
      </c>
      <c r="S865" s="55" t="e">
        <f t="shared" si="102"/>
        <v>#DIV/0!</v>
      </c>
      <c r="T865" s="55" t="e">
        <f t="shared" si="103"/>
        <v>#DIV/0!</v>
      </c>
      <c r="U865" s="33" t="e">
        <f>M865/#REF!%</f>
        <v>#REF!</v>
      </c>
    </row>
    <row r="866" spans="1:21" ht="13.8" hidden="1" x14ac:dyDescent="0.3">
      <c r="A866" s="76"/>
      <c r="B866" s="34" t="s">
        <v>61</v>
      </c>
      <c r="C866" s="36" t="s">
        <v>170</v>
      </c>
      <c r="D866" s="95"/>
      <c r="E866" s="93">
        <f t="shared" si="97"/>
        <v>0</v>
      </c>
      <c r="F866" s="95"/>
      <c r="G866" s="95"/>
      <c r="H866" s="95"/>
      <c r="I866" s="93">
        <f t="shared" si="98"/>
        <v>0</v>
      </c>
      <c r="J866" s="95"/>
      <c r="K866" s="95"/>
      <c r="L866" s="95"/>
      <c r="M866" s="93">
        <f t="shared" si="99"/>
        <v>0</v>
      </c>
      <c r="N866" s="95"/>
      <c r="O866" s="95"/>
      <c r="P866" s="95"/>
      <c r="Q866" s="55" t="e">
        <f t="shared" si="100"/>
        <v>#DIV/0!</v>
      </c>
      <c r="R866" s="55" t="e">
        <f t="shared" si="101"/>
        <v>#DIV/0!</v>
      </c>
      <c r="S866" s="55" t="e">
        <f t="shared" si="102"/>
        <v>#DIV/0!</v>
      </c>
      <c r="T866" s="55" t="e">
        <f t="shared" si="103"/>
        <v>#DIV/0!</v>
      </c>
      <c r="U866" s="33" t="e">
        <f>M866/#REF!%</f>
        <v>#REF!</v>
      </c>
    </row>
    <row r="867" spans="1:21" ht="24" hidden="1" customHeight="1" x14ac:dyDescent="0.3">
      <c r="A867" s="76"/>
      <c r="B867" s="34" t="s">
        <v>197</v>
      </c>
      <c r="C867" s="37" t="s">
        <v>171</v>
      </c>
      <c r="D867" s="95"/>
      <c r="E867" s="93">
        <f t="shared" si="97"/>
        <v>0</v>
      </c>
      <c r="F867" s="95"/>
      <c r="G867" s="95"/>
      <c r="H867" s="95"/>
      <c r="I867" s="93">
        <f t="shared" si="98"/>
        <v>0</v>
      </c>
      <c r="J867" s="95"/>
      <c r="K867" s="95"/>
      <c r="L867" s="95"/>
      <c r="M867" s="93">
        <f t="shared" si="99"/>
        <v>0</v>
      </c>
      <c r="N867" s="95"/>
      <c r="O867" s="95"/>
      <c r="P867" s="95"/>
      <c r="Q867" s="55" t="e">
        <f t="shared" si="100"/>
        <v>#DIV/0!</v>
      </c>
      <c r="R867" s="55" t="e">
        <f t="shared" si="101"/>
        <v>#DIV/0!</v>
      </c>
      <c r="S867" s="55" t="e">
        <f t="shared" si="102"/>
        <v>#DIV/0!</v>
      </c>
      <c r="T867" s="55" t="e">
        <f t="shared" si="103"/>
        <v>#DIV/0!</v>
      </c>
      <c r="U867" s="33" t="e">
        <f>M867/#REF!%</f>
        <v>#REF!</v>
      </c>
    </row>
    <row r="868" spans="1:21" ht="24" hidden="1" customHeight="1" x14ac:dyDescent="0.3">
      <c r="A868" s="76"/>
      <c r="B868" s="34" t="s">
        <v>198</v>
      </c>
      <c r="C868" s="38" t="s">
        <v>172</v>
      </c>
      <c r="D868" s="95"/>
      <c r="E868" s="93">
        <f t="shared" si="97"/>
        <v>0</v>
      </c>
      <c r="F868" s="95"/>
      <c r="G868" s="95"/>
      <c r="H868" s="95"/>
      <c r="I868" s="93">
        <f t="shared" si="98"/>
        <v>0</v>
      </c>
      <c r="J868" s="95"/>
      <c r="K868" s="95"/>
      <c r="L868" s="95"/>
      <c r="M868" s="93">
        <f t="shared" si="99"/>
        <v>0</v>
      </c>
      <c r="N868" s="95"/>
      <c r="O868" s="95"/>
      <c r="P868" s="95"/>
      <c r="Q868" s="55" t="e">
        <f t="shared" si="100"/>
        <v>#DIV/0!</v>
      </c>
      <c r="R868" s="55" t="e">
        <f t="shared" si="101"/>
        <v>#DIV/0!</v>
      </c>
      <c r="S868" s="55" t="e">
        <f t="shared" si="102"/>
        <v>#DIV/0!</v>
      </c>
      <c r="T868" s="55" t="e">
        <f t="shared" si="103"/>
        <v>#DIV/0!</v>
      </c>
      <c r="U868" s="33" t="e">
        <f>M868/#REF!%</f>
        <v>#REF!</v>
      </c>
    </row>
    <row r="869" spans="1:21" ht="24" hidden="1" customHeight="1" x14ac:dyDescent="0.3">
      <c r="A869" s="76"/>
      <c r="B869" s="34" t="s">
        <v>199</v>
      </c>
      <c r="C869" s="39" t="s">
        <v>173</v>
      </c>
      <c r="D869" s="95"/>
      <c r="E869" s="93">
        <f t="shared" si="97"/>
        <v>0</v>
      </c>
      <c r="F869" s="95"/>
      <c r="G869" s="95"/>
      <c r="H869" s="95"/>
      <c r="I869" s="93">
        <f t="shared" si="98"/>
        <v>0</v>
      </c>
      <c r="J869" s="95"/>
      <c r="K869" s="95"/>
      <c r="L869" s="95"/>
      <c r="M869" s="93">
        <f t="shared" si="99"/>
        <v>0</v>
      </c>
      <c r="N869" s="95"/>
      <c r="O869" s="95"/>
      <c r="P869" s="95"/>
      <c r="Q869" s="55" t="e">
        <f t="shared" si="100"/>
        <v>#DIV/0!</v>
      </c>
      <c r="R869" s="55" t="e">
        <f t="shared" si="101"/>
        <v>#DIV/0!</v>
      </c>
      <c r="S869" s="55" t="e">
        <f t="shared" si="102"/>
        <v>#DIV/0!</v>
      </c>
      <c r="T869" s="55" t="e">
        <f t="shared" si="103"/>
        <v>#DIV/0!</v>
      </c>
      <c r="U869" s="33" t="e">
        <f>M869/#REF!%</f>
        <v>#REF!</v>
      </c>
    </row>
    <row r="870" spans="1:21" ht="24" hidden="1" customHeight="1" x14ac:dyDescent="0.3">
      <c r="A870" s="76"/>
      <c r="B870" s="34" t="s">
        <v>200</v>
      </c>
      <c r="C870" s="39" t="s">
        <v>174</v>
      </c>
      <c r="D870" s="95"/>
      <c r="E870" s="93">
        <f t="shared" si="97"/>
        <v>0</v>
      </c>
      <c r="F870" s="95"/>
      <c r="G870" s="95"/>
      <c r="H870" s="95"/>
      <c r="I870" s="93">
        <f t="shared" si="98"/>
        <v>0</v>
      </c>
      <c r="J870" s="95"/>
      <c r="K870" s="95"/>
      <c r="L870" s="95"/>
      <c r="M870" s="93">
        <f t="shared" si="99"/>
        <v>0</v>
      </c>
      <c r="N870" s="95"/>
      <c r="O870" s="95"/>
      <c r="P870" s="95"/>
      <c r="Q870" s="55" t="e">
        <f t="shared" si="100"/>
        <v>#DIV/0!</v>
      </c>
      <c r="R870" s="55" t="e">
        <f t="shared" si="101"/>
        <v>#DIV/0!</v>
      </c>
      <c r="S870" s="55" t="e">
        <f t="shared" si="102"/>
        <v>#DIV/0!</v>
      </c>
      <c r="T870" s="55" t="e">
        <f t="shared" si="103"/>
        <v>#DIV/0!</v>
      </c>
      <c r="U870" s="33" t="e">
        <f>M870/#REF!%</f>
        <v>#REF!</v>
      </c>
    </row>
    <row r="871" spans="1:21" ht="24" hidden="1" customHeight="1" x14ac:dyDescent="0.3">
      <c r="A871" s="76"/>
      <c r="B871" s="34" t="s">
        <v>201</v>
      </c>
      <c r="C871" s="38" t="s">
        <v>175</v>
      </c>
      <c r="D871" s="95"/>
      <c r="E871" s="93">
        <f t="shared" si="97"/>
        <v>0</v>
      </c>
      <c r="F871" s="95"/>
      <c r="G871" s="95"/>
      <c r="H871" s="95"/>
      <c r="I871" s="93">
        <f t="shared" si="98"/>
        <v>0</v>
      </c>
      <c r="J871" s="95"/>
      <c r="K871" s="95"/>
      <c r="L871" s="95"/>
      <c r="M871" s="93">
        <f t="shared" si="99"/>
        <v>0</v>
      </c>
      <c r="N871" s="95"/>
      <c r="O871" s="95"/>
      <c r="P871" s="95"/>
      <c r="Q871" s="55" t="e">
        <f t="shared" si="100"/>
        <v>#DIV/0!</v>
      </c>
      <c r="R871" s="55" t="e">
        <f t="shared" si="101"/>
        <v>#DIV/0!</v>
      </c>
      <c r="S871" s="55" t="e">
        <f t="shared" si="102"/>
        <v>#DIV/0!</v>
      </c>
      <c r="T871" s="55" t="e">
        <f t="shared" si="103"/>
        <v>#DIV/0!</v>
      </c>
      <c r="U871" s="33" t="e">
        <f>M871/#REF!%</f>
        <v>#REF!</v>
      </c>
    </row>
    <row r="872" spans="1:21" ht="13.8" hidden="1" x14ac:dyDescent="0.3">
      <c r="A872" s="76"/>
      <c r="B872" s="34" t="s">
        <v>202</v>
      </c>
      <c r="C872" s="37" t="s">
        <v>176</v>
      </c>
      <c r="D872" s="95"/>
      <c r="E872" s="93">
        <f t="shared" si="97"/>
        <v>0</v>
      </c>
      <c r="F872" s="95"/>
      <c r="G872" s="95"/>
      <c r="H872" s="95"/>
      <c r="I872" s="93">
        <f t="shared" si="98"/>
        <v>0</v>
      </c>
      <c r="J872" s="95"/>
      <c r="K872" s="95"/>
      <c r="L872" s="95"/>
      <c r="M872" s="93">
        <f t="shared" si="99"/>
        <v>0</v>
      </c>
      <c r="N872" s="95"/>
      <c r="O872" s="95"/>
      <c r="P872" s="95"/>
      <c r="Q872" s="55" t="e">
        <f t="shared" si="100"/>
        <v>#DIV/0!</v>
      </c>
      <c r="R872" s="55" t="e">
        <f t="shared" si="101"/>
        <v>#DIV/0!</v>
      </c>
      <c r="S872" s="55" t="e">
        <f t="shared" si="102"/>
        <v>#DIV/0!</v>
      </c>
      <c r="T872" s="55" t="e">
        <f t="shared" si="103"/>
        <v>#DIV/0!</v>
      </c>
      <c r="U872" s="33" t="e">
        <f>M872/#REF!%</f>
        <v>#REF!</v>
      </c>
    </row>
    <row r="873" spans="1:21" ht="41.4" hidden="1" x14ac:dyDescent="0.3">
      <c r="A873" s="76"/>
      <c r="B873" s="34"/>
      <c r="C873" s="38" t="s">
        <v>177</v>
      </c>
      <c r="D873" s="95"/>
      <c r="E873" s="93">
        <f t="shared" si="97"/>
        <v>0</v>
      </c>
      <c r="F873" s="95"/>
      <c r="G873" s="95"/>
      <c r="H873" s="95"/>
      <c r="I873" s="93">
        <f t="shared" si="98"/>
        <v>0</v>
      </c>
      <c r="J873" s="95"/>
      <c r="K873" s="95"/>
      <c r="L873" s="95"/>
      <c r="M873" s="93">
        <f t="shared" si="99"/>
        <v>0</v>
      </c>
      <c r="N873" s="95"/>
      <c r="O873" s="95"/>
      <c r="P873" s="95"/>
      <c r="Q873" s="55" t="e">
        <f t="shared" si="100"/>
        <v>#DIV/0!</v>
      </c>
      <c r="R873" s="55" t="e">
        <f t="shared" si="101"/>
        <v>#DIV/0!</v>
      </c>
      <c r="S873" s="55" t="e">
        <f t="shared" si="102"/>
        <v>#DIV/0!</v>
      </c>
      <c r="T873" s="55" t="e">
        <f t="shared" si="103"/>
        <v>#DIV/0!</v>
      </c>
      <c r="U873" s="33" t="e">
        <f>M873/#REF!%</f>
        <v>#REF!</v>
      </c>
    </row>
    <row r="874" spans="1:21" ht="13.8" hidden="1" x14ac:dyDescent="0.3">
      <c r="A874" s="76"/>
      <c r="B874" s="34" t="s">
        <v>204</v>
      </c>
      <c r="C874" s="38" t="s">
        <v>178</v>
      </c>
      <c r="D874" s="95"/>
      <c r="E874" s="93">
        <f t="shared" si="97"/>
        <v>0</v>
      </c>
      <c r="F874" s="95"/>
      <c r="G874" s="95"/>
      <c r="H874" s="95"/>
      <c r="I874" s="93">
        <f t="shared" si="98"/>
        <v>0</v>
      </c>
      <c r="J874" s="95"/>
      <c r="K874" s="95"/>
      <c r="L874" s="95"/>
      <c r="M874" s="93">
        <f t="shared" si="99"/>
        <v>0</v>
      </c>
      <c r="N874" s="95"/>
      <c r="O874" s="95"/>
      <c r="P874" s="95"/>
      <c r="Q874" s="55" t="e">
        <f t="shared" si="100"/>
        <v>#DIV/0!</v>
      </c>
      <c r="R874" s="55" t="e">
        <f t="shared" si="101"/>
        <v>#DIV/0!</v>
      </c>
      <c r="S874" s="55" t="e">
        <f t="shared" si="102"/>
        <v>#DIV/0!</v>
      </c>
      <c r="T874" s="55" t="e">
        <f t="shared" si="103"/>
        <v>#DIV/0!</v>
      </c>
      <c r="U874" s="33" t="e">
        <f>M874/#REF!%</f>
        <v>#REF!</v>
      </c>
    </row>
    <row r="875" spans="1:21" ht="27.6" hidden="1" x14ac:dyDescent="0.3">
      <c r="A875" s="76"/>
      <c r="B875" s="34" t="s">
        <v>205</v>
      </c>
      <c r="C875" s="39" t="s">
        <v>179</v>
      </c>
      <c r="D875" s="95"/>
      <c r="E875" s="93">
        <f t="shared" si="97"/>
        <v>0</v>
      </c>
      <c r="F875" s="95"/>
      <c r="G875" s="95"/>
      <c r="H875" s="95"/>
      <c r="I875" s="93">
        <f t="shared" si="98"/>
        <v>0</v>
      </c>
      <c r="J875" s="95"/>
      <c r="K875" s="95"/>
      <c r="L875" s="95"/>
      <c r="M875" s="93">
        <f t="shared" si="99"/>
        <v>0</v>
      </c>
      <c r="N875" s="95"/>
      <c r="O875" s="95"/>
      <c r="P875" s="95"/>
      <c r="Q875" s="55" t="e">
        <f t="shared" si="100"/>
        <v>#DIV/0!</v>
      </c>
      <c r="R875" s="55" t="e">
        <f t="shared" si="101"/>
        <v>#DIV/0!</v>
      </c>
      <c r="S875" s="55" t="e">
        <f t="shared" si="102"/>
        <v>#DIV/0!</v>
      </c>
      <c r="T875" s="55" t="e">
        <f t="shared" si="103"/>
        <v>#DIV/0!</v>
      </c>
      <c r="U875" s="33" t="e">
        <f>M875/#REF!%</f>
        <v>#REF!</v>
      </c>
    </row>
    <row r="876" spans="1:21" ht="27.6" hidden="1" x14ac:dyDescent="0.3">
      <c r="A876" s="76"/>
      <c r="B876" s="34" t="s">
        <v>206</v>
      </c>
      <c r="C876" s="39" t="s">
        <v>180</v>
      </c>
      <c r="D876" s="95"/>
      <c r="E876" s="93">
        <f t="shared" si="97"/>
        <v>0</v>
      </c>
      <c r="F876" s="95"/>
      <c r="G876" s="95"/>
      <c r="H876" s="95"/>
      <c r="I876" s="93">
        <f t="shared" si="98"/>
        <v>0</v>
      </c>
      <c r="J876" s="95"/>
      <c r="K876" s="95"/>
      <c r="L876" s="95"/>
      <c r="M876" s="93">
        <f t="shared" si="99"/>
        <v>0</v>
      </c>
      <c r="N876" s="95"/>
      <c r="O876" s="95"/>
      <c r="P876" s="95"/>
      <c r="Q876" s="55" t="e">
        <f t="shared" si="100"/>
        <v>#DIV/0!</v>
      </c>
      <c r="R876" s="55" t="e">
        <f t="shared" si="101"/>
        <v>#DIV/0!</v>
      </c>
      <c r="S876" s="55" t="e">
        <f t="shared" si="102"/>
        <v>#DIV/0!</v>
      </c>
      <c r="T876" s="55" t="e">
        <f t="shared" si="103"/>
        <v>#DIV/0!</v>
      </c>
      <c r="U876" s="33" t="e">
        <f>M876/#REF!%</f>
        <v>#REF!</v>
      </c>
    </row>
    <row r="877" spans="1:21" ht="13.8" hidden="1" x14ac:dyDescent="0.3">
      <c r="A877" s="76"/>
      <c r="B877" s="34" t="s">
        <v>207</v>
      </c>
      <c r="C877" s="38" t="s">
        <v>181</v>
      </c>
      <c r="D877" s="95"/>
      <c r="E877" s="93">
        <f t="shared" si="97"/>
        <v>0</v>
      </c>
      <c r="F877" s="95"/>
      <c r="G877" s="95"/>
      <c r="H877" s="95"/>
      <c r="I877" s="93">
        <f t="shared" si="98"/>
        <v>0</v>
      </c>
      <c r="J877" s="95"/>
      <c r="K877" s="95"/>
      <c r="L877" s="95"/>
      <c r="M877" s="93">
        <f t="shared" si="99"/>
        <v>0</v>
      </c>
      <c r="N877" s="95"/>
      <c r="O877" s="95"/>
      <c r="P877" s="95"/>
      <c r="Q877" s="55" t="e">
        <f t="shared" si="100"/>
        <v>#DIV/0!</v>
      </c>
      <c r="R877" s="55" t="e">
        <f t="shared" si="101"/>
        <v>#DIV/0!</v>
      </c>
      <c r="S877" s="55" t="e">
        <f t="shared" si="102"/>
        <v>#DIV/0!</v>
      </c>
      <c r="T877" s="55" t="e">
        <f t="shared" si="103"/>
        <v>#DIV/0!</v>
      </c>
      <c r="U877" s="33" t="e">
        <f>M877/#REF!%</f>
        <v>#REF!</v>
      </c>
    </row>
    <row r="878" spans="1:21" ht="27.6" hidden="1" x14ac:dyDescent="0.3">
      <c r="A878" s="76"/>
      <c r="B878" s="34" t="s">
        <v>208</v>
      </c>
      <c r="C878" s="39" t="s">
        <v>182</v>
      </c>
      <c r="D878" s="95"/>
      <c r="E878" s="93">
        <f t="shared" si="97"/>
        <v>0</v>
      </c>
      <c r="F878" s="95"/>
      <c r="G878" s="95"/>
      <c r="H878" s="95"/>
      <c r="I878" s="93">
        <f t="shared" si="98"/>
        <v>0</v>
      </c>
      <c r="J878" s="95"/>
      <c r="K878" s="95"/>
      <c r="L878" s="95"/>
      <c r="M878" s="93">
        <f t="shared" si="99"/>
        <v>0</v>
      </c>
      <c r="N878" s="95"/>
      <c r="O878" s="95"/>
      <c r="P878" s="95"/>
      <c r="Q878" s="55" t="e">
        <f t="shared" si="100"/>
        <v>#DIV/0!</v>
      </c>
      <c r="R878" s="55" t="e">
        <f t="shared" si="101"/>
        <v>#DIV/0!</v>
      </c>
      <c r="S878" s="55" t="e">
        <f t="shared" si="102"/>
        <v>#DIV/0!</v>
      </c>
      <c r="T878" s="55" t="e">
        <f t="shared" si="103"/>
        <v>#DIV/0!</v>
      </c>
      <c r="U878" s="33" t="e">
        <f>M878/#REF!%</f>
        <v>#REF!</v>
      </c>
    </row>
    <row r="879" spans="1:21" ht="82.8" hidden="1" x14ac:dyDescent="0.3">
      <c r="A879" s="76"/>
      <c r="B879" s="34" t="s">
        <v>209</v>
      </c>
      <c r="C879" s="39" t="s">
        <v>183</v>
      </c>
      <c r="D879" s="95"/>
      <c r="E879" s="93">
        <f t="shared" si="97"/>
        <v>0</v>
      </c>
      <c r="F879" s="95"/>
      <c r="G879" s="95"/>
      <c r="H879" s="95"/>
      <c r="I879" s="93">
        <f t="shared" si="98"/>
        <v>0</v>
      </c>
      <c r="J879" s="95"/>
      <c r="K879" s="95"/>
      <c r="L879" s="95"/>
      <c r="M879" s="93">
        <f t="shared" si="99"/>
        <v>0</v>
      </c>
      <c r="N879" s="95"/>
      <c r="O879" s="95"/>
      <c r="P879" s="95"/>
      <c r="Q879" s="55" t="e">
        <f t="shared" si="100"/>
        <v>#DIV/0!</v>
      </c>
      <c r="R879" s="55" t="e">
        <f t="shared" si="101"/>
        <v>#DIV/0!</v>
      </c>
      <c r="S879" s="55" t="e">
        <f t="shared" si="102"/>
        <v>#DIV/0!</v>
      </c>
      <c r="T879" s="55" t="e">
        <f t="shared" si="103"/>
        <v>#DIV/0!</v>
      </c>
      <c r="U879" s="33" t="e">
        <f>M879/#REF!%</f>
        <v>#REF!</v>
      </c>
    </row>
    <row r="880" spans="1:21" ht="151.80000000000001" hidden="1" x14ac:dyDescent="0.3">
      <c r="A880" s="76"/>
      <c r="B880" s="34" t="s">
        <v>210</v>
      </c>
      <c r="C880" s="39" t="s">
        <v>285</v>
      </c>
      <c r="D880" s="95"/>
      <c r="E880" s="93">
        <f t="shared" si="97"/>
        <v>0</v>
      </c>
      <c r="F880" s="95"/>
      <c r="G880" s="95"/>
      <c r="H880" s="95"/>
      <c r="I880" s="93">
        <f t="shared" si="98"/>
        <v>0</v>
      </c>
      <c r="J880" s="95"/>
      <c r="K880" s="95"/>
      <c r="L880" s="95"/>
      <c r="M880" s="93">
        <f t="shared" si="99"/>
        <v>0</v>
      </c>
      <c r="N880" s="95"/>
      <c r="O880" s="95"/>
      <c r="P880" s="95"/>
      <c r="Q880" s="55" t="e">
        <f t="shared" si="100"/>
        <v>#DIV/0!</v>
      </c>
      <c r="R880" s="55" t="e">
        <f t="shared" si="101"/>
        <v>#DIV/0!</v>
      </c>
      <c r="S880" s="55" t="e">
        <f t="shared" si="102"/>
        <v>#DIV/0!</v>
      </c>
      <c r="T880" s="55" t="e">
        <f t="shared" si="103"/>
        <v>#DIV/0!</v>
      </c>
      <c r="U880" s="33" t="e">
        <f>M880/#REF!%</f>
        <v>#REF!</v>
      </c>
    </row>
    <row r="881" spans="1:21" ht="41.4" hidden="1" x14ac:dyDescent="0.3">
      <c r="A881" s="76"/>
      <c r="B881" s="34" t="s">
        <v>211</v>
      </c>
      <c r="C881" s="39" t="s">
        <v>286</v>
      </c>
      <c r="D881" s="95"/>
      <c r="E881" s="93">
        <f t="shared" si="97"/>
        <v>0</v>
      </c>
      <c r="F881" s="95"/>
      <c r="G881" s="95"/>
      <c r="H881" s="95"/>
      <c r="I881" s="93">
        <f t="shared" si="98"/>
        <v>0</v>
      </c>
      <c r="J881" s="95"/>
      <c r="K881" s="95"/>
      <c r="L881" s="95"/>
      <c r="M881" s="93">
        <f t="shared" si="99"/>
        <v>0</v>
      </c>
      <c r="N881" s="95"/>
      <c r="O881" s="95"/>
      <c r="P881" s="95"/>
      <c r="Q881" s="55" t="e">
        <f t="shared" si="100"/>
        <v>#DIV/0!</v>
      </c>
      <c r="R881" s="55" t="e">
        <f t="shared" si="101"/>
        <v>#DIV/0!</v>
      </c>
      <c r="S881" s="55" t="e">
        <f t="shared" si="102"/>
        <v>#DIV/0!</v>
      </c>
      <c r="T881" s="55" t="e">
        <f t="shared" si="103"/>
        <v>#DIV/0!</v>
      </c>
      <c r="U881" s="33" t="e">
        <f>M881/#REF!%</f>
        <v>#REF!</v>
      </c>
    </row>
    <row r="882" spans="1:21" ht="41.4" hidden="1" x14ac:dyDescent="0.3">
      <c r="A882" s="76"/>
      <c r="B882" s="34" t="s">
        <v>213</v>
      </c>
      <c r="C882" s="39" t="s">
        <v>288</v>
      </c>
      <c r="D882" s="95"/>
      <c r="E882" s="93">
        <f t="shared" si="97"/>
        <v>0</v>
      </c>
      <c r="F882" s="95"/>
      <c r="G882" s="95"/>
      <c r="H882" s="95"/>
      <c r="I882" s="93">
        <f t="shared" si="98"/>
        <v>0</v>
      </c>
      <c r="J882" s="95"/>
      <c r="K882" s="95"/>
      <c r="L882" s="95"/>
      <c r="M882" s="93">
        <f t="shared" si="99"/>
        <v>0</v>
      </c>
      <c r="N882" s="95"/>
      <c r="O882" s="95"/>
      <c r="P882" s="95"/>
      <c r="Q882" s="55" t="e">
        <f t="shared" si="100"/>
        <v>#DIV/0!</v>
      </c>
      <c r="R882" s="55" t="e">
        <f t="shared" si="101"/>
        <v>#DIV/0!</v>
      </c>
      <c r="S882" s="55" t="e">
        <f t="shared" si="102"/>
        <v>#DIV/0!</v>
      </c>
      <c r="T882" s="55" t="e">
        <f t="shared" si="103"/>
        <v>#DIV/0!</v>
      </c>
      <c r="U882" s="33" t="e">
        <f>M882/#REF!%</f>
        <v>#REF!</v>
      </c>
    </row>
    <row r="883" spans="1:21" ht="27.6" hidden="1" x14ac:dyDescent="0.3">
      <c r="A883" s="76"/>
      <c r="B883" s="34" t="s">
        <v>214</v>
      </c>
      <c r="C883" s="39" t="s">
        <v>289</v>
      </c>
      <c r="D883" s="95"/>
      <c r="E883" s="93">
        <f t="shared" si="97"/>
        <v>0</v>
      </c>
      <c r="F883" s="95"/>
      <c r="G883" s="95"/>
      <c r="H883" s="95"/>
      <c r="I883" s="93">
        <f t="shared" si="98"/>
        <v>0</v>
      </c>
      <c r="J883" s="95"/>
      <c r="K883" s="95"/>
      <c r="L883" s="95"/>
      <c r="M883" s="93">
        <f t="shared" si="99"/>
        <v>0</v>
      </c>
      <c r="N883" s="95"/>
      <c r="O883" s="95"/>
      <c r="P883" s="95"/>
      <c r="Q883" s="55" t="e">
        <f t="shared" si="100"/>
        <v>#DIV/0!</v>
      </c>
      <c r="R883" s="55" t="e">
        <f t="shared" si="101"/>
        <v>#DIV/0!</v>
      </c>
      <c r="S883" s="55" t="e">
        <f t="shared" si="102"/>
        <v>#DIV/0!</v>
      </c>
      <c r="T883" s="55" t="e">
        <f t="shared" si="103"/>
        <v>#DIV/0!</v>
      </c>
      <c r="U883" s="33" t="e">
        <f>M883/#REF!%</f>
        <v>#REF!</v>
      </c>
    </row>
    <row r="884" spans="1:21" ht="41.4" hidden="1" x14ac:dyDescent="0.3">
      <c r="A884" s="76"/>
      <c r="B884" s="34" t="s">
        <v>215</v>
      </c>
      <c r="C884" s="39" t="s">
        <v>290</v>
      </c>
      <c r="D884" s="95"/>
      <c r="E884" s="93">
        <f t="shared" si="97"/>
        <v>0</v>
      </c>
      <c r="F884" s="95"/>
      <c r="G884" s="95"/>
      <c r="H884" s="95"/>
      <c r="I884" s="93">
        <f t="shared" si="98"/>
        <v>0</v>
      </c>
      <c r="J884" s="95"/>
      <c r="K884" s="95"/>
      <c r="L884" s="95"/>
      <c r="M884" s="93">
        <f t="shared" si="99"/>
        <v>0</v>
      </c>
      <c r="N884" s="95"/>
      <c r="O884" s="95"/>
      <c r="P884" s="95"/>
      <c r="Q884" s="55" t="e">
        <f t="shared" si="100"/>
        <v>#DIV/0!</v>
      </c>
      <c r="R884" s="55" t="e">
        <f t="shared" si="101"/>
        <v>#DIV/0!</v>
      </c>
      <c r="S884" s="55" t="e">
        <f t="shared" si="102"/>
        <v>#DIV/0!</v>
      </c>
      <c r="T884" s="55" t="e">
        <f t="shared" si="103"/>
        <v>#DIV/0!</v>
      </c>
      <c r="U884" s="33" t="e">
        <f>M884/#REF!%</f>
        <v>#REF!</v>
      </c>
    </row>
    <row r="885" spans="1:21" ht="55.2" hidden="1" x14ac:dyDescent="0.3">
      <c r="A885" s="76"/>
      <c r="B885" s="34" t="s">
        <v>216</v>
      </c>
      <c r="C885" s="39" t="s">
        <v>291</v>
      </c>
      <c r="D885" s="95"/>
      <c r="E885" s="93">
        <f t="shared" si="97"/>
        <v>0</v>
      </c>
      <c r="F885" s="95"/>
      <c r="G885" s="95"/>
      <c r="H885" s="95"/>
      <c r="I885" s="93">
        <f t="shared" si="98"/>
        <v>0</v>
      </c>
      <c r="J885" s="95"/>
      <c r="K885" s="95"/>
      <c r="L885" s="95"/>
      <c r="M885" s="93">
        <f t="shared" si="99"/>
        <v>0</v>
      </c>
      <c r="N885" s="95"/>
      <c r="O885" s="95"/>
      <c r="P885" s="95"/>
      <c r="Q885" s="55" t="e">
        <f t="shared" si="100"/>
        <v>#DIV/0!</v>
      </c>
      <c r="R885" s="55" t="e">
        <f t="shared" si="101"/>
        <v>#DIV/0!</v>
      </c>
      <c r="S885" s="55" t="e">
        <f t="shared" si="102"/>
        <v>#DIV/0!</v>
      </c>
      <c r="T885" s="55" t="e">
        <f t="shared" si="103"/>
        <v>#DIV/0!</v>
      </c>
      <c r="U885" s="33" t="e">
        <f>M885/#REF!%</f>
        <v>#REF!</v>
      </c>
    </row>
    <row r="886" spans="1:21" ht="27.6" hidden="1" x14ac:dyDescent="0.3">
      <c r="A886" s="76"/>
      <c r="B886" s="34" t="s">
        <v>217</v>
      </c>
      <c r="C886" s="39" t="s">
        <v>292</v>
      </c>
      <c r="D886" s="95"/>
      <c r="E886" s="93">
        <f t="shared" si="97"/>
        <v>0</v>
      </c>
      <c r="F886" s="95"/>
      <c r="G886" s="95"/>
      <c r="H886" s="95"/>
      <c r="I886" s="93">
        <f t="shared" si="98"/>
        <v>0</v>
      </c>
      <c r="J886" s="95"/>
      <c r="K886" s="95"/>
      <c r="L886" s="95"/>
      <c r="M886" s="93">
        <f t="shared" si="99"/>
        <v>0</v>
      </c>
      <c r="N886" s="95"/>
      <c r="O886" s="95"/>
      <c r="P886" s="95"/>
      <c r="Q886" s="55" t="e">
        <f t="shared" si="100"/>
        <v>#DIV/0!</v>
      </c>
      <c r="R886" s="55" t="e">
        <f t="shared" si="101"/>
        <v>#DIV/0!</v>
      </c>
      <c r="S886" s="55" t="e">
        <f t="shared" si="102"/>
        <v>#DIV/0!</v>
      </c>
      <c r="T886" s="55" t="e">
        <f t="shared" si="103"/>
        <v>#DIV/0!</v>
      </c>
      <c r="U886" s="33" t="e">
        <f>M886/#REF!%</f>
        <v>#REF!</v>
      </c>
    </row>
    <row r="887" spans="1:21" ht="27.6" hidden="1" x14ac:dyDescent="0.3">
      <c r="A887" s="76"/>
      <c r="B887" s="34" t="s">
        <v>218</v>
      </c>
      <c r="C887" s="39" t="s">
        <v>293</v>
      </c>
      <c r="D887" s="95"/>
      <c r="E887" s="93">
        <f t="shared" si="97"/>
        <v>0</v>
      </c>
      <c r="F887" s="95"/>
      <c r="G887" s="95"/>
      <c r="H887" s="95"/>
      <c r="I887" s="93">
        <f t="shared" si="98"/>
        <v>0</v>
      </c>
      <c r="J887" s="95"/>
      <c r="K887" s="95"/>
      <c r="L887" s="95"/>
      <c r="M887" s="93">
        <f t="shared" si="99"/>
        <v>0</v>
      </c>
      <c r="N887" s="95"/>
      <c r="O887" s="95"/>
      <c r="P887" s="95"/>
      <c r="Q887" s="55" t="e">
        <f t="shared" si="100"/>
        <v>#DIV/0!</v>
      </c>
      <c r="R887" s="55" t="e">
        <f t="shared" si="101"/>
        <v>#DIV/0!</v>
      </c>
      <c r="S887" s="55" t="e">
        <f t="shared" si="102"/>
        <v>#DIV/0!</v>
      </c>
      <c r="T887" s="55" t="e">
        <f t="shared" si="103"/>
        <v>#DIV/0!</v>
      </c>
      <c r="U887" s="33" t="e">
        <f>M887/#REF!%</f>
        <v>#REF!</v>
      </c>
    </row>
    <row r="888" spans="1:21" ht="27.6" hidden="1" x14ac:dyDescent="0.3">
      <c r="A888" s="76"/>
      <c r="B888" s="34" t="s">
        <v>219</v>
      </c>
      <c r="C888" s="39" t="s">
        <v>294</v>
      </c>
      <c r="D888" s="95"/>
      <c r="E888" s="93">
        <f t="shared" si="97"/>
        <v>0</v>
      </c>
      <c r="F888" s="95"/>
      <c r="G888" s="95"/>
      <c r="H888" s="95"/>
      <c r="I888" s="93">
        <f t="shared" si="98"/>
        <v>0</v>
      </c>
      <c r="J888" s="95"/>
      <c r="K888" s="95"/>
      <c r="L888" s="95"/>
      <c r="M888" s="93">
        <f t="shared" si="99"/>
        <v>0</v>
      </c>
      <c r="N888" s="95"/>
      <c r="O888" s="95"/>
      <c r="P888" s="95"/>
      <c r="Q888" s="55" t="e">
        <f t="shared" si="100"/>
        <v>#DIV/0!</v>
      </c>
      <c r="R888" s="55" t="e">
        <f t="shared" si="101"/>
        <v>#DIV/0!</v>
      </c>
      <c r="S888" s="55" t="e">
        <f t="shared" si="102"/>
        <v>#DIV/0!</v>
      </c>
      <c r="T888" s="55" t="e">
        <f t="shared" si="103"/>
        <v>#DIV/0!</v>
      </c>
      <c r="U888" s="33" t="e">
        <f>M888/#REF!%</f>
        <v>#REF!</v>
      </c>
    </row>
    <row r="889" spans="1:21" ht="69" hidden="1" x14ac:dyDescent="0.3">
      <c r="A889" s="76"/>
      <c r="B889" s="34" t="s">
        <v>220</v>
      </c>
      <c r="C889" s="39" t="s">
        <v>295</v>
      </c>
      <c r="D889" s="95"/>
      <c r="E889" s="93">
        <f t="shared" si="97"/>
        <v>0</v>
      </c>
      <c r="F889" s="95"/>
      <c r="G889" s="95"/>
      <c r="H889" s="95"/>
      <c r="I889" s="93">
        <f t="shared" si="98"/>
        <v>0</v>
      </c>
      <c r="J889" s="95"/>
      <c r="K889" s="95"/>
      <c r="L889" s="95"/>
      <c r="M889" s="93">
        <f t="shared" si="99"/>
        <v>0</v>
      </c>
      <c r="N889" s="95"/>
      <c r="O889" s="95"/>
      <c r="P889" s="95"/>
      <c r="Q889" s="55" t="e">
        <f t="shared" si="100"/>
        <v>#DIV/0!</v>
      </c>
      <c r="R889" s="55" t="e">
        <f t="shared" si="101"/>
        <v>#DIV/0!</v>
      </c>
      <c r="S889" s="55" t="e">
        <f t="shared" si="102"/>
        <v>#DIV/0!</v>
      </c>
      <c r="T889" s="55" t="e">
        <f t="shared" si="103"/>
        <v>#DIV/0!</v>
      </c>
      <c r="U889" s="33" t="e">
        <f>M889/#REF!%</f>
        <v>#REF!</v>
      </c>
    </row>
    <row r="890" spans="1:21" ht="27.6" hidden="1" x14ac:dyDescent="0.3">
      <c r="A890" s="76"/>
      <c r="B890" s="34" t="s">
        <v>221</v>
      </c>
      <c r="C890" s="39" t="s">
        <v>296</v>
      </c>
      <c r="D890" s="95"/>
      <c r="E890" s="93">
        <f t="shared" si="97"/>
        <v>0</v>
      </c>
      <c r="F890" s="95"/>
      <c r="G890" s="95"/>
      <c r="H890" s="95"/>
      <c r="I890" s="93">
        <f t="shared" si="98"/>
        <v>0</v>
      </c>
      <c r="J890" s="95"/>
      <c r="K890" s="95"/>
      <c r="L890" s="95"/>
      <c r="M890" s="93">
        <f t="shared" si="99"/>
        <v>0</v>
      </c>
      <c r="N890" s="95"/>
      <c r="O890" s="95"/>
      <c r="P890" s="95"/>
      <c r="Q890" s="55" t="e">
        <f t="shared" si="100"/>
        <v>#DIV/0!</v>
      </c>
      <c r="R890" s="55" t="e">
        <f t="shared" si="101"/>
        <v>#DIV/0!</v>
      </c>
      <c r="S890" s="55" t="e">
        <f t="shared" si="102"/>
        <v>#DIV/0!</v>
      </c>
      <c r="T890" s="55" t="e">
        <f t="shared" si="103"/>
        <v>#DIV/0!</v>
      </c>
      <c r="U890" s="33" t="e">
        <f>M890/#REF!%</f>
        <v>#REF!</v>
      </c>
    </row>
    <row r="891" spans="1:21" ht="27.6" hidden="1" x14ac:dyDescent="0.3">
      <c r="A891" s="76"/>
      <c r="B891" s="34" t="s">
        <v>222</v>
      </c>
      <c r="C891" s="39" t="s">
        <v>296</v>
      </c>
      <c r="D891" s="95"/>
      <c r="E891" s="93">
        <f t="shared" si="97"/>
        <v>0</v>
      </c>
      <c r="F891" s="95"/>
      <c r="G891" s="95"/>
      <c r="H891" s="95"/>
      <c r="I891" s="93">
        <f t="shared" si="98"/>
        <v>0</v>
      </c>
      <c r="J891" s="95"/>
      <c r="K891" s="95"/>
      <c r="L891" s="95"/>
      <c r="M891" s="93">
        <f t="shared" si="99"/>
        <v>0</v>
      </c>
      <c r="N891" s="95"/>
      <c r="O891" s="95"/>
      <c r="P891" s="95"/>
      <c r="Q891" s="55" t="e">
        <f t="shared" si="100"/>
        <v>#DIV/0!</v>
      </c>
      <c r="R891" s="55" t="e">
        <f t="shared" si="101"/>
        <v>#DIV/0!</v>
      </c>
      <c r="S891" s="55" t="e">
        <f t="shared" si="102"/>
        <v>#DIV/0!</v>
      </c>
      <c r="T891" s="55" t="e">
        <f t="shared" si="103"/>
        <v>#DIV/0!</v>
      </c>
      <c r="U891" s="33" t="e">
        <f>M891/#REF!%</f>
        <v>#REF!</v>
      </c>
    </row>
    <row r="892" spans="1:21" ht="27.6" hidden="1" x14ac:dyDescent="0.3">
      <c r="A892" s="76"/>
      <c r="B892" s="34" t="s">
        <v>223</v>
      </c>
      <c r="C892" s="39" t="s">
        <v>296</v>
      </c>
      <c r="D892" s="95"/>
      <c r="E892" s="93">
        <f t="shared" si="97"/>
        <v>0</v>
      </c>
      <c r="F892" s="95"/>
      <c r="G892" s="95"/>
      <c r="H892" s="95"/>
      <c r="I892" s="93">
        <f t="shared" si="98"/>
        <v>0</v>
      </c>
      <c r="J892" s="95"/>
      <c r="K892" s="95"/>
      <c r="L892" s="95"/>
      <c r="M892" s="93">
        <f t="shared" si="99"/>
        <v>0</v>
      </c>
      <c r="N892" s="95"/>
      <c r="O892" s="95"/>
      <c r="P892" s="95"/>
      <c r="Q892" s="55" t="e">
        <f t="shared" si="100"/>
        <v>#DIV/0!</v>
      </c>
      <c r="R892" s="55" t="e">
        <f t="shared" si="101"/>
        <v>#DIV/0!</v>
      </c>
      <c r="S892" s="55" t="e">
        <f t="shared" si="102"/>
        <v>#DIV/0!</v>
      </c>
      <c r="T892" s="55" t="e">
        <f t="shared" si="103"/>
        <v>#DIV/0!</v>
      </c>
      <c r="U892" s="33" t="e">
        <f>M892/#REF!%</f>
        <v>#REF!</v>
      </c>
    </row>
    <row r="893" spans="1:21" ht="27.6" hidden="1" x14ac:dyDescent="0.3">
      <c r="A893" s="76"/>
      <c r="B893" s="34" t="s">
        <v>224</v>
      </c>
      <c r="C893" s="39" t="s">
        <v>296</v>
      </c>
      <c r="D893" s="95"/>
      <c r="E893" s="93">
        <f t="shared" si="97"/>
        <v>0</v>
      </c>
      <c r="F893" s="95"/>
      <c r="G893" s="95"/>
      <c r="H893" s="95"/>
      <c r="I893" s="93">
        <f t="shared" si="98"/>
        <v>0</v>
      </c>
      <c r="J893" s="95"/>
      <c r="K893" s="95"/>
      <c r="L893" s="95"/>
      <c r="M893" s="93">
        <f t="shared" si="99"/>
        <v>0</v>
      </c>
      <c r="N893" s="95"/>
      <c r="O893" s="95"/>
      <c r="P893" s="95"/>
      <c r="Q893" s="55" t="e">
        <f t="shared" si="100"/>
        <v>#DIV/0!</v>
      </c>
      <c r="R893" s="55" t="e">
        <f t="shared" si="101"/>
        <v>#DIV/0!</v>
      </c>
      <c r="S893" s="55" t="e">
        <f t="shared" si="102"/>
        <v>#DIV/0!</v>
      </c>
      <c r="T893" s="55" t="e">
        <f t="shared" si="103"/>
        <v>#DIV/0!</v>
      </c>
      <c r="U893" s="33" t="e">
        <f>M893/#REF!%</f>
        <v>#REF!</v>
      </c>
    </row>
    <row r="894" spans="1:21" ht="27.6" hidden="1" x14ac:dyDescent="0.3">
      <c r="A894" s="76"/>
      <c r="B894" s="34" t="s">
        <v>225</v>
      </c>
      <c r="C894" s="39" t="s">
        <v>296</v>
      </c>
      <c r="D894" s="95"/>
      <c r="E894" s="93">
        <f t="shared" si="97"/>
        <v>0</v>
      </c>
      <c r="F894" s="95"/>
      <c r="G894" s="95"/>
      <c r="H894" s="95"/>
      <c r="I894" s="93">
        <f t="shared" si="98"/>
        <v>0</v>
      </c>
      <c r="J894" s="95"/>
      <c r="K894" s="95"/>
      <c r="L894" s="95"/>
      <c r="M894" s="93">
        <f t="shared" si="99"/>
        <v>0</v>
      </c>
      <c r="N894" s="95"/>
      <c r="O894" s="95"/>
      <c r="P894" s="95"/>
      <c r="Q894" s="55" t="e">
        <f t="shared" si="100"/>
        <v>#DIV/0!</v>
      </c>
      <c r="R894" s="55" t="e">
        <f t="shared" si="101"/>
        <v>#DIV/0!</v>
      </c>
      <c r="S894" s="55" t="e">
        <f t="shared" si="102"/>
        <v>#DIV/0!</v>
      </c>
      <c r="T894" s="55" t="e">
        <f t="shared" si="103"/>
        <v>#DIV/0!</v>
      </c>
      <c r="U894" s="33" t="e">
        <f>M894/#REF!%</f>
        <v>#REF!</v>
      </c>
    </row>
    <row r="895" spans="1:21" ht="55.2" hidden="1" x14ac:dyDescent="0.3">
      <c r="A895" s="76"/>
      <c r="B895" s="34" t="s">
        <v>225</v>
      </c>
      <c r="C895" s="38" t="s">
        <v>325</v>
      </c>
      <c r="D895" s="95"/>
      <c r="E895" s="93">
        <f t="shared" si="97"/>
        <v>0</v>
      </c>
      <c r="F895" s="95"/>
      <c r="G895" s="95"/>
      <c r="H895" s="95"/>
      <c r="I895" s="93">
        <f t="shared" si="98"/>
        <v>0</v>
      </c>
      <c r="J895" s="95"/>
      <c r="K895" s="95"/>
      <c r="L895" s="95"/>
      <c r="M895" s="93">
        <f t="shared" si="99"/>
        <v>0</v>
      </c>
      <c r="N895" s="95"/>
      <c r="O895" s="95"/>
      <c r="P895" s="95"/>
      <c r="Q895" s="55" t="e">
        <f t="shared" si="100"/>
        <v>#DIV/0!</v>
      </c>
      <c r="R895" s="55" t="e">
        <f t="shared" si="101"/>
        <v>#DIV/0!</v>
      </c>
      <c r="S895" s="55" t="e">
        <f t="shared" si="102"/>
        <v>#DIV/0!</v>
      </c>
      <c r="T895" s="55" t="e">
        <f t="shared" si="103"/>
        <v>#DIV/0!</v>
      </c>
      <c r="U895" s="33" t="e">
        <f>M895/#REF!%</f>
        <v>#REF!</v>
      </c>
    </row>
    <row r="896" spans="1:21" ht="55.2" hidden="1" x14ac:dyDescent="0.3">
      <c r="A896" s="76"/>
      <c r="B896" s="34" t="s">
        <v>226</v>
      </c>
      <c r="C896" s="38" t="s">
        <v>326</v>
      </c>
      <c r="D896" s="95"/>
      <c r="E896" s="93">
        <f t="shared" si="97"/>
        <v>0</v>
      </c>
      <c r="F896" s="95"/>
      <c r="G896" s="95"/>
      <c r="H896" s="95"/>
      <c r="I896" s="93">
        <f t="shared" si="98"/>
        <v>0</v>
      </c>
      <c r="J896" s="95"/>
      <c r="K896" s="95"/>
      <c r="L896" s="95"/>
      <c r="M896" s="93">
        <f t="shared" si="99"/>
        <v>0</v>
      </c>
      <c r="N896" s="95"/>
      <c r="O896" s="95"/>
      <c r="P896" s="95"/>
      <c r="Q896" s="55" t="e">
        <f t="shared" si="100"/>
        <v>#DIV/0!</v>
      </c>
      <c r="R896" s="55" t="e">
        <f t="shared" si="101"/>
        <v>#DIV/0!</v>
      </c>
      <c r="S896" s="55" t="e">
        <f t="shared" si="102"/>
        <v>#DIV/0!</v>
      </c>
      <c r="T896" s="55" t="e">
        <f t="shared" si="103"/>
        <v>#DIV/0!</v>
      </c>
      <c r="U896" s="33" t="e">
        <f>M896/#REF!%</f>
        <v>#REF!</v>
      </c>
    </row>
    <row r="897" spans="1:21" ht="41.4" hidden="1" x14ac:dyDescent="0.3">
      <c r="A897" s="76"/>
      <c r="B897" s="34" t="s">
        <v>227</v>
      </c>
      <c r="C897" s="39" t="s">
        <v>327</v>
      </c>
      <c r="D897" s="95"/>
      <c r="E897" s="93">
        <f t="shared" si="97"/>
        <v>0</v>
      </c>
      <c r="F897" s="95"/>
      <c r="G897" s="95"/>
      <c r="H897" s="95"/>
      <c r="I897" s="93">
        <f t="shared" si="98"/>
        <v>0</v>
      </c>
      <c r="J897" s="95"/>
      <c r="K897" s="95"/>
      <c r="L897" s="95"/>
      <c r="M897" s="93">
        <f t="shared" si="99"/>
        <v>0</v>
      </c>
      <c r="N897" s="95"/>
      <c r="O897" s="95"/>
      <c r="P897" s="95"/>
      <c r="Q897" s="55" t="e">
        <f t="shared" si="100"/>
        <v>#DIV/0!</v>
      </c>
      <c r="R897" s="55" t="e">
        <f t="shared" si="101"/>
        <v>#DIV/0!</v>
      </c>
      <c r="S897" s="55" t="e">
        <f t="shared" si="102"/>
        <v>#DIV/0!</v>
      </c>
      <c r="T897" s="55" t="e">
        <f t="shared" si="103"/>
        <v>#DIV/0!</v>
      </c>
      <c r="U897" s="33" t="e">
        <f>M897/#REF!%</f>
        <v>#REF!</v>
      </c>
    </row>
    <row r="898" spans="1:21" ht="27.6" hidden="1" x14ac:dyDescent="0.3">
      <c r="A898" s="76"/>
      <c r="B898" s="34" t="s">
        <v>228</v>
      </c>
      <c r="C898" s="39" t="s">
        <v>328</v>
      </c>
      <c r="D898" s="95"/>
      <c r="E898" s="93">
        <f t="shared" si="97"/>
        <v>0</v>
      </c>
      <c r="F898" s="95"/>
      <c r="G898" s="95"/>
      <c r="H898" s="95"/>
      <c r="I898" s="93">
        <f t="shared" si="98"/>
        <v>0</v>
      </c>
      <c r="J898" s="95"/>
      <c r="K898" s="95"/>
      <c r="L898" s="95"/>
      <c r="M898" s="93">
        <f t="shared" si="99"/>
        <v>0</v>
      </c>
      <c r="N898" s="95"/>
      <c r="O898" s="95"/>
      <c r="P898" s="95"/>
      <c r="Q898" s="55" t="e">
        <f t="shared" si="100"/>
        <v>#DIV/0!</v>
      </c>
      <c r="R898" s="55" t="e">
        <f t="shared" si="101"/>
        <v>#DIV/0!</v>
      </c>
      <c r="S898" s="55" t="e">
        <f t="shared" si="102"/>
        <v>#DIV/0!</v>
      </c>
      <c r="T898" s="55" t="e">
        <f t="shared" si="103"/>
        <v>#DIV/0!</v>
      </c>
      <c r="U898" s="33" t="e">
        <f>M898/#REF!%</f>
        <v>#REF!</v>
      </c>
    </row>
    <row r="899" spans="1:21" ht="27.6" hidden="1" x14ac:dyDescent="0.3">
      <c r="A899" s="76"/>
      <c r="B899" s="34" t="s">
        <v>229</v>
      </c>
      <c r="C899" s="39" t="s">
        <v>329</v>
      </c>
      <c r="D899" s="95"/>
      <c r="E899" s="93">
        <f t="shared" si="97"/>
        <v>0</v>
      </c>
      <c r="F899" s="95"/>
      <c r="G899" s="95"/>
      <c r="H899" s="95"/>
      <c r="I899" s="93">
        <f t="shared" si="98"/>
        <v>0</v>
      </c>
      <c r="J899" s="95"/>
      <c r="K899" s="95"/>
      <c r="L899" s="95"/>
      <c r="M899" s="93">
        <f t="shared" si="99"/>
        <v>0</v>
      </c>
      <c r="N899" s="95"/>
      <c r="O899" s="95"/>
      <c r="P899" s="95"/>
      <c r="Q899" s="55" t="e">
        <f t="shared" si="100"/>
        <v>#DIV/0!</v>
      </c>
      <c r="R899" s="55" t="e">
        <f t="shared" si="101"/>
        <v>#DIV/0!</v>
      </c>
      <c r="S899" s="55" t="e">
        <f t="shared" si="102"/>
        <v>#DIV/0!</v>
      </c>
      <c r="T899" s="55" t="e">
        <f t="shared" si="103"/>
        <v>#DIV/0!</v>
      </c>
      <c r="U899" s="33" t="e">
        <f>M899/#REF!%</f>
        <v>#REF!</v>
      </c>
    </row>
    <row r="900" spans="1:21" ht="55.2" hidden="1" x14ac:dyDescent="0.3">
      <c r="A900" s="76"/>
      <c r="B900" s="34" t="s">
        <v>230</v>
      </c>
      <c r="C900" s="39" t="s">
        <v>330</v>
      </c>
      <c r="D900" s="95"/>
      <c r="E900" s="93">
        <f t="shared" si="97"/>
        <v>0</v>
      </c>
      <c r="F900" s="95"/>
      <c r="G900" s="95"/>
      <c r="H900" s="95"/>
      <c r="I900" s="93">
        <f t="shared" si="98"/>
        <v>0</v>
      </c>
      <c r="J900" s="95"/>
      <c r="K900" s="95"/>
      <c r="L900" s="95"/>
      <c r="M900" s="93">
        <f t="shared" si="99"/>
        <v>0</v>
      </c>
      <c r="N900" s="95"/>
      <c r="O900" s="95"/>
      <c r="P900" s="95"/>
      <c r="Q900" s="55" t="e">
        <f t="shared" si="100"/>
        <v>#DIV/0!</v>
      </c>
      <c r="R900" s="55" t="e">
        <f t="shared" si="101"/>
        <v>#DIV/0!</v>
      </c>
      <c r="S900" s="55" t="e">
        <f t="shared" si="102"/>
        <v>#DIV/0!</v>
      </c>
      <c r="T900" s="55" t="e">
        <f t="shared" si="103"/>
        <v>#DIV/0!</v>
      </c>
      <c r="U900" s="33" t="e">
        <f>M900/#REF!%</f>
        <v>#REF!</v>
      </c>
    </row>
    <row r="901" spans="1:21" ht="55.2" hidden="1" x14ac:dyDescent="0.3">
      <c r="A901" s="76"/>
      <c r="B901" s="34" t="s">
        <v>231</v>
      </c>
      <c r="C901" s="39" t="s">
        <v>331</v>
      </c>
      <c r="D901" s="95"/>
      <c r="E901" s="93">
        <f t="shared" si="97"/>
        <v>0</v>
      </c>
      <c r="F901" s="95"/>
      <c r="G901" s="95"/>
      <c r="H901" s="95"/>
      <c r="I901" s="93">
        <f t="shared" si="98"/>
        <v>0</v>
      </c>
      <c r="J901" s="95"/>
      <c r="K901" s="95"/>
      <c r="L901" s="95"/>
      <c r="M901" s="93">
        <f t="shared" si="99"/>
        <v>0</v>
      </c>
      <c r="N901" s="95"/>
      <c r="O901" s="95"/>
      <c r="P901" s="95"/>
      <c r="Q901" s="55" t="e">
        <f t="shared" si="100"/>
        <v>#DIV/0!</v>
      </c>
      <c r="R901" s="55" t="e">
        <f t="shared" si="101"/>
        <v>#DIV/0!</v>
      </c>
      <c r="S901" s="55" t="e">
        <f t="shared" si="102"/>
        <v>#DIV/0!</v>
      </c>
      <c r="T901" s="55" t="e">
        <f t="shared" si="103"/>
        <v>#DIV/0!</v>
      </c>
      <c r="U901" s="33" t="e">
        <f>M901/#REF!%</f>
        <v>#REF!</v>
      </c>
    </row>
    <row r="902" spans="1:21" ht="82.8" hidden="1" x14ac:dyDescent="0.3">
      <c r="A902" s="76"/>
      <c r="B902" s="34" t="s">
        <v>232</v>
      </c>
      <c r="C902" s="39" t="s">
        <v>332</v>
      </c>
      <c r="D902" s="95"/>
      <c r="E902" s="93">
        <f t="shared" si="97"/>
        <v>0</v>
      </c>
      <c r="F902" s="95"/>
      <c r="G902" s="95"/>
      <c r="H902" s="95"/>
      <c r="I902" s="93">
        <f t="shared" si="98"/>
        <v>0</v>
      </c>
      <c r="J902" s="95"/>
      <c r="K902" s="95"/>
      <c r="L902" s="95"/>
      <c r="M902" s="93">
        <f t="shared" si="99"/>
        <v>0</v>
      </c>
      <c r="N902" s="95"/>
      <c r="O902" s="95"/>
      <c r="P902" s="95"/>
      <c r="Q902" s="55" t="e">
        <f t="shared" si="100"/>
        <v>#DIV/0!</v>
      </c>
      <c r="R902" s="55" t="e">
        <f t="shared" si="101"/>
        <v>#DIV/0!</v>
      </c>
      <c r="S902" s="55" t="e">
        <f t="shared" si="102"/>
        <v>#DIV/0!</v>
      </c>
      <c r="T902" s="55" t="e">
        <f t="shared" si="103"/>
        <v>#DIV/0!</v>
      </c>
      <c r="U902" s="33" t="e">
        <f>M902/#REF!%</f>
        <v>#REF!</v>
      </c>
    </row>
    <row r="903" spans="1:21" ht="41.4" hidden="1" x14ac:dyDescent="0.3">
      <c r="A903" s="76"/>
      <c r="B903" s="34" t="s">
        <v>233</v>
      </c>
      <c r="C903" s="38" t="s">
        <v>333</v>
      </c>
      <c r="D903" s="95"/>
      <c r="E903" s="93">
        <f t="shared" si="97"/>
        <v>0</v>
      </c>
      <c r="F903" s="95"/>
      <c r="G903" s="95"/>
      <c r="H903" s="95"/>
      <c r="I903" s="93">
        <f t="shared" si="98"/>
        <v>0</v>
      </c>
      <c r="J903" s="95"/>
      <c r="K903" s="95"/>
      <c r="L903" s="95"/>
      <c r="M903" s="93">
        <f t="shared" si="99"/>
        <v>0</v>
      </c>
      <c r="N903" s="95"/>
      <c r="O903" s="95"/>
      <c r="P903" s="95"/>
      <c r="Q903" s="55" t="e">
        <f t="shared" si="100"/>
        <v>#DIV/0!</v>
      </c>
      <c r="R903" s="55" t="e">
        <f t="shared" si="101"/>
        <v>#DIV/0!</v>
      </c>
      <c r="S903" s="55" t="e">
        <f t="shared" si="102"/>
        <v>#DIV/0!</v>
      </c>
      <c r="T903" s="55" t="e">
        <f t="shared" si="103"/>
        <v>#DIV/0!</v>
      </c>
      <c r="U903" s="33" t="e">
        <f>M903/#REF!%</f>
        <v>#REF!</v>
      </c>
    </row>
    <row r="904" spans="1:21" ht="41.4" hidden="1" x14ac:dyDescent="0.3">
      <c r="A904" s="76"/>
      <c r="B904" s="34" t="s">
        <v>234</v>
      </c>
      <c r="C904" s="38" t="s">
        <v>334</v>
      </c>
      <c r="D904" s="95"/>
      <c r="E904" s="93">
        <f t="shared" si="97"/>
        <v>0</v>
      </c>
      <c r="F904" s="95"/>
      <c r="G904" s="95"/>
      <c r="H904" s="95"/>
      <c r="I904" s="93">
        <f t="shared" si="98"/>
        <v>0</v>
      </c>
      <c r="J904" s="95"/>
      <c r="K904" s="95"/>
      <c r="L904" s="95"/>
      <c r="M904" s="93">
        <f t="shared" si="99"/>
        <v>0</v>
      </c>
      <c r="N904" s="95"/>
      <c r="O904" s="95"/>
      <c r="P904" s="95"/>
      <c r="Q904" s="55" t="e">
        <f t="shared" si="100"/>
        <v>#DIV/0!</v>
      </c>
      <c r="R904" s="55" t="e">
        <f t="shared" si="101"/>
        <v>#DIV/0!</v>
      </c>
      <c r="S904" s="55" t="e">
        <f t="shared" si="102"/>
        <v>#DIV/0!</v>
      </c>
      <c r="T904" s="55" t="e">
        <f t="shared" si="103"/>
        <v>#DIV/0!</v>
      </c>
      <c r="U904" s="33" t="e">
        <f>M904/#REF!%</f>
        <v>#REF!</v>
      </c>
    </row>
    <row r="905" spans="1:21" ht="27.6" hidden="1" x14ac:dyDescent="0.3">
      <c r="A905" s="76"/>
      <c r="B905" s="34" t="s">
        <v>235</v>
      </c>
      <c r="C905" s="39" t="s">
        <v>335</v>
      </c>
      <c r="D905" s="95"/>
      <c r="E905" s="93">
        <f t="shared" si="97"/>
        <v>0</v>
      </c>
      <c r="F905" s="95"/>
      <c r="G905" s="95"/>
      <c r="H905" s="95"/>
      <c r="I905" s="93">
        <f t="shared" si="98"/>
        <v>0</v>
      </c>
      <c r="J905" s="95"/>
      <c r="K905" s="95"/>
      <c r="L905" s="95"/>
      <c r="M905" s="93">
        <f t="shared" si="99"/>
        <v>0</v>
      </c>
      <c r="N905" s="95"/>
      <c r="O905" s="95"/>
      <c r="P905" s="95"/>
      <c r="Q905" s="55" t="e">
        <f t="shared" si="100"/>
        <v>#DIV/0!</v>
      </c>
      <c r="R905" s="55" t="e">
        <f t="shared" si="101"/>
        <v>#DIV/0!</v>
      </c>
      <c r="S905" s="55" t="e">
        <f t="shared" si="102"/>
        <v>#DIV/0!</v>
      </c>
      <c r="T905" s="55" t="e">
        <f t="shared" si="103"/>
        <v>#DIV/0!</v>
      </c>
      <c r="U905" s="33" t="e">
        <f>M905/#REF!%</f>
        <v>#REF!</v>
      </c>
    </row>
    <row r="906" spans="1:21" ht="55.2" hidden="1" x14ac:dyDescent="0.3">
      <c r="A906" s="76"/>
      <c r="B906" s="34" t="s">
        <v>236</v>
      </c>
      <c r="C906" s="39" t="s">
        <v>336</v>
      </c>
      <c r="D906" s="95"/>
      <c r="E906" s="93">
        <f t="shared" si="97"/>
        <v>0</v>
      </c>
      <c r="F906" s="95"/>
      <c r="G906" s="95"/>
      <c r="H906" s="95"/>
      <c r="I906" s="93">
        <f t="shared" si="98"/>
        <v>0</v>
      </c>
      <c r="J906" s="95"/>
      <c r="K906" s="95"/>
      <c r="L906" s="95"/>
      <c r="M906" s="93">
        <f t="shared" si="99"/>
        <v>0</v>
      </c>
      <c r="N906" s="95"/>
      <c r="O906" s="95"/>
      <c r="P906" s="95"/>
      <c r="Q906" s="55" t="e">
        <f t="shared" si="100"/>
        <v>#DIV/0!</v>
      </c>
      <c r="R906" s="55" t="e">
        <f t="shared" si="101"/>
        <v>#DIV/0!</v>
      </c>
      <c r="S906" s="55" t="e">
        <f t="shared" si="102"/>
        <v>#DIV/0!</v>
      </c>
      <c r="T906" s="55" t="e">
        <f t="shared" si="103"/>
        <v>#DIV/0!</v>
      </c>
      <c r="U906" s="33" t="e">
        <f>M906/#REF!%</f>
        <v>#REF!</v>
      </c>
    </row>
    <row r="907" spans="1:21" ht="27.6" hidden="1" x14ac:dyDescent="0.3">
      <c r="A907" s="76"/>
      <c r="B907" s="34" t="s">
        <v>237</v>
      </c>
      <c r="C907" s="39" t="s">
        <v>337</v>
      </c>
      <c r="D907" s="95"/>
      <c r="E907" s="93">
        <f t="shared" ref="E907:E970" si="104">F907+G907</f>
        <v>0</v>
      </c>
      <c r="F907" s="95"/>
      <c r="G907" s="95"/>
      <c r="H907" s="95"/>
      <c r="I907" s="93">
        <f t="shared" ref="I907:I970" si="105">J907+K907</f>
        <v>0</v>
      </c>
      <c r="J907" s="95"/>
      <c r="K907" s="95"/>
      <c r="L907" s="95"/>
      <c r="M907" s="93">
        <f t="shared" ref="M907:M970" si="106">N907+O907</f>
        <v>0</v>
      </c>
      <c r="N907" s="95"/>
      <c r="O907" s="95"/>
      <c r="P907" s="95"/>
      <c r="Q907" s="55" t="e">
        <f t="shared" ref="Q907:Q970" si="107">M907/I907*100</f>
        <v>#DIV/0!</v>
      </c>
      <c r="R907" s="55" t="e">
        <f t="shared" ref="R907:R970" si="108">N907/J907*100</f>
        <v>#DIV/0!</v>
      </c>
      <c r="S907" s="55" t="e">
        <f t="shared" ref="S907:S970" si="109">O907/K907*100</f>
        <v>#DIV/0!</v>
      </c>
      <c r="T907" s="55" t="e">
        <f t="shared" ref="T907:T970" si="110">P907/L907*100</f>
        <v>#DIV/0!</v>
      </c>
      <c r="U907" s="33" t="e">
        <f>M907/#REF!%</f>
        <v>#REF!</v>
      </c>
    </row>
    <row r="908" spans="1:21" ht="82.8" hidden="1" x14ac:dyDescent="0.3">
      <c r="A908" s="76"/>
      <c r="B908" s="34" t="s">
        <v>238</v>
      </c>
      <c r="C908" s="39" t="s">
        <v>338</v>
      </c>
      <c r="D908" s="95"/>
      <c r="E908" s="93">
        <f t="shared" si="104"/>
        <v>0</v>
      </c>
      <c r="F908" s="95"/>
      <c r="G908" s="95"/>
      <c r="H908" s="95"/>
      <c r="I908" s="93">
        <f t="shared" si="105"/>
        <v>0</v>
      </c>
      <c r="J908" s="95"/>
      <c r="K908" s="95"/>
      <c r="L908" s="95"/>
      <c r="M908" s="93">
        <f t="shared" si="106"/>
        <v>0</v>
      </c>
      <c r="N908" s="95"/>
      <c r="O908" s="95"/>
      <c r="P908" s="95"/>
      <c r="Q908" s="55" t="e">
        <f t="shared" si="107"/>
        <v>#DIV/0!</v>
      </c>
      <c r="R908" s="55" t="e">
        <f t="shared" si="108"/>
        <v>#DIV/0!</v>
      </c>
      <c r="S908" s="55" t="e">
        <f t="shared" si="109"/>
        <v>#DIV/0!</v>
      </c>
      <c r="T908" s="55" t="e">
        <f t="shared" si="110"/>
        <v>#DIV/0!</v>
      </c>
      <c r="U908" s="33" t="e">
        <f>M908/#REF!%</f>
        <v>#REF!</v>
      </c>
    </row>
    <row r="909" spans="1:21" ht="27.6" hidden="1" x14ac:dyDescent="0.3">
      <c r="A909" s="76"/>
      <c r="B909" s="34" t="s">
        <v>239</v>
      </c>
      <c r="C909" s="39" t="s">
        <v>339</v>
      </c>
      <c r="D909" s="95"/>
      <c r="E909" s="93">
        <f t="shared" si="104"/>
        <v>0</v>
      </c>
      <c r="F909" s="95"/>
      <c r="G909" s="95"/>
      <c r="H909" s="95"/>
      <c r="I909" s="93">
        <f t="shared" si="105"/>
        <v>0</v>
      </c>
      <c r="J909" s="95"/>
      <c r="K909" s="95"/>
      <c r="L909" s="95"/>
      <c r="M909" s="93">
        <f t="shared" si="106"/>
        <v>0</v>
      </c>
      <c r="N909" s="95"/>
      <c r="O909" s="95"/>
      <c r="P909" s="95"/>
      <c r="Q909" s="55" t="e">
        <f t="shared" si="107"/>
        <v>#DIV/0!</v>
      </c>
      <c r="R909" s="55" t="e">
        <f t="shared" si="108"/>
        <v>#DIV/0!</v>
      </c>
      <c r="S909" s="55" t="e">
        <f t="shared" si="109"/>
        <v>#DIV/0!</v>
      </c>
      <c r="T909" s="55" t="e">
        <f t="shared" si="110"/>
        <v>#DIV/0!</v>
      </c>
      <c r="U909" s="33" t="e">
        <f>M909/#REF!%</f>
        <v>#REF!</v>
      </c>
    </row>
    <row r="910" spans="1:21" ht="82.8" hidden="1" x14ac:dyDescent="0.3">
      <c r="A910" s="76"/>
      <c r="B910" s="34" t="s">
        <v>240</v>
      </c>
      <c r="C910" s="39" t="s">
        <v>340</v>
      </c>
      <c r="D910" s="95"/>
      <c r="E910" s="93">
        <f t="shared" si="104"/>
        <v>0</v>
      </c>
      <c r="F910" s="95"/>
      <c r="G910" s="95"/>
      <c r="H910" s="95"/>
      <c r="I910" s="93">
        <f t="shared" si="105"/>
        <v>0</v>
      </c>
      <c r="J910" s="95"/>
      <c r="K910" s="95"/>
      <c r="L910" s="95"/>
      <c r="M910" s="93">
        <f t="shared" si="106"/>
        <v>0</v>
      </c>
      <c r="N910" s="95"/>
      <c r="O910" s="95"/>
      <c r="P910" s="95"/>
      <c r="Q910" s="55" t="e">
        <f t="shared" si="107"/>
        <v>#DIV/0!</v>
      </c>
      <c r="R910" s="55" t="e">
        <f t="shared" si="108"/>
        <v>#DIV/0!</v>
      </c>
      <c r="S910" s="55" t="e">
        <f t="shared" si="109"/>
        <v>#DIV/0!</v>
      </c>
      <c r="T910" s="55" t="e">
        <f t="shared" si="110"/>
        <v>#DIV/0!</v>
      </c>
      <c r="U910" s="33" t="e">
        <f>M910/#REF!%</f>
        <v>#REF!</v>
      </c>
    </row>
    <row r="911" spans="1:21" ht="27.6" hidden="1" x14ac:dyDescent="0.3">
      <c r="A911" s="76"/>
      <c r="B911" s="34" t="s">
        <v>241</v>
      </c>
      <c r="C911" s="39" t="s">
        <v>341</v>
      </c>
      <c r="D911" s="95"/>
      <c r="E911" s="93">
        <f t="shared" si="104"/>
        <v>0</v>
      </c>
      <c r="F911" s="95"/>
      <c r="G911" s="95"/>
      <c r="H911" s="95"/>
      <c r="I911" s="93">
        <f t="shared" si="105"/>
        <v>0</v>
      </c>
      <c r="J911" s="95"/>
      <c r="K911" s="95"/>
      <c r="L911" s="95"/>
      <c r="M911" s="93">
        <f t="shared" si="106"/>
        <v>0</v>
      </c>
      <c r="N911" s="95"/>
      <c r="O911" s="95"/>
      <c r="P911" s="95"/>
      <c r="Q911" s="55" t="e">
        <f t="shared" si="107"/>
        <v>#DIV/0!</v>
      </c>
      <c r="R911" s="55" t="e">
        <f t="shared" si="108"/>
        <v>#DIV/0!</v>
      </c>
      <c r="S911" s="55" t="e">
        <f t="shared" si="109"/>
        <v>#DIV/0!</v>
      </c>
      <c r="T911" s="55" t="e">
        <f t="shared" si="110"/>
        <v>#DIV/0!</v>
      </c>
      <c r="U911" s="33" t="e">
        <f>M911/#REF!%</f>
        <v>#REF!</v>
      </c>
    </row>
    <row r="912" spans="1:21" ht="27.6" hidden="1" x14ac:dyDescent="0.3">
      <c r="A912" s="76"/>
      <c r="B912" s="34" t="s">
        <v>242</v>
      </c>
      <c r="C912" s="39" t="s">
        <v>342</v>
      </c>
      <c r="D912" s="95"/>
      <c r="E912" s="93">
        <f t="shared" si="104"/>
        <v>0</v>
      </c>
      <c r="F912" s="95"/>
      <c r="G912" s="95"/>
      <c r="H912" s="95"/>
      <c r="I912" s="93">
        <f t="shared" si="105"/>
        <v>0</v>
      </c>
      <c r="J912" s="95"/>
      <c r="K912" s="95"/>
      <c r="L912" s="95"/>
      <c r="M912" s="93">
        <f t="shared" si="106"/>
        <v>0</v>
      </c>
      <c r="N912" s="95"/>
      <c r="O912" s="95"/>
      <c r="P912" s="95"/>
      <c r="Q912" s="55" t="e">
        <f t="shared" si="107"/>
        <v>#DIV/0!</v>
      </c>
      <c r="R912" s="55" t="e">
        <f t="shared" si="108"/>
        <v>#DIV/0!</v>
      </c>
      <c r="S912" s="55" t="e">
        <f t="shared" si="109"/>
        <v>#DIV/0!</v>
      </c>
      <c r="T912" s="55" t="e">
        <f t="shared" si="110"/>
        <v>#DIV/0!</v>
      </c>
      <c r="U912" s="33" t="e">
        <f>M912/#REF!%</f>
        <v>#REF!</v>
      </c>
    </row>
    <row r="913" spans="1:21" ht="27.6" hidden="1" x14ac:dyDescent="0.3">
      <c r="A913" s="76"/>
      <c r="B913" s="34" t="s">
        <v>243</v>
      </c>
      <c r="C913" s="39" t="s">
        <v>343</v>
      </c>
      <c r="D913" s="95"/>
      <c r="E913" s="93">
        <f t="shared" si="104"/>
        <v>0</v>
      </c>
      <c r="F913" s="95"/>
      <c r="G913" s="95"/>
      <c r="H913" s="95"/>
      <c r="I913" s="93">
        <f t="shared" si="105"/>
        <v>0</v>
      </c>
      <c r="J913" s="95"/>
      <c r="K913" s="95"/>
      <c r="L913" s="95"/>
      <c r="M913" s="93">
        <f t="shared" si="106"/>
        <v>0</v>
      </c>
      <c r="N913" s="95"/>
      <c r="O913" s="95"/>
      <c r="P913" s="95"/>
      <c r="Q913" s="55" t="e">
        <f t="shared" si="107"/>
        <v>#DIV/0!</v>
      </c>
      <c r="R913" s="55" t="e">
        <f t="shared" si="108"/>
        <v>#DIV/0!</v>
      </c>
      <c r="S913" s="55" t="e">
        <f t="shared" si="109"/>
        <v>#DIV/0!</v>
      </c>
      <c r="T913" s="55" t="e">
        <f t="shared" si="110"/>
        <v>#DIV/0!</v>
      </c>
      <c r="U913" s="33" t="e">
        <f>M913/#REF!%</f>
        <v>#REF!</v>
      </c>
    </row>
    <row r="914" spans="1:21" ht="27.6" hidden="1" x14ac:dyDescent="0.3">
      <c r="A914" s="76"/>
      <c r="B914" s="34" t="s">
        <v>244</v>
      </c>
      <c r="C914" s="39" t="s">
        <v>344</v>
      </c>
      <c r="D914" s="95"/>
      <c r="E914" s="93">
        <f t="shared" si="104"/>
        <v>0</v>
      </c>
      <c r="F914" s="95"/>
      <c r="G914" s="95"/>
      <c r="H914" s="95"/>
      <c r="I914" s="93">
        <f t="shared" si="105"/>
        <v>0</v>
      </c>
      <c r="J914" s="95"/>
      <c r="K914" s="95"/>
      <c r="L914" s="95"/>
      <c r="M914" s="93">
        <f t="shared" si="106"/>
        <v>0</v>
      </c>
      <c r="N914" s="95"/>
      <c r="O914" s="95"/>
      <c r="P914" s="95"/>
      <c r="Q914" s="55" t="e">
        <f t="shared" si="107"/>
        <v>#DIV/0!</v>
      </c>
      <c r="R914" s="55" t="e">
        <f t="shared" si="108"/>
        <v>#DIV/0!</v>
      </c>
      <c r="S914" s="55" t="e">
        <f t="shared" si="109"/>
        <v>#DIV/0!</v>
      </c>
      <c r="T914" s="55" t="e">
        <f t="shared" si="110"/>
        <v>#DIV/0!</v>
      </c>
      <c r="U914" s="33" t="e">
        <f>M914/#REF!%</f>
        <v>#REF!</v>
      </c>
    </row>
    <row r="915" spans="1:21" ht="27.6" hidden="1" x14ac:dyDescent="0.3">
      <c r="A915" s="76"/>
      <c r="B915" s="34" t="s">
        <v>245</v>
      </c>
      <c r="C915" s="39" t="s">
        <v>345</v>
      </c>
      <c r="D915" s="95"/>
      <c r="E915" s="93">
        <f t="shared" si="104"/>
        <v>0</v>
      </c>
      <c r="F915" s="95"/>
      <c r="G915" s="95"/>
      <c r="H915" s="95"/>
      <c r="I915" s="93">
        <f t="shared" si="105"/>
        <v>0</v>
      </c>
      <c r="J915" s="95"/>
      <c r="K915" s="95"/>
      <c r="L915" s="95"/>
      <c r="M915" s="93">
        <f t="shared" si="106"/>
        <v>0</v>
      </c>
      <c r="N915" s="95"/>
      <c r="O915" s="95"/>
      <c r="P915" s="95"/>
      <c r="Q915" s="55" t="e">
        <f t="shared" si="107"/>
        <v>#DIV/0!</v>
      </c>
      <c r="R915" s="55" t="e">
        <f t="shared" si="108"/>
        <v>#DIV/0!</v>
      </c>
      <c r="S915" s="55" t="e">
        <f t="shared" si="109"/>
        <v>#DIV/0!</v>
      </c>
      <c r="T915" s="55" t="e">
        <f t="shared" si="110"/>
        <v>#DIV/0!</v>
      </c>
      <c r="U915" s="33" t="e">
        <f>M915/#REF!%</f>
        <v>#REF!</v>
      </c>
    </row>
    <row r="916" spans="1:21" ht="69" hidden="1" x14ac:dyDescent="0.3">
      <c r="A916" s="76"/>
      <c r="B916" s="34" t="s">
        <v>246</v>
      </c>
      <c r="C916" s="39" t="s">
        <v>346</v>
      </c>
      <c r="D916" s="95"/>
      <c r="E916" s="93">
        <f t="shared" si="104"/>
        <v>0</v>
      </c>
      <c r="F916" s="95"/>
      <c r="G916" s="95"/>
      <c r="H916" s="95"/>
      <c r="I916" s="93">
        <f t="shared" si="105"/>
        <v>0</v>
      </c>
      <c r="J916" s="95"/>
      <c r="K916" s="95"/>
      <c r="L916" s="95"/>
      <c r="M916" s="93">
        <f t="shared" si="106"/>
        <v>0</v>
      </c>
      <c r="N916" s="95"/>
      <c r="O916" s="95"/>
      <c r="P916" s="95"/>
      <c r="Q916" s="55" t="e">
        <f t="shared" si="107"/>
        <v>#DIV/0!</v>
      </c>
      <c r="R916" s="55" t="e">
        <f t="shared" si="108"/>
        <v>#DIV/0!</v>
      </c>
      <c r="S916" s="55" t="e">
        <f t="shared" si="109"/>
        <v>#DIV/0!</v>
      </c>
      <c r="T916" s="55" t="e">
        <f t="shared" si="110"/>
        <v>#DIV/0!</v>
      </c>
      <c r="U916" s="33" t="e">
        <f>M916/#REF!%</f>
        <v>#REF!</v>
      </c>
    </row>
    <row r="917" spans="1:21" ht="13.8" hidden="1" x14ac:dyDescent="0.3">
      <c r="A917" s="76"/>
      <c r="B917" s="34"/>
      <c r="C917" s="39" t="s">
        <v>171</v>
      </c>
      <c r="D917" s="95"/>
      <c r="E917" s="93">
        <f t="shared" si="104"/>
        <v>0</v>
      </c>
      <c r="F917" s="95"/>
      <c r="G917" s="95"/>
      <c r="H917" s="95"/>
      <c r="I917" s="93">
        <f t="shared" si="105"/>
        <v>0</v>
      </c>
      <c r="J917" s="95"/>
      <c r="K917" s="95"/>
      <c r="L917" s="95"/>
      <c r="M917" s="93">
        <f t="shared" si="106"/>
        <v>0</v>
      </c>
      <c r="N917" s="95"/>
      <c r="O917" s="95"/>
      <c r="P917" s="95"/>
      <c r="Q917" s="55" t="e">
        <f t="shared" si="107"/>
        <v>#DIV/0!</v>
      </c>
      <c r="R917" s="55" t="e">
        <f t="shared" si="108"/>
        <v>#DIV/0!</v>
      </c>
      <c r="S917" s="55" t="e">
        <f t="shared" si="109"/>
        <v>#DIV/0!</v>
      </c>
      <c r="T917" s="55" t="e">
        <f t="shared" si="110"/>
        <v>#DIV/0!</v>
      </c>
      <c r="U917" s="33" t="e">
        <f>M917/#REF!%</f>
        <v>#REF!</v>
      </c>
    </row>
    <row r="918" spans="1:21" ht="13.8" hidden="1" x14ac:dyDescent="0.3">
      <c r="A918" s="76"/>
      <c r="B918" s="34"/>
      <c r="C918" s="37" t="s">
        <v>176</v>
      </c>
      <c r="D918" s="95"/>
      <c r="E918" s="93">
        <f t="shared" si="104"/>
        <v>0</v>
      </c>
      <c r="F918" s="95"/>
      <c r="G918" s="95"/>
      <c r="H918" s="95"/>
      <c r="I918" s="93">
        <f t="shared" si="105"/>
        <v>0</v>
      </c>
      <c r="J918" s="95"/>
      <c r="K918" s="95"/>
      <c r="L918" s="95"/>
      <c r="M918" s="93">
        <f t="shared" si="106"/>
        <v>0</v>
      </c>
      <c r="N918" s="95"/>
      <c r="O918" s="95"/>
      <c r="P918" s="95"/>
      <c r="Q918" s="55" t="e">
        <f t="shared" si="107"/>
        <v>#DIV/0!</v>
      </c>
      <c r="R918" s="55" t="e">
        <f t="shared" si="108"/>
        <v>#DIV/0!</v>
      </c>
      <c r="S918" s="55" t="e">
        <f t="shared" si="109"/>
        <v>#DIV/0!</v>
      </c>
      <c r="T918" s="55" t="e">
        <f t="shared" si="110"/>
        <v>#DIV/0!</v>
      </c>
      <c r="U918" s="33" t="e">
        <f>M918/#REF!%</f>
        <v>#REF!</v>
      </c>
    </row>
    <row r="919" spans="1:21" ht="13.8" hidden="1" x14ac:dyDescent="0.3">
      <c r="A919" s="76"/>
      <c r="B919" s="34" t="s">
        <v>247</v>
      </c>
      <c r="C919" s="37" t="s">
        <v>30</v>
      </c>
      <c r="D919" s="95"/>
      <c r="E919" s="93">
        <f t="shared" si="104"/>
        <v>0</v>
      </c>
      <c r="F919" s="95"/>
      <c r="G919" s="95"/>
      <c r="H919" s="95"/>
      <c r="I919" s="93">
        <f t="shared" si="105"/>
        <v>0</v>
      </c>
      <c r="J919" s="95"/>
      <c r="K919" s="95"/>
      <c r="L919" s="95"/>
      <c r="M919" s="93">
        <f t="shared" si="106"/>
        <v>0</v>
      </c>
      <c r="N919" s="95"/>
      <c r="O919" s="95"/>
      <c r="P919" s="95"/>
      <c r="Q919" s="55" t="e">
        <f t="shared" si="107"/>
        <v>#DIV/0!</v>
      </c>
      <c r="R919" s="55" t="e">
        <f t="shared" si="108"/>
        <v>#DIV/0!</v>
      </c>
      <c r="S919" s="55" t="e">
        <f t="shared" si="109"/>
        <v>#DIV/0!</v>
      </c>
      <c r="T919" s="55" t="e">
        <f t="shared" si="110"/>
        <v>#DIV/0!</v>
      </c>
      <c r="U919" s="33" t="e">
        <f>M919/#REF!%</f>
        <v>#REF!</v>
      </c>
    </row>
    <row r="920" spans="1:21" ht="13.8" hidden="1" x14ac:dyDescent="0.3">
      <c r="A920" s="76"/>
      <c r="B920" s="34" t="s">
        <v>251</v>
      </c>
      <c r="C920" s="37" t="s">
        <v>348</v>
      </c>
      <c r="D920" s="95"/>
      <c r="E920" s="93">
        <f t="shared" si="104"/>
        <v>0</v>
      </c>
      <c r="F920" s="95"/>
      <c r="G920" s="95"/>
      <c r="H920" s="95"/>
      <c r="I920" s="93">
        <f t="shared" si="105"/>
        <v>0</v>
      </c>
      <c r="J920" s="95"/>
      <c r="K920" s="95"/>
      <c r="L920" s="95"/>
      <c r="M920" s="93">
        <f t="shared" si="106"/>
        <v>0</v>
      </c>
      <c r="N920" s="95"/>
      <c r="O920" s="95"/>
      <c r="P920" s="95"/>
      <c r="Q920" s="55" t="e">
        <f t="shared" si="107"/>
        <v>#DIV/0!</v>
      </c>
      <c r="R920" s="55" t="e">
        <f t="shared" si="108"/>
        <v>#DIV/0!</v>
      </c>
      <c r="S920" s="55" t="e">
        <f t="shared" si="109"/>
        <v>#DIV/0!</v>
      </c>
      <c r="T920" s="55" t="e">
        <f t="shared" si="110"/>
        <v>#DIV/0!</v>
      </c>
      <c r="U920" s="33" t="e">
        <f>M920/#REF!%</f>
        <v>#REF!</v>
      </c>
    </row>
    <row r="921" spans="1:21" ht="13.8" hidden="1" x14ac:dyDescent="0.3">
      <c r="A921" s="76"/>
      <c r="B921" s="34" t="s">
        <v>252</v>
      </c>
      <c r="C921" s="38" t="s">
        <v>349</v>
      </c>
      <c r="D921" s="95"/>
      <c r="E921" s="93">
        <f t="shared" si="104"/>
        <v>0</v>
      </c>
      <c r="F921" s="95"/>
      <c r="G921" s="95"/>
      <c r="H921" s="95"/>
      <c r="I921" s="93">
        <f t="shared" si="105"/>
        <v>0</v>
      </c>
      <c r="J921" s="95"/>
      <c r="K921" s="95"/>
      <c r="L921" s="95"/>
      <c r="M921" s="93">
        <f t="shared" si="106"/>
        <v>0</v>
      </c>
      <c r="N921" s="95"/>
      <c r="O921" s="95"/>
      <c r="P921" s="95"/>
      <c r="Q921" s="55" t="e">
        <f t="shared" si="107"/>
        <v>#DIV/0!</v>
      </c>
      <c r="R921" s="55" t="e">
        <f t="shared" si="108"/>
        <v>#DIV/0!</v>
      </c>
      <c r="S921" s="55" t="e">
        <f t="shared" si="109"/>
        <v>#DIV/0!</v>
      </c>
      <c r="T921" s="55" t="e">
        <f t="shared" si="110"/>
        <v>#DIV/0!</v>
      </c>
      <c r="U921" s="33" t="e">
        <f>M921/#REF!%</f>
        <v>#REF!</v>
      </c>
    </row>
    <row r="922" spans="1:21" ht="27.6" hidden="1" x14ac:dyDescent="0.3">
      <c r="A922" s="76"/>
      <c r="B922" s="34" t="s">
        <v>253</v>
      </c>
      <c r="C922" s="39" t="s">
        <v>350</v>
      </c>
      <c r="D922" s="95"/>
      <c r="E922" s="93">
        <f t="shared" si="104"/>
        <v>0</v>
      </c>
      <c r="F922" s="95"/>
      <c r="G922" s="95"/>
      <c r="H922" s="95"/>
      <c r="I922" s="93">
        <f t="shared" si="105"/>
        <v>0</v>
      </c>
      <c r="J922" s="95"/>
      <c r="K922" s="95"/>
      <c r="L922" s="95"/>
      <c r="M922" s="93">
        <f t="shared" si="106"/>
        <v>0</v>
      </c>
      <c r="N922" s="95"/>
      <c r="O922" s="95"/>
      <c r="P922" s="95"/>
      <c r="Q922" s="55" t="e">
        <f t="shared" si="107"/>
        <v>#DIV/0!</v>
      </c>
      <c r="R922" s="55" t="e">
        <f t="shared" si="108"/>
        <v>#DIV/0!</v>
      </c>
      <c r="S922" s="55" t="e">
        <f t="shared" si="109"/>
        <v>#DIV/0!</v>
      </c>
      <c r="T922" s="55" t="e">
        <f t="shared" si="110"/>
        <v>#DIV/0!</v>
      </c>
      <c r="U922" s="33" t="e">
        <f>M922/#REF!%</f>
        <v>#REF!</v>
      </c>
    </row>
    <row r="923" spans="1:21" ht="27.6" hidden="1" x14ac:dyDescent="0.3">
      <c r="A923" s="76"/>
      <c r="B923" s="34" t="s">
        <v>254</v>
      </c>
      <c r="C923" s="39" t="s">
        <v>351</v>
      </c>
      <c r="D923" s="95"/>
      <c r="E923" s="93">
        <f t="shared" si="104"/>
        <v>0</v>
      </c>
      <c r="F923" s="95"/>
      <c r="G923" s="95"/>
      <c r="H923" s="95"/>
      <c r="I923" s="93">
        <f t="shared" si="105"/>
        <v>0</v>
      </c>
      <c r="J923" s="95"/>
      <c r="K923" s="95"/>
      <c r="L923" s="95"/>
      <c r="M923" s="93">
        <f t="shared" si="106"/>
        <v>0</v>
      </c>
      <c r="N923" s="95"/>
      <c r="O923" s="95"/>
      <c r="P923" s="95"/>
      <c r="Q923" s="55" t="e">
        <f t="shared" si="107"/>
        <v>#DIV/0!</v>
      </c>
      <c r="R923" s="55" t="e">
        <f t="shared" si="108"/>
        <v>#DIV/0!</v>
      </c>
      <c r="S923" s="55" t="e">
        <f t="shared" si="109"/>
        <v>#DIV/0!</v>
      </c>
      <c r="T923" s="55" t="e">
        <f t="shared" si="110"/>
        <v>#DIV/0!</v>
      </c>
      <c r="U923" s="33" t="e">
        <f>M923/#REF!%</f>
        <v>#REF!</v>
      </c>
    </row>
    <row r="924" spans="1:21" ht="13.8" hidden="1" x14ac:dyDescent="0.3">
      <c r="A924" s="76"/>
      <c r="B924" s="34" t="s">
        <v>255</v>
      </c>
      <c r="C924" s="38" t="s">
        <v>352</v>
      </c>
      <c r="D924" s="95"/>
      <c r="E924" s="93">
        <f t="shared" si="104"/>
        <v>0</v>
      </c>
      <c r="F924" s="95"/>
      <c r="G924" s="95"/>
      <c r="H924" s="95"/>
      <c r="I924" s="93">
        <f t="shared" si="105"/>
        <v>0</v>
      </c>
      <c r="J924" s="95"/>
      <c r="K924" s="95"/>
      <c r="L924" s="95"/>
      <c r="M924" s="93">
        <f t="shared" si="106"/>
        <v>0</v>
      </c>
      <c r="N924" s="95"/>
      <c r="O924" s="95"/>
      <c r="P924" s="95"/>
      <c r="Q924" s="55" t="e">
        <f t="shared" si="107"/>
        <v>#DIV/0!</v>
      </c>
      <c r="R924" s="55" t="e">
        <f t="shared" si="108"/>
        <v>#DIV/0!</v>
      </c>
      <c r="S924" s="55" t="e">
        <f t="shared" si="109"/>
        <v>#DIV/0!</v>
      </c>
      <c r="T924" s="55" t="e">
        <f t="shared" si="110"/>
        <v>#DIV/0!</v>
      </c>
      <c r="U924" s="33" t="e">
        <f>M924/#REF!%</f>
        <v>#REF!</v>
      </c>
    </row>
    <row r="925" spans="1:21" ht="27.6" hidden="1" x14ac:dyDescent="0.3">
      <c r="A925" s="76"/>
      <c r="B925" s="34" t="s">
        <v>256</v>
      </c>
      <c r="C925" s="39" t="s">
        <v>350</v>
      </c>
      <c r="D925" s="95"/>
      <c r="E925" s="93">
        <f t="shared" si="104"/>
        <v>0</v>
      </c>
      <c r="F925" s="95"/>
      <c r="G925" s="95"/>
      <c r="H925" s="95"/>
      <c r="I925" s="93">
        <f t="shared" si="105"/>
        <v>0</v>
      </c>
      <c r="J925" s="95"/>
      <c r="K925" s="95"/>
      <c r="L925" s="95"/>
      <c r="M925" s="93">
        <f t="shared" si="106"/>
        <v>0</v>
      </c>
      <c r="N925" s="95"/>
      <c r="O925" s="95"/>
      <c r="P925" s="95"/>
      <c r="Q925" s="55" t="e">
        <f t="shared" si="107"/>
        <v>#DIV/0!</v>
      </c>
      <c r="R925" s="55" t="e">
        <f t="shared" si="108"/>
        <v>#DIV/0!</v>
      </c>
      <c r="S925" s="55" t="e">
        <f t="shared" si="109"/>
        <v>#DIV/0!</v>
      </c>
      <c r="T925" s="55" t="e">
        <f t="shared" si="110"/>
        <v>#DIV/0!</v>
      </c>
      <c r="U925" s="33" t="e">
        <f>M925/#REF!%</f>
        <v>#REF!</v>
      </c>
    </row>
    <row r="926" spans="1:21" ht="27.6" hidden="1" x14ac:dyDescent="0.3">
      <c r="A926" s="76"/>
      <c r="B926" s="34" t="s">
        <v>257</v>
      </c>
      <c r="C926" s="39" t="s">
        <v>351</v>
      </c>
      <c r="D926" s="95"/>
      <c r="E926" s="93">
        <f t="shared" si="104"/>
        <v>0</v>
      </c>
      <c r="F926" s="95"/>
      <c r="G926" s="95"/>
      <c r="H926" s="95"/>
      <c r="I926" s="93">
        <f t="shared" si="105"/>
        <v>0</v>
      </c>
      <c r="J926" s="95"/>
      <c r="K926" s="95"/>
      <c r="L926" s="95"/>
      <c r="M926" s="93">
        <f t="shared" si="106"/>
        <v>0</v>
      </c>
      <c r="N926" s="95"/>
      <c r="O926" s="95"/>
      <c r="P926" s="95"/>
      <c r="Q926" s="55" t="e">
        <f t="shared" si="107"/>
        <v>#DIV/0!</v>
      </c>
      <c r="R926" s="55" t="e">
        <f t="shared" si="108"/>
        <v>#DIV/0!</v>
      </c>
      <c r="S926" s="55" t="e">
        <f t="shared" si="109"/>
        <v>#DIV/0!</v>
      </c>
      <c r="T926" s="55" t="e">
        <f t="shared" si="110"/>
        <v>#DIV/0!</v>
      </c>
      <c r="U926" s="33" t="e">
        <f>M926/#REF!%</f>
        <v>#REF!</v>
      </c>
    </row>
    <row r="927" spans="1:21" ht="41.4" hidden="1" x14ac:dyDescent="0.3">
      <c r="A927" s="76"/>
      <c r="B927" s="34" t="s">
        <v>258</v>
      </c>
      <c r="C927" s="38" t="s">
        <v>353</v>
      </c>
      <c r="D927" s="95"/>
      <c r="E927" s="93">
        <f t="shared" si="104"/>
        <v>0</v>
      </c>
      <c r="F927" s="95"/>
      <c r="G927" s="95"/>
      <c r="H927" s="95"/>
      <c r="I927" s="93">
        <f t="shared" si="105"/>
        <v>0</v>
      </c>
      <c r="J927" s="95"/>
      <c r="K927" s="95"/>
      <c r="L927" s="95"/>
      <c r="M927" s="93">
        <f t="shared" si="106"/>
        <v>0</v>
      </c>
      <c r="N927" s="95"/>
      <c r="O927" s="95"/>
      <c r="P927" s="95"/>
      <c r="Q927" s="55" t="e">
        <f t="shared" si="107"/>
        <v>#DIV/0!</v>
      </c>
      <c r="R927" s="55" t="e">
        <f t="shared" si="108"/>
        <v>#DIV/0!</v>
      </c>
      <c r="S927" s="55" t="e">
        <f t="shared" si="109"/>
        <v>#DIV/0!</v>
      </c>
      <c r="T927" s="55" t="e">
        <f t="shared" si="110"/>
        <v>#DIV/0!</v>
      </c>
      <c r="U927" s="33" t="e">
        <f>M927/#REF!%</f>
        <v>#REF!</v>
      </c>
    </row>
    <row r="928" spans="1:21" ht="27.6" hidden="1" x14ac:dyDescent="0.3">
      <c r="A928" s="76"/>
      <c r="B928" s="34" t="s">
        <v>259</v>
      </c>
      <c r="C928" s="39" t="s">
        <v>350</v>
      </c>
      <c r="D928" s="95"/>
      <c r="E928" s="93">
        <f t="shared" si="104"/>
        <v>0</v>
      </c>
      <c r="F928" s="95"/>
      <c r="G928" s="95"/>
      <c r="H928" s="95"/>
      <c r="I928" s="93">
        <f t="shared" si="105"/>
        <v>0</v>
      </c>
      <c r="J928" s="95"/>
      <c r="K928" s="95"/>
      <c r="L928" s="95"/>
      <c r="M928" s="93">
        <f t="shared" si="106"/>
        <v>0</v>
      </c>
      <c r="N928" s="95"/>
      <c r="O928" s="95"/>
      <c r="P928" s="95"/>
      <c r="Q928" s="55" t="e">
        <f t="shared" si="107"/>
        <v>#DIV/0!</v>
      </c>
      <c r="R928" s="55" t="e">
        <f t="shared" si="108"/>
        <v>#DIV/0!</v>
      </c>
      <c r="S928" s="55" t="e">
        <f t="shared" si="109"/>
        <v>#DIV/0!</v>
      </c>
      <c r="T928" s="55" t="e">
        <f t="shared" si="110"/>
        <v>#DIV/0!</v>
      </c>
      <c r="U928" s="33" t="e">
        <f>M928/#REF!%</f>
        <v>#REF!</v>
      </c>
    </row>
    <row r="929" spans="1:21" ht="27.6" hidden="1" x14ac:dyDescent="0.3">
      <c r="A929" s="76"/>
      <c r="B929" s="34" t="s">
        <v>260</v>
      </c>
      <c r="C929" s="39" t="s">
        <v>351</v>
      </c>
      <c r="D929" s="95"/>
      <c r="E929" s="93">
        <f t="shared" si="104"/>
        <v>0</v>
      </c>
      <c r="F929" s="95"/>
      <c r="G929" s="95"/>
      <c r="H929" s="95"/>
      <c r="I929" s="93">
        <f t="shared" si="105"/>
        <v>0</v>
      </c>
      <c r="J929" s="95"/>
      <c r="K929" s="95"/>
      <c r="L929" s="95"/>
      <c r="M929" s="93">
        <f t="shared" si="106"/>
        <v>0</v>
      </c>
      <c r="N929" s="95"/>
      <c r="O929" s="95"/>
      <c r="P929" s="95"/>
      <c r="Q929" s="55" t="e">
        <f t="shared" si="107"/>
        <v>#DIV/0!</v>
      </c>
      <c r="R929" s="55" t="e">
        <f t="shared" si="108"/>
        <v>#DIV/0!</v>
      </c>
      <c r="S929" s="55" t="e">
        <f t="shared" si="109"/>
        <v>#DIV/0!</v>
      </c>
      <c r="T929" s="55" t="e">
        <f t="shared" si="110"/>
        <v>#DIV/0!</v>
      </c>
      <c r="U929" s="33" t="e">
        <f>M929/#REF!%</f>
        <v>#REF!</v>
      </c>
    </row>
    <row r="930" spans="1:21" ht="13.8" hidden="1" x14ac:dyDescent="0.3">
      <c r="A930" s="76"/>
      <c r="B930" s="34" t="s">
        <v>261</v>
      </c>
      <c r="C930" s="37" t="s">
        <v>354</v>
      </c>
      <c r="D930" s="95"/>
      <c r="E930" s="93">
        <f t="shared" si="104"/>
        <v>0</v>
      </c>
      <c r="F930" s="95"/>
      <c r="G930" s="95"/>
      <c r="H930" s="95"/>
      <c r="I930" s="93">
        <f t="shared" si="105"/>
        <v>0</v>
      </c>
      <c r="J930" s="95"/>
      <c r="K930" s="95"/>
      <c r="L930" s="95"/>
      <c r="M930" s="93">
        <f t="shared" si="106"/>
        <v>0</v>
      </c>
      <c r="N930" s="95"/>
      <c r="O930" s="95"/>
      <c r="P930" s="95"/>
      <c r="Q930" s="55" t="e">
        <f t="shared" si="107"/>
        <v>#DIV/0!</v>
      </c>
      <c r="R930" s="55" t="e">
        <f t="shared" si="108"/>
        <v>#DIV/0!</v>
      </c>
      <c r="S930" s="55" t="e">
        <f t="shared" si="109"/>
        <v>#DIV/0!</v>
      </c>
      <c r="T930" s="55" t="e">
        <f t="shared" si="110"/>
        <v>#DIV/0!</v>
      </c>
      <c r="U930" s="33" t="e">
        <f>M930/#REF!%</f>
        <v>#REF!</v>
      </c>
    </row>
    <row r="931" spans="1:21" ht="41.4" hidden="1" x14ac:dyDescent="0.3">
      <c r="A931" s="76"/>
      <c r="B931" s="34" t="s">
        <v>262</v>
      </c>
      <c r="C931" s="38" t="s">
        <v>355</v>
      </c>
      <c r="D931" s="95"/>
      <c r="E931" s="93">
        <f t="shared" si="104"/>
        <v>0</v>
      </c>
      <c r="F931" s="95"/>
      <c r="G931" s="95"/>
      <c r="H931" s="95"/>
      <c r="I931" s="93">
        <f t="shared" si="105"/>
        <v>0</v>
      </c>
      <c r="J931" s="95"/>
      <c r="K931" s="95"/>
      <c r="L931" s="95"/>
      <c r="M931" s="93">
        <f t="shared" si="106"/>
        <v>0</v>
      </c>
      <c r="N931" s="95"/>
      <c r="O931" s="95"/>
      <c r="P931" s="95"/>
      <c r="Q931" s="55" t="e">
        <f t="shared" si="107"/>
        <v>#DIV/0!</v>
      </c>
      <c r="R931" s="55" t="e">
        <f t="shared" si="108"/>
        <v>#DIV/0!</v>
      </c>
      <c r="S931" s="55" t="e">
        <f t="shared" si="109"/>
        <v>#DIV/0!</v>
      </c>
      <c r="T931" s="55" t="e">
        <f t="shared" si="110"/>
        <v>#DIV/0!</v>
      </c>
      <c r="U931" s="33" t="e">
        <f>M931/#REF!%</f>
        <v>#REF!</v>
      </c>
    </row>
    <row r="932" spans="1:21" ht="13.8" hidden="1" x14ac:dyDescent="0.3">
      <c r="A932" s="76"/>
      <c r="B932" s="34" t="s">
        <v>263</v>
      </c>
      <c r="C932" s="38" t="s">
        <v>356</v>
      </c>
      <c r="D932" s="95"/>
      <c r="E932" s="93">
        <f t="shared" si="104"/>
        <v>0</v>
      </c>
      <c r="F932" s="95"/>
      <c r="G932" s="95"/>
      <c r="H932" s="95"/>
      <c r="I932" s="93">
        <f t="shared" si="105"/>
        <v>0</v>
      </c>
      <c r="J932" s="95"/>
      <c r="K932" s="95"/>
      <c r="L932" s="95"/>
      <c r="M932" s="93">
        <f t="shared" si="106"/>
        <v>0</v>
      </c>
      <c r="N932" s="95"/>
      <c r="O932" s="95"/>
      <c r="P932" s="95"/>
      <c r="Q932" s="55" t="e">
        <f t="shared" si="107"/>
        <v>#DIV/0!</v>
      </c>
      <c r="R932" s="55" t="e">
        <f t="shared" si="108"/>
        <v>#DIV/0!</v>
      </c>
      <c r="S932" s="55" t="e">
        <f t="shared" si="109"/>
        <v>#DIV/0!</v>
      </c>
      <c r="T932" s="55" t="e">
        <f t="shared" si="110"/>
        <v>#DIV/0!</v>
      </c>
      <c r="U932" s="33" t="e">
        <f>M932/#REF!%</f>
        <v>#REF!</v>
      </c>
    </row>
    <row r="933" spans="1:21" ht="27.6" hidden="1" x14ac:dyDescent="0.3">
      <c r="A933" s="76"/>
      <c r="B933" s="34" t="s">
        <v>264</v>
      </c>
      <c r="C933" s="39" t="s">
        <v>357</v>
      </c>
      <c r="D933" s="95"/>
      <c r="E933" s="93">
        <f t="shared" si="104"/>
        <v>0</v>
      </c>
      <c r="F933" s="95"/>
      <c r="G933" s="95"/>
      <c r="H933" s="95"/>
      <c r="I933" s="93">
        <f t="shared" si="105"/>
        <v>0</v>
      </c>
      <c r="J933" s="95"/>
      <c r="K933" s="95"/>
      <c r="L933" s="95"/>
      <c r="M933" s="93">
        <f t="shared" si="106"/>
        <v>0</v>
      </c>
      <c r="N933" s="95"/>
      <c r="O933" s="95"/>
      <c r="P933" s="95"/>
      <c r="Q933" s="55" t="e">
        <f t="shared" si="107"/>
        <v>#DIV/0!</v>
      </c>
      <c r="R933" s="55" t="e">
        <f t="shared" si="108"/>
        <v>#DIV/0!</v>
      </c>
      <c r="S933" s="55" t="e">
        <f t="shared" si="109"/>
        <v>#DIV/0!</v>
      </c>
      <c r="T933" s="55" t="e">
        <f t="shared" si="110"/>
        <v>#DIV/0!</v>
      </c>
      <c r="U933" s="33" t="e">
        <f>M933/#REF!%</f>
        <v>#REF!</v>
      </c>
    </row>
    <row r="934" spans="1:21" ht="27.6" hidden="1" x14ac:dyDescent="0.3">
      <c r="A934" s="76"/>
      <c r="B934" s="34" t="s">
        <v>265</v>
      </c>
      <c r="C934" s="39" t="s">
        <v>358</v>
      </c>
      <c r="D934" s="95"/>
      <c r="E934" s="93">
        <f t="shared" si="104"/>
        <v>0</v>
      </c>
      <c r="F934" s="95"/>
      <c r="G934" s="95"/>
      <c r="H934" s="95"/>
      <c r="I934" s="93">
        <f t="shared" si="105"/>
        <v>0</v>
      </c>
      <c r="J934" s="95"/>
      <c r="K934" s="95"/>
      <c r="L934" s="95"/>
      <c r="M934" s="93">
        <f t="shared" si="106"/>
        <v>0</v>
      </c>
      <c r="N934" s="95"/>
      <c r="O934" s="95"/>
      <c r="P934" s="95"/>
      <c r="Q934" s="55" t="e">
        <f t="shared" si="107"/>
        <v>#DIV/0!</v>
      </c>
      <c r="R934" s="55" t="e">
        <f t="shared" si="108"/>
        <v>#DIV/0!</v>
      </c>
      <c r="S934" s="55" t="e">
        <f t="shared" si="109"/>
        <v>#DIV/0!</v>
      </c>
      <c r="T934" s="55" t="e">
        <f t="shared" si="110"/>
        <v>#DIV/0!</v>
      </c>
      <c r="U934" s="33" t="e">
        <f>M934/#REF!%</f>
        <v>#REF!</v>
      </c>
    </row>
    <row r="935" spans="1:21" ht="27.6" hidden="1" x14ac:dyDescent="0.3">
      <c r="A935" s="76"/>
      <c r="B935" s="34" t="s">
        <v>145</v>
      </c>
      <c r="C935" s="36" t="s">
        <v>359</v>
      </c>
      <c r="D935" s="95"/>
      <c r="E935" s="93">
        <f t="shared" si="104"/>
        <v>0</v>
      </c>
      <c r="F935" s="95"/>
      <c r="G935" s="95"/>
      <c r="H935" s="95"/>
      <c r="I935" s="93">
        <f t="shared" si="105"/>
        <v>0</v>
      </c>
      <c r="J935" s="95"/>
      <c r="K935" s="95"/>
      <c r="L935" s="95"/>
      <c r="M935" s="93">
        <f t="shared" si="106"/>
        <v>0</v>
      </c>
      <c r="N935" s="95"/>
      <c r="O935" s="95"/>
      <c r="P935" s="95"/>
      <c r="Q935" s="55" t="e">
        <f t="shared" si="107"/>
        <v>#DIV/0!</v>
      </c>
      <c r="R935" s="55" t="e">
        <f t="shared" si="108"/>
        <v>#DIV/0!</v>
      </c>
      <c r="S935" s="55" t="e">
        <f t="shared" si="109"/>
        <v>#DIV/0!</v>
      </c>
      <c r="T935" s="55" t="e">
        <f t="shared" si="110"/>
        <v>#DIV/0!</v>
      </c>
      <c r="U935" s="33" t="e">
        <f>M935/#REF!%</f>
        <v>#REF!</v>
      </c>
    </row>
    <row r="936" spans="1:21" ht="13.8" hidden="1" x14ac:dyDescent="0.3">
      <c r="A936" s="76"/>
      <c r="B936" s="34" t="s">
        <v>146</v>
      </c>
      <c r="C936" s="42" t="s">
        <v>664</v>
      </c>
      <c r="D936" s="95"/>
      <c r="E936" s="93">
        <f t="shared" si="104"/>
        <v>0</v>
      </c>
      <c r="F936" s="95"/>
      <c r="G936" s="95"/>
      <c r="H936" s="95"/>
      <c r="I936" s="93">
        <f t="shared" si="105"/>
        <v>0</v>
      </c>
      <c r="J936" s="95"/>
      <c r="K936" s="95"/>
      <c r="L936" s="95"/>
      <c r="M936" s="93">
        <f t="shared" si="106"/>
        <v>0</v>
      </c>
      <c r="N936" s="95"/>
      <c r="O936" s="95"/>
      <c r="P936" s="95"/>
      <c r="Q936" s="55" t="e">
        <f t="shared" si="107"/>
        <v>#DIV/0!</v>
      </c>
      <c r="R936" s="55" t="e">
        <f t="shared" si="108"/>
        <v>#DIV/0!</v>
      </c>
      <c r="S936" s="55" t="e">
        <f t="shared" si="109"/>
        <v>#DIV/0!</v>
      </c>
      <c r="T936" s="55" t="e">
        <f t="shared" si="110"/>
        <v>#DIV/0!</v>
      </c>
      <c r="U936" s="33" t="e">
        <f>M936/#REF!%</f>
        <v>#REF!</v>
      </c>
    </row>
    <row r="937" spans="1:21" ht="27.6" hidden="1" x14ac:dyDescent="0.3">
      <c r="A937" s="76"/>
      <c r="B937" s="34" t="s">
        <v>266</v>
      </c>
      <c r="C937" s="38" t="s">
        <v>360</v>
      </c>
      <c r="D937" s="95"/>
      <c r="E937" s="93">
        <f t="shared" si="104"/>
        <v>0</v>
      </c>
      <c r="F937" s="95"/>
      <c r="G937" s="95"/>
      <c r="H937" s="95"/>
      <c r="I937" s="93">
        <f t="shared" si="105"/>
        <v>0</v>
      </c>
      <c r="J937" s="95"/>
      <c r="K937" s="95"/>
      <c r="L937" s="95"/>
      <c r="M937" s="93">
        <f t="shared" si="106"/>
        <v>0</v>
      </c>
      <c r="N937" s="95"/>
      <c r="O937" s="95"/>
      <c r="P937" s="95"/>
      <c r="Q937" s="55" t="e">
        <f t="shared" si="107"/>
        <v>#DIV/0!</v>
      </c>
      <c r="R937" s="55" t="e">
        <f t="shared" si="108"/>
        <v>#DIV/0!</v>
      </c>
      <c r="S937" s="55" t="e">
        <f t="shared" si="109"/>
        <v>#DIV/0!</v>
      </c>
      <c r="T937" s="55" t="e">
        <f t="shared" si="110"/>
        <v>#DIV/0!</v>
      </c>
      <c r="U937" s="33" t="e">
        <f>M937/#REF!%</f>
        <v>#REF!</v>
      </c>
    </row>
    <row r="938" spans="1:21" ht="27.6" hidden="1" x14ac:dyDescent="0.3">
      <c r="A938" s="76"/>
      <c r="B938" s="34" t="s">
        <v>268</v>
      </c>
      <c r="C938" s="39" t="s">
        <v>362</v>
      </c>
      <c r="D938" s="95"/>
      <c r="E938" s="93">
        <f t="shared" si="104"/>
        <v>0</v>
      </c>
      <c r="F938" s="95"/>
      <c r="G938" s="95"/>
      <c r="H938" s="95"/>
      <c r="I938" s="93">
        <f t="shared" si="105"/>
        <v>0</v>
      </c>
      <c r="J938" s="95"/>
      <c r="K938" s="95"/>
      <c r="L938" s="95"/>
      <c r="M938" s="93">
        <f t="shared" si="106"/>
        <v>0</v>
      </c>
      <c r="N938" s="95"/>
      <c r="O938" s="95"/>
      <c r="P938" s="95"/>
      <c r="Q938" s="55" t="e">
        <f t="shared" si="107"/>
        <v>#DIV/0!</v>
      </c>
      <c r="R938" s="55" t="e">
        <f t="shared" si="108"/>
        <v>#DIV/0!</v>
      </c>
      <c r="S938" s="55" t="e">
        <f t="shared" si="109"/>
        <v>#DIV/0!</v>
      </c>
      <c r="T938" s="55" t="e">
        <f t="shared" si="110"/>
        <v>#DIV/0!</v>
      </c>
      <c r="U938" s="33" t="e">
        <f>M938/#REF!%</f>
        <v>#REF!</v>
      </c>
    </row>
    <row r="939" spans="1:21" ht="41.4" hidden="1" x14ac:dyDescent="0.3">
      <c r="A939" s="76"/>
      <c r="B939" s="34" t="s">
        <v>274</v>
      </c>
      <c r="C939" s="39" t="s">
        <v>368</v>
      </c>
      <c r="D939" s="95"/>
      <c r="E939" s="93">
        <f t="shared" si="104"/>
        <v>0</v>
      </c>
      <c r="F939" s="95"/>
      <c r="G939" s="95"/>
      <c r="H939" s="95"/>
      <c r="I939" s="93">
        <f t="shared" si="105"/>
        <v>0</v>
      </c>
      <c r="J939" s="95"/>
      <c r="K939" s="95"/>
      <c r="L939" s="95"/>
      <c r="M939" s="93">
        <f t="shared" si="106"/>
        <v>0</v>
      </c>
      <c r="N939" s="95"/>
      <c r="O939" s="95"/>
      <c r="P939" s="95"/>
      <c r="Q939" s="55" t="e">
        <f t="shared" si="107"/>
        <v>#DIV/0!</v>
      </c>
      <c r="R939" s="55" t="e">
        <f t="shared" si="108"/>
        <v>#DIV/0!</v>
      </c>
      <c r="S939" s="55" t="e">
        <f t="shared" si="109"/>
        <v>#DIV/0!</v>
      </c>
      <c r="T939" s="55" t="e">
        <f t="shared" si="110"/>
        <v>#DIV/0!</v>
      </c>
      <c r="U939" s="33" t="e">
        <f>M939/#REF!%</f>
        <v>#REF!</v>
      </c>
    </row>
    <row r="940" spans="1:21" ht="13.8" hidden="1" x14ac:dyDescent="0.3">
      <c r="A940" s="76"/>
      <c r="B940" s="32"/>
      <c r="C940" s="39"/>
      <c r="D940" s="95"/>
      <c r="E940" s="93">
        <f t="shared" si="104"/>
        <v>0</v>
      </c>
      <c r="F940" s="95"/>
      <c r="G940" s="95"/>
      <c r="H940" s="95"/>
      <c r="I940" s="93">
        <f t="shared" si="105"/>
        <v>0</v>
      </c>
      <c r="J940" s="95"/>
      <c r="K940" s="95"/>
      <c r="L940" s="95"/>
      <c r="M940" s="93">
        <f t="shared" si="106"/>
        <v>0</v>
      </c>
      <c r="N940" s="95"/>
      <c r="O940" s="95"/>
      <c r="P940" s="95"/>
      <c r="Q940" s="55" t="e">
        <f t="shared" si="107"/>
        <v>#DIV/0!</v>
      </c>
      <c r="R940" s="55" t="e">
        <f t="shared" si="108"/>
        <v>#DIV/0!</v>
      </c>
      <c r="S940" s="55" t="e">
        <f t="shared" si="109"/>
        <v>#DIV/0!</v>
      </c>
      <c r="T940" s="55" t="e">
        <f t="shared" si="110"/>
        <v>#DIV/0!</v>
      </c>
      <c r="U940" s="33" t="e">
        <f>M940/#REF!%</f>
        <v>#REF!</v>
      </c>
    </row>
    <row r="941" spans="1:21" ht="48" hidden="1" x14ac:dyDescent="0.3">
      <c r="A941" s="76" t="s">
        <v>304</v>
      </c>
      <c r="B941" s="32"/>
      <c r="C941" s="50" t="s">
        <v>305</v>
      </c>
      <c r="D941" s="95"/>
      <c r="E941" s="93">
        <f t="shared" si="104"/>
        <v>0</v>
      </c>
      <c r="F941" s="95"/>
      <c r="G941" s="95"/>
      <c r="H941" s="95"/>
      <c r="I941" s="93">
        <f t="shared" si="105"/>
        <v>0</v>
      </c>
      <c r="J941" s="95"/>
      <c r="K941" s="95"/>
      <c r="L941" s="95"/>
      <c r="M941" s="93">
        <f t="shared" si="106"/>
        <v>0</v>
      </c>
      <c r="N941" s="95"/>
      <c r="O941" s="95"/>
      <c r="P941" s="95"/>
      <c r="Q941" s="55" t="e">
        <f t="shared" si="107"/>
        <v>#DIV/0!</v>
      </c>
      <c r="R941" s="55" t="e">
        <f t="shared" si="108"/>
        <v>#DIV/0!</v>
      </c>
      <c r="S941" s="55" t="e">
        <f t="shared" si="109"/>
        <v>#DIV/0!</v>
      </c>
      <c r="T941" s="55" t="e">
        <f t="shared" si="110"/>
        <v>#DIV/0!</v>
      </c>
      <c r="U941" s="33" t="e">
        <f>M941/#REF!%</f>
        <v>#REF!</v>
      </c>
    </row>
    <row r="942" spans="1:21" ht="13.8" hidden="1" x14ac:dyDescent="0.3">
      <c r="A942" s="76"/>
      <c r="B942" s="32" t="s">
        <v>61</v>
      </c>
      <c r="C942" s="36" t="s">
        <v>170</v>
      </c>
      <c r="D942" s="95"/>
      <c r="E942" s="93">
        <f t="shared" si="104"/>
        <v>0</v>
      </c>
      <c r="F942" s="95"/>
      <c r="G942" s="95"/>
      <c r="H942" s="95"/>
      <c r="I942" s="93">
        <f t="shared" si="105"/>
        <v>0</v>
      </c>
      <c r="J942" s="95"/>
      <c r="K942" s="95"/>
      <c r="L942" s="95"/>
      <c r="M942" s="93">
        <f t="shared" si="106"/>
        <v>0</v>
      </c>
      <c r="N942" s="95"/>
      <c r="O942" s="95"/>
      <c r="P942" s="95"/>
      <c r="Q942" s="55" t="e">
        <f t="shared" si="107"/>
        <v>#DIV/0!</v>
      </c>
      <c r="R942" s="55" t="e">
        <f t="shared" si="108"/>
        <v>#DIV/0!</v>
      </c>
      <c r="S942" s="55" t="e">
        <f t="shared" si="109"/>
        <v>#DIV/0!</v>
      </c>
      <c r="T942" s="55" t="e">
        <f t="shared" si="110"/>
        <v>#DIV/0!</v>
      </c>
      <c r="U942" s="33" t="e">
        <f>M942/#REF!%</f>
        <v>#REF!</v>
      </c>
    </row>
    <row r="943" spans="1:21" ht="13.8" hidden="1" x14ac:dyDescent="0.3">
      <c r="A943" s="76"/>
      <c r="B943" s="32" t="s">
        <v>202</v>
      </c>
      <c r="C943" s="37" t="s">
        <v>176</v>
      </c>
      <c r="D943" s="95"/>
      <c r="E943" s="93">
        <f t="shared" si="104"/>
        <v>0</v>
      </c>
      <c r="F943" s="95"/>
      <c r="G943" s="95"/>
      <c r="H943" s="95"/>
      <c r="I943" s="93">
        <f t="shared" si="105"/>
        <v>0</v>
      </c>
      <c r="J943" s="95"/>
      <c r="K943" s="95"/>
      <c r="L943" s="95"/>
      <c r="M943" s="93">
        <f t="shared" si="106"/>
        <v>0</v>
      </c>
      <c r="N943" s="95"/>
      <c r="O943" s="95"/>
      <c r="P943" s="95"/>
      <c r="Q943" s="55" t="e">
        <f t="shared" si="107"/>
        <v>#DIV/0!</v>
      </c>
      <c r="R943" s="55" t="e">
        <f t="shared" si="108"/>
        <v>#DIV/0!</v>
      </c>
      <c r="S943" s="55" t="e">
        <f t="shared" si="109"/>
        <v>#DIV/0!</v>
      </c>
      <c r="T943" s="55" t="e">
        <f t="shared" si="110"/>
        <v>#DIV/0!</v>
      </c>
      <c r="U943" s="33" t="e">
        <f>M943/#REF!%</f>
        <v>#REF!</v>
      </c>
    </row>
    <row r="944" spans="1:21" ht="13.8" hidden="1" x14ac:dyDescent="0.3">
      <c r="A944" s="76"/>
      <c r="B944" s="32" t="s">
        <v>207</v>
      </c>
      <c r="C944" s="38" t="s">
        <v>181</v>
      </c>
      <c r="D944" s="95"/>
      <c r="E944" s="93">
        <f t="shared" si="104"/>
        <v>0</v>
      </c>
      <c r="F944" s="95"/>
      <c r="G944" s="95"/>
      <c r="H944" s="95"/>
      <c r="I944" s="93">
        <f t="shared" si="105"/>
        <v>0</v>
      </c>
      <c r="J944" s="95"/>
      <c r="K944" s="95"/>
      <c r="L944" s="95"/>
      <c r="M944" s="93">
        <f t="shared" si="106"/>
        <v>0</v>
      </c>
      <c r="N944" s="95"/>
      <c r="O944" s="95"/>
      <c r="P944" s="95"/>
      <c r="Q944" s="55" t="e">
        <f t="shared" si="107"/>
        <v>#DIV/0!</v>
      </c>
      <c r="R944" s="55" t="e">
        <f t="shared" si="108"/>
        <v>#DIV/0!</v>
      </c>
      <c r="S944" s="55" t="e">
        <f t="shared" si="109"/>
        <v>#DIV/0!</v>
      </c>
      <c r="T944" s="55" t="e">
        <f t="shared" si="110"/>
        <v>#DIV/0!</v>
      </c>
      <c r="U944" s="33" t="e">
        <f>M944/#REF!%</f>
        <v>#REF!</v>
      </c>
    </row>
    <row r="945" spans="1:22" ht="27.6" hidden="1" x14ac:dyDescent="0.3">
      <c r="A945" s="76"/>
      <c r="B945" s="32" t="s">
        <v>217</v>
      </c>
      <c r="C945" s="39" t="s">
        <v>292</v>
      </c>
      <c r="D945" s="95"/>
      <c r="E945" s="93">
        <f t="shared" si="104"/>
        <v>0</v>
      </c>
      <c r="F945" s="95"/>
      <c r="G945" s="95"/>
      <c r="H945" s="95"/>
      <c r="I945" s="93">
        <f t="shared" si="105"/>
        <v>0</v>
      </c>
      <c r="J945" s="95"/>
      <c r="K945" s="95"/>
      <c r="L945" s="95"/>
      <c r="M945" s="93">
        <f t="shared" si="106"/>
        <v>0</v>
      </c>
      <c r="N945" s="95"/>
      <c r="O945" s="95"/>
      <c r="P945" s="95"/>
      <c r="Q945" s="55" t="e">
        <f t="shared" si="107"/>
        <v>#DIV/0!</v>
      </c>
      <c r="R945" s="55" t="e">
        <f t="shared" si="108"/>
        <v>#DIV/0!</v>
      </c>
      <c r="S945" s="55" t="e">
        <f t="shared" si="109"/>
        <v>#DIV/0!</v>
      </c>
      <c r="T945" s="55" t="e">
        <f t="shared" si="110"/>
        <v>#DIV/0!</v>
      </c>
      <c r="U945" s="33" t="e">
        <f>M945/#REF!%</f>
        <v>#REF!</v>
      </c>
    </row>
    <row r="946" spans="1:22" ht="27.6" hidden="1" x14ac:dyDescent="0.3">
      <c r="A946" s="76"/>
      <c r="B946" s="32" t="s">
        <v>219</v>
      </c>
      <c r="C946" s="39" t="s">
        <v>294</v>
      </c>
      <c r="D946" s="95"/>
      <c r="E946" s="93">
        <f t="shared" si="104"/>
        <v>0</v>
      </c>
      <c r="F946" s="95"/>
      <c r="G946" s="95"/>
      <c r="H946" s="95"/>
      <c r="I946" s="93">
        <f t="shared" si="105"/>
        <v>0</v>
      </c>
      <c r="J946" s="95"/>
      <c r="K946" s="95"/>
      <c r="L946" s="95"/>
      <c r="M946" s="93">
        <f t="shared" si="106"/>
        <v>0</v>
      </c>
      <c r="N946" s="95"/>
      <c r="O946" s="95"/>
      <c r="P946" s="95"/>
      <c r="Q946" s="55" t="e">
        <f t="shared" si="107"/>
        <v>#DIV/0!</v>
      </c>
      <c r="R946" s="55" t="e">
        <f t="shared" si="108"/>
        <v>#DIV/0!</v>
      </c>
      <c r="S946" s="55" t="e">
        <f t="shared" si="109"/>
        <v>#DIV/0!</v>
      </c>
      <c r="T946" s="55" t="e">
        <f t="shared" si="110"/>
        <v>#DIV/0!</v>
      </c>
      <c r="U946" s="33" t="e">
        <f>M946/#REF!%</f>
        <v>#REF!</v>
      </c>
    </row>
    <row r="947" spans="1:22" ht="27.6" hidden="1" x14ac:dyDescent="0.3">
      <c r="A947" s="76"/>
      <c r="B947" s="34" t="s">
        <v>145</v>
      </c>
      <c r="C947" s="36" t="s">
        <v>359</v>
      </c>
      <c r="D947" s="95"/>
      <c r="E947" s="93">
        <f t="shared" si="104"/>
        <v>0</v>
      </c>
      <c r="F947" s="95"/>
      <c r="G947" s="95"/>
      <c r="H947" s="95"/>
      <c r="I947" s="93">
        <f t="shared" si="105"/>
        <v>0</v>
      </c>
      <c r="J947" s="95"/>
      <c r="K947" s="95"/>
      <c r="L947" s="95"/>
      <c r="M947" s="93">
        <f t="shared" si="106"/>
        <v>0</v>
      </c>
      <c r="N947" s="95"/>
      <c r="O947" s="95"/>
      <c r="P947" s="95"/>
      <c r="Q947" s="55" t="e">
        <f t="shared" si="107"/>
        <v>#DIV/0!</v>
      </c>
      <c r="R947" s="55" t="e">
        <f t="shared" si="108"/>
        <v>#DIV/0!</v>
      </c>
      <c r="S947" s="55" t="e">
        <f t="shared" si="109"/>
        <v>#DIV/0!</v>
      </c>
      <c r="T947" s="55" t="e">
        <f t="shared" si="110"/>
        <v>#DIV/0!</v>
      </c>
      <c r="U947" s="33" t="e">
        <f>M947/#REF!%</f>
        <v>#REF!</v>
      </c>
    </row>
    <row r="948" spans="1:22" ht="13.8" hidden="1" x14ac:dyDescent="0.3">
      <c r="A948" s="76"/>
      <c r="B948" s="34" t="s">
        <v>146</v>
      </c>
      <c r="C948" s="42" t="s">
        <v>664</v>
      </c>
      <c r="D948" s="95"/>
      <c r="E948" s="93">
        <f t="shared" si="104"/>
        <v>0</v>
      </c>
      <c r="F948" s="95"/>
      <c r="G948" s="95"/>
      <c r="H948" s="95"/>
      <c r="I948" s="93">
        <f t="shared" si="105"/>
        <v>0</v>
      </c>
      <c r="J948" s="95"/>
      <c r="K948" s="95"/>
      <c r="L948" s="95"/>
      <c r="M948" s="93">
        <f t="shared" si="106"/>
        <v>0</v>
      </c>
      <c r="N948" s="95"/>
      <c r="O948" s="95"/>
      <c r="P948" s="95"/>
      <c r="Q948" s="55" t="e">
        <f t="shared" si="107"/>
        <v>#DIV/0!</v>
      </c>
      <c r="R948" s="55" t="e">
        <f t="shared" si="108"/>
        <v>#DIV/0!</v>
      </c>
      <c r="S948" s="55" t="e">
        <f t="shared" si="109"/>
        <v>#DIV/0!</v>
      </c>
      <c r="T948" s="55" t="e">
        <f t="shared" si="110"/>
        <v>#DIV/0!</v>
      </c>
      <c r="U948" s="33" t="e">
        <f>M948/#REF!%</f>
        <v>#REF!</v>
      </c>
    </row>
    <row r="949" spans="1:22" ht="27.6" hidden="1" x14ac:dyDescent="0.3">
      <c r="A949" s="76"/>
      <c r="B949" s="32" t="s">
        <v>20</v>
      </c>
      <c r="C949" s="39" t="s">
        <v>21</v>
      </c>
      <c r="D949" s="95"/>
      <c r="E949" s="93">
        <f t="shared" si="104"/>
        <v>0</v>
      </c>
      <c r="F949" s="95"/>
      <c r="G949" s="95"/>
      <c r="H949" s="95"/>
      <c r="I949" s="93">
        <f t="shared" si="105"/>
        <v>0</v>
      </c>
      <c r="J949" s="95"/>
      <c r="K949" s="95"/>
      <c r="L949" s="95"/>
      <c r="M949" s="93">
        <f t="shared" si="106"/>
        <v>0</v>
      </c>
      <c r="N949" s="95"/>
      <c r="O949" s="95"/>
      <c r="P949" s="95"/>
      <c r="Q949" s="55" t="e">
        <f t="shared" si="107"/>
        <v>#DIV/0!</v>
      </c>
      <c r="R949" s="55" t="e">
        <f t="shared" si="108"/>
        <v>#DIV/0!</v>
      </c>
      <c r="S949" s="55" t="e">
        <f t="shared" si="109"/>
        <v>#DIV/0!</v>
      </c>
      <c r="T949" s="55" t="e">
        <f t="shared" si="110"/>
        <v>#DIV/0!</v>
      </c>
      <c r="U949" s="33" t="e">
        <f>M949/#REF!%</f>
        <v>#REF!</v>
      </c>
    </row>
    <row r="950" spans="1:22" ht="27.6" hidden="1" x14ac:dyDescent="0.3">
      <c r="A950" s="76"/>
      <c r="B950" s="32"/>
      <c r="C950" s="51" t="s">
        <v>22</v>
      </c>
      <c r="D950" s="95"/>
      <c r="E950" s="93">
        <f t="shared" si="104"/>
        <v>0</v>
      </c>
      <c r="F950" s="95"/>
      <c r="G950" s="95"/>
      <c r="H950" s="95"/>
      <c r="I950" s="93">
        <f t="shared" si="105"/>
        <v>0</v>
      </c>
      <c r="J950" s="95"/>
      <c r="K950" s="95"/>
      <c r="L950" s="95"/>
      <c r="M950" s="93">
        <f t="shared" si="106"/>
        <v>0</v>
      </c>
      <c r="N950" s="95"/>
      <c r="O950" s="95"/>
      <c r="P950" s="95"/>
      <c r="Q950" s="55" t="e">
        <f t="shared" si="107"/>
        <v>#DIV/0!</v>
      </c>
      <c r="R950" s="55" t="e">
        <f t="shared" si="108"/>
        <v>#DIV/0!</v>
      </c>
      <c r="S950" s="55" t="e">
        <f t="shared" si="109"/>
        <v>#DIV/0!</v>
      </c>
      <c r="T950" s="55" t="e">
        <f t="shared" si="110"/>
        <v>#DIV/0!</v>
      </c>
      <c r="U950" s="33" t="e">
        <f>M950/#REF!%</f>
        <v>#REF!</v>
      </c>
    </row>
    <row r="951" spans="1:22" ht="27.6" hidden="1" x14ac:dyDescent="0.3">
      <c r="A951" s="76"/>
      <c r="B951" s="32"/>
      <c r="C951" s="36" t="s">
        <v>359</v>
      </c>
      <c r="D951" s="95"/>
      <c r="E951" s="93">
        <f t="shared" si="104"/>
        <v>0</v>
      </c>
      <c r="F951" s="95"/>
      <c r="G951" s="95"/>
      <c r="H951" s="95"/>
      <c r="I951" s="93">
        <f t="shared" si="105"/>
        <v>0</v>
      </c>
      <c r="J951" s="95"/>
      <c r="K951" s="95"/>
      <c r="L951" s="95"/>
      <c r="M951" s="93">
        <f t="shared" si="106"/>
        <v>0</v>
      </c>
      <c r="N951" s="95"/>
      <c r="O951" s="95"/>
      <c r="P951" s="95"/>
      <c r="Q951" s="55" t="e">
        <f t="shared" si="107"/>
        <v>#DIV/0!</v>
      </c>
      <c r="R951" s="55" t="e">
        <f t="shared" si="108"/>
        <v>#DIV/0!</v>
      </c>
      <c r="S951" s="55" t="e">
        <f t="shared" si="109"/>
        <v>#DIV/0!</v>
      </c>
      <c r="T951" s="55" t="e">
        <f t="shared" si="110"/>
        <v>#DIV/0!</v>
      </c>
      <c r="U951" s="33" t="e">
        <f>M951/#REF!%</f>
        <v>#REF!</v>
      </c>
    </row>
    <row r="952" spans="1:22" ht="13.8" hidden="1" x14ac:dyDescent="0.3">
      <c r="A952" s="76"/>
      <c r="B952" s="32"/>
      <c r="C952" s="42" t="s">
        <v>664</v>
      </c>
      <c r="D952" s="95"/>
      <c r="E952" s="93">
        <f t="shared" si="104"/>
        <v>0</v>
      </c>
      <c r="F952" s="95"/>
      <c r="G952" s="95"/>
      <c r="H952" s="95"/>
      <c r="I952" s="93">
        <f t="shared" si="105"/>
        <v>0</v>
      </c>
      <c r="J952" s="95"/>
      <c r="K952" s="95"/>
      <c r="L952" s="95"/>
      <c r="M952" s="93">
        <f t="shared" si="106"/>
        <v>0</v>
      </c>
      <c r="N952" s="95"/>
      <c r="O952" s="95"/>
      <c r="P952" s="95"/>
      <c r="Q952" s="55" t="e">
        <f t="shared" si="107"/>
        <v>#DIV/0!</v>
      </c>
      <c r="R952" s="55" t="e">
        <f t="shared" si="108"/>
        <v>#DIV/0!</v>
      </c>
      <c r="S952" s="55" t="e">
        <f t="shared" si="109"/>
        <v>#DIV/0!</v>
      </c>
      <c r="T952" s="55" t="e">
        <f t="shared" si="110"/>
        <v>#DIV/0!</v>
      </c>
      <c r="U952" s="33" t="e">
        <f>M952/#REF!%</f>
        <v>#REF!</v>
      </c>
    </row>
    <row r="953" spans="1:22" ht="41.4" hidden="1" x14ac:dyDescent="0.3">
      <c r="A953" s="76"/>
      <c r="B953" s="32"/>
      <c r="C953" s="39" t="s">
        <v>23</v>
      </c>
      <c r="D953" s="95"/>
      <c r="E953" s="93">
        <f t="shared" si="104"/>
        <v>0</v>
      </c>
      <c r="F953" s="95"/>
      <c r="G953" s="95"/>
      <c r="H953" s="95"/>
      <c r="I953" s="93">
        <f t="shared" si="105"/>
        <v>0</v>
      </c>
      <c r="J953" s="95"/>
      <c r="K953" s="95"/>
      <c r="L953" s="95"/>
      <c r="M953" s="93">
        <f t="shared" si="106"/>
        <v>0</v>
      </c>
      <c r="N953" s="95"/>
      <c r="O953" s="95"/>
      <c r="P953" s="95"/>
      <c r="Q953" s="55" t="e">
        <f t="shared" si="107"/>
        <v>#DIV/0!</v>
      </c>
      <c r="R953" s="55" t="e">
        <f t="shared" si="108"/>
        <v>#DIV/0!</v>
      </c>
      <c r="S953" s="55" t="e">
        <f t="shared" si="109"/>
        <v>#DIV/0!</v>
      </c>
      <c r="T953" s="55" t="e">
        <f t="shared" si="110"/>
        <v>#DIV/0!</v>
      </c>
      <c r="U953" s="33" t="e">
        <f>M953/#REF!%</f>
        <v>#REF!</v>
      </c>
    </row>
    <row r="954" spans="1:22" ht="27.6" hidden="1" x14ac:dyDescent="0.3">
      <c r="A954" s="76"/>
      <c r="B954" s="32"/>
      <c r="C954" s="39" t="s">
        <v>21</v>
      </c>
      <c r="D954" s="95"/>
      <c r="E954" s="93">
        <f t="shared" si="104"/>
        <v>0</v>
      </c>
      <c r="F954" s="95"/>
      <c r="G954" s="95"/>
      <c r="H954" s="95"/>
      <c r="I954" s="93">
        <f t="shared" si="105"/>
        <v>0</v>
      </c>
      <c r="J954" s="95"/>
      <c r="K954" s="95"/>
      <c r="L954" s="95"/>
      <c r="M954" s="93">
        <f t="shared" si="106"/>
        <v>0</v>
      </c>
      <c r="N954" s="95"/>
      <c r="O954" s="95"/>
      <c r="P954" s="95"/>
      <c r="Q954" s="55" t="e">
        <f t="shared" si="107"/>
        <v>#DIV/0!</v>
      </c>
      <c r="R954" s="55" t="e">
        <f t="shared" si="108"/>
        <v>#DIV/0!</v>
      </c>
      <c r="S954" s="55" t="e">
        <f t="shared" si="109"/>
        <v>#DIV/0!</v>
      </c>
      <c r="T954" s="55" t="e">
        <f t="shared" si="110"/>
        <v>#DIV/0!</v>
      </c>
      <c r="U954" s="33" t="e">
        <f>M954/#REF!%</f>
        <v>#REF!</v>
      </c>
    </row>
    <row r="955" spans="1:22" ht="41.4" hidden="1" x14ac:dyDescent="0.3">
      <c r="A955" s="76"/>
      <c r="B955" s="32"/>
      <c r="C955" s="39" t="s">
        <v>24</v>
      </c>
      <c r="D955" s="95"/>
      <c r="E955" s="93">
        <f t="shared" si="104"/>
        <v>0</v>
      </c>
      <c r="F955" s="95"/>
      <c r="G955" s="95"/>
      <c r="H955" s="95"/>
      <c r="I955" s="93">
        <f t="shared" si="105"/>
        <v>0</v>
      </c>
      <c r="J955" s="95"/>
      <c r="K955" s="95"/>
      <c r="L955" s="95"/>
      <c r="M955" s="93">
        <f t="shared" si="106"/>
        <v>0</v>
      </c>
      <c r="N955" s="95"/>
      <c r="O955" s="95"/>
      <c r="P955" s="95"/>
      <c r="Q955" s="55" t="e">
        <f t="shared" si="107"/>
        <v>#DIV/0!</v>
      </c>
      <c r="R955" s="55" t="e">
        <f t="shared" si="108"/>
        <v>#DIV/0!</v>
      </c>
      <c r="S955" s="55" t="e">
        <f t="shared" si="109"/>
        <v>#DIV/0!</v>
      </c>
      <c r="T955" s="55" t="e">
        <f t="shared" si="110"/>
        <v>#DIV/0!</v>
      </c>
      <c r="U955" s="33" t="e">
        <f>M955/#REF!%</f>
        <v>#REF!</v>
      </c>
    </row>
    <row r="956" spans="1:22" ht="48" hidden="1" x14ac:dyDescent="0.3">
      <c r="A956" s="75" t="s">
        <v>410</v>
      </c>
      <c r="B956" s="52" t="s">
        <v>60</v>
      </c>
      <c r="C956" s="47" t="s">
        <v>682</v>
      </c>
      <c r="D956" s="92"/>
      <c r="E956" s="93">
        <f t="shared" si="104"/>
        <v>0</v>
      </c>
      <c r="F956" s="92"/>
      <c r="G956" s="92"/>
      <c r="H956" s="92"/>
      <c r="I956" s="93">
        <f t="shared" si="105"/>
        <v>0</v>
      </c>
      <c r="J956" s="92"/>
      <c r="K956" s="92"/>
      <c r="L956" s="92"/>
      <c r="M956" s="93">
        <f t="shared" si="106"/>
        <v>0</v>
      </c>
      <c r="N956" s="92"/>
      <c r="O956" s="92"/>
      <c r="P956" s="92"/>
      <c r="Q956" s="55" t="e">
        <f t="shared" si="107"/>
        <v>#DIV/0!</v>
      </c>
      <c r="R956" s="55" t="e">
        <f t="shared" si="108"/>
        <v>#DIV/0!</v>
      </c>
      <c r="S956" s="55" t="e">
        <f t="shared" si="109"/>
        <v>#DIV/0!</v>
      </c>
      <c r="T956" s="55" t="e">
        <f t="shared" si="110"/>
        <v>#DIV/0!</v>
      </c>
      <c r="U956" s="33" t="e">
        <f>M956/#REF!%</f>
        <v>#REF!</v>
      </c>
      <c r="V956" s="19"/>
    </row>
    <row r="957" spans="1:22" ht="27.6" hidden="1" x14ac:dyDescent="0.3">
      <c r="A957" s="75"/>
      <c r="B957" s="46"/>
      <c r="C957" s="35" t="s">
        <v>680</v>
      </c>
      <c r="D957" s="92"/>
      <c r="E957" s="93">
        <f t="shared" si="104"/>
        <v>0</v>
      </c>
      <c r="F957" s="92"/>
      <c r="G957" s="92"/>
      <c r="H957" s="92"/>
      <c r="I957" s="93">
        <f t="shared" si="105"/>
        <v>0</v>
      </c>
      <c r="J957" s="92"/>
      <c r="K957" s="92"/>
      <c r="L957" s="92"/>
      <c r="M957" s="93">
        <f t="shared" si="106"/>
        <v>0</v>
      </c>
      <c r="N957" s="92"/>
      <c r="O957" s="92"/>
      <c r="P957" s="92"/>
      <c r="Q957" s="55" t="e">
        <f t="shared" si="107"/>
        <v>#DIV/0!</v>
      </c>
      <c r="R957" s="55" t="e">
        <f t="shared" si="108"/>
        <v>#DIV/0!</v>
      </c>
      <c r="S957" s="55" t="e">
        <f t="shared" si="109"/>
        <v>#DIV/0!</v>
      </c>
      <c r="T957" s="55" t="e">
        <f t="shared" si="110"/>
        <v>#DIV/0!</v>
      </c>
      <c r="U957" s="33" t="e">
        <f>M957/#REF!%</f>
        <v>#REF!</v>
      </c>
      <c r="V957" s="19"/>
    </row>
    <row r="958" spans="1:22" ht="13.8" hidden="1" x14ac:dyDescent="0.3">
      <c r="A958" s="75"/>
      <c r="B958" s="46" t="s">
        <v>61</v>
      </c>
      <c r="C958" s="36" t="s">
        <v>7</v>
      </c>
      <c r="D958" s="92"/>
      <c r="E958" s="93">
        <f t="shared" si="104"/>
        <v>0</v>
      </c>
      <c r="F958" s="92"/>
      <c r="G958" s="92"/>
      <c r="H958" s="92"/>
      <c r="I958" s="93">
        <f t="shared" si="105"/>
        <v>0</v>
      </c>
      <c r="J958" s="92"/>
      <c r="K958" s="92"/>
      <c r="L958" s="92"/>
      <c r="M958" s="93">
        <f t="shared" si="106"/>
        <v>0</v>
      </c>
      <c r="N958" s="92"/>
      <c r="O958" s="92"/>
      <c r="P958" s="92"/>
      <c r="Q958" s="55" t="e">
        <f t="shared" si="107"/>
        <v>#DIV/0!</v>
      </c>
      <c r="R958" s="55" t="e">
        <f t="shared" si="108"/>
        <v>#DIV/0!</v>
      </c>
      <c r="S958" s="55" t="e">
        <f t="shared" si="109"/>
        <v>#DIV/0!</v>
      </c>
      <c r="T958" s="55" t="e">
        <f t="shared" si="110"/>
        <v>#DIV/0!</v>
      </c>
      <c r="U958" s="33" t="e">
        <f>M958/#REF!%</f>
        <v>#REF!</v>
      </c>
      <c r="V958" s="19"/>
    </row>
    <row r="959" spans="1:22" ht="13.8" hidden="1" x14ac:dyDescent="0.3">
      <c r="A959" s="75"/>
      <c r="B959" s="46" t="s">
        <v>197</v>
      </c>
      <c r="C959" s="37" t="s">
        <v>683</v>
      </c>
      <c r="D959" s="92"/>
      <c r="E959" s="93">
        <f t="shared" si="104"/>
        <v>0</v>
      </c>
      <c r="F959" s="92"/>
      <c r="G959" s="92"/>
      <c r="H959" s="92"/>
      <c r="I959" s="93">
        <f t="shared" si="105"/>
        <v>0</v>
      </c>
      <c r="J959" s="92"/>
      <c r="K959" s="92"/>
      <c r="L959" s="92"/>
      <c r="M959" s="93">
        <f t="shared" si="106"/>
        <v>0</v>
      </c>
      <c r="N959" s="92"/>
      <c r="O959" s="92"/>
      <c r="P959" s="92"/>
      <c r="Q959" s="55" t="e">
        <f t="shared" si="107"/>
        <v>#DIV/0!</v>
      </c>
      <c r="R959" s="55" t="e">
        <f t="shared" si="108"/>
        <v>#DIV/0!</v>
      </c>
      <c r="S959" s="55" t="e">
        <f t="shared" si="109"/>
        <v>#DIV/0!</v>
      </c>
      <c r="T959" s="55" t="e">
        <f t="shared" si="110"/>
        <v>#DIV/0!</v>
      </c>
      <c r="U959" s="33" t="e">
        <f>M959/#REF!%</f>
        <v>#REF!</v>
      </c>
    </row>
    <row r="960" spans="1:22" ht="13.8" hidden="1" x14ac:dyDescent="0.3">
      <c r="A960" s="75"/>
      <c r="B960" s="46" t="s">
        <v>198</v>
      </c>
      <c r="C960" s="38" t="s">
        <v>172</v>
      </c>
      <c r="D960" s="92"/>
      <c r="E960" s="93">
        <f t="shared" si="104"/>
        <v>0</v>
      </c>
      <c r="F960" s="92"/>
      <c r="G960" s="92"/>
      <c r="H960" s="92"/>
      <c r="I960" s="93">
        <f t="shared" si="105"/>
        <v>0</v>
      </c>
      <c r="J960" s="92"/>
      <c r="K960" s="92"/>
      <c r="L960" s="92"/>
      <c r="M960" s="93">
        <f t="shared" si="106"/>
        <v>0</v>
      </c>
      <c r="N960" s="92"/>
      <c r="O960" s="92"/>
      <c r="P960" s="92"/>
      <c r="Q960" s="55" t="e">
        <f t="shared" si="107"/>
        <v>#DIV/0!</v>
      </c>
      <c r="R960" s="55" t="e">
        <f t="shared" si="108"/>
        <v>#DIV/0!</v>
      </c>
      <c r="S960" s="55" t="e">
        <f t="shared" si="109"/>
        <v>#DIV/0!</v>
      </c>
      <c r="T960" s="55" t="e">
        <f t="shared" si="110"/>
        <v>#DIV/0!</v>
      </c>
      <c r="U960" s="33" t="e">
        <f>M960/#REF!%</f>
        <v>#REF!</v>
      </c>
    </row>
    <row r="961" spans="1:21" ht="27.6" hidden="1" x14ac:dyDescent="0.3">
      <c r="A961" s="75"/>
      <c r="B961" s="46" t="s">
        <v>199</v>
      </c>
      <c r="C961" s="39" t="s">
        <v>173</v>
      </c>
      <c r="D961" s="92"/>
      <c r="E961" s="93">
        <f t="shared" si="104"/>
        <v>0</v>
      </c>
      <c r="F961" s="92"/>
      <c r="G961" s="92"/>
      <c r="H961" s="92"/>
      <c r="I961" s="93">
        <f t="shared" si="105"/>
        <v>0</v>
      </c>
      <c r="J961" s="92"/>
      <c r="K961" s="92"/>
      <c r="L961" s="92"/>
      <c r="M961" s="93">
        <f t="shared" si="106"/>
        <v>0</v>
      </c>
      <c r="N961" s="92"/>
      <c r="O961" s="92"/>
      <c r="P961" s="92"/>
      <c r="Q961" s="55" t="e">
        <f t="shared" si="107"/>
        <v>#DIV/0!</v>
      </c>
      <c r="R961" s="55" t="e">
        <f t="shared" si="108"/>
        <v>#DIV/0!</v>
      </c>
      <c r="S961" s="55" t="e">
        <f t="shared" si="109"/>
        <v>#DIV/0!</v>
      </c>
      <c r="T961" s="55" t="e">
        <f t="shared" si="110"/>
        <v>#DIV/0!</v>
      </c>
      <c r="U961" s="33" t="e">
        <f>M961/#REF!%</f>
        <v>#REF!</v>
      </c>
    </row>
    <row r="962" spans="1:21" ht="27.6" hidden="1" x14ac:dyDescent="0.3">
      <c r="A962" s="75"/>
      <c r="B962" s="46" t="s">
        <v>200</v>
      </c>
      <c r="C962" s="39" t="s">
        <v>174</v>
      </c>
      <c r="D962" s="92"/>
      <c r="E962" s="93">
        <f t="shared" si="104"/>
        <v>0</v>
      </c>
      <c r="F962" s="92"/>
      <c r="G962" s="92"/>
      <c r="H962" s="92"/>
      <c r="I962" s="93">
        <f t="shared" si="105"/>
        <v>0</v>
      </c>
      <c r="J962" s="92"/>
      <c r="K962" s="92"/>
      <c r="L962" s="92"/>
      <c r="M962" s="93">
        <f t="shared" si="106"/>
        <v>0</v>
      </c>
      <c r="N962" s="92"/>
      <c r="O962" s="92"/>
      <c r="P962" s="92"/>
      <c r="Q962" s="55" t="e">
        <f t="shared" si="107"/>
        <v>#DIV/0!</v>
      </c>
      <c r="R962" s="55" t="e">
        <f t="shared" si="108"/>
        <v>#DIV/0!</v>
      </c>
      <c r="S962" s="55" t="e">
        <f t="shared" si="109"/>
        <v>#DIV/0!</v>
      </c>
      <c r="T962" s="55" t="e">
        <f t="shared" si="110"/>
        <v>#DIV/0!</v>
      </c>
      <c r="U962" s="33" t="e">
        <f>M962/#REF!%</f>
        <v>#REF!</v>
      </c>
    </row>
    <row r="963" spans="1:21" ht="13.8" hidden="1" x14ac:dyDescent="0.3">
      <c r="A963" s="75"/>
      <c r="B963" s="46" t="s">
        <v>201</v>
      </c>
      <c r="C963" s="38" t="s">
        <v>175</v>
      </c>
      <c r="D963" s="92"/>
      <c r="E963" s="93">
        <f t="shared" si="104"/>
        <v>0</v>
      </c>
      <c r="F963" s="92"/>
      <c r="G963" s="92"/>
      <c r="H963" s="92"/>
      <c r="I963" s="93">
        <f t="shared" si="105"/>
        <v>0</v>
      </c>
      <c r="J963" s="92"/>
      <c r="K963" s="92"/>
      <c r="L963" s="92"/>
      <c r="M963" s="93">
        <f t="shared" si="106"/>
        <v>0</v>
      </c>
      <c r="N963" s="92"/>
      <c r="O963" s="92"/>
      <c r="P963" s="92"/>
      <c r="Q963" s="55" t="e">
        <f t="shared" si="107"/>
        <v>#DIV/0!</v>
      </c>
      <c r="R963" s="55" t="e">
        <f t="shared" si="108"/>
        <v>#DIV/0!</v>
      </c>
      <c r="S963" s="55" t="e">
        <f t="shared" si="109"/>
        <v>#DIV/0!</v>
      </c>
      <c r="T963" s="55" t="e">
        <f t="shared" si="110"/>
        <v>#DIV/0!</v>
      </c>
      <c r="U963" s="33" t="e">
        <f>M963/#REF!%</f>
        <v>#REF!</v>
      </c>
    </row>
    <row r="964" spans="1:21" ht="27.6" hidden="1" x14ac:dyDescent="0.3">
      <c r="A964" s="75"/>
      <c r="B964" s="46" t="s">
        <v>202</v>
      </c>
      <c r="C964" s="37" t="s">
        <v>36</v>
      </c>
      <c r="D964" s="92"/>
      <c r="E964" s="93">
        <f t="shared" si="104"/>
        <v>0</v>
      </c>
      <c r="F964" s="92"/>
      <c r="G964" s="92"/>
      <c r="H964" s="92"/>
      <c r="I964" s="93">
        <f t="shared" si="105"/>
        <v>0</v>
      </c>
      <c r="J964" s="92"/>
      <c r="K964" s="92"/>
      <c r="L964" s="92"/>
      <c r="M964" s="93">
        <f t="shared" si="106"/>
        <v>0</v>
      </c>
      <c r="N964" s="92"/>
      <c r="O964" s="92"/>
      <c r="P964" s="92"/>
      <c r="Q964" s="55" t="e">
        <f t="shared" si="107"/>
        <v>#DIV/0!</v>
      </c>
      <c r="R964" s="55" t="e">
        <f t="shared" si="108"/>
        <v>#DIV/0!</v>
      </c>
      <c r="S964" s="55" t="e">
        <f t="shared" si="109"/>
        <v>#DIV/0!</v>
      </c>
      <c r="T964" s="55" t="e">
        <f t="shared" si="110"/>
        <v>#DIV/0!</v>
      </c>
      <c r="U964" s="33" t="e">
        <f>M964/#REF!%</f>
        <v>#REF!</v>
      </c>
    </row>
    <row r="965" spans="1:21" ht="13.8" hidden="1" x14ac:dyDescent="0.3">
      <c r="A965" s="75"/>
      <c r="B965" s="46" t="s">
        <v>203</v>
      </c>
      <c r="C965" s="37" t="s">
        <v>176</v>
      </c>
      <c r="D965" s="92"/>
      <c r="E965" s="93">
        <f t="shared" si="104"/>
        <v>0</v>
      </c>
      <c r="F965" s="92"/>
      <c r="G965" s="92"/>
      <c r="H965" s="92"/>
      <c r="I965" s="93">
        <f t="shared" si="105"/>
        <v>0</v>
      </c>
      <c r="J965" s="92"/>
      <c r="K965" s="92"/>
      <c r="L965" s="92"/>
      <c r="M965" s="93">
        <f t="shared" si="106"/>
        <v>0</v>
      </c>
      <c r="N965" s="92"/>
      <c r="O965" s="92"/>
      <c r="P965" s="92"/>
      <c r="Q965" s="55" t="e">
        <f t="shared" si="107"/>
        <v>#DIV/0!</v>
      </c>
      <c r="R965" s="55" t="e">
        <f t="shared" si="108"/>
        <v>#DIV/0!</v>
      </c>
      <c r="S965" s="55" t="e">
        <f t="shared" si="109"/>
        <v>#DIV/0!</v>
      </c>
      <c r="T965" s="55" t="e">
        <f t="shared" si="110"/>
        <v>#DIV/0!</v>
      </c>
      <c r="U965" s="33" t="e">
        <f>M965/#REF!%</f>
        <v>#REF!</v>
      </c>
    </row>
    <row r="966" spans="1:21" ht="13.8" hidden="1" x14ac:dyDescent="0.3">
      <c r="A966" s="75"/>
      <c r="B966" s="46" t="s">
        <v>204</v>
      </c>
      <c r="C966" s="37" t="s">
        <v>176</v>
      </c>
      <c r="D966" s="92"/>
      <c r="E966" s="93">
        <f t="shared" si="104"/>
        <v>0</v>
      </c>
      <c r="F966" s="92"/>
      <c r="G966" s="92"/>
      <c r="H966" s="92"/>
      <c r="I966" s="93">
        <f t="shared" si="105"/>
        <v>0</v>
      </c>
      <c r="J966" s="92"/>
      <c r="K966" s="92"/>
      <c r="L966" s="92"/>
      <c r="M966" s="93">
        <f t="shared" si="106"/>
        <v>0</v>
      </c>
      <c r="N966" s="92"/>
      <c r="O966" s="92"/>
      <c r="P966" s="92"/>
      <c r="Q966" s="55" t="e">
        <f t="shared" si="107"/>
        <v>#DIV/0!</v>
      </c>
      <c r="R966" s="55" t="e">
        <f t="shared" si="108"/>
        <v>#DIV/0!</v>
      </c>
      <c r="S966" s="55" t="e">
        <f t="shared" si="109"/>
        <v>#DIV/0!</v>
      </c>
      <c r="T966" s="55" t="e">
        <f t="shared" si="110"/>
        <v>#DIV/0!</v>
      </c>
      <c r="U966" s="33" t="e">
        <f>M966/#REF!%</f>
        <v>#REF!</v>
      </c>
    </row>
    <row r="967" spans="1:21" ht="27.6" hidden="1" x14ac:dyDescent="0.3">
      <c r="A967" s="75"/>
      <c r="B967" s="46" t="s">
        <v>205</v>
      </c>
      <c r="C967" s="37" t="s">
        <v>176</v>
      </c>
      <c r="D967" s="92"/>
      <c r="E967" s="93">
        <f t="shared" si="104"/>
        <v>0</v>
      </c>
      <c r="F967" s="92"/>
      <c r="G967" s="92"/>
      <c r="H967" s="92"/>
      <c r="I967" s="93">
        <f t="shared" si="105"/>
        <v>0</v>
      </c>
      <c r="J967" s="92"/>
      <c r="K967" s="92"/>
      <c r="L967" s="92"/>
      <c r="M967" s="93">
        <f t="shared" si="106"/>
        <v>0</v>
      </c>
      <c r="N967" s="92"/>
      <c r="O967" s="92"/>
      <c r="P967" s="92"/>
      <c r="Q967" s="55" t="e">
        <f t="shared" si="107"/>
        <v>#DIV/0!</v>
      </c>
      <c r="R967" s="55" t="e">
        <f t="shared" si="108"/>
        <v>#DIV/0!</v>
      </c>
      <c r="S967" s="55" t="e">
        <f t="shared" si="109"/>
        <v>#DIV/0!</v>
      </c>
      <c r="T967" s="55" t="e">
        <f t="shared" si="110"/>
        <v>#DIV/0!</v>
      </c>
      <c r="U967" s="33" t="e">
        <f>M967/#REF!%</f>
        <v>#REF!</v>
      </c>
    </row>
    <row r="968" spans="1:21" ht="27.6" hidden="1" x14ac:dyDescent="0.3">
      <c r="A968" s="75"/>
      <c r="B968" s="46" t="s">
        <v>206</v>
      </c>
      <c r="C968" s="37" t="s">
        <v>176</v>
      </c>
      <c r="D968" s="92"/>
      <c r="E968" s="93">
        <f t="shared" si="104"/>
        <v>0</v>
      </c>
      <c r="F968" s="92"/>
      <c r="G968" s="92"/>
      <c r="H968" s="92"/>
      <c r="I968" s="93">
        <f t="shared" si="105"/>
        <v>0</v>
      </c>
      <c r="J968" s="92"/>
      <c r="K968" s="92"/>
      <c r="L968" s="92"/>
      <c r="M968" s="93">
        <f t="shared" si="106"/>
        <v>0</v>
      </c>
      <c r="N968" s="92"/>
      <c r="O968" s="92"/>
      <c r="P968" s="92"/>
      <c r="Q968" s="55" t="e">
        <f t="shared" si="107"/>
        <v>#DIV/0!</v>
      </c>
      <c r="R968" s="55" t="e">
        <f t="shared" si="108"/>
        <v>#DIV/0!</v>
      </c>
      <c r="S968" s="55" t="e">
        <f t="shared" si="109"/>
        <v>#DIV/0!</v>
      </c>
      <c r="T968" s="55" t="e">
        <f t="shared" si="110"/>
        <v>#DIV/0!</v>
      </c>
      <c r="U968" s="33" t="e">
        <f>M968/#REF!%</f>
        <v>#REF!</v>
      </c>
    </row>
    <row r="969" spans="1:21" ht="13.8" hidden="1" x14ac:dyDescent="0.3">
      <c r="A969" s="75"/>
      <c r="B969" s="46" t="s">
        <v>207</v>
      </c>
      <c r="C969" s="37" t="s">
        <v>176</v>
      </c>
      <c r="D969" s="92"/>
      <c r="E969" s="93">
        <f t="shared" si="104"/>
        <v>0</v>
      </c>
      <c r="F969" s="92"/>
      <c r="G969" s="92"/>
      <c r="H969" s="92"/>
      <c r="I969" s="93">
        <f t="shared" si="105"/>
        <v>0</v>
      </c>
      <c r="J969" s="92"/>
      <c r="K969" s="92"/>
      <c r="L969" s="92"/>
      <c r="M969" s="93">
        <f t="shared" si="106"/>
        <v>0</v>
      </c>
      <c r="N969" s="92"/>
      <c r="O969" s="92"/>
      <c r="P969" s="92"/>
      <c r="Q969" s="55" t="e">
        <f t="shared" si="107"/>
        <v>#DIV/0!</v>
      </c>
      <c r="R969" s="55" t="e">
        <f t="shared" si="108"/>
        <v>#DIV/0!</v>
      </c>
      <c r="S969" s="55" t="e">
        <f t="shared" si="109"/>
        <v>#DIV/0!</v>
      </c>
      <c r="T969" s="55" t="e">
        <f t="shared" si="110"/>
        <v>#DIV/0!</v>
      </c>
      <c r="U969" s="33" t="e">
        <f>M969/#REF!%</f>
        <v>#REF!</v>
      </c>
    </row>
    <row r="970" spans="1:21" ht="27.6" hidden="1" x14ac:dyDescent="0.3">
      <c r="A970" s="75"/>
      <c r="B970" s="46" t="s">
        <v>208</v>
      </c>
      <c r="C970" s="37" t="s">
        <v>176</v>
      </c>
      <c r="D970" s="92"/>
      <c r="E970" s="93">
        <f t="shared" si="104"/>
        <v>0</v>
      </c>
      <c r="F970" s="92"/>
      <c r="G970" s="92"/>
      <c r="H970" s="92"/>
      <c r="I970" s="93">
        <f t="shared" si="105"/>
        <v>0</v>
      </c>
      <c r="J970" s="92"/>
      <c r="K970" s="92"/>
      <c r="L970" s="92"/>
      <c r="M970" s="93">
        <f t="shared" si="106"/>
        <v>0</v>
      </c>
      <c r="N970" s="92"/>
      <c r="O970" s="92"/>
      <c r="P970" s="92"/>
      <c r="Q970" s="55" t="e">
        <f t="shared" si="107"/>
        <v>#DIV/0!</v>
      </c>
      <c r="R970" s="55" t="e">
        <f t="shared" si="108"/>
        <v>#DIV/0!</v>
      </c>
      <c r="S970" s="55" t="e">
        <f t="shared" si="109"/>
        <v>#DIV/0!</v>
      </c>
      <c r="T970" s="55" t="e">
        <f t="shared" si="110"/>
        <v>#DIV/0!</v>
      </c>
      <c r="U970" s="33" t="e">
        <f>M970/#REF!%</f>
        <v>#REF!</v>
      </c>
    </row>
    <row r="971" spans="1:21" ht="27.6" hidden="1" x14ac:dyDescent="0.3">
      <c r="A971" s="75"/>
      <c r="B971" s="46" t="s">
        <v>209</v>
      </c>
      <c r="C971" s="37" t="s">
        <v>176</v>
      </c>
      <c r="D971" s="92"/>
      <c r="E971" s="93">
        <f t="shared" ref="E971:E1034" si="111">F971+G971</f>
        <v>0</v>
      </c>
      <c r="F971" s="92"/>
      <c r="G971" s="92"/>
      <c r="H971" s="92"/>
      <c r="I971" s="93">
        <f t="shared" ref="I971:I1034" si="112">J971+K971</f>
        <v>0</v>
      </c>
      <c r="J971" s="92"/>
      <c r="K971" s="92"/>
      <c r="L971" s="92"/>
      <c r="M971" s="93">
        <f t="shared" ref="M971:M1034" si="113">N971+O971</f>
        <v>0</v>
      </c>
      <c r="N971" s="92"/>
      <c r="O971" s="92"/>
      <c r="P971" s="92"/>
      <c r="Q971" s="55" t="e">
        <f t="shared" ref="Q971:Q1034" si="114">M971/I971*100</f>
        <v>#DIV/0!</v>
      </c>
      <c r="R971" s="55" t="e">
        <f t="shared" ref="R971:R1034" si="115">N971/J971*100</f>
        <v>#DIV/0!</v>
      </c>
      <c r="S971" s="55" t="e">
        <f t="shared" ref="S971:S1034" si="116">O971/K971*100</f>
        <v>#DIV/0!</v>
      </c>
      <c r="T971" s="55" t="e">
        <f t="shared" ref="T971:T1034" si="117">P971/L971*100</f>
        <v>#DIV/0!</v>
      </c>
      <c r="U971" s="33" t="e">
        <f>M971/#REF!%</f>
        <v>#REF!</v>
      </c>
    </row>
    <row r="972" spans="1:21" ht="27.6" hidden="1" x14ac:dyDescent="0.3">
      <c r="A972" s="75"/>
      <c r="B972" s="46" t="s">
        <v>210</v>
      </c>
      <c r="C972" s="37" t="s">
        <v>176</v>
      </c>
      <c r="D972" s="92"/>
      <c r="E972" s="93">
        <f t="shared" si="111"/>
        <v>0</v>
      </c>
      <c r="F972" s="92"/>
      <c r="G972" s="92"/>
      <c r="H972" s="92"/>
      <c r="I972" s="93">
        <f t="shared" si="112"/>
        <v>0</v>
      </c>
      <c r="J972" s="92"/>
      <c r="K972" s="92"/>
      <c r="L972" s="92"/>
      <c r="M972" s="93">
        <f t="shared" si="113"/>
        <v>0</v>
      </c>
      <c r="N972" s="92"/>
      <c r="O972" s="92"/>
      <c r="P972" s="92"/>
      <c r="Q972" s="55" t="e">
        <f t="shared" si="114"/>
        <v>#DIV/0!</v>
      </c>
      <c r="R972" s="55" t="e">
        <f t="shared" si="115"/>
        <v>#DIV/0!</v>
      </c>
      <c r="S972" s="55" t="e">
        <f t="shared" si="116"/>
        <v>#DIV/0!</v>
      </c>
      <c r="T972" s="55" t="e">
        <f t="shared" si="117"/>
        <v>#DIV/0!</v>
      </c>
      <c r="U972" s="33" t="e">
        <f>M972/#REF!%</f>
        <v>#REF!</v>
      </c>
    </row>
    <row r="973" spans="1:21" ht="27.6" hidden="1" x14ac:dyDescent="0.3">
      <c r="A973" s="75"/>
      <c r="B973" s="46" t="s">
        <v>211</v>
      </c>
      <c r="C973" s="37" t="s">
        <v>176</v>
      </c>
      <c r="D973" s="92"/>
      <c r="E973" s="93">
        <f t="shared" si="111"/>
        <v>0</v>
      </c>
      <c r="F973" s="92"/>
      <c r="G973" s="92"/>
      <c r="H973" s="92"/>
      <c r="I973" s="93">
        <f t="shared" si="112"/>
        <v>0</v>
      </c>
      <c r="J973" s="92"/>
      <c r="K973" s="92"/>
      <c r="L973" s="92"/>
      <c r="M973" s="93">
        <f t="shared" si="113"/>
        <v>0</v>
      </c>
      <c r="N973" s="92"/>
      <c r="O973" s="92"/>
      <c r="P973" s="92"/>
      <c r="Q973" s="55" t="e">
        <f t="shared" si="114"/>
        <v>#DIV/0!</v>
      </c>
      <c r="R973" s="55" t="e">
        <f t="shared" si="115"/>
        <v>#DIV/0!</v>
      </c>
      <c r="S973" s="55" t="e">
        <f t="shared" si="116"/>
        <v>#DIV/0!</v>
      </c>
      <c r="T973" s="55" t="e">
        <f t="shared" si="117"/>
        <v>#DIV/0!</v>
      </c>
      <c r="U973" s="33" t="e">
        <f>M973/#REF!%</f>
        <v>#REF!</v>
      </c>
    </row>
    <row r="974" spans="1:21" ht="27.6" hidden="1" x14ac:dyDescent="0.3">
      <c r="A974" s="75"/>
      <c r="B974" s="46" t="s">
        <v>212</v>
      </c>
      <c r="C974" s="37" t="s">
        <v>176</v>
      </c>
      <c r="D974" s="92"/>
      <c r="E974" s="93">
        <f t="shared" si="111"/>
        <v>0</v>
      </c>
      <c r="F974" s="92"/>
      <c r="G974" s="92"/>
      <c r="H974" s="92"/>
      <c r="I974" s="93">
        <f t="shared" si="112"/>
        <v>0</v>
      </c>
      <c r="J974" s="92"/>
      <c r="K974" s="92"/>
      <c r="L974" s="92"/>
      <c r="M974" s="93">
        <f t="shared" si="113"/>
        <v>0</v>
      </c>
      <c r="N974" s="92"/>
      <c r="O974" s="92"/>
      <c r="P974" s="92"/>
      <c r="Q974" s="55" t="e">
        <f t="shared" si="114"/>
        <v>#DIV/0!</v>
      </c>
      <c r="R974" s="55" t="e">
        <f t="shared" si="115"/>
        <v>#DIV/0!</v>
      </c>
      <c r="S974" s="55" t="e">
        <f t="shared" si="116"/>
        <v>#DIV/0!</v>
      </c>
      <c r="T974" s="55" t="e">
        <f t="shared" si="117"/>
        <v>#DIV/0!</v>
      </c>
      <c r="U974" s="33" t="e">
        <f>M974/#REF!%</f>
        <v>#REF!</v>
      </c>
    </row>
    <row r="975" spans="1:21" ht="27.6" hidden="1" x14ac:dyDescent="0.3">
      <c r="A975" s="75"/>
      <c r="B975" s="46" t="s">
        <v>213</v>
      </c>
      <c r="C975" s="37" t="s">
        <v>176</v>
      </c>
      <c r="D975" s="92"/>
      <c r="E975" s="93">
        <f t="shared" si="111"/>
        <v>0</v>
      </c>
      <c r="F975" s="92"/>
      <c r="G975" s="92"/>
      <c r="H975" s="92"/>
      <c r="I975" s="93">
        <f t="shared" si="112"/>
        <v>0</v>
      </c>
      <c r="J975" s="92"/>
      <c r="K975" s="92"/>
      <c r="L975" s="92"/>
      <c r="M975" s="93">
        <f t="shared" si="113"/>
        <v>0</v>
      </c>
      <c r="N975" s="92"/>
      <c r="O975" s="92"/>
      <c r="P975" s="92"/>
      <c r="Q975" s="55" t="e">
        <f t="shared" si="114"/>
        <v>#DIV/0!</v>
      </c>
      <c r="R975" s="55" t="e">
        <f t="shared" si="115"/>
        <v>#DIV/0!</v>
      </c>
      <c r="S975" s="55" t="e">
        <f t="shared" si="116"/>
        <v>#DIV/0!</v>
      </c>
      <c r="T975" s="55" t="e">
        <f t="shared" si="117"/>
        <v>#DIV/0!</v>
      </c>
      <c r="U975" s="33" t="e">
        <f>M975/#REF!%</f>
        <v>#REF!</v>
      </c>
    </row>
    <row r="976" spans="1:21" ht="27.6" hidden="1" x14ac:dyDescent="0.3">
      <c r="A976" s="75"/>
      <c r="B976" s="46" t="s">
        <v>214</v>
      </c>
      <c r="C976" s="37" t="s">
        <v>176</v>
      </c>
      <c r="D976" s="92"/>
      <c r="E976" s="93">
        <f t="shared" si="111"/>
        <v>0</v>
      </c>
      <c r="F976" s="92"/>
      <c r="G976" s="92"/>
      <c r="H976" s="92"/>
      <c r="I976" s="93">
        <f t="shared" si="112"/>
        <v>0</v>
      </c>
      <c r="J976" s="92"/>
      <c r="K976" s="92"/>
      <c r="L976" s="92"/>
      <c r="M976" s="93">
        <f t="shared" si="113"/>
        <v>0</v>
      </c>
      <c r="N976" s="92"/>
      <c r="O976" s="92"/>
      <c r="P976" s="92"/>
      <c r="Q976" s="55" t="e">
        <f t="shared" si="114"/>
        <v>#DIV/0!</v>
      </c>
      <c r="R976" s="55" t="e">
        <f t="shared" si="115"/>
        <v>#DIV/0!</v>
      </c>
      <c r="S976" s="55" t="e">
        <f t="shared" si="116"/>
        <v>#DIV/0!</v>
      </c>
      <c r="T976" s="55" t="e">
        <f t="shared" si="117"/>
        <v>#DIV/0!</v>
      </c>
      <c r="U976" s="33" t="e">
        <f>M976/#REF!%</f>
        <v>#REF!</v>
      </c>
    </row>
    <row r="977" spans="1:21" ht="27.6" hidden="1" x14ac:dyDescent="0.3">
      <c r="A977" s="75"/>
      <c r="B977" s="46" t="s">
        <v>215</v>
      </c>
      <c r="C977" s="37" t="s">
        <v>176</v>
      </c>
      <c r="D977" s="92"/>
      <c r="E977" s="93">
        <f t="shared" si="111"/>
        <v>0</v>
      </c>
      <c r="F977" s="92"/>
      <c r="G977" s="92"/>
      <c r="H977" s="92"/>
      <c r="I977" s="93">
        <f t="shared" si="112"/>
        <v>0</v>
      </c>
      <c r="J977" s="92"/>
      <c r="K977" s="92"/>
      <c r="L977" s="92"/>
      <c r="M977" s="93">
        <f t="shared" si="113"/>
        <v>0</v>
      </c>
      <c r="N977" s="92"/>
      <c r="O977" s="92"/>
      <c r="P977" s="92"/>
      <c r="Q977" s="55" t="e">
        <f t="shared" si="114"/>
        <v>#DIV/0!</v>
      </c>
      <c r="R977" s="55" t="e">
        <f t="shared" si="115"/>
        <v>#DIV/0!</v>
      </c>
      <c r="S977" s="55" t="e">
        <f t="shared" si="116"/>
        <v>#DIV/0!</v>
      </c>
      <c r="T977" s="55" t="e">
        <f t="shared" si="117"/>
        <v>#DIV/0!</v>
      </c>
      <c r="U977" s="33" t="e">
        <f>M977/#REF!%</f>
        <v>#REF!</v>
      </c>
    </row>
    <row r="978" spans="1:21" ht="27.6" hidden="1" x14ac:dyDescent="0.3">
      <c r="A978" s="75"/>
      <c r="B978" s="46" t="s">
        <v>216</v>
      </c>
      <c r="C978" s="37" t="s">
        <v>176</v>
      </c>
      <c r="D978" s="92"/>
      <c r="E978" s="93">
        <f t="shared" si="111"/>
        <v>0</v>
      </c>
      <c r="F978" s="92"/>
      <c r="G978" s="92"/>
      <c r="H978" s="92"/>
      <c r="I978" s="93">
        <f t="shared" si="112"/>
        <v>0</v>
      </c>
      <c r="J978" s="92"/>
      <c r="K978" s="92"/>
      <c r="L978" s="92"/>
      <c r="M978" s="93">
        <f t="shared" si="113"/>
        <v>0</v>
      </c>
      <c r="N978" s="92"/>
      <c r="O978" s="92"/>
      <c r="P978" s="92"/>
      <c r="Q978" s="55" t="e">
        <f t="shared" si="114"/>
        <v>#DIV/0!</v>
      </c>
      <c r="R978" s="55" t="e">
        <f t="shared" si="115"/>
        <v>#DIV/0!</v>
      </c>
      <c r="S978" s="55" t="e">
        <f t="shared" si="116"/>
        <v>#DIV/0!</v>
      </c>
      <c r="T978" s="55" t="e">
        <f t="shared" si="117"/>
        <v>#DIV/0!</v>
      </c>
      <c r="U978" s="33" t="e">
        <f>M978/#REF!%</f>
        <v>#REF!</v>
      </c>
    </row>
    <row r="979" spans="1:21" ht="27.6" hidden="1" x14ac:dyDescent="0.3">
      <c r="A979" s="75"/>
      <c r="B979" s="46" t="s">
        <v>217</v>
      </c>
      <c r="C979" s="37" t="s">
        <v>176</v>
      </c>
      <c r="D979" s="92"/>
      <c r="E979" s="93">
        <f t="shared" si="111"/>
        <v>0</v>
      </c>
      <c r="F979" s="92"/>
      <c r="G979" s="92"/>
      <c r="H979" s="92"/>
      <c r="I979" s="93">
        <f t="shared" si="112"/>
        <v>0</v>
      </c>
      <c r="J979" s="92"/>
      <c r="K979" s="92"/>
      <c r="L979" s="92"/>
      <c r="M979" s="93">
        <f t="shared" si="113"/>
        <v>0</v>
      </c>
      <c r="N979" s="92"/>
      <c r="O979" s="92"/>
      <c r="P979" s="92"/>
      <c r="Q979" s="55" t="e">
        <f t="shared" si="114"/>
        <v>#DIV/0!</v>
      </c>
      <c r="R979" s="55" t="e">
        <f t="shared" si="115"/>
        <v>#DIV/0!</v>
      </c>
      <c r="S979" s="55" t="e">
        <f t="shared" si="116"/>
        <v>#DIV/0!</v>
      </c>
      <c r="T979" s="55" t="e">
        <f t="shared" si="117"/>
        <v>#DIV/0!</v>
      </c>
      <c r="U979" s="33" t="e">
        <f>M979/#REF!%</f>
        <v>#REF!</v>
      </c>
    </row>
    <row r="980" spans="1:21" ht="27.6" hidden="1" x14ac:dyDescent="0.3">
      <c r="A980" s="75"/>
      <c r="B980" s="46" t="s">
        <v>218</v>
      </c>
      <c r="C980" s="37" t="s">
        <v>176</v>
      </c>
      <c r="D980" s="92"/>
      <c r="E980" s="93">
        <f t="shared" si="111"/>
        <v>0</v>
      </c>
      <c r="F980" s="92"/>
      <c r="G980" s="92"/>
      <c r="H980" s="92"/>
      <c r="I980" s="93">
        <f t="shared" si="112"/>
        <v>0</v>
      </c>
      <c r="J980" s="92"/>
      <c r="K980" s="92"/>
      <c r="L980" s="92"/>
      <c r="M980" s="93">
        <f t="shared" si="113"/>
        <v>0</v>
      </c>
      <c r="N980" s="92"/>
      <c r="O980" s="92"/>
      <c r="P980" s="92"/>
      <c r="Q980" s="55" t="e">
        <f t="shared" si="114"/>
        <v>#DIV/0!</v>
      </c>
      <c r="R980" s="55" t="e">
        <f t="shared" si="115"/>
        <v>#DIV/0!</v>
      </c>
      <c r="S980" s="55" t="e">
        <f t="shared" si="116"/>
        <v>#DIV/0!</v>
      </c>
      <c r="T980" s="55" t="e">
        <f t="shared" si="117"/>
        <v>#DIV/0!</v>
      </c>
      <c r="U980" s="33" t="e">
        <f>M980/#REF!%</f>
        <v>#REF!</v>
      </c>
    </row>
    <row r="981" spans="1:21" ht="27.6" hidden="1" x14ac:dyDescent="0.3">
      <c r="A981" s="75"/>
      <c r="B981" s="46" t="s">
        <v>219</v>
      </c>
      <c r="C981" s="37" t="s">
        <v>176</v>
      </c>
      <c r="D981" s="92"/>
      <c r="E981" s="93">
        <f t="shared" si="111"/>
        <v>0</v>
      </c>
      <c r="F981" s="92"/>
      <c r="G981" s="92"/>
      <c r="H981" s="92"/>
      <c r="I981" s="93">
        <f t="shared" si="112"/>
        <v>0</v>
      </c>
      <c r="J981" s="92"/>
      <c r="K981" s="92"/>
      <c r="L981" s="92"/>
      <c r="M981" s="93">
        <f t="shared" si="113"/>
        <v>0</v>
      </c>
      <c r="N981" s="92"/>
      <c r="O981" s="92"/>
      <c r="P981" s="92"/>
      <c r="Q981" s="55" t="e">
        <f t="shared" si="114"/>
        <v>#DIV/0!</v>
      </c>
      <c r="R981" s="55" t="e">
        <f t="shared" si="115"/>
        <v>#DIV/0!</v>
      </c>
      <c r="S981" s="55" t="e">
        <f t="shared" si="116"/>
        <v>#DIV/0!</v>
      </c>
      <c r="T981" s="55" t="e">
        <f t="shared" si="117"/>
        <v>#DIV/0!</v>
      </c>
      <c r="U981" s="33" t="e">
        <f>M981/#REF!%</f>
        <v>#REF!</v>
      </c>
    </row>
    <row r="982" spans="1:21" ht="27.6" hidden="1" x14ac:dyDescent="0.3">
      <c r="A982" s="75"/>
      <c r="B982" s="46" t="s">
        <v>220</v>
      </c>
      <c r="C982" s="37" t="s">
        <v>176</v>
      </c>
      <c r="D982" s="92"/>
      <c r="E982" s="93">
        <f t="shared" si="111"/>
        <v>0</v>
      </c>
      <c r="F982" s="92"/>
      <c r="G982" s="92"/>
      <c r="H982" s="92"/>
      <c r="I982" s="93">
        <f t="shared" si="112"/>
        <v>0</v>
      </c>
      <c r="J982" s="92"/>
      <c r="K982" s="92"/>
      <c r="L982" s="92"/>
      <c r="M982" s="93">
        <f t="shared" si="113"/>
        <v>0</v>
      </c>
      <c r="N982" s="92"/>
      <c r="O982" s="92"/>
      <c r="P982" s="92"/>
      <c r="Q982" s="55" t="e">
        <f t="shared" si="114"/>
        <v>#DIV/0!</v>
      </c>
      <c r="R982" s="55" t="e">
        <f t="shared" si="115"/>
        <v>#DIV/0!</v>
      </c>
      <c r="S982" s="55" t="e">
        <f t="shared" si="116"/>
        <v>#DIV/0!</v>
      </c>
      <c r="T982" s="55" t="e">
        <f t="shared" si="117"/>
        <v>#DIV/0!</v>
      </c>
      <c r="U982" s="33" t="e">
        <f>M982/#REF!%</f>
        <v>#REF!</v>
      </c>
    </row>
    <row r="983" spans="1:21" ht="27.6" hidden="1" x14ac:dyDescent="0.3">
      <c r="A983" s="75"/>
      <c r="B983" s="46" t="s">
        <v>221</v>
      </c>
      <c r="C983" s="37" t="s">
        <v>176</v>
      </c>
      <c r="D983" s="92"/>
      <c r="E983" s="93">
        <f t="shared" si="111"/>
        <v>0</v>
      </c>
      <c r="F983" s="92"/>
      <c r="G983" s="92"/>
      <c r="H983" s="92"/>
      <c r="I983" s="93">
        <f t="shared" si="112"/>
        <v>0</v>
      </c>
      <c r="J983" s="92"/>
      <c r="K983" s="92"/>
      <c r="L983" s="92"/>
      <c r="M983" s="93">
        <f t="shared" si="113"/>
        <v>0</v>
      </c>
      <c r="N983" s="92"/>
      <c r="O983" s="92"/>
      <c r="P983" s="92"/>
      <c r="Q983" s="55" t="e">
        <f t="shared" si="114"/>
        <v>#DIV/0!</v>
      </c>
      <c r="R983" s="55" t="e">
        <f t="shared" si="115"/>
        <v>#DIV/0!</v>
      </c>
      <c r="S983" s="55" t="e">
        <f t="shared" si="116"/>
        <v>#DIV/0!</v>
      </c>
      <c r="T983" s="55" t="e">
        <f t="shared" si="117"/>
        <v>#DIV/0!</v>
      </c>
      <c r="U983" s="33" t="e">
        <f>M983/#REF!%</f>
        <v>#REF!</v>
      </c>
    </row>
    <row r="984" spans="1:21" ht="13.8" hidden="1" x14ac:dyDescent="0.3">
      <c r="A984" s="75"/>
      <c r="B984" s="46" t="s">
        <v>222</v>
      </c>
      <c r="C984" s="37" t="s">
        <v>176</v>
      </c>
      <c r="D984" s="92"/>
      <c r="E984" s="93">
        <f t="shared" si="111"/>
        <v>0</v>
      </c>
      <c r="F984" s="92"/>
      <c r="G984" s="92"/>
      <c r="H984" s="92"/>
      <c r="I984" s="93">
        <f t="shared" si="112"/>
        <v>0</v>
      </c>
      <c r="J984" s="92"/>
      <c r="K984" s="92"/>
      <c r="L984" s="92"/>
      <c r="M984" s="93">
        <f t="shared" si="113"/>
        <v>0</v>
      </c>
      <c r="N984" s="92"/>
      <c r="O984" s="92"/>
      <c r="P984" s="92"/>
      <c r="Q984" s="55" t="e">
        <f t="shared" si="114"/>
        <v>#DIV/0!</v>
      </c>
      <c r="R984" s="55" t="e">
        <f t="shared" si="115"/>
        <v>#DIV/0!</v>
      </c>
      <c r="S984" s="55" t="e">
        <f t="shared" si="116"/>
        <v>#DIV/0!</v>
      </c>
      <c r="T984" s="55" t="e">
        <f t="shared" si="117"/>
        <v>#DIV/0!</v>
      </c>
      <c r="U984" s="33" t="e">
        <f>M984/#REF!%</f>
        <v>#REF!</v>
      </c>
    </row>
    <row r="985" spans="1:21" ht="13.8" hidden="1" x14ac:dyDescent="0.3">
      <c r="A985" s="75"/>
      <c r="B985" s="46" t="s">
        <v>223</v>
      </c>
      <c r="C985" s="37" t="s">
        <v>176</v>
      </c>
      <c r="D985" s="92"/>
      <c r="E985" s="93">
        <f t="shared" si="111"/>
        <v>0</v>
      </c>
      <c r="F985" s="92"/>
      <c r="G985" s="92"/>
      <c r="H985" s="92"/>
      <c r="I985" s="93">
        <f t="shared" si="112"/>
        <v>0</v>
      </c>
      <c r="J985" s="92"/>
      <c r="K985" s="92"/>
      <c r="L985" s="92"/>
      <c r="M985" s="93">
        <f t="shared" si="113"/>
        <v>0</v>
      </c>
      <c r="N985" s="92"/>
      <c r="O985" s="92"/>
      <c r="P985" s="92"/>
      <c r="Q985" s="55" t="e">
        <f t="shared" si="114"/>
        <v>#DIV/0!</v>
      </c>
      <c r="R985" s="55" t="e">
        <f t="shared" si="115"/>
        <v>#DIV/0!</v>
      </c>
      <c r="S985" s="55" t="e">
        <f t="shared" si="116"/>
        <v>#DIV/0!</v>
      </c>
      <c r="T985" s="55" t="e">
        <f t="shared" si="117"/>
        <v>#DIV/0!</v>
      </c>
      <c r="U985" s="33" t="e">
        <f>M985/#REF!%</f>
        <v>#REF!</v>
      </c>
    </row>
    <row r="986" spans="1:21" ht="13.8" hidden="1" x14ac:dyDescent="0.3">
      <c r="A986" s="75"/>
      <c r="B986" s="46" t="s">
        <v>224</v>
      </c>
      <c r="C986" s="37" t="s">
        <v>176</v>
      </c>
      <c r="D986" s="92"/>
      <c r="E986" s="93">
        <f t="shared" si="111"/>
        <v>0</v>
      </c>
      <c r="F986" s="92"/>
      <c r="G986" s="92"/>
      <c r="H986" s="92"/>
      <c r="I986" s="93">
        <f t="shared" si="112"/>
        <v>0</v>
      </c>
      <c r="J986" s="92"/>
      <c r="K986" s="92"/>
      <c r="L986" s="92"/>
      <c r="M986" s="93">
        <f t="shared" si="113"/>
        <v>0</v>
      </c>
      <c r="N986" s="92"/>
      <c r="O986" s="92"/>
      <c r="P986" s="92"/>
      <c r="Q986" s="55" t="e">
        <f t="shared" si="114"/>
        <v>#DIV/0!</v>
      </c>
      <c r="R986" s="55" t="e">
        <f t="shared" si="115"/>
        <v>#DIV/0!</v>
      </c>
      <c r="S986" s="55" t="e">
        <f t="shared" si="116"/>
        <v>#DIV/0!</v>
      </c>
      <c r="T986" s="55" t="e">
        <f t="shared" si="117"/>
        <v>#DIV/0!</v>
      </c>
      <c r="U986" s="33" t="e">
        <f>M986/#REF!%</f>
        <v>#REF!</v>
      </c>
    </row>
    <row r="987" spans="1:21" ht="13.8" hidden="1" x14ac:dyDescent="0.3">
      <c r="A987" s="75"/>
      <c r="B987" s="46" t="s">
        <v>225</v>
      </c>
      <c r="C987" s="37" t="s">
        <v>176</v>
      </c>
      <c r="D987" s="92"/>
      <c r="E987" s="93">
        <f t="shared" si="111"/>
        <v>0</v>
      </c>
      <c r="F987" s="92"/>
      <c r="G987" s="92"/>
      <c r="H987" s="92"/>
      <c r="I987" s="93">
        <f t="shared" si="112"/>
        <v>0</v>
      </c>
      <c r="J987" s="92"/>
      <c r="K987" s="92"/>
      <c r="L987" s="92"/>
      <c r="M987" s="93">
        <f t="shared" si="113"/>
        <v>0</v>
      </c>
      <c r="N987" s="92"/>
      <c r="O987" s="92"/>
      <c r="P987" s="92"/>
      <c r="Q987" s="55" t="e">
        <f t="shared" si="114"/>
        <v>#DIV/0!</v>
      </c>
      <c r="R987" s="55" t="e">
        <f t="shared" si="115"/>
        <v>#DIV/0!</v>
      </c>
      <c r="S987" s="55" t="e">
        <f t="shared" si="116"/>
        <v>#DIV/0!</v>
      </c>
      <c r="T987" s="55" t="e">
        <f t="shared" si="117"/>
        <v>#DIV/0!</v>
      </c>
      <c r="U987" s="33" t="e">
        <f>M987/#REF!%</f>
        <v>#REF!</v>
      </c>
    </row>
    <row r="988" spans="1:21" ht="13.8" hidden="1" x14ac:dyDescent="0.3">
      <c r="A988" s="75"/>
      <c r="B988" s="46" t="s">
        <v>226</v>
      </c>
      <c r="C988" s="37" t="s">
        <v>176</v>
      </c>
      <c r="D988" s="92"/>
      <c r="E988" s="93">
        <f t="shared" si="111"/>
        <v>0</v>
      </c>
      <c r="F988" s="92"/>
      <c r="G988" s="92"/>
      <c r="H988" s="92"/>
      <c r="I988" s="93">
        <f t="shared" si="112"/>
        <v>0</v>
      </c>
      <c r="J988" s="92"/>
      <c r="K988" s="92"/>
      <c r="L988" s="92"/>
      <c r="M988" s="93">
        <f t="shared" si="113"/>
        <v>0</v>
      </c>
      <c r="N988" s="92"/>
      <c r="O988" s="92"/>
      <c r="P988" s="92"/>
      <c r="Q988" s="55" t="e">
        <f t="shared" si="114"/>
        <v>#DIV/0!</v>
      </c>
      <c r="R988" s="55" t="e">
        <f t="shared" si="115"/>
        <v>#DIV/0!</v>
      </c>
      <c r="S988" s="55" t="e">
        <f t="shared" si="116"/>
        <v>#DIV/0!</v>
      </c>
      <c r="T988" s="55" t="e">
        <f t="shared" si="117"/>
        <v>#DIV/0!</v>
      </c>
      <c r="U988" s="33" t="e">
        <f>M988/#REF!%</f>
        <v>#REF!</v>
      </c>
    </row>
    <row r="989" spans="1:21" ht="27.6" hidden="1" x14ac:dyDescent="0.3">
      <c r="A989" s="75"/>
      <c r="B989" s="46" t="s">
        <v>227</v>
      </c>
      <c r="C989" s="37" t="s">
        <v>176</v>
      </c>
      <c r="D989" s="92"/>
      <c r="E989" s="93">
        <f t="shared" si="111"/>
        <v>0</v>
      </c>
      <c r="F989" s="92"/>
      <c r="G989" s="92"/>
      <c r="H989" s="92"/>
      <c r="I989" s="93">
        <f t="shared" si="112"/>
        <v>0</v>
      </c>
      <c r="J989" s="92"/>
      <c r="K989" s="92"/>
      <c r="L989" s="92"/>
      <c r="M989" s="93">
        <f t="shared" si="113"/>
        <v>0</v>
      </c>
      <c r="N989" s="92"/>
      <c r="O989" s="92"/>
      <c r="P989" s="92"/>
      <c r="Q989" s="55" t="e">
        <f t="shared" si="114"/>
        <v>#DIV/0!</v>
      </c>
      <c r="R989" s="55" t="e">
        <f t="shared" si="115"/>
        <v>#DIV/0!</v>
      </c>
      <c r="S989" s="55" t="e">
        <f t="shared" si="116"/>
        <v>#DIV/0!</v>
      </c>
      <c r="T989" s="55" t="e">
        <f t="shared" si="117"/>
        <v>#DIV/0!</v>
      </c>
      <c r="U989" s="33" t="e">
        <f>M989/#REF!%</f>
        <v>#REF!</v>
      </c>
    </row>
    <row r="990" spans="1:21" ht="27.6" hidden="1" x14ac:dyDescent="0.3">
      <c r="A990" s="75"/>
      <c r="B990" s="46" t="s">
        <v>228</v>
      </c>
      <c r="C990" s="37" t="s">
        <v>176</v>
      </c>
      <c r="D990" s="92"/>
      <c r="E990" s="93">
        <f t="shared" si="111"/>
        <v>0</v>
      </c>
      <c r="F990" s="92"/>
      <c r="G990" s="92"/>
      <c r="H990" s="92"/>
      <c r="I990" s="93">
        <f t="shared" si="112"/>
        <v>0</v>
      </c>
      <c r="J990" s="92"/>
      <c r="K990" s="92"/>
      <c r="L990" s="92"/>
      <c r="M990" s="93">
        <f t="shared" si="113"/>
        <v>0</v>
      </c>
      <c r="N990" s="92"/>
      <c r="O990" s="92"/>
      <c r="P990" s="92"/>
      <c r="Q990" s="55" t="e">
        <f t="shared" si="114"/>
        <v>#DIV/0!</v>
      </c>
      <c r="R990" s="55" t="e">
        <f t="shared" si="115"/>
        <v>#DIV/0!</v>
      </c>
      <c r="S990" s="55" t="e">
        <f t="shared" si="116"/>
        <v>#DIV/0!</v>
      </c>
      <c r="T990" s="55" t="e">
        <f t="shared" si="117"/>
        <v>#DIV/0!</v>
      </c>
      <c r="U990" s="33" t="e">
        <f>M990/#REF!%</f>
        <v>#REF!</v>
      </c>
    </row>
    <row r="991" spans="1:21" ht="27.6" hidden="1" x14ac:dyDescent="0.3">
      <c r="A991" s="75"/>
      <c r="B991" s="46" t="s">
        <v>229</v>
      </c>
      <c r="C991" s="37" t="s">
        <v>176</v>
      </c>
      <c r="D991" s="92"/>
      <c r="E991" s="93">
        <f t="shared" si="111"/>
        <v>0</v>
      </c>
      <c r="F991" s="92"/>
      <c r="G991" s="92"/>
      <c r="H991" s="92"/>
      <c r="I991" s="93">
        <f t="shared" si="112"/>
        <v>0</v>
      </c>
      <c r="J991" s="92"/>
      <c r="K991" s="92"/>
      <c r="L991" s="92"/>
      <c r="M991" s="93">
        <f t="shared" si="113"/>
        <v>0</v>
      </c>
      <c r="N991" s="92"/>
      <c r="O991" s="92"/>
      <c r="P991" s="92"/>
      <c r="Q991" s="55" t="e">
        <f t="shared" si="114"/>
        <v>#DIV/0!</v>
      </c>
      <c r="R991" s="55" t="e">
        <f t="shared" si="115"/>
        <v>#DIV/0!</v>
      </c>
      <c r="S991" s="55" t="e">
        <f t="shared" si="116"/>
        <v>#DIV/0!</v>
      </c>
      <c r="T991" s="55" t="e">
        <f t="shared" si="117"/>
        <v>#DIV/0!</v>
      </c>
      <c r="U991" s="33" t="e">
        <f>M991/#REF!%</f>
        <v>#REF!</v>
      </c>
    </row>
    <row r="992" spans="1:21" ht="27.6" hidden="1" x14ac:dyDescent="0.3">
      <c r="A992" s="75"/>
      <c r="B992" s="46" t="s">
        <v>230</v>
      </c>
      <c r="C992" s="37" t="s">
        <v>176</v>
      </c>
      <c r="D992" s="92"/>
      <c r="E992" s="93">
        <f t="shared" si="111"/>
        <v>0</v>
      </c>
      <c r="F992" s="92"/>
      <c r="G992" s="92"/>
      <c r="H992" s="92"/>
      <c r="I992" s="93">
        <f t="shared" si="112"/>
        <v>0</v>
      </c>
      <c r="J992" s="92"/>
      <c r="K992" s="92"/>
      <c r="L992" s="92"/>
      <c r="M992" s="93">
        <f t="shared" si="113"/>
        <v>0</v>
      </c>
      <c r="N992" s="92"/>
      <c r="O992" s="92"/>
      <c r="P992" s="92"/>
      <c r="Q992" s="55" t="e">
        <f t="shared" si="114"/>
        <v>#DIV/0!</v>
      </c>
      <c r="R992" s="55" t="e">
        <f t="shared" si="115"/>
        <v>#DIV/0!</v>
      </c>
      <c r="S992" s="55" t="e">
        <f t="shared" si="116"/>
        <v>#DIV/0!</v>
      </c>
      <c r="T992" s="55" t="e">
        <f t="shared" si="117"/>
        <v>#DIV/0!</v>
      </c>
      <c r="U992" s="33" t="e">
        <f>M992/#REF!%</f>
        <v>#REF!</v>
      </c>
    </row>
    <row r="993" spans="1:21" ht="27.6" hidden="1" x14ac:dyDescent="0.3">
      <c r="A993" s="75"/>
      <c r="B993" s="46" t="s">
        <v>231</v>
      </c>
      <c r="C993" s="37" t="s">
        <v>176</v>
      </c>
      <c r="D993" s="92"/>
      <c r="E993" s="93">
        <f t="shared" si="111"/>
        <v>0</v>
      </c>
      <c r="F993" s="92"/>
      <c r="G993" s="92"/>
      <c r="H993" s="92"/>
      <c r="I993" s="93">
        <f t="shared" si="112"/>
        <v>0</v>
      </c>
      <c r="J993" s="92"/>
      <c r="K993" s="92"/>
      <c r="L993" s="92"/>
      <c r="M993" s="93">
        <f t="shared" si="113"/>
        <v>0</v>
      </c>
      <c r="N993" s="92"/>
      <c r="O993" s="92"/>
      <c r="P993" s="92"/>
      <c r="Q993" s="55" t="e">
        <f t="shared" si="114"/>
        <v>#DIV/0!</v>
      </c>
      <c r="R993" s="55" t="e">
        <f t="shared" si="115"/>
        <v>#DIV/0!</v>
      </c>
      <c r="S993" s="55" t="e">
        <f t="shared" si="116"/>
        <v>#DIV/0!</v>
      </c>
      <c r="T993" s="55" t="e">
        <f t="shared" si="117"/>
        <v>#DIV/0!</v>
      </c>
      <c r="U993" s="33" t="e">
        <f>M993/#REF!%</f>
        <v>#REF!</v>
      </c>
    </row>
    <row r="994" spans="1:21" ht="27.6" hidden="1" x14ac:dyDescent="0.3">
      <c r="A994" s="75"/>
      <c r="B994" s="46" t="s">
        <v>232</v>
      </c>
      <c r="C994" s="37" t="s">
        <v>176</v>
      </c>
      <c r="D994" s="92"/>
      <c r="E994" s="93">
        <f t="shared" si="111"/>
        <v>0</v>
      </c>
      <c r="F994" s="92"/>
      <c r="G994" s="92"/>
      <c r="H994" s="92"/>
      <c r="I994" s="93">
        <f t="shared" si="112"/>
        <v>0</v>
      </c>
      <c r="J994" s="92"/>
      <c r="K994" s="92"/>
      <c r="L994" s="92"/>
      <c r="M994" s="93">
        <f t="shared" si="113"/>
        <v>0</v>
      </c>
      <c r="N994" s="92"/>
      <c r="O994" s="92"/>
      <c r="P994" s="92"/>
      <c r="Q994" s="55" t="e">
        <f t="shared" si="114"/>
        <v>#DIV/0!</v>
      </c>
      <c r="R994" s="55" t="e">
        <f t="shared" si="115"/>
        <v>#DIV/0!</v>
      </c>
      <c r="S994" s="55" t="e">
        <f t="shared" si="116"/>
        <v>#DIV/0!</v>
      </c>
      <c r="T994" s="55" t="e">
        <f t="shared" si="117"/>
        <v>#DIV/0!</v>
      </c>
      <c r="U994" s="33" t="e">
        <f>M994/#REF!%</f>
        <v>#REF!</v>
      </c>
    </row>
    <row r="995" spans="1:21" ht="13.8" hidden="1" x14ac:dyDescent="0.3">
      <c r="A995" s="75"/>
      <c r="B995" s="46" t="s">
        <v>233</v>
      </c>
      <c r="C995" s="37" t="s">
        <v>176</v>
      </c>
      <c r="D995" s="92"/>
      <c r="E995" s="93">
        <f t="shared" si="111"/>
        <v>0</v>
      </c>
      <c r="F995" s="92"/>
      <c r="G995" s="92"/>
      <c r="H995" s="92"/>
      <c r="I995" s="93">
        <f t="shared" si="112"/>
        <v>0</v>
      </c>
      <c r="J995" s="92"/>
      <c r="K995" s="92"/>
      <c r="L995" s="92"/>
      <c r="M995" s="93">
        <f t="shared" si="113"/>
        <v>0</v>
      </c>
      <c r="N995" s="92"/>
      <c r="O995" s="92"/>
      <c r="P995" s="92"/>
      <c r="Q995" s="55" t="e">
        <f t="shared" si="114"/>
        <v>#DIV/0!</v>
      </c>
      <c r="R995" s="55" t="e">
        <f t="shared" si="115"/>
        <v>#DIV/0!</v>
      </c>
      <c r="S995" s="55" t="e">
        <f t="shared" si="116"/>
        <v>#DIV/0!</v>
      </c>
      <c r="T995" s="55" t="e">
        <f t="shared" si="117"/>
        <v>#DIV/0!</v>
      </c>
      <c r="U995" s="33" t="e">
        <f>M995/#REF!%</f>
        <v>#REF!</v>
      </c>
    </row>
    <row r="996" spans="1:21" ht="27.6" hidden="1" x14ac:dyDescent="0.3">
      <c r="A996" s="75"/>
      <c r="B996" s="46" t="s">
        <v>234</v>
      </c>
      <c r="C996" s="37" t="s">
        <v>176</v>
      </c>
      <c r="D996" s="92"/>
      <c r="E996" s="93">
        <f t="shared" si="111"/>
        <v>0</v>
      </c>
      <c r="F996" s="92"/>
      <c r="G996" s="92"/>
      <c r="H996" s="92"/>
      <c r="I996" s="93">
        <f t="shared" si="112"/>
        <v>0</v>
      </c>
      <c r="J996" s="92"/>
      <c r="K996" s="92"/>
      <c r="L996" s="92"/>
      <c r="M996" s="93">
        <f t="shared" si="113"/>
        <v>0</v>
      </c>
      <c r="N996" s="92"/>
      <c r="O996" s="92"/>
      <c r="P996" s="92"/>
      <c r="Q996" s="55" t="e">
        <f t="shared" si="114"/>
        <v>#DIV/0!</v>
      </c>
      <c r="R996" s="55" t="e">
        <f t="shared" si="115"/>
        <v>#DIV/0!</v>
      </c>
      <c r="S996" s="55" t="e">
        <f t="shared" si="116"/>
        <v>#DIV/0!</v>
      </c>
      <c r="T996" s="55" t="e">
        <f t="shared" si="117"/>
        <v>#DIV/0!</v>
      </c>
      <c r="U996" s="33" t="e">
        <f>M996/#REF!%</f>
        <v>#REF!</v>
      </c>
    </row>
    <row r="997" spans="1:21" ht="27.6" hidden="1" x14ac:dyDescent="0.3">
      <c r="A997" s="75"/>
      <c r="B997" s="46" t="s">
        <v>235</v>
      </c>
      <c r="C997" s="37" t="s">
        <v>176</v>
      </c>
      <c r="D997" s="92"/>
      <c r="E997" s="93">
        <f t="shared" si="111"/>
        <v>0</v>
      </c>
      <c r="F997" s="92"/>
      <c r="G997" s="92"/>
      <c r="H997" s="92"/>
      <c r="I997" s="93">
        <f t="shared" si="112"/>
        <v>0</v>
      </c>
      <c r="J997" s="92"/>
      <c r="K997" s="92"/>
      <c r="L997" s="92"/>
      <c r="M997" s="93">
        <f t="shared" si="113"/>
        <v>0</v>
      </c>
      <c r="N997" s="92"/>
      <c r="O997" s="92"/>
      <c r="P997" s="92"/>
      <c r="Q997" s="55" t="e">
        <f t="shared" si="114"/>
        <v>#DIV/0!</v>
      </c>
      <c r="R997" s="55" t="e">
        <f t="shared" si="115"/>
        <v>#DIV/0!</v>
      </c>
      <c r="S997" s="55" t="e">
        <f t="shared" si="116"/>
        <v>#DIV/0!</v>
      </c>
      <c r="T997" s="55" t="e">
        <f t="shared" si="117"/>
        <v>#DIV/0!</v>
      </c>
      <c r="U997" s="33" t="e">
        <f>M997/#REF!%</f>
        <v>#REF!</v>
      </c>
    </row>
    <row r="998" spans="1:21" ht="27.6" hidden="1" x14ac:dyDescent="0.3">
      <c r="A998" s="75"/>
      <c r="B998" s="46" t="s">
        <v>236</v>
      </c>
      <c r="C998" s="37" t="s">
        <v>176</v>
      </c>
      <c r="D998" s="92"/>
      <c r="E998" s="93">
        <f t="shared" si="111"/>
        <v>0</v>
      </c>
      <c r="F998" s="92"/>
      <c r="G998" s="92"/>
      <c r="H998" s="92"/>
      <c r="I998" s="93">
        <f t="shared" si="112"/>
        <v>0</v>
      </c>
      <c r="J998" s="92"/>
      <c r="K998" s="92"/>
      <c r="L998" s="92"/>
      <c r="M998" s="93">
        <f t="shared" si="113"/>
        <v>0</v>
      </c>
      <c r="N998" s="92"/>
      <c r="O998" s="92"/>
      <c r="P998" s="92"/>
      <c r="Q998" s="55" t="e">
        <f t="shared" si="114"/>
        <v>#DIV/0!</v>
      </c>
      <c r="R998" s="55" t="e">
        <f t="shared" si="115"/>
        <v>#DIV/0!</v>
      </c>
      <c r="S998" s="55" t="e">
        <f t="shared" si="116"/>
        <v>#DIV/0!</v>
      </c>
      <c r="T998" s="55" t="e">
        <f t="shared" si="117"/>
        <v>#DIV/0!</v>
      </c>
      <c r="U998" s="33" t="e">
        <f>M998/#REF!%</f>
        <v>#REF!</v>
      </c>
    </row>
    <row r="999" spans="1:21" ht="27.6" hidden="1" x14ac:dyDescent="0.3">
      <c r="A999" s="75"/>
      <c r="B999" s="46" t="s">
        <v>237</v>
      </c>
      <c r="C999" s="37" t="s">
        <v>176</v>
      </c>
      <c r="D999" s="92"/>
      <c r="E999" s="93">
        <f t="shared" si="111"/>
        <v>0</v>
      </c>
      <c r="F999" s="92"/>
      <c r="G999" s="92"/>
      <c r="H999" s="92"/>
      <c r="I999" s="93">
        <f t="shared" si="112"/>
        <v>0</v>
      </c>
      <c r="J999" s="92"/>
      <c r="K999" s="92"/>
      <c r="L999" s="92"/>
      <c r="M999" s="93">
        <f t="shared" si="113"/>
        <v>0</v>
      </c>
      <c r="N999" s="92"/>
      <c r="O999" s="92"/>
      <c r="P999" s="92"/>
      <c r="Q999" s="55" t="e">
        <f t="shared" si="114"/>
        <v>#DIV/0!</v>
      </c>
      <c r="R999" s="55" t="e">
        <f t="shared" si="115"/>
        <v>#DIV/0!</v>
      </c>
      <c r="S999" s="55" t="e">
        <f t="shared" si="116"/>
        <v>#DIV/0!</v>
      </c>
      <c r="T999" s="55" t="e">
        <f t="shared" si="117"/>
        <v>#DIV/0!</v>
      </c>
      <c r="U999" s="33" t="e">
        <f>M999/#REF!%</f>
        <v>#REF!</v>
      </c>
    </row>
    <row r="1000" spans="1:21" ht="27.6" hidden="1" x14ac:dyDescent="0.3">
      <c r="A1000" s="75"/>
      <c r="B1000" s="46" t="s">
        <v>238</v>
      </c>
      <c r="C1000" s="37" t="s">
        <v>176</v>
      </c>
      <c r="D1000" s="92"/>
      <c r="E1000" s="93">
        <f t="shared" si="111"/>
        <v>0</v>
      </c>
      <c r="F1000" s="92"/>
      <c r="G1000" s="92"/>
      <c r="H1000" s="92"/>
      <c r="I1000" s="93">
        <f t="shared" si="112"/>
        <v>0</v>
      </c>
      <c r="J1000" s="92"/>
      <c r="K1000" s="92"/>
      <c r="L1000" s="92"/>
      <c r="M1000" s="93">
        <f t="shared" si="113"/>
        <v>0</v>
      </c>
      <c r="N1000" s="92"/>
      <c r="O1000" s="92"/>
      <c r="P1000" s="92"/>
      <c r="Q1000" s="55" t="e">
        <f t="shared" si="114"/>
        <v>#DIV/0!</v>
      </c>
      <c r="R1000" s="55" t="e">
        <f t="shared" si="115"/>
        <v>#DIV/0!</v>
      </c>
      <c r="S1000" s="55" t="e">
        <f t="shared" si="116"/>
        <v>#DIV/0!</v>
      </c>
      <c r="T1000" s="55" t="e">
        <f t="shared" si="117"/>
        <v>#DIV/0!</v>
      </c>
      <c r="U1000" s="33" t="e">
        <f>M1000/#REF!%</f>
        <v>#REF!</v>
      </c>
    </row>
    <row r="1001" spans="1:21" ht="27.6" hidden="1" x14ac:dyDescent="0.3">
      <c r="A1001" s="75"/>
      <c r="B1001" s="46" t="s">
        <v>239</v>
      </c>
      <c r="C1001" s="37" t="s">
        <v>176</v>
      </c>
      <c r="D1001" s="92"/>
      <c r="E1001" s="93">
        <f t="shared" si="111"/>
        <v>0</v>
      </c>
      <c r="F1001" s="92"/>
      <c r="G1001" s="92"/>
      <c r="H1001" s="92"/>
      <c r="I1001" s="93">
        <f t="shared" si="112"/>
        <v>0</v>
      </c>
      <c r="J1001" s="92"/>
      <c r="K1001" s="92"/>
      <c r="L1001" s="92"/>
      <c r="M1001" s="93">
        <f t="shared" si="113"/>
        <v>0</v>
      </c>
      <c r="N1001" s="92"/>
      <c r="O1001" s="92"/>
      <c r="P1001" s="92"/>
      <c r="Q1001" s="55" t="e">
        <f t="shared" si="114"/>
        <v>#DIV/0!</v>
      </c>
      <c r="R1001" s="55" t="e">
        <f t="shared" si="115"/>
        <v>#DIV/0!</v>
      </c>
      <c r="S1001" s="55" t="e">
        <f t="shared" si="116"/>
        <v>#DIV/0!</v>
      </c>
      <c r="T1001" s="55" t="e">
        <f t="shared" si="117"/>
        <v>#DIV/0!</v>
      </c>
      <c r="U1001" s="33" t="e">
        <f>M1001/#REF!%</f>
        <v>#REF!</v>
      </c>
    </row>
    <row r="1002" spans="1:21" ht="27.6" hidden="1" x14ac:dyDescent="0.3">
      <c r="A1002" s="75"/>
      <c r="B1002" s="46" t="s">
        <v>240</v>
      </c>
      <c r="C1002" s="37" t="s">
        <v>176</v>
      </c>
      <c r="D1002" s="92"/>
      <c r="E1002" s="93">
        <f t="shared" si="111"/>
        <v>0</v>
      </c>
      <c r="F1002" s="92"/>
      <c r="G1002" s="92"/>
      <c r="H1002" s="92"/>
      <c r="I1002" s="93">
        <f t="shared" si="112"/>
        <v>0</v>
      </c>
      <c r="J1002" s="92"/>
      <c r="K1002" s="92"/>
      <c r="L1002" s="92"/>
      <c r="M1002" s="93">
        <f t="shared" si="113"/>
        <v>0</v>
      </c>
      <c r="N1002" s="92"/>
      <c r="O1002" s="92"/>
      <c r="P1002" s="92"/>
      <c r="Q1002" s="55" t="e">
        <f t="shared" si="114"/>
        <v>#DIV/0!</v>
      </c>
      <c r="R1002" s="55" t="e">
        <f t="shared" si="115"/>
        <v>#DIV/0!</v>
      </c>
      <c r="S1002" s="55" t="e">
        <f t="shared" si="116"/>
        <v>#DIV/0!</v>
      </c>
      <c r="T1002" s="55" t="e">
        <f t="shared" si="117"/>
        <v>#DIV/0!</v>
      </c>
      <c r="U1002" s="33" t="e">
        <f>M1002/#REF!%</f>
        <v>#REF!</v>
      </c>
    </row>
    <row r="1003" spans="1:21" ht="27.6" hidden="1" x14ac:dyDescent="0.3">
      <c r="A1003" s="75"/>
      <c r="B1003" s="46" t="s">
        <v>241</v>
      </c>
      <c r="C1003" s="37" t="s">
        <v>176</v>
      </c>
      <c r="D1003" s="92"/>
      <c r="E1003" s="93">
        <f t="shared" si="111"/>
        <v>0</v>
      </c>
      <c r="F1003" s="92"/>
      <c r="G1003" s="92"/>
      <c r="H1003" s="92"/>
      <c r="I1003" s="93">
        <f t="shared" si="112"/>
        <v>0</v>
      </c>
      <c r="J1003" s="92"/>
      <c r="K1003" s="92"/>
      <c r="L1003" s="92"/>
      <c r="M1003" s="93">
        <f t="shared" si="113"/>
        <v>0</v>
      </c>
      <c r="N1003" s="92"/>
      <c r="O1003" s="92"/>
      <c r="P1003" s="92"/>
      <c r="Q1003" s="55" t="e">
        <f t="shared" si="114"/>
        <v>#DIV/0!</v>
      </c>
      <c r="R1003" s="55" t="e">
        <f t="shared" si="115"/>
        <v>#DIV/0!</v>
      </c>
      <c r="S1003" s="55" t="e">
        <f t="shared" si="116"/>
        <v>#DIV/0!</v>
      </c>
      <c r="T1003" s="55" t="e">
        <f t="shared" si="117"/>
        <v>#DIV/0!</v>
      </c>
      <c r="U1003" s="33" t="e">
        <f>M1003/#REF!%</f>
        <v>#REF!</v>
      </c>
    </row>
    <row r="1004" spans="1:21" ht="27.6" hidden="1" x14ac:dyDescent="0.3">
      <c r="A1004" s="75"/>
      <c r="B1004" s="46" t="s">
        <v>242</v>
      </c>
      <c r="C1004" s="37" t="s">
        <v>176</v>
      </c>
      <c r="D1004" s="92"/>
      <c r="E1004" s="93">
        <f t="shared" si="111"/>
        <v>0</v>
      </c>
      <c r="F1004" s="92"/>
      <c r="G1004" s="92"/>
      <c r="H1004" s="92"/>
      <c r="I1004" s="93">
        <f t="shared" si="112"/>
        <v>0</v>
      </c>
      <c r="J1004" s="92"/>
      <c r="K1004" s="92"/>
      <c r="L1004" s="92"/>
      <c r="M1004" s="93">
        <f t="shared" si="113"/>
        <v>0</v>
      </c>
      <c r="N1004" s="92"/>
      <c r="O1004" s="92"/>
      <c r="P1004" s="92"/>
      <c r="Q1004" s="55" t="e">
        <f t="shared" si="114"/>
        <v>#DIV/0!</v>
      </c>
      <c r="R1004" s="55" t="e">
        <f t="shared" si="115"/>
        <v>#DIV/0!</v>
      </c>
      <c r="S1004" s="55" t="e">
        <f t="shared" si="116"/>
        <v>#DIV/0!</v>
      </c>
      <c r="T1004" s="55" t="e">
        <f t="shared" si="117"/>
        <v>#DIV/0!</v>
      </c>
      <c r="U1004" s="33" t="e">
        <f>M1004/#REF!%</f>
        <v>#REF!</v>
      </c>
    </row>
    <row r="1005" spans="1:21" ht="27.6" hidden="1" x14ac:dyDescent="0.3">
      <c r="A1005" s="75"/>
      <c r="B1005" s="46" t="s">
        <v>243</v>
      </c>
      <c r="C1005" s="37" t="s">
        <v>176</v>
      </c>
      <c r="D1005" s="92"/>
      <c r="E1005" s="93">
        <f t="shared" si="111"/>
        <v>0</v>
      </c>
      <c r="F1005" s="92"/>
      <c r="G1005" s="92"/>
      <c r="H1005" s="92"/>
      <c r="I1005" s="93">
        <f t="shared" si="112"/>
        <v>0</v>
      </c>
      <c r="J1005" s="92"/>
      <c r="K1005" s="92"/>
      <c r="L1005" s="92"/>
      <c r="M1005" s="93">
        <f t="shared" si="113"/>
        <v>0</v>
      </c>
      <c r="N1005" s="92"/>
      <c r="O1005" s="92"/>
      <c r="P1005" s="92"/>
      <c r="Q1005" s="55" t="e">
        <f t="shared" si="114"/>
        <v>#DIV/0!</v>
      </c>
      <c r="R1005" s="55" t="e">
        <f t="shared" si="115"/>
        <v>#DIV/0!</v>
      </c>
      <c r="S1005" s="55" t="e">
        <f t="shared" si="116"/>
        <v>#DIV/0!</v>
      </c>
      <c r="T1005" s="55" t="e">
        <f t="shared" si="117"/>
        <v>#DIV/0!</v>
      </c>
      <c r="U1005" s="33" t="e">
        <f>M1005/#REF!%</f>
        <v>#REF!</v>
      </c>
    </row>
    <row r="1006" spans="1:21" ht="27.6" hidden="1" x14ac:dyDescent="0.3">
      <c r="A1006" s="75"/>
      <c r="B1006" s="46" t="s">
        <v>244</v>
      </c>
      <c r="C1006" s="37" t="s">
        <v>176</v>
      </c>
      <c r="D1006" s="92"/>
      <c r="E1006" s="93">
        <f t="shared" si="111"/>
        <v>0</v>
      </c>
      <c r="F1006" s="92"/>
      <c r="G1006" s="92"/>
      <c r="H1006" s="92"/>
      <c r="I1006" s="93">
        <f t="shared" si="112"/>
        <v>0</v>
      </c>
      <c r="J1006" s="92"/>
      <c r="K1006" s="92"/>
      <c r="L1006" s="92"/>
      <c r="M1006" s="93">
        <f t="shared" si="113"/>
        <v>0</v>
      </c>
      <c r="N1006" s="92"/>
      <c r="O1006" s="92"/>
      <c r="P1006" s="92"/>
      <c r="Q1006" s="55" t="e">
        <f t="shared" si="114"/>
        <v>#DIV/0!</v>
      </c>
      <c r="R1006" s="55" t="e">
        <f t="shared" si="115"/>
        <v>#DIV/0!</v>
      </c>
      <c r="S1006" s="55" t="e">
        <f t="shared" si="116"/>
        <v>#DIV/0!</v>
      </c>
      <c r="T1006" s="55" t="e">
        <f t="shared" si="117"/>
        <v>#DIV/0!</v>
      </c>
      <c r="U1006" s="33" t="e">
        <f>M1006/#REF!%</f>
        <v>#REF!</v>
      </c>
    </row>
    <row r="1007" spans="1:21" ht="27.6" hidden="1" x14ac:dyDescent="0.3">
      <c r="A1007" s="75"/>
      <c r="B1007" s="46" t="s">
        <v>245</v>
      </c>
      <c r="C1007" s="37" t="s">
        <v>176</v>
      </c>
      <c r="D1007" s="92"/>
      <c r="E1007" s="93">
        <f t="shared" si="111"/>
        <v>0</v>
      </c>
      <c r="F1007" s="92"/>
      <c r="G1007" s="92"/>
      <c r="H1007" s="92"/>
      <c r="I1007" s="93">
        <f t="shared" si="112"/>
        <v>0</v>
      </c>
      <c r="J1007" s="92"/>
      <c r="K1007" s="92"/>
      <c r="L1007" s="92"/>
      <c r="M1007" s="93">
        <f t="shared" si="113"/>
        <v>0</v>
      </c>
      <c r="N1007" s="92"/>
      <c r="O1007" s="92"/>
      <c r="P1007" s="92"/>
      <c r="Q1007" s="55" t="e">
        <f t="shared" si="114"/>
        <v>#DIV/0!</v>
      </c>
      <c r="R1007" s="55" t="e">
        <f t="shared" si="115"/>
        <v>#DIV/0!</v>
      </c>
      <c r="S1007" s="55" t="e">
        <f t="shared" si="116"/>
        <v>#DIV/0!</v>
      </c>
      <c r="T1007" s="55" t="e">
        <f t="shared" si="117"/>
        <v>#DIV/0!</v>
      </c>
      <c r="U1007" s="33" t="e">
        <f>M1007/#REF!%</f>
        <v>#REF!</v>
      </c>
    </row>
    <row r="1008" spans="1:21" ht="27.6" hidden="1" x14ac:dyDescent="0.3">
      <c r="A1008" s="75"/>
      <c r="B1008" s="46" t="s">
        <v>246</v>
      </c>
      <c r="C1008" s="37" t="s">
        <v>176</v>
      </c>
      <c r="D1008" s="92"/>
      <c r="E1008" s="93">
        <f t="shared" si="111"/>
        <v>0</v>
      </c>
      <c r="F1008" s="92"/>
      <c r="G1008" s="92"/>
      <c r="H1008" s="92"/>
      <c r="I1008" s="93">
        <f t="shared" si="112"/>
        <v>0</v>
      </c>
      <c r="J1008" s="92"/>
      <c r="K1008" s="92"/>
      <c r="L1008" s="92"/>
      <c r="M1008" s="93">
        <f t="shared" si="113"/>
        <v>0</v>
      </c>
      <c r="N1008" s="92"/>
      <c r="O1008" s="92"/>
      <c r="P1008" s="92"/>
      <c r="Q1008" s="55" t="e">
        <f t="shared" si="114"/>
        <v>#DIV/0!</v>
      </c>
      <c r="R1008" s="55" t="e">
        <f t="shared" si="115"/>
        <v>#DIV/0!</v>
      </c>
      <c r="S1008" s="55" t="e">
        <f t="shared" si="116"/>
        <v>#DIV/0!</v>
      </c>
      <c r="T1008" s="55" t="e">
        <f t="shared" si="117"/>
        <v>#DIV/0!</v>
      </c>
      <c r="U1008" s="33" t="e">
        <f>M1008/#REF!%</f>
        <v>#REF!</v>
      </c>
    </row>
    <row r="1009" spans="1:21" ht="18.75" hidden="1" customHeight="1" x14ac:dyDescent="0.3">
      <c r="A1009" s="75"/>
      <c r="B1009" s="46" t="s">
        <v>247</v>
      </c>
      <c r="C1009" s="37" t="s">
        <v>176</v>
      </c>
      <c r="D1009" s="92"/>
      <c r="E1009" s="93">
        <f t="shared" si="111"/>
        <v>0</v>
      </c>
      <c r="F1009" s="92"/>
      <c r="G1009" s="92"/>
      <c r="H1009" s="92"/>
      <c r="I1009" s="93">
        <f t="shared" si="112"/>
        <v>0</v>
      </c>
      <c r="J1009" s="92"/>
      <c r="K1009" s="92"/>
      <c r="L1009" s="92"/>
      <c r="M1009" s="93">
        <f t="shared" si="113"/>
        <v>0</v>
      </c>
      <c r="N1009" s="92"/>
      <c r="O1009" s="92"/>
      <c r="P1009" s="92"/>
      <c r="Q1009" s="55" t="e">
        <f t="shared" si="114"/>
        <v>#DIV/0!</v>
      </c>
      <c r="R1009" s="55" t="e">
        <f t="shared" si="115"/>
        <v>#DIV/0!</v>
      </c>
      <c r="S1009" s="55" t="e">
        <f t="shared" si="116"/>
        <v>#DIV/0!</v>
      </c>
      <c r="T1009" s="55" t="e">
        <f t="shared" si="117"/>
        <v>#DIV/0!</v>
      </c>
      <c r="U1009" s="33" t="e">
        <f>M1009/#REF!%</f>
        <v>#REF!</v>
      </c>
    </row>
    <row r="1010" spans="1:21" ht="13.8" hidden="1" x14ac:dyDescent="0.3">
      <c r="A1010" s="75"/>
      <c r="B1010" s="46" t="s">
        <v>251</v>
      </c>
      <c r="C1010" s="37" t="s">
        <v>176</v>
      </c>
      <c r="D1010" s="92"/>
      <c r="E1010" s="93">
        <f t="shared" si="111"/>
        <v>0</v>
      </c>
      <c r="F1010" s="92"/>
      <c r="G1010" s="92"/>
      <c r="H1010" s="92"/>
      <c r="I1010" s="93">
        <f t="shared" si="112"/>
        <v>0</v>
      </c>
      <c r="J1010" s="92"/>
      <c r="K1010" s="92"/>
      <c r="L1010" s="92"/>
      <c r="M1010" s="93">
        <f t="shared" si="113"/>
        <v>0</v>
      </c>
      <c r="N1010" s="92"/>
      <c r="O1010" s="92"/>
      <c r="P1010" s="92"/>
      <c r="Q1010" s="55" t="e">
        <f t="shared" si="114"/>
        <v>#DIV/0!</v>
      </c>
      <c r="R1010" s="55" t="e">
        <f t="shared" si="115"/>
        <v>#DIV/0!</v>
      </c>
      <c r="S1010" s="55" t="e">
        <f t="shared" si="116"/>
        <v>#DIV/0!</v>
      </c>
      <c r="T1010" s="55" t="e">
        <f t="shared" si="117"/>
        <v>#DIV/0!</v>
      </c>
      <c r="U1010" s="33" t="e">
        <f>M1010/#REF!%</f>
        <v>#REF!</v>
      </c>
    </row>
    <row r="1011" spans="1:21" ht="13.8" hidden="1" x14ac:dyDescent="0.3">
      <c r="A1011" s="75"/>
      <c r="B1011" s="46" t="s">
        <v>252</v>
      </c>
      <c r="C1011" s="37" t="s">
        <v>176</v>
      </c>
      <c r="D1011" s="92"/>
      <c r="E1011" s="93">
        <f t="shared" si="111"/>
        <v>0</v>
      </c>
      <c r="F1011" s="92"/>
      <c r="G1011" s="92"/>
      <c r="H1011" s="92"/>
      <c r="I1011" s="93">
        <f t="shared" si="112"/>
        <v>0</v>
      </c>
      <c r="J1011" s="92"/>
      <c r="K1011" s="92"/>
      <c r="L1011" s="92"/>
      <c r="M1011" s="93">
        <f t="shared" si="113"/>
        <v>0</v>
      </c>
      <c r="N1011" s="92"/>
      <c r="O1011" s="92"/>
      <c r="P1011" s="92"/>
      <c r="Q1011" s="55" t="e">
        <f t="shared" si="114"/>
        <v>#DIV/0!</v>
      </c>
      <c r="R1011" s="55" t="e">
        <f t="shared" si="115"/>
        <v>#DIV/0!</v>
      </c>
      <c r="S1011" s="55" t="e">
        <f t="shared" si="116"/>
        <v>#DIV/0!</v>
      </c>
      <c r="T1011" s="55" t="e">
        <f t="shared" si="117"/>
        <v>#DIV/0!</v>
      </c>
      <c r="U1011" s="33" t="e">
        <f>M1011/#REF!%</f>
        <v>#REF!</v>
      </c>
    </row>
    <row r="1012" spans="1:21" ht="27.6" hidden="1" x14ac:dyDescent="0.3">
      <c r="A1012" s="75"/>
      <c r="B1012" s="46" t="s">
        <v>253</v>
      </c>
      <c r="C1012" s="37" t="s">
        <v>176</v>
      </c>
      <c r="D1012" s="92"/>
      <c r="E1012" s="93">
        <f t="shared" si="111"/>
        <v>0</v>
      </c>
      <c r="F1012" s="92"/>
      <c r="G1012" s="92"/>
      <c r="H1012" s="92"/>
      <c r="I1012" s="93">
        <f t="shared" si="112"/>
        <v>0</v>
      </c>
      <c r="J1012" s="92"/>
      <c r="K1012" s="92"/>
      <c r="L1012" s="92"/>
      <c r="M1012" s="93">
        <f t="shared" si="113"/>
        <v>0</v>
      </c>
      <c r="N1012" s="92"/>
      <c r="O1012" s="92"/>
      <c r="P1012" s="92"/>
      <c r="Q1012" s="55" t="e">
        <f t="shared" si="114"/>
        <v>#DIV/0!</v>
      </c>
      <c r="R1012" s="55" t="e">
        <f t="shared" si="115"/>
        <v>#DIV/0!</v>
      </c>
      <c r="S1012" s="55" t="e">
        <f t="shared" si="116"/>
        <v>#DIV/0!</v>
      </c>
      <c r="T1012" s="55" t="e">
        <f t="shared" si="117"/>
        <v>#DIV/0!</v>
      </c>
      <c r="U1012" s="33" t="e">
        <f>M1012/#REF!%</f>
        <v>#REF!</v>
      </c>
    </row>
    <row r="1013" spans="1:21" ht="27.6" hidden="1" x14ac:dyDescent="0.3">
      <c r="A1013" s="75"/>
      <c r="B1013" s="46" t="s">
        <v>254</v>
      </c>
      <c r="C1013" s="37" t="s">
        <v>176</v>
      </c>
      <c r="D1013" s="92"/>
      <c r="E1013" s="93">
        <f t="shared" si="111"/>
        <v>0</v>
      </c>
      <c r="F1013" s="92"/>
      <c r="G1013" s="92"/>
      <c r="H1013" s="92"/>
      <c r="I1013" s="93">
        <f t="shared" si="112"/>
        <v>0</v>
      </c>
      <c r="J1013" s="92"/>
      <c r="K1013" s="92"/>
      <c r="L1013" s="92"/>
      <c r="M1013" s="93">
        <f t="shared" si="113"/>
        <v>0</v>
      </c>
      <c r="N1013" s="92"/>
      <c r="O1013" s="92"/>
      <c r="P1013" s="92"/>
      <c r="Q1013" s="55" t="e">
        <f t="shared" si="114"/>
        <v>#DIV/0!</v>
      </c>
      <c r="R1013" s="55" t="e">
        <f t="shared" si="115"/>
        <v>#DIV/0!</v>
      </c>
      <c r="S1013" s="55" t="e">
        <f t="shared" si="116"/>
        <v>#DIV/0!</v>
      </c>
      <c r="T1013" s="55" t="e">
        <f t="shared" si="117"/>
        <v>#DIV/0!</v>
      </c>
      <c r="U1013" s="33" t="e">
        <f>M1013/#REF!%</f>
        <v>#REF!</v>
      </c>
    </row>
    <row r="1014" spans="1:21" ht="13.8" hidden="1" x14ac:dyDescent="0.3">
      <c r="A1014" s="75"/>
      <c r="B1014" s="46" t="s">
        <v>255</v>
      </c>
      <c r="C1014" s="37" t="s">
        <v>176</v>
      </c>
      <c r="D1014" s="92"/>
      <c r="E1014" s="93">
        <f t="shared" si="111"/>
        <v>0</v>
      </c>
      <c r="F1014" s="92"/>
      <c r="G1014" s="92"/>
      <c r="H1014" s="92"/>
      <c r="I1014" s="93">
        <f t="shared" si="112"/>
        <v>0</v>
      </c>
      <c r="J1014" s="92"/>
      <c r="K1014" s="92"/>
      <c r="L1014" s="92"/>
      <c r="M1014" s="93">
        <f t="shared" si="113"/>
        <v>0</v>
      </c>
      <c r="N1014" s="92"/>
      <c r="O1014" s="92"/>
      <c r="P1014" s="92"/>
      <c r="Q1014" s="55" t="e">
        <f t="shared" si="114"/>
        <v>#DIV/0!</v>
      </c>
      <c r="R1014" s="55" t="e">
        <f t="shared" si="115"/>
        <v>#DIV/0!</v>
      </c>
      <c r="S1014" s="55" t="e">
        <f t="shared" si="116"/>
        <v>#DIV/0!</v>
      </c>
      <c r="T1014" s="55" t="e">
        <f t="shared" si="117"/>
        <v>#DIV/0!</v>
      </c>
      <c r="U1014" s="33" t="e">
        <f>M1014/#REF!%</f>
        <v>#REF!</v>
      </c>
    </row>
    <row r="1015" spans="1:21" ht="27.6" hidden="1" x14ac:dyDescent="0.3">
      <c r="A1015" s="75"/>
      <c r="B1015" s="46" t="s">
        <v>256</v>
      </c>
      <c r="C1015" s="37" t="s">
        <v>176</v>
      </c>
      <c r="D1015" s="92"/>
      <c r="E1015" s="93">
        <f t="shared" si="111"/>
        <v>0</v>
      </c>
      <c r="F1015" s="92"/>
      <c r="G1015" s="92"/>
      <c r="H1015" s="92"/>
      <c r="I1015" s="93">
        <f t="shared" si="112"/>
        <v>0</v>
      </c>
      <c r="J1015" s="92"/>
      <c r="K1015" s="92"/>
      <c r="L1015" s="92"/>
      <c r="M1015" s="93">
        <f t="shared" si="113"/>
        <v>0</v>
      </c>
      <c r="N1015" s="92"/>
      <c r="O1015" s="92"/>
      <c r="P1015" s="92"/>
      <c r="Q1015" s="55" t="e">
        <f t="shared" si="114"/>
        <v>#DIV/0!</v>
      </c>
      <c r="R1015" s="55" t="e">
        <f t="shared" si="115"/>
        <v>#DIV/0!</v>
      </c>
      <c r="S1015" s="55" t="e">
        <f t="shared" si="116"/>
        <v>#DIV/0!</v>
      </c>
      <c r="T1015" s="55" t="e">
        <f t="shared" si="117"/>
        <v>#DIV/0!</v>
      </c>
      <c r="U1015" s="33" t="e">
        <f>M1015/#REF!%</f>
        <v>#REF!</v>
      </c>
    </row>
    <row r="1016" spans="1:21" ht="27.6" hidden="1" x14ac:dyDescent="0.3">
      <c r="A1016" s="75"/>
      <c r="B1016" s="46" t="s">
        <v>257</v>
      </c>
      <c r="C1016" s="37" t="s">
        <v>176</v>
      </c>
      <c r="D1016" s="92"/>
      <c r="E1016" s="93">
        <f t="shared" si="111"/>
        <v>0</v>
      </c>
      <c r="F1016" s="92"/>
      <c r="G1016" s="92"/>
      <c r="H1016" s="92"/>
      <c r="I1016" s="93">
        <f t="shared" si="112"/>
        <v>0</v>
      </c>
      <c r="J1016" s="92"/>
      <c r="K1016" s="92"/>
      <c r="L1016" s="92"/>
      <c r="M1016" s="93">
        <f t="shared" si="113"/>
        <v>0</v>
      </c>
      <c r="N1016" s="92"/>
      <c r="O1016" s="92"/>
      <c r="P1016" s="92"/>
      <c r="Q1016" s="55" t="e">
        <f t="shared" si="114"/>
        <v>#DIV/0!</v>
      </c>
      <c r="R1016" s="55" t="e">
        <f t="shared" si="115"/>
        <v>#DIV/0!</v>
      </c>
      <c r="S1016" s="55" t="e">
        <f t="shared" si="116"/>
        <v>#DIV/0!</v>
      </c>
      <c r="T1016" s="55" t="e">
        <f t="shared" si="117"/>
        <v>#DIV/0!</v>
      </c>
      <c r="U1016" s="33" t="e">
        <f>M1016/#REF!%</f>
        <v>#REF!</v>
      </c>
    </row>
    <row r="1017" spans="1:21" ht="13.8" hidden="1" x14ac:dyDescent="0.3">
      <c r="A1017" s="75"/>
      <c r="B1017" s="46" t="s">
        <v>258</v>
      </c>
      <c r="C1017" s="37" t="s">
        <v>176</v>
      </c>
      <c r="D1017" s="92"/>
      <c r="E1017" s="93">
        <f t="shared" si="111"/>
        <v>0</v>
      </c>
      <c r="F1017" s="92"/>
      <c r="G1017" s="92"/>
      <c r="H1017" s="92"/>
      <c r="I1017" s="93">
        <f t="shared" si="112"/>
        <v>0</v>
      </c>
      <c r="J1017" s="92"/>
      <c r="K1017" s="92"/>
      <c r="L1017" s="92"/>
      <c r="M1017" s="93">
        <f t="shared" si="113"/>
        <v>0</v>
      </c>
      <c r="N1017" s="92"/>
      <c r="O1017" s="92"/>
      <c r="P1017" s="92"/>
      <c r="Q1017" s="55" t="e">
        <f t="shared" si="114"/>
        <v>#DIV/0!</v>
      </c>
      <c r="R1017" s="55" t="e">
        <f t="shared" si="115"/>
        <v>#DIV/0!</v>
      </c>
      <c r="S1017" s="55" t="e">
        <f t="shared" si="116"/>
        <v>#DIV/0!</v>
      </c>
      <c r="T1017" s="55" t="e">
        <f t="shared" si="117"/>
        <v>#DIV/0!</v>
      </c>
      <c r="U1017" s="33" t="e">
        <f>M1017/#REF!%</f>
        <v>#REF!</v>
      </c>
    </row>
    <row r="1018" spans="1:21" ht="27.6" hidden="1" x14ac:dyDescent="0.3">
      <c r="A1018" s="75"/>
      <c r="B1018" s="46" t="s">
        <v>259</v>
      </c>
      <c r="C1018" s="37" t="s">
        <v>176</v>
      </c>
      <c r="D1018" s="92"/>
      <c r="E1018" s="93">
        <f t="shared" si="111"/>
        <v>0</v>
      </c>
      <c r="F1018" s="92"/>
      <c r="G1018" s="92"/>
      <c r="H1018" s="92"/>
      <c r="I1018" s="93">
        <f t="shared" si="112"/>
        <v>0</v>
      </c>
      <c r="J1018" s="92"/>
      <c r="K1018" s="92"/>
      <c r="L1018" s="92"/>
      <c r="M1018" s="93">
        <f t="shared" si="113"/>
        <v>0</v>
      </c>
      <c r="N1018" s="92"/>
      <c r="O1018" s="92"/>
      <c r="P1018" s="92"/>
      <c r="Q1018" s="55" t="e">
        <f t="shared" si="114"/>
        <v>#DIV/0!</v>
      </c>
      <c r="R1018" s="55" t="e">
        <f t="shared" si="115"/>
        <v>#DIV/0!</v>
      </c>
      <c r="S1018" s="55" t="e">
        <f t="shared" si="116"/>
        <v>#DIV/0!</v>
      </c>
      <c r="T1018" s="55" t="e">
        <f t="shared" si="117"/>
        <v>#DIV/0!</v>
      </c>
      <c r="U1018" s="33" t="e">
        <f>M1018/#REF!%</f>
        <v>#REF!</v>
      </c>
    </row>
    <row r="1019" spans="1:21" ht="27.6" hidden="1" x14ac:dyDescent="0.3">
      <c r="A1019" s="75"/>
      <c r="B1019" s="46" t="s">
        <v>260</v>
      </c>
      <c r="C1019" s="37" t="s">
        <v>176</v>
      </c>
      <c r="D1019" s="92"/>
      <c r="E1019" s="93">
        <f t="shared" si="111"/>
        <v>0</v>
      </c>
      <c r="F1019" s="92"/>
      <c r="G1019" s="92"/>
      <c r="H1019" s="92"/>
      <c r="I1019" s="93">
        <f t="shared" si="112"/>
        <v>0</v>
      </c>
      <c r="J1019" s="92"/>
      <c r="K1019" s="92"/>
      <c r="L1019" s="92"/>
      <c r="M1019" s="93">
        <f t="shared" si="113"/>
        <v>0</v>
      </c>
      <c r="N1019" s="92"/>
      <c r="O1019" s="92"/>
      <c r="P1019" s="92"/>
      <c r="Q1019" s="55" t="e">
        <f t="shared" si="114"/>
        <v>#DIV/0!</v>
      </c>
      <c r="R1019" s="55" t="e">
        <f t="shared" si="115"/>
        <v>#DIV/0!</v>
      </c>
      <c r="S1019" s="55" t="e">
        <f t="shared" si="116"/>
        <v>#DIV/0!</v>
      </c>
      <c r="T1019" s="55" t="e">
        <f t="shared" si="117"/>
        <v>#DIV/0!</v>
      </c>
      <c r="U1019" s="33" t="e">
        <f>M1019/#REF!%</f>
        <v>#REF!</v>
      </c>
    </row>
    <row r="1020" spans="1:21" ht="27.6" hidden="1" x14ac:dyDescent="0.3">
      <c r="A1020" s="75"/>
      <c r="B1020" s="46" t="s">
        <v>251</v>
      </c>
      <c r="C1020" s="37" t="s">
        <v>45</v>
      </c>
      <c r="D1020" s="92"/>
      <c r="E1020" s="93">
        <f t="shared" si="111"/>
        <v>0</v>
      </c>
      <c r="F1020" s="92"/>
      <c r="G1020" s="92"/>
      <c r="H1020" s="92"/>
      <c r="I1020" s="93">
        <f t="shared" si="112"/>
        <v>0</v>
      </c>
      <c r="J1020" s="92"/>
      <c r="K1020" s="92"/>
      <c r="L1020" s="92"/>
      <c r="M1020" s="93">
        <f t="shared" si="113"/>
        <v>0</v>
      </c>
      <c r="N1020" s="92"/>
      <c r="O1020" s="92"/>
      <c r="P1020" s="92"/>
      <c r="Q1020" s="55" t="e">
        <f t="shared" si="114"/>
        <v>#DIV/0!</v>
      </c>
      <c r="R1020" s="55" t="e">
        <f t="shared" si="115"/>
        <v>#DIV/0!</v>
      </c>
      <c r="S1020" s="55" t="e">
        <f t="shared" si="116"/>
        <v>#DIV/0!</v>
      </c>
      <c r="T1020" s="55" t="e">
        <f t="shared" si="117"/>
        <v>#DIV/0!</v>
      </c>
      <c r="U1020" s="33" t="e">
        <f>M1020/#REF!%</f>
        <v>#REF!</v>
      </c>
    </row>
    <row r="1021" spans="1:21" ht="13.8" hidden="1" x14ac:dyDescent="0.3">
      <c r="A1021" s="75"/>
      <c r="B1021" s="46" t="s">
        <v>261</v>
      </c>
      <c r="C1021" s="37" t="s">
        <v>46</v>
      </c>
      <c r="D1021" s="92"/>
      <c r="E1021" s="93">
        <f t="shared" si="111"/>
        <v>0</v>
      </c>
      <c r="F1021" s="92"/>
      <c r="G1021" s="92"/>
      <c r="H1021" s="92"/>
      <c r="I1021" s="93">
        <f t="shared" si="112"/>
        <v>0</v>
      </c>
      <c r="J1021" s="92"/>
      <c r="K1021" s="92"/>
      <c r="L1021" s="92"/>
      <c r="M1021" s="93">
        <f t="shared" si="113"/>
        <v>0</v>
      </c>
      <c r="N1021" s="92"/>
      <c r="O1021" s="92"/>
      <c r="P1021" s="92"/>
      <c r="Q1021" s="55" t="e">
        <f t="shared" si="114"/>
        <v>#DIV/0!</v>
      </c>
      <c r="R1021" s="55" t="e">
        <f t="shared" si="115"/>
        <v>#DIV/0!</v>
      </c>
      <c r="S1021" s="55" t="e">
        <f t="shared" si="116"/>
        <v>#DIV/0!</v>
      </c>
      <c r="T1021" s="55" t="e">
        <f t="shared" si="117"/>
        <v>#DIV/0!</v>
      </c>
      <c r="U1021" s="33" t="e">
        <f>M1021/#REF!%</f>
        <v>#REF!</v>
      </c>
    </row>
    <row r="1022" spans="1:21" ht="41.4" hidden="1" x14ac:dyDescent="0.3">
      <c r="A1022" s="75"/>
      <c r="B1022" s="46" t="s">
        <v>262</v>
      </c>
      <c r="C1022" s="38" t="s">
        <v>355</v>
      </c>
      <c r="D1022" s="92"/>
      <c r="E1022" s="93">
        <f t="shared" si="111"/>
        <v>0</v>
      </c>
      <c r="F1022" s="92"/>
      <c r="G1022" s="92"/>
      <c r="H1022" s="92"/>
      <c r="I1022" s="93">
        <f t="shared" si="112"/>
        <v>0</v>
      </c>
      <c r="J1022" s="92"/>
      <c r="K1022" s="92"/>
      <c r="L1022" s="92"/>
      <c r="M1022" s="93">
        <f t="shared" si="113"/>
        <v>0</v>
      </c>
      <c r="N1022" s="92"/>
      <c r="O1022" s="92"/>
      <c r="P1022" s="92"/>
      <c r="Q1022" s="55" t="e">
        <f t="shared" si="114"/>
        <v>#DIV/0!</v>
      </c>
      <c r="R1022" s="55" t="e">
        <f t="shared" si="115"/>
        <v>#DIV/0!</v>
      </c>
      <c r="S1022" s="55" t="e">
        <f t="shared" si="116"/>
        <v>#DIV/0!</v>
      </c>
      <c r="T1022" s="55" t="e">
        <f t="shared" si="117"/>
        <v>#DIV/0!</v>
      </c>
      <c r="U1022" s="33" t="e">
        <f>M1022/#REF!%</f>
        <v>#REF!</v>
      </c>
    </row>
    <row r="1023" spans="1:21" ht="13.8" hidden="1" x14ac:dyDescent="0.3">
      <c r="A1023" s="75"/>
      <c r="B1023" s="46" t="s">
        <v>263</v>
      </c>
      <c r="C1023" s="38" t="s">
        <v>356</v>
      </c>
      <c r="D1023" s="92"/>
      <c r="E1023" s="93">
        <f t="shared" si="111"/>
        <v>0</v>
      </c>
      <c r="F1023" s="92"/>
      <c r="G1023" s="92"/>
      <c r="H1023" s="92"/>
      <c r="I1023" s="93">
        <f t="shared" si="112"/>
        <v>0</v>
      </c>
      <c r="J1023" s="92"/>
      <c r="K1023" s="92"/>
      <c r="L1023" s="92"/>
      <c r="M1023" s="93">
        <f t="shared" si="113"/>
        <v>0</v>
      </c>
      <c r="N1023" s="92"/>
      <c r="O1023" s="92"/>
      <c r="P1023" s="92"/>
      <c r="Q1023" s="55" t="e">
        <f t="shared" si="114"/>
        <v>#DIV/0!</v>
      </c>
      <c r="R1023" s="55" t="e">
        <f t="shared" si="115"/>
        <v>#DIV/0!</v>
      </c>
      <c r="S1023" s="55" t="e">
        <f t="shared" si="116"/>
        <v>#DIV/0!</v>
      </c>
      <c r="T1023" s="55" t="e">
        <f t="shared" si="117"/>
        <v>#DIV/0!</v>
      </c>
      <c r="U1023" s="33" t="e">
        <f>M1023/#REF!%</f>
        <v>#REF!</v>
      </c>
    </row>
    <row r="1024" spans="1:21" ht="27.6" hidden="1" x14ac:dyDescent="0.3">
      <c r="A1024" s="75"/>
      <c r="B1024" s="46" t="s">
        <v>264</v>
      </c>
      <c r="C1024" s="39" t="s">
        <v>357</v>
      </c>
      <c r="D1024" s="92"/>
      <c r="E1024" s="93">
        <f t="shared" si="111"/>
        <v>0</v>
      </c>
      <c r="F1024" s="92"/>
      <c r="G1024" s="92"/>
      <c r="H1024" s="92"/>
      <c r="I1024" s="93">
        <f t="shared" si="112"/>
        <v>0</v>
      </c>
      <c r="J1024" s="92"/>
      <c r="K1024" s="92"/>
      <c r="L1024" s="92"/>
      <c r="M1024" s="93">
        <f t="shared" si="113"/>
        <v>0</v>
      </c>
      <c r="N1024" s="92"/>
      <c r="O1024" s="92"/>
      <c r="P1024" s="92"/>
      <c r="Q1024" s="55" t="e">
        <f t="shared" si="114"/>
        <v>#DIV/0!</v>
      </c>
      <c r="R1024" s="55" t="e">
        <f t="shared" si="115"/>
        <v>#DIV/0!</v>
      </c>
      <c r="S1024" s="55" t="e">
        <f t="shared" si="116"/>
        <v>#DIV/0!</v>
      </c>
      <c r="T1024" s="55" t="e">
        <f t="shared" si="117"/>
        <v>#DIV/0!</v>
      </c>
      <c r="U1024" s="33" t="e">
        <f>M1024/#REF!%</f>
        <v>#REF!</v>
      </c>
    </row>
    <row r="1025" spans="1:23" ht="27.6" hidden="1" x14ac:dyDescent="0.3">
      <c r="A1025" s="75"/>
      <c r="B1025" s="46" t="s">
        <v>265</v>
      </c>
      <c r="C1025" s="39" t="s">
        <v>358</v>
      </c>
      <c r="D1025" s="92"/>
      <c r="E1025" s="93">
        <f t="shared" si="111"/>
        <v>0</v>
      </c>
      <c r="F1025" s="92"/>
      <c r="G1025" s="92"/>
      <c r="H1025" s="92"/>
      <c r="I1025" s="93">
        <f t="shared" si="112"/>
        <v>0</v>
      </c>
      <c r="J1025" s="92"/>
      <c r="K1025" s="92"/>
      <c r="L1025" s="92"/>
      <c r="M1025" s="93">
        <f t="shared" si="113"/>
        <v>0</v>
      </c>
      <c r="N1025" s="92"/>
      <c r="O1025" s="92"/>
      <c r="P1025" s="92"/>
      <c r="Q1025" s="55" t="e">
        <f t="shared" si="114"/>
        <v>#DIV/0!</v>
      </c>
      <c r="R1025" s="55" t="e">
        <f t="shared" si="115"/>
        <v>#DIV/0!</v>
      </c>
      <c r="S1025" s="55" t="e">
        <f t="shared" si="116"/>
        <v>#DIV/0!</v>
      </c>
      <c r="T1025" s="55" t="e">
        <f t="shared" si="117"/>
        <v>#DIV/0!</v>
      </c>
      <c r="U1025" s="33" t="e">
        <f>M1025/#REF!%</f>
        <v>#REF!</v>
      </c>
    </row>
    <row r="1026" spans="1:23" ht="27.6" hidden="1" x14ac:dyDescent="0.3">
      <c r="A1026" s="75"/>
      <c r="B1026" s="46" t="s">
        <v>145</v>
      </c>
      <c r="C1026" s="36" t="s">
        <v>9</v>
      </c>
      <c r="D1026" s="94"/>
      <c r="E1026" s="93">
        <f t="shared" si="111"/>
        <v>0</v>
      </c>
      <c r="F1026" s="94"/>
      <c r="G1026" s="94"/>
      <c r="H1026" s="94"/>
      <c r="I1026" s="93">
        <f t="shared" si="112"/>
        <v>0</v>
      </c>
      <c r="J1026" s="94"/>
      <c r="K1026" s="94"/>
      <c r="L1026" s="94"/>
      <c r="M1026" s="93">
        <f t="shared" si="113"/>
        <v>0</v>
      </c>
      <c r="N1026" s="94"/>
      <c r="O1026" s="94"/>
      <c r="P1026" s="94"/>
      <c r="Q1026" s="55" t="e">
        <f t="shared" si="114"/>
        <v>#DIV/0!</v>
      </c>
      <c r="R1026" s="55" t="e">
        <f t="shared" si="115"/>
        <v>#DIV/0!</v>
      </c>
      <c r="S1026" s="55" t="e">
        <f t="shared" si="116"/>
        <v>#DIV/0!</v>
      </c>
      <c r="T1026" s="55" t="e">
        <f t="shared" si="117"/>
        <v>#DIV/0!</v>
      </c>
      <c r="U1026" s="33" t="e">
        <f>M1026/#REF!%</f>
        <v>#REF!</v>
      </c>
    </row>
    <row r="1027" spans="1:23" ht="13.8" hidden="1" x14ac:dyDescent="0.3">
      <c r="A1027" s="76"/>
      <c r="B1027" s="34" t="s">
        <v>146</v>
      </c>
      <c r="C1027" s="42" t="s">
        <v>664</v>
      </c>
      <c r="D1027" s="31"/>
      <c r="E1027" s="93">
        <f t="shared" si="111"/>
        <v>0</v>
      </c>
      <c r="F1027" s="31"/>
      <c r="G1027" s="31"/>
      <c r="H1027" s="31"/>
      <c r="I1027" s="93">
        <f t="shared" si="112"/>
        <v>0</v>
      </c>
      <c r="J1027" s="31"/>
      <c r="K1027" s="31"/>
      <c r="L1027" s="31"/>
      <c r="M1027" s="93">
        <f t="shared" si="113"/>
        <v>0</v>
      </c>
      <c r="N1027" s="31"/>
      <c r="O1027" s="31"/>
      <c r="P1027" s="31"/>
      <c r="Q1027" s="55" t="e">
        <f t="shared" si="114"/>
        <v>#DIV/0!</v>
      </c>
      <c r="R1027" s="55" t="e">
        <f t="shared" si="115"/>
        <v>#DIV/0!</v>
      </c>
      <c r="S1027" s="55" t="e">
        <f t="shared" si="116"/>
        <v>#DIV/0!</v>
      </c>
      <c r="T1027" s="55" t="e">
        <f t="shared" si="117"/>
        <v>#DIV/0!</v>
      </c>
      <c r="U1027" s="33" t="e">
        <f>M1027/#REF!%</f>
        <v>#REF!</v>
      </c>
    </row>
    <row r="1028" spans="1:23" ht="27.6" hidden="1" x14ac:dyDescent="0.3">
      <c r="A1028" s="76"/>
      <c r="B1028" s="34" t="s">
        <v>266</v>
      </c>
      <c r="C1028" s="38" t="s">
        <v>360</v>
      </c>
      <c r="D1028" s="31"/>
      <c r="E1028" s="93">
        <f t="shared" si="111"/>
        <v>0</v>
      </c>
      <c r="F1028" s="31"/>
      <c r="G1028" s="31"/>
      <c r="H1028" s="31"/>
      <c r="I1028" s="93">
        <f t="shared" si="112"/>
        <v>0</v>
      </c>
      <c r="J1028" s="31"/>
      <c r="K1028" s="31"/>
      <c r="L1028" s="31"/>
      <c r="M1028" s="93">
        <f t="shared" si="113"/>
        <v>0</v>
      </c>
      <c r="N1028" s="31"/>
      <c r="O1028" s="31"/>
      <c r="P1028" s="31"/>
      <c r="Q1028" s="55" t="e">
        <f t="shared" si="114"/>
        <v>#DIV/0!</v>
      </c>
      <c r="R1028" s="55" t="e">
        <f t="shared" si="115"/>
        <v>#DIV/0!</v>
      </c>
      <c r="S1028" s="55" t="e">
        <f t="shared" si="116"/>
        <v>#DIV/0!</v>
      </c>
      <c r="T1028" s="55" t="e">
        <f t="shared" si="117"/>
        <v>#DIV/0!</v>
      </c>
      <c r="U1028" s="33" t="e">
        <f>M1028/#REF!%</f>
        <v>#REF!</v>
      </c>
    </row>
    <row r="1029" spans="1:23" ht="27.6" hidden="1" x14ac:dyDescent="0.3">
      <c r="A1029" s="76"/>
      <c r="B1029" s="34" t="s">
        <v>267</v>
      </c>
      <c r="C1029" s="39" t="s">
        <v>361</v>
      </c>
      <c r="D1029" s="95"/>
      <c r="E1029" s="93">
        <f t="shared" si="111"/>
        <v>0</v>
      </c>
      <c r="F1029" s="95"/>
      <c r="G1029" s="95"/>
      <c r="H1029" s="95"/>
      <c r="I1029" s="93">
        <f t="shared" si="112"/>
        <v>0</v>
      </c>
      <c r="J1029" s="95"/>
      <c r="K1029" s="95"/>
      <c r="L1029" s="95"/>
      <c r="M1029" s="93">
        <f t="shared" si="113"/>
        <v>0</v>
      </c>
      <c r="N1029" s="95"/>
      <c r="O1029" s="95"/>
      <c r="P1029" s="95"/>
      <c r="Q1029" s="55" t="e">
        <f t="shared" si="114"/>
        <v>#DIV/0!</v>
      </c>
      <c r="R1029" s="55" t="e">
        <f t="shared" si="115"/>
        <v>#DIV/0!</v>
      </c>
      <c r="S1029" s="55" t="e">
        <f t="shared" si="116"/>
        <v>#DIV/0!</v>
      </c>
      <c r="T1029" s="55" t="e">
        <f t="shared" si="117"/>
        <v>#DIV/0!</v>
      </c>
      <c r="U1029" s="33" t="e">
        <f>M1029/#REF!%</f>
        <v>#REF!</v>
      </c>
    </row>
    <row r="1030" spans="1:23" ht="27.6" hidden="1" x14ac:dyDescent="0.3">
      <c r="A1030" s="76"/>
      <c r="B1030" s="34" t="s">
        <v>268</v>
      </c>
      <c r="C1030" s="39" t="s">
        <v>362</v>
      </c>
      <c r="D1030" s="95"/>
      <c r="E1030" s="93">
        <f t="shared" si="111"/>
        <v>0</v>
      </c>
      <c r="F1030" s="95"/>
      <c r="G1030" s="95"/>
      <c r="H1030" s="95"/>
      <c r="I1030" s="93">
        <f t="shared" si="112"/>
        <v>0</v>
      </c>
      <c r="J1030" s="95"/>
      <c r="K1030" s="95"/>
      <c r="L1030" s="95"/>
      <c r="M1030" s="93">
        <f t="shared" si="113"/>
        <v>0</v>
      </c>
      <c r="N1030" s="95"/>
      <c r="O1030" s="95"/>
      <c r="P1030" s="95"/>
      <c r="Q1030" s="55" t="e">
        <f t="shared" si="114"/>
        <v>#DIV/0!</v>
      </c>
      <c r="R1030" s="55" t="e">
        <f t="shared" si="115"/>
        <v>#DIV/0!</v>
      </c>
      <c r="S1030" s="55" t="e">
        <f t="shared" si="116"/>
        <v>#DIV/0!</v>
      </c>
      <c r="T1030" s="55" t="e">
        <f t="shared" si="117"/>
        <v>#DIV/0!</v>
      </c>
      <c r="U1030" s="33" t="e">
        <f>M1030/#REF!%</f>
        <v>#REF!</v>
      </c>
    </row>
    <row r="1031" spans="1:23" ht="27.6" hidden="1" x14ac:dyDescent="0.3">
      <c r="A1031" s="76"/>
      <c r="B1031" s="34" t="s">
        <v>269</v>
      </c>
      <c r="C1031" s="39" t="s">
        <v>363</v>
      </c>
      <c r="D1031" s="95"/>
      <c r="E1031" s="93">
        <f t="shared" si="111"/>
        <v>0</v>
      </c>
      <c r="F1031" s="95"/>
      <c r="G1031" s="95"/>
      <c r="H1031" s="95"/>
      <c r="I1031" s="93">
        <f t="shared" si="112"/>
        <v>0</v>
      </c>
      <c r="J1031" s="95"/>
      <c r="K1031" s="95"/>
      <c r="L1031" s="95"/>
      <c r="M1031" s="93">
        <f t="shared" si="113"/>
        <v>0</v>
      </c>
      <c r="N1031" s="95"/>
      <c r="O1031" s="95"/>
      <c r="P1031" s="95"/>
      <c r="Q1031" s="55" t="e">
        <f t="shared" si="114"/>
        <v>#DIV/0!</v>
      </c>
      <c r="R1031" s="55" t="e">
        <f t="shared" si="115"/>
        <v>#DIV/0!</v>
      </c>
      <c r="S1031" s="55" t="e">
        <f t="shared" si="116"/>
        <v>#DIV/0!</v>
      </c>
      <c r="T1031" s="55" t="e">
        <f t="shared" si="117"/>
        <v>#DIV/0!</v>
      </c>
      <c r="U1031" s="33" t="e">
        <f>M1031/#REF!%</f>
        <v>#REF!</v>
      </c>
    </row>
    <row r="1032" spans="1:23" ht="27.6" hidden="1" x14ac:dyDescent="0.3">
      <c r="A1032" s="76"/>
      <c r="B1032" s="34" t="s">
        <v>270</v>
      </c>
      <c r="C1032" s="39" t="s">
        <v>364</v>
      </c>
      <c r="D1032" s="95"/>
      <c r="E1032" s="93">
        <f t="shared" si="111"/>
        <v>0</v>
      </c>
      <c r="F1032" s="95"/>
      <c r="G1032" s="95"/>
      <c r="H1032" s="95"/>
      <c r="I1032" s="93">
        <f t="shared" si="112"/>
        <v>0</v>
      </c>
      <c r="J1032" s="95"/>
      <c r="K1032" s="95"/>
      <c r="L1032" s="95"/>
      <c r="M1032" s="93">
        <f t="shared" si="113"/>
        <v>0</v>
      </c>
      <c r="N1032" s="95"/>
      <c r="O1032" s="95"/>
      <c r="P1032" s="95"/>
      <c r="Q1032" s="55" t="e">
        <f t="shared" si="114"/>
        <v>#DIV/0!</v>
      </c>
      <c r="R1032" s="55" t="e">
        <f t="shared" si="115"/>
        <v>#DIV/0!</v>
      </c>
      <c r="S1032" s="55" t="e">
        <f t="shared" si="116"/>
        <v>#DIV/0!</v>
      </c>
      <c r="T1032" s="55" t="e">
        <f t="shared" si="117"/>
        <v>#DIV/0!</v>
      </c>
      <c r="U1032" s="33" t="e">
        <f>M1032/#REF!%</f>
        <v>#REF!</v>
      </c>
    </row>
    <row r="1033" spans="1:23" ht="41.4" hidden="1" x14ac:dyDescent="0.3">
      <c r="A1033" s="76"/>
      <c r="B1033" s="34" t="s">
        <v>271</v>
      </c>
      <c r="C1033" s="39" t="s">
        <v>365</v>
      </c>
      <c r="D1033" s="95"/>
      <c r="E1033" s="93">
        <f t="shared" si="111"/>
        <v>0</v>
      </c>
      <c r="F1033" s="95"/>
      <c r="G1033" s="95"/>
      <c r="H1033" s="95"/>
      <c r="I1033" s="93">
        <f t="shared" si="112"/>
        <v>0</v>
      </c>
      <c r="J1033" s="95"/>
      <c r="K1033" s="95"/>
      <c r="L1033" s="95"/>
      <c r="M1033" s="93">
        <f t="shared" si="113"/>
        <v>0</v>
      </c>
      <c r="N1033" s="95"/>
      <c r="O1033" s="95"/>
      <c r="P1033" s="95"/>
      <c r="Q1033" s="55" t="e">
        <f t="shared" si="114"/>
        <v>#DIV/0!</v>
      </c>
      <c r="R1033" s="55" t="e">
        <f t="shared" si="115"/>
        <v>#DIV/0!</v>
      </c>
      <c r="S1033" s="55" t="e">
        <f t="shared" si="116"/>
        <v>#DIV/0!</v>
      </c>
      <c r="T1033" s="55" t="e">
        <f t="shared" si="117"/>
        <v>#DIV/0!</v>
      </c>
      <c r="U1033" s="33" t="e">
        <f>M1033/#REF!%</f>
        <v>#REF!</v>
      </c>
    </row>
    <row r="1034" spans="1:23" ht="27.6" hidden="1" x14ac:dyDescent="0.3">
      <c r="A1034" s="76"/>
      <c r="B1034" s="34" t="s">
        <v>272</v>
      </c>
      <c r="C1034" s="39" t="s">
        <v>366</v>
      </c>
      <c r="D1034" s="95"/>
      <c r="E1034" s="93">
        <f t="shared" si="111"/>
        <v>0</v>
      </c>
      <c r="F1034" s="95"/>
      <c r="G1034" s="95"/>
      <c r="H1034" s="95"/>
      <c r="I1034" s="93">
        <f t="shared" si="112"/>
        <v>0</v>
      </c>
      <c r="J1034" s="95"/>
      <c r="K1034" s="95"/>
      <c r="L1034" s="95"/>
      <c r="M1034" s="93">
        <f t="shared" si="113"/>
        <v>0</v>
      </c>
      <c r="N1034" s="95"/>
      <c r="O1034" s="95"/>
      <c r="P1034" s="95"/>
      <c r="Q1034" s="55" t="e">
        <f t="shared" si="114"/>
        <v>#DIV/0!</v>
      </c>
      <c r="R1034" s="55" t="e">
        <f t="shared" si="115"/>
        <v>#DIV/0!</v>
      </c>
      <c r="S1034" s="55" t="e">
        <f t="shared" si="116"/>
        <v>#DIV/0!</v>
      </c>
      <c r="T1034" s="55" t="e">
        <f t="shared" si="117"/>
        <v>#DIV/0!</v>
      </c>
      <c r="U1034" s="33" t="e">
        <f>M1034/#REF!%</f>
        <v>#REF!</v>
      </c>
    </row>
    <row r="1035" spans="1:23" ht="27.6" hidden="1" x14ac:dyDescent="0.3">
      <c r="A1035" s="76"/>
      <c r="B1035" s="34" t="s">
        <v>273</v>
      </c>
      <c r="C1035" s="39" t="s">
        <v>367</v>
      </c>
      <c r="D1035" s="95"/>
      <c r="E1035" s="93">
        <f t="shared" ref="E1035:E1098" si="118">F1035+G1035</f>
        <v>0</v>
      </c>
      <c r="F1035" s="95"/>
      <c r="G1035" s="95"/>
      <c r="H1035" s="95"/>
      <c r="I1035" s="93">
        <f t="shared" ref="I1035:I1098" si="119">J1035+K1035</f>
        <v>0</v>
      </c>
      <c r="J1035" s="95"/>
      <c r="K1035" s="95"/>
      <c r="L1035" s="95"/>
      <c r="M1035" s="93">
        <f t="shared" ref="M1035:M1098" si="120">N1035+O1035</f>
        <v>0</v>
      </c>
      <c r="N1035" s="95"/>
      <c r="O1035" s="95"/>
      <c r="P1035" s="95"/>
      <c r="Q1035" s="55" t="e">
        <f t="shared" ref="Q1035:Q1098" si="121">M1035/I1035*100</f>
        <v>#DIV/0!</v>
      </c>
      <c r="R1035" s="55" t="e">
        <f t="shared" ref="R1035:R1098" si="122">N1035/J1035*100</f>
        <v>#DIV/0!</v>
      </c>
      <c r="S1035" s="55" t="e">
        <f t="shared" ref="S1035:S1098" si="123">O1035/K1035*100</f>
        <v>#DIV/0!</v>
      </c>
      <c r="T1035" s="55" t="e">
        <f t="shared" ref="T1035:T1098" si="124">P1035/L1035*100</f>
        <v>#DIV/0!</v>
      </c>
      <c r="U1035" s="33" t="e">
        <f>M1035/#REF!%</f>
        <v>#REF!</v>
      </c>
    </row>
    <row r="1036" spans="1:23" ht="41.4" hidden="1" x14ac:dyDescent="0.3">
      <c r="A1036" s="76"/>
      <c r="B1036" s="34" t="s">
        <v>274</v>
      </c>
      <c r="C1036" s="53" t="s">
        <v>368</v>
      </c>
      <c r="D1036" s="95"/>
      <c r="E1036" s="93">
        <f t="shared" si="118"/>
        <v>0</v>
      </c>
      <c r="F1036" s="95"/>
      <c r="G1036" s="95"/>
      <c r="H1036" s="95"/>
      <c r="I1036" s="93">
        <f t="shared" si="119"/>
        <v>0</v>
      </c>
      <c r="J1036" s="95"/>
      <c r="K1036" s="95"/>
      <c r="L1036" s="95"/>
      <c r="M1036" s="93">
        <f t="shared" si="120"/>
        <v>0</v>
      </c>
      <c r="N1036" s="95"/>
      <c r="O1036" s="95"/>
      <c r="P1036" s="95"/>
      <c r="Q1036" s="55" t="e">
        <f t="shared" si="121"/>
        <v>#DIV/0!</v>
      </c>
      <c r="R1036" s="55" t="e">
        <f t="shared" si="122"/>
        <v>#DIV/0!</v>
      </c>
      <c r="S1036" s="55" t="e">
        <f t="shared" si="123"/>
        <v>#DIV/0!</v>
      </c>
      <c r="T1036" s="55" t="e">
        <f t="shared" si="124"/>
        <v>#DIV/0!</v>
      </c>
      <c r="U1036" s="33" t="e">
        <f>M1036/#REF!%</f>
        <v>#REF!</v>
      </c>
    </row>
    <row r="1037" spans="1:23" ht="27.6" hidden="1" x14ac:dyDescent="0.3">
      <c r="A1037" s="76"/>
      <c r="B1037" s="34" t="s">
        <v>275</v>
      </c>
      <c r="C1037" s="38" t="s">
        <v>369</v>
      </c>
      <c r="D1037" s="95"/>
      <c r="E1037" s="93">
        <f t="shared" si="118"/>
        <v>0</v>
      </c>
      <c r="F1037" s="95"/>
      <c r="G1037" s="95"/>
      <c r="H1037" s="95"/>
      <c r="I1037" s="93">
        <f t="shared" si="119"/>
        <v>0</v>
      </c>
      <c r="J1037" s="95"/>
      <c r="K1037" s="95"/>
      <c r="L1037" s="95"/>
      <c r="M1037" s="93">
        <f t="shared" si="120"/>
        <v>0</v>
      </c>
      <c r="N1037" s="95"/>
      <c r="O1037" s="95"/>
      <c r="P1037" s="95"/>
      <c r="Q1037" s="55" t="e">
        <f t="shared" si="121"/>
        <v>#DIV/0!</v>
      </c>
      <c r="R1037" s="55" t="e">
        <f t="shared" si="122"/>
        <v>#DIV/0!</v>
      </c>
      <c r="S1037" s="55" t="e">
        <f t="shared" si="123"/>
        <v>#DIV/0!</v>
      </c>
      <c r="T1037" s="55" t="e">
        <f t="shared" si="124"/>
        <v>#DIV/0!</v>
      </c>
      <c r="U1037" s="33" t="e">
        <f>M1037/#REF!%</f>
        <v>#REF!</v>
      </c>
    </row>
    <row r="1038" spans="1:23" ht="27.6" hidden="1" x14ac:dyDescent="0.3">
      <c r="A1038" s="76"/>
      <c r="B1038" s="34" t="s">
        <v>276</v>
      </c>
      <c r="C1038" s="39" t="s">
        <v>370</v>
      </c>
      <c r="D1038" s="95"/>
      <c r="E1038" s="93">
        <f t="shared" si="118"/>
        <v>0</v>
      </c>
      <c r="F1038" s="95"/>
      <c r="G1038" s="95"/>
      <c r="H1038" s="95"/>
      <c r="I1038" s="93">
        <f t="shared" si="119"/>
        <v>0</v>
      </c>
      <c r="J1038" s="95"/>
      <c r="K1038" s="95"/>
      <c r="L1038" s="95"/>
      <c r="M1038" s="93">
        <f t="shared" si="120"/>
        <v>0</v>
      </c>
      <c r="N1038" s="95"/>
      <c r="O1038" s="95"/>
      <c r="P1038" s="95"/>
      <c r="Q1038" s="55" t="e">
        <f t="shared" si="121"/>
        <v>#DIV/0!</v>
      </c>
      <c r="R1038" s="55" t="e">
        <f t="shared" si="122"/>
        <v>#DIV/0!</v>
      </c>
      <c r="S1038" s="55" t="e">
        <f t="shared" si="123"/>
        <v>#DIV/0!</v>
      </c>
      <c r="T1038" s="55" t="e">
        <f t="shared" si="124"/>
        <v>#DIV/0!</v>
      </c>
      <c r="U1038" s="33" t="e">
        <f>M1038/#REF!%</f>
        <v>#REF!</v>
      </c>
    </row>
    <row r="1039" spans="1:23" ht="48" x14ac:dyDescent="0.3">
      <c r="A1039" s="75" t="s">
        <v>805</v>
      </c>
      <c r="B1039" s="46" t="s">
        <v>60</v>
      </c>
      <c r="C1039" s="47" t="s">
        <v>715</v>
      </c>
      <c r="D1039" s="92">
        <f>D1113+D1160+D1175+D1192+D1416+D1436+D1532+D1542</f>
        <v>8037.7</v>
      </c>
      <c r="E1039" s="93">
        <f t="shared" si="118"/>
        <v>27085.040250000005</v>
      </c>
      <c r="F1039" s="92">
        <f t="shared" ref="F1039:H1041" si="125">F1113+F1160+F1175+F1192+F1416+F1436+F1532+F1542</f>
        <v>18908.901630000004</v>
      </c>
      <c r="G1039" s="92">
        <f t="shared" si="125"/>
        <v>8176.1386200000006</v>
      </c>
      <c r="H1039" s="92">
        <f t="shared" si="125"/>
        <v>0</v>
      </c>
      <c r="I1039" s="93">
        <f t="shared" si="119"/>
        <v>14805.957270000003</v>
      </c>
      <c r="J1039" s="92">
        <f t="shared" ref="J1039:L1041" si="126">J1113+J1160+J1175+J1192+J1416+J1436+J1532+J1542</f>
        <v>9161.8173800000022</v>
      </c>
      <c r="K1039" s="92">
        <f t="shared" si="126"/>
        <v>5644.1398900000004</v>
      </c>
      <c r="L1039" s="92">
        <f t="shared" si="126"/>
        <v>0</v>
      </c>
      <c r="M1039" s="93">
        <f t="shared" si="120"/>
        <v>9823.2655799999993</v>
      </c>
      <c r="N1039" s="92">
        <f t="shared" ref="N1039:P1041" si="127">N1113+N1160+N1175+N1192+N1416+N1436+N1532+N1542</f>
        <v>7304.1217900000001</v>
      </c>
      <c r="O1039" s="92">
        <f t="shared" si="127"/>
        <v>2519.1437899999996</v>
      </c>
      <c r="P1039" s="92">
        <f t="shared" si="127"/>
        <v>0</v>
      </c>
      <c r="Q1039" s="55">
        <f t="shared" si="121"/>
        <v>66.346710319798177</v>
      </c>
      <c r="R1039" s="55">
        <f t="shared" si="122"/>
        <v>79.723503395130962</v>
      </c>
      <c r="S1039" s="55">
        <f t="shared" si="123"/>
        <v>44.632908451884589</v>
      </c>
      <c r="T1039" s="55" t="e">
        <f t="shared" si="124"/>
        <v>#DIV/0!</v>
      </c>
      <c r="U1039" s="33" t="e">
        <f>M1039/#REF!%</f>
        <v>#REF!</v>
      </c>
      <c r="V1039" s="19"/>
    </row>
    <row r="1040" spans="1:23" ht="13.8" x14ac:dyDescent="0.3">
      <c r="A1040" s="75"/>
      <c r="B1040" s="46" t="s">
        <v>61</v>
      </c>
      <c r="C1040" s="36" t="s">
        <v>7</v>
      </c>
      <c r="D1040" s="92">
        <f>D1114+D1161+D1176+D1193+D1417+D1437+D1533+D1543</f>
        <v>3351.3</v>
      </c>
      <c r="E1040" s="93">
        <f t="shared" si="118"/>
        <v>7960.2758800000001</v>
      </c>
      <c r="F1040" s="92">
        <f t="shared" si="125"/>
        <v>5315.3873100000001</v>
      </c>
      <c r="G1040" s="92">
        <f t="shared" si="125"/>
        <v>2644.8885700000001</v>
      </c>
      <c r="H1040" s="92">
        <f t="shared" si="125"/>
        <v>0</v>
      </c>
      <c r="I1040" s="93">
        <f t="shared" si="119"/>
        <v>4782.7241400000003</v>
      </c>
      <c r="J1040" s="92">
        <f t="shared" si="126"/>
        <v>3224.4315700000002</v>
      </c>
      <c r="K1040" s="92">
        <f t="shared" si="126"/>
        <v>1558.2925700000001</v>
      </c>
      <c r="L1040" s="92">
        <f t="shared" si="126"/>
        <v>0</v>
      </c>
      <c r="M1040" s="93">
        <f t="shared" si="120"/>
        <v>4151.79961</v>
      </c>
      <c r="N1040" s="92">
        <f t="shared" si="127"/>
        <v>2870.2615700000001</v>
      </c>
      <c r="O1040" s="92">
        <f t="shared" si="127"/>
        <v>1281.5380399999999</v>
      </c>
      <c r="P1040" s="92">
        <f t="shared" si="127"/>
        <v>0</v>
      </c>
      <c r="Q1040" s="55">
        <f t="shared" si="121"/>
        <v>86.808260072469906</v>
      </c>
      <c r="R1040" s="55">
        <f t="shared" si="122"/>
        <v>89.016048493781497</v>
      </c>
      <c r="S1040" s="55">
        <f t="shared" si="123"/>
        <v>82.239886441863732</v>
      </c>
      <c r="T1040" s="55" t="e">
        <f t="shared" si="124"/>
        <v>#DIV/0!</v>
      </c>
      <c r="U1040" s="33" t="e">
        <f>M1040/#REF!%</f>
        <v>#REF!</v>
      </c>
      <c r="V1040" s="19"/>
      <c r="W1040" s="19"/>
    </row>
    <row r="1041" spans="1:22" ht="13.8" hidden="1" x14ac:dyDescent="0.3">
      <c r="A1041" s="75"/>
      <c r="B1041" s="46" t="s">
        <v>197</v>
      </c>
      <c r="C1041" s="37" t="s">
        <v>171</v>
      </c>
      <c r="D1041" s="92">
        <f>D1115+D1162+D1177+D1194+D1418+D1438+D1534+D1544</f>
        <v>1960</v>
      </c>
      <c r="E1041" s="93">
        <f t="shared" si="118"/>
        <v>1963.424</v>
      </c>
      <c r="F1041" s="92">
        <f t="shared" si="125"/>
        <v>1963.424</v>
      </c>
      <c r="G1041" s="92">
        <f t="shared" si="125"/>
        <v>0</v>
      </c>
      <c r="H1041" s="92">
        <f t="shared" si="125"/>
        <v>0</v>
      </c>
      <c r="I1041" s="93">
        <f t="shared" si="119"/>
        <v>1195.20126</v>
      </c>
      <c r="J1041" s="92">
        <f t="shared" si="126"/>
        <v>1195.20126</v>
      </c>
      <c r="K1041" s="92">
        <f t="shared" si="126"/>
        <v>0</v>
      </c>
      <c r="L1041" s="92">
        <f t="shared" si="126"/>
        <v>0</v>
      </c>
      <c r="M1041" s="93">
        <f t="shared" si="120"/>
        <v>1156.4357600000001</v>
      </c>
      <c r="N1041" s="92">
        <f t="shared" si="127"/>
        <v>1156.4357600000001</v>
      </c>
      <c r="O1041" s="92">
        <f t="shared" si="127"/>
        <v>0</v>
      </c>
      <c r="P1041" s="92">
        <f t="shared" si="127"/>
        <v>0</v>
      </c>
      <c r="Q1041" s="55">
        <f t="shared" si="121"/>
        <v>96.756571357697524</v>
      </c>
      <c r="R1041" s="55">
        <f t="shared" si="122"/>
        <v>96.756571357697524</v>
      </c>
      <c r="S1041" s="55" t="e">
        <f t="shared" si="123"/>
        <v>#DIV/0!</v>
      </c>
      <c r="T1041" s="55" t="e">
        <f t="shared" si="124"/>
        <v>#DIV/0!</v>
      </c>
      <c r="U1041" s="33" t="e">
        <f>M1041/#REF!%</f>
        <v>#REF!</v>
      </c>
      <c r="V1041" s="19"/>
    </row>
    <row r="1042" spans="1:22" ht="13.8" hidden="1" x14ac:dyDescent="0.3">
      <c r="A1042" s="75"/>
      <c r="B1042" s="46" t="s">
        <v>198</v>
      </c>
      <c r="C1042" s="38" t="s">
        <v>172</v>
      </c>
      <c r="D1042" s="92">
        <f>D1116+D1163+D1178+D1195+D1420+D1440+D1536+D1546</f>
        <v>741.8</v>
      </c>
      <c r="E1042" s="93">
        <f t="shared" si="118"/>
        <v>4660.98315</v>
      </c>
      <c r="F1042" s="92">
        <f t="shared" ref="F1042:H1045" si="128">F1116+F1163+F1178+F1195+F1420+F1440+F1536+F1546</f>
        <v>3686.4229800000003</v>
      </c>
      <c r="G1042" s="92">
        <f t="shared" si="128"/>
        <v>974.56016999999997</v>
      </c>
      <c r="H1042" s="92">
        <f t="shared" si="128"/>
        <v>0</v>
      </c>
      <c r="I1042" s="93">
        <f t="shared" si="119"/>
        <v>2072.2411499999998</v>
      </c>
      <c r="J1042" s="92">
        <f t="shared" ref="J1042:L1045" si="129">J1116+J1163+J1178+J1195+J1420+J1440+J1536+J1546</f>
        <v>1465.6809799999999</v>
      </c>
      <c r="K1042" s="92">
        <f t="shared" si="129"/>
        <v>606.56016999999997</v>
      </c>
      <c r="L1042" s="92">
        <f t="shared" si="129"/>
        <v>0</v>
      </c>
      <c r="M1042" s="93">
        <f t="shared" si="120"/>
        <v>1516.2176200000001</v>
      </c>
      <c r="N1042" s="92">
        <f t="shared" ref="N1042:P1045" si="130">N1116+N1163+N1178+N1195+N1420+N1440+N1536+N1546</f>
        <v>1350.5023900000001</v>
      </c>
      <c r="O1042" s="92">
        <f t="shared" si="130"/>
        <v>165.71522999999999</v>
      </c>
      <c r="P1042" s="92">
        <f t="shared" si="130"/>
        <v>0</v>
      </c>
      <c r="Q1042" s="55">
        <f t="shared" si="121"/>
        <v>73.168010392998923</v>
      </c>
      <c r="R1042" s="55">
        <f t="shared" si="122"/>
        <v>92.141633031220778</v>
      </c>
      <c r="S1042" s="55">
        <f t="shared" si="123"/>
        <v>27.320493200204687</v>
      </c>
      <c r="T1042" s="55" t="e">
        <f t="shared" si="124"/>
        <v>#DIV/0!</v>
      </c>
      <c r="U1042" s="33" t="e">
        <f>M1042/#REF!%</f>
        <v>#REF!</v>
      </c>
      <c r="V1042" s="19"/>
    </row>
    <row r="1043" spans="1:22" ht="27.6" hidden="1" x14ac:dyDescent="0.3">
      <c r="A1043" s="75"/>
      <c r="B1043" s="46" t="s">
        <v>199</v>
      </c>
      <c r="C1043" s="39" t="s">
        <v>173</v>
      </c>
      <c r="D1043" s="92">
        <f>D1117+D1164+D1179+D1196+D1421+D1441+D1537+D1547</f>
        <v>20</v>
      </c>
      <c r="E1043" s="93">
        <f t="shared" si="118"/>
        <v>1448.1569999999999</v>
      </c>
      <c r="F1043" s="92">
        <f t="shared" si="128"/>
        <v>1269.75458</v>
      </c>
      <c r="G1043" s="92">
        <f t="shared" si="128"/>
        <v>178.40241999999998</v>
      </c>
      <c r="H1043" s="92">
        <f t="shared" si="128"/>
        <v>0</v>
      </c>
      <c r="I1043" s="93">
        <f t="shared" si="119"/>
        <v>892.33100000000002</v>
      </c>
      <c r="J1043" s="92">
        <f t="shared" si="129"/>
        <v>713.92858000000001</v>
      </c>
      <c r="K1043" s="92">
        <f t="shared" si="129"/>
        <v>178.40241999999998</v>
      </c>
      <c r="L1043" s="92">
        <f t="shared" si="129"/>
        <v>0</v>
      </c>
      <c r="M1043" s="93">
        <f t="shared" si="120"/>
        <v>694.24426000000005</v>
      </c>
      <c r="N1043" s="92">
        <f t="shared" si="130"/>
        <v>694.24426000000005</v>
      </c>
      <c r="O1043" s="92">
        <f t="shared" si="130"/>
        <v>0</v>
      </c>
      <c r="P1043" s="92">
        <f t="shared" si="130"/>
        <v>0</v>
      </c>
      <c r="Q1043" s="55">
        <f t="shared" si="121"/>
        <v>77.801203813383154</v>
      </c>
      <c r="R1043" s="55">
        <f t="shared" si="122"/>
        <v>97.242816641406918</v>
      </c>
      <c r="S1043" s="55">
        <f t="shared" si="123"/>
        <v>0</v>
      </c>
      <c r="T1043" s="55" t="e">
        <f t="shared" si="124"/>
        <v>#DIV/0!</v>
      </c>
      <c r="U1043" s="33" t="e">
        <f>M1043/#REF!%</f>
        <v>#REF!</v>
      </c>
      <c r="V1043" s="19"/>
    </row>
    <row r="1044" spans="1:22" ht="27.6" hidden="1" x14ac:dyDescent="0.3">
      <c r="A1044" s="75"/>
      <c r="B1044" s="46" t="s">
        <v>200</v>
      </c>
      <c r="C1044" s="39" t="s">
        <v>174</v>
      </c>
      <c r="D1044" s="92">
        <f>D1118+D1165+D1180+D1197+D1422+D1442+D1538+D1548</f>
        <v>3412.4</v>
      </c>
      <c r="E1044" s="93">
        <f t="shared" si="118"/>
        <v>5159.0242699999999</v>
      </c>
      <c r="F1044" s="92">
        <f t="shared" si="128"/>
        <v>4459.0317599999998</v>
      </c>
      <c r="G1044" s="92">
        <f t="shared" si="128"/>
        <v>699.99251000000004</v>
      </c>
      <c r="H1044" s="92">
        <f t="shared" si="128"/>
        <v>0</v>
      </c>
      <c r="I1044" s="93">
        <f t="shared" si="119"/>
        <v>2232.4736499999999</v>
      </c>
      <c r="J1044" s="92">
        <f t="shared" si="129"/>
        <v>2030.8404399999999</v>
      </c>
      <c r="K1044" s="92">
        <f t="shared" si="129"/>
        <v>201.63320999999999</v>
      </c>
      <c r="L1044" s="92">
        <f t="shared" si="129"/>
        <v>0</v>
      </c>
      <c r="M1044" s="93">
        <f t="shared" si="120"/>
        <v>1861.2969000000001</v>
      </c>
      <c r="N1044" s="92">
        <f t="shared" si="130"/>
        <v>1660.9428500000001</v>
      </c>
      <c r="O1044" s="92">
        <f t="shared" si="130"/>
        <v>200.35405</v>
      </c>
      <c r="P1044" s="92">
        <f t="shared" si="130"/>
        <v>0</v>
      </c>
      <c r="Q1044" s="55">
        <f t="shared" si="121"/>
        <v>83.373745531106266</v>
      </c>
      <c r="R1044" s="55">
        <f t="shared" si="122"/>
        <v>81.785984624178553</v>
      </c>
      <c r="S1044" s="55">
        <f t="shared" si="123"/>
        <v>99.365600537728881</v>
      </c>
      <c r="T1044" s="55" t="e">
        <f t="shared" si="124"/>
        <v>#DIV/0!</v>
      </c>
      <c r="U1044" s="33" t="e">
        <f>M1044/#REF!%</f>
        <v>#REF!</v>
      </c>
      <c r="V1044" s="19"/>
    </row>
    <row r="1045" spans="1:22" ht="13.8" hidden="1" x14ac:dyDescent="0.3">
      <c r="A1045" s="75"/>
      <c r="B1045" s="46" t="s">
        <v>201</v>
      </c>
      <c r="C1045" s="38" t="s">
        <v>175</v>
      </c>
      <c r="D1045" s="92">
        <f>D1119+D1166+D1181+D1198+D1423+D1443+D1539+D1549</f>
        <v>3862.4</v>
      </c>
      <c r="E1045" s="93">
        <f t="shared" si="118"/>
        <v>5611.0592699999997</v>
      </c>
      <c r="F1045" s="92">
        <f t="shared" si="128"/>
        <v>4911.0667599999997</v>
      </c>
      <c r="G1045" s="92">
        <f t="shared" si="128"/>
        <v>699.99251000000004</v>
      </c>
      <c r="H1045" s="92">
        <f t="shared" si="128"/>
        <v>0</v>
      </c>
      <c r="I1045" s="93">
        <f t="shared" si="119"/>
        <v>2563.43923</v>
      </c>
      <c r="J1045" s="92">
        <f t="shared" si="129"/>
        <v>2361.80602</v>
      </c>
      <c r="K1045" s="92">
        <f t="shared" si="129"/>
        <v>201.63320999999999</v>
      </c>
      <c r="L1045" s="92">
        <f t="shared" si="129"/>
        <v>0</v>
      </c>
      <c r="M1045" s="93">
        <f t="shared" si="120"/>
        <v>2192.26224</v>
      </c>
      <c r="N1045" s="92">
        <f t="shared" si="130"/>
        <v>1991.9081900000001</v>
      </c>
      <c r="O1045" s="92">
        <f t="shared" si="130"/>
        <v>200.35405</v>
      </c>
      <c r="P1045" s="92">
        <f t="shared" si="130"/>
        <v>0</v>
      </c>
      <c r="Q1045" s="55">
        <f t="shared" si="121"/>
        <v>85.520351500589314</v>
      </c>
      <c r="R1045" s="55">
        <f t="shared" si="122"/>
        <v>84.338348413558535</v>
      </c>
      <c r="S1045" s="55">
        <f t="shared" si="123"/>
        <v>99.365600537728881</v>
      </c>
      <c r="T1045" s="55" t="e">
        <f t="shared" si="124"/>
        <v>#DIV/0!</v>
      </c>
      <c r="U1045" s="33" t="e">
        <f>M1045/#REF!%</f>
        <v>#REF!</v>
      </c>
      <c r="V1045" s="19"/>
    </row>
    <row r="1046" spans="1:22" ht="27.6" x14ac:dyDescent="0.3">
      <c r="A1046" s="75"/>
      <c r="B1046" s="46" t="s">
        <v>202</v>
      </c>
      <c r="C1046" s="37" t="s">
        <v>36</v>
      </c>
      <c r="D1046" s="92">
        <f>D1120+D1162+D1177+D1199+D1418+D1438+D1534+D1544</f>
        <v>1960</v>
      </c>
      <c r="E1046" s="93">
        <f t="shared" si="118"/>
        <v>2806.2218000000003</v>
      </c>
      <c r="F1046" s="92">
        <f>F1120+F1162+F1177+F1199+F1418+F1438+F1534+F1544</f>
        <v>2806.2218000000003</v>
      </c>
      <c r="G1046" s="92">
        <f>G1120+G1162+G1177+G1199+G1418+G1438+G1534+G1544</f>
        <v>0</v>
      </c>
      <c r="H1046" s="92">
        <f>H1120+H1162+H1177+H1199+H1418+H1438+H1534+H1544</f>
        <v>0</v>
      </c>
      <c r="I1046" s="93">
        <f t="shared" si="119"/>
        <v>1942.8180600000001</v>
      </c>
      <c r="J1046" s="92">
        <f>J1120+J1162+J1177+J1199+J1418+J1438+J1534+J1544</f>
        <v>1942.8180600000001</v>
      </c>
      <c r="K1046" s="92">
        <f>K1120+K1162+K1177+K1199+K1418+K1438+K1534+K1544</f>
        <v>0</v>
      </c>
      <c r="L1046" s="92">
        <f>L1120+L1162+L1177+L1199+L1418+L1438+L1534+L1544</f>
        <v>0</v>
      </c>
      <c r="M1046" s="93">
        <f t="shared" si="120"/>
        <v>1893.6249600000001</v>
      </c>
      <c r="N1046" s="92">
        <f>N1120+N1162+N1177+N1199+N1418+N1438+N1534+N1544</f>
        <v>1893.6249600000001</v>
      </c>
      <c r="O1046" s="92">
        <f>O1120+O1162+O1177+O1199+O1418+O1438+O1534+O1544</f>
        <v>0</v>
      </c>
      <c r="P1046" s="92">
        <f>P1120+P1162+P1177+P1199+P1418+P1438+P1534+P1544</f>
        <v>0</v>
      </c>
      <c r="Q1046" s="55">
        <f t="shared" si="121"/>
        <v>97.467951270743285</v>
      </c>
      <c r="R1046" s="55">
        <f t="shared" si="122"/>
        <v>97.467951270743285</v>
      </c>
      <c r="S1046" s="55" t="e">
        <f t="shared" si="123"/>
        <v>#DIV/0!</v>
      </c>
      <c r="T1046" s="55" t="e">
        <f t="shared" si="124"/>
        <v>#DIV/0!</v>
      </c>
      <c r="U1046" s="33" t="e">
        <f>M1046/#REF!%</f>
        <v>#REF!</v>
      </c>
      <c r="V1046" s="19"/>
    </row>
    <row r="1047" spans="1:22" ht="41.4" hidden="1" x14ac:dyDescent="0.3">
      <c r="A1047" s="75"/>
      <c r="B1047" s="46" t="s">
        <v>203</v>
      </c>
      <c r="C1047" s="38" t="s">
        <v>177</v>
      </c>
      <c r="D1047" s="92">
        <f>D1121+D1168+D1183+D1200+D1426+D1445+D1541+D1551</f>
        <v>912</v>
      </c>
      <c r="E1047" s="93">
        <f t="shared" si="118"/>
        <v>985.28399999999999</v>
      </c>
      <c r="F1047" s="92">
        <f t="shared" ref="F1047:H1049" si="131">F1121+F1168+F1183+F1200+F1426+F1445+F1541+F1551</f>
        <v>985.28399999999999</v>
      </c>
      <c r="G1047" s="92">
        <f t="shared" si="131"/>
        <v>0</v>
      </c>
      <c r="H1047" s="92">
        <f t="shared" si="131"/>
        <v>0</v>
      </c>
      <c r="I1047" s="93">
        <f t="shared" si="119"/>
        <v>637.56957999999997</v>
      </c>
      <c r="J1047" s="92">
        <f t="shared" ref="J1047:L1049" si="132">J1121+J1168+J1183+J1200+J1426+J1445+J1541+J1551</f>
        <v>637.56957999999997</v>
      </c>
      <c r="K1047" s="92">
        <f t="shared" si="132"/>
        <v>0</v>
      </c>
      <c r="L1047" s="92">
        <f t="shared" si="132"/>
        <v>0</v>
      </c>
      <c r="M1047" s="93">
        <f t="shared" si="120"/>
        <v>608.38310000000001</v>
      </c>
      <c r="N1047" s="92">
        <f t="shared" ref="N1047:P1049" si="133">N1121+N1168+N1183+N1200+N1426+N1445+N1541+N1551</f>
        <v>608.38310000000001</v>
      </c>
      <c r="O1047" s="92">
        <f t="shared" si="133"/>
        <v>0</v>
      </c>
      <c r="P1047" s="92">
        <f t="shared" si="133"/>
        <v>0</v>
      </c>
      <c r="Q1047" s="55">
        <f t="shared" si="121"/>
        <v>95.422228268795394</v>
      </c>
      <c r="R1047" s="55">
        <f t="shared" si="122"/>
        <v>95.422228268795394</v>
      </c>
      <c r="S1047" s="55" t="e">
        <f t="shared" si="123"/>
        <v>#DIV/0!</v>
      </c>
      <c r="T1047" s="55" t="e">
        <f t="shared" si="124"/>
        <v>#DIV/0!</v>
      </c>
      <c r="U1047" s="33" t="e">
        <f>M1047/#REF!%</f>
        <v>#REF!</v>
      </c>
      <c r="V1047" s="19"/>
    </row>
    <row r="1048" spans="1:22" ht="17.25" hidden="1" customHeight="1" x14ac:dyDescent="0.3">
      <c r="A1048" s="75"/>
      <c r="B1048" s="46" t="s">
        <v>204</v>
      </c>
      <c r="C1048" s="38" t="s">
        <v>178</v>
      </c>
      <c r="D1048" s="92">
        <f>D1122+D1169+D1184+D1201+D1427+D1446+D1542+D1552</f>
        <v>0</v>
      </c>
      <c r="E1048" s="93">
        <f t="shared" si="118"/>
        <v>2315.7745</v>
      </c>
      <c r="F1048" s="92">
        <f t="shared" si="131"/>
        <v>1474.1408699999999</v>
      </c>
      <c r="G1048" s="92">
        <f t="shared" si="131"/>
        <v>841.63363000000004</v>
      </c>
      <c r="H1048" s="92">
        <f t="shared" si="131"/>
        <v>0</v>
      </c>
      <c r="I1048" s="93">
        <f t="shared" si="119"/>
        <v>641.14350000000002</v>
      </c>
      <c r="J1048" s="92">
        <f t="shared" si="132"/>
        <v>167.50987000000001</v>
      </c>
      <c r="K1048" s="92">
        <f t="shared" si="132"/>
        <v>473.63362999999998</v>
      </c>
      <c r="L1048" s="92">
        <f t="shared" si="132"/>
        <v>0</v>
      </c>
      <c r="M1048" s="93">
        <f t="shared" si="120"/>
        <v>298.85559000000001</v>
      </c>
      <c r="N1048" s="92">
        <f t="shared" si="133"/>
        <v>133.14035999999999</v>
      </c>
      <c r="O1048" s="92">
        <f t="shared" si="133"/>
        <v>165.71522999999999</v>
      </c>
      <c r="P1048" s="92">
        <f t="shared" si="133"/>
        <v>0</v>
      </c>
      <c r="Q1048" s="55">
        <f t="shared" si="121"/>
        <v>46.612901791876546</v>
      </c>
      <c r="R1048" s="55">
        <f t="shared" si="122"/>
        <v>79.482098577236059</v>
      </c>
      <c r="S1048" s="55">
        <f t="shared" si="123"/>
        <v>34.988062397511769</v>
      </c>
      <c r="T1048" s="55" t="e">
        <f t="shared" si="124"/>
        <v>#DIV/0!</v>
      </c>
      <c r="U1048" s="33" t="e">
        <f>M1048/#REF!%</f>
        <v>#REF!</v>
      </c>
      <c r="V1048" s="19"/>
    </row>
    <row r="1049" spans="1:22" ht="27.6" hidden="1" x14ac:dyDescent="0.3">
      <c r="A1049" s="75"/>
      <c r="B1049" s="46" t="s">
        <v>205</v>
      </c>
      <c r="C1049" s="39" t="s">
        <v>179</v>
      </c>
      <c r="D1049" s="92">
        <f>D1123+D1170+D1185+D1202+D1428+D1447+D1543+D1553</f>
        <v>4686.3999999999996</v>
      </c>
      <c r="E1049" s="93">
        <f t="shared" si="118"/>
        <v>15051.504220000001</v>
      </c>
      <c r="F1049" s="92">
        <f t="shared" si="131"/>
        <v>10494.814340000001</v>
      </c>
      <c r="G1049" s="92">
        <f t="shared" si="131"/>
        <v>4556.6898799999999</v>
      </c>
      <c r="H1049" s="92">
        <f t="shared" si="131"/>
        <v>0</v>
      </c>
      <c r="I1049" s="93">
        <f t="shared" si="119"/>
        <v>8183.6149800000003</v>
      </c>
      <c r="J1049" s="92">
        <f t="shared" si="132"/>
        <v>4704.3278300000002</v>
      </c>
      <c r="K1049" s="92">
        <f t="shared" si="132"/>
        <v>3479.2871500000001</v>
      </c>
      <c r="L1049" s="92">
        <f t="shared" si="132"/>
        <v>0</v>
      </c>
      <c r="M1049" s="93">
        <f t="shared" si="120"/>
        <v>4316.3237000000008</v>
      </c>
      <c r="N1049" s="92">
        <f t="shared" si="133"/>
        <v>3244.4331800000004</v>
      </c>
      <c r="O1049" s="92">
        <f t="shared" si="133"/>
        <v>1071.8905199999999</v>
      </c>
      <c r="P1049" s="92">
        <f t="shared" si="133"/>
        <v>0</v>
      </c>
      <c r="Q1049" s="55">
        <f t="shared" si="121"/>
        <v>52.743484518134075</v>
      </c>
      <c r="R1049" s="55">
        <f t="shared" si="122"/>
        <v>68.966987362358211</v>
      </c>
      <c r="S1049" s="55">
        <f t="shared" si="123"/>
        <v>30.807762446396524</v>
      </c>
      <c r="T1049" s="55" t="e">
        <f t="shared" si="124"/>
        <v>#DIV/0!</v>
      </c>
      <c r="U1049" s="33" t="e">
        <f>M1049/#REF!%</f>
        <v>#REF!</v>
      </c>
      <c r="V1049" s="19"/>
    </row>
    <row r="1050" spans="1:22" ht="27.6" hidden="1" x14ac:dyDescent="0.3">
      <c r="A1050" s="75"/>
      <c r="B1050" s="46" t="s">
        <v>206</v>
      </c>
      <c r="C1050" s="39" t="s">
        <v>180</v>
      </c>
      <c r="D1050" s="92">
        <f>D1124+D1171+D1186+D1203+D1430+D1448+D1544+D1554</f>
        <v>741.8</v>
      </c>
      <c r="E1050" s="93">
        <f t="shared" si="118"/>
        <v>741.80000000000007</v>
      </c>
      <c r="F1050" s="92">
        <f>F1124+F1171+F1186+F1203+F1430+F1448+F1544+F1554</f>
        <v>741.80000000000007</v>
      </c>
      <c r="G1050" s="92">
        <f>G1124+G1171+G1186+G1203+G1430+G1448+G1544+G1554</f>
        <v>0</v>
      </c>
      <c r="H1050" s="92">
        <f>H1124+H1171+H1186+H1203+H1430+H1448+H1544+H1554</f>
        <v>0</v>
      </c>
      <c r="I1050" s="93">
        <f t="shared" si="119"/>
        <v>386.7</v>
      </c>
      <c r="J1050" s="92">
        <f>J1124+J1171+J1186+J1203+J1430+J1448+J1544+J1554</f>
        <v>386.7</v>
      </c>
      <c r="K1050" s="92">
        <f>K1124+K1171+K1186+K1203+K1430+K1448+K1544+K1554</f>
        <v>0</v>
      </c>
      <c r="L1050" s="92">
        <f>L1124+L1171+L1186+L1203+L1430+L1448+L1544+L1554</f>
        <v>0</v>
      </c>
      <c r="M1050" s="93">
        <f t="shared" si="120"/>
        <v>315.12488999999999</v>
      </c>
      <c r="N1050" s="92">
        <f>N1124+N1171+N1186+N1203+N1430+N1448+N1544+N1554</f>
        <v>315.12488999999999</v>
      </c>
      <c r="O1050" s="92">
        <f>O1124+O1171+O1186+O1203+O1430+O1448+O1544+O1554</f>
        <v>0</v>
      </c>
      <c r="P1050" s="92">
        <f>P1124+P1171+P1186+P1203+P1430+P1448+P1544+P1554</f>
        <v>0</v>
      </c>
      <c r="Q1050" s="55">
        <f t="shared" si="121"/>
        <v>81.490791311093872</v>
      </c>
      <c r="R1050" s="55">
        <f t="shared" si="122"/>
        <v>81.490791311093872</v>
      </c>
      <c r="S1050" s="55" t="e">
        <f t="shared" si="123"/>
        <v>#DIV/0!</v>
      </c>
      <c r="T1050" s="55" t="e">
        <f t="shared" si="124"/>
        <v>#DIV/0!</v>
      </c>
      <c r="U1050" s="33" t="e">
        <f>M1050/#REF!%</f>
        <v>#REF!</v>
      </c>
      <c r="V1050" s="19"/>
    </row>
    <row r="1051" spans="1:22" ht="13.8" hidden="1" x14ac:dyDescent="0.3">
      <c r="A1051" s="75"/>
      <c r="B1051" s="46" t="s">
        <v>207</v>
      </c>
      <c r="C1051" s="38" t="s">
        <v>181</v>
      </c>
      <c r="D1051" s="92">
        <f>D1125+D1172+D1187+D1204+D1431+D1449+D1546+D1555</f>
        <v>741.8</v>
      </c>
      <c r="E1051" s="93">
        <f t="shared" si="118"/>
        <v>3046.5232500000002</v>
      </c>
      <c r="F1051" s="92">
        <f t="shared" ref="F1051:H1053" si="134">F1125+F1172+F1187+F1204+F1431+F1449+F1546+F1555</f>
        <v>2204.8896199999999</v>
      </c>
      <c r="G1051" s="92">
        <f t="shared" si="134"/>
        <v>841.63363000000004</v>
      </c>
      <c r="H1051" s="92">
        <f t="shared" si="134"/>
        <v>0</v>
      </c>
      <c r="I1051" s="93">
        <f t="shared" si="119"/>
        <v>1016.79225</v>
      </c>
      <c r="J1051" s="92">
        <f t="shared" ref="J1051:L1053" si="135">J1125+J1172+J1187+J1204+J1431+J1449+J1546+J1555</f>
        <v>543.15862000000004</v>
      </c>
      <c r="K1051" s="92">
        <f t="shared" si="135"/>
        <v>473.63362999999998</v>
      </c>
      <c r="L1051" s="92">
        <f t="shared" si="135"/>
        <v>0</v>
      </c>
      <c r="M1051" s="93">
        <f t="shared" si="120"/>
        <v>604.89967999999999</v>
      </c>
      <c r="N1051" s="92">
        <f t="shared" ref="N1051:P1053" si="136">N1125+N1172+N1187+N1204+N1431+N1449+N1546+N1555</f>
        <v>439.18445000000003</v>
      </c>
      <c r="O1051" s="92">
        <f t="shared" si="136"/>
        <v>165.71522999999999</v>
      </c>
      <c r="P1051" s="92">
        <f t="shared" si="136"/>
        <v>0</v>
      </c>
      <c r="Q1051" s="55">
        <f t="shared" si="121"/>
        <v>59.490980581333105</v>
      </c>
      <c r="R1051" s="55">
        <f t="shared" si="122"/>
        <v>80.857494261989245</v>
      </c>
      <c r="S1051" s="55">
        <f t="shared" si="123"/>
        <v>34.988062397511769</v>
      </c>
      <c r="T1051" s="55" t="e">
        <f t="shared" si="124"/>
        <v>#DIV/0!</v>
      </c>
      <c r="U1051" s="33" t="e">
        <f>M1051/#REF!%</f>
        <v>#REF!</v>
      </c>
      <c r="V1051" s="19"/>
    </row>
    <row r="1052" spans="1:22" ht="27.6" hidden="1" x14ac:dyDescent="0.3">
      <c r="A1052" s="75"/>
      <c r="B1052" s="46" t="s">
        <v>208</v>
      </c>
      <c r="C1052" s="39" t="s">
        <v>182</v>
      </c>
      <c r="D1052" s="92">
        <f>D1126+D1173+D1188+D1205+D1432+D1450+D1547+D1556</f>
        <v>741.8</v>
      </c>
      <c r="E1052" s="93">
        <f t="shared" si="118"/>
        <v>740.56100000000004</v>
      </c>
      <c r="F1052" s="92">
        <f t="shared" si="134"/>
        <v>740.56100000000004</v>
      </c>
      <c r="G1052" s="92">
        <f t="shared" si="134"/>
        <v>0</v>
      </c>
      <c r="H1052" s="92">
        <f t="shared" si="134"/>
        <v>0</v>
      </c>
      <c r="I1052" s="93">
        <f t="shared" si="119"/>
        <v>385.46100000000001</v>
      </c>
      <c r="J1052" s="92">
        <f t="shared" si="135"/>
        <v>385.46100000000001</v>
      </c>
      <c r="K1052" s="92">
        <f t="shared" si="135"/>
        <v>0</v>
      </c>
      <c r="L1052" s="92">
        <f t="shared" si="135"/>
        <v>0</v>
      </c>
      <c r="M1052" s="93">
        <f t="shared" si="120"/>
        <v>313.88589000000002</v>
      </c>
      <c r="N1052" s="92">
        <f t="shared" si="136"/>
        <v>313.88589000000002</v>
      </c>
      <c r="O1052" s="92">
        <f t="shared" si="136"/>
        <v>0</v>
      </c>
      <c r="P1052" s="92">
        <f t="shared" si="136"/>
        <v>0</v>
      </c>
      <c r="Q1052" s="55">
        <f t="shared" si="121"/>
        <v>81.431296551402085</v>
      </c>
      <c r="R1052" s="55">
        <f t="shared" si="122"/>
        <v>81.431296551402085</v>
      </c>
      <c r="S1052" s="55" t="e">
        <f t="shared" si="123"/>
        <v>#DIV/0!</v>
      </c>
      <c r="T1052" s="55" t="e">
        <f t="shared" si="124"/>
        <v>#DIV/0!</v>
      </c>
      <c r="U1052" s="33" t="e">
        <f>M1052/#REF!%</f>
        <v>#REF!</v>
      </c>
      <c r="V1052" s="19"/>
    </row>
    <row r="1053" spans="1:22" ht="82.8" hidden="1" x14ac:dyDescent="0.3">
      <c r="A1053" s="75"/>
      <c r="B1053" s="46" t="s">
        <v>209</v>
      </c>
      <c r="C1053" s="39" t="s">
        <v>183</v>
      </c>
      <c r="D1053" s="92">
        <f>D1127+D1174+D1189+D1206+D1433+D1451+D1548+D1557</f>
        <v>0</v>
      </c>
      <c r="E1053" s="93">
        <f t="shared" si="118"/>
        <v>1.2390000000000001</v>
      </c>
      <c r="F1053" s="92">
        <f t="shared" si="134"/>
        <v>1.2390000000000001</v>
      </c>
      <c r="G1053" s="92">
        <f t="shared" si="134"/>
        <v>0</v>
      </c>
      <c r="H1053" s="92">
        <f t="shared" si="134"/>
        <v>0</v>
      </c>
      <c r="I1053" s="93">
        <f t="shared" si="119"/>
        <v>1.2390000000000001</v>
      </c>
      <c r="J1053" s="92">
        <f t="shared" si="135"/>
        <v>1.2390000000000001</v>
      </c>
      <c r="K1053" s="92">
        <f t="shared" si="135"/>
        <v>0</v>
      </c>
      <c r="L1053" s="92">
        <f t="shared" si="135"/>
        <v>0</v>
      </c>
      <c r="M1053" s="93">
        <f t="shared" si="120"/>
        <v>1.2390000000000001</v>
      </c>
      <c r="N1053" s="92">
        <f t="shared" si="136"/>
        <v>1.2390000000000001</v>
      </c>
      <c r="O1053" s="92">
        <f t="shared" si="136"/>
        <v>0</v>
      </c>
      <c r="P1053" s="92">
        <f t="shared" si="136"/>
        <v>0</v>
      </c>
      <c r="Q1053" s="55">
        <f t="shared" si="121"/>
        <v>100</v>
      </c>
      <c r="R1053" s="55">
        <f t="shared" si="122"/>
        <v>100</v>
      </c>
      <c r="S1053" s="55" t="e">
        <f t="shared" si="123"/>
        <v>#DIV/0!</v>
      </c>
      <c r="T1053" s="55" t="e">
        <f t="shared" si="124"/>
        <v>#DIV/0!</v>
      </c>
      <c r="U1053" s="33" t="e">
        <f>M1053/#REF!%</f>
        <v>#REF!</v>
      </c>
      <c r="V1053" s="19"/>
    </row>
    <row r="1054" spans="1:22" ht="151.80000000000001" hidden="1" x14ac:dyDescent="0.3">
      <c r="A1054" s="75"/>
      <c r="B1054" s="46" t="s">
        <v>210</v>
      </c>
      <c r="C1054" s="39" t="s">
        <v>285</v>
      </c>
      <c r="D1054" s="92">
        <f>D1128+D1175+D1190+D1207+D1435+D1452+D1549+D1558</f>
        <v>1490</v>
      </c>
      <c r="E1054" s="93">
        <f t="shared" si="118"/>
        <v>1708.87123</v>
      </c>
      <c r="F1054" s="92">
        <f t="shared" ref="F1054:H1057" si="137">F1128+F1175+F1190+F1207+F1435+F1452+F1549+F1558</f>
        <v>1663.39535</v>
      </c>
      <c r="G1054" s="92">
        <f t="shared" si="137"/>
        <v>45.475879999999997</v>
      </c>
      <c r="H1054" s="92">
        <f t="shared" si="137"/>
        <v>0</v>
      </c>
      <c r="I1054" s="93">
        <f t="shared" si="119"/>
        <v>982.49090999999999</v>
      </c>
      <c r="J1054" s="92">
        <f t="shared" ref="J1054:L1057" si="138">J1128+J1175+J1190+J1207+J1435+J1452+J1549+J1558</f>
        <v>937.01503000000002</v>
      </c>
      <c r="K1054" s="92">
        <f t="shared" si="138"/>
        <v>45.475879999999997</v>
      </c>
      <c r="L1054" s="92">
        <f t="shared" si="138"/>
        <v>0</v>
      </c>
      <c r="M1054" s="93">
        <f t="shared" si="120"/>
        <v>894.61162000000002</v>
      </c>
      <c r="N1054" s="92">
        <f t="shared" ref="N1054:P1057" si="139">N1128+N1175+N1190+N1207+N1435+N1452+N1549+N1558</f>
        <v>894.61162000000002</v>
      </c>
      <c r="O1054" s="92">
        <f t="shared" si="139"/>
        <v>0</v>
      </c>
      <c r="P1054" s="92">
        <f t="shared" si="139"/>
        <v>0</v>
      </c>
      <c r="Q1054" s="55">
        <f t="shared" si="121"/>
        <v>91.055460248482106</v>
      </c>
      <c r="R1054" s="55">
        <f t="shared" si="122"/>
        <v>95.474628619350966</v>
      </c>
      <c r="S1054" s="55">
        <f t="shared" si="123"/>
        <v>0</v>
      </c>
      <c r="T1054" s="55" t="e">
        <f t="shared" si="124"/>
        <v>#DIV/0!</v>
      </c>
      <c r="U1054" s="33" t="e">
        <f>M1054/#REF!%</f>
        <v>#REF!</v>
      </c>
      <c r="V1054" s="19"/>
    </row>
    <row r="1055" spans="1:22" ht="41.4" hidden="1" x14ac:dyDescent="0.3">
      <c r="A1055" s="75"/>
      <c r="B1055" s="46" t="s">
        <v>211</v>
      </c>
      <c r="C1055" s="39" t="s">
        <v>286</v>
      </c>
      <c r="D1055" s="92">
        <f>D1129+D1176+D1191+D1208+D1436+D1453+D1550+D1559</f>
        <v>1490</v>
      </c>
      <c r="E1055" s="93">
        <f t="shared" si="118"/>
        <v>2114.1953600000002</v>
      </c>
      <c r="F1055" s="92">
        <f t="shared" si="137"/>
        <v>2068.7194800000002</v>
      </c>
      <c r="G1055" s="92">
        <f t="shared" si="137"/>
        <v>45.475879999999997</v>
      </c>
      <c r="H1055" s="92">
        <f t="shared" si="137"/>
        <v>0</v>
      </c>
      <c r="I1055" s="93">
        <f t="shared" si="119"/>
        <v>1285.4030399999999</v>
      </c>
      <c r="J1055" s="92">
        <f t="shared" si="138"/>
        <v>1239.92716</v>
      </c>
      <c r="K1055" s="92">
        <f t="shared" si="138"/>
        <v>45.475879999999997</v>
      </c>
      <c r="L1055" s="92">
        <f t="shared" si="138"/>
        <v>0</v>
      </c>
      <c r="M1055" s="93">
        <f t="shared" si="120"/>
        <v>1189.2557999999999</v>
      </c>
      <c r="N1055" s="92">
        <f t="shared" si="139"/>
        <v>1189.2557999999999</v>
      </c>
      <c r="O1055" s="92">
        <f t="shared" si="139"/>
        <v>0</v>
      </c>
      <c r="P1055" s="92">
        <f t="shared" si="139"/>
        <v>0</v>
      </c>
      <c r="Q1055" s="55">
        <f t="shared" si="121"/>
        <v>92.52007059202225</v>
      </c>
      <c r="R1055" s="55">
        <f t="shared" si="122"/>
        <v>95.913359942853418</v>
      </c>
      <c r="S1055" s="55">
        <f t="shared" si="123"/>
        <v>0</v>
      </c>
      <c r="T1055" s="55" t="e">
        <f t="shared" si="124"/>
        <v>#DIV/0!</v>
      </c>
      <c r="U1055" s="33" t="e">
        <f>M1055/#REF!%</f>
        <v>#REF!</v>
      </c>
      <c r="V1055" s="19"/>
    </row>
    <row r="1056" spans="1:22" ht="41.4" hidden="1" x14ac:dyDescent="0.3">
      <c r="A1056" s="75"/>
      <c r="B1056" s="46" t="s">
        <v>212</v>
      </c>
      <c r="C1056" s="39" t="s">
        <v>287</v>
      </c>
      <c r="D1056" s="92">
        <f>D1130+D1177+D1192+D1209+D1437+D1454+D1551+D1560</f>
        <v>1677.5</v>
      </c>
      <c r="E1056" s="93">
        <f t="shared" si="118"/>
        <v>5583.2798299999995</v>
      </c>
      <c r="F1056" s="92">
        <f t="shared" si="137"/>
        <v>2938.3912599999999</v>
      </c>
      <c r="G1056" s="92">
        <f t="shared" si="137"/>
        <v>2644.8885700000001</v>
      </c>
      <c r="H1056" s="92">
        <f t="shared" si="137"/>
        <v>0</v>
      </c>
      <c r="I1056" s="93">
        <f t="shared" si="119"/>
        <v>3213.7235100000003</v>
      </c>
      <c r="J1056" s="92">
        <f t="shared" si="138"/>
        <v>1655.4309400000002</v>
      </c>
      <c r="K1056" s="92">
        <f t="shared" si="138"/>
        <v>1558.2925700000001</v>
      </c>
      <c r="L1056" s="92">
        <f t="shared" si="138"/>
        <v>0</v>
      </c>
      <c r="M1056" s="93">
        <f t="shared" si="120"/>
        <v>2699.5497699999996</v>
      </c>
      <c r="N1056" s="92">
        <f t="shared" si="139"/>
        <v>1418.0117299999999</v>
      </c>
      <c r="O1056" s="92">
        <f t="shared" si="139"/>
        <v>1281.5380399999999</v>
      </c>
      <c r="P1056" s="92">
        <f t="shared" si="139"/>
        <v>0</v>
      </c>
      <c r="Q1056" s="55">
        <f t="shared" si="121"/>
        <v>84.000685236297727</v>
      </c>
      <c r="R1056" s="55">
        <f t="shared" si="122"/>
        <v>85.658162822545762</v>
      </c>
      <c r="S1056" s="55">
        <f t="shared" si="123"/>
        <v>82.239886441863732</v>
      </c>
      <c r="T1056" s="55" t="e">
        <f t="shared" si="124"/>
        <v>#DIV/0!</v>
      </c>
      <c r="U1056" s="33" t="e">
        <f>M1056/#REF!%</f>
        <v>#REF!</v>
      </c>
      <c r="V1056" s="19"/>
    </row>
    <row r="1057" spans="1:22" ht="41.4" hidden="1" x14ac:dyDescent="0.3">
      <c r="A1057" s="75"/>
      <c r="B1057" s="46" t="s">
        <v>213</v>
      </c>
      <c r="C1057" s="39" t="s">
        <v>288</v>
      </c>
      <c r="D1057" s="92">
        <f>D1131+D1178+D1193+D1210+D1438+D1455+D1552+D1561</f>
        <v>187.5</v>
      </c>
      <c r="E1057" s="93">
        <f t="shared" si="118"/>
        <v>3941.6808300000002</v>
      </c>
      <c r="F1057" s="92">
        <f t="shared" si="137"/>
        <v>1296.7922599999999</v>
      </c>
      <c r="G1057" s="92">
        <f t="shared" si="137"/>
        <v>2644.8885700000001</v>
      </c>
      <c r="H1057" s="92">
        <f t="shared" si="137"/>
        <v>0</v>
      </c>
      <c r="I1057" s="93">
        <f t="shared" si="119"/>
        <v>2209.27783</v>
      </c>
      <c r="J1057" s="92">
        <f t="shared" si="138"/>
        <v>650.98526000000004</v>
      </c>
      <c r="K1057" s="92">
        <f t="shared" si="138"/>
        <v>1558.2925700000001</v>
      </c>
      <c r="L1057" s="92">
        <f t="shared" si="138"/>
        <v>0</v>
      </c>
      <c r="M1057" s="93">
        <f t="shared" si="120"/>
        <v>1727.34196</v>
      </c>
      <c r="N1057" s="92">
        <f t="shared" si="139"/>
        <v>445.80392000000001</v>
      </c>
      <c r="O1057" s="92">
        <f t="shared" si="139"/>
        <v>1281.5380399999999</v>
      </c>
      <c r="P1057" s="92">
        <f t="shared" si="139"/>
        <v>0</v>
      </c>
      <c r="Q1057" s="55">
        <f t="shared" si="121"/>
        <v>78.185818756892161</v>
      </c>
      <c r="R1057" s="55">
        <f t="shared" si="122"/>
        <v>68.481415385657115</v>
      </c>
      <c r="S1057" s="55">
        <f t="shared" si="123"/>
        <v>82.239886441863732</v>
      </c>
      <c r="T1057" s="55" t="e">
        <f t="shared" si="124"/>
        <v>#DIV/0!</v>
      </c>
      <c r="U1057" s="33" t="e">
        <f>M1057/#REF!%</f>
        <v>#REF!</v>
      </c>
      <c r="V1057" s="19"/>
    </row>
    <row r="1058" spans="1:22" ht="27.6" hidden="1" x14ac:dyDescent="0.3">
      <c r="A1058" s="75"/>
      <c r="B1058" s="46" t="s">
        <v>214</v>
      </c>
      <c r="C1058" s="39" t="s">
        <v>289</v>
      </c>
      <c r="D1058" s="92">
        <f t="shared" ref="D1058:D1082" si="140">D1132+D1179+D1194+D1211+D1440+D1456+D1553+D1562</f>
        <v>0</v>
      </c>
      <c r="E1058" s="93">
        <f t="shared" si="118"/>
        <v>624.19535999999994</v>
      </c>
      <c r="F1058" s="92">
        <f t="shared" ref="F1058:H1082" si="141">F1132+F1179+F1194+F1211+F1440+F1456+F1553+F1562</f>
        <v>578.71947999999998</v>
      </c>
      <c r="G1058" s="92">
        <f t="shared" si="141"/>
        <v>45.475879999999997</v>
      </c>
      <c r="H1058" s="92">
        <f t="shared" si="141"/>
        <v>0</v>
      </c>
      <c r="I1058" s="93">
        <f t="shared" si="119"/>
        <v>432.55635999999998</v>
      </c>
      <c r="J1058" s="92">
        <f t="shared" ref="J1058:L1082" si="142">J1132+J1179+J1194+J1211+J1440+J1456+J1553+J1562</f>
        <v>387.08047999999997</v>
      </c>
      <c r="K1058" s="92">
        <f t="shared" si="142"/>
        <v>45.475879999999997</v>
      </c>
      <c r="L1058" s="92">
        <f t="shared" si="142"/>
        <v>0</v>
      </c>
      <c r="M1058" s="93">
        <f t="shared" si="120"/>
        <v>368.61953</v>
      </c>
      <c r="N1058" s="92">
        <f t="shared" ref="N1058:P1082" si="143">N1132+N1179+N1194+N1211+N1440+N1456+N1553+N1562</f>
        <v>368.61953</v>
      </c>
      <c r="O1058" s="92">
        <f t="shared" si="143"/>
        <v>0</v>
      </c>
      <c r="P1058" s="92">
        <f t="shared" si="143"/>
        <v>0</v>
      </c>
      <c r="Q1058" s="55">
        <f t="shared" si="121"/>
        <v>85.218844083115556</v>
      </c>
      <c r="R1058" s="55">
        <f t="shared" si="122"/>
        <v>95.230720495128054</v>
      </c>
      <c r="S1058" s="55">
        <f t="shared" si="123"/>
        <v>0</v>
      </c>
      <c r="T1058" s="55" t="e">
        <f t="shared" si="124"/>
        <v>#DIV/0!</v>
      </c>
      <c r="U1058" s="33" t="e">
        <f>M1058/#REF!%</f>
        <v>#REF!</v>
      </c>
      <c r="V1058" s="19"/>
    </row>
    <row r="1059" spans="1:22" ht="41.4" hidden="1" x14ac:dyDescent="0.3">
      <c r="A1059" s="75"/>
      <c r="B1059" s="46" t="s">
        <v>215</v>
      </c>
      <c r="C1059" s="39" t="s">
        <v>290</v>
      </c>
      <c r="D1059" s="92">
        <f t="shared" si="140"/>
        <v>1490</v>
      </c>
      <c r="E1059" s="93">
        <f t="shared" si="118"/>
        <v>1490</v>
      </c>
      <c r="F1059" s="92">
        <f t="shared" si="141"/>
        <v>1490</v>
      </c>
      <c r="G1059" s="92">
        <f t="shared" si="141"/>
        <v>0</v>
      </c>
      <c r="H1059" s="92">
        <f t="shared" si="141"/>
        <v>0</v>
      </c>
      <c r="I1059" s="93">
        <f t="shared" si="119"/>
        <v>852.84667999999999</v>
      </c>
      <c r="J1059" s="92">
        <f t="shared" si="142"/>
        <v>852.84667999999999</v>
      </c>
      <c r="K1059" s="92">
        <f t="shared" si="142"/>
        <v>0</v>
      </c>
      <c r="L1059" s="92">
        <f t="shared" si="142"/>
        <v>0</v>
      </c>
      <c r="M1059" s="93">
        <f t="shared" si="120"/>
        <v>820.63626999999997</v>
      </c>
      <c r="N1059" s="92">
        <f t="shared" si="143"/>
        <v>820.63626999999997</v>
      </c>
      <c r="O1059" s="92">
        <f t="shared" si="143"/>
        <v>0</v>
      </c>
      <c r="P1059" s="92">
        <f t="shared" si="143"/>
        <v>0</v>
      </c>
      <c r="Q1059" s="55">
        <f t="shared" si="121"/>
        <v>96.223188674428556</v>
      </c>
      <c r="R1059" s="55">
        <f t="shared" si="122"/>
        <v>96.223188674428556</v>
      </c>
      <c r="S1059" s="55" t="e">
        <f t="shared" si="123"/>
        <v>#DIV/0!</v>
      </c>
      <c r="T1059" s="55" t="e">
        <f t="shared" si="124"/>
        <v>#DIV/0!</v>
      </c>
      <c r="U1059" s="33" t="e">
        <f>M1059/#REF!%</f>
        <v>#REF!</v>
      </c>
      <c r="V1059" s="19"/>
    </row>
    <row r="1060" spans="1:22" ht="55.2" hidden="1" x14ac:dyDescent="0.3">
      <c r="A1060" s="75"/>
      <c r="B1060" s="46" t="s">
        <v>216</v>
      </c>
      <c r="C1060" s="39" t="s">
        <v>291</v>
      </c>
      <c r="D1060" s="92">
        <f t="shared" si="140"/>
        <v>1490</v>
      </c>
      <c r="E1060" s="93">
        <f t="shared" si="118"/>
        <v>1490</v>
      </c>
      <c r="F1060" s="92">
        <f t="shared" si="141"/>
        <v>1490</v>
      </c>
      <c r="G1060" s="92">
        <f t="shared" si="141"/>
        <v>0</v>
      </c>
      <c r="H1060" s="92">
        <f t="shared" si="141"/>
        <v>0</v>
      </c>
      <c r="I1060" s="93">
        <f t="shared" si="119"/>
        <v>852.84667999999999</v>
      </c>
      <c r="J1060" s="92">
        <f t="shared" si="142"/>
        <v>852.84667999999999</v>
      </c>
      <c r="K1060" s="92">
        <f t="shared" si="142"/>
        <v>0</v>
      </c>
      <c r="L1060" s="92">
        <f t="shared" si="142"/>
        <v>0</v>
      </c>
      <c r="M1060" s="93">
        <f t="shared" si="120"/>
        <v>820.63626999999997</v>
      </c>
      <c r="N1060" s="92">
        <f t="shared" si="143"/>
        <v>820.63626999999997</v>
      </c>
      <c r="O1060" s="92">
        <f t="shared" si="143"/>
        <v>0</v>
      </c>
      <c r="P1060" s="92">
        <f t="shared" si="143"/>
        <v>0</v>
      </c>
      <c r="Q1060" s="55">
        <f t="shared" si="121"/>
        <v>96.223188674428556</v>
      </c>
      <c r="R1060" s="55">
        <f t="shared" si="122"/>
        <v>96.223188674428556</v>
      </c>
      <c r="S1060" s="55" t="e">
        <f t="shared" si="123"/>
        <v>#DIV/0!</v>
      </c>
      <c r="T1060" s="55" t="e">
        <f t="shared" si="124"/>
        <v>#DIV/0!</v>
      </c>
      <c r="U1060" s="33" t="e">
        <f>M1060/#REF!%</f>
        <v>#REF!</v>
      </c>
      <c r="V1060" s="19"/>
    </row>
    <row r="1061" spans="1:22" ht="27.6" hidden="1" x14ac:dyDescent="0.3">
      <c r="A1061" s="75"/>
      <c r="B1061" s="46" t="s">
        <v>217</v>
      </c>
      <c r="C1061" s="39" t="s">
        <v>292</v>
      </c>
      <c r="D1061" s="92">
        <f t="shared" si="140"/>
        <v>1490</v>
      </c>
      <c r="E1061" s="93">
        <f t="shared" si="118"/>
        <v>1490</v>
      </c>
      <c r="F1061" s="92">
        <f t="shared" si="141"/>
        <v>1490</v>
      </c>
      <c r="G1061" s="92">
        <f t="shared" si="141"/>
        <v>0</v>
      </c>
      <c r="H1061" s="92">
        <f t="shared" si="141"/>
        <v>0</v>
      </c>
      <c r="I1061" s="93">
        <f t="shared" si="119"/>
        <v>852.84667999999999</v>
      </c>
      <c r="J1061" s="92">
        <f t="shared" si="142"/>
        <v>852.84667999999999</v>
      </c>
      <c r="K1061" s="92">
        <f t="shared" si="142"/>
        <v>0</v>
      </c>
      <c r="L1061" s="92">
        <f t="shared" si="142"/>
        <v>0</v>
      </c>
      <c r="M1061" s="93">
        <f t="shared" si="120"/>
        <v>820.63626999999997</v>
      </c>
      <c r="N1061" s="92">
        <f t="shared" si="143"/>
        <v>820.63626999999997</v>
      </c>
      <c r="O1061" s="92">
        <f t="shared" si="143"/>
        <v>0</v>
      </c>
      <c r="P1061" s="92">
        <f t="shared" si="143"/>
        <v>0</v>
      </c>
      <c r="Q1061" s="55">
        <f t="shared" si="121"/>
        <v>96.223188674428556</v>
      </c>
      <c r="R1061" s="55">
        <f t="shared" si="122"/>
        <v>96.223188674428556</v>
      </c>
      <c r="S1061" s="55" t="e">
        <f t="shared" si="123"/>
        <v>#DIV/0!</v>
      </c>
      <c r="T1061" s="55" t="e">
        <f t="shared" si="124"/>
        <v>#DIV/0!</v>
      </c>
      <c r="U1061" s="33" t="e">
        <f>M1061/#REF!%</f>
        <v>#REF!</v>
      </c>
      <c r="V1061" s="19"/>
    </row>
    <row r="1062" spans="1:22" ht="27.6" hidden="1" x14ac:dyDescent="0.3">
      <c r="A1062" s="75"/>
      <c r="B1062" s="46" t="s">
        <v>218</v>
      </c>
      <c r="C1062" s="39" t="s">
        <v>293</v>
      </c>
      <c r="D1062" s="92">
        <f t="shared" si="140"/>
        <v>462</v>
      </c>
      <c r="E1062" s="93">
        <f t="shared" si="118"/>
        <v>3013.00344</v>
      </c>
      <c r="F1062" s="92">
        <f t="shared" si="141"/>
        <v>3013.00344</v>
      </c>
      <c r="G1062" s="92">
        <f t="shared" si="141"/>
        <v>0</v>
      </c>
      <c r="H1062" s="92">
        <f t="shared" si="141"/>
        <v>0</v>
      </c>
      <c r="I1062" s="93">
        <f t="shared" si="119"/>
        <v>1770.7294400000001</v>
      </c>
      <c r="J1062" s="92">
        <f t="shared" si="142"/>
        <v>1770.7294400000001</v>
      </c>
      <c r="K1062" s="92">
        <f t="shared" si="142"/>
        <v>0</v>
      </c>
      <c r="L1062" s="92">
        <f t="shared" si="142"/>
        <v>0</v>
      </c>
      <c r="M1062" s="93">
        <f t="shared" si="120"/>
        <v>1727.4602399999999</v>
      </c>
      <c r="N1062" s="92">
        <f t="shared" si="143"/>
        <v>1727.4602399999999</v>
      </c>
      <c r="O1062" s="92">
        <f t="shared" si="143"/>
        <v>0</v>
      </c>
      <c r="P1062" s="92">
        <f t="shared" si="143"/>
        <v>0</v>
      </c>
      <c r="Q1062" s="55">
        <f t="shared" si="121"/>
        <v>97.55641946067152</v>
      </c>
      <c r="R1062" s="55">
        <f t="shared" si="122"/>
        <v>97.55641946067152</v>
      </c>
      <c r="S1062" s="55" t="e">
        <f t="shared" si="123"/>
        <v>#DIV/0!</v>
      </c>
      <c r="T1062" s="55" t="e">
        <f t="shared" si="124"/>
        <v>#DIV/0!</v>
      </c>
      <c r="U1062" s="33" t="e">
        <f>M1062/#REF!%</f>
        <v>#REF!</v>
      </c>
      <c r="V1062" s="19"/>
    </row>
    <row r="1063" spans="1:22" ht="27.6" hidden="1" x14ac:dyDescent="0.3">
      <c r="A1063" s="75"/>
      <c r="B1063" s="46" t="s">
        <v>219</v>
      </c>
      <c r="C1063" s="39" t="s">
        <v>294</v>
      </c>
      <c r="D1063" s="92">
        <f t="shared" si="140"/>
        <v>462</v>
      </c>
      <c r="E1063" s="93">
        <f t="shared" si="118"/>
        <v>1301.4892500000001</v>
      </c>
      <c r="F1063" s="92">
        <f t="shared" si="141"/>
        <v>1301.4892500000001</v>
      </c>
      <c r="G1063" s="92">
        <f t="shared" si="141"/>
        <v>0</v>
      </c>
      <c r="H1063" s="92">
        <f t="shared" si="141"/>
        <v>0</v>
      </c>
      <c r="I1063" s="93">
        <f t="shared" si="119"/>
        <v>979.66324999999995</v>
      </c>
      <c r="J1063" s="92">
        <f t="shared" si="142"/>
        <v>979.66324999999995</v>
      </c>
      <c r="K1063" s="92">
        <f t="shared" si="142"/>
        <v>0</v>
      </c>
      <c r="L1063" s="92">
        <f t="shared" si="142"/>
        <v>0</v>
      </c>
      <c r="M1063" s="93">
        <f t="shared" si="120"/>
        <v>951.39480000000003</v>
      </c>
      <c r="N1063" s="92">
        <f t="shared" si="143"/>
        <v>951.39480000000003</v>
      </c>
      <c r="O1063" s="92">
        <f t="shared" si="143"/>
        <v>0</v>
      </c>
      <c r="P1063" s="92">
        <f t="shared" si="143"/>
        <v>0</v>
      </c>
      <c r="Q1063" s="55">
        <f t="shared" si="121"/>
        <v>97.114472753775345</v>
      </c>
      <c r="R1063" s="55">
        <f t="shared" si="122"/>
        <v>97.114472753775345</v>
      </c>
      <c r="S1063" s="55" t="e">
        <f t="shared" si="123"/>
        <v>#DIV/0!</v>
      </c>
      <c r="T1063" s="55" t="e">
        <f t="shared" si="124"/>
        <v>#DIV/0!</v>
      </c>
      <c r="U1063" s="33" t="e">
        <f>M1063/#REF!%</f>
        <v>#REF!</v>
      </c>
      <c r="V1063" s="19"/>
    </row>
    <row r="1064" spans="1:22" ht="69" hidden="1" x14ac:dyDescent="0.3">
      <c r="A1064" s="75"/>
      <c r="B1064" s="46" t="s">
        <v>220</v>
      </c>
      <c r="C1064" s="39" t="s">
        <v>295</v>
      </c>
      <c r="D1064" s="92">
        <f t="shared" si="140"/>
        <v>0</v>
      </c>
      <c r="E1064" s="93">
        <f t="shared" si="118"/>
        <v>1048.5482300000001</v>
      </c>
      <c r="F1064" s="92">
        <f t="shared" si="141"/>
        <v>1003.07235</v>
      </c>
      <c r="G1064" s="92">
        <f t="shared" si="141"/>
        <v>45.475879999999997</v>
      </c>
      <c r="H1064" s="92">
        <f t="shared" si="141"/>
        <v>0</v>
      </c>
      <c r="I1064" s="93">
        <f t="shared" si="119"/>
        <v>864.14022999999997</v>
      </c>
      <c r="J1064" s="92">
        <f t="shared" si="142"/>
        <v>818.66435000000001</v>
      </c>
      <c r="K1064" s="92">
        <f t="shared" si="142"/>
        <v>45.475879999999997</v>
      </c>
      <c r="L1064" s="92">
        <f t="shared" si="142"/>
        <v>0</v>
      </c>
      <c r="M1064" s="93">
        <f t="shared" si="120"/>
        <v>808.42335000000003</v>
      </c>
      <c r="N1064" s="92">
        <f t="shared" si="143"/>
        <v>808.42335000000003</v>
      </c>
      <c r="O1064" s="92">
        <f t="shared" si="143"/>
        <v>0</v>
      </c>
      <c r="P1064" s="92">
        <f t="shared" si="143"/>
        <v>0</v>
      </c>
      <c r="Q1064" s="55">
        <f t="shared" si="121"/>
        <v>93.5523335142029</v>
      </c>
      <c r="R1064" s="55">
        <f t="shared" si="122"/>
        <v>98.749059977999536</v>
      </c>
      <c r="S1064" s="55">
        <f t="shared" si="123"/>
        <v>0</v>
      </c>
      <c r="T1064" s="55" t="e">
        <f t="shared" si="124"/>
        <v>#DIV/0!</v>
      </c>
      <c r="U1064" s="33" t="e">
        <f>M1064/#REF!%</f>
        <v>#REF!</v>
      </c>
      <c r="V1064" s="19"/>
    </row>
    <row r="1065" spans="1:22" ht="27.6" hidden="1" x14ac:dyDescent="0.3">
      <c r="A1065" s="75"/>
      <c r="B1065" s="46" t="s">
        <v>221</v>
      </c>
      <c r="C1065" s="39" t="s">
        <v>296</v>
      </c>
      <c r="D1065" s="92">
        <f t="shared" si="140"/>
        <v>462</v>
      </c>
      <c r="E1065" s="93">
        <f t="shared" si="118"/>
        <v>462</v>
      </c>
      <c r="F1065" s="92">
        <f t="shared" si="141"/>
        <v>462</v>
      </c>
      <c r="G1065" s="92">
        <f t="shared" si="141"/>
        <v>0</v>
      </c>
      <c r="H1065" s="92">
        <f t="shared" si="141"/>
        <v>0</v>
      </c>
      <c r="I1065" s="93">
        <f t="shared" si="119"/>
        <v>235.35499999999999</v>
      </c>
      <c r="J1065" s="92">
        <f t="shared" si="142"/>
        <v>235.35499999999999</v>
      </c>
      <c r="K1065" s="92">
        <f t="shared" si="142"/>
        <v>0</v>
      </c>
      <c r="L1065" s="92">
        <f t="shared" si="142"/>
        <v>0</v>
      </c>
      <c r="M1065" s="93">
        <f t="shared" si="120"/>
        <v>209.10499999999999</v>
      </c>
      <c r="N1065" s="92">
        <f t="shared" si="143"/>
        <v>209.10499999999999</v>
      </c>
      <c r="O1065" s="92">
        <f t="shared" si="143"/>
        <v>0</v>
      </c>
      <c r="P1065" s="92">
        <f t="shared" si="143"/>
        <v>0</v>
      </c>
      <c r="Q1065" s="55">
        <f t="shared" si="121"/>
        <v>88.846635932952339</v>
      </c>
      <c r="R1065" s="55">
        <f t="shared" si="122"/>
        <v>88.846635932952339</v>
      </c>
      <c r="S1065" s="55" t="e">
        <f t="shared" si="123"/>
        <v>#DIV/0!</v>
      </c>
      <c r="T1065" s="55" t="e">
        <f t="shared" si="124"/>
        <v>#DIV/0!</v>
      </c>
      <c r="U1065" s="33" t="e">
        <f>M1065/#REF!%</f>
        <v>#REF!</v>
      </c>
      <c r="V1065" s="19"/>
    </row>
    <row r="1066" spans="1:22" ht="27.6" hidden="1" x14ac:dyDescent="0.3">
      <c r="A1066" s="75"/>
      <c r="B1066" s="46" t="s">
        <v>222</v>
      </c>
      <c r="C1066" s="38" t="s">
        <v>297</v>
      </c>
      <c r="D1066" s="92">
        <f t="shared" si="140"/>
        <v>0</v>
      </c>
      <c r="E1066" s="93">
        <f t="shared" si="118"/>
        <v>9.8122500000000006</v>
      </c>
      <c r="F1066" s="92">
        <f t="shared" si="141"/>
        <v>9.8122500000000006</v>
      </c>
      <c r="G1066" s="92">
        <f t="shared" si="141"/>
        <v>0</v>
      </c>
      <c r="H1066" s="92">
        <f t="shared" si="141"/>
        <v>0</v>
      </c>
      <c r="I1066" s="93">
        <f t="shared" si="119"/>
        <v>9.8122500000000006</v>
      </c>
      <c r="J1066" s="92">
        <f t="shared" si="142"/>
        <v>9.8122500000000006</v>
      </c>
      <c r="K1066" s="92">
        <f t="shared" si="142"/>
        <v>0</v>
      </c>
      <c r="L1066" s="92">
        <f t="shared" si="142"/>
        <v>0</v>
      </c>
      <c r="M1066" s="93">
        <f t="shared" si="120"/>
        <v>7.8418000000000001</v>
      </c>
      <c r="N1066" s="92">
        <f t="shared" si="143"/>
        <v>7.8418000000000001</v>
      </c>
      <c r="O1066" s="92">
        <f t="shared" si="143"/>
        <v>0</v>
      </c>
      <c r="P1066" s="92">
        <f t="shared" si="143"/>
        <v>0</v>
      </c>
      <c r="Q1066" s="55">
        <f t="shared" si="121"/>
        <v>79.918469260363324</v>
      </c>
      <c r="R1066" s="55">
        <f t="shared" si="122"/>
        <v>79.918469260363324</v>
      </c>
      <c r="S1066" s="55" t="e">
        <f t="shared" si="123"/>
        <v>#DIV/0!</v>
      </c>
      <c r="T1066" s="55" t="e">
        <f t="shared" si="124"/>
        <v>#DIV/0!</v>
      </c>
      <c r="U1066" s="33" t="e">
        <f>M1066/#REF!%</f>
        <v>#REF!</v>
      </c>
      <c r="V1066" s="19"/>
    </row>
    <row r="1067" spans="1:22" ht="13.8" hidden="1" x14ac:dyDescent="0.3">
      <c r="A1067" s="75"/>
      <c r="B1067" s="46" t="s">
        <v>223</v>
      </c>
      <c r="C1067" s="38" t="s">
        <v>298</v>
      </c>
      <c r="D1067" s="92">
        <f t="shared" si="140"/>
        <v>0</v>
      </c>
      <c r="E1067" s="93">
        <f t="shared" si="118"/>
        <v>1711.5141900000001</v>
      </c>
      <c r="F1067" s="92">
        <f t="shared" si="141"/>
        <v>1711.5141900000001</v>
      </c>
      <c r="G1067" s="92">
        <f t="shared" si="141"/>
        <v>0</v>
      </c>
      <c r="H1067" s="92">
        <f t="shared" si="141"/>
        <v>0</v>
      </c>
      <c r="I1067" s="93">
        <f t="shared" si="119"/>
        <v>791.06619000000001</v>
      </c>
      <c r="J1067" s="92">
        <f t="shared" si="142"/>
        <v>791.06619000000001</v>
      </c>
      <c r="K1067" s="92">
        <f t="shared" si="142"/>
        <v>0</v>
      </c>
      <c r="L1067" s="92">
        <f t="shared" si="142"/>
        <v>0</v>
      </c>
      <c r="M1067" s="93">
        <f t="shared" si="120"/>
        <v>776.06543999999997</v>
      </c>
      <c r="N1067" s="92">
        <f t="shared" si="143"/>
        <v>776.06543999999997</v>
      </c>
      <c r="O1067" s="92">
        <f t="shared" si="143"/>
        <v>0</v>
      </c>
      <c r="P1067" s="92">
        <f t="shared" si="143"/>
        <v>0</v>
      </c>
      <c r="Q1067" s="55">
        <f t="shared" si="121"/>
        <v>98.103730106326495</v>
      </c>
      <c r="R1067" s="55">
        <f t="shared" si="122"/>
        <v>98.103730106326495</v>
      </c>
      <c r="S1067" s="55" t="e">
        <f t="shared" si="123"/>
        <v>#DIV/0!</v>
      </c>
      <c r="T1067" s="55" t="e">
        <f t="shared" si="124"/>
        <v>#DIV/0!</v>
      </c>
      <c r="U1067" s="33" t="e">
        <f>M1067/#REF!%</f>
        <v>#REF!</v>
      </c>
      <c r="V1067" s="19"/>
    </row>
    <row r="1068" spans="1:22" ht="13.8" hidden="1" x14ac:dyDescent="0.3">
      <c r="A1068" s="75"/>
      <c r="B1068" s="46" t="s">
        <v>224</v>
      </c>
      <c r="C1068" s="38" t="s">
        <v>324</v>
      </c>
      <c r="D1068" s="92">
        <f t="shared" si="140"/>
        <v>0</v>
      </c>
      <c r="E1068" s="93">
        <f t="shared" si="118"/>
        <v>2551.00344</v>
      </c>
      <c r="F1068" s="92">
        <f t="shared" si="141"/>
        <v>2551.00344</v>
      </c>
      <c r="G1068" s="92">
        <f t="shared" si="141"/>
        <v>0</v>
      </c>
      <c r="H1068" s="92">
        <f t="shared" si="141"/>
        <v>0</v>
      </c>
      <c r="I1068" s="93">
        <f t="shared" si="119"/>
        <v>1535.37444</v>
      </c>
      <c r="J1068" s="92">
        <f t="shared" si="142"/>
        <v>1535.37444</v>
      </c>
      <c r="K1068" s="92">
        <f t="shared" si="142"/>
        <v>0</v>
      </c>
      <c r="L1068" s="92">
        <f t="shared" si="142"/>
        <v>0</v>
      </c>
      <c r="M1068" s="93">
        <f t="shared" si="120"/>
        <v>1518.3552399999999</v>
      </c>
      <c r="N1068" s="92">
        <f t="shared" si="143"/>
        <v>1518.3552399999999</v>
      </c>
      <c r="O1068" s="92">
        <f t="shared" si="143"/>
        <v>0</v>
      </c>
      <c r="P1068" s="92">
        <f t="shared" si="143"/>
        <v>0</v>
      </c>
      <c r="Q1068" s="55">
        <f t="shared" si="121"/>
        <v>98.891527724012391</v>
      </c>
      <c r="R1068" s="55">
        <f t="shared" si="122"/>
        <v>98.891527724012391</v>
      </c>
      <c r="S1068" s="55" t="e">
        <f t="shared" si="123"/>
        <v>#DIV/0!</v>
      </c>
      <c r="T1068" s="55" t="e">
        <f t="shared" si="124"/>
        <v>#DIV/0!</v>
      </c>
      <c r="U1068" s="33" t="e">
        <f>M1068/#REF!%</f>
        <v>#REF!</v>
      </c>
      <c r="V1068" s="19"/>
    </row>
    <row r="1069" spans="1:22" ht="55.2" hidden="1" x14ac:dyDescent="0.3">
      <c r="A1069" s="75"/>
      <c r="B1069" s="46" t="s">
        <v>225</v>
      </c>
      <c r="C1069" s="38" t="s">
        <v>325</v>
      </c>
      <c r="D1069" s="92">
        <f t="shared" si="140"/>
        <v>0</v>
      </c>
      <c r="E1069" s="93">
        <f t="shared" si="118"/>
        <v>839.48924999999997</v>
      </c>
      <c r="F1069" s="92">
        <f t="shared" si="141"/>
        <v>839.48924999999997</v>
      </c>
      <c r="G1069" s="92">
        <f t="shared" si="141"/>
        <v>0</v>
      </c>
      <c r="H1069" s="92">
        <f t="shared" si="141"/>
        <v>0</v>
      </c>
      <c r="I1069" s="93">
        <f t="shared" si="119"/>
        <v>744.30824999999993</v>
      </c>
      <c r="J1069" s="92">
        <f t="shared" si="142"/>
        <v>744.30824999999993</v>
      </c>
      <c r="K1069" s="92">
        <f t="shared" si="142"/>
        <v>0</v>
      </c>
      <c r="L1069" s="92">
        <f t="shared" si="142"/>
        <v>0</v>
      </c>
      <c r="M1069" s="93">
        <f t="shared" si="120"/>
        <v>742.28980000000001</v>
      </c>
      <c r="N1069" s="92">
        <f t="shared" si="143"/>
        <v>742.28980000000001</v>
      </c>
      <c r="O1069" s="92">
        <f t="shared" si="143"/>
        <v>0</v>
      </c>
      <c r="P1069" s="92">
        <f t="shared" si="143"/>
        <v>0</v>
      </c>
      <c r="Q1069" s="55">
        <f t="shared" si="121"/>
        <v>99.72881531274173</v>
      </c>
      <c r="R1069" s="55">
        <f t="shared" si="122"/>
        <v>99.72881531274173</v>
      </c>
      <c r="S1069" s="55" t="e">
        <f t="shared" si="123"/>
        <v>#DIV/0!</v>
      </c>
      <c r="T1069" s="55" t="e">
        <f t="shared" si="124"/>
        <v>#DIV/0!</v>
      </c>
      <c r="U1069" s="33" t="e">
        <f>M1069/#REF!%</f>
        <v>#REF!</v>
      </c>
      <c r="V1069" s="19"/>
    </row>
    <row r="1070" spans="1:22" ht="55.2" hidden="1" x14ac:dyDescent="0.3">
      <c r="A1070" s="75"/>
      <c r="B1070" s="46" t="s">
        <v>226</v>
      </c>
      <c r="C1070" s="38" t="s">
        <v>326</v>
      </c>
      <c r="D1070" s="92">
        <f t="shared" si="140"/>
        <v>0</v>
      </c>
      <c r="E1070" s="93">
        <f t="shared" si="118"/>
        <v>1048.5482300000001</v>
      </c>
      <c r="F1070" s="92">
        <f t="shared" si="141"/>
        <v>1003.07235</v>
      </c>
      <c r="G1070" s="92">
        <f t="shared" si="141"/>
        <v>45.475879999999997</v>
      </c>
      <c r="H1070" s="92">
        <f t="shared" si="141"/>
        <v>0</v>
      </c>
      <c r="I1070" s="93">
        <f t="shared" si="119"/>
        <v>864.14022999999997</v>
      </c>
      <c r="J1070" s="92">
        <f t="shared" si="142"/>
        <v>818.66435000000001</v>
      </c>
      <c r="K1070" s="92">
        <f t="shared" si="142"/>
        <v>45.475879999999997</v>
      </c>
      <c r="L1070" s="92">
        <f t="shared" si="142"/>
        <v>0</v>
      </c>
      <c r="M1070" s="93">
        <f t="shared" si="120"/>
        <v>808.42335000000003</v>
      </c>
      <c r="N1070" s="92">
        <f t="shared" si="143"/>
        <v>808.42335000000003</v>
      </c>
      <c r="O1070" s="92">
        <f t="shared" si="143"/>
        <v>0</v>
      </c>
      <c r="P1070" s="92">
        <f t="shared" si="143"/>
        <v>0</v>
      </c>
      <c r="Q1070" s="55">
        <f t="shared" si="121"/>
        <v>93.5523335142029</v>
      </c>
      <c r="R1070" s="55">
        <f t="shared" si="122"/>
        <v>98.749059977999536</v>
      </c>
      <c r="S1070" s="55">
        <f t="shared" si="123"/>
        <v>0</v>
      </c>
      <c r="T1070" s="55" t="e">
        <f t="shared" si="124"/>
        <v>#DIV/0!</v>
      </c>
      <c r="U1070" s="33" t="e">
        <f>M1070/#REF!%</f>
        <v>#REF!</v>
      </c>
      <c r="V1070" s="19"/>
    </row>
    <row r="1071" spans="1:22" ht="41.4" hidden="1" x14ac:dyDescent="0.3">
      <c r="A1071" s="75"/>
      <c r="B1071" s="46" t="s">
        <v>227</v>
      </c>
      <c r="C1071" s="39" t="s">
        <v>327</v>
      </c>
      <c r="D1071" s="92">
        <f t="shared" si="140"/>
        <v>187.5</v>
      </c>
      <c r="E1071" s="93">
        <f t="shared" si="118"/>
        <v>4103.0920800000004</v>
      </c>
      <c r="F1071" s="92">
        <f t="shared" si="141"/>
        <v>1458.2035099999998</v>
      </c>
      <c r="G1071" s="92">
        <f t="shared" si="141"/>
        <v>2644.8885700000001</v>
      </c>
      <c r="H1071" s="92">
        <f t="shared" si="141"/>
        <v>0</v>
      </c>
      <c r="I1071" s="93">
        <f t="shared" si="119"/>
        <v>2370.6890800000001</v>
      </c>
      <c r="J1071" s="92">
        <f t="shared" si="142"/>
        <v>812.39651000000003</v>
      </c>
      <c r="K1071" s="92">
        <f t="shared" si="142"/>
        <v>1558.2925700000001</v>
      </c>
      <c r="L1071" s="92">
        <f t="shared" si="142"/>
        <v>0</v>
      </c>
      <c r="M1071" s="93">
        <f t="shared" si="120"/>
        <v>1886.7552999999998</v>
      </c>
      <c r="N1071" s="92">
        <f t="shared" si="143"/>
        <v>605.21726000000001</v>
      </c>
      <c r="O1071" s="92">
        <f t="shared" si="143"/>
        <v>1281.5380399999999</v>
      </c>
      <c r="P1071" s="92">
        <f t="shared" si="143"/>
        <v>0</v>
      </c>
      <c r="Q1071" s="55">
        <f t="shared" si="121"/>
        <v>79.586788327383687</v>
      </c>
      <c r="R1071" s="55">
        <f t="shared" si="122"/>
        <v>74.497767106360413</v>
      </c>
      <c r="S1071" s="55">
        <f t="shared" si="123"/>
        <v>82.239886441863732</v>
      </c>
      <c r="T1071" s="55" t="e">
        <f t="shared" si="124"/>
        <v>#DIV/0!</v>
      </c>
      <c r="U1071" s="33" t="e">
        <f>M1071/#REF!%</f>
        <v>#REF!</v>
      </c>
      <c r="V1071" s="19"/>
    </row>
    <row r="1072" spans="1:22" ht="27.6" hidden="1" x14ac:dyDescent="0.3">
      <c r="A1072" s="75"/>
      <c r="B1072" s="46" t="s">
        <v>228</v>
      </c>
      <c r="C1072" s="39" t="s">
        <v>328</v>
      </c>
      <c r="D1072" s="92">
        <f t="shared" si="140"/>
        <v>187.5</v>
      </c>
      <c r="E1072" s="93">
        <f t="shared" si="118"/>
        <v>5653.1950200000001</v>
      </c>
      <c r="F1072" s="92">
        <f t="shared" si="141"/>
        <v>3008.30645</v>
      </c>
      <c r="G1072" s="92">
        <f t="shared" si="141"/>
        <v>2644.8885700000001</v>
      </c>
      <c r="H1072" s="92">
        <f t="shared" si="141"/>
        <v>0</v>
      </c>
      <c r="I1072" s="93">
        <f t="shared" si="119"/>
        <v>3000.34402</v>
      </c>
      <c r="J1072" s="92">
        <f t="shared" si="142"/>
        <v>1442.0514499999999</v>
      </c>
      <c r="K1072" s="92">
        <f t="shared" si="142"/>
        <v>1558.2925700000001</v>
      </c>
      <c r="L1072" s="92">
        <f t="shared" si="142"/>
        <v>0</v>
      </c>
      <c r="M1072" s="93">
        <f t="shared" si="120"/>
        <v>2503.4074000000001</v>
      </c>
      <c r="N1072" s="92">
        <f t="shared" si="143"/>
        <v>1221.8693599999999</v>
      </c>
      <c r="O1072" s="92">
        <f t="shared" si="143"/>
        <v>1281.5380399999999</v>
      </c>
      <c r="P1072" s="92">
        <f t="shared" si="143"/>
        <v>0</v>
      </c>
      <c r="Q1072" s="55">
        <f t="shared" si="121"/>
        <v>83.437345294823899</v>
      </c>
      <c r="R1072" s="55">
        <f t="shared" si="122"/>
        <v>84.731329107571014</v>
      </c>
      <c r="S1072" s="55">
        <f t="shared" si="123"/>
        <v>82.239886441863732</v>
      </c>
      <c r="T1072" s="55" t="e">
        <f t="shared" si="124"/>
        <v>#DIV/0!</v>
      </c>
      <c r="U1072" s="33" t="e">
        <f>M1072/#REF!%</f>
        <v>#REF!</v>
      </c>
      <c r="V1072" s="19"/>
    </row>
    <row r="1073" spans="1:22" ht="27.6" hidden="1" x14ac:dyDescent="0.3">
      <c r="A1073" s="75"/>
      <c r="B1073" s="46" t="s">
        <v>229</v>
      </c>
      <c r="C1073" s="39" t="s">
        <v>329</v>
      </c>
      <c r="D1073" s="92">
        <f t="shared" si="140"/>
        <v>462</v>
      </c>
      <c r="E1073" s="93">
        <f t="shared" si="118"/>
        <v>462</v>
      </c>
      <c r="F1073" s="92">
        <f t="shared" si="141"/>
        <v>462</v>
      </c>
      <c r="G1073" s="92">
        <f t="shared" si="141"/>
        <v>0</v>
      </c>
      <c r="H1073" s="92">
        <f t="shared" si="141"/>
        <v>0</v>
      </c>
      <c r="I1073" s="93">
        <f t="shared" si="119"/>
        <v>235.35499999999999</v>
      </c>
      <c r="J1073" s="92">
        <f t="shared" si="142"/>
        <v>235.35499999999999</v>
      </c>
      <c r="K1073" s="92">
        <f t="shared" si="142"/>
        <v>0</v>
      </c>
      <c r="L1073" s="92">
        <f t="shared" si="142"/>
        <v>0</v>
      </c>
      <c r="M1073" s="93">
        <f t="shared" si="120"/>
        <v>209.10499999999999</v>
      </c>
      <c r="N1073" s="92">
        <f t="shared" si="143"/>
        <v>209.10499999999999</v>
      </c>
      <c r="O1073" s="92">
        <f t="shared" si="143"/>
        <v>0</v>
      </c>
      <c r="P1073" s="92">
        <f t="shared" si="143"/>
        <v>0</v>
      </c>
      <c r="Q1073" s="55">
        <f t="shared" si="121"/>
        <v>88.846635932952339</v>
      </c>
      <c r="R1073" s="55">
        <f t="shared" si="122"/>
        <v>88.846635932952339</v>
      </c>
      <c r="S1073" s="55" t="e">
        <f t="shared" si="123"/>
        <v>#DIV/0!</v>
      </c>
      <c r="T1073" s="55" t="e">
        <f t="shared" si="124"/>
        <v>#DIV/0!</v>
      </c>
      <c r="U1073" s="33" t="e">
        <f>M1073/#REF!%</f>
        <v>#REF!</v>
      </c>
      <c r="V1073" s="19"/>
    </row>
    <row r="1074" spans="1:22" ht="55.2" hidden="1" x14ac:dyDescent="0.3">
      <c r="A1074" s="75"/>
      <c r="B1074" s="46" t="s">
        <v>230</v>
      </c>
      <c r="C1074" s="39" t="s">
        <v>330</v>
      </c>
      <c r="D1074" s="92">
        <f t="shared" si="140"/>
        <v>462</v>
      </c>
      <c r="E1074" s="93">
        <f t="shared" si="118"/>
        <v>462</v>
      </c>
      <c r="F1074" s="92">
        <f t="shared" si="141"/>
        <v>462</v>
      </c>
      <c r="G1074" s="92">
        <f t="shared" si="141"/>
        <v>0</v>
      </c>
      <c r="H1074" s="92">
        <f t="shared" si="141"/>
        <v>0</v>
      </c>
      <c r="I1074" s="93">
        <f t="shared" si="119"/>
        <v>235.35499999999999</v>
      </c>
      <c r="J1074" s="92">
        <f t="shared" si="142"/>
        <v>235.35499999999999</v>
      </c>
      <c r="K1074" s="92">
        <f t="shared" si="142"/>
        <v>0</v>
      </c>
      <c r="L1074" s="92">
        <f t="shared" si="142"/>
        <v>0</v>
      </c>
      <c r="M1074" s="93">
        <f t="shared" si="120"/>
        <v>209.10499999999999</v>
      </c>
      <c r="N1074" s="92">
        <f t="shared" si="143"/>
        <v>209.10499999999999</v>
      </c>
      <c r="O1074" s="92">
        <f t="shared" si="143"/>
        <v>0</v>
      </c>
      <c r="P1074" s="92">
        <f t="shared" si="143"/>
        <v>0</v>
      </c>
      <c r="Q1074" s="55">
        <f t="shared" si="121"/>
        <v>88.846635932952339</v>
      </c>
      <c r="R1074" s="55">
        <f t="shared" si="122"/>
        <v>88.846635932952339</v>
      </c>
      <c r="S1074" s="55" t="e">
        <f t="shared" si="123"/>
        <v>#DIV/0!</v>
      </c>
      <c r="T1074" s="55" t="e">
        <f t="shared" si="124"/>
        <v>#DIV/0!</v>
      </c>
      <c r="U1074" s="33" t="e">
        <f>M1074/#REF!%</f>
        <v>#REF!</v>
      </c>
      <c r="V1074" s="19"/>
    </row>
    <row r="1075" spans="1:22" ht="55.2" hidden="1" x14ac:dyDescent="0.3">
      <c r="A1075" s="75"/>
      <c r="B1075" s="46" t="s">
        <v>231</v>
      </c>
      <c r="C1075" s="39" t="s">
        <v>331</v>
      </c>
      <c r="D1075" s="92">
        <f t="shared" si="140"/>
        <v>462</v>
      </c>
      <c r="E1075" s="93">
        <f t="shared" si="118"/>
        <v>462</v>
      </c>
      <c r="F1075" s="92">
        <f t="shared" si="141"/>
        <v>462</v>
      </c>
      <c r="G1075" s="92">
        <f t="shared" si="141"/>
        <v>0</v>
      </c>
      <c r="H1075" s="92">
        <f t="shared" si="141"/>
        <v>0</v>
      </c>
      <c r="I1075" s="93">
        <f t="shared" si="119"/>
        <v>235.35499999999999</v>
      </c>
      <c r="J1075" s="92">
        <f t="shared" si="142"/>
        <v>235.35499999999999</v>
      </c>
      <c r="K1075" s="92">
        <f t="shared" si="142"/>
        <v>0</v>
      </c>
      <c r="L1075" s="92">
        <f t="shared" si="142"/>
        <v>0</v>
      </c>
      <c r="M1075" s="93">
        <f t="shared" si="120"/>
        <v>209.10499999999999</v>
      </c>
      <c r="N1075" s="92">
        <f t="shared" si="143"/>
        <v>209.10499999999999</v>
      </c>
      <c r="O1075" s="92">
        <f t="shared" si="143"/>
        <v>0</v>
      </c>
      <c r="P1075" s="92">
        <f t="shared" si="143"/>
        <v>0</v>
      </c>
      <c r="Q1075" s="55">
        <f t="shared" si="121"/>
        <v>88.846635932952339</v>
      </c>
      <c r="R1075" s="55">
        <f t="shared" si="122"/>
        <v>88.846635932952339</v>
      </c>
      <c r="S1075" s="55" t="e">
        <f t="shared" si="123"/>
        <v>#DIV/0!</v>
      </c>
      <c r="T1075" s="55" t="e">
        <f t="shared" si="124"/>
        <v>#DIV/0!</v>
      </c>
      <c r="U1075" s="33" t="e">
        <f>M1075/#REF!%</f>
        <v>#REF!</v>
      </c>
      <c r="V1075" s="19"/>
    </row>
    <row r="1076" spans="1:22" ht="82.8" hidden="1" x14ac:dyDescent="0.3">
      <c r="A1076" s="75"/>
      <c r="B1076" s="46" t="s">
        <v>232</v>
      </c>
      <c r="C1076" s="39" t="s">
        <v>332</v>
      </c>
      <c r="D1076" s="92">
        <f t="shared" si="140"/>
        <v>0</v>
      </c>
      <c r="E1076" s="93">
        <f t="shared" si="118"/>
        <v>0</v>
      </c>
      <c r="F1076" s="92">
        <f t="shared" si="141"/>
        <v>0</v>
      </c>
      <c r="G1076" s="92">
        <f t="shared" si="141"/>
        <v>0</v>
      </c>
      <c r="H1076" s="92">
        <f t="shared" si="141"/>
        <v>0</v>
      </c>
      <c r="I1076" s="93">
        <f t="shared" si="119"/>
        <v>0</v>
      </c>
      <c r="J1076" s="92">
        <f t="shared" si="142"/>
        <v>0</v>
      </c>
      <c r="K1076" s="92">
        <f t="shared" si="142"/>
        <v>0</v>
      </c>
      <c r="L1076" s="92">
        <f t="shared" si="142"/>
        <v>0</v>
      </c>
      <c r="M1076" s="93">
        <f t="shared" si="120"/>
        <v>0</v>
      </c>
      <c r="N1076" s="92">
        <f t="shared" si="143"/>
        <v>0</v>
      </c>
      <c r="O1076" s="92">
        <f t="shared" si="143"/>
        <v>0</v>
      </c>
      <c r="P1076" s="92">
        <f t="shared" si="143"/>
        <v>0</v>
      </c>
      <c r="Q1076" s="55" t="e">
        <f t="shared" si="121"/>
        <v>#DIV/0!</v>
      </c>
      <c r="R1076" s="55" t="e">
        <f t="shared" si="122"/>
        <v>#DIV/0!</v>
      </c>
      <c r="S1076" s="55" t="e">
        <f t="shared" si="123"/>
        <v>#DIV/0!</v>
      </c>
      <c r="T1076" s="55" t="e">
        <f t="shared" si="124"/>
        <v>#DIV/0!</v>
      </c>
      <c r="U1076" s="33" t="e">
        <f>M1076/#REF!%</f>
        <v>#REF!</v>
      </c>
      <c r="V1076" s="19"/>
    </row>
    <row r="1077" spans="1:22" ht="41.4" hidden="1" x14ac:dyDescent="0.3">
      <c r="A1077" s="75"/>
      <c r="B1077" s="46" t="s">
        <v>233</v>
      </c>
      <c r="C1077" s="38" t="s">
        <v>333</v>
      </c>
      <c r="D1077" s="92">
        <f t="shared" si="140"/>
        <v>2784</v>
      </c>
      <c r="E1077" s="93">
        <f t="shared" si="118"/>
        <v>9367.1043300000001</v>
      </c>
      <c r="F1077" s="92">
        <f t="shared" si="141"/>
        <v>5555.8828400000002</v>
      </c>
      <c r="G1077" s="92">
        <f t="shared" si="141"/>
        <v>3811.2214899999999</v>
      </c>
      <c r="H1077" s="92">
        <f t="shared" si="141"/>
        <v>0</v>
      </c>
      <c r="I1077" s="93">
        <f t="shared" si="119"/>
        <v>5843.2873900000004</v>
      </c>
      <c r="J1077" s="92">
        <f t="shared" si="142"/>
        <v>2611.1093300000002</v>
      </c>
      <c r="K1077" s="92">
        <f t="shared" si="142"/>
        <v>3232.1780600000002</v>
      </c>
      <c r="L1077" s="92">
        <f t="shared" si="142"/>
        <v>0</v>
      </c>
      <c r="M1077" s="93">
        <f t="shared" si="120"/>
        <v>2430.4564300000002</v>
      </c>
      <c r="N1077" s="92">
        <f t="shared" si="143"/>
        <v>1558.9199599999999</v>
      </c>
      <c r="O1077" s="92">
        <f t="shared" si="143"/>
        <v>871.53647000000001</v>
      </c>
      <c r="P1077" s="92">
        <f t="shared" si="143"/>
        <v>0</v>
      </c>
      <c r="Q1077" s="55">
        <f t="shared" si="121"/>
        <v>41.593990981162406</v>
      </c>
      <c r="R1077" s="55">
        <f t="shared" si="122"/>
        <v>59.703358342333367</v>
      </c>
      <c r="S1077" s="55">
        <f t="shared" si="123"/>
        <v>26.964370582974627</v>
      </c>
      <c r="T1077" s="55" t="e">
        <f t="shared" si="124"/>
        <v>#DIV/0!</v>
      </c>
      <c r="U1077" s="33" t="e">
        <f>M1077/#REF!%</f>
        <v>#REF!</v>
      </c>
      <c r="V1077" s="19"/>
    </row>
    <row r="1078" spans="1:22" ht="41.4" hidden="1" x14ac:dyDescent="0.3">
      <c r="A1078" s="75"/>
      <c r="B1078" s="46" t="s">
        <v>234</v>
      </c>
      <c r="C1078" s="38" t="s">
        <v>334</v>
      </c>
      <c r="D1078" s="92">
        <f t="shared" si="140"/>
        <v>0</v>
      </c>
      <c r="E1078" s="93">
        <f t="shared" si="118"/>
        <v>0</v>
      </c>
      <c r="F1078" s="92">
        <f t="shared" si="141"/>
        <v>0</v>
      </c>
      <c r="G1078" s="92">
        <f t="shared" si="141"/>
        <v>0</v>
      </c>
      <c r="H1078" s="92">
        <f t="shared" si="141"/>
        <v>0</v>
      </c>
      <c r="I1078" s="93">
        <f t="shared" si="119"/>
        <v>0</v>
      </c>
      <c r="J1078" s="92">
        <f t="shared" si="142"/>
        <v>0</v>
      </c>
      <c r="K1078" s="92">
        <f t="shared" si="142"/>
        <v>0</v>
      </c>
      <c r="L1078" s="92">
        <f t="shared" si="142"/>
        <v>0</v>
      </c>
      <c r="M1078" s="93">
        <f t="shared" si="120"/>
        <v>0</v>
      </c>
      <c r="N1078" s="92">
        <f t="shared" si="143"/>
        <v>0</v>
      </c>
      <c r="O1078" s="92">
        <f t="shared" si="143"/>
        <v>0</v>
      </c>
      <c r="P1078" s="92">
        <f t="shared" si="143"/>
        <v>0</v>
      </c>
      <c r="Q1078" s="55" t="e">
        <f t="shared" si="121"/>
        <v>#DIV/0!</v>
      </c>
      <c r="R1078" s="55" t="e">
        <f t="shared" si="122"/>
        <v>#DIV/0!</v>
      </c>
      <c r="S1078" s="55" t="e">
        <f t="shared" si="123"/>
        <v>#DIV/0!</v>
      </c>
      <c r="T1078" s="55" t="e">
        <f t="shared" si="124"/>
        <v>#DIV/0!</v>
      </c>
      <c r="U1078" s="33" t="e">
        <f>M1078/#REF!%</f>
        <v>#REF!</v>
      </c>
      <c r="V1078" s="19"/>
    </row>
    <row r="1079" spans="1:22" ht="27.6" hidden="1" x14ac:dyDescent="0.3">
      <c r="A1079" s="75"/>
      <c r="B1079" s="46" t="s">
        <v>235</v>
      </c>
      <c r="C1079" s="39" t="s">
        <v>335</v>
      </c>
      <c r="D1079" s="92">
        <f t="shared" si="140"/>
        <v>0</v>
      </c>
      <c r="E1079" s="93">
        <f t="shared" si="118"/>
        <v>0</v>
      </c>
      <c r="F1079" s="92">
        <f t="shared" si="141"/>
        <v>0</v>
      </c>
      <c r="G1079" s="92">
        <f t="shared" si="141"/>
        <v>0</v>
      </c>
      <c r="H1079" s="92">
        <f t="shared" si="141"/>
        <v>0</v>
      </c>
      <c r="I1079" s="93">
        <f t="shared" si="119"/>
        <v>0</v>
      </c>
      <c r="J1079" s="92">
        <f t="shared" si="142"/>
        <v>0</v>
      </c>
      <c r="K1079" s="92">
        <f t="shared" si="142"/>
        <v>0</v>
      </c>
      <c r="L1079" s="92">
        <f t="shared" si="142"/>
        <v>0</v>
      </c>
      <c r="M1079" s="93">
        <f t="shared" si="120"/>
        <v>0</v>
      </c>
      <c r="N1079" s="92">
        <f t="shared" si="143"/>
        <v>0</v>
      </c>
      <c r="O1079" s="92">
        <f t="shared" si="143"/>
        <v>0</v>
      </c>
      <c r="P1079" s="92">
        <f t="shared" si="143"/>
        <v>0</v>
      </c>
      <c r="Q1079" s="55" t="e">
        <f t="shared" si="121"/>
        <v>#DIV/0!</v>
      </c>
      <c r="R1079" s="55" t="e">
        <f t="shared" si="122"/>
        <v>#DIV/0!</v>
      </c>
      <c r="S1079" s="55" t="e">
        <f t="shared" si="123"/>
        <v>#DIV/0!</v>
      </c>
      <c r="T1079" s="55" t="e">
        <f t="shared" si="124"/>
        <v>#DIV/0!</v>
      </c>
      <c r="U1079" s="33" t="e">
        <f>M1079/#REF!%</f>
        <v>#REF!</v>
      </c>
      <c r="V1079" s="19"/>
    </row>
    <row r="1080" spans="1:22" ht="55.2" hidden="1" x14ac:dyDescent="0.3">
      <c r="A1080" s="75"/>
      <c r="B1080" s="46" t="s">
        <v>236</v>
      </c>
      <c r="C1080" s="39" t="s">
        <v>336</v>
      </c>
      <c r="D1080" s="92">
        <f t="shared" si="140"/>
        <v>0</v>
      </c>
      <c r="E1080" s="93">
        <f t="shared" si="118"/>
        <v>0</v>
      </c>
      <c r="F1080" s="92">
        <f t="shared" si="141"/>
        <v>0</v>
      </c>
      <c r="G1080" s="92">
        <f t="shared" si="141"/>
        <v>0</v>
      </c>
      <c r="H1080" s="92">
        <f t="shared" si="141"/>
        <v>0</v>
      </c>
      <c r="I1080" s="93">
        <f t="shared" si="119"/>
        <v>0</v>
      </c>
      <c r="J1080" s="92">
        <f t="shared" si="142"/>
        <v>0</v>
      </c>
      <c r="K1080" s="92">
        <f t="shared" si="142"/>
        <v>0</v>
      </c>
      <c r="L1080" s="92">
        <f t="shared" si="142"/>
        <v>0</v>
      </c>
      <c r="M1080" s="93">
        <f t="shared" si="120"/>
        <v>0</v>
      </c>
      <c r="N1080" s="92">
        <f t="shared" si="143"/>
        <v>0</v>
      </c>
      <c r="O1080" s="92">
        <f t="shared" si="143"/>
        <v>0</v>
      </c>
      <c r="P1080" s="92">
        <f t="shared" si="143"/>
        <v>0</v>
      </c>
      <c r="Q1080" s="55" t="e">
        <f t="shared" si="121"/>
        <v>#DIV/0!</v>
      </c>
      <c r="R1080" s="55" t="e">
        <f t="shared" si="122"/>
        <v>#DIV/0!</v>
      </c>
      <c r="S1080" s="55" t="e">
        <f t="shared" si="123"/>
        <v>#DIV/0!</v>
      </c>
      <c r="T1080" s="55" t="e">
        <f t="shared" si="124"/>
        <v>#DIV/0!</v>
      </c>
      <c r="U1080" s="33" t="e">
        <f>M1080/#REF!%</f>
        <v>#REF!</v>
      </c>
      <c r="V1080" s="19"/>
    </row>
    <row r="1081" spans="1:22" ht="27.6" hidden="1" x14ac:dyDescent="0.3">
      <c r="A1081" s="75"/>
      <c r="B1081" s="46" t="s">
        <v>237</v>
      </c>
      <c r="C1081" s="39" t="s">
        <v>337</v>
      </c>
      <c r="D1081" s="92">
        <f t="shared" si="140"/>
        <v>2971.5</v>
      </c>
      <c r="E1081" s="93">
        <f t="shared" si="118"/>
        <v>13308.785159999999</v>
      </c>
      <c r="F1081" s="92">
        <f t="shared" si="141"/>
        <v>6852.6751000000004</v>
      </c>
      <c r="G1081" s="92">
        <f t="shared" si="141"/>
        <v>6456.11006</v>
      </c>
      <c r="H1081" s="92">
        <f t="shared" si="141"/>
        <v>0</v>
      </c>
      <c r="I1081" s="93">
        <f t="shared" si="119"/>
        <v>8052.5652200000004</v>
      </c>
      <c r="J1081" s="92">
        <f t="shared" si="142"/>
        <v>3262.0945900000002</v>
      </c>
      <c r="K1081" s="92">
        <f t="shared" si="142"/>
        <v>4790.4706299999998</v>
      </c>
      <c r="L1081" s="92">
        <f t="shared" si="142"/>
        <v>0</v>
      </c>
      <c r="M1081" s="93">
        <f t="shared" si="120"/>
        <v>4157.7983899999999</v>
      </c>
      <c r="N1081" s="92">
        <f t="shared" si="143"/>
        <v>2004.72388</v>
      </c>
      <c r="O1081" s="92">
        <f t="shared" si="143"/>
        <v>2153.0745099999999</v>
      </c>
      <c r="P1081" s="92">
        <f t="shared" si="143"/>
        <v>0</v>
      </c>
      <c r="Q1081" s="55">
        <f t="shared" si="121"/>
        <v>51.633215955498954</v>
      </c>
      <c r="R1081" s="55">
        <f t="shared" si="122"/>
        <v>61.455111882577263</v>
      </c>
      <c r="S1081" s="55">
        <f t="shared" si="123"/>
        <v>44.944947507172174</v>
      </c>
      <c r="T1081" s="55" t="e">
        <f t="shared" si="124"/>
        <v>#DIV/0!</v>
      </c>
      <c r="U1081" s="33" t="e">
        <f>M1081/#REF!%</f>
        <v>#REF!</v>
      </c>
      <c r="V1081" s="19"/>
    </row>
    <row r="1082" spans="1:22" ht="82.8" hidden="1" x14ac:dyDescent="0.3">
      <c r="A1082" s="75"/>
      <c r="B1082" s="46" t="s">
        <v>238</v>
      </c>
      <c r="C1082" s="39" t="s">
        <v>338</v>
      </c>
      <c r="D1082" s="92">
        <f t="shared" si="140"/>
        <v>0</v>
      </c>
      <c r="E1082" s="93">
        <f t="shared" si="118"/>
        <v>119.5</v>
      </c>
      <c r="F1082" s="92">
        <f t="shared" si="141"/>
        <v>119.5</v>
      </c>
      <c r="G1082" s="92">
        <f t="shared" si="141"/>
        <v>0</v>
      </c>
      <c r="H1082" s="92">
        <f t="shared" si="141"/>
        <v>0</v>
      </c>
      <c r="I1082" s="93">
        <f t="shared" si="119"/>
        <v>64.5</v>
      </c>
      <c r="J1082" s="92">
        <f t="shared" si="142"/>
        <v>64.5</v>
      </c>
      <c r="K1082" s="92">
        <f t="shared" si="142"/>
        <v>0</v>
      </c>
      <c r="L1082" s="92">
        <f t="shared" si="142"/>
        <v>0</v>
      </c>
      <c r="M1082" s="93">
        <f t="shared" si="120"/>
        <v>2.7412000000000001</v>
      </c>
      <c r="N1082" s="92">
        <f t="shared" si="143"/>
        <v>2.7412000000000001</v>
      </c>
      <c r="O1082" s="92">
        <f t="shared" si="143"/>
        <v>0</v>
      </c>
      <c r="P1082" s="92">
        <f t="shared" si="143"/>
        <v>0</v>
      </c>
      <c r="Q1082" s="55">
        <f t="shared" si="121"/>
        <v>4.249922480620155</v>
      </c>
      <c r="R1082" s="55">
        <f t="shared" si="122"/>
        <v>4.249922480620155</v>
      </c>
      <c r="S1082" s="55" t="e">
        <f t="shared" si="123"/>
        <v>#DIV/0!</v>
      </c>
      <c r="T1082" s="55" t="e">
        <f t="shared" si="124"/>
        <v>#DIV/0!</v>
      </c>
      <c r="U1082" s="33" t="e">
        <f>M1082/#REF!%</f>
        <v>#REF!</v>
      </c>
      <c r="V1082" s="19"/>
    </row>
    <row r="1083" spans="1:22" ht="27.6" hidden="1" x14ac:dyDescent="0.3">
      <c r="A1083" s="75"/>
      <c r="B1083" s="46" t="s">
        <v>239</v>
      </c>
      <c r="C1083" s="39" t="s">
        <v>339</v>
      </c>
      <c r="D1083" s="92">
        <f t="shared" ref="D1083:D1090" si="144">D1159+D1204+D1219+D1236+D1465+D1481+D1578+D1587</f>
        <v>0</v>
      </c>
      <c r="E1083" s="93">
        <f t="shared" si="118"/>
        <v>106.3792</v>
      </c>
      <c r="F1083" s="92">
        <f t="shared" ref="F1083:H1090" si="145">F1159+F1204+F1219+F1236+F1465+F1481+F1578+F1587</f>
        <v>106.3792</v>
      </c>
      <c r="G1083" s="92">
        <f t="shared" si="145"/>
        <v>0</v>
      </c>
      <c r="H1083" s="92">
        <f t="shared" si="145"/>
        <v>0</v>
      </c>
      <c r="I1083" s="93">
        <f t="shared" si="119"/>
        <v>51.379199999999997</v>
      </c>
      <c r="J1083" s="92">
        <f t="shared" ref="J1083:L1090" si="146">J1159+J1204+J1219+J1236+J1465+J1481+J1578+J1587</f>
        <v>51.379199999999997</v>
      </c>
      <c r="K1083" s="92">
        <f t="shared" si="146"/>
        <v>0</v>
      </c>
      <c r="L1083" s="92">
        <f t="shared" si="146"/>
        <v>0</v>
      </c>
      <c r="M1083" s="93">
        <f t="shared" si="120"/>
        <v>0</v>
      </c>
      <c r="N1083" s="92">
        <f t="shared" ref="N1083:P1090" si="147">N1159+N1204+N1219+N1236+N1465+N1481+N1578+N1587</f>
        <v>0</v>
      </c>
      <c r="O1083" s="92">
        <f t="shared" si="147"/>
        <v>0</v>
      </c>
      <c r="P1083" s="92">
        <f t="shared" si="147"/>
        <v>0</v>
      </c>
      <c r="Q1083" s="55">
        <f t="shared" si="121"/>
        <v>0</v>
      </c>
      <c r="R1083" s="55">
        <f t="shared" si="122"/>
        <v>0</v>
      </c>
      <c r="S1083" s="55" t="e">
        <f t="shared" si="123"/>
        <v>#DIV/0!</v>
      </c>
      <c r="T1083" s="55" t="e">
        <f t="shared" si="124"/>
        <v>#DIV/0!</v>
      </c>
      <c r="U1083" s="33" t="e">
        <f>M1083/#REF!%</f>
        <v>#REF!</v>
      </c>
      <c r="V1083" s="19"/>
    </row>
    <row r="1084" spans="1:22" ht="82.8" hidden="1" x14ac:dyDescent="0.3">
      <c r="A1084" s="75"/>
      <c r="B1084" s="46" t="s">
        <v>240</v>
      </c>
      <c r="C1084" s="39" t="s">
        <v>340</v>
      </c>
      <c r="D1084" s="92">
        <f t="shared" si="144"/>
        <v>3094.2</v>
      </c>
      <c r="E1084" s="93">
        <f t="shared" si="118"/>
        <v>4842.7092700000003</v>
      </c>
      <c r="F1084" s="92">
        <f t="shared" si="145"/>
        <v>4142.7167600000002</v>
      </c>
      <c r="G1084" s="92">
        <f t="shared" si="145"/>
        <v>699.99251000000004</v>
      </c>
      <c r="H1084" s="92">
        <f t="shared" si="145"/>
        <v>0</v>
      </c>
      <c r="I1084" s="93">
        <f t="shared" si="119"/>
        <v>2087.14255</v>
      </c>
      <c r="J1084" s="92">
        <f t="shared" si="146"/>
        <v>1885.5093400000001</v>
      </c>
      <c r="K1084" s="92">
        <f t="shared" si="146"/>
        <v>201.63320999999999</v>
      </c>
      <c r="L1084" s="92">
        <f t="shared" si="146"/>
        <v>0</v>
      </c>
      <c r="M1084" s="93">
        <f t="shared" si="120"/>
        <v>1683.15571</v>
      </c>
      <c r="N1084" s="92">
        <f t="shared" si="147"/>
        <v>1482.8016600000001</v>
      </c>
      <c r="O1084" s="92">
        <f t="shared" si="147"/>
        <v>200.35405</v>
      </c>
      <c r="P1084" s="92">
        <f t="shared" si="147"/>
        <v>0</v>
      </c>
      <c r="Q1084" s="55">
        <f t="shared" si="121"/>
        <v>80.644022613596761</v>
      </c>
      <c r="R1084" s="55">
        <f t="shared" si="122"/>
        <v>78.641968434905763</v>
      </c>
      <c r="S1084" s="55">
        <f t="shared" si="123"/>
        <v>99.365600537728881</v>
      </c>
      <c r="T1084" s="55" t="e">
        <f t="shared" si="124"/>
        <v>#DIV/0!</v>
      </c>
      <c r="U1084" s="33" t="e">
        <f>M1084/#REF!%</f>
        <v>#REF!</v>
      </c>
      <c r="V1084" s="19"/>
    </row>
    <row r="1085" spans="1:22" ht="27.6" hidden="1" x14ac:dyDescent="0.3">
      <c r="A1085" s="75"/>
      <c r="B1085" s="46" t="s">
        <v>241</v>
      </c>
      <c r="C1085" s="39" t="s">
        <v>341</v>
      </c>
      <c r="D1085" s="92">
        <f t="shared" si="144"/>
        <v>1191.8</v>
      </c>
      <c r="E1085" s="93">
        <f t="shared" si="118"/>
        <v>1193.835</v>
      </c>
      <c r="F1085" s="92">
        <f t="shared" si="145"/>
        <v>1193.835</v>
      </c>
      <c r="G1085" s="92">
        <f t="shared" si="145"/>
        <v>0</v>
      </c>
      <c r="H1085" s="92">
        <f t="shared" si="145"/>
        <v>0</v>
      </c>
      <c r="I1085" s="93">
        <f t="shared" si="119"/>
        <v>717.66558000000009</v>
      </c>
      <c r="J1085" s="92">
        <f t="shared" si="146"/>
        <v>717.66558000000009</v>
      </c>
      <c r="K1085" s="92">
        <f t="shared" si="146"/>
        <v>0</v>
      </c>
      <c r="L1085" s="92">
        <f t="shared" si="146"/>
        <v>0</v>
      </c>
      <c r="M1085" s="93">
        <f t="shared" si="120"/>
        <v>646.09023000000002</v>
      </c>
      <c r="N1085" s="92">
        <f t="shared" si="147"/>
        <v>646.09023000000002</v>
      </c>
      <c r="O1085" s="92">
        <f t="shared" si="147"/>
        <v>0</v>
      </c>
      <c r="P1085" s="92">
        <f t="shared" si="147"/>
        <v>0</v>
      </c>
      <c r="Q1085" s="55">
        <f t="shared" si="121"/>
        <v>90.026643050095828</v>
      </c>
      <c r="R1085" s="55">
        <f t="shared" si="122"/>
        <v>90.026643050095828</v>
      </c>
      <c r="S1085" s="55" t="e">
        <f t="shared" si="123"/>
        <v>#DIV/0!</v>
      </c>
      <c r="T1085" s="55" t="e">
        <f t="shared" si="124"/>
        <v>#DIV/0!</v>
      </c>
      <c r="U1085" s="33" t="e">
        <f>M1085/#REF!%</f>
        <v>#REF!</v>
      </c>
      <c r="V1085" s="19"/>
    </row>
    <row r="1086" spans="1:22" ht="27.6" hidden="1" x14ac:dyDescent="0.3">
      <c r="A1086" s="75"/>
      <c r="B1086" s="46" t="s">
        <v>242</v>
      </c>
      <c r="C1086" s="39" t="s">
        <v>342</v>
      </c>
      <c r="D1086" s="92">
        <f t="shared" si="144"/>
        <v>450</v>
      </c>
      <c r="E1086" s="93">
        <f t="shared" si="118"/>
        <v>604.87300000000005</v>
      </c>
      <c r="F1086" s="92">
        <f t="shared" si="145"/>
        <v>604.87300000000005</v>
      </c>
      <c r="G1086" s="92">
        <f t="shared" si="145"/>
        <v>0</v>
      </c>
      <c r="H1086" s="92">
        <f t="shared" si="145"/>
        <v>0</v>
      </c>
      <c r="I1086" s="93">
        <f t="shared" si="119"/>
        <v>483.80358000000001</v>
      </c>
      <c r="J1086" s="92">
        <f t="shared" si="146"/>
        <v>483.80358000000001</v>
      </c>
      <c r="K1086" s="92">
        <f t="shared" si="146"/>
        <v>0</v>
      </c>
      <c r="L1086" s="92">
        <f t="shared" si="146"/>
        <v>0</v>
      </c>
      <c r="M1086" s="93">
        <f t="shared" si="120"/>
        <v>483.77588000000003</v>
      </c>
      <c r="N1086" s="92">
        <f t="shared" si="147"/>
        <v>483.77588000000003</v>
      </c>
      <c r="O1086" s="92">
        <f t="shared" si="147"/>
        <v>0</v>
      </c>
      <c r="P1086" s="92">
        <f t="shared" si="147"/>
        <v>0</v>
      </c>
      <c r="Q1086" s="55">
        <f t="shared" si="121"/>
        <v>99.99427453595942</v>
      </c>
      <c r="R1086" s="55">
        <f t="shared" si="122"/>
        <v>99.99427453595942</v>
      </c>
      <c r="S1086" s="55" t="e">
        <f t="shared" si="123"/>
        <v>#DIV/0!</v>
      </c>
      <c r="T1086" s="55" t="e">
        <f t="shared" si="124"/>
        <v>#DIV/0!</v>
      </c>
      <c r="U1086" s="33" t="e">
        <f>M1086/#REF!%</f>
        <v>#REF!</v>
      </c>
      <c r="V1086" s="19"/>
    </row>
    <row r="1087" spans="1:22" ht="27.6" hidden="1" x14ac:dyDescent="0.3">
      <c r="A1087" s="75"/>
      <c r="B1087" s="46" t="s">
        <v>243</v>
      </c>
      <c r="C1087" s="39" t="s">
        <v>343</v>
      </c>
      <c r="D1087" s="92">
        <f t="shared" si="144"/>
        <v>741.8</v>
      </c>
      <c r="E1087" s="93">
        <f t="shared" si="118"/>
        <v>740.56100000000004</v>
      </c>
      <c r="F1087" s="92">
        <f t="shared" si="145"/>
        <v>740.56100000000004</v>
      </c>
      <c r="G1087" s="92">
        <f t="shared" si="145"/>
        <v>0</v>
      </c>
      <c r="H1087" s="92">
        <f t="shared" si="145"/>
        <v>0</v>
      </c>
      <c r="I1087" s="93">
        <f t="shared" si="119"/>
        <v>385.46100000000001</v>
      </c>
      <c r="J1087" s="92">
        <f t="shared" si="146"/>
        <v>385.46100000000001</v>
      </c>
      <c r="K1087" s="92">
        <f t="shared" si="146"/>
        <v>0</v>
      </c>
      <c r="L1087" s="92">
        <f t="shared" si="146"/>
        <v>0</v>
      </c>
      <c r="M1087" s="93">
        <f t="shared" si="120"/>
        <v>313.88589000000002</v>
      </c>
      <c r="N1087" s="92">
        <f t="shared" si="147"/>
        <v>313.88589000000002</v>
      </c>
      <c r="O1087" s="92">
        <f t="shared" si="147"/>
        <v>0</v>
      </c>
      <c r="P1087" s="92">
        <f t="shared" si="147"/>
        <v>0</v>
      </c>
      <c r="Q1087" s="55">
        <f t="shared" si="121"/>
        <v>81.431296551402085</v>
      </c>
      <c r="R1087" s="55">
        <f t="shared" si="122"/>
        <v>81.431296551402085</v>
      </c>
      <c r="S1087" s="55" t="e">
        <f t="shared" si="123"/>
        <v>#DIV/0!</v>
      </c>
      <c r="T1087" s="55" t="e">
        <f t="shared" si="124"/>
        <v>#DIV/0!</v>
      </c>
      <c r="U1087" s="33" t="e">
        <f>M1087/#REF!%</f>
        <v>#REF!</v>
      </c>
      <c r="V1087" s="19"/>
    </row>
    <row r="1088" spans="1:22" ht="27.6" hidden="1" x14ac:dyDescent="0.3">
      <c r="A1088" s="75"/>
      <c r="B1088" s="46" t="s">
        <v>244</v>
      </c>
      <c r="C1088" s="39" t="s">
        <v>344</v>
      </c>
      <c r="D1088" s="92">
        <f t="shared" si="144"/>
        <v>0</v>
      </c>
      <c r="E1088" s="93">
        <f t="shared" si="118"/>
        <v>0</v>
      </c>
      <c r="F1088" s="92">
        <f t="shared" si="145"/>
        <v>0</v>
      </c>
      <c r="G1088" s="92">
        <f t="shared" si="145"/>
        <v>0</v>
      </c>
      <c r="H1088" s="92">
        <f t="shared" si="145"/>
        <v>0</v>
      </c>
      <c r="I1088" s="93">
        <f t="shared" si="119"/>
        <v>0</v>
      </c>
      <c r="J1088" s="92">
        <f t="shared" si="146"/>
        <v>0</v>
      </c>
      <c r="K1088" s="92">
        <f t="shared" si="146"/>
        <v>0</v>
      </c>
      <c r="L1088" s="92">
        <f t="shared" si="146"/>
        <v>0</v>
      </c>
      <c r="M1088" s="93">
        <f t="shared" si="120"/>
        <v>0</v>
      </c>
      <c r="N1088" s="92">
        <f t="shared" si="147"/>
        <v>0</v>
      </c>
      <c r="O1088" s="92">
        <f t="shared" si="147"/>
        <v>0</v>
      </c>
      <c r="P1088" s="92">
        <f t="shared" si="147"/>
        <v>0</v>
      </c>
      <c r="Q1088" s="55" t="e">
        <f t="shared" si="121"/>
        <v>#DIV/0!</v>
      </c>
      <c r="R1088" s="55" t="e">
        <f t="shared" si="122"/>
        <v>#DIV/0!</v>
      </c>
      <c r="S1088" s="55" t="e">
        <f t="shared" si="123"/>
        <v>#DIV/0!</v>
      </c>
      <c r="T1088" s="55" t="e">
        <f t="shared" si="124"/>
        <v>#DIV/0!</v>
      </c>
      <c r="U1088" s="33" t="e">
        <f>M1088/#REF!%</f>
        <v>#REF!</v>
      </c>
      <c r="V1088" s="19"/>
    </row>
    <row r="1089" spans="1:22" ht="27.6" hidden="1" x14ac:dyDescent="0.3">
      <c r="A1089" s="75"/>
      <c r="B1089" s="46" t="s">
        <v>245</v>
      </c>
      <c r="C1089" s="39" t="s">
        <v>345</v>
      </c>
      <c r="D1089" s="92">
        <f t="shared" si="144"/>
        <v>1902.4</v>
      </c>
      <c r="E1089" s="93">
        <f t="shared" si="118"/>
        <v>3648.8742700000003</v>
      </c>
      <c r="F1089" s="92">
        <f t="shared" si="145"/>
        <v>2948.8817600000002</v>
      </c>
      <c r="G1089" s="92">
        <f t="shared" si="145"/>
        <v>699.99251000000004</v>
      </c>
      <c r="H1089" s="92">
        <f t="shared" si="145"/>
        <v>0</v>
      </c>
      <c r="I1089" s="93">
        <f t="shared" si="119"/>
        <v>1369.4769699999999</v>
      </c>
      <c r="J1089" s="92">
        <f t="shared" si="146"/>
        <v>1167.84376</v>
      </c>
      <c r="K1089" s="92">
        <f t="shared" si="146"/>
        <v>201.63320999999999</v>
      </c>
      <c r="L1089" s="92">
        <f t="shared" si="146"/>
        <v>0</v>
      </c>
      <c r="M1089" s="93">
        <f t="shared" si="120"/>
        <v>1037.06548</v>
      </c>
      <c r="N1089" s="92">
        <f t="shared" si="147"/>
        <v>836.71143000000006</v>
      </c>
      <c r="O1089" s="92">
        <f t="shared" si="147"/>
        <v>200.35405</v>
      </c>
      <c r="P1089" s="92">
        <f t="shared" si="147"/>
        <v>0</v>
      </c>
      <c r="Q1089" s="55">
        <f t="shared" si="121"/>
        <v>75.727120843806532</v>
      </c>
      <c r="R1089" s="55">
        <f t="shared" si="122"/>
        <v>71.645836425927385</v>
      </c>
      <c r="S1089" s="55">
        <f t="shared" si="123"/>
        <v>99.365600537728881</v>
      </c>
      <c r="T1089" s="55" t="e">
        <f t="shared" si="124"/>
        <v>#DIV/0!</v>
      </c>
      <c r="U1089" s="33" t="e">
        <f>M1089/#REF!%</f>
        <v>#REF!</v>
      </c>
      <c r="V1089" s="19"/>
    </row>
    <row r="1090" spans="1:22" ht="69" hidden="1" x14ac:dyDescent="0.3">
      <c r="A1090" s="75"/>
      <c r="B1090" s="46" t="s">
        <v>246</v>
      </c>
      <c r="C1090" s="39" t="s">
        <v>346</v>
      </c>
      <c r="D1090" s="92">
        <f t="shared" si="144"/>
        <v>2352.4</v>
      </c>
      <c r="E1090" s="93">
        <f t="shared" si="118"/>
        <v>4100.9092700000001</v>
      </c>
      <c r="F1090" s="92">
        <f t="shared" si="145"/>
        <v>3400.9167600000001</v>
      </c>
      <c r="G1090" s="92">
        <f t="shared" si="145"/>
        <v>699.99251000000004</v>
      </c>
      <c r="H1090" s="92">
        <f t="shared" si="145"/>
        <v>0</v>
      </c>
      <c r="I1090" s="93">
        <f t="shared" si="119"/>
        <v>1700.44255</v>
      </c>
      <c r="J1090" s="92">
        <f t="shared" si="146"/>
        <v>1498.80934</v>
      </c>
      <c r="K1090" s="92">
        <f t="shared" si="146"/>
        <v>201.63320999999999</v>
      </c>
      <c r="L1090" s="92">
        <f t="shared" si="146"/>
        <v>0</v>
      </c>
      <c r="M1090" s="93">
        <f t="shared" si="120"/>
        <v>1368.0308199999999</v>
      </c>
      <c r="N1090" s="92">
        <f t="shared" si="147"/>
        <v>1167.67677</v>
      </c>
      <c r="O1090" s="92">
        <f t="shared" si="147"/>
        <v>200.35405</v>
      </c>
      <c r="P1090" s="92">
        <f t="shared" si="147"/>
        <v>0</v>
      </c>
      <c r="Q1090" s="55">
        <f t="shared" si="121"/>
        <v>80.45145776903783</v>
      </c>
      <c r="R1090" s="55">
        <f t="shared" si="122"/>
        <v>77.906958466111504</v>
      </c>
      <c r="S1090" s="55">
        <f t="shared" si="123"/>
        <v>99.365600537728881</v>
      </c>
      <c r="T1090" s="55" t="e">
        <f t="shared" si="124"/>
        <v>#DIV/0!</v>
      </c>
      <c r="U1090" s="33" t="e">
        <f>M1090/#REF!%</f>
        <v>#REF!</v>
      </c>
      <c r="V1090" s="19"/>
    </row>
    <row r="1091" spans="1:22" ht="13.8" x14ac:dyDescent="0.3">
      <c r="A1091" s="75"/>
      <c r="B1091" s="46" t="s">
        <v>247</v>
      </c>
      <c r="C1091" s="37" t="s">
        <v>44</v>
      </c>
      <c r="D1091" s="92">
        <f>D1121+D1163</f>
        <v>1203.8</v>
      </c>
      <c r="E1091" s="93">
        <f t="shared" si="118"/>
        <v>1202.5610000000001</v>
      </c>
      <c r="F1091" s="92">
        <f>F1121+F1163</f>
        <v>1202.5610000000001</v>
      </c>
      <c r="G1091" s="92">
        <f>G1121+G1163</f>
        <v>0</v>
      </c>
      <c r="H1091" s="92">
        <f>H1121+H1163</f>
        <v>0</v>
      </c>
      <c r="I1091" s="93">
        <f t="shared" si="119"/>
        <v>620.81600000000003</v>
      </c>
      <c r="J1091" s="92">
        <f>J1121+J1163</f>
        <v>620.81600000000003</v>
      </c>
      <c r="K1091" s="92">
        <f>K1121+K1163</f>
        <v>0</v>
      </c>
      <c r="L1091" s="92">
        <f>L1121+L1163</f>
        <v>0</v>
      </c>
      <c r="M1091" s="93">
        <f t="shared" si="120"/>
        <v>522.99089000000004</v>
      </c>
      <c r="N1091" s="92">
        <f>N1121+N1163</f>
        <v>522.99089000000004</v>
      </c>
      <c r="O1091" s="92">
        <f>O1121+O1163</f>
        <v>0</v>
      </c>
      <c r="P1091" s="92">
        <f>P1121+P1163</f>
        <v>0</v>
      </c>
      <c r="Q1091" s="55">
        <f t="shared" si="121"/>
        <v>84.242495360944304</v>
      </c>
      <c r="R1091" s="55">
        <f t="shared" si="122"/>
        <v>84.242495360944304</v>
      </c>
      <c r="S1091" s="55" t="e">
        <f t="shared" si="123"/>
        <v>#DIV/0!</v>
      </c>
      <c r="T1091" s="55" t="e">
        <f t="shared" si="124"/>
        <v>#DIV/0!</v>
      </c>
      <c r="U1091" s="33" t="e">
        <f>M1091/#REF!%</f>
        <v>#REF!</v>
      </c>
      <c r="V1091" s="19"/>
    </row>
    <row r="1092" spans="1:22" ht="13.8" hidden="1" x14ac:dyDescent="0.3">
      <c r="A1092" s="75"/>
      <c r="B1092" s="46"/>
      <c r="C1092" s="37" t="s">
        <v>30</v>
      </c>
      <c r="D1092" s="92">
        <f t="shared" ref="D1092:F1105" si="148">D1168+D1213+D1228+D1245+D1474+D1490+D1587+D1596</f>
        <v>450</v>
      </c>
      <c r="E1092" s="93">
        <f t="shared" si="118"/>
        <v>453.274</v>
      </c>
      <c r="F1092" s="92">
        <f t="shared" si="148"/>
        <v>453.274</v>
      </c>
      <c r="G1092" s="92">
        <f t="shared" ref="G1092:H1105" si="149">G1168+G1213+G1228+G1245+G1474+G1490+G1587+G1596</f>
        <v>0</v>
      </c>
      <c r="H1092" s="92">
        <f t="shared" si="149"/>
        <v>0</v>
      </c>
      <c r="I1092" s="93">
        <f t="shared" si="119"/>
        <v>332.20458000000002</v>
      </c>
      <c r="J1092" s="92">
        <f t="shared" ref="J1092:L1105" si="150">J1168+J1213+J1228+J1245+J1474+J1490+J1587+J1596</f>
        <v>332.20458000000002</v>
      </c>
      <c r="K1092" s="92">
        <f t="shared" si="150"/>
        <v>0</v>
      </c>
      <c r="L1092" s="92">
        <f t="shared" si="150"/>
        <v>0</v>
      </c>
      <c r="M1092" s="93">
        <f t="shared" si="120"/>
        <v>332.20434</v>
      </c>
      <c r="N1092" s="92">
        <f t="shared" ref="N1092:P1105" si="151">N1168+N1213+N1228+N1245+N1474+N1490+N1587+N1596</f>
        <v>332.20434</v>
      </c>
      <c r="O1092" s="92">
        <f t="shared" si="151"/>
        <v>0</v>
      </c>
      <c r="P1092" s="92">
        <f t="shared" si="151"/>
        <v>0</v>
      </c>
      <c r="Q1092" s="55">
        <f t="shared" si="121"/>
        <v>99.999927755360858</v>
      </c>
      <c r="R1092" s="55">
        <f t="shared" si="122"/>
        <v>99.999927755360858</v>
      </c>
      <c r="S1092" s="55" t="e">
        <f t="shared" si="123"/>
        <v>#DIV/0!</v>
      </c>
      <c r="T1092" s="55" t="e">
        <f t="shared" si="124"/>
        <v>#DIV/0!</v>
      </c>
      <c r="U1092" s="33" t="e">
        <f>M1092/#REF!%</f>
        <v>#REF!</v>
      </c>
      <c r="V1092" s="19"/>
    </row>
    <row r="1093" spans="1:22" ht="27.6" hidden="1" x14ac:dyDescent="0.3">
      <c r="A1093" s="75"/>
      <c r="B1093" s="46"/>
      <c r="C1093" s="38" t="s">
        <v>248</v>
      </c>
      <c r="D1093" s="92">
        <f t="shared" si="148"/>
        <v>0</v>
      </c>
      <c r="E1093" s="93">
        <f t="shared" si="118"/>
        <v>0</v>
      </c>
      <c r="F1093" s="92">
        <f>F1169+F1214+F1229+F1246+F1475+F1491+F1588+F1597</f>
        <v>0</v>
      </c>
      <c r="G1093" s="92">
        <f>G1169+G1214+G1229+G1246+G1475+G1491+G1588+G1597</f>
        <v>0</v>
      </c>
      <c r="H1093" s="92">
        <f t="shared" si="149"/>
        <v>0</v>
      </c>
      <c r="I1093" s="93">
        <f t="shared" si="119"/>
        <v>0</v>
      </c>
      <c r="J1093" s="92">
        <f t="shared" si="150"/>
        <v>0</v>
      </c>
      <c r="K1093" s="92">
        <f t="shared" si="150"/>
        <v>0</v>
      </c>
      <c r="L1093" s="92">
        <f t="shared" si="150"/>
        <v>0</v>
      </c>
      <c r="M1093" s="93">
        <f t="shared" si="120"/>
        <v>0</v>
      </c>
      <c r="N1093" s="92">
        <f t="shared" si="151"/>
        <v>0</v>
      </c>
      <c r="O1093" s="92">
        <f t="shared" si="151"/>
        <v>0</v>
      </c>
      <c r="P1093" s="92">
        <f t="shared" si="151"/>
        <v>0</v>
      </c>
      <c r="Q1093" s="55" t="e">
        <f t="shared" si="121"/>
        <v>#DIV/0!</v>
      </c>
      <c r="R1093" s="55" t="e">
        <f t="shared" si="122"/>
        <v>#DIV/0!</v>
      </c>
      <c r="S1093" s="55" t="e">
        <f t="shared" si="123"/>
        <v>#DIV/0!</v>
      </c>
      <c r="T1093" s="55" t="e">
        <f t="shared" si="124"/>
        <v>#DIV/0!</v>
      </c>
      <c r="U1093" s="33" t="e">
        <f>M1093/#REF!%</f>
        <v>#REF!</v>
      </c>
      <c r="V1093" s="19"/>
    </row>
    <row r="1094" spans="1:22" ht="13.8" hidden="1" x14ac:dyDescent="0.3">
      <c r="A1094" s="75"/>
      <c r="B1094" s="46"/>
      <c r="C1094" s="39" t="s">
        <v>249</v>
      </c>
      <c r="D1094" s="92">
        <f t="shared" si="148"/>
        <v>1902.4</v>
      </c>
      <c r="E1094" s="93">
        <f t="shared" si="118"/>
        <v>3647.6352700000002</v>
      </c>
      <c r="F1094" s="92">
        <f>F1170+F1215+F1230+F1247+F1476+F1492+F1589+F1598</f>
        <v>2947.6427600000002</v>
      </c>
      <c r="G1094" s="92">
        <f>G1170+G1215+G1230+G1247+G1476+G1492+G1589+G1598</f>
        <v>699.99251000000004</v>
      </c>
      <c r="H1094" s="92">
        <f t="shared" si="149"/>
        <v>0</v>
      </c>
      <c r="I1094" s="93">
        <f t="shared" si="119"/>
        <v>1368.2379699999999</v>
      </c>
      <c r="J1094" s="92">
        <f t="shared" si="150"/>
        <v>1166.6047599999999</v>
      </c>
      <c r="K1094" s="92">
        <f t="shared" si="150"/>
        <v>201.63320999999999</v>
      </c>
      <c r="L1094" s="92">
        <f t="shared" si="150"/>
        <v>0</v>
      </c>
      <c r="M1094" s="93">
        <f t="shared" si="120"/>
        <v>1035.8264799999999</v>
      </c>
      <c r="N1094" s="92">
        <f t="shared" si="151"/>
        <v>835.47243000000003</v>
      </c>
      <c r="O1094" s="92">
        <f t="shared" si="151"/>
        <v>200.35405</v>
      </c>
      <c r="P1094" s="92">
        <f t="shared" si="151"/>
        <v>0</v>
      </c>
      <c r="Q1094" s="55">
        <f t="shared" si="121"/>
        <v>75.705140678123414</v>
      </c>
      <c r="R1094" s="55">
        <f t="shared" si="122"/>
        <v>71.615722706291734</v>
      </c>
      <c r="S1094" s="55">
        <f t="shared" si="123"/>
        <v>99.365600537728881</v>
      </c>
      <c r="T1094" s="55" t="e">
        <f t="shared" si="124"/>
        <v>#DIV/0!</v>
      </c>
      <c r="U1094" s="33" t="e">
        <f>M1094/#REF!%</f>
        <v>#REF!</v>
      </c>
      <c r="V1094" s="19"/>
    </row>
    <row r="1095" spans="1:22" ht="13.8" hidden="1" x14ac:dyDescent="0.3">
      <c r="A1095" s="75"/>
      <c r="B1095" s="46"/>
      <c r="C1095" s="39" t="s">
        <v>250</v>
      </c>
      <c r="D1095" s="92">
        <f t="shared" si="148"/>
        <v>741.8</v>
      </c>
      <c r="E1095" s="93">
        <f t="shared" si="118"/>
        <v>741.80000000000007</v>
      </c>
      <c r="F1095" s="92">
        <f t="shared" si="148"/>
        <v>741.80000000000007</v>
      </c>
      <c r="G1095" s="92">
        <f t="shared" si="149"/>
        <v>0</v>
      </c>
      <c r="H1095" s="92">
        <f t="shared" si="149"/>
        <v>0</v>
      </c>
      <c r="I1095" s="93">
        <f t="shared" si="119"/>
        <v>386.7</v>
      </c>
      <c r="J1095" s="92">
        <f t="shared" si="150"/>
        <v>386.7</v>
      </c>
      <c r="K1095" s="92">
        <f t="shared" si="150"/>
        <v>0</v>
      </c>
      <c r="L1095" s="92">
        <f t="shared" si="150"/>
        <v>0</v>
      </c>
      <c r="M1095" s="93">
        <f t="shared" si="120"/>
        <v>315.12488999999999</v>
      </c>
      <c r="N1095" s="92">
        <f t="shared" si="151"/>
        <v>315.12488999999999</v>
      </c>
      <c r="O1095" s="92">
        <f t="shared" si="151"/>
        <v>0</v>
      </c>
      <c r="P1095" s="92">
        <f t="shared" si="151"/>
        <v>0</v>
      </c>
      <c r="Q1095" s="55">
        <f t="shared" si="121"/>
        <v>81.490791311093872</v>
      </c>
      <c r="R1095" s="55">
        <f t="shared" si="122"/>
        <v>81.490791311093872</v>
      </c>
      <c r="S1095" s="55" t="e">
        <f t="shared" si="123"/>
        <v>#DIV/0!</v>
      </c>
      <c r="T1095" s="55" t="e">
        <f t="shared" si="124"/>
        <v>#DIV/0!</v>
      </c>
      <c r="U1095" s="33" t="e">
        <f>M1095/#REF!%</f>
        <v>#REF!</v>
      </c>
      <c r="V1095" s="19"/>
    </row>
    <row r="1096" spans="1:22" ht="13.8" hidden="1" x14ac:dyDescent="0.3">
      <c r="A1096" s="75"/>
      <c r="B1096" s="46" t="s">
        <v>251</v>
      </c>
      <c r="C1096" s="37" t="s">
        <v>348</v>
      </c>
      <c r="D1096" s="92">
        <f t="shared" si="148"/>
        <v>741.8</v>
      </c>
      <c r="E1096" s="93">
        <f t="shared" si="118"/>
        <v>740.56100000000004</v>
      </c>
      <c r="F1096" s="92">
        <f t="shared" si="148"/>
        <v>740.56100000000004</v>
      </c>
      <c r="G1096" s="92">
        <f t="shared" si="149"/>
        <v>0</v>
      </c>
      <c r="H1096" s="92">
        <f t="shared" si="149"/>
        <v>0</v>
      </c>
      <c r="I1096" s="93">
        <f t="shared" si="119"/>
        <v>385.46100000000001</v>
      </c>
      <c r="J1096" s="92">
        <f t="shared" si="150"/>
        <v>385.46100000000001</v>
      </c>
      <c r="K1096" s="92">
        <f t="shared" si="150"/>
        <v>0</v>
      </c>
      <c r="L1096" s="92">
        <f t="shared" si="150"/>
        <v>0</v>
      </c>
      <c r="M1096" s="93">
        <f t="shared" si="120"/>
        <v>313.88589000000002</v>
      </c>
      <c r="N1096" s="92">
        <f t="shared" si="151"/>
        <v>313.88589000000002</v>
      </c>
      <c r="O1096" s="92">
        <f t="shared" si="151"/>
        <v>0</v>
      </c>
      <c r="P1096" s="92">
        <f t="shared" si="151"/>
        <v>0</v>
      </c>
      <c r="Q1096" s="55">
        <f t="shared" si="121"/>
        <v>81.431296551402085</v>
      </c>
      <c r="R1096" s="55">
        <f t="shared" si="122"/>
        <v>81.431296551402085</v>
      </c>
      <c r="S1096" s="55" t="e">
        <f t="shared" si="123"/>
        <v>#DIV/0!</v>
      </c>
      <c r="T1096" s="55" t="e">
        <f t="shared" si="124"/>
        <v>#DIV/0!</v>
      </c>
      <c r="U1096" s="33" t="e">
        <f>M1096/#REF!%</f>
        <v>#REF!</v>
      </c>
      <c r="V1096" s="19"/>
    </row>
    <row r="1097" spans="1:22" ht="13.8" hidden="1" x14ac:dyDescent="0.3">
      <c r="A1097" s="75"/>
      <c r="B1097" s="46" t="s">
        <v>252</v>
      </c>
      <c r="C1097" s="38" t="s">
        <v>349</v>
      </c>
      <c r="D1097" s="92">
        <f t="shared" si="148"/>
        <v>741.8</v>
      </c>
      <c r="E1097" s="93">
        <f t="shared" si="118"/>
        <v>740.56100000000004</v>
      </c>
      <c r="F1097" s="92">
        <f t="shared" si="148"/>
        <v>740.56100000000004</v>
      </c>
      <c r="G1097" s="92">
        <f t="shared" si="149"/>
        <v>0</v>
      </c>
      <c r="H1097" s="92">
        <f t="shared" si="149"/>
        <v>0</v>
      </c>
      <c r="I1097" s="93">
        <f t="shared" si="119"/>
        <v>385.46100000000001</v>
      </c>
      <c r="J1097" s="92">
        <f t="shared" si="150"/>
        <v>385.46100000000001</v>
      </c>
      <c r="K1097" s="92">
        <f t="shared" si="150"/>
        <v>0</v>
      </c>
      <c r="L1097" s="92">
        <f t="shared" si="150"/>
        <v>0</v>
      </c>
      <c r="M1097" s="93">
        <f t="shared" si="120"/>
        <v>313.88589000000002</v>
      </c>
      <c r="N1097" s="92">
        <f t="shared" si="151"/>
        <v>313.88589000000002</v>
      </c>
      <c r="O1097" s="92">
        <f t="shared" si="151"/>
        <v>0</v>
      </c>
      <c r="P1097" s="92">
        <f t="shared" si="151"/>
        <v>0</v>
      </c>
      <c r="Q1097" s="55">
        <f t="shared" si="121"/>
        <v>81.431296551402085</v>
      </c>
      <c r="R1097" s="55">
        <f t="shared" si="122"/>
        <v>81.431296551402085</v>
      </c>
      <c r="S1097" s="55" t="e">
        <f t="shared" si="123"/>
        <v>#DIV/0!</v>
      </c>
      <c r="T1097" s="55" t="e">
        <f t="shared" si="124"/>
        <v>#DIV/0!</v>
      </c>
      <c r="U1097" s="33" t="e">
        <f>M1097/#REF!%</f>
        <v>#REF!</v>
      </c>
      <c r="V1097" s="19"/>
    </row>
    <row r="1098" spans="1:22" ht="27.6" hidden="1" x14ac:dyDescent="0.3">
      <c r="A1098" s="75"/>
      <c r="B1098" s="46" t="s">
        <v>253</v>
      </c>
      <c r="C1098" s="39" t="s">
        <v>350</v>
      </c>
      <c r="D1098" s="92">
        <f t="shared" si="148"/>
        <v>187.5</v>
      </c>
      <c r="E1098" s="93">
        <f t="shared" si="118"/>
        <v>3942.9198299999998</v>
      </c>
      <c r="F1098" s="92">
        <f t="shared" si="148"/>
        <v>1298.03126</v>
      </c>
      <c r="G1098" s="92">
        <f t="shared" si="149"/>
        <v>2644.8885700000001</v>
      </c>
      <c r="H1098" s="92">
        <f t="shared" si="149"/>
        <v>0</v>
      </c>
      <c r="I1098" s="93">
        <f t="shared" si="119"/>
        <v>2210.51683</v>
      </c>
      <c r="J1098" s="92">
        <f t="shared" si="150"/>
        <v>652.22426000000007</v>
      </c>
      <c r="K1098" s="92">
        <f t="shared" si="150"/>
        <v>1558.2925700000001</v>
      </c>
      <c r="L1098" s="92">
        <f t="shared" si="150"/>
        <v>0</v>
      </c>
      <c r="M1098" s="93">
        <f t="shared" si="120"/>
        <v>1728.5809599999998</v>
      </c>
      <c r="N1098" s="92">
        <f t="shared" si="151"/>
        <v>447.04291999999998</v>
      </c>
      <c r="O1098" s="92">
        <f t="shared" si="151"/>
        <v>1281.5380399999999</v>
      </c>
      <c r="P1098" s="92">
        <f t="shared" si="151"/>
        <v>0</v>
      </c>
      <c r="Q1098" s="55">
        <f t="shared" si="121"/>
        <v>78.198045657946864</v>
      </c>
      <c r="R1098" s="55">
        <f t="shared" si="122"/>
        <v>68.541289770484752</v>
      </c>
      <c r="S1098" s="55">
        <f t="shared" si="123"/>
        <v>82.239886441863732</v>
      </c>
      <c r="T1098" s="55" t="e">
        <f t="shared" si="124"/>
        <v>#DIV/0!</v>
      </c>
      <c r="U1098" s="33" t="e">
        <f>M1098/#REF!%</f>
        <v>#REF!</v>
      </c>
      <c r="V1098" s="19"/>
    </row>
    <row r="1099" spans="1:22" ht="27.6" hidden="1" x14ac:dyDescent="0.3">
      <c r="A1099" s="75"/>
      <c r="B1099" s="46" t="s">
        <v>254</v>
      </c>
      <c r="C1099" s="39" t="s">
        <v>351</v>
      </c>
      <c r="D1099" s="92">
        <f t="shared" si="148"/>
        <v>1490</v>
      </c>
      <c r="E1099" s="93">
        <f t="shared" ref="E1099:E1164" si="152">F1099+G1099</f>
        <v>1708.87123</v>
      </c>
      <c r="F1099" s="92">
        <f t="shared" si="148"/>
        <v>1663.39535</v>
      </c>
      <c r="G1099" s="92">
        <f t="shared" si="149"/>
        <v>45.475879999999997</v>
      </c>
      <c r="H1099" s="92">
        <f t="shared" si="149"/>
        <v>0</v>
      </c>
      <c r="I1099" s="93">
        <f t="shared" ref="I1099:I1164" si="153">J1099+K1099</f>
        <v>982.49090999999999</v>
      </c>
      <c r="J1099" s="92">
        <f t="shared" si="150"/>
        <v>937.01503000000002</v>
      </c>
      <c r="K1099" s="92">
        <f t="shared" si="150"/>
        <v>45.475879999999997</v>
      </c>
      <c r="L1099" s="92">
        <f t="shared" si="150"/>
        <v>0</v>
      </c>
      <c r="M1099" s="93">
        <f t="shared" ref="M1099:M1164" si="154">N1099+O1099</f>
        <v>894.61162000000002</v>
      </c>
      <c r="N1099" s="92">
        <f t="shared" si="151"/>
        <v>894.61162000000002</v>
      </c>
      <c r="O1099" s="92">
        <f t="shared" si="151"/>
        <v>0</v>
      </c>
      <c r="P1099" s="92">
        <f t="shared" si="151"/>
        <v>0</v>
      </c>
      <c r="Q1099" s="55">
        <f t="shared" ref="Q1099:Q1162" si="155">M1099/I1099*100</f>
        <v>91.055460248482106</v>
      </c>
      <c r="R1099" s="55">
        <f t="shared" ref="R1099:R1162" si="156">N1099/J1099*100</f>
        <v>95.474628619350966</v>
      </c>
      <c r="S1099" s="55">
        <f t="shared" ref="S1099:S1162" si="157">O1099/K1099*100</f>
        <v>0</v>
      </c>
      <c r="T1099" s="55" t="e">
        <f t="shared" ref="T1099:T1162" si="158">P1099/L1099*100</f>
        <v>#DIV/0!</v>
      </c>
      <c r="U1099" s="33" t="e">
        <f>M1099/#REF!%</f>
        <v>#REF!</v>
      </c>
      <c r="V1099" s="19"/>
    </row>
    <row r="1100" spans="1:22" ht="13.8" hidden="1" x14ac:dyDescent="0.3">
      <c r="A1100" s="75"/>
      <c r="B1100" s="46" t="s">
        <v>255</v>
      </c>
      <c r="C1100" s="38" t="s">
        <v>352</v>
      </c>
      <c r="D1100" s="92">
        <f t="shared" si="148"/>
        <v>1490</v>
      </c>
      <c r="E1100" s="93">
        <f t="shared" si="152"/>
        <v>1490</v>
      </c>
      <c r="F1100" s="92">
        <f t="shared" si="148"/>
        <v>1490</v>
      </c>
      <c r="G1100" s="92">
        <f t="shared" si="149"/>
        <v>0</v>
      </c>
      <c r="H1100" s="92">
        <f t="shared" si="149"/>
        <v>0</v>
      </c>
      <c r="I1100" s="93">
        <f t="shared" si="153"/>
        <v>852.84667999999999</v>
      </c>
      <c r="J1100" s="92">
        <f t="shared" si="150"/>
        <v>852.84667999999999</v>
      </c>
      <c r="K1100" s="92">
        <f t="shared" si="150"/>
        <v>0</v>
      </c>
      <c r="L1100" s="92">
        <f t="shared" si="150"/>
        <v>0</v>
      </c>
      <c r="M1100" s="93">
        <f t="shared" si="154"/>
        <v>820.63626999999997</v>
      </c>
      <c r="N1100" s="92">
        <f t="shared" si="151"/>
        <v>820.63626999999997</v>
      </c>
      <c r="O1100" s="92">
        <f t="shared" si="151"/>
        <v>0</v>
      </c>
      <c r="P1100" s="92">
        <f t="shared" si="151"/>
        <v>0</v>
      </c>
      <c r="Q1100" s="55">
        <f t="shared" si="155"/>
        <v>96.223188674428556</v>
      </c>
      <c r="R1100" s="55">
        <f t="shared" si="156"/>
        <v>96.223188674428556</v>
      </c>
      <c r="S1100" s="55" t="e">
        <f t="shared" si="157"/>
        <v>#DIV/0!</v>
      </c>
      <c r="T1100" s="55" t="e">
        <f t="shared" si="158"/>
        <v>#DIV/0!</v>
      </c>
      <c r="U1100" s="33" t="e">
        <f>M1100/#REF!%</f>
        <v>#REF!</v>
      </c>
      <c r="V1100" s="19"/>
    </row>
    <row r="1101" spans="1:22" ht="27.6" hidden="1" x14ac:dyDescent="0.3">
      <c r="A1101" s="75"/>
      <c r="B1101" s="46" t="s">
        <v>256</v>
      </c>
      <c r="C1101" s="39" t="s">
        <v>350</v>
      </c>
      <c r="D1101" s="92">
        <f t="shared" si="148"/>
        <v>1490</v>
      </c>
      <c r="E1101" s="93">
        <f t="shared" si="152"/>
        <v>1490</v>
      </c>
      <c r="F1101" s="92">
        <f t="shared" si="148"/>
        <v>1490</v>
      </c>
      <c r="G1101" s="92">
        <f t="shared" si="149"/>
        <v>0</v>
      </c>
      <c r="H1101" s="92">
        <f t="shared" si="149"/>
        <v>0</v>
      </c>
      <c r="I1101" s="93">
        <f t="shared" si="153"/>
        <v>852.84667999999999</v>
      </c>
      <c r="J1101" s="92">
        <f t="shared" si="150"/>
        <v>852.84667999999999</v>
      </c>
      <c r="K1101" s="92">
        <f t="shared" si="150"/>
        <v>0</v>
      </c>
      <c r="L1101" s="92">
        <f t="shared" si="150"/>
        <v>0</v>
      </c>
      <c r="M1101" s="93">
        <f t="shared" si="154"/>
        <v>820.63626999999997</v>
      </c>
      <c r="N1101" s="92">
        <f t="shared" si="151"/>
        <v>820.63626999999997</v>
      </c>
      <c r="O1101" s="92">
        <f t="shared" si="151"/>
        <v>0</v>
      </c>
      <c r="P1101" s="92">
        <f t="shared" si="151"/>
        <v>0</v>
      </c>
      <c r="Q1101" s="55">
        <f t="shared" si="155"/>
        <v>96.223188674428556</v>
      </c>
      <c r="R1101" s="55">
        <f t="shared" si="156"/>
        <v>96.223188674428556</v>
      </c>
      <c r="S1101" s="55" t="e">
        <f t="shared" si="157"/>
        <v>#DIV/0!</v>
      </c>
      <c r="T1101" s="55" t="e">
        <f t="shared" si="158"/>
        <v>#DIV/0!</v>
      </c>
      <c r="U1101" s="33" t="e">
        <f>M1101/#REF!%</f>
        <v>#REF!</v>
      </c>
      <c r="V1101" s="19"/>
    </row>
    <row r="1102" spans="1:22" ht="27.6" hidden="1" x14ac:dyDescent="0.3">
      <c r="A1102" s="75"/>
      <c r="B1102" s="46" t="s">
        <v>257</v>
      </c>
      <c r="C1102" s="39" t="s">
        <v>351</v>
      </c>
      <c r="D1102" s="92">
        <f t="shared" si="148"/>
        <v>0</v>
      </c>
      <c r="E1102" s="93">
        <f t="shared" si="152"/>
        <v>0</v>
      </c>
      <c r="F1102" s="92">
        <f t="shared" si="148"/>
        <v>0</v>
      </c>
      <c r="G1102" s="92">
        <f t="shared" si="149"/>
        <v>0</v>
      </c>
      <c r="H1102" s="92">
        <f t="shared" si="149"/>
        <v>0</v>
      </c>
      <c r="I1102" s="93">
        <f t="shared" si="153"/>
        <v>0</v>
      </c>
      <c r="J1102" s="92">
        <f t="shared" si="150"/>
        <v>0</v>
      </c>
      <c r="K1102" s="92">
        <f t="shared" si="150"/>
        <v>0</v>
      </c>
      <c r="L1102" s="92">
        <f t="shared" si="150"/>
        <v>0</v>
      </c>
      <c r="M1102" s="93">
        <f t="shared" si="154"/>
        <v>0</v>
      </c>
      <c r="N1102" s="92">
        <f t="shared" si="151"/>
        <v>0</v>
      </c>
      <c r="O1102" s="92">
        <f t="shared" si="151"/>
        <v>0</v>
      </c>
      <c r="P1102" s="92">
        <f t="shared" si="151"/>
        <v>0</v>
      </c>
      <c r="Q1102" s="55" t="e">
        <f t="shared" si="155"/>
        <v>#DIV/0!</v>
      </c>
      <c r="R1102" s="55" t="e">
        <f t="shared" si="156"/>
        <v>#DIV/0!</v>
      </c>
      <c r="S1102" s="55" t="e">
        <f t="shared" si="157"/>
        <v>#DIV/0!</v>
      </c>
      <c r="T1102" s="55" t="e">
        <f t="shared" si="158"/>
        <v>#DIV/0!</v>
      </c>
      <c r="U1102" s="33" t="e">
        <f>M1102/#REF!%</f>
        <v>#REF!</v>
      </c>
      <c r="V1102" s="19"/>
    </row>
    <row r="1103" spans="1:22" ht="41.4" hidden="1" x14ac:dyDescent="0.3">
      <c r="A1103" s="75"/>
      <c r="B1103" s="46" t="s">
        <v>258</v>
      </c>
      <c r="C1103" s="38" t="s">
        <v>353</v>
      </c>
      <c r="D1103" s="92">
        <f t="shared" si="148"/>
        <v>0</v>
      </c>
      <c r="E1103" s="93">
        <f t="shared" si="152"/>
        <v>370.47023000000002</v>
      </c>
      <c r="F1103" s="92">
        <f t="shared" si="148"/>
        <v>324.99435</v>
      </c>
      <c r="G1103" s="92">
        <f t="shared" si="149"/>
        <v>45.475879999999997</v>
      </c>
      <c r="H1103" s="92">
        <f t="shared" si="149"/>
        <v>0</v>
      </c>
      <c r="I1103" s="93">
        <f t="shared" si="153"/>
        <v>281.24322999999998</v>
      </c>
      <c r="J1103" s="92">
        <f t="shared" si="150"/>
        <v>235.76734999999999</v>
      </c>
      <c r="K1103" s="92">
        <f t="shared" si="150"/>
        <v>45.475879999999997</v>
      </c>
      <c r="L1103" s="92">
        <f t="shared" si="150"/>
        <v>0</v>
      </c>
      <c r="M1103" s="93">
        <f t="shared" si="154"/>
        <v>225.54689000000002</v>
      </c>
      <c r="N1103" s="92">
        <f t="shared" si="151"/>
        <v>225.54689000000002</v>
      </c>
      <c r="O1103" s="92">
        <f t="shared" si="151"/>
        <v>0</v>
      </c>
      <c r="P1103" s="92">
        <f t="shared" si="151"/>
        <v>0</v>
      </c>
      <c r="Q1103" s="55">
        <f t="shared" si="155"/>
        <v>80.196380193756141</v>
      </c>
      <c r="R1103" s="55">
        <f t="shared" si="156"/>
        <v>95.665023167966226</v>
      </c>
      <c r="S1103" s="55">
        <f t="shared" si="157"/>
        <v>0</v>
      </c>
      <c r="T1103" s="55" t="e">
        <f t="shared" si="158"/>
        <v>#DIV/0!</v>
      </c>
      <c r="U1103" s="33" t="e">
        <f>M1103/#REF!%</f>
        <v>#REF!</v>
      </c>
      <c r="V1103" s="19"/>
    </row>
    <row r="1104" spans="1:22" ht="27.6" hidden="1" x14ac:dyDescent="0.3">
      <c r="A1104" s="75"/>
      <c r="B1104" s="46" t="s">
        <v>259</v>
      </c>
      <c r="C1104" s="39" t="s">
        <v>350</v>
      </c>
      <c r="D1104" s="92">
        <f t="shared" si="148"/>
        <v>1490</v>
      </c>
      <c r="E1104" s="93">
        <f t="shared" si="152"/>
        <v>1490</v>
      </c>
      <c r="F1104" s="92">
        <f t="shared" si="148"/>
        <v>1490</v>
      </c>
      <c r="G1104" s="92">
        <f t="shared" si="149"/>
        <v>0</v>
      </c>
      <c r="H1104" s="92">
        <f t="shared" si="149"/>
        <v>0</v>
      </c>
      <c r="I1104" s="93">
        <f t="shared" si="153"/>
        <v>852.84667999999999</v>
      </c>
      <c r="J1104" s="92">
        <f t="shared" si="150"/>
        <v>852.84667999999999</v>
      </c>
      <c r="K1104" s="92">
        <f t="shared" si="150"/>
        <v>0</v>
      </c>
      <c r="L1104" s="92">
        <f t="shared" si="150"/>
        <v>0</v>
      </c>
      <c r="M1104" s="93">
        <f t="shared" si="154"/>
        <v>820.63626999999997</v>
      </c>
      <c r="N1104" s="92">
        <f t="shared" si="151"/>
        <v>820.63626999999997</v>
      </c>
      <c r="O1104" s="92">
        <f t="shared" si="151"/>
        <v>0</v>
      </c>
      <c r="P1104" s="92">
        <f t="shared" si="151"/>
        <v>0</v>
      </c>
      <c r="Q1104" s="55">
        <f t="shared" si="155"/>
        <v>96.223188674428556</v>
      </c>
      <c r="R1104" s="55">
        <f t="shared" si="156"/>
        <v>96.223188674428556</v>
      </c>
      <c r="S1104" s="55" t="e">
        <f t="shared" si="157"/>
        <v>#DIV/0!</v>
      </c>
      <c r="T1104" s="55" t="e">
        <f t="shared" si="158"/>
        <v>#DIV/0!</v>
      </c>
      <c r="U1104" s="33" t="e">
        <f>M1104/#REF!%</f>
        <v>#REF!</v>
      </c>
      <c r="V1104" s="19"/>
    </row>
    <row r="1105" spans="1:22" ht="27.6" hidden="1" x14ac:dyDescent="0.3">
      <c r="A1105" s="75"/>
      <c r="B1105" s="46" t="s">
        <v>260</v>
      </c>
      <c r="C1105" s="39" t="s">
        <v>351</v>
      </c>
      <c r="D1105" s="92">
        <f t="shared" si="148"/>
        <v>1490</v>
      </c>
      <c r="E1105" s="93">
        <f t="shared" si="152"/>
        <v>1490</v>
      </c>
      <c r="F1105" s="92">
        <f t="shared" si="148"/>
        <v>1490</v>
      </c>
      <c r="G1105" s="92">
        <f t="shared" si="149"/>
        <v>0</v>
      </c>
      <c r="H1105" s="92">
        <f t="shared" si="149"/>
        <v>0</v>
      </c>
      <c r="I1105" s="93">
        <f t="shared" si="153"/>
        <v>852.84667999999999</v>
      </c>
      <c r="J1105" s="92">
        <f t="shared" si="150"/>
        <v>852.84667999999999</v>
      </c>
      <c r="K1105" s="92">
        <f t="shared" si="150"/>
        <v>0</v>
      </c>
      <c r="L1105" s="92">
        <f t="shared" si="150"/>
        <v>0</v>
      </c>
      <c r="M1105" s="93">
        <f t="shared" si="154"/>
        <v>820.63626999999997</v>
      </c>
      <c r="N1105" s="92">
        <f t="shared" si="151"/>
        <v>820.63626999999997</v>
      </c>
      <c r="O1105" s="92">
        <f t="shared" si="151"/>
        <v>0</v>
      </c>
      <c r="P1105" s="92">
        <f t="shared" si="151"/>
        <v>0</v>
      </c>
      <c r="Q1105" s="55">
        <f t="shared" si="155"/>
        <v>96.223188674428556</v>
      </c>
      <c r="R1105" s="55">
        <f t="shared" si="156"/>
        <v>96.223188674428556</v>
      </c>
      <c r="S1105" s="55" t="e">
        <f t="shared" si="157"/>
        <v>#DIV/0!</v>
      </c>
      <c r="T1105" s="55" t="e">
        <f t="shared" si="158"/>
        <v>#DIV/0!</v>
      </c>
      <c r="U1105" s="33" t="e">
        <f>M1105/#REF!%</f>
        <v>#REF!</v>
      </c>
      <c r="V1105" s="19"/>
    </row>
    <row r="1106" spans="1:22" ht="13.8" x14ac:dyDescent="0.3">
      <c r="A1106" s="75"/>
      <c r="B1106" s="46" t="s">
        <v>261</v>
      </c>
      <c r="C1106" s="37" t="s">
        <v>46</v>
      </c>
      <c r="D1106" s="92">
        <f>D1122+D1164+D1178+D1234+D1419+D1439+D1535+D1545</f>
        <v>187.5</v>
      </c>
      <c r="E1106" s="93">
        <f t="shared" si="152"/>
        <v>3951.4930800000002</v>
      </c>
      <c r="F1106" s="92">
        <f>F1122+F1164+F1178+F1234+F1419+F1439+F1535+F1545</f>
        <v>1306.6045099999999</v>
      </c>
      <c r="G1106" s="92">
        <f>G1122+G1164+G1178+G1234+G1419+G1439+G1535+G1545</f>
        <v>2644.8885700000001</v>
      </c>
      <c r="H1106" s="92">
        <f>H1122+H1164+H1178+H1234+H1419+H1439+H1535+H1545</f>
        <v>0</v>
      </c>
      <c r="I1106" s="93">
        <f t="shared" si="153"/>
        <v>2219.0900799999999</v>
      </c>
      <c r="J1106" s="92">
        <f>J1122+J1164+J1178+J1234+J1419+J1439+J1535+J1545</f>
        <v>660.79750999999999</v>
      </c>
      <c r="K1106" s="92">
        <f>K1122+K1164+K1178+K1234+K1419+K1439+K1535+K1545</f>
        <v>1558.2925700000001</v>
      </c>
      <c r="L1106" s="92">
        <f>L1122+L1164+L1178+L1234+L1419+L1439+L1535+L1545</f>
        <v>0</v>
      </c>
      <c r="M1106" s="93">
        <f t="shared" si="154"/>
        <v>1735.1837599999999</v>
      </c>
      <c r="N1106" s="92">
        <f>N1122+N1164+N1178+N1234+N1419+N1439+N1535+N1545</f>
        <v>453.64571999999998</v>
      </c>
      <c r="O1106" s="92">
        <f>O1122+O1164+O1178+O1234+O1419+O1439+O1535+O1545</f>
        <v>1281.5380399999999</v>
      </c>
      <c r="P1106" s="92">
        <f>P1122+P1164+P1178+P1234+P1419+P1439+P1535+P1545</f>
        <v>0</v>
      </c>
      <c r="Q1106" s="55">
        <f t="shared" si="155"/>
        <v>78.193480095228935</v>
      </c>
      <c r="R1106" s="55">
        <f t="shared" si="156"/>
        <v>68.651245371672175</v>
      </c>
      <c r="S1106" s="55">
        <f t="shared" si="157"/>
        <v>82.239886441863732</v>
      </c>
      <c r="T1106" s="55" t="e">
        <f t="shared" si="158"/>
        <v>#DIV/0!</v>
      </c>
      <c r="U1106" s="33" t="e">
        <f>M1106/#REF!%</f>
        <v>#REF!</v>
      </c>
      <c r="V1106" s="19"/>
    </row>
    <row r="1107" spans="1:22" ht="41.4" hidden="1" x14ac:dyDescent="0.3">
      <c r="A1107" s="75"/>
      <c r="B1107" s="46" t="s">
        <v>262</v>
      </c>
      <c r="C1107" s="38" t="s">
        <v>355</v>
      </c>
      <c r="D1107" s="92">
        <f>D1183+D1228+D1243+D1260+D1489+D1505+D1602+D1611</f>
        <v>0</v>
      </c>
      <c r="E1107" s="93">
        <f t="shared" si="152"/>
        <v>0</v>
      </c>
      <c r="F1107" s="92">
        <f t="shared" ref="F1107:H1110" si="159">F1183+F1228+F1243+F1260+F1489+F1505+F1602+F1611</f>
        <v>0</v>
      </c>
      <c r="G1107" s="92">
        <f t="shared" si="159"/>
        <v>0</v>
      </c>
      <c r="H1107" s="92">
        <f t="shared" si="159"/>
        <v>0</v>
      </c>
      <c r="I1107" s="93">
        <f t="shared" si="153"/>
        <v>0</v>
      </c>
      <c r="J1107" s="92">
        <f t="shared" ref="J1107:L1110" si="160">J1183+J1228+J1243+J1260+J1489+J1505+J1602+J1611</f>
        <v>0</v>
      </c>
      <c r="K1107" s="92">
        <f t="shared" si="160"/>
        <v>0</v>
      </c>
      <c r="L1107" s="92">
        <f t="shared" si="160"/>
        <v>0</v>
      </c>
      <c r="M1107" s="93">
        <f t="shared" si="154"/>
        <v>0</v>
      </c>
      <c r="N1107" s="92">
        <f t="shared" ref="N1107:P1110" si="161">N1183+N1228+N1243+N1260+N1489+N1505+N1602+N1611</f>
        <v>0</v>
      </c>
      <c r="O1107" s="92">
        <f t="shared" si="161"/>
        <v>0</v>
      </c>
      <c r="P1107" s="92">
        <f t="shared" si="161"/>
        <v>0</v>
      </c>
      <c r="Q1107" s="55" t="e">
        <f t="shared" si="155"/>
        <v>#DIV/0!</v>
      </c>
      <c r="R1107" s="55" t="e">
        <f t="shared" si="156"/>
        <v>#DIV/0!</v>
      </c>
      <c r="S1107" s="55" t="e">
        <f t="shared" si="157"/>
        <v>#DIV/0!</v>
      </c>
      <c r="T1107" s="55" t="e">
        <f t="shared" si="158"/>
        <v>#DIV/0!</v>
      </c>
      <c r="U1107" s="33" t="e">
        <f>M1107/#REF!%</f>
        <v>#REF!</v>
      </c>
      <c r="V1107" s="19"/>
    </row>
    <row r="1108" spans="1:22" ht="13.8" hidden="1" x14ac:dyDescent="0.3">
      <c r="A1108" s="75"/>
      <c r="B1108" s="46" t="s">
        <v>263</v>
      </c>
      <c r="C1108" s="38" t="s">
        <v>356</v>
      </c>
      <c r="D1108" s="92">
        <f>D1184+D1229+D1244+D1261+D1490+D1506+D1603+D1612</f>
        <v>0</v>
      </c>
      <c r="E1108" s="93">
        <f t="shared" si="152"/>
        <v>0</v>
      </c>
      <c r="F1108" s="92">
        <f t="shared" si="159"/>
        <v>0</v>
      </c>
      <c r="G1108" s="92">
        <f t="shared" si="159"/>
        <v>0</v>
      </c>
      <c r="H1108" s="92">
        <f t="shared" si="159"/>
        <v>0</v>
      </c>
      <c r="I1108" s="93">
        <f t="shared" si="153"/>
        <v>0</v>
      </c>
      <c r="J1108" s="92">
        <f t="shared" si="160"/>
        <v>0</v>
      </c>
      <c r="K1108" s="92">
        <f t="shared" si="160"/>
        <v>0</v>
      </c>
      <c r="L1108" s="92">
        <f t="shared" si="160"/>
        <v>0</v>
      </c>
      <c r="M1108" s="93">
        <f t="shared" si="154"/>
        <v>0</v>
      </c>
      <c r="N1108" s="92">
        <f t="shared" si="161"/>
        <v>0</v>
      </c>
      <c r="O1108" s="92">
        <f t="shared" si="161"/>
        <v>0</v>
      </c>
      <c r="P1108" s="92">
        <f t="shared" si="161"/>
        <v>0</v>
      </c>
      <c r="Q1108" s="55" t="e">
        <f t="shared" si="155"/>
        <v>#DIV/0!</v>
      </c>
      <c r="R1108" s="55" t="e">
        <f t="shared" si="156"/>
        <v>#DIV/0!</v>
      </c>
      <c r="S1108" s="55" t="e">
        <f t="shared" si="157"/>
        <v>#DIV/0!</v>
      </c>
      <c r="T1108" s="55" t="e">
        <f t="shared" si="158"/>
        <v>#DIV/0!</v>
      </c>
      <c r="U1108" s="33" t="e">
        <f>M1108/#REF!%</f>
        <v>#REF!</v>
      </c>
      <c r="V1108" s="19"/>
    </row>
    <row r="1109" spans="1:22" ht="27.6" hidden="1" x14ac:dyDescent="0.3">
      <c r="A1109" s="75"/>
      <c r="B1109" s="46" t="s">
        <v>264</v>
      </c>
      <c r="C1109" s="39" t="s">
        <v>357</v>
      </c>
      <c r="D1109" s="92">
        <f>D1185+D1230+D1245+D1262+D1491+D1507+D1604+D1613</f>
        <v>0</v>
      </c>
      <c r="E1109" s="93">
        <f t="shared" si="152"/>
        <v>218.87123</v>
      </c>
      <c r="F1109" s="92">
        <f t="shared" si="159"/>
        <v>173.39535000000001</v>
      </c>
      <c r="G1109" s="92">
        <f t="shared" si="159"/>
        <v>45.475879999999997</v>
      </c>
      <c r="H1109" s="92">
        <f t="shared" si="159"/>
        <v>0</v>
      </c>
      <c r="I1109" s="93">
        <f t="shared" si="153"/>
        <v>129.64422999999999</v>
      </c>
      <c r="J1109" s="92">
        <f t="shared" si="160"/>
        <v>84.168350000000004</v>
      </c>
      <c r="K1109" s="92">
        <f t="shared" si="160"/>
        <v>45.475879999999997</v>
      </c>
      <c r="L1109" s="92">
        <f t="shared" si="160"/>
        <v>0</v>
      </c>
      <c r="M1109" s="93">
        <f t="shared" si="154"/>
        <v>73.975350000000006</v>
      </c>
      <c r="N1109" s="92">
        <f t="shared" si="161"/>
        <v>73.975350000000006</v>
      </c>
      <c r="O1109" s="92">
        <f t="shared" si="161"/>
        <v>0</v>
      </c>
      <c r="P1109" s="92">
        <f t="shared" si="161"/>
        <v>0</v>
      </c>
      <c r="Q1109" s="55">
        <f t="shared" si="155"/>
        <v>57.060271791502025</v>
      </c>
      <c r="R1109" s="55">
        <f t="shared" si="156"/>
        <v>87.889747155551945</v>
      </c>
      <c r="S1109" s="55">
        <f t="shared" si="157"/>
        <v>0</v>
      </c>
      <c r="T1109" s="55" t="e">
        <f t="shared" si="158"/>
        <v>#DIV/0!</v>
      </c>
      <c r="U1109" s="33" t="e">
        <f>M1109/#REF!%</f>
        <v>#REF!</v>
      </c>
      <c r="V1109" s="19"/>
    </row>
    <row r="1110" spans="1:22" ht="27.6" hidden="1" x14ac:dyDescent="0.3">
      <c r="A1110" s="75"/>
      <c r="B1110" s="46" t="s">
        <v>265</v>
      </c>
      <c r="C1110" s="39" t="s">
        <v>358</v>
      </c>
      <c r="D1110" s="92">
        <f>D1186+D1231+D1246+D1263+D1492+D1508+D1605+D1614</f>
        <v>0</v>
      </c>
      <c r="E1110" s="93">
        <f t="shared" si="152"/>
        <v>0</v>
      </c>
      <c r="F1110" s="92">
        <f t="shared" si="159"/>
        <v>0</v>
      </c>
      <c r="G1110" s="92">
        <f t="shared" si="159"/>
        <v>0</v>
      </c>
      <c r="H1110" s="92">
        <f t="shared" si="159"/>
        <v>0</v>
      </c>
      <c r="I1110" s="93">
        <f t="shared" si="153"/>
        <v>0</v>
      </c>
      <c r="J1110" s="92">
        <f t="shared" si="160"/>
        <v>0</v>
      </c>
      <c r="K1110" s="92">
        <f t="shared" si="160"/>
        <v>0</v>
      </c>
      <c r="L1110" s="92">
        <f t="shared" si="160"/>
        <v>0</v>
      </c>
      <c r="M1110" s="93">
        <f t="shared" si="154"/>
        <v>0</v>
      </c>
      <c r="N1110" s="92">
        <f t="shared" si="161"/>
        <v>0</v>
      </c>
      <c r="O1110" s="92">
        <f t="shared" si="161"/>
        <v>0</v>
      </c>
      <c r="P1110" s="92">
        <f t="shared" si="161"/>
        <v>0</v>
      </c>
      <c r="Q1110" s="55" t="e">
        <f t="shared" si="155"/>
        <v>#DIV/0!</v>
      </c>
      <c r="R1110" s="55" t="e">
        <f t="shared" si="156"/>
        <v>#DIV/0!</v>
      </c>
      <c r="S1110" s="55" t="e">
        <f t="shared" si="157"/>
        <v>#DIV/0!</v>
      </c>
      <c r="T1110" s="55" t="e">
        <f t="shared" si="158"/>
        <v>#DIV/0!</v>
      </c>
      <c r="U1110" s="33" t="e">
        <f>M1110/#REF!%</f>
        <v>#REF!</v>
      </c>
      <c r="V1110" s="19"/>
    </row>
    <row r="1111" spans="1:22" ht="27.6" x14ac:dyDescent="0.3">
      <c r="A1111" s="75"/>
      <c r="B1111" s="46" t="s">
        <v>145</v>
      </c>
      <c r="C1111" s="36" t="s">
        <v>9</v>
      </c>
      <c r="D1111" s="92">
        <f>D1123+D1165+D1179+D1239+D1420+D1440+D1536+D1546</f>
        <v>4686.3999999999996</v>
      </c>
      <c r="E1111" s="93">
        <f t="shared" si="152"/>
        <v>19124.764370000004</v>
      </c>
      <c r="F1111" s="92">
        <f>F1123+F1165+F1179+F1239+F1420+F1440+F1536+F1546</f>
        <v>13593.514320000002</v>
      </c>
      <c r="G1111" s="92">
        <f>G1123+G1165+G1179+G1239+G1420+G1440+G1536+G1546</f>
        <v>5531.2500500000006</v>
      </c>
      <c r="H1111" s="92">
        <f>H1123+H1165+H1179+H1239+H1420+H1440+H1536+H1546</f>
        <v>0</v>
      </c>
      <c r="I1111" s="93">
        <f t="shared" si="153"/>
        <v>10023.233130000001</v>
      </c>
      <c r="J1111" s="92">
        <f>J1123+J1165+J1179+J1239+J1420+J1440+J1536+J1546</f>
        <v>5937.3858099999998</v>
      </c>
      <c r="K1111" s="92">
        <f>K1123+K1165+K1179+K1239+K1420+K1440+K1536+K1546</f>
        <v>4085.8473199999999</v>
      </c>
      <c r="L1111" s="92">
        <f>L1123+L1165+L1179+L1239+L1420+L1440+L1536+L1546</f>
        <v>0</v>
      </c>
      <c r="M1111" s="93">
        <f t="shared" si="154"/>
        <v>5671.4659700000002</v>
      </c>
      <c r="N1111" s="92">
        <f>N1123+N1165+N1179+N1239+N1420+N1440+N1536+N1546</f>
        <v>4433.8602200000005</v>
      </c>
      <c r="O1111" s="92">
        <f>O1123+O1165+O1179+O1239+O1420+O1440+O1536+O1546</f>
        <v>1237.6057499999999</v>
      </c>
      <c r="P1111" s="92">
        <f>P1123+P1165+P1179+P1239+P1420+P1440+P1536+P1546</f>
        <v>0</v>
      </c>
      <c r="Q1111" s="55">
        <f t="shared" si="155"/>
        <v>56.583199217675983</v>
      </c>
      <c r="R1111" s="55">
        <f t="shared" si="156"/>
        <v>74.676976734985004</v>
      </c>
      <c r="S1111" s="55">
        <f t="shared" si="157"/>
        <v>30.290063555287226</v>
      </c>
      <c r="T1111" s="55" t="e">
        <f t="shared" si="158"/>
        <v>#DIV/0!</v>
      </c>
      <c r="U1111" s="33" t="e">
        <f>M1111/#REF!%</f>
        <v>#REF!</v>
      </c>
      <c r="V1111" s="19"/>
    </row>
    <row r="1112" spans="1:22" ht="13.8" hidden="1" x14ac:dyDescent="0.3">
      <c r="A1112" s="75"/>
      <c r="B1112" s="46" t="s">
        <v>277</v>
      </c>
      <c r="C1112" s="36" t="s">
        <v>681</v>
      </c>
      <c r="D1112" s="92"/>
      <c r="E1112" s="93">
        <f t="shared" si="152"/>
        <v>0</v>
      </c>
      <c r="F1112" s="92"/>
      <c r="G1112" s="92"/>
      <c r="H1112" s="92"/>
      <c r="I1112" s="93">
        <f t="shared" si="153"/>
        <v>0</v>
      </c>
      <c r="J1112" s="92"/>
      <c r="K1112" s="92"/>
      <c r="L1112" s="92"/>
      <c r="M1112" s="93">
        <f t="shared" si="154"/>
        <v>0</v>
      </c>
      <c r="N1112" s="92"/>
      <c r="O1112" s="92"/>
      <c r="P1112" s="92"/>
      <c r="Q1112" s="55" t="e">
        <f t="shared" si="155"/>
        <v>#DIV/0!</v>
      </c>
      <c r="R1112" s="55" t="e">
        <f t="shared" si="156"/>
        <v>#DIV/0!</v>
      </c>
      <c r="S1112" s="55" t="e">
        <f t="shared" si="157"/>
        <v>#DIV/0!</v>
      </c>
      <c r="T1112" s="55" t="e">
        <f t="shared" si="158"/>
        <v>#DIV/0!</v>
      </c>
      <c r="U1112" s="33" t="e">
        <f>M1112/#REF!%</f>
        <v>#REF!</v>
      </c>
    </row>
    <row r="1113" spans="1:22" ht="34.5" customHeight="1" x14ac:dyDescent="0.3">
      <c r="A1113" s="76" t="s">
        <v>806</v>
      </c>
      <c r="B1113" s="34"/>
      <c r="C1113" s="84" t="s">
        <v>716</v>
      </c>
      <c r="D1113" s="92">
        <f>D1136+D1151+D1156</f>
        <v>3246</v>
      </c>
      <c r="E1113" s="93">
        <f t="shared" si="152"/>
        <v>12499.607770000001</v>
      </c>
      <c r="F1113" s="92">
        <f t="shared" ref="F1113:H1114" si="162">F1136+F1151+F1156</f>
        <v>8688.3862800000006</v>
      </c>
      <c r="G1113" s="92">
        <f t="shared" si="162"/>
        <v>3811.2214899999999</v>
      </c>
      <c r="H1113" s="92">
        <f t="shared" si="162"/>
        <v>0</v>
      </c>
      <c r="I1113" s="93">
        <f t="shared" si="153"/>
        <v>7678.5168300000005</v>
      </c>
      <c r="J1113" s="92">
        <f t="shared" ref="J1113:L1114" si="163">J1136+J1151+J1156</f>
        <v>4446.3387700000003</v>
      </c>
      <c r="K1113" s="92">
        <f t="shared" si="163"/>
        <v>3232.1780600000002</v>
      </c>
      <c r="L1113" s="92">
        <f t="shared" si="163"/>
        <v>0</v>
      </c>
      <c r="M1113" s="93">
        <f t="shared" si="154"/>
        <v>4160.6578699999991</v>
      </c>
      <c r="N1113" s="92">
        <f t="shared" ref="N1113:P1114" si="164">N1136+N1151+N1156</f>
        <v>3289.1213999999995</v>
      </c>
      <c r="O1113" s="92">
        <f t="shared" si="164"/>
        <v>871.53647000000001</v>
      </c>
      <c r="P1113" s="92">
        <f t="shared" si="164"/>
        <v>0</v>
      </c>
      <c r="Q1113" s="55">
        <f t="shared" si="155"/>
        <v>54.185697083378003</v>
      </c>
      <c r="R1113" s="55">
        <f t="shared" si="156"/>
        <v>73.973702188238775</v>
      </c>
      <c r="S1113" s="55">
        <f t="shared" si="157"/>
        <v>26.964370582974627</v>
      </c>
      <c r="T1113" s="55" t="e">
        <f t="shared" si="158"/>
        <v>#DIV/0!</v>
      </c>
      <c r="U1113" s="33" t="e">
        <f>M1113/#REF!%</f>
        <v>#REF!</v>
      </c>
      <c r="V1113" s="19"/>
    </row>
    <row r="1114" spans="1:22" ht="13.8" x14ac:dyDescent="0.3">
      <c r="A1114" s="76"/>
      <c r="B1114" s="34" t="s">
        <v>61</v>
      </c>
      <c r="C1114" s="36" t="s">
        <v>7</v>
      </c>
      <c r="D1114" s="95">
        <f>D1137+D1152</f>
        <v>462</v>
      </c>
      <c r="E1114" s="131">
        <f t="shared" si="152"/>
        <v>1314.61005</v>
      </c>
      <c r="F1114" s="95">
        <f t="shared" si="162"/>
        <v>1314.61005</v>
      </c>
      <c r="G1114" s="95">
        <f t="shared" si="162"/>
        <v>0</v>
      </c>
      <c r="H1114" s="95">
        <f t="shared" si="162"/>
        <v>0</v>
      </c>
      <c r="I1114" s="131">
        <f t="shared" si="153"/>
        <v>992.78404999999998</v>
      </c>
      <c r="J1114" s="95">
        <f t="shared" si="163"/>
        <v>992.78404999999998</v>
      </c>
      <c r="K1114" s="95">
        <f t="shared" si="163"/>
        <v>0</v>
      </c>
      <c r="L1114" s="95">
        <f t="shared" si="163"/>
        <v>0</v>
      </c>
      <c r="M1114" s="131">
        <f t="shared" si="154"/>
        <v>954.13600000000008</v>
      </c>
      <c r="N1114" s="95">
        <f t="shared" si="164"/>
        <v>954.13600000000008</v>
      </c>
      <c r="O1114" s="95">
        <f t="shared" si="164"/>
        <v>0</v>
      </c>
      <c r="P1114" s="95">
        <f t="shared" si="164"/>
        <v>0</v>
      </c>
      <c r="Q1114" s="55">
        <f t="shared" si="155"/>
        <v>96.107104057523898</v>
      </c>
      <c r="R1114" s="55">
        <f t="shared" si="156"/>
        <v>96.107104057523898</v>
      </c>
      <c r="S1114" s="55" t="e">
        <f t="shared" si="157"/>
        <v>#DIV/0!</v>
      </c>
      <c r="T1114" s="55" t="e">
        <f t="shared" si="158"/>
        <v>#DIV/0!</v>
      </c>
      <c r="U1114" s="33" t="e">
        <f>M1114/#REF!%</f>
        <v>#REF!</v>
      </c>
      <c r="V1114" s="19"/>
    </row>
    <row r="1115" spans="1:22" ht="13.8" hidden="1" x14ac:dyDescent="0.3">
      <c r="A1115" s="76"/>
      <c r="B1115" s="34" t="s">
        <v>197</v>
      </c>
      <c r="C1115" s="37" t="s">
        <v>171</v>
      </c>
      <c r="D1115" s="95"/>
      <c r="E1115" s="131">
        <f t="shared" si="152"/>
        <v>0</v>
      </c>
      <c r="F1115" s="95"/>
      <c r="G1115" s="95"/>
      <c r="H1115" s="95"/>
      <c r="I1115" s="131">
        <f t="shared" si="153"/>
        <v>0</v>
      </c>
      <c r="J1115" s="95"/>
      <c r="K1115" s="95"/>
      <c r="L1115" s="95"/>
      <c r="M1115" s="131">
        <f t="shared" si="154"/>
        <v>0</v>
      </c>
      <c r="N1115" s="95"/>
      <c r="O1115" s="95"/>
      <c r="P1115" s="95"/>
      <c r="Q1115" s="55" t="e">
        <f t="shared" si="155"/>
        <v>#DIV/0!</v>
      </c>
      <c r="R1115" s="55" t="e">
        <f t="shared" si="156"/>
        <v>#DIV/0!</v>
      </c>
      <c r="S1115" s="55" t="e">
        <f t="shared" si="157"/>
        <v>#DIV/0!</v>
      </c>
      <c r="T1115" s="55" t="e">
        <f t="shared" si="158"/>
        <v>#DIV/0!</v>
      </c>
      <c r="U1115" s="33" t="e">
        <f>M1115/#REF!%</f>
        <v>#REF!</v>
      </c>
      <c r="V1115" s="19"/>
    </row>
    <row r="1116" spans="1:22" ht="13.8" hidden="1" x14ac:dyDescent="0.3">
      <c r="A1116" s="76"/>
      <c r="B1116" s="34" t="s">
        <v>198</v>
      </c>
      <c r="C1116" s="38" t="s">
        <v>172</v>
      </c>
      <c r="D1116" s="95"/>
      <c r="E1116" s="131">
        <f t="shared" si="152"/>
        <v>0</v>
      </c>
      <c r="F1116" s="95"/>
      <c r="G1116" s="95"/>
      <c r="H1116" s="95"/>
      <c r="I1116" s="131">
        <f t="shared" si="153"/>
        <v>0</v>
      </c>
      <c r="J1116" s="95"/>
      <c r="K1116" s="95"/>
      <c r="L1116" s="95"/>
      <c r="M1116" s="131">
        <f t="shared" si="154"/>
        <v>0</v>
      </c>
      <c r="N1116" s="95"/>
      <c r="O1116" s="95"/>
      <c r="P1116" s="95"/>
      <c r="Q1116" s="55" t="e">
        <f t="shared" si="155"/>
        <v>#DIV/0!</v>
      </c>
      <c r="R1116" s="55" t="e">
        <f t="shared" si="156"/>
        <v>#DIV/0!</v>
      </c>
      <c r="S1116" s="55" t="e">
        <f t="shared" si="157"/>
        <v>#DIV/0!</v>
      </c>
      <c r="T1116" s="55" t="e">
        <f t="shared" si="158"/>
        <v>#DIV/0!</v>
      </c>
      <c r="U1116" s="33" t="e">
        <f>M1116/#REF!%</f>
        <v>#REF!</v>
      </c>
      <c r="V1116" s="19"/>
    </row>
    <row r="1117" spans="1:22" ht="27.6" hidden="1" x14ac:dyDescent="0.3">
      <c r="A1117" s="76"/>
      <c r="B1117" s="34" t="s">
        <v>199</v>
      </c>
      <c r="C1117" s="39" t="s">
        <v>173</v>
      </c>
      <c r="D1117" s="95"/>
      <c r="E1117" s="131">
        <f t="shared" si="152"/>
        <v>0</v>
      </c>
      <c r="F1117" s="95"/>
      <c r="G1117" s="95"/>
      <c r="H1117" s="95"/>
      <c r="I1117" s="131">
        <f t="shared" si="153"/>
        <v>0</v>
      </c>
      <c r="J1117" s="95"/>
      <c r="K1117" s="95"/>
      <c r="L1117" s="95"/>
      <c r="M1117" s="131">
        <f t="shared" si="154"/>
        <v>0</v>
      </c>
      <c r="N1117" s="95"/>
      <c r="O1117" s="95"/>
      <c r="P1117" s="95"/>
      <c r="Q1117" s="55" t="e">
        <f t="shared" si="155"/>
        <v>#DIV/0!</v>
      </c>
      <c r="R1117" s="55" t="e">
        <f t="shared" si="156"/>
        <v>#DIV/0!</v>
      </c>
      <c r="S1117" s="55" t="e">
        <f t="shared" si="157"/>
        <v>#DIV/0!</v>
      </c>
      <c r="T1117" s="55" t="e">
        <f t="shared" si="158"/>
        <v>#DIV/0!</v>
      </c>
      <c r="U1117" s="33" t="e">
        <f>M1117/#REF!%</f>
        <v>#REF!</v>
      </c>
      <c r="V1117" s="19"/>
    </row>
    <row r="1118" spans="1:22" ht="27.6" hidden="1" x14ac:dyDescent="0.3">
      <c r="A1118" s="76"/>
      <c r="B1118" s="34" t="s">
        <v>200</v>
      </c>
      <c r="C1118" s="39" t="s">
        <v>174</v>
      </c>
      <c r="D1118" s="95"/>
      <c r="E1118" s="131">
        <f t="shared" si="152"/>
        <v>0</v>
      </c>
      <c r="F1118" s="95"/>
      <c r="G1118" s="95"/>
      <c r="H1118" s="95"/>
      <c r="I1118" s="131">
        <f t="shared" si="153"/>
        <v>0</v>
      </c>
      <c r="J1118" s="95"/>
      <c r="K1118" s="95"/>
      <c r="L1118" s="95"/>
      <c r="M1118" s="131">
        <f t="shared" si="154"/>
        <v>0</v>
      </c>
      <c r="N1118" s="95"/>
      <c r="O1118" s="95"/>
      <c r="P1118" s="95"/>
      <c r="Q1118" s="55" t="e">
        <f t="shared" si="155"/>
        <v>#DIV/0!</v>
      </c>
      <c r="R1118" s="55" t="e">
        <f t="shared" si="156"/>
        <v>#DIV/0!</v>
      </c>
      <c r="S1118" s="55" t="e">
        <f t="shared" si="157"/>
        <v>#DIV/0!</v>
      </c>
      <c r="T1118" s="55" t="e">
        <f t="shared" si="158"/>
        <v>#DIV/0!</v>
      </c>
      <c r="U1118" s="33" t="e">
        <f>M1118/#REF!%</f>
        <v>#REF!</v>
      </c>
      <c r="V1118" s="19"/>
    </row>
    <row r="1119" spans="1:22" ht="13.8" hidden="1" x14ac:dyDescent="0.3">
      <c r="A1119" s="76"/>
      <c r="B1119" s="34" t="s">
        <v>201</v>
      </c>
      <c r="C1119" s="38" t="s">
        <v>175</v>
      </c>
      <c r="D1119" s="95"/>
      <c r="E1119" s="131">
        <f t="shared" si="152"/>
        <v>0</v>
      </c>
      <c r="F1119" s="95"/>
      <c r="G1119" s="95"/>
      <c r="H1119" s="95"/>
      <c r="I1119" s="131">
        <f t="shared" si="153"/>
        <v>0</v>
      </c>
      <c r="J1119" s="95"/>
      <c r="K1119" s="95"/>
      <c r="L1119" s="95"/>
      <c r="M1119" s="131">
        <f t="shared" si="154"/>
        <v>0</v>
      </c>
      <c r="N1119" s="95"/>
      <c r="O1119" s="95"/>
      <c r="P1119" s="95"/>
      <c r="Q1119" s="55" t="e">
        <f t="shared" si="155"/>
        <v>#DIV/0!</v>
      </c>
      <c r="R1119" s="55" t="e">
        <f t="shared" si="156"/>
        <v>#DIV/0!</v>
      </c>
      <c r="S1119" s="55" t="e">
        <f t="shared" si="157"/>
        <v>#DIV/0!</v>
      </c>
      <c r="T1119" s="55" t="e">
        <f t="shared" si="158"/>
        <v>#DIV/0!</v>
      </c>
      <c r="U1119" s="33" t="e">
        <f>M1119/#REF!%</f>
        <v>#REF!</v>
      </c>
      <c r="V1119" s="19"/>
    </row>
    <row r="1120" spans="1:22" ht="27.6" x14ac:dyDescent="0.3">
      <c r="A1120" s="76"/>
      <c r="B1120" s="34" t="s">
        <v>202</v>
      </c>
      <c r="C1120" s="37" t="s">
        <v>36</v>
      </c>
      <c r="D1120" s="31">
        <f>D1138+D1153</f>
        <v>0</v>
      </c>
      <c r="E1120" s="131">
        <f t="shared" si="152"/>
        <v>842.79780000000005</v>
      </c>
      <c r="F1120" s="31">
        <f>F1138+F1153+F1158</f>
        <v>842.79780000000005</v>
      </c>
      <c r="G1120" s="31">
        <f>G1138+G1153+G1158</f>
        <v>0</v>
      </c>
      <c r="H1120" s="31">
        <f>H1138+H1153+H1158</f>
        <v>0</v>
      </c>
      <c r="I1120" s="131">
        <f t="shared" si="153"/>
        <v>747.61680000000001</v>
      </c>
      <c r="J1120" s="31">
        <f>J1138+J1153+J1158</f>
        <v>747.61680000000001</v>
      </c>
      <c r="K1120" s="31">
        <f>K1138+K1153+K1158</f>
        <v>0</v>
      </c>
      <c r="L1120" s="31">
        <f>L1138+L1153+L1158</f>
        <v>0</v>
      </c>
      <c r="M1120" s="131">
        <f t="shared" si="154"/>
        <v>737.18920000000003</v>
      </c>
      <c r="N1120" s="31">
        <f>N1138+N1153+N1158</f>
        <v>737.18920000000003</v>
      </c>
      <c r="O1120" s="31">
        <f>O1138+O1153+O1158</f>
        <v>0</v>
      </c>
      <c r="P1120" s="31">
        <f>P1138+P1153+P1158</f>
        <v>0</v>
      </c>
      <c r="Q1120" s="55">
        <f t="shared" si="155"/>
        <v>98.605221284486916</v>
      </c>
      <c r="R1120" s="55">
        <f t="shared" si="156"/>
        <v>98.605221284486916</v>
      </c>
      <c r="S1120" s="55" t="e">
        <f t="shared" si="157"/>
        <v>#DIV/0!</v>
      </c>
      <c r="T1120" s="55" t="e">
        <f t="shared" si="158"/>
        <v>#DIV/0!</v>
      </c>
      <c r="U1120" s="33" t="e">
        <f>M1120/#REF!%</f>
        <v>#REF!</v>
      </c>
      <c r="V1120" s="19"/>
    </row>
    <row r="1121" spans="1:22" ht="13.8" x14ac:dyDescent="0.3">
      <c r="A1121" s="76"/>
      <c r="B1121" s="34" t="s">
        <v>247</v>
      </c>
      <c r="C1121" s="37" t="s">
        <v>44</v>
      </c>
      <c r="D1121" s="95">
        <f>D1139</f>
        <v>462</v>
      </c>
      <c r="E1121" s="131">
        <f t="shared" si="152"/>
        <v>462</v>
      </c>
      <c r="F1121" s="95">
        <f>F1139</f>
        <v>462</v>
      </c>
      <c r="G1121" s="95">
        <f>G1139</f>
        <v>0</v>
      </c>
      <c r="H1121" s="95">
        <f>H1139</f>
        <v>0</v>
      </c>
      <c r="I1121" s="131">
        <f t="shared" si="153"/>
        <v>235.35499999999999</v>
      </c>
      <c r="J1121" s="95">
        <f>J1139</f>
        <v>235.35499999999999</v>
      </c>
      <c r="K1121" s="95">
        <f>K1139</f>
        <v>0</v>
      </c>
      <c r="L1121" s="95">
        <f>L1139</f>
        <v>0</v>
      </c>
      <c r="M1121" s="131">
        <f t="shared" si="154"/>
        <v>209.10499999999999</v>
      </c>
      <c r="N1121" s="95">
        <f>N1139</f>
        <v>209.10499999999999</v>
      </c>
      <c r="O1121" s="95">
        <f>O1139</f>
        <v>0</v>
      </c>
      <c r="P1121" s="95">
        <f>P1139</f>
        <v>0</v>
      </c>
      <c r="Q1121" s="55">
        <f t="shared" si="155"/>
        <v>88.846635932952339</v>
      </c>
      <c r="R1121" s="55">
        <f t="shared" si="156"/>
        <v>88.846635932952339</v>
      </c>
      <c r="S1121" s="55" t="e">
        <f t="shared" si="157"/>
        <v>#DIV/0!</v>
      </c>
      <c r="T1121" s="55" t="e">
        <f t="shared" si="158"/>
        <v>#DIV/0!</v>
      </c>
      <c r="U1121" s="33"/>
      <c r="V1121" s="19"/>
    </row>
    <row r="1122" spans="1:22" ht="13.8" x14ac:dyDescent="0.3">
      <c r="A1122" s="76"/>
      <c r="B1122" s="34" t="s">
        <v>261</v>
      </c>
      <c r="C1122" s="37" t="s">
        <v>46</v>
      </c>
      <c r="D1122" s="95">
        <f>D1140+D1154</f>
        <v>0</v>
      </c>
      <c r="E1122" s="131">
        <f t="shared" si="152"/>
        <v>9.8122500000000006</v>
      </c>
      <c r="F1122" s="95">
        <f>F1140+F1154</f>
        <v>9.8122500000000006</v>
      </c>
      <c r="G1122" s="95">
        <f>G1140+G1154</f>
        <v>0</v>
      </c>
      <c r="H1122" s="95">
        <f>H1140+H1154</f>
        <v>0</v>
      </c>
      <c r="I1122" s="131">
        <f t="shared" si="153"/>
        <v>9.8122500000000006</v>
      </c>
      <c r="J1122" s="95">
        <f>J1140+J1154</f>
        <v>9.8122500000000006</v>
      </c>
      <c r="K1122" s="95">
        <f>K1140+K1154</f>
        <v>0</v>
      </c>
      <c r="L1122" s="95">
        <f>L1140+L1154</f>
        <v>0</v>
      </c>
      <c r="M1122" s="131">
        <f t="shared" si="154"/>
        <v>7.8418000000000001</v>
      </c>
      <c r="N1122" s="95">
        <f>N1140+N1154</f>
        <v>7.8418000000000001</v>
      </c>
      <c r="O1122" s="95">
        <f>O1140+O1154</f>
        <v>0</v>
      </c>
      <c r="P1122" s="95">
        <f>P1140+P1154</f>
        <v>0</v>
      </c>
      <c r="Q1122" s="55">
        <f t="shared" si="155"/>
        <v>79.918469260363324</v>
      </c>
      <c r="R1122" s="55">
        <f t="shared" si="156"/>
        <v>79.918469260363324</v>
      </c>
      <c r="S1122" s="55" t="e">
        <f t="shared" si="157"/>
        <v>#DIV/0!</v>
      </c>
      <c r="T1122" s="55" t="e">
        <f t="shared" si="158"/>
        <v>#DIV/0!</v>
      </c>
      <c r="U1122" s="33" t="e">
        <f>M1122/#REF!%</f>
        <v>#REF!</v>
      </c>
      <c r="V1122" s="19"/>
    </row>
    <row r="1123" spans="1:22" ht="27.6" x14ac:dyDescent="0.3">
      <c r="A1123" s="76"/>
      <c r="B1123" s="34" t="s">
        <v>145</v>
      </c>
      <c r="C1123" s="36" t="s">
        <v>9</v>
      </c>
      <c r="D1123" s="95">
        <f>D1141+D1155+D1159</f>
        <v>2784</v>
      </c>
      <c r="E1123" s="131">
        <f t="shared" si="152"/>
        <v>11184.997719999999</v>
      </c>
      <c r="F1123" s="95">
        <f>F1141+F1155+F1159</f>
        <v>7373.7762300000004</v>
      </c>
      <c r="G1123" s="95">
        <f>G1141+G1155+G1159</f>
        <v>3811.2214899999999</v>
      </c>
      <c r="H1123" s="95">
        <f>H1141+H1155+H1159</f>
        <v>0</v>
      </c>
      <c r="I1123" s="131">
        <f t="shared" si="153"/>
        <v>6685.7327800000003</v>
      </c>
      <c r="J1123" s="95">
        <f>J1141+J1155+J1159</f>
        <v>3453.5547200000001</v>
      </c>
      <c r="K1123" s="95">
        <f>K1141+K1155+K1159</f>
        <v>3232.1780600000002</v>
      </c>
      <c r="L1123" s="95">
        <f>L1141+L1155+L1159</f>
        <v>0</v>
      </c>
      <c r="M1123" s="131">
        <f t="shared" si="154"/>
        <v>3206.52187</v>
      </c>
      <c r="N1123" s="95">
        <f>N1141+N1155+N1159</f>
        <v>2334.9854</v>
      </c>
      <c r="O1123" s="95">
        <f>O1141+O1155+O1159</f>
        <v>871.53647000000001</v>
      </c>
      <c r="P1123" s="95">
        <f>P1141+P1155+P1159</f>
        <v>0</v>
      </c>
      <c r="Q1123" s="55">
        <f t="shared" si="155"/>
        <v>47.960664530178846</v>
      </c>
      <c r="R1123" s="55">
        <f t="shared" si="156"/>
        <v>67.611072917935417</v>
      </c>
      <c r="S1123" s="55">
        <f t="shared" si="157"/>
        <v>26.964370582974627</v>
      </c>
      <c r="T1123" s="55" t="e">
        <f t="shared" si="158"/>
        <v>#DIV/0!</v>
      </c>
      <c r="U1123" s="33" t="e">
        <f>M1123/#REF!%</f>
        <v>#REF!</v>
      </c>
      <c r="V1123" s="19"/>
    </row>
    <row r="1124" spans="1:22" ht="13.8" hidden="1" x14ac:dyDescent="0.3">
      <c r="A1124" s="76"/>
      <c r="B1124" s="34" t="s">
        <v>146</v>
      </c>
      <c r="C1124" s="42" t="s">
        <v>664</v>
      </c>
      <c r="D1124" s="95"/>
      <c r="E1124" s="131">
        <f t="shared" si="152"/>
        <v>0</v>
      </c>
      <c r="F1124" s="95"/>
      <c r="G1124" s="95"/>
      <c r="H1124" s="95"/>
      <c r="I1124" s="131">
        <f t="shared" si="153"/>
        <v>0</v>
      </c>
      <c r="J1124" s="95"/>
      <c r="K1124" s="95"/>
      <c r="L1124" s="95"/>
      <c r="M1124" s="131">
        <f t="shared" si="154"/>
        <v>0</v>
      </c>
      <c r="N1124" s="95"/>
      <c r="O1124" s="95"/>
      <c r="P1124" s="95"/>
      <c r="Q1124" s="55" t="e">
        <f t="shared" si="155"/>
        <v>#DIV/0!</v>
      </c>
      <c r="R1124" s="55" t="e">
        <f t="shared" si="156"/>
        <v>#DIV/0!</v>
      </c>
      <c r="S1124" s="55" t="e">
        <f t="shared" si="157"/>
        <v>#DIV/0!</v>
      </c>
      <c r="T1124" s="55" t="e">
        <f t="shared" si="158"/>
        <v>#DIV/0!</v>
      </c>
      <c r="U1124" s="33" t="e">
        <f>M1124/#REF!%</f>
        <v>#REF!</v>
      </c>
    </row>
    <row r="1125" spans="1:22" ht="27.6" hidden="1" x14ac:dyDescent="0.3">
      <c r="A1125" s="76"/>
      <c r="B1125" s="34" t="s">
        <v>266</v>
      </c>
      <c r="C1125" s="38" t="s">
        <v>360</v>
      </c>
      <c r="D1125" s="95"/>
      <c r="E1125" s="131">
        <f t="shared" si="152"/>
        <v>0</v>
      </c>
      <c r="F1125" s="95"/>
      <c r="G1125" s="95"/>
      <c r="H1125" s="95"/>
      <c r="I1125" s="131">
        <f t="shared" si="153"/>
        <v>0</v>
      </c>
      <c r="J1125" s="95"/>
      <c r="K1125" s="95"/>
      <c r="L1125" s="95"/>
      <c r="M1125" s="131">
        <f t="shared" si="154"/>
        <v>0</v>
      </c>
      <c r="N1125" s="95"/>
      <c r="O1125" s="95"/>
      <c r="P1125" s="95"/>
      <c r="Q1125" s="55" t="e">
        <f t="shared" si="155"/>
        <v>#DIV/0!</v>
      </c>
      <c r="R1125" s="55" t="e">
        <f t="shared" si="156"/>
        <v>#DIV/0!</v>
      </c>
      <c r="S1125" s="55" t="e">
        <f t="shared" si="157"/>
        <v>#DIV/0!</v>
      </c>
      <c r="T1125" s="55" t="e">
        <f t="shared" si="158"/>
        <v>#DIV/0!</v>
      </c>
      <c r="U1125" s="33" t="e">
        <f>M1125/#REF!%</f>
        <v>#REF!</v>
      </c>
    </row>
    <row r="1126" spans="1:22" ht="27.6" hidden="1" x14ac:dyDescent="0.3">
      <c r="A1126" s="76"/>
      <c r="B1126" s="34" t="s">
        <v>267</v>
      </c>
      <c r="C1126" s="39" t="s">
        <v>361</v>
      </c>
      <c r="D1126" s="95"/>
      <c r="E1126" s="131">
        <f t="shared" si="152"/>
        <v>0</v>
      </c>
      <c r="F1126" s="95"/>
      <c r="G1126" s="95"/>
      <c r="H1126" s="95"/>
      <c r="I1126" s="131">
        <f t="shared" si="153"/>
        <v>0</v>
      </c>
      <c r="J1126" s="95"/>
      <c r="K1126" s="95"/>
      <c r="L1126" s="95"/>
      <c r="M1126" s="131">
        <f t="shared" si="154"/>
        <v>0</v>
      </c>
      <c r="N1126" s="95"/>
      <c r="O1126" s="95"/>
      <c r="P1126" s="95"/>
      <c r="Q1126" s="55" t="e">
        <f t="shared" si="155"/>
        <v>#DIV/0!</v>
      </c>
      <c r="R1126" s="55" t="e">
        <f t="shared" si="156"/>
        <v>#DIV/0!</v>
      </c>
      <c r="S1126" s="55" t="e">
        <f t="shared" si="157"/>
        <v>#DIV/0!</v>
      </c>
      <c r="T1126" s="55" t="e">
        <f t="shared" si="158"/>
        <v>#DIV/0!</v>
      </c>
      <c r="U1126" s="33" t="e">
        <f>M1126/#REF!%</f>
        <v>#REF!</v>
      </c>
    </row>
    <row r="1127" spans="1:22" ht="27.6" hidden="1" x14ac:dyDescent="0.3">
      <c r="A1127" s="76"/>
      <c r="B1127" s="34" t="s">
        <v>268</v>
      </c>
      <c r="C1127" s="39" t="s">
        <v>362</v>
      </c>
      <c r="D1127" s="95"/>
      <c r="E1127" s="131">
        <f t="shared" si="152"/>
        <v>0</v>
      </c>
      <c r="F1127" s="95"/>
      <c r="G1127" s="95"/>
      <c r="H1127" s="95"/>
      <c r="I1127" s="131">
        <f t="shared" si="153"/>
        <v>0</v>
      </c>
      <c r="J1127" s="95"/>
      <c r="K1127" s="95"/>
      <c r="L1127" s="95"/>
      <c r="M1127" s="131">
        <f t="shared" si="154"/>
        <v>0</v>
      </c>
      <c r="N1127" s="95"/>
      <c r="O1127" s="95"/>
      <c r="P1127" s="95"/>
      <c r="Q1127" s="55" t="e">
        <f t="shared" si="155"/>
        <v>#DIV/0!</v>
      </c>
      <c r="R1127" s="55" t="e">
        <f t="shared" si="156"/>
        <v>#DIV/0!</v>
      </c>
      <c r="S1127" s="55" t="e">
        <f t="shared" si="157"/>
        <v>#DIV/0!</v>
      </c>
      <c r="T1127" s="55" t="e">
        <f t="shared" si="158"/>
        <v>#DIV/0!</v>
      </c>
      <c r="U1127" s="33" t="e">
        <f>M1127/#REF!%</f>
        <v>#REF!</v>
      </c>
    </row>
    <row r="1128" spans="1:22" ht="14.25" hidden="1" customHeight="1" x14ac:dyDescent="0.3">
      <c r="A1128" s="76"/>
      <c r="B1128" s="34" t="s">
        <v>269</v>
      </c>
      <c r="C1128" s="39" t="s">
        <v>363</v>
      </c>
      <c r="D1128" s="95"/>
      <c r="E1128" s="131">
        <f t="shared" si="152"/>
        <v>0</v>
      </c>
      <c r="F1128" s="95"/>
      <c r="G1128" s="95"/>
      <c r="H1128" s="95"/>
      <c r="I1128" s="131">
        <f t="shared" si="153"/>
        <v>0</v>
      </c>
      <c r="J1128" s="95"/>
      <c r="K1128" s="95"/>
      <c r="L1128" s="95"/>
      <c r="M1128" s="131">
        <f t="shared" si="154"/>
        <v>0</v>
      </c>
      <c r="N1128" s="95"/>
      <c r="O1128" s="95"/>
      <c r="P1128" s="95"/>
      <c r="Q1128" s="55" t="e">
        <f t="shared" si="155"/>
        <v>#DIV/0!</v>
      </c>
      <c r="R1128" s="55" t="e">
        <f t="shared" si="156"/>
        <v>#DIV/0!</v>
      </c>
      <c r="S1128" s="55" t="e">
        <f t="shared" si="157"/>
        <v>#DIV/0!</v>
      </c>
      <c r="T1128" s="55" t="e">
        <f t="shared" si="158"/>
        <v>#DIV/0!</v>
      </c>
      <c r="U1128" s="33" t="e">
        <f>M1128/#REF!%</f>
        <v>#REF!</v>
      </c>
    </row>
    <row r="1129" spans="1:22" ht="27.6" hidden="1" x14ac:dyDescent="0.3">
      <c r="A1129" s="76"/>
      <c r="B1129" s="34" t="s">
        <v>270</v>
      </c>
      <c r="C1129" s="39" t="s">
        <v>364</v>
      </c>
      <c r="D1129" s="95"/>
      <c r="E1129" s="131">
        <f t="shared" si="152"/>
        <v>0</v>
      </c>
      <c r="F1129" s="95"/>
      <c r="G1129" s="95"/>
      <c r="H1129" s="95"/>
      <c r="I1129" s="131">
        <f t="shared" si="153"/>
        <v>0</v>
      </c>
      <c r="J1129" s="95"/>
      <c r="K1129" s="95"/>
      <c r="L1129" s="95"/>
      <c r="M1129" s="131">
        <f t="shared" si="154"/>
        <v>0</v>
      </c>
      <c r="N1129" s="95"/>
      <c r="O1129" s="95"/>
      <c r="P1129" s="95"/>
      <c r="Q1129" s="55" t="e">
        <f t="shared" si="155"/>
        <v>#DIV/0!</v>
      </c>
      <c r="R1129" s="55" t="e">
        <f t="shared" si="156"/>
        <v>#DIV/0!</v>
      </c>
      <c r="S1129" s="55" t="e">
        <f t="shared" si="157"/>
        <v>#DIV/0!</v>
      </c>
      <c r="T1129" s="55" t="e">
        <f t="shared" si="158"/>
        <v>#DIV/0!</v>
      </c>
      <c r="U1129" s="33" t="e">
        <f>M1129/#REF!%</f>
        <v>#REF!</v>
      </c>
    </row>
    <row r="1130" spans="1:22" ht="41.4" hidden="1" x14ac:dyDescent="0.3">
      <c r="A1130" s="76"/>
      <c r="B1130" s="34" t="s">
        <v>271</v>
      </c>
      <c r="C1130" s="39" t="s">
        <v>365</v>
      </c>
      <c r="D1130" s="95"/>
      <c r="E1130" s="131">
        <f t="shared" si="152"/>
        <v>0</v>
      </c>
      <c r="F1130" s="95"/>
      <c r="G1130" s="95"/>
      <c r="H1130" s="95"/>
      <c r="I1130" s="131">
        <f t="shared" si="153"/>
        <v>0</v>
      </c>
      <c r="J1130" s="95"/>
      <c r="K1130" s="95"/>
      <c r="L1130" s="95"/>
      <c r="M1130" s="131">
        <f t="shared" si="154"/>
        <v>0</v>
      </c>
      <c r="N1130" s="95"/>
      <c r="O1130" s="95"/>
      <c r="P1130" s="95"/>
      <c r="Q1130" s="55" t="e">
        <f t="shared" si="155"/>
        <v>#DIV/0!</v>
      </c>
      <c r="R1130" s="55" t="e">
        <f t="shared" si="156"/>
        <v>#DIV/0!</v>
      </c>
      <c r="S1130" s="55" t="e">
        <f t="shared" si="157"/>
        <v>#DIV/0!</v>
      </c>
      <c r="T1130" s="55" t="e">
        <f t="shared" si="158"/>
        <v>#DIV/0!</v>
      </c>
      <c r="U1130" s="33" t="e">
        <f>M1130/#REF!%</f>
        <v>#REF!</v>
      </c>
    </row>
    <row r="1131" spans="1:22" ht="27.6" hidden="1" x14ac:dyDescent="0.3">
      <c r="A1131" s="76"/>
      <c r="B1131" s="34" t="s">
        <v>272</v>
      </c>
      <c r="C1131" s="39" t="s">
        <v>366</v>
      </c>
      <c r="D1131" s="95"/>
      <c r="E1131" s="131">
        <f t="shared" si="152"/>
        <v>0</v>
      </c>
      <c r="F1131" s="95"/>
      <c r="G1131" s="95"/>
      <c r="H1131" s="95"/>
      <c r="I1131" s="131">
        <f t="shared" si="153"/>
        <v>0</v>
      </c>
      <c r="J1131" s="95"/>
      <c r="K1131" s="95"/>
      <c r="L1131" s="95"/>
      <c r="M1131" s="131">
        <f t="shared" si="154"/>
        <v>0</v>
      </c>
      <c r="N1131" s="95"/>
      <c r="O1131" s="95"/>
      <c r="P1131" s="95"/>
      <c r="Q1131" s="55" t="e">
        <f t="shared" si="155"/>
        <v>#DIV/0!</v>
      </c>
      <c r="R1131" s="55" t="e">
        <f t="shared" si="156"/>
        <v>#DIV/0!</v>
      </c>
      <c r="S1131" s="55" t="e">
        <f t="shared" si="157"/>
        <v>#DIV/0!</v>
      </c>
      <c r="T1131" s="55" t="e">
        <f t="shared" si="158"/>
        <v>#DIV/0!</v>
      </c>
      <c r="U1131" s="33" t="e">
        <f>M1131/#REF!%</f>
        <v>#REF!</v>
      </c>
    </row>
    <row r="1132" spans="1:22" ht="27.6" hidden="1" x14ac:dyDescent="0.3">
      <c r="A1132" s="76"/>
      <c r="B1132" s="34" t="s">
        <v>273</v>
      </c>
      <c r="C1132" s="39" t="s">
        <v>367</v>
      </c>
      <c r="D1132" s="95"/>
      <c r="E1132" s="131">
        <f t="shared" si="152"/>
        <v>0</v>
      </c>
      <c r="F1132" s="95"/>
      <c r="G1132" s="95"/>
      <c r="H1132" s="95"/>
      <c r="I1132" s="131">
        <f t="shared" si="153"/>
        <v>0</v>
      </c>
      <c r="J1132" s="95"/>
      <c r="K1132" s="95"/>
      <c r="L1132" s="95"/>
      <c r="M1132" s="131">
        <f t="shared" si="154"/>
        <v>0</v>
      </c>
      <c r="N1132" s="95"/>
      <c r="O1132" s="95"/>
      <c r="P1132" s="95"/>
      <c r="Q1132" s="55" t="e">
        <f t="shared" si="155"/>
        <v>#DIV/0!</v>
      </c>
      <c r="R1132" s="55" t="e">
        <f t="shared" si="156"/>
        <v>#DIV/0!</v>
      </c>
      <c r="S1132" s="55" t="e">
        <f t="shared" si="157"/>
        <v>#DIV/0!</v>
      </c>
      <c r="T1132" s="55" t="e">
        <f t="shared" si="158"/>
        <v>#DIV/0!</v>
      </c>
      <c r="U1132" s="33" t="e">
        <f>M1132/#REF!%</f>
        <v>#REF!</v>
      </c>
    </row>
    <row r="1133" spans="1:22" ht="41.4" hidden="1" x14ac:dyDescent="0.3">
      <c r="A1133" s="76"/>
      <c r="B1133" s="34" t="s">
        <v>274</v>
      </c>
      <c r="C1133" s="39" t="s">
        <v>368</v>
      </c>
      <c r="D1133" s="95"/>
      <c r="E1133" s="131">
        <f t="shared" si="152"/>
        <v>0</v>
      </c>
      <c r="F1133" s="95"/>
      <c r="G1133" s="95"/>
      <c r="H1133" s="95"/>
      <c r="I1133" s="131">
        <f t="shared" si="153"/>
        <v>0</v>
      </c>
      <c r="J1133" s="95"/>
      <c r="K1133" s="95"/>
      <c r="L1133" s="95"/>
      <c r="M1133" s="131">
        <f t="shared" si="154"/>
        <v>0</v>
      </c>
      <c r="N1133" s="95"/>
      <c r="O1133" s="95"/>
      <c r="P1133" s="95"/>
      <c r="Q1133" s="55" t="e">
        <f t="shared" si="155"/>
        <v>#DIV/0!</v>
      </c>
      <c r="R1133" s="55" t="e">
        <f t="shared" si="156"/>
        <v>#DIV/0!</v>
      </c>
      <c r="S1133" s="55" t="e">
        <f t="shared" si="157"/>
        <v>#DIV/0!</v>
      </c>
      <c r="T1133" s="55" t="e">
        <f t="shared" si="158"/>
        <v>#DIV/0!</v>
      </c>
      <c r="U1133" s="33" t="e">
        <f>M1133/#REF!%</f>
        <v>#REF!</v>
      </c>
    </row>
    <row r="1134" spans="1:22" ht="27.6" hidden="1" x14ac:dyDescent="0.3">
      <c r="A1134" s="76"/>
      <c r="B1134" s="34" t="s">
        <v>275</v>
      </c>
      <c r="C1134" s="38" t="s">
        <v>369</v>
      </c>
      <c r="D1134" s="95"/>
      <c r="E1134" s="131">
        <f t="shared" si="152"/>
        <v>0</v>
      </c>
      <c r="F1134" s="95"/>
      <c r="G1134" s="95"/>
      <c r="H1134" s="95"/>
      <c r="I1134" s="131">
        <f t="shared" si="153"/>
        <v>0</v>
      </c>
      <c r="J1134" s="95"/>
      <c r="K1134" s="95"/>
      <c r="L1134" s="95"/>
      <c r="M1134" s="131">
        <f t="shared" si="154"/>
        <v>0</v>
      </c>
      <c r="N1134" s="95"/>
      <c r="O1134" s="95"/>
      <c r="P1134" s="95"/>
      <c r="Q1134" s="55" t="e">
        <f t="shared" si="155"/>
        <v>#DIV/0!</v>
      </c>
      <c r="R1134" s="55" t="e">
        <f t="shared" si="156"/>
        <v>#DIV/0!</v>
      </c>
      <c r="S1134" s="55" t="e">
        <f t="shared" si="157"/>
        <v>#DIV/0!</v>
      </c>
      <c r="T1134" s="55" t="e">
        <f t="shared" si="158"/>
        <v>#DIV/0!</v>
      </c>
      <c r="U1134" s="33" t="e">
        <f>M1134/#REF!%</f>
        <v>#REF!</v>
      </c>
    </row>
    <row r="1135" spans="1:22" ht="27.6" hidden="1" x14ac:dyDescent="0.3">
      <c r="A1135" s="76"/>
      <c r="B1135" s="34" t="s">
        <v>276</v>
      </c>
      <c r="C1135" s="39" t="s">
        <v>370</v>
      </c>
      <c r="D1135" s="95"/>
      <c r="E1135" s="131">
        <f t="shared" si="152"/>
        <v>0</v>
      </c>
      <c r="F1135" s="95"/>
      <c r="G1135" s="95"/>
      <c r="H1135" s="95"/>
      <c r="I1135" s="131">
        <f t="shared" si="153"/>
        <v>0</v>
      </c>
      <c r="J1135" s="95"/>
      <c r="K1135" s="95"/>
      <c r="L1135" s="95"/>
      <c r="M1135" s="131">
        <f t="shared" si="154"/>
        <v>0</v>
      </c>
      <c r="N1135" s="95"/>
      <c r="O1135" s="95"/>
      <c r="P1135" s="95"/>
      <c r="Q1135" s="55" t="e">
        <f t="shared" si="155"/>
        <v>#DIV/0!</v>
      </c>
      <c r="R1135" s="55" t="e">
        <f t="shared" si="156"/>
        <v>#DIV/0!</v>
      </c>
      <c r="S1135" s="55" t="e">
        <f t="shared" si="157"/>
        <v>#DIV/0!</v>
      </c>
      <c r="T1135" s="55" t="e">
        <f t="shared" si="158"/>
        <v>#DIV/0!</v>
      </c>
      <c r="U1135" s="33" t="e">
        <f>M1135/#REF!%</f>
        <v>#REF!</v>
      </c>
    </row>
    <row r="1136" spans="1:22" ht="29.25" customHeight="1" x14ac:dyDescent="0.3">
      <c r="A1136" s="76" t="s">
        <v>718</v>
      </c>
      <c r="B1136" s="34"/>
      <c r="C1136" s="49" t="s">
        <v>717</v>
      </c>
      <c r="D1136" s="95">
        <f>D1142+D1147</f>
        <v>462</v>
      </c>
      <c r="E1136" s="131">
        <f t="shared" si="152"/>
        <v>3013.00344</v>
      </c>
      <c r="F1136" s="95">
        <f t="shared" ref="F1136:H1137" si="165">F1142+F1147</f>
        <v>3013.00344</v>
      </c>
      <c r="G1136" s="95">
        <f t="shared" si="165"/>
        <v>0</v>
      </c>
      <c r="H1136" s="95">
        <f t="shared" si="165"/>
        <v>0</v>
      </c>
      <c r="I1136" s="131">
        <f t="shared" si="153"/>
        <v>1770.7294400000001</v>
      </c>
      <c r="J1136" s="95">
        <f t="shared" ref="J1136:L1137" si="166">J1142+J1147</f>
        <v>1770.7294400000001</v>
      </c>
      <c r="K1136" s="95">
        <f t="shared" si="166"/>
        <v>0</v>
      </c>
      <c r="L1136" s="95">
        <f t="shared" si="166"/>
        <v>0</v>
      </c>
      <c r="M1136" s="131">
        <f t="shared" si="154"/>
        <v>1727.4602399999999</v>
      </c>
      <c r="N1136" s="95">
        <f t="shared" ref="N1136:P1137" si="167">N1142+N1147</f>
        <v>1727.4602399999999</v>
      </c>
      <c r="O1136" s="95">
        <f t="shared" si="167"/>
        <v>0</v>
      </c>
      <c r="P1136" s="95">
        <f t="shared" si="167"/>
        <v>0</v>
      </c>
      <c r="Q1136" s="55">
        <f t="shared" si="155"/>
        <v>97.55641946067152</v>
      </c>
      <c r="R1136" s="55">
        <f t="shared" si="156"/>
        <v>97.55641946067152</v>
      </c>
      <c r="S1136" s="55" t="e">
        <f t="shared" si="157"/>
        <v>#DIV/0!</v>
      </c>
      <c r="T1136" s="55" t="e">
        <f t="shared" si="158"/>
        <v>#DIV/0!</v>
      </c>
      <c r="U1136" s="33"/>
    </row>
    <row r="1137" spans="1:21" ht="13.8" x14ac:dyDescent="0.3">
      <c r="A1137" s="76"/>
      <c r="B1137" s="34"/>
      <c r="C1137" s="36" t="s">
        <v>7</v>
      </c>
      <c r="D1137" s="95">
        <f>D1143+D1148</f>
        <v>462</v>
      </c>
      <c r="E1137" s="131">
        <f t="shared" si="152"/>
        <v>1301.4892500000001</v>
      </c>
      <c r="F1137" s="95">
        <f t="shared" si="165"/>
        <v>1301.4892500000001</v>
      </c>
      <c r="G1137" s="95">
        <f t="shared" si="165"/>
        <v>0</v>
      </c>
      <c r="H1137" s="95">
        <f t="shared" si="165"/>
        <v>0</v>
      </c>
      <c r="I1137" s="131">
        <f t="shared" si="153"/>
        <v>979.66324999999995</v>
      </c>
      <c r="J1137" s="95">
        <f t="shared" si="166"/>
        <v>979.66324999999995</v>
      </c>
      <c r="K1137" s="95">
        <f t="shared" si="166"/>
        <v>0</v>
      </c>
      <c r="L1137" s="95">
        <f t="shared" si="166"/>
        <v>0</v>
      </c>
      <c r="M1137" s="131">
        <f t="shared" si="154"/>
        <v>951.39480000000003</v>
      </c>
      <c r="N1137" s="95">
        <f t="shared" si="167"/>
        <v>951.39480000000003</v>
      </c>
      <c r="O1137" s="95">
        <f t="shared" si="167"/>
        <v>0</v>
      </c>
      <c r="P1137" s="95">
        <f t="shared" si="167"/>
        <v>0</v>
      </c>
      <c r="Q1137" s="55">
        <f t="shared" si="155"/>
        <v>97.114472753775345</v>
      </c>
      <c r="R1137" s="55">
        <f t="shared" si="156"/>
        <v>97.114472753775345</v>
      </c>
      <c r="S1137" s="55" t="e">
        <f t="shared" si="157"/>
        <v>#DIV/0!</v>
      </c>
      <c r="T1137" s="55" t="e">
        <f t="shared" si="158"/>
        <v>#DIV/0!</v>
      </c>
      <c r="U1137" s="33"/>
    </row>
    <row r="1138" spans="1:21" ht="17.25" customHeight="1" x14ac:dyDescent="0.3">
      <c r="A1138" s="76"/>
      <c r="B1138" s="34" t="s">
        <v>202</v>
      </c>
      <c r="C1138" s="37" t="s">
        <v>36</v>
      </c>
      <c r="D1138" s="95">
        <f>D1144</f>
        <v>0</v>
      </c>
      <c r="E1138" s="131">
        <f t="shared" si="152"/>
        <v>829.67700000000002</v>
      </c>
      <c r="F1138" s="95">
        <f>F1144</f>
        <v>829.67700000000002</v>
      </c>
      <c r="G1138" s="95">
        <f>G1144</f>
        <v>0</v>
      </c>
      <c r="H1138" s="95">
        <f>H1144</f>
        <v>0</v>
      </c>
      <c r="I1138" s="131">
        <f t="shared" si="153"/>
        <v>734.49599999999998</v>
      </c>
      <c r="J1138" s="95">
        <f>J1144</f>
        <v>734.49599999999998</v>
      </c>
      <c r="K1138" s="95">
        <f>K1144</f>
        <v>0</v>
      </c>
      <c r="L1138" s="95">
        <f>L1144</f>
        <v>0</v>
      </c>
      <c r="M1138" s="131">
        <f t="shared" si="154"/>
        <v>734.44799999999998</v>
      </c>
      <c r="N1138" s="95">
        <f>N1144</f>
        <v>734.44799999999998</v>
      </c>
      <c r="O1138" s="95">
        <f>O1144</f>
        <v>0</v>
      </c>
      <c r="P1138" s="95">
        <f>P1144</f>
        <v>0</v>
      </c>
      <c r="Q1138" s="55">
        <f t="shared" si="155"/>
        <v>99.993464906548169</v>
      </c>
      <c r="R1138" s="55">
        <f t="shared" si="156"/>
        <v>99.993464906548169</v>
      </c>
      <c r="S1138" s="55" t="e">
        <f t="shared" si="157"/>
        <v>#DIV/0!</v>
      </c>
      <c r="T1138" s="55" t="e">
        <f t="shared" si="158"/>
        <v>#DIV/0!</v>
      </c>
      <c r="U1138" s="33"/>
    </row>
    <row r="1139" spans="1:21" ht="13.8" x14ac:dyDescent="0.3">
      <c r="A1139" s="76"/>
      <c r="B1139" s="34" t="s">
        <v>247</v>
      </c>
      <c r="C1139" s="37" t="s">
        <v>44</v>
      </c>
      <c r="D1139" s="95">
        <f>D1149</f>
        <v>462</v>
      </c>
      <c r="E1139" s="131">
        <f t="shared" si="152"/>
        <v>462</v>
      </c>
      <c r="F1139" s="95">
        <f>F1149</f>
        <v>462</v>
      </c>
      <c r="G1139" s="95">
        <f>G1149</f>
        <v>0</v>
      </c>
      <c r="H1139" s="95">
        <f>H1149</f>
        <v>0</v>
      </c>
      <c r="I1139" s="131">
        <f t="shared" si="153"/>
        <v>235.35499999999999</v>
      </c>
      <c r="J1139" s="95">
        <f>J1149</f>
        <v>235.35499999999999</v>
      </c>
      <c r="K1139" s="95">
        <f>K1149</f>
        <v>0</v>
      </c>
      <c r="L1139" s="95">
        <f>L1149</f>
        <v>0</v>
      </c>
      <c r="M1139" s="131">
        <f t="shared" si="154"/>
        <v>209.10499999999999</v>
      </c>
      <c r="N1139" s="95">
        <f>N1149</f>
        <v>209.10499999999999</v>
      </c>
      <c r="O1139" s="95">
        <f>O1149</f>
        <v>0</v>
      </c>
      <c r="P1139" s="95">
        <f>P1149</f>
        <v>0</v>
      </c>
      <c r="Q1139" s="55">
        <f t="shared" si="155"/>
        <v>88.846635932952339</v>
      </c>
      <c r="R1139" s="55">
        <f t="shared" si="156"/>
        <v>88.846635932952339</v>
      </c>
      <c r="S1139" s="55" t="e">
        <f t="shared" si="157"/>
        <v>#DIV/0!</v>
      </c>
      <c r="T1139" s="55" t="e">
        <f t="shared" si="158"/>
        <v>#DIV/0!</v>
      </c>
      <c r="U1139" s="33"/>
    </row>
    <row r="1140" spans="1:21" ht="13.8" x14ac:dyDescent="0.3">
      <c r="A1140" s="76"/>
      <c r="B1140" s="34" t="s">
        <v>261</v>
      </c>
      <c r="C1140" s="37" t="s">
        <v>46</v>
      </c>
      <c r="D1140" s="95">
        <f>D1145</f>
        <v>0</v>
      </c>
      <c r="E1140" s="131">
        <f t="shared" si="152"/>
        <v>9.8122500000000006</v>
      </c>
      <c r="F1140" s="95">
        <f>F1145</f>
        <v>9.8122500000000006</v>
      </c>
      <c r="G1140" s="95">
        <f>G1145</f>
        <v>0</v>
      </c>
      <c r="H1140" s="95">
        <f>H1145</f>
        <v>0</v>
      </c>
      <c r="I1140" s="131">
        <f t="shared" si="153"/>
        <v>9.8122500000000006</v>
      </c>
      <c r="J1140" s="95">
        <f>J1145</f>
        <v>9.8122500000000006</v>
      </c>
      <c r="K1140" s="95">
        <f>K1145</f>
        <v>0</v>
      </c>
      <c r="L1140" s="95">
        <f>L1145</f>
        <v>0</v>
      </c>
      <c r="M1140" s="131">
        <f t="shared" si="154"/>
        <v>7.8418000000000001</v>
      </c>
      <c r="N1140" s="95">
        <f>N1145</f>
        <v>7.8418000000000001</v>
      </c>
      <c r="O1140" s="95">
        <f>O1145</f>
        <v>0</v>
      </c>
      <c r="P1140" s="95">
        <f>P1145</f>
        <v>0</v>
      </c>
      <c r="Q1140" s="55">
        <f t="shared" si="155"/>
        <v>79.918469260363324</v>
      </c>
      <c r="R1140" s="55">
        <f t="shared" si="156"/>
        <v>79.918469260363324</v>
      </c>
      <c r="S1140" s="55" t="e">
        <f t="shared" si="157"/>
        <v>#DIV/0!</v>
      </c>
      <c r="T1140" s="55" t="e">
        <f t="shared" si="158"/>
        <v>#DIV/0!</v>
      </c>
      <c r="U1140" s="33"/>
    </row>
    <row r="1141" spans="1:21" ht="27.6" x14ac:dyDescent="0.3">
      <c r="A1141" s="76"/>
      <c r="B1141" s="34" t="s">
        <v>145</v>
      </c>
      <c r="C1141" s="36" t="s">
        <v>9</v>
      </c>
      <c r="D1141" s="95">
        <f>D1146+D1150</f>
        <v>0</v>
      </c>
      <c r="E1141" s="131">
        <f t="shared" si="152"/>
        <v>1711.5141900000001</v>
      </c>
      <c r="F1141" s="95">
        <f>F1146+F1150</f>
        <v>1711.5141900000001</v>
      </c>
      <c r="G1141" s="95">
        <f>G1146+G1150</f>
        <v>0</v>
      </c>
      <c r="H1141" s="95">
        <f>H1146+H1150</f>
        <v>0</v>
      </c>
      <c r="I1141" s="131">
        <f t="shared" si="153"/>
        <v>791.06619000000001</v>
      </c>
      <c r="J1141" s="95">
        <f>J1146+J1150</f>
        <v>791.06619000000001</v>
      </c>
      <c r="K1141" s="95">
        <f>K1146+K1150</f>
        <v>0</v>
      </c>
      <c r="L1141" s="95">
        <f>L1146+L1150</f>
        <v>0</v>
      </c>
      <c r="M1141" s="131">
        <f t="shared" si="154"/>
        <v>776.06543999999997</v>
      </c>
      <c r="N1141" s="95">
        <f>N1146+N1150</f>
        <v>776.06543999999997</v>
      </c>
      <c r="O1141" s="95">
        <f>O1146+O1150</f>
        <v>0</v>
      </c>
      <c r="P1141" s="95">
        <f>P1146+P1150</f>
        <v>0</v>
      </c>
      <c r="Q1141" s="55">
        <f t="shared" si="155"/>
        <v>98.103730106326495</v>
      </c>
      <c r="R1141" s="55">
        <f t="shared" si="156"/>
        <v>98.103730106326495</v>
      </c>
      <c r="S1141" s="55" t="e">
        <f t="shared" si="157"/>
        <v>#DIV/0!</v>
      </c>
      <c r="T1141" s="55" t="e">
        <f t="shared" si="158"/>
        <v>#DIV/0!</v>
      </c>
      <c r="U1141" s="33"/>
    </row>
    <row r="1142" spans="1:21" ht="48" customHeight="1" x14ac:dyDescent="0.3">
      <c r="A1142" s="76" t="s">
        <v>748</v>
      </c>
      <c r="B1142" s="34"/>
      <c r="C1142" s="49" t="s">
        <v>717</v>
      </c>
      <c r="D1142" s="95">
        <f>D1143+D1146</f>
        <v>0</v>
      </c>
      <c r="E1142" s="131">
        <f t="shared" si="152"/>
        <v>2551.00344</v>
      </c>
      <c r="F1142" s="95">
        <f>F1143+F1146</f>
        <v>2551.00344</v>
      </c>
      <c r="G1142" s="95">
        <f>G1143+G1146</f>
        <v>0</v>
      </c>
      <c r="H1142" s="95">
        <f>H1143+H1146</f>
        <v>0</v>
      </c>
      <c r="I1142" s="131">
        <f t="shared" si="153"/>
        <v>1535.37444</v>
      </c>
      <c r="J1142" s="95">
        <f>J1143+J1146</f>
        <v>1535.37444</v>
      </c>
      <c r="K1142" s="95">
        <f>K1143+K1146</f>
        <v>0</v>
      </c>
      <c r="L1142" s="95">
        <f>L1143+L1146</f>
        <v>0</v>
      </c>
      <c r="M1142" s="131">
        <f t="shared" si="154"/>
        <v>1518.3552399999999</v>
      </c>
      <c r="N1142" s="95">
        <f>N1143+N1146</f>
        <v>1518.3552399999999</v>
      </c>
      <c r="O1142" s="95">
        <f>O1143+O1146</f>
        <v>0</v>
      </c>
      <c r="P1142" s="95">
        <f>P1143+P1146</f>
        <v>0</v>
      </c>
      <c r="Q1142" s="55">
        <f t="shared" si="155"/>
        <v>98.891527724012391</v>
      </c>
      <c r="R1142" s="55">
        <f t="shared" si="156"/>
        <v>98.891527724012391</v>
      </c>
      <c r="S1142" s="55" t="e">
        <f t="shared" si="157"/>
        <v>#DIV/0!</v>
      </c>
      <c r="T1142" s="55" t="e">
        <f t="shared" si="158"/>
        <v>#DIV/0!</v>
      </c>
      <c r="U1142" s="33"/>
    </row>
    <row r="1143" spans="1:21" ht="13.8" x14ac:dyDescent="0.3">
      <c r="A1143" s="76"/>
      <c r="B1143" s="34" t="s">
        <v>61</v>
      </c>
      <c r="C1143" s="36" t="s">
        <v>7</v>
      </c>
      <c r="D1143" s="95">
        <f>D1144+D1145</f>
        <v>0</v>
      </c>
      <c r="E1143" s="131">
        <f t="shared" si="152"/>
        <v>839.48924999999997</v>
      </c>
      <c r="F1143" s="95">
        <f>F1144+F1145</f>
        <v>839.48924999999997</v>
      </c>
      <c r="G1143" s="95">
        <f>G1144+G1145</f>
        <v>0</v>
      </c>
      <c r="H1143" s="95">
        <f>H1144+H1145</f>
        <v>0</v>
      </c>
      <c r="I1143" s="131">
        <f t="shared" si="153"/>
        <v>744.30824999999993</v>
      </c>
      <c r="J1143" s="95">
        <f>J1144+J1145</f>
        <v>744.30824999999993</v>
      </c>
      <c r="K1143" s="95">
        <f>K1144+K1145</f>
        <v>0</v>
      </c>
      <c r="L1143" s="95">
        <f>L1144+L1145</f>
        <v>0</v>
      </c>
      <c r="M1143" s="131">
        <f t="shared" si="154"/>
        <v>742.28980000000001</v>
      </c>
      <c r="N1143" s="95">
        <f>N1144+N1145</f>
        <v>742.28980000000001</v>
      </c>
      <c r="O1143" s="95">
        <f>O1144+O1145</f>
        <v>0</v>
      </c>
      <c r="P1143" s="95">
        <f>P1144+P1145</f>
        <v>0</v>
      </c>
      <c r="Q1143" s="55">
        <f t="shared" si="155"/>
        <v>99.72881531274173</v>
      </c>
      <c r="R1143" s="55">
        <f t="shared" si="156"/>
        <v>99.72881531274173</v>
      </c>
      <c r="S1143" s="55" t="e">
        <f t="shared" si="157"/>
        <v>#DIV/0!</v>
      </c>
      <c r="T1143" s="55" t="e">
        <f t="shared" si="158"/>
        <v>#DIV/0!</v>
      </c>
      <c r="U1143" s="33"/>
    </row>
    <row r="1144" spans="1:21" ht="27.6" x14ac:dyDescent="0.3">
      <c r="A1144" s="76"/>
      <c r="B1144" s="34" t="s">
        <v>202</v>
      </c>
      <c r="C1144" s="37" t="s">
        <v>36</v>
      </c>
      <c r="D1144" s="95"/>
      <c r="E1144" s="131">
        <f t="shared" si="152"/>
        <v>829.67700000000002</v>
      </c>
      <c r="F1144" s="95">
        <v>829.67700000000002</v>
      </c>
      <c r="G1144" s="95"/>
      <c r="H1144" s="95"/>
      <c r="I1144" s="131">
        <f t="shared" si="153"/>
        <v>734.49599999999998</v>
      </c>
      <c r="J1144" s="95">
        <v>734.49599999999998</v>
      </c>
      <c r="K1144" s="95"/>
      <c r="L1144" s="95"/>
      <c r="M1144" s="131">
        <f t="shared" si="154"/>
        <v>734.44799999999998</v>
      </c>
      <c r="N1144" s="95">
        <v>734.44799999999998</v>
      </c>
      <c r="O1144" s="95"/>
      <c r="P1144" s="95"/>
      <c r="Q1144" s="55">
        <f t="shared" si="155"/>
        <v>99.993464906548169</v>
      </c>
      <c r="R1144" s="55">
        <f t="shared" si="156"/>
        <v>99.993464906548169</v>
      </c>
      <c r="S1144" s="55" t="e">
        <f t="shared" si="157"/>
        <v>#DIV/0!</v>
      </c>
      <c r="T1144" s="55" t="e">
        <f t="shared" si="158"/>
        <v>#DIV/0!</v>
      </c>
      <c r="U1144" s="33"/>
    </row>
    <row r="1145" spans="1:21" ht="13.8" x14ac:dyDescent="0.3">
      <c r="A1145" s="76"/>
      <c r="B1145" s="34" t="s">
        <v>261</v>
      </c>
      <c r="C1145" s="37" t="s">
        <v>46</v>
      </c>
      <c r="D1145" s="95"/>
      <c r="E1145" s="131">
        <f t="shared" si="152"/>
        <v>9.8122500000000006</v>
      </c>
      <c r="F1145" s="95">
        <v>9.8122500000000006</v>
      </c>
      <c r="G1145" s="95"/>
      <c r="H1145" s="95"/>
      <c r="I1145" s="131">
        <f t="shared" si="153"/>
        <v>9.8122500000000006</v>
      </c>
      <c r="J1145" s="95">
        <v>9.8122500000000006</v>
      </c>
      <c r="K1145" s="95"/>
      <c r="L1145" s="95"/>
      <c r="M1145" s="131">
        <f t="shared" si="154"/>
        <v>7.8418000000000001</v>
      </c>
      <c r="N1145" s="95">
        <v>7.8418000000000001</v>
      </c>
      <c r="O1145" s="95"/>
      <c r="P1145" s="95"/>
      <c r="Q1145" s="55">
        <f t="shared" si="155"/>
        <v>79.918469260363324</v>
      </c>
      <c r="R1145" s="55">
        <f t="shared" si="156"/>
        <v>79.918469260363324</v>
      </c>
      <c r="S1145" s="55" t="e">
        <f t="shared" si="157"/>
        <v>#DIV/0!</v>
      </c>
      <c r="T1145" s="55" t="e">
        <f t="shared" si="158"/>
        <v>#DIV/0!</v>
      </c>
      <c r="U1145" s="33"/>
    </row>
    <row r="1146" spans="1:21" ht="27.6" x14ac:dyDescent="0.3">
      <c r="A1146" s="76"/>
      <c r="B1146" s="34" t="s">
        <v>145</v>
      </c>
      <c r="C1146" s="36" t="s">
        <v>9</v>
      </c>
      <c r="D1146" s="95"/>
      <c r="E1146" s="131">
        <f t="shared" si="152"/>
        <v>1711.5141900000001</v>
      </c>
      <c r="F1146" s="95">
        <v>1711.5141900000001</v>
      </c>
      <c r="G1146" s="95"/>
      <c r="H1146" s="95"/>
      <c r="I1146" s="131">
        <f t="shared" si="153"/>
        <v>791.06619000000001</v>
      </c>
      <c r="J1146" s="95">
        <v>791.06619000000001</v>
      </c>
      <c r="K1146" s="95"/>
      <c r="L1146" s="95"/>
      <c r="M1146" s="131">
        <f t="shared" si="154"/>
        <v>776.06543999999997</v>
      </c>
      <c r="N1146" s="95">
        <v>776.06543999999997</v>
      </c>
      <c r="O1146" s="95"/>
      <c r="P1146" s="95"/>
      <c r="Q1146" s="55">
        <f t="shared" si="155"/>
        <v>98.103730106326495</v>
      </c>
      <c r="R1146" s="55">
        <f t="shared" si="156"/>
        <v>98.103730106326495</v>
      </c>
      <c r="S1146" s="55" t="e">
        <f t="shared" si="157"/>
        <v>#DIV/0!</v>
      </c>
      <c r="T1146" s="55" t="e">
        <f t="shared" si="158"/>
        <v>#DIV/0!</v>
      </c>
      <c r="U1146" s="33"/>
    </row>
    <row r="1147" spans="1:21" ht="24" customHeight="1" x14ac:dyDescent="0.3">
      <c r="A1147" s="76" t="s">
        <v>807</v>
      </c>
      <c r="B1147" s="34"/>
      <c r="C1147" s="35" t="s">
        <v>749</v>
      </c>
      <c r="D1147" s="95">
        <f>D1148+D1150</f>
        <v>462</v>
      </c>
      <c r="E1147" s="131">
        <f t="shared" si="152"/>
        <v>462</v>
      </c>
      <c r="F1147" s="95">
        <f>F1148+F1150</f>
        <v>462</v>
      </c>
      <c r="G1147" s="95">
        <f>G1148+G1150</f>
        <v>0</v>
      </c>
      <c r="H1147" s="95">
        <f>H1148+H1150</f>
        <v>0</v>
      </c>
      <c r="I1147" s="131">
        <f t="shared" si="153"/>
        <v>235.35499999999999</v>
      </c>
      <c r="J1147" s="95">
        <f>J1148+J1150</f>
        <v>235.35499999999999</v>
      </c>
      <c r="K1147" s="95">
        <f>K1148+K1150</f>
        <v>0</v>
      </c>
      <c r="L1147" s="95">
        <f>L1148+L1150</f>
        <v>0</v>
      </c>
      <c r="M1147" s="131">
        <f t="shared" si="154"/>
        <v>209.10499999999999</v>
      </c>
      <c r="N1147" s="95">
        <f>N1148+N1150</f>
        <v>209.10499999999999</v>
      </c>
      <c r="O1147" s="95">
        <f>O1148+O1150</f>
        <v>0</v>
      </c>
      <c r="P1147" s="95">
        <f>P1148+P1150</f>
        <v>0</v>
      </c>
      <c r="Q1147" s="55">
        <f t="shared" si="155"/>
        <v>88.846635932952339</v>
      </c>
      <c r="R1147" s="55">
        <f t="shared" si="156"/>
        <v>88.846635932952339</v>
      </c>
      <c r="S1147" s="55" t="e">
        <f t="shared" si="157"/>
        <v>#DIV/0!</v>
      </c>
      <c r="T1147" s="55" t="e">
        <f t="shared" si="158"/>
        <v>#DIV/0!</v>
      </c>
      <c r="U1147" s="33"/>
    </row>
    <row r="1148" spans="1:21" ht="13.8" x14ac:dyDescent="0.3">
      <c r="A1148" s="76"/>
      <c r="B1148" s="34"/>
      <c r="C1148" s="36" t="s">
        <v>7</v>
      </c>
      <c r="D1148" s="95">
        <f>D1149</f>
        <v>462</v>
      </c>
      <c r="E1148" s="131">
        <f t="shared" si="152"/>
        <v>462</v>
      </c>
      <c r="F1148" s="95">
        <f>F1149</f>
        <v>462</v>
      </c>
      <c r="G1148" s="95">
        <f>G1149</f>
        <v>0</v>
      </c>
      <c r="H1148" s="95">
        <f>H1149</f>
        <v>0</v>
      </c>
      <c r="I1148" s="131">
        <f t="shared" si="153"/>
        <v>235.35499999999999</v>
      </c>
      <c r="J1148" s="95">
        <f>J1149</f>
        <v>235.35499999999999</v>
      </c>
      <c r="K1148" s="95">
        <f>K1149</f>
        <v>0</v>
      </c>
      <c r="L1148" s="95">
        <f>L1149</f>
        <v>0</v>
      </c>
      <c r="M1148" s="131">
        <f t="shared" si="154"/>
        <v>209.10499999999999</v>
      </c>
      <c r="N1148" s="95">
        <f>N1149</f>
        <v>209.10499999999999</v>
      </c>
      <c r="O1148" s="95">
        <f>O1149</f>
        <v>0</v>
      </c>
      <c r="P1148" s="95">
        <f>P1149</f>
        <v>0</v>
      </c>
      <c r="Q1148" s="55">
        <f t="shared" si="155"/>
        <v>88.846635932952339</v>
      </c>
      <c r="R1148" s="55">
        <f t="shared" si="156"/>
        <v>88.846635932952339</v>
      </c>
      <c r="S1148" s="55" t="e">
        <f t="shared" si="157"/>
        <v>#DIV/0!</v>
      </c>
      <c r="T1148" s="55" t="e">
        <f t="shared" si="158"/>
        <v>#DIV/0!</v>
      </c>
      <c r="U1148" s="33"/>
    </row>
    <row r="1149" spans="1:21" ht="13.8" x14ac:dyDescent="0.3">
      <c r="A1149" s="76"/>
      <c r="B1149" s="34"/>
      <c r="C1149" s="37" t="s">
        <v>44</v>
      </c>
      <c r="D1149" s="95">
        <v>462</v>
      </c>
      <c r="E1149" s="131">
        <f t="shared" si="152"/>
        <v>462</v>
      </c>
      <c r="F1149" s="95">
        <v>462</v>
      </c>
      <c r="G1149" s="95"/>
      <c r="H1149" s="95"/>
      <c r="I1149" s="131">
        <f t="shared" si="153"/>
        <v>235.35499999999999</v>
      </c>
      <c r="J1149" s="95">
        <v>235.35499999999999</v>
      </c>
      <c r="K1149" s="95"/>
      <c r="L1149" s="95"/>
      <c r="M1149" s="131">
        <f t="shared" si="154"/>
        <v>209.10499999999999</v>
      </c>
      <c r="N1149" s="95">
        <v>209.10499999999999</v>
      </c>
      <c r="O1149" s="95"/>
      <c r="P1149" s="95"/>
      <c r="Q1149" s="55">
        <f t="shared" si="155"/>
        <v>88.846635932952339</v>
      </c>
      <c r="R1149" s="55">
        <f t="shared" si="156"/>
        <v>88.846635932952339</v>
      </c>
      <c r="S1149" s="55" t="e">
        <f t="shared" si="157"/>
        <v>#DIV/0!</v>
      </c>
      <c r="T1149" s="55" t="e">
        <f t="shared" si="158"/>
        <v>#DIV/0!</v>
      </c>
      <c r="U1149" s="33"/>
    </row>
    <row r="1150" spans="1:21" ht="27.6" x14ac:dyDescent="0.3">
      <c r="A1150" s="76"/>
      <c r="B1150" s="34"/>
      <c r="C1150" s="36" t="s">
        <v>9</v>
      </c>
      <c r="D1150" s="95"/>
      <c r="E1150" s="131">
        <f t="shared" si="152"/>
        <v>0</v>
      </c>
      <c r="F1150" s="95"/>
      <c r="G1150" s="95"/>
      <c r="H1150" s="95"/>
      <c r="I1150" s="131">
        <f t="shared" si="153"/>
        <v>0</v>
      </c>
      <c r="J1150" s="95"/>
      <c r="K1150" s="95"/>
      <c r="L1150" s="95"/>
      <c r="M1150" s="131">
        <f t="shared" si="154"/>
        <v>0</v>
      </c>
      <c r="N1150" s="95"/>
      <c r="O1150" s="95"/>
      <c r="P1150" s="95"/>
      <c r="Q1150" s="55" t="e">
        <f t="shared" si="155"/>
        <v>#DIV/0!</v>
      </c>
      <c r="R1150" s="55" t="e">
        <f t="shared" si="156"/>
        <v>#DIV/0!</v>
      </c>
      <c r="S1150" s="55" t="e">
        <f t="shared" si="157"/>
        <v>#DIV/0!</v>
      </c>
      <c r="T1150" s="55" t="e">
        <f t="shared" si="158"/>
        <v>#DIV/0!</v>
      </c>
      <c r="U1150" s="33"/>
    </row>
    <row r="1151" spans="1:21" ht="25.5" customHeight="1" x14ac:dyDescent="0.3">
      <c r="A1151" s="76" t="s">
        <v>719</v>
      </c>
      <c r="B1151" s="34"/>
      <c r="C1151" s="35" t="s">
        <v>720</v>
      </c>
      <c r="D1151" s="95">
        <f>D1152+D1155</f>
        <v>2784</v>
      </c>
      <c r="E1151" s="131">
        <f t="shared" si="152"/>
        <v>9367.1043300000001</v>
      </c>
      <c r="F1151" s="95">
        <f>F1152+F1155</f>
        <v>5555.8828400000002</v>
      </c>
      <c r="G1151" s="95">
        <f>G1152+G1155</f>
        <v>3811.2214899999999</v>
      </c>
      <c r="H1151" s="95">
        <f>H1152+H1155</f>
        <v>0</v>
      </c>
      <c r="I1151" s="131">
        <f t="shared" si="153"/>
        <v>5843.2873900000004</v>
      </c>
      <c r="J1151" s="95">
        <f>J1152+J1155</f>
        <v>2611.1093300000002</v>
      </c>
      <c r="K1151" s="95">
        <f>K1152+K1155</f>
        <v>3232.1780600000002</v>
      </c>
      <c r="L1151" s="95">
        <f>L1152+L1155</f>
        <v>0</v>
      </c>
      <c r="M1151" s="131">
        <f t="shared" si="154"/>
        <v>2430.4564300000002</v>
      </c>
      <c r="N1151" s="95">
        <f>N1152+N1155</f>
        <v>1558.9199599999999</v>
      </c>
      <c r="O1151" s="95">
        <f>O1152+O1155</f>
        <v>871.53647000000001</v>
      </c>
      <c r="P1151" s="95">
        <f>P1152+P1155</f>
        <v>0</v>
      </c>
      <c r="Q1151" s="55">
        <f t="shared" si="155"/>
        <v>41.593990981162406</v>
      </c>
      <c r="R1151" s="55">
        <f t="shared" si="156"/>
        <v>59.703358342333367</v>
      </c>
      <c r="S1151" s="55">
        <f t="shared" si="157"/>
        <v>26.964370582974627</v>
      </c>
      <c r="T1151" s="55" t="e">
        <f t="shared" si="158"/>
        <v>#DIV/0!</v>
      </c>
      <c r="U1151" s="33"/>
    </row>
    <row r="1152" spans="1:21" ht="13.8" x14ac:dyDescent="0.3">
      <c r="A1152" s="76"/>
      <c r="B1152" s="34"/>
      <c r="C1152" s="36" t="s">
        <v>7</v>
      </c>
      <c r="D1152" s="95">
        <f>D1153+D1154</f>
        <v>0</v>
      </c>
      <c r="E1152" s="131">
        <f t="shared" si="152"/>
        <v>0</v>
      </c>
      <c r="F1152" s="95">
        <f>F1153+F1154</f>
        <v>0</v>
      </c>
      <c r="G1152" s="95">
        <f>G1153+G1154</f>
        <v>0</v>
      </c>
      <c r="H1152" s="95">
        <f>H1153+H1154</f>
        <v>0</v>
      </c>
      <c r="I1152" s="131">
        <f t="shared" si="153"/>
        <v>0</v>
      </c>
      <c r="J1152" s="95">
        <f>J1153+J1154</f>
        <v>0</v>
      </c>
      <c r="K1152" s="95">
        <f>K1153+K1154</f>
        <v>0</v>
      </c>
      <c r="L1152" s="95">
        <f>L1153+L1154</f>
        <v>0</v>
      </c>
      <c r="M1152" s="131">
        <f t="shared" si="154"/>
        <v>0</v>
      </c>
      <c r="N1152" s="95">
        <f>N1153+N1154</f>
        <v>0</v>
      </c>
      <c r="O1152" s="95">
        <f>O1153+O1154</f>
        <v>0</v>
      </c>
      <c r="P1152" s="95">
        <f>P1153+P1154</f>
        <v>0</v>
      </c>
      <c r="Q1152" s="55" t="e">
        <f t="shared" si="155"/>
        <v>#DIV/0!</v>
      </c>
      <c r="R1152" s="55" t="e">
        <f t="shared" si="156"/>
        <v>#DIV/0!</v>
      </c>
      <c r="S1152" s="55" t="e">
        <f t="shared" si="157"/>
        <v>#DIV/0!</v>
      </c>
      <c r="T1152" s="55" t="e">
        <f t="shared" si="158"/>
        <v>#DIV/0!</v>
      </c>
      <c r="U1152" s="33"/>
    </row>
    <row r="1153" spans="1:21" ht="19.5" customHeight="1" x14ac:dyDescent="0.3">
      <c r="A1153" s="76"/>
      <c r="B1153" s="34" t="s">
        <v>202</v>
      </c>
      <c r="C1153" s="37" t="s">
        <v>36</v>
      </c>
      <c r="D1153" s="95"/>
      <c r="E1153" s="131">
        <f t="shared" si="152"/>
        <v>0</v>
      </c>
      <c r="F1153" s="95"/>
      <c r="G1153" s="95"/>
      <c r="H1153" s="95"/>
      <c r="I1153" s="131">
        <f t="shared" si="153"/>
        <v>0</v>
      </c>
      <c r="J1153" s="95"/>
      <c r="K1153" s="95"/>
      <c r="L1153" s="95"/>
      <c r="M1153" s="131">
        <f t="shared" si="154"/>
        <v>0</v>
      </c>
      <c r="N1153" s="95"/>
      <c r="O1153" s="95"/>
      <c r="P1153" s="95"/>
      <c r="Q1153" s="55" t="e">
        <f t="shared" si="155"/>
        <v>#DIV/0!</v>
      </c>
      <c r="R1153" s="55" t="e">
        <f t="shared" si="156"/>
        <v>#DIV/0!</v>
      </c>
      <c r="S1153" s="55" t="e">
        <f t="shared" si="157"/>
        <v>#DIV/0!</v>
      </c>
      <c r="T1153" s="55" t="e">
        <f t="shared" si="158"/>
        <v>#DIV/0!</v>
      </c>
      <c r="U1153" s="33"/>
    </row>
    <row r="1154" spans="1:21" ht="13.8" x14ac:dyDescent="0.3">
      <c r="A1154" s="76"/>
      <c r="B1154" s="34" t="s">
        <v>261</v>
      </c>
      <c r="C1154" s="37" t="s">
        <v>46</v>
      </c>
      <c r="D1154" s="95"/>
      <c r="E1154" s="131">
        <f t="shared" si="152"/>
        <v>0</v>
      </c>
      <c r="F1154" s="95"/>
      <c r="G1154" s="95"/>
      <c r="H1154" s="95"/>
      <c r="I1154" s="131">
        <f t="shared" si="153"/>
        <v>0</v>
      </c>
      <c r="J1154" s="95"/>
      <c r="K1154" s="95"/>
      <c r="L1154" s="95"/>
      <c r="M1154" s="131">
        <f t="shared" si="154"/>
        <v>0</v>
      </c>
      <c r="N1154" s="95"/>
      <c r="O1154" s="95"/>
      <c r="P1154" s="95"/>
      <c r="Q1154" s="55" t="e">
        <f t="shared" si="155"/>
        <v>#DIV/0!</v>
      </c>
      <c r="R1154" s="55" t="e">
        <f t="shared" si="156"/>
        <v>#DIV/0!</v>
      </c>
      <c r="S1154" s="55" t="e">
        <f t="shared" si="157"/>
        <v>#DIV/0!</v>
      </c>
      <c r="T1154" s="55" t="e">
        <f t="shared" si="158"/>
        <v>#DIV/0!</v>
      </c>
      <c r="U1154" s="33"/>
    </row>
    <row r="1155" spans="1:21" ht="27.6" x14ac:dyDescent="0.3">
      <c r="A1155" s="76"/>
      <c r="B1155" s="34" t="s">
        <v>145</v>
      </c>
      <c r="C1155" s="36" t="s">
        <v>9</v>
      </c>
      <c r="D1155" s="95">
        <v>2784</v>
      </c>
      <c r="E1155" s="131">
        <f t="shared" si="152"/>
        <v>9367.1043300000001</v>
      </c>
      <c r="F1155" s="95">
        <v>5555.8828400000002</v>
      </c>
      <c r="G1155" s="95">
        <v>3811.2214899999999</v>
      </c>
      <c r="H1155" s="95"/>
      <c r="I1155" s="131">
        <f t="shared" si="153"/>
        <v>5843.2873900000004</v>
      </c>
      <c r="J1155" s="95">
        <v>2611.1093300000002</v>
      </c>
      <c r="K1155" s="95">
        <v>3232.1780600000002</v>
      </c>
      <c r="L1155" s="95"/>
      <c r="M1155" s="131">
        <f t="shared" si="154"/>
        <v>2430.4564300000002</v>
      </c>
      <c r="N1155" s="95">
        <v>1558.9199599999999</v>
      </c>
      <c r="O1155" s="95">
        <v>871.53647000000001</v>
      </c>
      <c r="P1155" s="95"/>
      <c r="Q1155" s="55">
        <f t="shared" si="155"/>
        <v>41.593990981162406</v>
      </c>
      <c r="R1155" s="55">
        <f t="shared" si="156"/>
        <v>59.703358342333367</v>
      </c>
      <c r="S1155" s="55">
        <f t="shared" si="157"/>
        <v>26.964370582974627</v>
      </c>
      <c r="T1155" s="55" t="e">
        <f t="shared" si="158"/>
        <v>#DIV/0!</v>
      </c>
      <c r="U1155" s="33"/>
    </row>
    <row r="1156" spans="1:21" ht="27.75" customHeight="1" x14ac:dyDescent="0.3">
      <c r="A1156" s="76" t="s">
        <v>721</v>
      </c>
      <c r="B1156" s="34"/>
      <c r="C1156" s="35" t="s">
        <v>722</v>
      </c>
      <c r="D1156" s="95">
        <f>D1159</f>
        <v>0</v>
      </c>
      <c r="E1156" s="131">
        <f t="shared" si="152"/>
        <v>119.5</v>
      </c>
      <c r="F1156" s="95">
        <f>F1159+F1157</f>
        <v>119.5</v>
      </c>
      <c r="G1156" s="95">
        <f>G1159+G1157</f>
        <v>0</v>
      </c>
      <c r="H1156" s="95">
        <f>H1159+H1157</f>
        <v>0</v>
      </c>
      <c r="I1156" s="131">
        <f t="shared" si="153"/>
        <v>64.5</v>
      </c>
      <c r="J1156" s="95">
        <f>J1159+J1157</f>
        <v>64.5</v>
      </c>
      <c r="K1156" s="95">
        <f>K1159+K1157</f>
        <v>0</v>
      </c>
      <c r="L1156" s="95">
        <f>L1159+L1157</f>
        <v>0</v>
      </c>
      <c r="M1156" s="131">
        <f t="shared" si="154"/>
        <v>2.7412000000000001</v>
      </c>
      <c r="N1156" s="95">
        <f>N1159+N1157</f>
        <v>2.7412000000000001</v>
      </c>
      <c r="O1156" s="95">
        <f>O1159+O1157</f>
        <v>0</v>
      </c>
      <c r="P1156" s="95">
        <f>P1159+P1157</f>
        <v>0</v>
      </c>
      <c r="Q1156" s="55">
        <f t="shared" si="155"/>
        <v>4.249922480620155</v>
      </c>
      <c r="R1156" s="55">
        <f t="shared" si="156"/>
        <v>4.249922480620155</v>
      </c>
      <c r="S1156" s="55" t="e">
        <f t="shared" si="157"/>
        <v>#DIV/0!</v>
      </c>
      <c r="T1156" s="55" t="e">
        <f t="shared" si="158"/>
        <v>#DIV/0!</v>
      </c>
      <c r="U1156" s="33"/>
    </row>
    <row r="1157" spans="1:21" ht="13.8" x14ac:dyDescent="0.3">
      <c r="A1157" s="76"/>
      <c r="B1157" s="34"/>
      <c r="C1157" s="36" t="s">
        <v>7</v>
      </c>
      <c r="D1157" s="95"/>
      <c r="E1157" s="131">
        <f t="shared" si="152"/>
        <v>13.120799999999999</v>
      </c>
      <c r="F1157" s="95">
        <f>F1158</f>
        <v>13.120799999999999</v>
      </c>
      <c r="G1157" s="95">
        <f>G1158</f>
        <v>0</v>
      </c>
      <c r="H1157" s="95">
        <f>H1158</f>
        <v>0</v>
      </c>
      <c r="I1157" s="131">
        <f t="shared" si="153"/>
        <v>13.120799999999999</v>
      </c>
      <c r="J1157" s="95">
        <f>J1158</f>
        <v>13.120799999999999</v>
      </c>
      <c r="K1157" s="95">
        <f>K1158</f>
        <v>0</v>
      </c>
      <c r="L1157" s="95"/>
      <c r="M1157" s="131">
        <f t="shared" si="154"/>
        <v>2.7412000000000001</v>
      </c>
      <c r="N1157" s="95">
        <f>N1158</f>
        <v>2.7412000000000001</v>
      </c>
      <c r="O1157" s="95">
        <f>O1158</f>
        <v>0</v>
      </c>
      <c r="P1157" s="95"/>
      <c r="Q1157" s="55">
        <f t="shared" si="155"/>
        <v>20.892018779342724</v>
      </c>
      <c r="R1157" s="55">
        <f t="shared" si="156"/>
        <v>20.892018779342724</v>
      </c>
      <c r="S1157" s="55" t="e">
        <f t="shared" si="157"/>
        <v>#DIV/0!</v>
      </c>
      <c r="T1157" s="55" t="e">
        <f t="shared" si="158"/>
        <v>#DIV/0!</v>
      </c>
      <c r="U1157" s="33"/>
    </row>
    <row r="1158" spans="1:21" ht="27.75" customHeight="1" x14ac:dyDescent="0.3">
      <c r="A1158" s="76"/>
      <c r="B1158" s="34"/>
      <c r="C1158" s="37" t="s">
        <v>36</v>
      </c>
      <c r="D1158" s="95"/>
      <c r="E1158" s="131">
        <f t="shared" si="152"/>
        <v>13.120799999999999</v>
      </c>
      <c r="F1158" s="95">
        <v>13.120799999999999</v>
      </c>
      <c r="G1158" s="95"/>
      <c r="H1158" s="95"/>
      <c r="I1158" s="131">
        <f t="shared" si="153"/>
        <v>13.120799999999999</v>
      </c>
      <c r="J1158" s="95">
        <v>13.120799999999999</v>
      </c>
      <c r="K1158" s="95"/>
      <c r="L1158" s="95"/>
      <c r="M1158" s="131">
        <f t="shared" si="154"/>
        <v>2.7412000000000001</v>
      </c>
      <c r="N1158" s="95">
        <v>2.7412000000000001</v>
      </c>
      <c r="O1158" s="95"/>
      <c r="P1158" s="95"/>
      <c r="Q1158" s="55">
        <f t="shared" si="155"/>
        <v>20.892018779342724</v>
      </c>
      <c r="R1158" s="55">
        <f t="shared" si="156"/>
        <v>20.892018779342724</v>
      </c>
      <c r="S1158" s="55" t="e">
        <f t="shared" si="157"/>
        <v>#DIV/0!</v>
      </c>
      <c r="T1158" s="55" t="e">
        <f t="shared" si="158"/>
        <v>#DIV/0!</v>
      </c>
      <c r="U1158" s="33"/>
    </row>
    <row r="1159" spans="1:21" ht="27.6" x14ac:dyDescent="0.3">
      <c r="A1159" s="76"/>
      <c r="B1159" s="34" t="s">
        <v>145</v>
      </c>
      <c r="C1159" s="36" t="s">
        <v>9</v>
      </c>
      <c r="D1159" s="95"/>
      <c r="E1159" s="131">
        <f t="shared" si="152"/>
        <v>106.3792</v>
      </c>
      <c r="F1159" s="95">
        <v>106.3792</v>
      </c>
      <c r="G1159" s="95"/>
      <c r="H1159" s="95"/>
      <c r="I1159" s="131">
        <f t="shared" si="153"/>
        <v>51.379199999999997</v>
      </c>
      <c r="J1159" s="95">
        <v>51.379199999999997</v>
      </c>
      <c r="K1159" s="95"/>
      <c r="L1159" s="95"/>
      <c r="M1159" s="131">
        <f t="shared" si="154"/>
        <v>0</v>
      </c>
      <c r="N1159" s="95"/>
      <c r="O1159" s="95"/>
      <c r="P1159" s="95"/>
      <c r="Q1159" s="55">
        <f t="shared" si="155"/>
        <v>0</v>
      </c>
      <c r="R1159" s="55">
        <f t="shared" si="156"/>
        <v>0</v>
      </c>
      <c r="S1159" s="55" t="e">
        <f t="shared" si="157"/>
        <v>#DIV/0!</v>
      </c>
      <c r="T1159" s="55" t="e">
        <f t="shared" si="158"/>
        <v>#DIV/0!</v>
      </c>
      <c r="U1159" s="33"/>
    </row>
    <row r="1160" spans="1:21" ht="48" x14ac:dyDescent="0.3">
      <c r="A1160" s="76" t="s">
        <v>808</v>
      </c>
      <c r="B1160" s="34"/>
      <c r="C1160" s="47" t="s">
        <v>723</v>
      </c>
      <c r="D1160" s="92">
        <f>D1166+D1171</f>
        <v>3094.2</v>
      </c>
      <c r="E1160" s="93">
        <f t="shared" si="152"/>
        <v>4842.7092700000003</v>
      </c>
      <c r="F1160" s="92">
        <f t="shared" ref="F1160:H1161" si="168">F1166+F1171</f>
        <v>4142.7167600000002</v>
      </c>
      <c r="G1160" s="92">
        <f t="shared" si="168"/>
        <v>699.99251000000004</v>
      </c>
      <c r="H1160" s="92">
        <f t="shared" si="168"/>
        <v>0</v>
      </c>
      <c r="I1160" s="93">
        <f t="shared" si="153"/>
        <v>2087.14255</v>
      </c>
      <c r="J1160" s="92">
        <f t="shared" ref="J1160:L1161" si="169">J1166+J1171</f>
        <v>1885.5093400000001</v>
      </c>
      <c r="K1160" s="92">
        <f t="shared" si="169"/>
        <v>201.63320999999999</v>
      </c>
      <c r="L1160" s="92">
        <f t="shared" si="169"/>
        <v>0</v>
      </c>
      <c r="M1160" s="93">
        <f t="shared" si="154"/>
        <v>1683.15571</v>
      </c>
      <c r="N1160" s="92">
        <f t="shared" ref="N1160:P1161" si="170">N1166+N1171</f>
        <v>1482.8016600000001</v>
      </c>
      <c r="O1160" s="92">
        <f t="shared" si="170"/>
        <v>200.35405</v>
      </c>
      <c r="P1160" s="92">
        <f t="shared" si="170"/>
        <v>0</v>
      </c>
      <c r="Q1160" s="55">
        <f t="shared" si="155"/>
        <v>80.644022613596761</v>
      </c>
      <c r="R1160" s="55">
        <f t="shared" si="156"/>
        <v>78.641968434905763</v>
      </c>
      <c r="S1160" s="55">
        <f t="shared" si="157"/>
        <v>99.365600537728881</v>
      </c>
      <c r="T1160" s="55" t="e">
        <f t="shared" si="158"/>
        <v>#DIV/0!</v>
      </c>
      <c r="U1160" s="33" t="e">
        <f>M1160/#REF!%</f>
        <v>#REF!</v>
      </c>
    </row>
    <row r="1161" spans="1:21" ht="13.8" x14ac:dyDescent="0.3">
      <c r="A1161" s="76"/>
      <c r="B1161" s="34"/>
      <c r="C1161" s="36" t="s">
        <v>7</v>
      </c>
      <c r="D1161" s="95">
        <f>D1167+D1172</f>
        <v>1191.8</v>
      </c>
      <c r="E1161" s="131">
        <f t="shared" si="152"/>
        <v>1193.835</v>
      </c>
      <c r="F1161" s="95">
        <f t="shared" si="168"/>
        <v>1193.835</v>
      </c>
      <c r="G1161" s="95">
        <f t="shared" si="168"/>
        <v>0</v>
      </c>
      <c r="H1161" s="95">
        <f t="shared" si="168"/>
        <v>0</v>
      </c>
      <c r="I1161" s="131">
        <f t="shared" si="153"/>
        <v>717.66558000000009</v>
      </c>
      <c r="J1161" s="95">
        <f t="shared" si="169"/>
        <v>717.66558000000009</v>
      </c>
      <c r="K1161" s="95">
        <f t="shared" si="169"/>
        <v>0</v>
      </c>
      <c r="L1161" s="95">
        <f t="shared" si="169"/>
        <v>0</v>
      </c>
      <c r="M1161" s="131">
        <f t="shared" si="154"/>
        <v>646.09023000000002</v>
      </c>
      <c r="N1161" s="95">
        <f t="shared" si="170"/>
        <v>646.09023000000002</v>
      </c>
      <c r="O1161" s="95">
        <f t="shared" si="170"/>
        <v>0</v>
      </c>
      <c r="P1161" s="95">
        <f t="shared" si="170"/>
        <v>0</v>
      </c>
      <c r="Q1161" s="55">
        <f t="shared" si="155"/>
        <v>90.026643050095828</v>
      </c>
      <c r="R1161" s="55">
        <f t="shared" si="156"/>
        <v>90.026643050095828</v>
      </c>
      <c r="S1161" s="55" t="e">
        <f t="shared" si="157"/>
        <v>#DIV/0!</v>
      </c>
      <c r="T1161" s="55" t="e">
        <f t="shared" si="158"/>
        <v>#DIV/0!</v>
      </c>
      <c r="U1161" s="33" t="e">
        <f>M1161/#REF!%</f>
        <v>#REF!</v>
      </c>
    </row>
    <row r="1162" spans="1:21" ht="27.6" x14ac:dyDescent="0.3">
      <c r="A1162" s="76"/>
      <c r="B1162" s="34" t="s">
        <v>202</v>
      </c>
      <c r="C1162" s="37" t="s">
        <v>36</v>
      </c>
      <c r="D1162" s="95">
        <f>D1168</f>
        <v>450</v>
      </c>
      <c r="E1162" s="131">
        <f t="shared" si="152"/>
        <v>453.274</v>
      </c>
      <c r="F1162" s="95">
        <f>F1168</f>
        <v>453.274</v>
      </c>
      <c r="G1162" s="95">
        <f>G1168</f>
        <v>0</v>
      </c>
      <c r="H1162" s="95">
        <f>H1168</f>
        <v>0</v>
      </c>
      <c r="I1162" s="131">
        <f t="shared" si="153"/>
        <v>332.20458000000002</v>
      </c>
      <c r="J1162" s="95">
        <f>J1168</f>
        <v>332.20458000000002</v>
      </c>
      <c r="K1162" s="95">
        <f>K1168</f>
        <v>0</v>
      </c>
      <c r="L1162" s="95">
        <f>L1168</f>
        <v>0</v>
      </c>
      <c r="M1162" s="131">
        <f t="shared" si="154"/>
        <v>332.20434</v>
      </c>
      <c r="N1162" s="95">
        <f>N1168</f>
        <v>332.20434</v>
      </c>
      <c r="O1162" s="95">
        <f>O1168</f>
        <v>0</v>
      </c>
      <c r="P1162" s="95">
        <f>P1168</f>
        <v>0</v>
      </c>
      <c r="Q1162" s="55">
        <f t="shared" si="155"/>
        <v>99.999927755360858</v>
      </c>
      <c r="R1162" s="55">
        <f t="shared" si="156"/>
        <v>99.999927755360858</v>
      </c>
      <c r="S1162" s="55" t="e">
        <f t="shared" si="157"/>
        <v>#DIV/0!</v>
      </c>
      <c r="T1162" s="55" t="e">
        <f t="shared" si="158"/>
        <v>#DIV/0!</v>
      </c>
      <c r="U1162" s="33" t="e">
        <f>M1162/#REF!%</f>
        <v>#REF!</v>
      </c>
    </row>
    <row r="1163" spans="1:21" ht="13.8" x14ac:dyDescent="0.3">
      <c r="A1163" s="76"/>
      <c r="B1163" s="34" t="s">
        <v>247</v>
      </c>
      <c r="C1163" s="37" t="s">
        <v>44</v>
      </c>
      <c r="D1163" s="95">
        <f>D1173</f>
        <v>741.8</v>
      </c>
      <c r="E1163" s="131">
        <f t="shared" si="152"/>
        <v>740.56100000000004</v>
      </c>
      <c r="F1163" s="95">
        <f>F1173</f>
        <v>740.56100000000004</v>
      </c>
      <c r="G1163" s="95">
        <f>G1173</f>
        <v>0</v>
      </c>
      <c r="H1163" s="95">
        <f>H1173</f>
        <v>0</v>
      </c>
      <c r="I1163" s="131">
        <f t="shared" si="153"/>
        <v>385.46100000000001</v>
      </c>
      <c r="J1163" s="95">
        <f>J1173</f>
        <v>385.46100000000001</v>
      </c>
      <c r="K1163" s="95">
        <f>K1173</f>
        <v>0</v>
      </c>
      <c r="L1163" s="95">
        <f>L1173</f>
        <v>0</v>
      </c>
      <c r="M1163" s="131">
        <f t="shared" si="154"/>
        <v>313.88589000000002</v>
      </c>
      <c r="N1163" s="95">
        <f>N1173</f>
        <v>313.88589000000002</v>
      </c>
      <c r="O1163" s="95">
        <f>O1173</f>
        <v>0</v>
      </c>
      <c r="P1163" s="95">
        <f>P1173</f>
        <v>0</v>
      </c>
      <c r="Q1163" s="55">
        <f t="shared" ref="Q1163:Q1226" si="171">M1163/I1163*100</f>
        <v>81.431296551402085</v>
      </c>
      <c r="R1163" s="55">
        <f t="shared" ref="R1163:R1226" si="172">N1163/J1163*100</f>
        <v>81.431296551402085</v>
      </c>
      <c r="S1163" s="55" t="e">
        <f t="shared" ref="S1163:S1226" si="173">O1163/K1163*100</f>
        <v>#DIV/0!</v>
      </c>
      <c r="T1163" s="55" t="e">
        <f t="shared" ref="T1163:T1226" si="174">P1163/L1163*100</f>
        <v>#DIV/0!</v>
      </c>
      <c r="U1163" s="33" t="e">
        <f>M1163/#REF!%</f>
        <v>#REF!</v>
      </c>
    </row>
    <row r="1164" spans="1:21" ht="13.8" x14ac:dyDescent="0.3">
      <c r="A1164" s="76"/>
      <c r="B1164" s="34" t="s">
        <v>261</v>
      </c>
      <c r="C1164" s="37" t="s">
        <v>46</v>
      </c>
      <c r="D1164" s="95">
        <f>D1169</f>
        <v>0</v>
      </c>
      <c r="E1164" s="131">
        <f t="shared" si="152"/>
        <v>0</v>
      </c>
      <c r="F1164" s="95">
        <f>F1169</f>
        <v>0</v>
      </c>
      <c r="G1164" s="95">
        <f>G1169</f>
        <v>0</v>
      </c>
      <c r="H1164" s="95">
        <f>H1169</f>
        <v>0</v>
      </c>
      <c r="I1164" s="131">
        <f t="shared" si="153"/>
        <v>0</v>
      </c>
      <c r="J1164" s="95">
        <f>J1169</f>
        <v>0</v>
      </c>
      <c r="K1164" s="95">
        <f>K1169</f>
        <v>0</v>
      </c>
      <c r="L1164" s="95">
        <f>L1169</f>
        <v>0</v>
      </c>
      <c r="M1164" s="131">
        <f t="shared" si="154"/>
        <v>0</v>
      </c>
      <c r="N1164" s="95">
        <f>N1169</f>
        <v>0</v>
      </c>
      <c r="O1164" s="95">
        <f>O1169</f>
        <v>0</v>
      </c>
      <c r="P1164" s="95">
        <f>P1169</f>
        <v>0</v>
      </c>
      <c r="Q1164" s="55" t="e">
        <f t="shared" si="171"/>
        <v>#DIV/0!</v>
      </c>
      <c r="R1164" s="55" t="e">
        <f t="shared" si="172"/>
        <v>#DIV/0!</v>
      </c>
      <c r="S1164" s="55" t="e">
        <f t="shared" si="173"/>
        <v>#DIV/0!</v>
      </c>
      <c r="T1164" s="55" t="e">
        <f t="shared" si="174"/>
        <v>#DIV/0!</v>
      </c>
      <c r="U1164" s="33" t="e">
        <f>M1164/#REF!%</f>
        <v>#REF!</v>
      </c>
    </row>
    <row r="1165" spans="1:21" ht="27.6" x14ac:dyDescent="0.3">
      <c r="A1165" s="76"/>
      <c r="B1165" s="34" t="s">
        <v>145</v>
      </c>
      <c r="C1165" s="36" t="s">
        <v>9</v>
      </c>
      <c r="D1165" s="95">
        <f>D1170+D1174</f>
        <v>1902.4</v>
      </c>
      <c r="E1165" s="131">
        <f t="shared" ref="E1165:E1228" si="175">F1165+G1165</f>
        <v>3648.8742700000003</v>
      </c>
      <c r="F1165" s="95">
        <f>F1170+F1174</f>
        <v>2948.8817600000002</v>
      </c>
      <c r="G1165" s="95">
        <f>G1170+G1174</f>
        <v>699.99251000000004</v>
      </c>
      <c r="H1165" s="95">
        <f>H1170+H1174</f>
        <v>0</v>
      </c>
      <c r="I1165" s="131">
        <f t="shared" ref="I1165:I1228" si="176">J1165+K1165</f>
        <v>1369.4769699999999</v>
      </c>
      <c r="J1165" s="95">
        <f>J1170+J1174</f>
        <v>1167.84376</v>
      </c>
      <c r="K1165" s="95">
        <f>K1170+K1174</f>
        <v>201.63320999999999</v>
      </c>
      <c r="L1165" s="95">
        <f>L1170+L1174</f>
        <v>0</v>
      </c>
      <c r="M1165" s="131">
        <f t="shared" ref="M1165:M1228" si="177">N1165+O1165</f>
        <v>1037.06548</v>
      </c>
      <c r="N1165" s="95">
        <f>N1170+N1174</f>
        <v>836.71143000000006</v>
      </c>
      <c r="O1165" s="95">
        <f>O1170+O1174</f>
        <v>200.35405</v>
      </c>
      <c r="P1165" s="95">
        <f>P1170+P1174</f>
        <v>0</v>
      </c>
      <c r="Q1165" s="55">
        <f t="shared" si="171"/>
        <v>75.727120843806532</v>
      </c>
      <c r="R1165" s="55">
        <f t="shared" si="172"/>
        <v>71.645836425927385</v>
      </c>
      <c r="S1165" s="55">
        <f t="shared" si="173"/>
        <v>99.365600537728881</v>
      </c>
      <c r="T1165" s="55" t="e">
        <f t="shared" si="174"/>
        <v>#DIV/0!</v>
      </c>
      <c r="U1165" s="33" t="e">
        <f>M1165/#REF!%</f>
        <v>#REF!</v>
      </c>
    </row>
    <row r="1166" spans="1:21" ht="39" customHeight="1" x14ac:dyDescent="0.3">
      <c r="A1166" s="76" t="s">
        <v>809</v>
      </c>
      <c r="B1166" s="34"/>
      <c r="C1166" s="47" t="s">
        <v>724</v>
      </c>
      <c r="D1166" s="95">
        <f>D1167+D1170</f>
        <v>2352.4</v>
      </c>
      <c r="E1166" s="131">
        <f t="shared" si="175"/>
        <v>4100.9092700000001</v>
      </c>
      <c r="F1166" s="95">
        <f>F1167+F1170</f>
        <v>3400.9167600000001</v>
      </c>
      <c r="G1166" s="95">
        <f>G1167+G1170</f>
        <v>699.99251000000004</v>
      </c>
      <c r="H1166" s="95">
        <f>H1167+H1170</f>
        <v>0</v>
      </c>
      <c r="I1166" s="131">
        <f t="shared" si="176"/>
        <v>1700.44255</v>
      </c>
      <c r="J1166" s="95">
        <f>J1167+J1170</f>
        <v>1498.80934</v>
      </c>
      <c r="K1166" s="95">
        <f>K1167+K1170</f>
        <v>201.63320999999999</v>
      </c>
      <c r="L1166" s="95">
        <f>L1167+L1170</f>
        <v>0</v>
      </c>
      <c r="M1166" s="131">
        <f t="shared" si="177"/>
        <v>1368.0308199999999</v>
      </c>
      <c r="N1166" s="95">
        <f>N1167+N1170</f>
        <v>1167.67677</v>
      </c>
      <c r="O1166" s="95">
        <f>O1167+O1170</f>
        <v>200.35405</v>
      </c>
      <c r="P1166" s="95">
        <f>P1167+P1170</f>
        <v>0</v>
      </c>
      <c r="Q1166" s="55">
        <f t="shared" si="171"/>
        <v>80.45145776903783</v>
      </c>
      <c r="R1166" s="55">
        <f t="shared" si="172"/>
        <v>77.906958466111504</v>
      </c>
      <c r="S1166" s="55">
        <f t="shared" si="173"/>
        <v>99.365600537728881</v>
      </c>
      <c r="T1166" s="55" t="e">
        <f t="shared" si="174"/>
        <v>#DIV/0!</v>
      </c>
      <c r="U1166" s="33" t="e">
        <f>M1166/#REF!%</f>
        <v>#REF!</v>
      </c>
    </row>
    <row r="1167" spans="1:21" ht="13.8" x14ac:dyDescent="0.3">
      <c r="A1167" s="76"/>
      <c r="B1167" s="34"/>
      <c r="C1167" s="36" t="s">
        <v>7</v>
      </c>
      <c r="D1167" s="95">
        <f>D1168+D1169</f>
        <v>450</v>
      </c>
      <c r="E1167" s="131">
        <f t="shared" si="175"/>
        <v>453.274</v>
      </c>
      <c r="F1167" s="95">
        <f>F1168+F1169</f>
        <v>453.274</v>
      </c>
      <c r="G1167" s="95">
        <f>G1168+G1169</f>
        <v>0</v>
      </c>
      <c r="H1167" s="95">
        <f>H1168+H1169</f>
        <v>0</v>
      </c>
      <c r="I1167" s="131">
        <f t="shared" si="176"/>
        <v>332.20458000000002</v>
      </c>
      <c r="J1167" s="95">
        <f>J1168+J1169</f>
        <v>332.20458000000002</v>
      </c>
      <c r="K1167" s="95">
        <f>K1168+K1169</f>
        <v>0</v>
      </c>
      <c r="L1167" s="95">
        <f>L1168+L1169</f>
        <v>0</v>
      </c>
      <c r="M1167" s="131">
        <f t="shared" si="177"/>
        <v>332.20434</v>
      </c>
      <c r="N1167" s="95">
        <f>N1168+N1169</f>
        <v>332.20434</v>
      </c>
      <c r="O1167" s="95">
        <f>O1168+O1169</f>
        <v>0</v>
      </c>
      <c r="P1167" s="95">
        <f>P1168+P1169</f>
        <v>0</v>
      </c>
      <c r="Q1167" s="55">
        <f t="shared" si="171"/>
        <v>99.999927755360858</v>
      </c>
      <c r="R1167" s="55">
        <f t="shared" si="172"/>
        <v>99.999927755360858</v>
      </c>
      <c r="S1167" s="55" t="e">
        <f t="shared" si="173"/>
        <v>#DIV/0!</v>
      </c>
      <c r="T1167" s="55" t="e">
        <f t="shared" si="174"/>
        <v>#DIV/0!</v>
      </c>
      <c r="U1167" s="33" t="e">
        <f>M1167/#REF!%</f>
        <v>#REF!</v>
      </c>
    </row>
    <row r="1168" spans="1:21" ht="27.6" x14ac:dyDescent="0.3">
      <c r="A1168" s="76"/>
      <c r="B1168" s="34" t="s">
        <v>202</v>
      </c>
      <c r="C1168" s="37" t="s">
        <v>36</v>
      </c>
      <c r="D1168" s="95">
        <v>450</v>
      </c>
      <c r="E1168" s="131">
        <f t="shared" si="175"/>
        <v>453.274</v>
      </c>
      <c r="F1168" s="95">
        <v>453.274</v>
      </c>
      <c r="G1168" s="95"/>
      <c r="H1168" s="95"/>
      <c r="I1168" s="131">
        <f t="shared" si="176"/>
        <v>332.20458000000002</v>
      </c>
      <c r="J1168" s="95">
        <v>332.20458000000002</v>
      </c>
      <c r="K1168" s="95"/>
      <c r="L1168" s="95"/>
      <c r="M1168" s="131">
        <f t="shared" si="177"/>
        <v>332.20434</v>
      </c>
      <c r="N1168" s="95">
        <v>332.20434</v>
      </c>
      <c r="O1168" s="95"/>
      <c r="P1168" s="95"/>
      <c r="Q1168" s="55">
        <f t="shared" si="171"/>
        <v>99.999927755360858</v>
      </c>
      <c r="R1168" s="55">
        <f t="shared" si="172"/>
        <v>99.999927755360858</v>
      </c>
      <c r="S1168" s="55" t="e">
        <f t="shared" si="173"/>
        <v>#DIV/0!</v>
      </c>
      <c r="T1168" s="55" t="e">
        <f t="shared" si="174"/>
        <v>#DIV/0!</v>
      </c>
      <c r="U1168" s="33" t="e">
        <f>M1168/#REF!%</f>
        <v>#REF!</v>
      </c>
    </row>
    <row r="1169" spans="1:21" ht="13.8" x14ac:dyDescent="0.3">
      <c r="A1169" s="76"/>
      <c r="B1169" s="34" t="s">
        <v>261</v>
      </c>
      <c r="C1169" s="37" t="s">
        <v>46</v>
      </c>
      <c r="D1169" s="95"/>
      <c r="E1169" s="131">
        <f>F1169+G1169</f>
        <v>0</v>
      </c>
      <c r="F1169" s="95"/>
      <c r="G1169" s="95"/>
      <c r="H1169" s="95"/>
      <c r="I1169" s="131">
        <f t="shared" si="176"/>
        <v>0</v>
      </c>
      <c r="J1169" s="95"/>
      <c r="K1169" s="95"/>
      <c r="L1169" s="95"/>
      <c r="M1169" s="131">
        <f t="shared" si="177"/>
        <v>0</v>
      </c>
      <c r="N1169" s="95"/>
      <c r="O1169" s="95"/>
      <c r="P1169" s="95"/>
      <c r="Q1169" s="55" t="e">
        <f t="shared" si="171"/>
        <v>#DIV/0!</v>
      </c>
      <c r="R1169" s="55" t="e">
        <f t="shared" si="172"/>
        <v>#DIV/0!</v>
      </c>
      <c r="S1169" s="55" t="e">
        <f t="shared" si="173"/>
        <v>#DIV/0!</v>
      </c>
      <c r="T1169" s="55" t="e">
        <f t="shared" si="174"/>
        <v>#DIV/0!</v>
      </c>
      <c r="U1169" s="33" t="e">
        <f>M1169/#REF!%</f>
        <v>#REF!</v>
      </c>
    </row>
    <row r="1170" spans="1:21" ht="27.6" x14ac:dyDescent="0.3">
      <c r="A1170" s="76"/>
      <c r="B1170" s="34" t="s">
        <v>145</v>
      </c>
      <c r="C1170" s="36" t="s">
        <v>9</v>
      </c>
      <c r="D1170" s="95">
        <v>1902.4</v>
      </c>
      <c r="E1170" s="131">
        <f>F1170+G1170</f>
        <v>3647.6352700000002</v>
      </c>
      <c r="F1170" s="95">
        <v>2947.6427600000002</v>
      </c>
      <c r="G1170" s="95">
        <v>699.99251000000004</v>
      </c>
      <c r="H1170" s="95"/>
      <c r="I1170" s="131">
        <f t="shared" si="176"/>
        <v>1368.2379699999999</v>
      </c>
      <c r="J1170" s="95">
        <v>1166.6047599999999</v>
      </c>
      <c r="K1170" s="95">
        <v>201.63320999999999</v>
      </c>
      <c r="L1170" s="95"/>
      <c r="M1170" s="131">
        <f t="shared" si="177"/>
        <v>1035.8264799999999</v>
      </c>
      <c r="N1170" s="95">
        <v>835.47243000000003</v>
      </c>
      <c r="O1170" s="95">
        <v>200.35405</v>
      </c>
      <c r="P1170" s="95"/>
      <c r="Q1170" s="55">
        <f t="shared" si="171"/>
        <v>75.705140678123414</v>
      </c>
      <c r="R1170" s="55">
        <f t="shared" si="172"/>
        <v>71.615722706291734</v>
      </c>
      <c r="S1170" s="55">
        <f t="shared" si="173"/>
        <v>99.365600537728881</v>
      </c>
      <c r="T1170" s="55" t="e">
        <f t="shared" si="174"/>
        <v>#DIV/0!</v>
      </c>
      <c r="U1170" s="33" t="e">
        <f>M1170/#REF!%</f>
        <v>#REF!</v>
      </c>
    </row>
    <row r="1171" spans="1:21" ht="49.5" customHeight="1" x14ac:dyDescent="0.3">
      <c r="A1171" s="76" t="s">
        <v>810</v>
      </c>
      <c r="B1171" s="34"/>
      <c r="C1171" s="47" t="s">
        <v>725</v>
      </c>
      <c r="D1171" s="95">
        <f>D1172+D1174</f>
        <v>741.8</v>
      </c>
      <c r="E1171" s="131">
        <f t="shared" si="175"/>
        <v>741.80000000000007</v>
      </c>
      <c r="F1171" s="95">
        <f>F1172+F1174</f>
        <v>741.80000000000007</v>
      </c>
      <c r="G1171" s="95">
        <f>G1172+G1174</f>
        <v>0</v>
      </c>
      <c r="H1171" s="95">
        <f>H1172+H1174</f>
        <v>0</v>
      </c>
      <c r="I1171" s="131">
        <f t="shared" si="176"/>
        <v>386.7</v>
      </c>
      <c r="J1171" s="95">
        <f>J1172+J1174</f>
        <v>386.7</v>
      </c>
      <c r="K1171" s="95">
        <f>K1172+K1174</f>
        <v>0</v>
      </c>
      <c r="L1171" s="95">
        <f>L1172+L1174</f>
        <v>0</v>
      </c>
      <c r="M1171" s="131">
        <f t="shared" si="177"/>
        <v>315.12488999999999</v>
      </c>
      <c r="N1171" s="95">
        <f>N1172+N1174</f>
        <v>315.12488999999999</v>
      </c>
      <c r="O1171" s="95">
        <f>O1172+O1174</f>
        <v>0</v>
      </c>
      <c r="P1171" s="95">
        <f>P1172+P1174</f>
        <v>0</v>
      </c>
      <c r="Q1171" s="55">
        <f t="shared" si="171"/>
        <v>81.490791311093872</v>
      </c>
      <c r="R1171" s="55">
        <f t="shared" si="172"/>
        <v>81.490791311093872</v>
      </c>
      <c r="S1171" s="55" t="e">
        <f t="shared" si="173"/>
        <v>#DIV/0!</v>
      </c>
      <c r="T1171" s="55" t="e">
        <f t="shared" si="174"/>
        <v>#DIV/0!</v>
      </c>
      <c r="U1171" s="33" t="e">
        <f>M1171/#REF!%</f>
        <v>#REF!</v>
      </c>
    </row>
    <row r="1172" spans="1:21" ht="13.8" x14ac:dyDescent="0.3">
      <c r="A1172" s="76"/>
      <c r="B1172" s="34" t="s">
        <v>61</v>
      </c>
      <c r="C1172" s="36" t="s">
        <v>7</v>
      </c>
      <c r="D1172" s="95">
        <f>D1173</f>
        <v>741.8</v>
      </c>
      <c r="E1172" s="131">
        <f t="shared" si="175"/>
        <v>740.56100000000004</v>
      </c>
      <c r="F1172" s="95">
        <f>F1173</f>
        <v>740.56100000000004</v>
      </c>
      <c r="G1172" s="95">
        <f>G1173</f>
        <v>0</v>
      </c>
      <c r="H1172" s="95">
        <f>H1173</f>
        <v>0</v>
      </c>
      <c r="I1172" s="131">
        <f t="shared" si="176"/>
        <v>385.46100000000001</v>
      </c>
      <c r="J1172" s="95">
        <f>J1173</f>
        <v>385.46100000000001</v>
      </c>
      <c r="K1172" s="95">
        <f>K1173</f>
        <v>0</v>
      </c>
      <c r="L1172" s="95">
        <f>L1173</f>
        <v>0</v>
      </c>
      <c r="M1172" s="131">
        <f t="shared" si="177"/>
        <v>313.88589000000002</v>
      </c>
      <c r="N1172" s="95">
        <f>N1173</f>
        <v>313.88589000000002</v>
      </c>
      <c r="O1172" s="95">
        <f>O1173</f>
        <v>0</v>
      </c>
      <c r="P1172" s="95">
        <f>P1173</f>
        <v>0</v>
      </c>
      <c r="Q1172" s="55">
        <f t="shared" si="171"/>
        <v>81.431296551402085</v>
      </c>
      <c r="R1172" s="55">
        <f t="shared" si="172"/>
        <v>81.431296551402085</v>
      </c>
      <c r="S1172" s="55" t="e">
        <f t="shared" si="173"/>
        <v>#DIV/0!</v>
      </c>
      <c r="T1172" s="55" t="e">
        <f t="shared" si="174"/>
        <v>#DIV/0!</v>
      </c>
      <c r="U1172" s="33"/>
    </row>
    <row r="1173" spans="1:21" ht="13.8" x14ac:dyDescent="0.3">
      <c r="A1173" s="76"/>
      <c r="B1173" s="34" t="s">
        <v>247</v>
      </c>
      <c r="C1173" s="37" t="s">
        <v>44</v>
      </c>
      <c r="D1173" s="95">
        <v>741.8</v>
      </c>
      <c r="E1173" s="131">
        <f t="shared" si="175"/>
        <v>740.56100000000004</v>
      </c>
      <c r="F1173" s="95">
        <v>740.56100000000004</v>
      </c>
      <c r="G1173" s="95"/>
      <c r="H1173" s="95"/>
      <c r="I1173" s="131">
        <f t="shared" si="176"/>
        <v>385.46100000000001</v>
      </c>
      <c r="J1173" s="95">
        <v>385.46100000000001</v>
      </c>
      <c r="K1173" s="95"/>
      <c r="L1173" s="95"/>
      <c r="M1173" s="131">
        <f t="shared" si="177"/>
        <v>313.88589000000002</v>
      </c>
      <c r="N1173" s="95">
        <v>313.88589000000002</v>
      </c>
      <c r="O1173" s="95"/>
      <c r="P1173" s="95"/>
      <c r="Q1173" s="55">
        <f t="shared" si="171"/>
        <v>81.431296551402085</v>
      </c>
      <c r="R1173" s="55">
        <f t="shared" si="172"/>
        <v>81.431296551402085</v>
      </c>
      <c r="S1173" s="55" t="e">
        <f t="shared" si="173"/>
        <v>#DIV/0!</v>
      </c>
      <c r="T1173" s="55" t="e">
        <f t="shared" si="174"/>
        <v>#DIV/0!</v>
      </c>
      <c r="U1173" s="33" t="e">
        <f>M1173/#REF!%</f>
        <v>#REF!</v>
      </c>
    </row>
    <row r="1174" spans="1:21" ht="27.6" x14ac:dyDescent="0.3">
      <c r="A1174" s="76"/>
      <c r="B1174" s="34" t="s">
        <v>145</v>
      </c>
      <c r="C1174" s="36" t="s">
        <v>9</v>
      </c>
      <c r="D1174" s="95"/>
      <c r="E1174" s="131">
        <f t="shared" si="175"/>
        <v>1.2390000000000001</v>
      </c>
      <c r="F1174" s="95">
        <v>1.2390000000000001</v>
      </c>
      <c r="G1174" s="95"/>
      <c r="H1174" s="95"/>
      <c r="I1174" s="131">
        <f t="shared" si="176"/>
        <v>1.2390000000000001</v>
      </c>
      <c r="J1174" s="95">
        <v>1.2390000000000001</v>
      </c>
      <c r="K1174" s="95"/>
      <c r="L1174" s="95"/>
      <c r="M1174" s="131">
        <f t="shared" si="177"/>
        <v>1.2390000000000001</v>
      </c>
      <c r="N1174" s="95">
        <v>1.2390000000000001</v>
      </c>
      <c r="O1174" s="95"/>
      <c r="P1174" s="95"/>
      <c r="Q1174" s="55">
        <f t="shared" si="171"/>
        <v>100</v>
      </c>
      <c r="R1174" s="55">
        <f t="shared" si="172"/>
        <v>100</v>
      </c>
      <c r="S1174" s="55" t="e">
        <f t="shared" si="173"/>
        <v>#DIV/0!</v>
      </c>
      <c r="T1174" s="55" t="e">
        <f t="shared" si="174"/>
        <v>#DIV/0!</v>
      </c>
      <c r="U1174" s="33" t="e">
        <f>M1174/#REF!%</f>
        <v>#REF!</v>
      </c>
    </row>
    <row r="1175" spans="1:21" ht="20.25" customHeight="1" x14ac:dyDescent="0.3">
      <c r="A1175" s="76" t="s">
        <v>726</v>
      </c>
      <c r="B1175" s="34"/>
      <c r="C1175" s="47" t="s">
        <v>750</v>
      </c>
      <c r="D1175" s="92">
        <f>D1180+D1185</f>
        <v>1490</v>
      </c>
      <c r="E1175" s="93">
        <f t="shared" si="175"/>
        <v>1708.87123</v>
      </c>
      <c r="F1175" s="92">
        <f t="shared" ref="F1175:H1177" si="178">F1180+F1185</f>
        <v>1663.39535</v>
      </c>
      <c r="G1175" s="92">
        <f t="shared" si="178"/>
        <v>45.475879999999997</v>
      </c>
      <c r="H1175" s="92">
        <f t="shared" si="178"/>
        <v>0</v>
      </c>
      <c r="I1175" s="93">
        <f t="shared" si="176"/>
        <v>982.49090999999999</v>
      </c>
      <c r="J1175" s="92">
        <f t="shared" ref="J1175:L1177" si="179">J1180+J1185</f>
        <v>937.01503000000002</v>
      </c>
      <c r="K1175" s="92">
        <f t="shared" si="179"/>
        <v>45.475879999999997</v>
      </c>
      <c r="L1175" s="92">
        <f t="shared" si="179"/>
        <v>0</v>
      </c>
      <c r="M1175" s="93">
        <f t="shared" si="177"/>
        <v>894.61162000000002</v>
      </c>
      <c r="N1175" s="92">
        <f t="shared" ref="N1175:P1177" si="180">N1180+N1185</f>
        <v>894.61162000000002</v>
      </c>
      <c r="O1175" s="92">
        <f t="shared" si="180"/>
        <v>0</v>
      </c>
      <c r="P1175" s="92">
        <f t="shared" si="180"/>
        <v>0</v>
      </c>
      <c r="Q1175" s="55">
        <f t="shared" si="171"/>
        <v>91.055460248482106</v>
      </c>
      <c r="R1175" s="55">
        <f t="shared" si="172"/>
        <v>95.474628619350966</v>
      </c>
      <c r="S1175" s="55">
        <f t="shared" si="173"/>
        <v>0</v>
      </c>
      <c r="T1175" s="55" t="e">
        <f t="shared" si="174"/>
        <v>#DIV/0!</v>
      </c>
      <c r="U1175" s="33" t="e">
        <f>M1175/#REF!%</f>
        <v>#REF!</v>
      </c>
    </row>
    <row r="1176" spans="1:21" ht="13.8" x14ac:dyDescent="0.3">
      <c r="A1176" s="76"/>
      <c r="B1176" s="34"/>
      <c r="C1176" s="36" t="s">
        <v>7</v>
      </c>
      <c r="D1176" s="95">
        <f>D1181+D1186</f>
        <v>1490</v>
      </c>
      <c r="E1176" s="131">
        <f t="shared" si="175"/>
        <v>1490</v>
      </c>
      <c r="F1176" s="95">
        <f t="shared" si="178"/>
        <v>1490</v>
      </c>
      <c r="G1176" s="95">
        <f t="shared" si="178"/>
        <v>0</v>
      </c>
      <c r="H1176" s="95">
        <f t="shared" si="178"/>
        <v>0</v>
      </c>
      <c r="I1176" s="131">
        <f t="shared" si="176"/>
        <v>852.84667999999999</v>
      </c>
      <c r="J1176" s="95">
        <f t="shared" si="179"/>
        <v>852.84667999999999</v>
      </c>
      <c r="K1176" s="95">
        <f t="shared" si="179"/>
        <v>0</v>
      </c>
      <c r="L1176" s="95">
        <f t="shared" si="179"/>
        <v>0</v>
      </c>
      <c r="M1176" s="131">
        <f t="shared" si="177"/>
        <v>820.63626999999997</v>
      </c>
      <c r="N1176" s="95">
        <f t="shared" si="180"/>
        <v>820.63626999999997</v>
      </c>
      <c r="O1176" s="95">
        <f t="shared" si="180"/>
        <v>0</v>
      </c>
      <c r="P1176" s="95">
        <f t="shared" si="180"/>
        <v>0</v>
      </c>
      <c r="Q1176" s="55">
        <f t="shared" si="171"/>
        <v>96.223188674428556</v>
      </c>
      <c r="R1176" s="55">
        <f t="shared" si="172"/>
        <v>96.223188674428556</v>
      </c>
      <c r="S1176" s="55" t="e">
        <f t="shared" si="173"/>
        <v>#DIV/0!</v>
      </c>
      <c r="T1176" s="55" t="e">
        <f t="shared" si="174"/>
        <v>#DIV/0!</v>
      </c>
      <c r="U1176" s="33" t="e">
        <f>M1176/#REF!%</f>
        <v>#REF!</v>
      </c>
    </row>
    <row r="1177" spans="1:21" ht="27.6" x14ac:dyDescent="0.3">
      <c r="A1177" s="76"/>
      <c r="B1177" s="34" t="s">
        <v>202</v>
      </c>
      <c r="C1177" s="37" t="s">
        <v>36</v>
      </c>
      <c r="D1177" s="95">
        <f>D1182+D1187</f>
        <v>1490</v>
      </c>
      <c r="E1177" s="131">
        <f t="shared" si="175"/>
        <v>1490</v>
      </c>
      <c r="F1177" s="95">
        <f>F1182+F1188</f>
        <v>1490</v>
      </c>
      <c r="G1177" s="95">
        <f>G1182+G1188</f>
        <v>0</v>
      </c>
      <c r="H1177" s="95">
        <f t="shared" si="178"/>
        <v>0</v>
      </c>
      <c r="I1177" s="131">
        <f t="shared" si="176"/>
        <v>852.84667999999999</v>
      </c>
      <c r="J1177" s="95">
        <f>J1182+J1188</f>
        <v>852.84667999999999</v>
      </c>
      <c r="K1177" s="95">
        <f>K1182+K1188</f>
        <v>0</v>
      </c>
      <c r="L1177" s="95">
        <f t="shared" si="179"/>
        <v>0</v>
      </c>
      <c r="M1177" s="131">
        <f t="shared" si="177"/>
        <v>820.63626999999997</v>
      </c>
      <c r="N1177" s="95">
        <f>N1182+N1188</f>
        <v>820.63626999999997</v>
      </c>
      <c r="O1177" s="95">
        <f>O1182+O1188</f>
        <v>0</v>
      </c>
      <c r="P1177" s="95">
        <f t="shared" si="180"/>
        <v>0</v>
      </c>
      <c r="Q1177" s="55">
        <f t="shared" si="171"/>
        <v>96.223188674428556</v>
      </c>
      <c r="R1177" s="55">
        <f t="shared" si="172"/>
        <v>96.223188674428556</v>
      </c>
      <c r="S1177" s="55" t="e">
        <f t="shared" si="173"/>
        <v>#DIV/0!</v>
      </c>
      <c r="T1177" s="55" t="e">
        <f t="shared" si="174"/>
        <v>#DIV/0!</v>
      </c>
      <c r="U1177" s="33" t="e">
        <f>M1177/#REF!%</f>
        <v>#REF!</v>
      </c>
    </row>
    <row r="1178" spans="1:21" ht="19.5" customHeight="1" x14ac:dyDescent="0.3">
      <c r="A1178" s="76"/>
      <c r="B1178" s="34" t="s">
        <v>261</v>
      </c>
      <c r="C1178" s="37" t="s">
        <v>46</v>
      </c>
      <c r="D1178" s="95">
        <f>D1190</f>
        <v>0</v>
      </c>
      <c r="E1178" s="131">
        <f t="shared" si="175"/>
        <v>0</v>
      </c>
      <c r="F1178" s="95">
        <f t="shared" ref="F1178:H1179" si="181">F1190</f>
        <v>0</v>
      </c>
      <c r="G1178" s="95">
        <f t="shared" si="181"/>
        <v>0</v>
      </c>
      <c r="H1178" s="95">
        <f t="shared" si="181"/>
        <v>0</v>
      </c>
      <c r="I1178" s="131">
        <f t="shared" si="176"/>
        <v>0</v>
      </c>
      <c r="J1178" s="95">
        <f t="shared" ref="J1178:L1179" si="182">J1190</f>
        <v>0</v>
      </c>
      <c r="K1178" s="95">
        <f t="shared" si="182"/>
        <v>0</v>
      </c>
      <c r="L1178" s="95">
        <f t="shared" si="182"/>
        <v>0</v>
      </c>
      <c r="M1178" s="131">
        <f t="shared" si="177"/>
        <v>0</v>
      </c>
      <c r="N1178" s="95">
        <f t="shared" ref="N1178:P1179" si="183">N1190</f>
        <v>0</v>
      </c>
      <c r="O1178" s="95">
        <f t="shared" si="183"/>
        <v>0</v>
      </c>
      <c r="P1178" s="95">
        <f t="shared" si="183"/>
        <v>0</v>
      </c>
      <c r="Q1178" s="55" t="e">
        <f t="shared" si="171"/>
        <v>#DIV/0!</v>
      </c>
      <c r="R1178" s="55" t="e">
        <f t="shared" si="172"/>
        <v>#DIV/0!</v>
      </c>
      <c r="S1178" s="55" t="e">
        <f t="shared" si="173"/>
        <v>#DIV/0!</v>
      </c>
      <c r="T1178" s="55" t="e">
        <f t="shared" si="174"/>
        <v>#DIV/0!</v>
      </c>
      <c r="U1178" s="33" t="e">
        <f>M1178/#REF!%</f>
        <v>#REF!</v>
      </c>
    </row>
    <row r="1179" spans="1:21" ht="27.6" x14ac:dyDescent="0.3">
      <c r="A1179" s="76"/>
      <c r="B1179" s="34" t="s">
        <v>145</v>
      </c>
      <c r="C1179" s="36" t="s">
        <v>9</v>
      </c>
      <c r="D1179" s="95">
        <f>D1191</f>
        <v>0</v>
      </c>
      <c r="E1179" s="131">
        <f t="shared" si="175"/>
        <v>218.87123</v>
      </c>
      <c r="F1179" s="95">
        <f t="shared" si="181"/>
        <v>173.39535000000001</v>
      </c>
      <c r="G1179" s="95">
        <f t="shared" si="181"/>
        <v>45.475879999999997</v>
      </c>
      <c r="H1179" s="95">
        <f t="shared" si="181"/>
        <v>0</v>
      </c>
      <c r="I1179" s="131">
        <f t="shared" si="176"/>
        <v>129.64422999999999</v>
      </c>
      <c r="J1179" s="95">
        <f t="shared" si="182"/>
        <v>84.168350000000004</v>
      </c>
      <c r="K1179" s="95">
        <f t="shared" si="182"/>
        <v>45.475879999999997</v>
      </c>
      <c r="L1179" s="95">
        <f t="shared" si="182"/>
        <v>0</v>
      </c>
      <c r="M1179" s="131">
        <f t="shared" si="177"/>
        <v>73.975350000000006</v>
      </c>
      <c r="N1179" s="95">
        <f t="shared" si="183"/>
        <v>73.975350000000006</v>
      </c>
      <c r="O1179" s="95">
        <f t="shared" si="183"/>
        <v>0</v>
      </c>
      <c r="P1179" s="95">
        <f t="shared" si="183"/>
        <v>0</v>
      </c>
      <c r="Q1179" s="55">
        <f t="shared" si="171"/>
        <v>57.060271791502025</v>
      </c>
      <c r="R1179" s="55">
        <f t="shared" si="172"/>
        <v>87.889747155551945</v>
      </c>
      <c r="S1179" s="55">
        <f t="shared" si="173"/>
        <v>0</v>
      </c>
      <c r="T1179" s="55" t="e">
        <f t="shared" si="174"/>
        <v>#DIV/0!</v>
      </c>
      <c r="U1179" s="33"/>
    </row>
    <row r="1180" spans="1:21" ht="72" x14ac:dyDescent="0.3">
      <c r="A1180" s="76" t="s">
        <v>811</v>
      </c>
      <c r="B1180" s="34"/>
      <c r="C1180" s="47" t="s">
        <v>751</v>
      </c>
      <c r="D1180" s="95">
        <f>D1181</f>
        <v>1490</v>
      </c>
      <c r="E1180" s="131">
        <f t="shared" si="175"/>
        <v>1490</v>
      </c>
      <c r="F1180" s="95">
        <f t="shared" ref="F1180:H1181" si="184">F1181</f>
        <v>1490</v>
      </c>
      <c r="G1180" s="95">
        <f t="shared" si="184"/>
        <v>0</v>
      </c>
      <c r="H1180" s="95">
        <f t="shared" si="184"/>
        <v>0</v>
      </c>
      <c r="I1180" s="131">
        <f t="shared" si="176"/>
        <v>852.84667999999999</v>
      </c>
      <c r="J1180" s="95">
        <f t="shared" ref="J1180:L1181" si="185">J1181</f>
        <v>852.84667999999999</v>
      </c>
      <c r="K1180" s="95">
        <f t="shared" si="185"/>
        <v>0</v>
      </c>
      <c r="L1180" s="95">
        <f t="shared" si="185"/>
        <v>0</v>
      </c>
      <c r="M1180" s="131">
        <f t="shared" si="177"/>
        <v>820.63626999999997</v>
      </c>
      <c r="N1180" s="95">
        <f t="shared" ref="N1180:P1181" si="186">N1181</f>
        <v>820.63626999999997</v>
      </c>
      <c r="O1180" s="95">
        <f t="shared" si="186"/>
        <v>0</v>
      </c>
      <c r="P1180" s="95">
        <f t="shared" si="186"/>
        <v>0</v>
      </c>
      <c r="Q1180" s="55">
        <f t="shared" si="171"/>
        <v>96.223188674428556</v>
      </c>
      <c r="R1180" s="55">
        <f t="shared" si="172"/>
        <v>96.223188674428556</v>
      </c>
      <c r="S1180" s="55" t="e">
        <f t="shared" si="173"/>
        <v>#DIV/0!</v>
      </c>
      <c r="T1180" s="55" t="e">
        <f t="shared" si="174"/>
        <v>#DIV/0!</v>
      </c>
      <c r="U1180" s="33" t="e">
        <f>M1180/#REF!%</f>
        <v>#REF!</v>
      </c>
    </row>
    <row r="1181" spans="1:21" ht="13.8" x14ac:dyDescent="0.3">
      <c r="A1181" s="76"/>
      <c r="B1181" s="34"/>
      <c r="C1181" s="36" t="s">
        <v>7</v>
      </c>
      <c r="D1181" s="95">
        <f>D1182</f>
        <v>1490</v>
      </c>
      <c r="E1181" s="131">
        <f t="shared" si="175"/>
        <v>1490</v>
      </c>
      <c r="F1181" s="95">
        <f t="shared" si="184"/>
        <v>1490</v>
      </c>
      <c r="G1181" s="95">
        <f t="shared" si="184"/>
        <v>0</v>
      </c>
      <c r="H1181" s="95">
        <f t="shared" si="184"/>
        <v>0</v>
      </c>
      <c r="I1181" s="131">
        <f t="shared" si="176"/>
        <v>852.84667999999999</v>
      </c>
      <c r="J1181" s="95">
        <f t="shared" si="185"/>
        <v>852.84667999999999</v>
      </c>
      <c r="K1181" s="95">
        <f t="shared" si="185"/>
        <v>0</v>
      </c>
      <c r="L1181" s="95">
        <f t="shared" si="185"/>
        <v>0</v>
      </c>
      <c r="M1181" s="131">
        <f t="shared" si="177"/>
        <v>820.63626999999997</v>
      </c>
      <c r="N1181" s="95">
        <f t="shared" si="186"/>
        <v>820.63626999999997</v>
      </c>
      <c r="O1181" s="95">
        <f t="shared" si="186"/>
        <v>0</v>
      </c>
      <c r="P1181" s="95">
        <f t="shared" si="186"/>
        <v>0</v>
      </c>
      <c r="Q1181" s="55">
        <f t="shared" si="171"/>
        <v>96.223188674428556</v>
      </c>
      <c r="R1181" s="55">
        <f t="shared" si="172"/>
        <v>96.223188674428556</v>
      </c>
      <c r="S1181" s="55" t="e">
        <f t="shared" si="173"/>
        <v>#DIV/0!</v>
      </c>
      <c r="T1181" s="55" t="e">
        <f t="shared" si="174"/>
        <v>#DIV/0!</v>
      </c>
      <c r="U1181" s="33" t="e">
        <f>M1181/#REF!%</f>
        <v>#REF!</v>
      </c>
    </row>
    <row r="1182" spans="1:21" ht="19.5" customHeight="1" x14ac:dyDescent="0.3">
      <c r="A1182" s="76"/>
      <c r="B1182" s="34" t="s">
        <v>202</v>
      </c>
      <c r="C1182" s="37" t="s">
        <v>36</v>
      </c>
      <c r="D1182" s="95">
        <v>1490</v>
      </c>
      <c r="E1182" s="131">
        <f t="shared" si="175"/>
        <v>1490</v>
      </c>
      <c r="F1182" s="95">
        <v>1490</v>
      </c>
      <c r="G1182" s="95"/>
      <c r="H1182" s="95"/>
      <c r="I1182" s="131">
        <f t="shared" si="176"/>
        <v>852.84667999999999</v>
      </c>
      <c r="J1182" s="95">
        <v>852.84667999999999</v>
      </c>
      <c r="K1182" s="95"/>
      <c r="L1182" s="95"/>
      <c r="M1182" s="131">
        <f t="shared" si="177"/>
        <v>820.63626999999997</v>
      </c>
      <c r="N1182" s="95">
        <v>820.63626999999997</v>
      </c>
      <c r="O1182" s="95"/>
      <c r="P1182" s="95"/>
      <c r="Q1182" s="55">
        <f t="shared" si="171"/>
        <v>96.223188674428556</v>
      </c>
      <c r="R1182" s="55">
        <f t="shared" si="172"/>
        <v>96.223188674428556</v>
      </c>
      <c r="S1182" s="55" t="e">
        <f t="shared" si="173"/>
        <v>#DIV/0!</v>
      </c>
      <c r="T1182" s="55" t="e">
        <f t="shared" si="174"/>
        <v>#DIV/0!</v>
      </c>
      <c r="U1182" s="33" t="e">
        <f>M1182/#REF!%</f>
        <v>#REF!</v>
      </c>
    </row>
    <row r="1183" spans="1:21" ht="13.8" hidden="1" x14ac:dyDescent="0.3">
      <c r="A1183" s="76"/>
      <c r="B1183" s="34" t="s">
        <v>247</v>
      </c>
      <c r="C1183" s="37" t="s">
        <v>44</v>
      </c>
      <c r="D1183" s="95"/>
      <c r="E1183" s="131">
        <f t="shared" si="175"/>
        <v>0</v>
      </c>
      <c r="F1183" s="95"/>
      <c r="G1183" s="95"/>
      <c r="H1183" s="95"/>
      <c r="I1183" s="131">
        <f t="shared" si="176"/>
        <v>0</v>
      </c>
      <c r="J1183" s="95"/>
      <c r="K1183" s="95"/>
      <c r="L1183" s="95"/>
      <c r="M1183" s="131">
        <f t="shared" si="177"/>
        <v>0</v>
      </c>
      <c r="N1183" s="95"/>
      <c r="O1183" s="95"/>
      <c r="P1183" s="95"/>
      <c r="Q1183" s="55" t="e">
        <f t="shared" si="171"/>
        <v>#DIV/0!</v>
      </c>
      <c r="R1183" s="55" t="e">
        <f t="shared" si="172"/>
        <v>#DIV/0!</v>
      </c>
      <c r="S1183" s="55" t="e">
        <f t="shared" si="173"/>
        <v>#DIV/0!</v>
      </c>
      <c r="T1183" s="55" t="e">
        <f t="shared" si="174"/>
        <v>#DIV/0!</v>
      </c>
      <c r="U1183" s="33" t="e">
        <f>M1183/#REF!%</f>
        <v>#REF!</v>
      </c>
    </row>
    <row r="1184" spans="1:21" ht="27.6" x14ac:dyDescent="0.3">
      <c r="A1184" s="76"/>
      <c r="B1184" s="34" t="s">
        <v>145</v>
      </c>
      <c r="C1184" s="36" t="s">
        <v>9</v>
      </c>
      <c r="D1184" s="95"/>
      <c r="E1184" s="131">
        <f t="shared" si="175"/>
        <v>0</v>
      </c>
      <c r="F1184" s="95"/>
      <c r="G1184" s="95"/>
      <c r="H1184" s="95"/>
      <c r="I1184" s="131">
        <f t="shared" si="176"/>
        <v>0</v>
      </c>
      <c r="J1184" s="95"/>
      <c r="K1184" s="95"/>
      <c r="L1184" s="95"/>
      <c r="M1184" s="131">
        <f t="shared" si="177"/>
        <v>0</v>
      </c>
      <c r="N1184" s="95"/>
      <c r="O1184" s="95"/>
      <c r="P1184" s="95"/>
      <c r="Q1184" s="55" t="e">
        <f t="shared" si="171"/>
        <v>#DIV/0!</v>
      </c>
      <c r="R1184" s="55" t="e">
        <f t="shared" si="172"/>
        <v>#DIV/0!</v>
      </c>
      <c r="S1184" s="55" t="e">
        <f t="shared" si="173"/>
        <v>#DIV/0!</v>
      </c>
      <c r="T1184" s="55" t="e">
        <f t="shared" si="174"/>
        <v>#DIV/0!</v>
      </c>
      <c r="U1184" s="33" t="e">
        <f>M1184/#REF!%</f>
        <v>#REF!</v>
      </c>
    </row>
    <row r="1185" spans="1:22" s="54" customFormat="1" ht="72" x14ac:dyDescent="0.3">
      <c r="A1185" s="76" t="s">
        <v>729</v>
      </c>
      <c r="B1185" s="46"/>
      <c r="C1185" s="47" t="s">
        <v>730</v>
      </c>
      <c r="D1185" s="95">
        <f>D1186+D1191</f>
        <v>0</v>
      </c>
      <c r="E1185" s="131">
        <f t="shared" si="175"/>
        <v>218.87123</v>
      </c>
      <c r="F1185" s="95">
        <f>F1186+F1191</f>
        <v>173.39535000000001</v>
      </c>
      <c r="G1185" s="95">
        <f>G1186+G1191</f>
        <v>45.475879999999997</v>
      </c>
      <c r="H1185" s="95">
        <f>H1186+H1191</f>
        <v>0</v>
      </c>
      <c r="I1185" s="131">
        <f t="shared" si="176"/>
        <v>129.64422999999999</v>
      </c>
      <c r="J1185" s="95">
        <f>J1186+J1191</f>
        <v>84.168350000000004</v>
      </c>
      <c r="K1185" s="95">
        <f>K1186+K1191</f>
        <v>45.475879999999997</v>
      </c>
      <c r="L1185" s="95">
        <f>L1186+L1191</f>
        <v>0</v>
      </c>
      <c r="M1185" s="131">
        <f t="shared" si="177"/>
        <v>73.975350000000006</v>
      </c>
      <c r="N1185" s="95">
        <f>N1186+N1191</f>
        <v>73.975350000000006</v>
      </c>
      <c r="O1185" s="95">
        <f>O1186+O1191</f>
        <v>0</v>
      </c>
      <c r="P1185" s="95">
        <f>P1186+P1191</f>
        <v>0</v>
      </c>
      <c r="Q1185" s="55">
        <f t="shared" si="171"/>
        <v>57.060271791502025</v>
      </c>
      <c r="R1185" s="55">
        <f t="shared" si="172"/>
        <v>87.889747155551945</v>
      </c>
      <c r="S1185" s="55">
        <f t="shared" si="173"/>
        <v>0</v>
      </c>
      <c r="T1185" s="55" t="e">
        <f t="shared" si="174"/>
        <v>#DIV/0!</v>
      </c>
      <c r="U1185" s="33" t="e">
        <f>M1185/#REF!%</f>
        <v>#REF!</v>
      </c>
    </row>
    <row r="1186" spans="1:22" s="54" customFormat="1" ht="13.8" x14ac:dyDescent="0.3">
      <c r="A1186" s="75"/>
      <c r="B1186" s="46" t="s">
        <v>61</v>
      </c>
      <c r="C1186" s="36" t="s">
        <v>7</v>
      </c>
      <c r="D1186" s="95">
        <f>D1188+D1190</f>
        <v>0</v>
      </c>
      <c r="E1186" s="131">
        <f t="shared" si="175"/>
        <v>0</v>
      </c>
      <c r="F1186" s="95">
        <f>F1188+F1190</f>
        <v>0</v>
      </c>
      <c r="G1186" s="95">
        <f>G1188+G1190</f>
        <v>0</v>
      </c>
      <c r="H1186" s="95">
        <f>H1188+H1190</f>
        <v>0</v>
      </c>
      <c r="I1186" s="131">
        <f t="shared" si="176"/>
        <v>0</v>
      </c>
      <c r="J1186" s="95">
        <f>J1188+J1190</f>
        <v>0</v>
      </c>
      <c r="K1186" s="95">
        <f>K1188+K1190</f>
        <v>0</v>
      </c>
      <c r="L1186" s="95">
        <f>L1188+L1190</f>
        <v>0</v>
      </c>
      <c r="M1186" s="131">
        <f t="shared" si="177"/>
        <v>0</v>
      </c>
      <c r="N1186" s="95">
        <f>N1188+N1190</f>
        <v>0</v>
      </c>
      <c r="O1186" s="95">
        <f>O1188+O1190</f>
        <v>0</v>
      </c>
      <c r="P1186" s="95">
        <f>P1188+P1190</f>
        <v>0</v>
      </c>
      <c r="Q1186" s="55" t="e">
        <f t="shared" si="171"/>
        <v>#DIV/0!</v>
      </c>
      <c r="R1186" s="55" t="e">
        <f t="shared" si="172"/>
        <v>#DIV/0!</v>
      </c>
      <c r="S1186" s="55" t="e">
        <f t="shared" si="173"/>
        <v>#DIV/0!</v>
      </c>
      <c r="T1186" s="55" t="e">
        <f t="shared" si="174"/>
        <v>#DIV/0!</v>
      </c>
      <c r="U1186" s="33" t="e">
        <f>M1186/#REF!%</f>
        <v>#REF!</v>
      </c>
    </row>
    <row r="1187" spans="1:22" s="54" customFormat="1" ht="13.8" hidden="1" x14ac:dyDescent="0.3">
      <c r="A1187" s="75"/>
      <c r="B1187" s="46" t="s">
        <v>197</v>
      </c>
      <c r="C1187" s="37" t="s">
        <v>683</v>
      </c>
      <c r="D1187" s="92"/>
      <c r="E1187" s="131">
        <f t="shared" si="175"/>
        <v>0</v>
      </c>
      <c r="F1187" s="95"/>
      <c r="G1187" s="95"/>
      <c r="H1187" s="95"/>
      <c r="I1187" s="131">
        <f t="shared" si="176"/>
        <v>0</v>
      </c>
      <c r="J1187" s="95"/>
      <c r="K1187" s="95"/>
      <c r="L1187" s="95"/>
      <c r="M1187" s="131">
        <f t="shared" si="177"/>
        <v>0</v>
      </c>
      <c r="N1187" s="95"/>
      <c r="O1187" s="95"/>
      <c r="P1187" s="92"/>
      <c r="Q1187" s="55" t="e">
        <f t="shared" si="171"/>
        <v>#DIV/0!</v>
      </c>
      <c r="R1187" s="55" t="e">
        <f t="shared" si="172"/>
        <v>#DIV/0!</v>
      </c>
      <c r="S1187" s="55" t="e">
        <f t="shared" si="173"/>
        <v>#DIV/0!</v>
      </c>
      <c r="T1187" s="55" t="e">
        <f t="shared" si="174"/>
        <v>#DIV/0!</v>
      </c>
      <c r="U1187" s="33" t="e">
        <f>M1187/#REF!%</f>
        <v>#REF!</v>
      </c>
    </row>
    <row r="1188" spans="1:22" s="54" customFormat="1" ht="27.6" x14ac:dyDescent="0.3">
      <c r="A1188" s="75"/>
      <c r="B1188" s="46" t="s">
        <v>202</v>
      </c>
      <c r="C1188" s="37" t="s">
        <v>36</v>
      </c>
      <c r="D1188" s="92"/>
      <c r="E1188" s="131">
        <f t="shared" si="175"/>
        <v>0</v>
      </c>
      <c r="F1188" s="95"/>
      <c r="G1188" s="95"/>
      <c r="H1188" s="95"/>
      <c r="I1188" s="131">
        <f t="shared" si="176"/>
        <v>0</v>
      </c>
      <c r="J1188" s="95"/>
      <c r="K1188" s="95"/>
      <c r="L1188" s="95"/>
      <c r="M1188" s="131">
        <f t="shared" si="177"/>
        <v>0</v>
      </c>
      <c r="N1188" s="95"/>
      <c r="O1188" s="95"/>
      <c r="P1188" s="92"/>
      <c r="Q1188" s="55" t="e">
        <f t="shared" si="171"/>
        <v>#DIV/0!</v>
      </c>
      <c r="R1188" s="55" t="e">
        <f t="shared" si="172"/>
        <v>#DIV/0!</v>
      </c>
      <c r="S1188" s="55" t="e">
        <f t="shared" si="173"/>
        <v>#DIV/0!</v>
      </c>
      <c r="T1188" s="55" t="e">
        <f t="shared" si="174"/>
        <v>#DIV/0!</v>
      </c>
      <c r="U1188" s="33" t="e">
        <f>M1188/#REF!%</f>
        <v>#REF!</v>
      </c>
    </row>
    <row r="1189" spans="1:22" s="54" customFormat="1" ht="13.8" hidden="1" x14ac:dyDescent="0.3">
      <c r="A1189" s="75"/>
      <c r="B1189" s="46" t="s">
        <v>247</v>
      </c>
      <c r="C1189" s="37" t="s">
        <v>44</v>
      </c>
      <c r="D1189" s="92"/>
      <c r="E1189" s="131">
        <f t="shared" si="175"/>
        <v>0</v>
      </c>
      <c r="F1189" s="95"/>
      <c r="G1189" s="95"/>
      <c r="H1189" s="95"/>
      <c r="I1189" s="131">
        <f t="shared" si="176"/>
        <v>0</v>
      </c>
      <c r="J1189" s="95"/>
      <c r="K1189" s="95"/>
      <c r="L1189" s="95"/>
      <c r="M1189" s="131">
        <f t="shared" si="177"/>
        <v>0</v>
      </c>
      <c r="N1189" s="95"/>
      <c r="O1189" s="95"/>
      <c r="P1189" s="92"/>
      <c r="Q1189" s="55" t="e">
        <f t="shared" si="171"/>
        <v>#DIV/0!</v>
      </c>
      <c r="R1189" s="55" t="e">
        <f t="shared" si="172"/>
        <v>#DIV/0!</v>
      </c>
      <c r="S1189" s="55" t="e">
        <f t="shared" si="173"/>
        <v>#DIV/0!</v>
      </c>
      <c r="T1189" s="55" t="e">
        <f t="shared" si="174"/>
        <v>#DIV/0!</v>
      </c>
      <c r="U1189" s="33" t="e">
        <f>M1189/#REF!%</f>
        <v>#REF!</v>
      </c>
    </row>
    <row r="1190" spans="1:22" s="54" customFormat="1" ht="13.8" x14ac:dyDescent="0.3">
      <c r="A1190" s="75"/>
      <c r="B1190" s="46" t="s">
        <v>261</v>
      </c>
      <c r="C1190" s="37" t="s">
        <v>46</v>
      </c>
      <c r="D1190" s="92"/>
      <c r="E1190" s="131">
        <f t="shared" si="175"/>
        <v>0</v>
      </c>
      <c r="F1190" s="95"/>
      <c r="G1190" s="95"/>
      <c r="H1190" s="95"/>
      <c r="I1190" s="131">
        <f t="shared" si="176"/>
        <v>0</v>
      </c>
      <c r="J1190" s="95"/>
      <c r="K1190" s="95"/>
      <c r="L1190" s="95"/>
      <c r="M1190" s="131">
        <f t="shared" si="177"/>
        <v>0</v>
      </c>
      <c r="N1190" s="95"/>
      <c r="O1190" s="95"/>
      <c r="P1190" s="92"/>
      <c r="Q1190" s="55" t="e">
        <f t="shared" si="171"/>
        <v>#DIV/0!</v>
      </c>
      <c r="R1190" s="55" t="e">
        <f t="shared" si="172"/>
        <v>#DIV/0!</v>
      </c>
      <c r="S1190" s="55" t="e">
        <f t="shared" si="173"/>
        <v>#DIV/0!</v>
      </c>
      <c r="T1190" s="55" t="e">
        <f t="shared" si="174"/>
        <v>#DIV/0!</v>
      </c>
      <c r="U1190" s="33" t="e">
        <f>M1190/#REF!%</f>
        <v>#REF!</v>
      </c>
    </row>
    <row r="1191" spans="1:22" s="54" customFormat="1" ht="27.6" x14ac:dyDescent="0.3">
      <c r="A1191" s="75"/>
      <c r="B1191" s="46" t="s">
        <v>145</v>
      </c>
      <c r="C1191" s="36" t="s">
        <v>9</v>
      </c>
      <c r="D1191" s="95"/>
      <c r="E1191" s="131">
        <f t="shared" si="175"/>
        <v>218.87123</v>
      </c>
      <c r="F1191" s="95">
        <v>173.39535000000001</v>
      </c>
      <c r="G1191" s="95">
        <v>45.475879999999997</v>
      </c>
      <c r="H1191" s="95"/>
      <c r="I1191" s="131">
        <f t="shared" si="176"/>
        <v>129.64422999999999</v>
      </c>
      <c r="J1191" s="95">
        <v>84.168350000000004</v>
      </c>
      <c r="K1191" s="95">
        <v>45.475879999999997</v>
      </c>
      <c r="L1191" s="95"/>
      <c r="M1191" s="131">
        <f t="shared" si="177"/>
        <v>73.975350000000006</v>
      </c>
      <c r="N1191" s="95">
        <v>73.975350000000006</v>
      </c>
      <c r="O1191" s="95"/>
      <c r="P1191" s="92"/>
      <c r="Q1191" s="55">
        <f t="shared" si="171"/>
        <v>57.060271791502025</v>
      </c>
      <c r="R1191" s="55">
        <f t="shared" si="172"/>
        <v>87.889747155551945</v>
      </c>
      <c r="S1191" s="55">
        <f t="shared" si="173"/>
        <v>0</v>
      </c>
      <c r="T1191" s="55" t="e">
        <f t="shared" si="174"/>
        <v>#DIV/0!</v>
      </c>
      <c r="U1191" s="33" t="e">
        <f>M1191/#REF!%</f>
        <v>#REF!</v>
      </c>
    </row>
    <row r="1192" spans="1:22" ht="48" x14ac:dyDescent="0.3">
      <c r="A1192" s="76" t="s">
        <v>731</v>
      </c>
      <c r="B1192" s="30"/>
      <c r="C1192" s="123" t="s">
        <v>752</v>
      </c>
      <c r="D1192" s="94">
        <f>D1193+D1239</f>
        <v>187.5</v>
      </c>
      <c r="E1192" s="93">
        <f t="shared" si="175"/>
        <v>4093.2798299999999</v>
      </c>
      <c r="F1192" s="94">
        <f>F1193+F1239</f>
        <v>1448.3912599999999</v>
      </c>
      <c r="G1192" s="94">
        <f>G1193+G1239</f>
        <v>2644.8885700000001</v>
      </c>
      <c r="H1192" s="94">
        <f>H1193+H1239</f>
        <v>0</v>
      </c>
      <c r="I1192" s="93">
        <f t="shared" si="176"/>
        <v>2360.8768300000002</v>
      </c>
      <c r="J1192" s="94">
        <f>J1193+J1239</f>
        <v>802.58426000000009</v>
      </c>
      <c r="K1192" s="94">
        <f>K1193+K1239</f>
        <v>1558.2925700000001</v>
      </c>
      <c r="L1192" s="94">
        <f>L1193+L1239</f>
        <v>0</v>
      </c>
      <c r="M1192" s="93">
        <f t="shared" si="177"/>
        <v>1878.9134999999999</v>
      </c>
      <c r="N1192" s="94">
        <f>N1193+N1239</f>
        <v>597.37545999999998</v>
      </c>
      <c r="O1192" s="94">
        <f>O1193+O1239</f>
        <v>1281.5380399999999</v>
      </c>
      <c r="P1192" s="94">
        <f>P1193+P1239</f>
        <v>0</v>
      </c>
      <c r="Q1192" s="55">
        <f t="shared" si="171"/>
        <v>79.585409798782251</v>
      </c>
      <c r="R1192" s="55">
        <f t="shared" si="172"/>
        <v>74.431494582263539</v>
      </c>
      <c r="S1192" s="55">
        <f t="shared" si="173"/>
        <v>82.239886441863732</v>
      </c>
      <c r="T1192" s="55" t="e">
        <f t="shared" si="174"/>
        <v>#DIV/0!</v>
      </c>
      <c r="U1192" s="33" t="e">
        <f>M1192/#REF!%</f>
        <v>#REF!</v>
      </c>
      <c r="V1192" s="19"/>
    </row>
    <row r="1193" spans="1:22" ht="13.8" x14ac:dyDescent="0.3">
      <c r="A1193" s="76"/>
      <c r="B1193" s="34" t="s">
        <v>61</v>
      </c>
      <c r="C1193" s="36" t="s">
        <v>7</v>
      </c>
      <c r="D1193" s="95">
        <f>D1199+D1234</f>
        <v>187.5</v>
      </c>
      <c r="E1193" s="131">
        <f t="shared" si="175"/>
        <v>3941.6808300000002</v>
      </c>
      <c r="F1193" s="95">
        <f>F1199+F1234</f>
        <v>1296.7922599999999</v>
      </c>
      <c r="G1193" s="95">
        <f>G1199+G1234</f>
        <v>2644.8885700000001</v>
      </c>
      <c r="H1193" s="95">
        <f>H1199+H1234</f>
        <v>0</v>
      </c>
      <c r="I1193" s="131">
        <f t="shared" si="176"/>
        <v>2209.27783</v>
      </c>
      <c r="J1193" s="95">
        <f>J1199+J1234</f>
        <v>650.98526000000004</v>
      </c>
      <c r="K1193" s="95">
        <f>K1199+K1234</f>
        <v>1558.2925700000001</v>
      </c>
      <c r="L1193" s="95">
        <f>L1199+L1234</f>
        <v>0</v>
      </c>
      <c r="M1193" s="131">
        <f t="shared" si="177"/>
        <v>1727.34196</v>
      </c>
      <c r="N1193" s="95">
        <f>N1199+N1234</f>
        <v>445.80392000000001</v>
      </c>
      <c r="O1193" s="95">
        <f>O1199+O1234</f>
        <v>1281.5380399999999</v>
      </c>
      <c r="P1193" s="95">
        <f>P1199+P1234</f>
        <v>0</v>
      </c>
      <c r="Q1193" s="55">
        <f t="shared" si="171"/>
        <v>78.185818756892161</v>
      </c>
      <c r="R1193" s="55">
        <f t="shared" si="172"/>
        <v>68.481415385657115</v>
      </c>
      <c r="S1193" s="55">
        <f t="shared" si="173"/>
        <v>82.239886441863732</v>
      </c>
      <c r="T1193" s="55" t="e">
        <f t="shared" si="174"/>
        <v>#DIV/0!</v>
      </c>
      <c r="U1193" s="33" t="e">
        <f>M1193/#REF!%</f>
        <v>#REF!</v>
      </c>
    </row>
    <row r="1194" spans="1:22" ht="13.8" hidden="1" x14ac:dyDescent="0.3">
      <c r="A1194" s="76"/>
      <c r="B1194" s="34" t="s">
        <v>197</v>
      </c>
      <c r="C1194" s="37" t="s">
        <v>683</v>
      </c>
      <c r="D1194" s="95"/>
      <c r="E1194" s="131">
        <f t="shared" si="175"/>
        <v>0</v>
      </c>
      <c r="F1194" s="95"/>
      <c r="G1194" s="95"/>
      <c r="H1194" s="95"/>
      <c r="I1194" s="131">
        <f t="shared" si="176"/>
        <v>0</v>
      </c>
      <c r="J1194" s="95"/>
      <c r="K1194" s="95"/>
      <c r="L1194" s="95"/>
      <c r="M1194" s="131">
        <f t="shared" si="177"/>
        <v>0</v>
      </c>
      <c r="N1194" s="95"/>
      <c r="O1194" s="95"/>
      <c r="P1194" s="95"/>
      <c r="Q1194" s="55" t="e">
        <f t="shared" si="171"/>
        <v>#DIV/0!</v>
      </c>
      <c r="R1194" s="55" t="e">
        <f t="shared" si="172"/>
        <v>#DIV/0!</v>
      </c>
      <c r="S1194" s="55" t="e">
        <f t="shared" si="173"/>
        <v>#DIV/0!</v>
      </c>
      <c r="T1194" s="55" t="e">
        <f t="shared" si="174"/>
        <v>#DIV/0!</v>
      </c>
      <c r="U1194" s="33" t="e">
        <f>M1194/#REF!%</f>
        <v>#REF!</v>
      </c>
    </row>
    <row r="1195" spans="1:22" ht="13.8" hidden="1" x14ac:dyDescent="0.3">
      <c r="A1195" s="76"/>
      <c r="B1195" s="34" t="s">
        <v>198</v>
      </c>
      <c r="C1195" s="38" t="s">
        <v>172</v>
      </c>
      <c r="D1195" s="95"/>
      <c r="E1195" s="131">
        <f t="shared" si="175"/>
        <v>0</v>
      </c>
      <c r="F1195" s="95"/>
      <c r="G1195" s="95"/>
      <c r="H1195" s="95"/>
      <c r="I1195" s="131">
        <f t="shared" si="176"/>
        <v>0</v>
      </c>
      <c r="J1195" s="95"/>
      <c r="K1195" s="95"/>
      <c r="L1195" s="95"/>
      <c r="M1195" s="131">
        <f t="shared" si="177"/>
        <v>0</v>
      </c>
      <c r="N1195" s="95"/>
      <c r="O1195" s="95"/>
      <c r="P1195" s="95"/>
      <c r="Q1195" s="55" t="e">
        <f t="shared" si="171"/>
        <v>#DIV/0!</v>
      </c>
      <c r="R1195" s="55" t="e">
        <f t="shared" si="172"/>
        <v>#DIV/0!</v>
      </c>
      <c r="S1195" s="55" t="e">
        <f t="shared" si="173"/>
        <v>#DIV/0!</v>
      </c>
      <c r="T1195" s="55" t="e">
        <f t="shared" si="174"/>
        <v>#DIV/0!</v>
      </c>
      <c r="U1195" s="33" t="e">
        <f>M1195/#REF!%</f>
        <v>#REF!</v>
      </c>
    </row>
    <row r="1196" spans="1:22" ht="27.6" hidden="1" x14ac:dyDescent="0.3">
      <c r="A1196" s="76"/>
      <c r="B1196" s="34" t="s">
        <v>199</v>
      </c>
      <c r="C1196" s="39" t="s">
        <v>173</v>
      </c>
      <c r="D1196" s="95"/>
      <c r="E1196" s="131">
        <f t="shared" si="175"/>
        <v>0</v>
      </c>
      <c r="F1196" s="95"/>
      <c r="G1196" s="95"/>
      <c r="H1196" s="95"/>
      <c r="I1196" s="131">
        <f t="shared" si="176"/>
        <v>0</v>
      </c>
      <c r="J1196" s="95"/>
      <c r="K1196" s="95"/>
      <c r="L1196" s="95"/>
      <c r="M1196" s="131">
        <f t="shared" si="177"/>
        <v>0</v>
      </c>
      <c r="N1196" s="95"/>
      <c r="O1196" s="95"/>
      <c r="P1196" s="95"/>
      <c r="Q1196" s="55" t="e">
        <f t="shared" si="171"/>
        <v>#DIV/0!</v>
      </c>
      <c r="R1196" s="55" t="e">
        <f t="shared" si="172"/>
        <v>#DIV/0!</v>
      </c>
      <c r="S1196" s="55" t="e">
        <f t="shared" si="173"/>
        <v>#DIV/0!</v>
      </c>
      <c r="T1196" s="55" t="e">
        <f t="shared" si="174"/>
        <v>#DIV/0!</v>
      </c>
      <c r="U1196" s="33" t="e">
        <f>M1196/#REF!%</f>
        <v>#REF!</v>
      </c>
    </row>
    <row r="1197" spans="1:22" ht="27.6" hidden="1" x14ac:dyDescent="0.3">
      <c r="A1197" s="76"/>
      <c r="B1197" s="34" t="s">
        <v>200</v>
      </c>
      <c r="C1197" s="39" t="s">
        <v>174</v>
      </c>
      <c r="D1197" s="95"/>
      <c r="E1197" s="131">
        <f t="shared" si="175"/>
        <v>0</v>
      </c>
      <c r="F1197" s="95"/>
      <c r="G1197" s="95"/>
      <c r="H1197" s="95"/>
      <c r="I1197" s="131">
        <f t="shared" si="176"/>
        <v>0</v>
      </c>
      <c r="J1197" s="95"/>
      <c r="K1197" s="95"/>
      <c r="L1197" s="95"/>
      <c r="M1197" s="131">
        <f t="shared" si="177"/>
        <v>0</v>
      </c>
      <c r="N1197" s="95"/>
      <c r="O1197" s="95"/>
      <c r="P1197" s="95"/>
      <c r="Q1197" s="55" t="e">
        <f t="shared" si="171"/>
        <v>#DIV/0!</v>
      </c>
      <c r="R1197" s="55" t="e">
        <f t="shared" si="172"/>
        <v>#DIV/0!</v>
      </c>
      <c r="S1197" s="55" t="e">
        <f t="shared" si="173"/>
        <v>#DIV/0!</v>
      </c>
      <c r="T1197" s="55" t="e">
        <f t="shared" si="174"/>
        <v>#DIV/0!</v>
      </c>
      <c r="U1197" s="33" t="e">
        <f>M1197/#REF!%</f>
        <v>#REF!</v>
      </c>
    </row>
    <row r="1198" spans="1:22" ht="13.8" hidden="1" x14ac:dyDescent="0.3">
      <c r="A1198" s="76"/>
      <c r="B1198" s="34" t="s">
        <v>201</v>
      </c>
      <c r="C1198" s="38" t="s">
        <v>175</v>
      </c>
      <c r="D1198" s="95"/>
      <c r="E1198" s="131">
        <f t="shared" si="175"/>
        <v>0</v>
      </c>
      <c r="F1198" s="95"/>
      <c r="G1198" s="95"/>
      <c r="H1198" s="95"/>
      <c r="I1198" s="131">
        <f t="shared" si="176"/>
        <v>0</v>
      </c>
      <c r="J1198" s="95"/>
      <c r="K1198" s="95"/>
      <c r="L1198" s="95"/>
      <c r="M1198" s="131">
        <f t="shared" si="177"/>
        <v>0</v>
      </c>
      <c r="N1198" s="95"/>
      <c r="O1198" s="95"/>
      <c r="P1198" s="95"/>
      <c r="Q1198" s="55" t="e">
        <f t="shared" si="171"/>
        <v>#DIV/0!</v>
      </c>
      <c r="R1198" s="55" t="e">
        <f t="shared" si="172"/>
        <v>#DIV/0!</v>
      </c>
      <c r="S1198" s="55" t="e">
        <f t="shared" si="173"/>
        <v>#DIV/0!</v>
      </c>
      <c r="T1198" s="55" t="e">
        <f t="shared" si="174"/>
        <v>#DIV/0!</v>
      </c>
      <c r="U1198" s="33" t="e">
        <f>M1198/#REF!%</f>
        <v>#REF!</v>
      </c>
    </row>
    <row r="1199" spans="1:22" ht="23.25" customHeight="1" x14ac:dyDescent="0.3">
      <c r="A1199" s="76"/>
      <c r="B1199" s="34" t="s">
        <v>202</v>
      </c>
      <c r="C1199" s="37" t="s">
        <v>36</v>
      </c>
      <c r="D1199" s="95"/>
      <c r="E1199" s="131">
        <f t="shared" si="175"/>
        <v>0</v>
      </c>
      <c r="F1199" s="95"/>
      <c r="G1199" s="95"/>
      <c r="H1199" s="95"/>
      <c r="I1199" s="131">
        <f t="shared" si="176"/>
        <v>0</v>
      </c>
      <c r="J1199" s="95"/>
      <c r="K1199" s="95"/>
      <c r="L1199" s="95"/>
      <c r="M1199" s="131">
        <f t="shared" si="177"/>
        <v>0</v>
      </c>
      <c r="N1199" s="95"/>
      <c r="O1199" s="95"/>
      <c r="P1199" s="95"/>
      <c r="Q1199" s="55" t="e">
        <f t="shared" si="171"/>
        <v>#DIV/0!</v>
      </c>
      <c r="R1199" s="55" t="e">
        <f t="shared" si="172"/>
        <v>#DIV/0!</v>
      </c>
      <c r="S1199" s="55" t="e">
        <f t="shared" si="173"/>
        <v>#DIV/0!</v>
      </c>
      <c r="T1199" s="55" t="e">
        <f t="shared" si="174"/>
        <v>#DIV/0!</v>
      </c>
      <c r="U1199" s="33" t="e">
        <f>M1199/#REF!%</f>
        <v>#REF!</v>
      </c>
    </row>
    <row r="1200" spans="1:22" ht="41.4" hidden="1" x14ac:dyDescent="0.3">
      <c r="A1200" s="76"/>
      <c r="B1200" s="34" t="s">
        <v>203</v>
      </c>
      <c r="C1200" s="38" t="s">
        <v>177</v>
      </c>
      <c r="D1200" s="95"/>
      <c r="E1200" s="131">
        <f t="shared" si="175"/>
        <v>0</v>
      </c>
      <c r="F1200" s="95"/>
      <c r="G1200" s="95"/>
      <c r="H1200" s="95"/>
      <c r="I1200" s="131">
        <f t="shared" si="176"/>
        <v>0</v>
      </c>
      <c r="J1200" s="95"/>
      <c r="K1200" s="95"/>
      <c r="L1200" s="95"/>
      <c r="M1200" s="131">
        <f t="shared" si="177"/>
        <v>0</v>
      </c>
      <c r="N1200" s="95"/>
      <c r="O1200" s="95"/>
      <c r="P1200" s="95"/>
      <c r="Q1200" s="55" t="e">
        <f t="shared" si="171"/>
        <v>#DIV/0!</v>
      </c>
      <c r="R1200" s="55" t="e">
        <f t="shared" si="172"/>
        <v>#DIV/0!</v>
      </c>
      <c r="S1200" s="55" t="e">
        <f t="shared" si="173"/>
        <v>#DIV/0!</v>
      </c>
      <c r="T1200" s="55" t="e">
        <f t="shared" si="174"/>
        <v>#DIV/0!</v>
      </c>
      <c r="U1200" s="33" t="e">
        <f>M1200/#REF!%</f>
        <v>#REF!</v>
      </c>
    </row>
    <row r="1201" spans="1:21" ht="13.8" hidden="1" x14ac:dyDescent="0.3">
      <c r="A1201" s="76"/>
      <c r="B1201" s="34" t="s">
        <v>204</v>
      </c>
      <c r="C1201" s="38" t="s">
        <v>178</v>
      </c>
      <c r="D1201" s="95"/>
      <c r="E1201" s="131">
        <f t="shared" si="175"/>
        <v>0</v>
      </c>
      <c r="F1201" s="95"/>
      <c r="G1201" s="95"/>
      <c r="H1201" s="95"/>
      <c r="I1201" s="131">
        <f t="shared" si="176"/>
        <v>0</v>
      </c>
      <c r="J1201" s="95"/>
      <c r="K1201" s="95"/>
      <c r="L1201" s="95"/>
      <c r="M1201" s="131">
        <f t="shared" si="177"/>
        <v>0</v>
      </c>
      <c r="N1201" s="95"/>
      <c r="O1201" s="95"/>
      <c r="P1201" s="95"/>
      <c r="Q1201" s="55" t="e">
        <f t="shared" si="171"/>
        <v>#DIV/0!</v>
      </c>
      <c r="R1201" s="55" t="e">
        <f t="shared" si="172"/>
        <v>#DIV/0!</v>
      </c>
      <c r="S1201" s="55" t="e">
        <f t="shared" si="173"/>
        <v>#DIV/0!</v>
      </c>
      <c r="T1201" s="55" t="e">
        <f t="shared" si="174"/>
        <v>#DIV/0!</v>
      </c>
      <c r="U1201" s="33" t="e">
        <f>M1201/#REF!%</f>
        <v>#REF!</v>
      </c>
    </row>
    <row r="1202" spans="1:21" ht="27.6" hidden="1" x14ac:dyDescent="0.3">
      <c r="A1202" s="76"/>
      <c r="B1202" s="34" t="s">
        <v>205</v>
      </c>
      <c r="C1202" s="39" t="s">
        <v>179</v>
      </c>
      <c r="D1202" s="95"/>
      <c r="E1202" s="131">
        <f t="shared" si="175"/>
        <v>0</v>
      </c>
      <c r="F1202" s="95"/>
      <c r="G1202" s="95"/>
      <c r="H1202" s="95"/>
      <c r="I1202" s="131">
        <f t="shared" si="176"/>
        <v>0</v>
      </c>
      <c r="J1202" s="95"/>
      <c r="K1202" s="95"/>
      <c r="L1202" s="95"/>
      <c r="M1202" s="131">
        <f t="shared" si="177"/>
        <v>0</v>
      </c>
      <c r="N1202" s="95"/>
      <c r="O1202" s="95"/>
      <c r="P1202" s="95"/>
      <c r="Q1202" s="55" t="e">
        <f t="shared" si="171"/>
        <v>#DIV/0!</v>
      </c>
      <c r="R1202" s="55" t="e">
        <f t="shared" si="172"/>
        <v>#DIV/0!</v>
      </c>
      <c r="S1202" s="55" t="e">
        <f t="shared" si="173"/>
        <v>#DIV/0!</v>
      </c>
      <c r="T1202" s="55" t="e">
        <f t="shared" si="174"/>
        <v>#DIV/0!</v>
      </c>
      <c r="U1202" s="33" t="e">
        <f>M1202/#REF!%</f>
        <v>#REF!</v>
      </c>
    </row>
    <row r="1203" spans="1:21" ht="27.6" hidden="1" x14ac:dyDescent="0.3">
      <c r="A1203" s="76"/>
      <c r="B1203" s="34" t="s">
        <v>206</v>
      </c>
      <c r="C1203" s="39" t="s">
        <v>180</v>
      </c>
      <c r="D1203" s="95"/>
      <c r="E1203" s="131">
        <f t="shared" si="175"/>
        <v>0</v>
      </c>
      <c r="F1203" s="95"/>
      <c r="G1203" s="95"/>
      <c r="H1203" s="95"/>
      <c r="I1203" s="131">
        <f t="shared" si="176"/>
        <v>0</v>
      </c>
      <c r="J1203" s="95"/>
      <c r="K1203" s="95"/>
      <c r="L1203" s="95"/>
      <c r="M1203" s="131">
        <f t="shared" si="177"/>
        <v>0</v>
      </c>
      <c r="N1203" s="95"/>
      <c r="O1203" s="95"/>
      <c r="P1203" s="95"/>
      <c r="Q1203" s="55" t="e">
        <f t="shared" si="171"/>
        <v>#DIV/0!</v>
      </c>
      <c r="R1203" s="55" t="e">
        <f t="shared" si="172"/>
        <v>#DIV/0!</v>
      </c>
      <c r="S1203" s="55" t="e">
        <f t="shared" si="173"/>
        <v>#DIV/0!</v>
      </c>
      <c r="T1203" s="55" t="e">
        <f t="shared" si="174"/>
        <v>#DIV/0!</v>
      </c>
      <c r="U1203" s="33" t="e">
        <f>M1203/#REF!%</f>
        <v>#REF!</v>
      </c>
    </row>
    <row r="1204" spans="1:21" ht="13.8" hidden="1" x14ac:dyDescent="0.3">
      <c r="A1204" s="76"/>
      <c r="B1204" s="34" t="s">
        <v>207</v>
      </c>
      <c r="C1204" s="38" t="s">
        <v>181</v>
      </c>
      <c r="D1204" s="95"/>
      <c r="E1204" s="131">
        <f t="shared" si="175"/>
        <v>0</v>
      </c>
      <c r="F1204" s="95"/>
      <c r="G1204" s="95"/>
      <c r="H1204" s="95"/>
      <c r="I1204" s="131">
        <f t="shared" si="176"/>
        <v>0</v>
      </c>
      <c r="J1204" s="95"/>
      <c r="K1204" s="95"/>
      <c r="L1204" s="95"/>
      <c r="M1204" s="131">
        <f t="shared" si="177"/>
        <v>0</v>
      </c>
      <c r="N1204" s="95"/>
      <c r="O1204" s="95"/>
      <c r="P1204" s="95"/>
      <c r="Q1204" s="55" t="e">
        <f t="shared" si="171"/>
        <v>#DIV/0!</v>
      </c>
      <c r="R1204" s="55" t="e">
        <f t="shared" si="172"/>
        <v>#DIV/0!</v>
      </c>
      <c r="S1204" s="55" t="e">
        <f t="shared" si="173"/>
        <v>#DIV/0!</v>
      </c>
      <c r="T1204" s="55" t="e">
        <f t="shared" si="174"/>
        <v>#DIV/0!</v>
      </c>
      <c r="U1204" s="33" t="e">
        <f>M1204/#REF!%</f>
        <v>#REF!</v>
      </c>
    </row>
    <row r="1205" spans="1:21" ht="27.6" hidden="1" x14ac:dyDescent="0.3">
      <c r="A1205" s="76"/>
      <c r="B1205" s="34" t="s">
        <v>208</v>
      </c>
      <c r="C1205" s="39" t="s">
        <v>182</v>
      </c>
      <c r="D1205" s="95"/>
      <c r="E1205" s="131">
        <f t="shared" si="175"/>
        <v>0</v>
      </c>
      <c r="F1205" s="95"/>
      <c r="G1205" s="95"/>
      <c r="H1205" s="95"/>
      <c r="I1205" s="131">
        <f t="shared" si="176"/>
        <v>0</v>
      </c>
      <c r="J1205" s="95"/>
      <c r="K1205" s="95"/>
      <c r="L1205" s="95"/>
      <c r="M1205" s="131">
        <f t="shared" si="177"/>
        <v>0</v>
      </c>
      <c r="N1205" s="95"/>
      <c r="O1205" s="95"/>
      <c r="P1205" s="95"/>
      <c r="Q1205" s="55" t="e">
        <f t="shared" si="171"/>
        <v>#DIV/0!</v>
      </c>
      <c r="R1205" s="55" t="e">
        <f t="shared" si="172"/>
        <v>#DIV/0!</v>
      </c>
      <c r="S1205" s="55" t="e">
        <f t="shared" si="173"/>
        <v>#DIV/0!</v>
      </c>
      <c r="T1205" s="55" t="e">
        <f t="shared" si="174"/>
        <v>#DIV/0!</v>
      </c>
      <c r="U1205" s="33" t="e">
        <f>M1205/#REF!%</f>
        <v>#REF!</v>
      </c>
    </row>
    <row r="1206" spans="1:21" ht="82.8" hidden="1" x14ac:dyDescent="0.3">
      <c r="A1206" s="76"/>
      <c r="B1206" s="34" t="s">
        <v>209</v>
      </c>
      <c r="C1206" s="39" t="s">
        <v>183</v>
      </c>
      <c r="D1206" s="95"/>
      <c r="E1206" s="131">
        <f t="shared" si="175"/>
        <v>0</v>
      </c>
      <c r="F1206" s="95"/>
      <c r="G1206" s="95"/>
      <c r="H1206" s="95"/>
      <c r="I1206" s="131">
        <f t="shared" si="176"/>
        <v>0</v>
      </c>
      <c r="J1206" s="95"/>
      <c r="K1206" s="95"/>
      <c r="L1206" s="95"/>
      <c r="M1206" s="131">
        <f t="shared" si="177"/>
        <v>0</v>
      </c>
      <c r="N1206" s="95"/>
      <c r="O1206" s="95"/>
      <c r="P1206" s="95"/>
      <c r="Q1206" s="55" t="e">
        <f t="shared" si="171"/>
        <v>#DIV/0!</v>
      </c>
      <c r="R1206" s="55" t="e">
        <f t="shared" si="172"/>
        <v>#DIV/0!</v>
      </c>
      <c r="S1206" s="55" t="e">
        <f t="shared" si="173"/>
        <v>#DIV/0!</v>
      </c>
      <c r="T1206" s="55" t="e">
        <f t="shared" si="174"/>
        <v>#DIV/0!</v>
      </c>
      <c r="U1206" s="33" t="e">
        <f>M1206/#REF!%</f>
        <v>#REF!</v>
      </c>
    </row>
    <row r="1207" spans="1:21" ht="151.80000000000001" hidden="1" x14ac:dyDescent="0.3">
      <c r="A1207" s="76"/>
      <c r="B1207" s="34" t="s">
        <v>210</v>
      </c>
      <c r="C1207" s="39" t="s">
        <v>285</v>
      </c>
      <c r="D1207" s="95"/>
      <c r="E1207" s="131">
        <f t="shared" si="175"/>
        <v>0</v>
      </c>
      <c r="F1207" s="95"/>
      <c r="G1207" s="95"/>
      <c r="H1207" s="95"/>
      <c r="I1207" s="131">
        <f t="shared" si="176"/>
        <v>0</v>
      </c>
      <c r="J1207" s="95"/>
      <c r="K1207" s="95"/>
      <c r="L1207" s="95"/>
      <c r="M1207" s="131">
        <f t="shared" si="177"/>
        <v>0</v>
      </c>
      <c r="N1207" s="95"/>
      <c r="O1207" s="95"/>
      <c r="P1207" s="95"/>
      <c r="Q1207" s="55" t="e">
        <f t="shared" si="171"/>
        <v>#DIV/0!</v>
      </c>
      <c r="R1207" s="55" t="e">
        <f t="shared" si="172"/>
        <v>#DIV/0!</v>
      </c>
      <c r="S1207" s="55" t="e">
        <f t="shared" si="173"/>
        <v>#DIV/0!</v>
      </c>
      <c r="T1207" s="55" t="e">
        <f t="shared" si="174"/>
        <v>#DIV/0!</v>
      </c>
      <c r="U1207" s="33" t="e">
        <f>M1207/#REF!%</f>
        <v>#REF!</v>
      </c>
    </row>
    <row r="1208" spans="1:21" ht="41.4" hidden="1" x14ac:dyDescent="0.3">
      <c r="A1208" s="76"/>
      <c r="B1208" s="34" t="s">
        <v>211</v>
      </c>
      <c r="C1208" s="39" t="s">
        <v>286</v>
      </c>
      <c r="D1208" s="95"/>
      <c r="E1208" s="131">
        <f t="shared" si="175"/>
        <v>0</v>
      </c>
      <c r="F1208" s="95"/>
      <c r="G1208" s="95"/>
      <c r="H1208" s="95"/>
      <c r="I1208" s="131">
        <f t="shared" si="176"/>
        <v>0</v>
      </c>
      <c r="J1208" s="95"/>
      <c r="K1208" s="95"/>
      <c r="L1208" s="95"/>
      <c r="M1208" s="131">
        <f t="shared" si="177"/>
        <v>0</v>
      </c>
      <c r="N1208" s="95"/>
      <c r="O1208" s="95"/>
      <c r="P1208" s="95"/>
      <c r="Q1208" s="55" t="e">
        <f t="shared" si="171"/>
        <v>#DIV/0!</v>
      </c>
      <c r="R1208" s="55" t="e">
        <f t="shared" si="172"/>
        <v>#DIV/0!</v>
      </c>
      <c r="S1208" s="55" t="e">
        <f t="shared" si="173"/>
        <v>#DIV/0!</v>
      </c>
      <c r="T1208" s="55" t="e">
        <f t="shared" si="174"/>
        <v>#DIV/0!</v>
      </c>
      <c r="U1208" s="33" t="e">
        <f>M1208/#REF!%</f>
        <v>#REF!</v>
      </c>
    </row>
    <row r="1209" spans="1:21" ht="41.4" hidden="1" x14ac:dyDescent="0.3">
      <c r="A1209" s="76"/>
      <c r="B1209" s="34" t="s">
        <v>212</v>
      </c>
      <c r="C1209" s="39" t="s">
        <v>287</v>
      </c>
      <c r="D1209" s="95"/>
      <c r="E1209" s="131">
        <f t="shared" si="175"/>
        <v>0</v>
      </c>
      <c r="F1209" s="95"/>
      <c r="G1209" s="95"/>
      <c r="H1209" s="95"/>
      <c r="I1209" s="131">
        <f t="shared" si="176"/>
        <v>0</v>
      </c>
      <c r="J1209" s="95"/>
      <c r="K1209" s="95"/>
      <c r="L1209" s="95"/>
      <c r="M1209" s="131">
        <f t="shared" si="177"/>
        <v>0</v>
      </c>
      <c r="N1209" s="95"/>
      <c r="O1209" s="95"/>
      <c r="P1209" s="95"/>
      <c r="Q1209" s="55" t="e">
        <f t="shared" si="171"/>
        <v>#DIV/0!</v>
      </c>
      <c r="R1209" s="55" t="e">
        <f t="shared" si="172"/>
        <v>#DIV/0!</v>
      </c>
      <c r="S1209" s="55" t="e">
        <f t="shared" si="173"/>
        <v>#DIV/0!</v>
      </c>
      <c r="T1209" s="55" t="e">
        <f t="shared" si="174"/>
        <v>#DIV/0!</v>
      </c>
      <c r="U1209" s="33" t="e">
        <f>M1209/#REF!%</f>
        <v>#REF!</v>
      </c>
    </row>
    <row r="1210" spans="1:21" ht="41.4" hidden="1" x14ac:dyDescent="0.3">
      <c r="A1210" s="76"/>
      <c r="B1210" s="34" t="s">
        <v>213</v>
      </c>
      <c r="C1210" s="39" t="s">
        <v>288</v>
      </c>
      <c r="D1210" s="95"/>
      <c r="E1210" s="131">
        <f t="shared" si="175"/>
        <v>0</v>
      </c>
      <c r="F1210" s="95"/>
      <c r="G1210" s="95"/>
      <c r="H1210" s="95"/>
      <c r="I1210" s="131">
        <f t="shared" si="176"/>
        <v>0</v>
      </c>
      <c r="J1210" s="95"/>
      <c r="K1210" s="95"/>
      <c r="L1210" s="95"/>
      <c r="M1210" s="131">
        <f t="shared" si="177"/>
        <v>0</v>
      </c>
      <c r="N1210" s="95"/>
      <c r="O1210" s="95"/>
      <c r="P1210" s="95"/>
      <c r="Q1210" s="55" t="e">
        <f t="shared" si="171"/>
        <v>#DIV/0!</v>
      </c>
      <c r="R1210" s="55" t="e">
        <f t="shared" si="172"/>
        <v>#DIV/0!</v>
      </c>
      <c r="S1210" s="55" t="e">
        <f t="shared" si="173"/>
        <v>#DIV/0!</v>
      </c>
      <c r="T1210" s="55" t="e">
        <f t="shared" si="174"/>
        <v>#DIV/0!</v>
      </c>
      <c r="U1210" s="33" t="e">
        <f>M1210/#REF!%</f>
        <v>#REF!</v>
      </c>
    </row>
    <row r="1211" spans="1:21" ht="27.6" hidden="1" x14ac:dyDescent="0.3">
      <c r="A1211" s="76"/>
      <c r="B1211" s="34" t="s">
        <v>214</v>
      </c>
      <c r="C1211" s="39" t="s">
        <v>289</v>
      </c>
      <c r="D1211" s="95"/>
      <c r="E1211" s="131">
        <f t="shared" si="175"/>
        <v>0</v>
      </c>
      <c r="F1211" s="95"/>
      <c r="G1211" s="95"/>
      <c r="H1211" s="95"/>
      <c r="I1211" s="131">
        <f t="shared" si="176"/>
        <v>0</v>
      </c>
      <c r="J1211" s="95"/>
      <c r="K1211" s="95"/>
      <c r="L1211" s="95"/>
      <c r="M1211" s="131">
        <f t="shared" si="177"/>
        <v>0</v>
      </c>
      <c r="N1211" s="95"/>
      <c r="O1211" s="95"/>
      <c r="P1211" s="95"/>
      <c r="Q1211" s="55" t="e">
        <f t="shared" si="171"/>
        <v>#DIV/0!</v>
      </c>
      <c r="R1211" s="55" t="e">
        <f t="shared" si="172"/>
        <v>#DIV/0!</v>
      </c>
      <c r="S1211" s="55" t="e">
        <f t="shared" si="173"/>
        <v>#DIV/0!</v>
      </c>
      <c r="T1211" s="55" t="e">
        <f t="shared" si="174"/>
        <v>#DIV/0!</v>
      </c>
      <c r="U1211" s="33" t="e">
        <f>M1211/#REF!%</f>
        <v>#REF!</v>
      </c>
    </row>
    <row r="1212" spans="1:21" ht="41.4" hidden="1" x14ac:dyDescent="0.3">
      <c r="A1212" s="76"/>
      <c r="B1212" s="34" t="s">
        <v>215</v>
      </c>
      <c r="C1212" s="39" t="s">
        <v>290</v>
      </c>
      <c r="D1212" s="95"/>
      <c r="E1212" s="131">
        <f t="shared" si="175"/>
        <v>0</v>
      </c>
      <c r="F1212" s="95"/>
      <c r="G1212" s="95"/>
      <c r="H1212" s="95"/>
      <c r="I1212" s="131">
        <f t="shared" si="176"/>
        <v>0</v>
      </c>
      <c r="J1212" s="95"/>
      <c r="K1212" s="95"/>
      <c r="L1212" s="95"/>
      <c r="M1212" s="131">
        <f t="shared" si="177"/>
        <v>0</v>
      </c>
      <c r="N1212" s="95"/>
      <c r="O1212" s="95"/>
      <c r="P1212" s="95"/>
      <c r="Q1212" s="55" t="e">
        <f t="shared" si="171"/>
        <v>#DIV/0!</v>
      </c>
      <c r="R1212" s="55" t="e">
        <f t="shared" si="172"/>
        <v>#DIV/0!</v>
      </c>
      <c r="S1212" s="55" t="e">
        <f t="shared" si="173"/>
        <v>#DIV/0!</v>
      </c>
      <c r="T1212" s="55" t="e">
        <f t="shared" si="174"/>
        <v>#DIV/0!</v>
      </c>
      <c r="U1212" s="33" t="e">
        <f>M1212/#REF!%</f>
        <v>#REF!</v>
      </c>
    </row>
    <row r="1213" spans="1:21" ht="55.2" hidden="1" x14ac:dyDescent="0.3">
      <c r="A1213" s="76"/>
      <c r="B1213" s="34" t="s">
        <v>216</v>
      </c>
      <c r="C1213" s="39" t="s">
        <v>291</v>
      </c>
      <c r="D1213" s="95"/>
      <c r="E1213" s="131">
        <f t="shared" si="175"/>
        <v>0</v>
      </c>
      <c r="F1213" s="95"/>
      <c r="G1213" s="95"/>
      <c r="H1213" s="95"/>
      <c r="I1213" s="131">
        <f t="shared" si="176"/>
        <v>0</v>
      </c>
      <c r="J1213" s="95"/>
      <c r="K1213" s="95"/>
      <c r="L1213" s="95"/>
      <c r="M1213" s="131">
        <f t="shared" si="177"/>
        <v>0</v>
      </c>
      <c r="N1213" s="95"/>
      <c r="O1213" s="95"/>
      <c r="P1213" s="95"/>
      <c r="Q1213" s="55" t="e">
        <f t="shared" si="171"/>
        <v>#DIV/0!</v>
      </c>
      <c r="R1213" s="55" t="e">
        <f t="shared" si="172"/>
        <v>#DIV/0!</v>
      </c>
      <c r="S1213" s="55" t="e">
        <f t="shared" si="173"/>
        <v>#DIV/0!</v>
      </c>
      <c r="T1213" s="55" t="e">
        <f t="shared" si="174"/>
        <v>#DIV/0!</v>
      </c>
      <c r="U1213" s="33" t="e">
        <f>M1213/#REF!%</f>
        <v>#REF!</v>
      </c>
    </row>
    <row r="1214" spans="1:21" ht="27.6" hidden="1" x14ac:dyDescent="0.3">
      <c r="A1214" s="76"/>
      <c r="B1214" s="34" t="s">
        <v>217</v>
      </c>
      <c r="C1214" s="39" t="s">
        <v>292</v>
      </c>
      <c r="D1214" s="95"/>
      <c r="E1214" s="131">
        <f t="shared" si="175"/>
        <v>0</v>
      </c>
      <c r="F1214" s="95"/>
      <c r="G1214" s="95"/>
      <c r="H1214" s="95"/>
      <c r="I1214" s="131">
        <f t="shared" si="176"/>
        <v>0</v>
      </c>
      <c r="J1214" s="95"/>
      <c r="K1214" s="95"/>
      <c r="L1214" s="95"/>
      <c r="M1214" s="131">
        <f t="shared" si="177"/>
        <v>0</v>
      </c>
      <c r="N1214" s="95"/>
      <c r="O1214" s="95"/>
      <c r="P1214" s="95"/>
      <c r="Q1214" s="55" t="e">
        <f t="shared" si="171"/>
        <v>#DIV/0!</v>
      </c>
      <c r="R1214" s="55" t="e">
        <f t="shared" si="172"/>
        <v>#DIV/0!</v>
      </c>
      <c r="S1214" s="55" t="e">
        <f t="shared" si="173"/>
        <v>#DIV/0!</v>
      </c>
      <c r="T1214" s="55" t="e">
        <f t="shared" si="174"/>
        <v>#DIV/0!</v>
      </c>
      <c r="U1214" s="33" t="e">
        <f>M1214/#REF!%</f>
        <v>#REF!</v>
      </c>
    </row>
    <row r="1215" spans="1:21" ht="27.6" hidden="1" x14ac:dyDescent="0.3">
      <c r="A1215" s="76"/>
      <c r="B1215" s="34" t="s">
        <v>218</v>
      </c>
      <c r="C1215" s="39" t="s">
        <v>293</v>
      </c>
      <c r="D1215" s="95"/>
      <c r="E1215" s="131">
        <f t="shared" si="175"/>
        <v>0</v>
      </c>
      <c r="F1215" s="95"/>
      <c r="G1215" s="95"/>
      <c r="H1215" s="95"/>
      <c r="I1215" s="131">
        <f t="shared" si="176"/>
        <v>0</v>
      </c>
      <c r="J1215" s="95"/>
      <c r="K1215" s="95"/>
      <c r="L1215" s="95"/>
      <c r="M1215" s="131">
        <f t="shared" si="177"/>
        <v>0</v>
      </c>
      <c r="N1215" s="95"/>
      <c r="O1215" s="95"/>
      <c r="P1215" s="95"/>
      <c r="Q1215" s="55" t="e">
        <f t="shared" si="171"/>
        <v>#DIV/0!</v>
      </c>
      <c r="R1215" s="55" t="e">
        <f t="shared" si="172"/>
        <v>#DIV/0!</v>
      </c>
      <c r="S1215" s="55" t="e">
        <f t="shared" si="173"/>
        <v>#DIV/0!</v>
      </c>
      <c r="T1215" s="55" t="e">
        <f t="shared" si="174"/>
        <v>#DIV/0!</v>
      </c>
      <c r="U1215" s="33" t="e">
        <f>M1215/#REF!%</f>
        <v>#REF!</v>
      </c>
    </row>
    <row r="1216" spans="1:21" ht="27.6" hidden="1" x14ac:dyDescent="0.3">
      <c r="A1216" s="76"/>
      <c r="B1216" s="34" t="s">
        <v>219</v>
      </c>
      <c r="C1216" s="39" t="s">
        <v>294</v>
      </c>
      <c r="D1216" s="95"/>
      <c r="E1216" s="131">
        <f t="shared" si="175"/>
        <v>0</v>
      </c>
      <c r="F1216" s="95"/>
      <c r="G1216" s="95"/>
      <c r="H1216" s="95"/>
      <c r="I1216" s="131">
        <f t="shared" si="176"/>
        <v>0</v>
      </c>
      <c r="J1216" s="95"/>
      <c r="K1216" s="95"/>
      <c r="L1216" s="95"/>
      <c r="M1216" s="131">
        <f t="shared" si="177"/>
        <v>0</v>
      </c>
      <c r="N1216" s="95"/>
      <c r="O1216" s="95"/>
      <c r="P1216" s="95"/>
      <c r="Q1216" s="55" t="e">
        <f t="shared" si="171"/>
        <v>#DIV/0!</v>
      </c>
      <c r="R1216" s="55" t="e">
        <f t="shared" si="172"/>
        <v>#DIV/0!</v>
      </c>
      <c r="S1216" s="55" t="e">
        <f t="shared" si="173"/>
        <v>#DIV/0!</v>
      </c>
      <c r="T1216" s="55" t="e">
        <f t="shared" si="174"/>
        <v>#DIV/0!</v>
      </c>
      <c r="U1216" s="33" t="e">
        <f>M1216/#REF!%</f>
        <v>#REF!</v>
      </c>
    </row>
    <row r="1217" spans="1:21" ht="69" hidden="1" x14ac:dyDescent="0.3">
      <c r="A1217" s="76"/>
      <c r="B1217" s="34" t="s">
        <v>220</v>
      </c>
      <c r="C1217" s="39" t="s">
        <v>295</v>
      </c>
      <c r="D1217" s="95"/>
      <c r="E1217" s="131">
        <f t="shared" si="175"/>
        <v>0</v>
      </c>
      <c r="F1217" s="95"/>
      <c r="G1217" s="95"/>
      <c r="H1217" s="95"/>
      <c r="I1217" s="131">
        <f t="shared" si="176"/>
        <v>0</v>
      </c>
      <c r="J1217" s="95"/>
      <c r="K1217" s="95"/>
      <c r="L1217" s="95"/>
      <c r="M1217" s="131">
        <f t="shared" si="177"/>
        <v>0</v>
      </c>
      <c r="N1217" s="95"/>
      <c r="O1217" s="95"/>
      <c r="P1217" s="95"/>
      <c r="Q1217" s="55" t="e">
        <f t="shared" si="171"/>
        <v>#DIV/0!</v>
      </c>
      <c r="R1217" s="55" t="e">
        <f t="shared" si="172"/>
        <v>#DIV/0!</v>
      </c>
      <c r="S1217" s="55" t="e">
        <f t="shared" si="173"/>
        <v>#DIV/0!</v>
      </c>
      <c r="T1217" s="55" t="e">
        <f t="shared" si="174"/>
        <v>#DIV/0!</v>
      </c>
      <c r="U1217" s="33" t="e">
        <f>M1217/#REF!%</f>
        <v>#REF!</v>
      </c>
    </row>
    <row r="1218" spans="1:21" ht="27.6" hidden="1" x14ac:dyDescent="0.3">
      <c r="A1218" s="76"/>
      <c r="B1218" s="34" t="s">
        <v>221</v>
      </c>
      <c r="C1218" s="39" t="s">
        <v>296</v>
      </c>
      <c r="D1218" s="95"/>
      <c r="E1218" s="131">
        <f t="shared" si="175"/>
        <v>0</v>
      </c>
      <c r="F1218" s="95"/>
      <c r="G1218" s="95"/>
      <c r="H1218" s="95"/>
      <c r="I1218" s="131">
        <f t="shared" si="176"/>
        <v>0</v>
      </c>
      <c r="J1218" s="95"/>
      <c r="K1218" s="95"/>
      <c r="L1218" s="95"/>
      <c r="M1218" s="131">
        <f t="shared" si="177"/>
        <v>0</v>
      </c>
      <c r="N1218" s="95"/>
      <c r="O1218" s="95"/>
      <c r="P1218" s="95"/>
      <c r="Q1218" s="55" t="e">
        <f t="shared" si="171"/>
        <v>#DIV/0!</v>
      </c>
      <c r="R1218" s="55" t="e">
        <f t="shared" si="172"/>
        <v>#DIV/0!</v>
      </c>
      <c r="S1218" s="55" t="e">
        <f t="shared" si="173"/>
        <v>#DIV/0!</v>
      </c>
      <c r="T1218" s="55" t="e">
        <f t="shared" si="174"/>
        <v>#DIV/0!</v>
      </c>
      <c r="U1218" s="33" t="e">
        <f>M1218/#REF!%</f>
        <v>#REF!</v>
      </c>
    </row>
    <row r="1219" spans="1:21" ht="27.6" hidden="1" x14ac:dyDescent="0.3">
      <c r="A1219" s="76"/>
      <c r="B1219" s="34" t="s">
        <v>222</v>
      </c>
      <c r="C1219" s="38" t="s">
        <v>297</v>
      </c>
      <c r="D1219" s="95"/>
      <c r="E1219" s="131">
        <f t="shared" si="175"/>
        <v>0</v>
      </c>
      <c r="F1219" s="95"/>
      <c r="G1219" s="95"/>
      <c r="H1219" s="95"/>
      <c r="I1219" s="131">
        <f t="shared" si="176"/>
        <v>0</v>
      </c>
      <c r="J1219" s="95"/>
      <c r="K1219" s="95"/>
      <c r="L1219" s="95"/>
      <c r="M1219" s="131">
        <f t="shared" si="177"/>
        <v>0</v>
      </c>
      <c r="N1219" s="95"/>
      <c r="O1219" s="95"/>
      <c r="P1219" s="95"/>
      <c r="Q1219" s="55" t="e">
        <f t="shared" si="171"/>
        <v>#DIV/0!</v>
      </c>
      <c r="R1219" s="55" t="e">
        <f t="shared" si="172"/>
        <v>#DIV/0!</v>
      </c>
      <c r="S1219" s="55" t="e">
        <f t="shared" si="173"/>
        <v>#DIV/0!</v>
      </c>
      <c r="T1219" s="55" t="e">
        <f t="shared" si="174"/>
        <v>#DIV/0!</v>
      </c>
      <c r="U1219" s="33" t="e">
        <f>M1219/#REF!%</f>
        <v>#REF!</v>
      </c>
    </row>
    <row r="1220" spans="1:21" ht="13.8" hidden="1" x14ac:dyDescent="0.3">
      <c r="A1220" s="76"/>
      <c r="B1220" s="34" t="s">
        <v>223</v>
      </c>
      <c r="C1220" s="38" t="s">
        <v>298</v>
      </c>
      <c r="D1220" s="95"/>
      <c r="E1220" s="131">
        <f t="shared" si="175"/>
        <v>0</v>
      </c>
      <c r="F1220" s="95"/>
      <c r="G1220" s="95"/>
      <c r="H1220" s="95"/>
      <c r="I1220" s="131">
        <f t="shared" si="176"/>
        <v>0</v>
      </c>
      <c r="J1220" s="95"/>
      <c r="K1220" s="95"/>
      <c r="L1220" s="95"/>
      <c r="M1220" s="131">
        <f t="shared" si="177"/>
        <v>0</v>
      </c>
      <c r="N1220" s="95"/>
      <c r="O1220" s="95"/>
      <c r="P1220" s="95"/>
      <c r="Q1220" s="55" t="e">
        <f t="shared" si="171"/>
        <v>#DIV/0!</v>
      </c>
      <c r="R1220" s="55" t="e">
        <f t="shared" si="172"/>
        <v>#DIV/0!</v>
      </c>
      <c r="S1220" s="55" t="e">
        <f t="shared" si="173"/>
        <v>#DIV/0!</v>
      </c>
      <c r="T1220" s="55" t="e">
        <f t="shared" si="174"/>
        <v>#DIV/0!</v>
      </c>
      <c r="U1220" s="33" t="e">
        <f>M1220/#REF!%</f>
        <v>#REF!</v>
      </c>
    </row>
    <row r="1221" spans="1:21" ht="13.8" hidden="1" x14ac:dyDescent="0.3">
      <c r="A1221" s="76"/>
      <c r="B1221" s="34" t="s">
        <v>224</v>
      </c>
      <c r="C1221" s="38" t="s">
        <v>324</v>
      </c>
      <c r="D1221" s="95"/>
      <c r="E1221" s="131">
        <f t="shared" si="175"/>
        <v>0</v>
      </c>
      <c r="F1221" s="95"/>
      <c r="G1221" s="95"/>
      <c r="H1221" s="95"/>
      <c r="I1221" s="131">
        <f t="shared" si="176"/>
        <v>0</v>
      </c>
      <c r="J1221" s="95"/>
      <c r="K1221" s="95"/>
      <c r="L1221" s="95"/>
      <c r="M1221" s="131">
        <f t="shared" si="177"/>
        <v>0</v>
      </c>
      <c r="N1221" s="95"/>
      <c r="O1221" s="95"/>
      <c r="P1221" s="95"/>
      <c r="Q1221" s="55" t="e">
        <f t="shared" si="171"/>
        <v>#DIV/0!</v>
      </c>
      <c r="R1221" s="55" t="e">
        <f t="shared" si="172"/>
        <v>#DIV/0!</v>
      </c>
      <c r="S1221" s="55" t="e">
        <f t="shared" si="173"/>
        <v>#DIV/0!</v>
      </c>
      <c r="T1221" s="55" t="e">
        <f t="shared" si="174"/>
        <v>#DIV/0!</v>
      </c>
      <c r="U1221" s="33" t="e">
        <f>M1221/#REF!%</f>
        <v>#REF!</v>
      </c>
    </row>
    <row r="1222" spans="1:21" ht="55.2" hidden="1" x14ac:dyDescent="0.3">
      <c r="A1222" s="76"/>
      <c r="B1222" s="34" t="s">
        <v>225</v>
      </c>
      <c r="C1222" s="38" t="s">
        <v>325</v>
      </c>
      <c r="D1222" s="95"/>
      <c r="E1222" s="131">
        <f t="shared" si="175"/>
        <v>0</v>
      </c>
      <c r="F1222" s="95"/>
      <c r="G1222" s="95"/>
      <c r="H1222" s="95"/>
      <c r="I1222" s="131">
        <f t="shared" si="176"/>
        <v>0</v>
      </c>
      <c r="J1222" s="95"/>
      <c r="K1222" s="95"/>
      <c r="L1222" s="95"/>
      <c r="M1222" s="131">
        <f t="shared" si="177"/>
        <v>0</v>
      </c>
      <c r="N1222" s="95"/>
      <c r="O1222" s="95"/>
      <c r="P1222" s="95"/>
      <c r="Q1222" s="55" t="e">
        <f t="shared" si="171"/>
        <v>#DIV/0!</v>
      </c>
      <c r="R1222" s="55" t="e">
        <f t="shared" si="172"/>
        <v>#DIV/0!</v>
      </c>
      <c r="S1222" s="55" t="e">
        <f t="shared" si="173"/>
        <v>#DIV/0!</v>
      </c>
      <c r="T1222" s="55" t="e">
        <f t="shared" si="174"/>
        <v>#DIV/0!</v>
      </c>
      <c r="U1222" s="33" t="e">
        <f>M1222/#REF!%</f>
        <v>#REF!</v>
      </c>
    </row>
    <row r="1223" spans="1:21" ht="55.2" hidden="1" x14ac:dyDescent="0.3">
      <c r="A1223" s="76"/>
      <c r="B1223" s="34" t="s">
        <v>226</v>
      </c>
      <c r="C1223" s="38" t="s">
        <v>326</v>
      </c>
      <c r="D1223" s="31"/>
      <c r="E1223" s="131">
        <f t="shared" si="175"/>
        <v>0</v>
      </c>
      <c r="F1223" s="31"/>
      <c r="G1223" s="31"/>
      <c r="H1223" s="31"/>
      <c r="I1223" s="131">
        <f t="shared" si="176"/>
        <v>0</v>
      </c>
      <c r="J1223" s="31"/>
      <c r="K1223" s="31"/>
      <c r="L1223" s="31"/>
      <c r="M1223" s="131">
        <f t="shared" si="177"/>
        <v>0</v>
      </c>
      <c r="N1223" s="31"/>
      <c r="O1223" s="31"/>
      <c r="P1223" s="31"/>
      <c r="Q1223" s="55" t="e">
        <f t="shared" si="171"/>
        <v>#DIV/0!</v>
      </c>
      <c r="R1223" s="55" t="e">
        <f t="shared" si="172"/>
        <v>#DIV/0!</v>
      </c>
      <c r="S1223" s="55" t="e">
        <f t="shared" si="173"/>
        <v>#DIV/0!</v>
      </c>
      <c r="T1223" s="55" t="e">
        <f t="shared" si="174"/>
        <v>#DIV/0!</v>
      </c>
      <c r="U1223" s="33" t="e">
        <f>M1223/#REF!%</f>
        <v>#REF!</v>
      </c>
    </row>
    <row r="1224" spans="1:21" ht="41.4" hidden="1" x14ac:dyDescent="0.3">
      <c r="A1224" s="76"/>
      <c r="B1224" s="34" t="s">
        <v>227</v>
      </c>
      <c r="C1224" s="39" t="s">
        <v>327</v>
      </c>
      <c r="D1224" s="95"/>
      <c r="E1224" s="131">
        <f t="shared" si="175"/>
        <v>0</v>
      </c>
      <c r="F1224" s="95"/>
      <c r="G1224" s="95"/>
      <c r="H1224" s="95"/>
      <c r="I1224" s="131">
        <f t="shared" si="176"/>
        <v>0</v>
      </c>
      <c r="J1224" s="95"/>
      <c r="K1224" s="95"/>
      <c r="L1224" s="95"/>
      <c r="M1224" s="131">
        <f t="shared" si="177"/>
        <v>0</v>
      </c>
      <c r="N1224" s="95"/>
      <c r="O1224" s="95"/>
      <c r="P1224" s="95"/>
      <c r="Q1224" s="55" t="e">
        <f t="shared" si="171"/>
        <v>#DIV/0!</v>
      </c>
      <c r="R1224" s="55" t="e">
        <f t="shared" si="172"/>
        <v>#DIV/0!</v>
      </c>
      <c r="S1224" s="55" t="e">
        <f t="shared" si="173"/>
        <v>#DIV/0!</v>
      </c>
      <c r="T1224" s="55" t="e">
        <f t="shared" si="174"/>
        <v>#DIV/0!</v>
      </c>
      <c r="U1224" s="33" t="e">
        <f>M1224/#REF!%</f>
        <v>#REF!</v>
      </c>
    </row>
    <row r="1225" spans="1:21" ht="27.6" hidden="1" x14ac:dyDescent="0.3">
      <c r="A1225" s="76"/>
      <c r="B1225" s="34" t="s">
        <v>228</v>
      </c>
      <c r="C1225" s="39" t="s">
        <v>328</v>
      </c>
      <c r="D1225" s="95"/>
      <c r="E1225" s="131">
        <f t="shared" si="175"/>
        <v>0</v>
      </c>
      <c r="F1225" s="95"/>
      <c r="G1225" s="95"/>
      <c r="H1225" s="95"/>
      <c r="I1225" s="131">
        <f t="shared" si="176"/>
        <v>0</v>
      </c>
      <c r="J1225" s="95"/>
      <c r="K1225" s="95"/>
      <c r="L1225" s="95"/>
      <c r="M1225" s="131">
        <f t="shared" si="177"/>
        <v>0</v>
      </c>
      <c r="N1225" s="95"/>
      <c r="O1225" s="95"/>
      <c r="P1225" s="95"/>
      <c r="Q1225" s="55" t="e">
        <f t="shared" si="171"/>
        <v>#DIV/0!</v>
      </c>
      <c r="R1225" s="55" t="e">
        <f t="shared" si="172"/>
        <v>#DIV/0!</v>
      </c>
      <c r="S1225" s="55" t="e">
        <f t="shared" si="173"/>
        <v>#DIV/0!</v>
      </c>
      <c r="T1225" s="55" t="e">
        <f t="shared" si="174"/>
        <v>#DIV/0!</v>
      </c>
      <c r="U1225" s="33" t="e">
        <f>M1225/#REF!%</f>
        <v>#REF!</v>
      </c>
    </row>
    <row r="1226" spans="1:21" ht="27.6" hidden="1" x14ac:dyDescent="0.3">
      <c r="A1226" s="76"/>
      <c r="B1226" s="34" t="s">
        <v>229</v>
      </c>
      <c r="C1226" s="39" t="s">
        <v>329</v>
      </c>
      <c r="D1226" s="95"/>
      <c r="E1226" s="131">
        <f t="shared" si="175"/>
        <v>0</v>
      </c>
      <c r="F1226" s="95"/>
      <c r="G1226" s="95"/>
      <c r="H1226" s="95"/>
      <c r="I1226" s="131">
        <f t="shared" si="176"/>
        <v>0</v>
      </c>
      <c r="J1226" s="95"/>
      <c r="K1226" s="95"/>
      <c r="L1226" s="95"/>
      <c r="M1226" s="131">
        <f t="shared" si="177"/>
        <v>0</v>
      </c>
      <c r="N1226" s="95"/>
      <c r="O1226" s="95"/>
      <c r="P1226" s="95"/>
      <c r="Q1226" s="55" t="e">
        <f t="shared" si="171"/>
        <v>#DIV/0!</v>
      </c>
      <c r="R1226" s="55" t="e">
        <f t="shared" si="172"/>
        <v>#DIV/0!</v>
      </c>
      <c r="S1226" s="55" t="e">
        <f t="shared" si="173"/>
        <v>#DIV/0!</v>
      </c>
      <c r="T1226" s="55" t="e">
        <f t="shared" si="174"/>
        <v>#DIV/0!</v>
      </c>
      <c r="U1226" s="33" t="e">
        <f>M1226/#REF!%</f>
        <v>#REF!</v>
      </c>
    </row>
    <row r="1227" spans="1:21" ht="55.2" hidden="1" x14ac:dyDescent="0.3">
      <c r="A1227" s="76"/>
      <c r="B1227" s="34" t="s">
        <v>230</v>
      </c>
      <c r="C1227" s="39" t="s">
        <v>330</v>
      </c>
      <c r="D1227" s="95"/>
      <c r="E1227" s="131">
        <f t="shared" si="175"/>
        <v>0</v>
      </c>
      <c r="F1227" s="95"/>
      <c r="G1227" s="95"/>
      <c r="H1227" s="95"/>
      <c r="I1227" s="131">
        <f t="shared" si="176"/>
        <v>0</v>
      </c>
      <c r="J1227" s="95"/>
      <c r="K1227" s="95"/>
      <c r="L1227" s="95"/>
      <c r="M1227" s="131">
        <f t="shared" si="177"/>
        <v>0</v>
      </c>
      <c r="N1227" s="95"/>
      <c r="O1227" s="95"/>
      <c r="P1227" s="95"/>
      <c r="Q1227" s="55" t="e">
        <f t="shared" ref="Q1227:Q1290" si="187">M1227/I1227*100</f>
        <v>#DIV/0!</v>
      </c>
      <c r="R1227" s="55" t="e">
        <f t="shared" ref="R1227:R1290" si="188">N1227/J1227*100</f>
        <v>#DIV/0!</v>
      </c>
      <c r="S1227" s="55" t="e">
        <f t="shared" ref="S1227:S1290" si="189">O1227/K1227*100</f>
        <v>#DIV/0!</v>
      </c>
      <c r="T1227" s="55" t="e">
        <f t="shared" ref="T1227:T1290" si="190">P1227/L1227*100</f>
        <v>#DIV/0!</v>
      </c>
      <c r="U1227" s="33" t="e">
        <f>M1227/#REF!%</f>
        <v>#REF!</v>
      </c>
    </row>
    <row r="1228" spans="1:21" ht="55.2" hidden="1" x14ac:dyDescent="0.3">
      <c r="A1228" s="76"/>
      <c r="B1228" s="34" t="s">
        <v>231</v>
      </c>
      <c r="C1228" s="39" t="s">
        <v>331</v>
      </c>
      <c r="D1228" s="95"/>
      <c r="E1228" s="131">
        <f t="shared" si="175"/>
        <v>0</v>
      </c>
      <c r="F1228" s="95"/>
      <c r="G1228" s="95"/>
      <c r="H1228" s="95"/>
      <c r="I1228" s="131">
        <f t="shared" si="176"/>
        <v>0</v>
      </c>
      <c r="J1228" s="95"/>
      <c r="K1228" s="95"/>
      <c r="L1228" s="95"/>
      <c r="M1228" s="131">
        <f t="shared" si="177"/>
        <v>0</v>
      </c>
      <c r="N1228" s="95"/>
      <c r="O1228" s="95"/>
      <c r="P1228" s="95"/>
      <c r="Q1228" s="55" t="e">
        <f t="shared" si="187"/>
        <v>#DIV/0!</v>
      </c>
      <c r="R1228" s="55" t="e">
        <f t="shared" si="188"/>
        <v>#DIV/0!</v>
      </c>
      <c r="S1228" s="55" t="e">
        <f t="shared" si="189"/>
        <v>#DIV/0!</v>
      </c>
      <c r="T1228" s="55" t="e">
        <f t="shared" si="190"/>
        <v>#DIV/0!</v>
      </c>
      <c r="U1228" s="33" t="e">
        <f>M1228/#REF!%</f>
        <v>#REF!</v>
      </c>
    </row>
    <row r="1229" spans="1:21" ht="82.8" hidden="1" x14ac:dyDescent="0.3">
      <c r="A1229" s="76"/>
      <c r="B1229" s="34" t="s">
        <v>232</v>
      </c>
      <c r="C1229" s="39" t="s">
        <v>332</v>
      </c>
      <c r="D1229" s="95"/>
      <c r="E1229" s="131">
        <f t="shared" ref="E1229:E1292" si="191">F1229+G1229</f>
        <v>0</v>
      </c>
      <c r="F1229" s="95"/>
      <c r="G1229" s="95"/>
      <c r="H1229" s="95"/>
      <c r="I1229" s="131">
        <f t="shared" ref="I1229:I1292" si="192">J1229+K1229</f>
        <v>0</v>
      </c>
      <c r="J1229" s="95"/>
      <c r="K1229" s="95"/>
      <c r="L1229" s="95"/>
      <c r="M1229" s="131">
        <f t="shared" ref="M1229:M1292" si="193">N1229+O1229</f>
        <v>0</v>
      </c>
      <c r="N1229" s="95"/>
      <c r="O1229" s="95"/>
      <c r="P1229" s="95"/>
      <c r="Q1229" s="55" t="e">
        <f t="shared" si="187"/>
        <v>#DIV/0!</v>
      </c>
      <c r="R1229" s="55" t="e">
        <f t="shared" si="188"/>
        <v>#DIV/0!</v>
      </c>
      <c r="S1229" s="55" t="e">
        <f t="shared" si="189"/>
        <v>#DIV/0!</v>
      </c>
      <c r="T1229" s="55" t="e">
        <f t="shared" si="190"/>
        <v>#DIV/0!</v>
      </c>
      <c r="U1229" s="33" t="e">
        <f>M1229/#REF!%</f>
        <v>#REF!</v>
      </c>
    </row>
    <row r="1230" spans="1:21" ht="41.4" hidden="1" x14ac:dyDescent="0.3">
      <c r="A1230" s="76"/>
      <c r="B1230" s="34" t="s">
        <v>233</v>
      </c>
      <c r="C1230" s="38" t="s">
        <v>333</v>
      </c>
      <c r="D1230" s="95"/>
      <c r="E1230" s="131">
        <f t="shared" si="191"/>
        <v>0</v>
      </c>
      <c r="F1230" s="95"/>
      <c r="G1230" s="95"/>
      <c r="H1230" s="95"/>
      <c r="I1230" s="131">
        <f t="shared" si="192"/>
        <v>0</v>
      </c>
      <c r="J1230" s="95"/>
      <c r="K1230" s="95"/>
      <c r="L1230" s="95"/>
      <c r="M1230" s="131">
        <f t="shared" si="193"/>
        <v>0</v>
      </c>
      <c r="N1230" s="95"/>
      <c r="O1230" s="95"/>
      <c r="P1230" s="95"/>
      <c r="Q1230" s="55" t="e">
        <f t="shared" si="187"/>
        <v>#DIV/0!</v>
      </c>
      <c r="R1230" s="55" t="e">
        <f t="shared" si="188"/>
        <v>#DIV/0!</v>
      </c>
      <c r="S1230" s="55" t="e">
        <f t="shared" si="189"/>
        <v>#DIV/0!</v>
      </c>
      <c r="T1230" s="55" t="e">
        <f t="shared" si="190"/>
        <v>#DIV/0!</v>
      </c>
      <c r="U1230" s="33" t="e">
        <f>M1230/#REF!%</f>
        <v>#REF!</v>
      </c>
    </row>
    <row r="1231" spans="1:21" ht="41.4" hidden="1" x14ac:dyDescent="0.3">
      <c r="A1231" s="76"/>
      <c r="B1231" s="34" t="s">
        <v>234</v>
      </c>
      <c r="C1231" s="38" t="s">
        <v>334</v>
      </c>
      <c r="D1231" s="95"/>
      <c r="E1231" s="131">
        <f t="shared" si="191"/>
        <v>0</v>
      </c>
      <c r="F1231" s="95"/>
      <c r="G1231" s="95"/>
      <c r="H1231" s="95"/>
      <c r="I1231" s="131">
        <f t="shared" si="192"/>
        <v>0</v>
      </c>
      <c r="J1231" s="95"/>
      <c r="K1231" s="95"/>
      <c r="L1231" s="95"/>
      <c r="M1231" s="131">
        <f t="shared" si="193"/>
        <v>0</v>
      </c>
      <c r="N1231" s="95"/>
      <c r="O1231" s="95"/>
      <c r="P1231" s="95"/>
      <c r="Q1231" s="55" t="e">
        <f t="shared" si="187"/>
        <v>#DIV/0!</v>
      </c>
      <c r="R1231" s="55" t="e">
        <f t="shared" si="188"/>
        <v>#DIV/0!</v>
      </c>
      <c r="S1231" s="55" t="e">
        <f t="shared" si="189"/>
        <v>#DIV/0!</v>
      </c>
      <c r="T1231" s="55" t="e">
        <f t="shared" si="190"/>
        <v>#DIV/0!</v>
      </c>
      <c r="U1231" s="33" t="e">
        <f>M1231/#REF!%</f>
        <v>#REF!</v>
      </c>
    </row>
    <row r="1232" spans="1:21" ht="69" hidden="1" x14ac:dyDescent="0.3">
      <c r="A1232" s="76"/>
      <c r="B1232" s="34" t="s">
        <v>246</v>
      </c>
      <c r="C1232" s="39" t="s">
        <v>346</v>
      </c>
      <c r="D1232" s="95"/>
      <c r="E1232" s="131">
        <f t="shared" si="191"/>
        <v>0</v>
      </c>
      <c r="F1232" s="95"/>
      <c r="G1232" s="95"/>
      <c r="H1232" s="95"/>
      <c r="I1232" s="131">
        <f t="shared" si="192"/>
        <v>0</v>
      </c>
      <c r="J1232" s="95"/>
      <c r="K1232" s="95"/>
      <c r="L1232" s="95"/>
      <c r="M1232" s="131">
        <f t="shared" si="193"/>
        <v>0</v>
      </c>
      <c r="N1232" s="95"/>
      <c r="O1232" s="95"/>
      <c r="P1232" s="95"/>
      <c r="Q1232" s="55" t="e">
        <f t="shared" si="187"/>
        <v>#DIV/0!</v>
      </c>
      <c r="R1232" s="55" t="e">
        <f t="shared" si="188"/>
        <v>#DIV/0!</v>
      </c>
      <c r="S1232" s="55" t="e">
        <f t="shared" si="189"/>
        <v>#DIV/0!</v>
      </c>
      <c r="T1232" s="55" t="e">
        <f t="shared" si="190"/>
        <v>#DIV/0!</v>
      </c>
      <c r="U1232" s="33" t="e">
        <f>M1232/#REF!%</f>
        <v>#REF!</v>
      </c>
    </row>
    <row r="1233" spans="1:21" ht="13.8" hidden="1" x14ac:dyDescent="0.3">
      <c r="A1233" s="76"/>
      <c r="B1233" s="34" t="s">
        <v>247</v>
      </c>
      <c r="C1233" s="37" t="s">
        <v>44</v>
      </c>
      <c r="D1233" s="95"/>
      <c r="E1233" s="131">
        <f t="shared" si="191"/>
        <v>0</v>
      </c>
      <c r="F1233" s="95"/>
      <c r="G1233" s="95"/>
      <c r="H1233" s="95"/>
      <c r="I1233" s="131">
        <f t="shared" si="192"/>
        <v>0</v>
      </c>
      <c r="J1233" s="95"/>
      <c r="K1233" s="95"/>
      <c r="L1233" s="95"/>
      <c r="M1233" s="131">
        <f t="shared" si="193"/>
        <v>0</v>
      </c>
      <c r="N1233" s="95"/>
      <c r="O1233" s="95"/>
      <c r="P1233" s="95"/>
      <c r="Q1233" s="55" t="e">
        <f t="shared" si="187"/>
        <v>#DIV/0!</v>
      </c>
      <c r="R1233" s="55" t="e">
        <f t="shared" si="188"/>
        <v>#DIV/0!</v>
      </c>
      <c r="S1233" s="55" t="e">
        <f t="shared" si="189"/>
        <v>#DIV/0!</v>
      </c>
      <c r="T1233" s="55" t="e">
        <f t="shared" si="190"/>
        <v>#DIV/0!</v>
      </c>
      <c r="U1233" s="33" t="e">
        <f>M1233/#REF!%</f>
        <v>#REF!</v>
      </c>
    </row>
    <row r="1234" spans="1:21" ht="13.8" x14ac:dyDescent="0.3">
      <c r="A1234" s="76"/>
      <c r="B1234" s="34" t="s">
        <v>261</v>
      </c>
      <c r="C1234" s="37" t="s">
        <v>46</v>
      </c>
      <c r="D1234" s="95">
        <v>187.5</v>
      </c>
      <c r="E1234" s="131">
        <f t="shared" si="191"/>
        <v>3941.6808300000002</v>
      </c>
      <c r="F1234" s="95">
        <v>1296.7922599999999</v>
      </c>
      <c r="G1234" s="95">
        <v>2644.8885700000001</v>
      </c>
      <c r="H1234" s="95"/>
      <c r="I1234" s="131">
        <f t="shared" si="192"/>
        <v>2209.27783</v>
      </c>
      <c r="J1234" s="95">
        <v>650.98526000000004</v>
      </c>
      <c r="K1234" s="95">
        <v>1558.2925700000001</v>
      </c>
      <c r="L1234" s="95"/>
      <c r="M1234" s="131">
        <f t="shared" si="193"/>
        <v>1727.34196</v>
      </c>
      <c r="N1234" s="95">
        <v>445.80392000000001</v>
      </c>
      <c r="O1234" s="95">
        <v>1281.5380399999999</v>
      </c>
      <c r="P1234" s="95"/>
      <c r="Q1234" s="55">
        <f t="shared" si="187"/>
        <v>78.185818756892161</v>
      </c>
      <c r="R1234" s="55">
        <f t="shared" si="188"/>
        <v>68.481415385657115</v>
      </c>
      <c r="S1234" s="55">
        <f t="shared" si="189"/>
        <v>82.239886441863732</v>
      </c>
      <c r="T1234" s="55" t="e">
        <f t="shared" si="190"/>
        <v>#DIV/0!</v>
      </c>
      <c r="U1234" s="33" t="e">
        <f>M1234/#REF!%</f>
        <v>#REF!</v>
      </c>
    </row>
    <row r="1235" spans="1:21" ht="41.4" hidden="1" x14ac:dyDescent="0.3">
      <c r="A1235" s="76"/>
      <c r="B1235" s="34" t="s">
        <v>262</v>
      </c>
      <c r="C1235" s="38" t="s">
        <v>355</v>
      </c>
      <c r="D1235" s="95"/>
      <c r="E1235" s="131">
        <f t="shared" si="191"/>
        <v>0</v>
      </c>
      <c r="F1235" s="95"/>
      <c r="G1235" s="95"/>
      <c r="H1235" s="95"/>
      <c r="I1235" s="131">
        <f t="shared" si="192"/>
        <v>0</v>
      </c>
      <c r="J1235" s="95"/>
      <c r="K1235" s="95"/>
      <c r="L1235" s="95"/>
      <c r="M1235" s="131">
        <f t="shared" si="193"/>
        <v>0</v>
      </c>
      <c r="N1235" s="95"/>
      <c r="O1235" s="95"/>
      <c r="P1235" s="95"/>
      <c r="Q1235" s="55" t="e">
        <f t="shared" si="187"/>
        <v>#DIV/0!</v>
      </c>
      <c r="R1235" s="55" t="e">
        <f t="shared" si="188"/>
        <v>#DIV/0!</v>
      </c>
      <c r="S1235" s="55" t="e">
        <f t="shared" si="189"/>
        <v>#DIV/0!</v>
      </c>
      <c r="T1235" s="55" t="e">
        <f t="shared" si="190"/>
        <v>#DIV/0!</v>
      </c>
      <c r="U1235" s="33" t="e">
        <f>M1235/#REF!%</f>
        <v>#REF!</v>
      </c>
    </row>
    <row r="1236" spans="1:21" ht="13.8" hidden="1" x14ac:dyDescent="0.3">
      <c r="A1236" s="76"/>
      <c r="B1236" s="34" t="s">
        <v>263</v>
      </c>
      <c r="C1236" s="38" t="s">
        <v>356</v>
      </c>
      <c r="D1236" s="95"/>
      <c r="E1236" s="131">
        <f t="shared" si="191"/>
        <v>0</v>
      </c>
      <c r="F1236" s="95"/>
      <c r="G1236" s="95"/>
      <c r="H1236" s="95"/>
      <c r="I1236" s="131">
        <f t="shared" si="192"/>
        <v>0</v>
      </c>
      <c r="J1236" s="95"/>
      <c r="K1236" s="95"/>
      <c r="L1236" s="95"/>
      <c r="M1236" s="131">
        <f t="shared" si="193"/>
        <v>0</v>
      </c>
      <c r="N1236" s="95"/>
      <c r="O1236" s="95"/>
      <c r="P1236" s="95"/>
      <c r="Q1236" s="55" t="e">
        <f t="shared" si="187"/>
        <v>#DIV/0!</v>
      </c>
      <c r="R1236" s="55" t="e">
        <f t="shared" si="188"/>
        <v>#DIV/0!</v>
      </c>
      <c r="S1236" s="55" t="e">
        <f t="shared" si="189"/>
        <v>#DIV/0!</v>
      </c>
      <c r="T1236" s="55" t="e">
        <f t="shared" si="190"/>
        <v>#DIV/0!</v>
      </c>
      <c r="U1236" s="33" t="e">
        <f>M1236/#REF!%</f>
        <v>#REF!</v>
      </c>
    </row>
    <row r="1237" spans="1:21" ht="27.6" hidden="1" x14ac:dyDescent="0.3">
      <c r="A1237" s="76"/>
      <c r="B1237" s="34" t="s">
        <v>264</v>
      </c>
      <c r="C1237" s="39" t="s">
        <v>357</v>
      </c>
      <c r="D1237" s="95"/>
      <c r="E1237" s="131">
        <f t="shared" si="191"/>
        <v>0</v>
      </c>
      <c r="F1237" s="95"/>
      <c r="G1237" s="95"/>
      <c r="H1237" s="95"/>
      <c r="I1237" s="131">
        <f t="shared" si="192"/>
        <v>0</v>
      </c>
      <c r="J1237" s="95"/>
      <c r="K1237" s="95"/>
      <c r="L1237" s="95"/>
      <c r="M1237" s="131">
        <f t="shared" si="193"/>
        <v>0</v>
      </c>
      <c r="N1237" s="95"/>
      <c r="O1237" s="95"/>
      <c r="P1237" s="95"/>
      <c r="Q1237" s="55" t="e">
        <f t="shared" si="187"/>
        <v>#DIV/0!</v>
      </c>
      <c r="R1237" s="55" t="e">
        <f t="shared" si="188"/>
        <v>#DIV/0!</v>
      </c>
      <c r="S1237" s="55" t="e">
        <f t="shared" si="189"/>
        <v>#DIV/0!</v>
      </c>
      <c r="T1237" s="55" t="e">
        <f t="shared" si="190"/>
        <v>#DIV/0!</v>
      </c>
      <c r="U1237" s="33" t="e">
        <f>M1237/#REF!%</f>
        <v>#REF!</v>
      </c>
    </row>
    <row r="1238" spans="1:21" ht="27.6" hidden="1" x14ac:dyDescent="0.3">
      <c r="A1238" s="76"/>
      <c r="B1238" s="34" t="s">
        <v>265</v>
      </c>
      <c r="C1238" s="39" t="s">
        <v>358</v>
      </c>
      <c r="D1238" s="95"/>
      <c r="E1238" s="131">
        <f t="shared" si="191"/>
        <v>0</v>
      </c>
      <c r="F1238" s="95"/>
      <c r="G1238" s="95"/>
      <c r="H1238" s="95"/>
      <c r="I1238" s="131">
        <f t="shared" si="192"/>
        <v>0</v>
      </c>
      <c r="J1238" s="95"/>
      <c r="K1238" s="95"/>
      <c r="L1238" s="95"/>
      <c r="M1238" s="131">
        <f t="shared" si="193"/>
        <v>0</v>
      </c>
      <c r="N1238" s="95"/>
      <c r="O1238" s="95"/>
      <c r="P1238" s="95"/>
      <c r="Q1238" s="55" t="e">
        <f t="shared" si="187"/>
        <v>#DIV/0!</v>
      </c>
      <c r="R1238" s="55" t="e">
        <f t="shared" si="188"/>
        <v>#DIV/0!</v>
      </c>
      <c r="S1238" s="55" t="e">
        <f t="shared" si="189"/>
        <v>#DIV/0!</v>
      </c>
      <c r="T1238" s="55" t="e">
        <f t="shared" si="190"/>
        <v>#DIV/0!</v>
      </c>
      <c r="U1238" s="33" t="e">
        <f>M1238/#REF!%</f>
        <v>#REF!</v>
      </c>
    </row>
    <row r="1239" spans="1:21" ht="27.6" x14ac:dyDescent="0.3">
      <c r="A1239" s="76"/>
      <c r="B1239" s="34" t="s">
        <v>145</v>
      </c>
      <c r="C1239" s="36" t="s">
        <v>9</v>
      </c>
      <c r="D1239" s="95"/>
      <c r="E1239" s="131">
        <f t="shared" si="191"/>
        <v>151.59899999999999</v>
      </c>
      <c r="F1239" s="95">
        <v>151.59899999999999</v>
      </c>
      <c r="G1239" s="95"/>
      <c r="H1239" s="95"/>
      <c r="I1239" s="131">
        <f t="shared" si="192"/>
        <v>151.59899999999999</v>
      </c>
      <c r="J1239" s="95">
        <v>151.59899999999999</v>
      </c>
      <c r="K1239" s="95"/>
      <c r="L1239" s="95"/>
      <c r="M1239" s="131">
        <f t="shared" si="193"/>
        <v>151.57154</v>
      </c>
      <c r="N1239" s="95">
        <v>151.57154</v>
      </c>
      <c r="O1239" s="95"/>
      <c r="P1239" s="95"/>
      <c r="Q1239" s="55">
        <f t="shared" si="187"/>
        <v>99.981886424052931</v>
      </c>
      <c r="R1239" s="55">
        <f t="shared" si="188"/>
        <v>99.981886424052931</v>
      </c>
      <c r="S1239" s="55" t="e">
        <f t="shared" si="189"/>
        <v>#DIV/0!</v>
      </c>
      <c r="T1239" s="55" t="e">
        <f t="shared" si="190"/>
        <v>#DIV/0!</v>
      </c>
      <c r="U1239" s="33" t="e">
        <f>M1239/#REF!%</f>
        <v>#REF!</v>
      </c>
    </row>
    <row r="1240" spans="1:21" ht="13.8" hidden="1" x14ac:dyDescent="0.3">
      <c r="A1240" s="76"/>
      <c r="B1240" s="34" t="s">
        <v>146</v>
      </c>
      <c r="C1240" s="42" t="s">
        <v>664</v>
      </c>
      <c r="D1240" s="95"/>
      <c r="E1240" s="93">
        <f t="shared" si="191"/>
        <v>0</v>
      </c>
      <c r="F1240" s="95"/>
      <c r="G1240" s="95"/>
      <c r="H1240" s="95"/>
      <c r="I1240" s="93">
        <f t="shared" si="192"/>
        <v>0</v>
      </c>
      <c r="J1240" s="95"/>
      <c r="K1240" s="95"/>
      <c r="L1240" s="95"/>
      <c r="M1240" s="93">
        <f t="shared" si="193"/>
        <v>0</v>
      </c>
      <c r="N1240" s="95"/>
      <c r="O1240" s="95"/>
      <c r="P1240" s="95"/>
      <c r="Q1240" s="55" t="e">
        <f t="shared" si="187"/>
        <v>#DIV/0!</v>
      </c>
      <c r="R1240" s="55" t="e">
        <f t="shared" si="188"/>
        <v>#DIV/0!</v>
      </c>
      <c r="S1240" s="55" t="e">
        <f t="shared" si="189"/>
        <v>#DIV/0!</v>
      </c>
      <c r="T1240" s="55" t="e">
        <f t="shared" si="190"/>
        <v>#DIV/0!</v>
      </c>
      <c r="U1240" s="33" t="e">
        <f>M1240/#REF!%</f>
        <v>#REF!</v>
      </c>
    </row>
    <row r="1241" spans="1:21" ht="27.6" hidden="1" x14ac:dyDescent="0.3">
      <c r="A1241" s="76"/>
      <c r="B1241" s="34" t="s">
        <v>266</v>
      </c>
      <c r="C1241" s="38" t="s">
        <v>360</v>
      </c>
      <c r="D1241" s="95"/>
      <c r="E1241" s="93">
        <f t="shared" si="191"/>
        <v>0</v>
      </c>
      <c r="F1241" s="95"/>
      <c r="G1241" s="95"/>
      <c r="H1241" s="95"/>
      <c r="I1241" s="93">
        <f t="shared" si="192"/>
        <v>0</v>
      </c>
      <c r="J1241" s="95"/>
      <c r="K1241" s="95"/>
      <c r="L1241" s="95"/>
      <c r="M1241" s="93">
        <f t="shared" si="193"/>
        <v>0</v>
      </c>
      <c r="N1241" s="95"/>
      <c r="O1241" s="95"/>
      <c r="P1241" s="95"/>
      <c r="Q1241" s="55" t="e">
        <f t="shared" si="187"/>
        <v>#DIV/0!</v>
      </c>
      <c r="R1241" s="55" t="e">
        <f t="shared" si="188"/>
        <v>#DIV/0!</v>
      </c>
      <c r="S1241" s="55" t="e">
        <f t="shared" si="189"/>
        <v>#DIV/0!</v>
      </c>
      <c r="T1241" s="55" t="e">
        <f t="shared" si="190"/>
        <v>#DIV/0!</v>
      </c>
      <c r="U1241" s="33" t="e">
        <f>M1241/#REF!%</f>
        <v>#REF!</v>
      </c>
    </row>
    <row r="1242" spans="1:21" ht="41.4" hidden="1" x14ac:dyDescent="0.3">
      <c r="A1242" s="76"/>
      <c r="B1242" s="34" t="s">
        <v>267</v>
      </c>
      <c r="C1242" s="39" t="s">
        <v>368</v>
      </c>
      <c r="D1242" s="95"/>
      <c r="E1242" s="93">
        <f t="shared" si="191"/>
        <v>0</v>
      </c>
      <c r="F1242" s="95"/>
      <c r="G1242" s="95"/>
      <c r="H1242" s="95"/>
      <c r="I1242" s="93">
        <f t="shared" si="192"/>
        <v>0</v>
      </c>
      <c r="J1242" s="95"/>
      <c r="K1242" s="95"/>
      <c r="L1242" s="95"/>
      <c r="M1242" s="93">
        <f t="shared" si="193"/>
        <v>0</v>
      </c>
      <c r="N1242" s="95"/>
      <c r="O1242" s="95"/>
      <c r="P1242" s="95"/>
      <c r="Q1242" s="55" t="e">
        <f t="shared" si="187"/>
        <v>#DIV/0!</v>
      </c>
      <c r="R1242" s="55" t="e">
        <f t="shared" si="188"/>
        <v>#DIV/0!</v>
      </c>
      <c r="S1242" s="55" t="e">
        <f t="shared" si="189"/>
        <v>#DIV/0!</v>
      </c>
      <c r="T1242" s="55" t="e">
        <f t="shared" si="190"/>
        <v>#DIV/0!</v>
      </c>
      <c r="U1242" s="33" t="e">
        <f>M1242/#REF!%</f>
        <v>#REF!</v>
      </c>
    </row>
    <row r="1243" spans="1:21" ht="27.6" hidden="1" x14ac:dyDescent="0.3">
      <c r="A1243" s="76"/>
      <c r="B1243" s="34" t="s">
        <v>268</v>
      </c>
      <c r="C1243" s="39" t="s">
        <v>362</v>
      </c>
      <c r="D1243" s="95"/>
      <c r="E1243" s="93">
        <f t="shared" si="191"/>
        <v>0</v>
      </c>
      <c r="F1243" s="95"/>
      <c r="G1243" s="95"/>
      <c r="H1243" s="95"/>
      <c r="I1243" s="93">
        <f t="shared" si="192"/>
        <v>0</v>
      </c>
      <c r="J1243" s="95"/>
      <c r="K1243" s="95"/>
      <c r="L1243" s="95"/>
      <c r="M1243" s="93">
        <f t="shared" si="193"/>
        <v>0</v>
      </c>
      <c r="N1243" s="95"/>
      <c r="O1243" s="95"/>
      <c r="P1243" s="95"/>
      <c r="Q1243" s="55" t="e">
        <f t="shared" si="187"/>
        <v>#DIV/0!</v>
      </c>
      <c r="R1243" s="55" t="e">
        <f t="shared" si="188"/>
        <v>#DIV/0!</v>
      </c>
      <c r="S1243" s="55" t="e">
        <f t="shared" si="189"/>
        <v>#DIV/0!</v>
      </c>
      <c r="T1243" s="55" t="e">
        <f t="shared" si="190"/>
        <v>#DIV/0!</v>
      </c>
      <c r="U1243" s="33" t="e">
        <f>M1243/#REF!%</f>
        <v>#REF!</v>
      </c>
    </row>
    <row r="1244" spans="1:21" ht="27.6" hidden="1" x14ac:dyDescent="0.3">
      <c r="A1244" s="76"/>
      <c r="B1244" s="34" t="s">
        <v>269</v>
      </c>
      <c r="C1244" s="39" t="s">
        <v>363</v>
      </c>
      <c r="D1244" s="95"/>
      <c r="E1244" s="93">
        <f t="shared" si="191"/>
        <v>0</v>
      </c>
      <c r="F1244" s="95"/>
      <c r="G1244" s="95"/>
      <c r="H1244" s="95"/>
      <c r="I1244" s="93">
        <f t="shared" si="192"/>
        <v>0</v>
      </c>
      <c r="J1244" s="95"/>
      <c r="K1244" s="95"/>
      <c r="L1244" s="95"/>
      <c r="M1244" s="93">
        <f t="shared" si="193"/>
        <v>0</v>
      </c>
      <c r="N1244" s="95"/>
      <c r="O1244" s="95"/>
      <c r="P1244" s="95"/>
      <c r="Q1244" s="55" t="e">
        <f t="shared" si="187"/>
        <v>#DIV/0!</v>
      </c>
      <c r="R1244" s="55" t="e">
        <f t="shared" si="188"/>
        <v>#DIV/0!</v>
      </c>
      <c r="S1244" s="55" t="e">
        <f t="shared" si="189"/>
        <v>#DIV/0!</v>
      </c>
      <c r="T1244" s="55" t="e">
        <f t="shared" si="190"/>
        <v>#DIV/0!</v>
      </c>
      <c r="U1244" s="33" t="e">
        <f>M1244/#REF!%</f>
        <v>#REF!</v>
      </c>
    </row>
    <row r="1245" spans="1:21" ht="27.6" hidden="1" x14ac:dyDescent="0.3">
      <c r="A1245" s="76"/>
      <c r="B1245" s="34" t="s">
        <v>270</v>
      </c>
      <c r="C1245" s="39" t="s">
        <v>364</v>
      </c>
      <c r="D1245" s="95"/>
      <c r="E1245" s="93">
        <f t="shared" si="191"/>
        <v>0</v>
      </c>
      <c r="F1245" s="95"/>
      <c r="G1245" s="95"/>
      <c r="H1245" s="95"/>
      <c r="I1245" s="93">
        <f t="shared" si="192"/>
        <v>0</v>
      </c>
      <c r="J1245" s="95"/>
      <c r="K1245" s="95"/>
      <c r="L1245" s="95"/>
      <c r="M1245" s="93">
        <f t="shared" si="193"/>
        <v>0</v>
      </c>
      <c r="N1245" s="95"/>
      <c r="O1245" s="95"/>
      <c r="P1245" s="95"/>
      <c r="Q1245" s="55" t="e">
        <f t="shared" si="187"/>
        <v>#DIV/0!</v>
      </c>
      <c r="R1245" s="55" t="e">
        <f t="shared" si="188"/>
        <v>#DIV/0!</v>
      </c>
      <c r="S1245" s="55" t="e">
        <f t="shared" si="189"/>
        <v>#DIV/0!</v>
      </c>
      <c r="T1245" s="55" t="e">
        <f t="shared" si="190"/>
        <v>#DIV/0!</v>
      </c>
      <c r="U1245" s="33" t="e">
        <f>M1245/#REF!%</f>
        <v>#REF!</v>
      </c>
    </row>
    <row r="1246" spans="1:21" ht="41.4" hidden="1" x14ac:dyDescent="0.3">
      <c r="A1246" s="76"/>
      <c r="B1246" s="34" t="s">
        <v>271</v>
      </c>
      <c r="C1246" s="39" t="s">
        <v>365</v>
      </c>
      <c r="D1246" s="95"/>
      <c r="E1246" s="93">
        <f t="shared" si="191"/>
        <v>0</v>
      </c>
      <c r="F1246" s="95"/>
      <c r="G1246" s="95"/>
      <c r="H1246" s="95"/>
      <c r="I1246" s="93">
        <f t="shared" si="192"/>
        <v>0</v>
      </c>
      <c r="J1246" s="95"/>
      <c r="K1246" s="95"/>
      <c r="L1246" s="95"/>
      <c r="M1246" s="93">
        <f t="shared" si="193"/>
        <v>0</v>
      </c>
      <c r="N1246" s="95"/>
      <c r="O1246" s="95"/>
      <c r="P1246" s="95"/>
      <c r="Q1246" s="55" t="e">
        <f t="shared" si="187"/>
        <v>#DIV/0!</v>
      </c>
      <c r="R1246" s="55" t="e">
        <f t="shared" si="188"/>
        <v>#DIV/0!</v>
      </c>
      <c r="S1246" s="55" t="e">
        <f t="shared" si="189"/>
        <v>#DIV/0!</v>
      </c>
      <c r="T1246" s="55" t="e">
        <f t="shared" si="190"/>
        <v>#DIV/0!</v>
      </c>
      <c r="U1246" s="33" t="e">
        <f>M1246/#REF!%</f>
        <v>#REF!</v>
      </c>
    </row>
    <row r="1247" spans="1:21" ht="27.6" hidden="1" x14ac:dyDescent="0.3">
      <c r="A1247" s="76"/>
      <c r="B1247" s="34" t="s">
        <v>272</v>
      </c>
      <c r="C1247" s="39" t="s">
        <v>366</v>
      </c>
      <c r="D1247" s="95"/>
      <c r="E1247" s="93">
        <f t="shared" si="191"/>
        <v>0</v>
      </c>
      <c r="F1247" s="95"/>
      <c r="G1247" s="95"/>
      <c r="H1247" s="95"/>
      <c r="I1247" s="93">
        <f t="shared" si="192"/>
        <v>0</v>
      </c>
      <c r="J1247" s="95"/>
      <c r="K1247" s="95"/>
      <c r="L1247" s="95"/>
      <c r="M1247" s="93">
        <f t="shared" si="193"/>
        <v>0</v>
      </c>
      <c r="N1247" s="95"/>
      <c r="O1247" s="95"/>
      <c r="P1247" s="95"/>
      <c r="Q1247" s="55" t="e">
        <f t="shared" si="187"/>
        <v>#DIV/0!</v>
      </c>
      <c r="R1247" s="55" t="e">
        <f t="shared" si="188"/>
        <v>#DIV/0!</v>
      </c>
      <c r="S1247" s="55" t="e">
        <f t="shared" si="189"/>
        <v>#DIV/0!</v>
      </c>
      <c r="T1247" s="55" t="e">
        <f t="shared" si="190"/>
        <v>#DIV/0!</v>
      </c>
      <c r="U1247" s="33" t="e">
        <f>M1247/#REF!%</f>
        <v>#REF!</v>
      </c>
    </row>
    <row r="1248" spans="1:21" ht="27.6" hidden="1" x14ac:dyDescent="0.3">
      <c r="A1248" s="76"/>
      <c r="B1248" s="34" t="s">
        <v>273</v>
      </c>
      <c r="C1248" s="39" t="s">
        <v>367</v>
      </c>
      <c r="D1248" s="95"/>
      <c r="E1248" s="93">
        <f t="shared" si="191"/>
        <v>0</v>
      </c>
      <c r="F1248" s="95"/>
      <c r="G1248" s="95"/>
      <c r="H1248" s="95"/>
      <c r="I1248" s="93">
        <f t="shared" si="192"/>
        <v>0</v>
      </c>
      <c r="J1248" s="95"/>
      <c r="K1248" s="95"/>
      <c r="L1248" s="95"/>
      <c r="M1248" s="93">
        <f t="shared" si="193"/>
        <v>0</v>
      </c>
      <c r="N1248" s="95"/>
      <c r="O1248" s="95"/>
      <c r="P1248" s="95"/>
      <c r="Q1248" s="55" t="e">
        <f t="shared" si="187"/>
        <v>#DIV/0!</v>
      </c>
      <c r="R1248" s="55" t="e">
        <f t="shared" si="188"/>
        <v>#DIV/0!</v>
      </c>
      <c r="S1248" s="55" t="e">
        <f t="shared" si="189"/>
        <v>#DIV/0!</v>
      </c>
      <c r="T1248" s="55" t="e">
        <f t="shared" si="190"/>
        <v>#DIV/0!</v>
      </c>
      <c r="U1248" s="33" t="e">
        <f>M1248/#REF!%</f>
        <v>#REF!</v>
      </c>
    </row>
    <row r="1249" spans="1:22" ht="41.4" hidden="1" x14ac:dyDescent="0.3">
      <c r="A1249" s="76"/>
      <c r="B1249" s="34" t="s">
        <v>274</v>
      </c>
      <c r="C1249" s="39" t="s">
        <v>368</v>
      </c>
      <c r="D1249" s="95"/>
      <c r="E1249" s="93">
        <f t="shared" si="191"/>
        <v>0</v>
      </c>
      <c r="F1249" s="95"/>
      <c r="G1249" s="95"/>
      <c r="H1249" s="95"/>
      <c r="I1249" s="93">
        <f t="shared" si="192"/>
        <v>0</v>
      </c>
      <c r="J1249" s="95"/>
      <c r="K1249" s="95"/>
      <c r="L1249" s="95"/>
      <c r="M1249" s="93">
        <f t="shared" si="193"/>
        <v>0</v>
      </c>
      <c r="N1249" s="95"/>
      <c r="O1249" s="95"/>
      <c r="P1249" s="95"/>
      <c r="Q1249" s="55" t="e">
        <f t="shared" si="187"/>
        <v>#DIV/0!</v>
      </c>
      <c r="R1249" s="55" t="e">
        <f t="shared" si="188"/>
        <v>#DIV/0!</v>
      </c>
      <c r="S1249" s="55" t="e">
        <f t="shared" si="189"/>
        <v>#DIV/0!</v>
      </c>
      <c r="T1249" s="55" t="e">
        <f t="shared" si="190"/>
        <v>#DIV/0!</v>
      </c>
      <c r="U1249" s="33" t="e">
        <f>M1249/#REF!%</f>
        <v>#REF!</v>
      </c>
    </row>
    <row r="1250" spans="1:22" ht="27.6" hidden="1" x14ac:dyDescent="0.3">
      <c r="A1250" s="76"/>
      <c r="B1250" s="34" t="s">
        <v>275</v>
      </c>
      <c r="C1250" s="38" t="s">
        <v>369</v>
      </c>
      <c r="D1250" s="95"/>
      <c r="E1250" s="93">
        <f t="shared" si="191"/>
        <v>0</v>
      </c>
      <c r="F1250" s="95"/>
      <c r="G1250" s="95"/>
      <c r="H1250" s="95"/>
      <c r="I1250" s="93">
        <f t="shared" si="192"/>
        <v>0</v>
      </c>
      <c r="J1250" s="95"/>
      <c r="K1250" s="95"/>
      <c r="L1250" s="95"/>
      <c r="M1250" s="93">
        <f t="shared" si="193"/>
        <v>0</v>
      </c>
      <c r="N1250" s="95"/>
      <c r="O1250" s="95"/>
      <c r="P1250" s="95"/>
      <c r="Q1250" s="55" t="e">
        <f t="shared" si="187"/>
        <v>#DIV/0!</v>
      </c>
      <c r="R1250" s="55" t="e">
        <f t="shared" si="188"/>
        <v>#DIV/0!</v>
      </c>
      <c r="S1250" s="55" t="e">
        <f t="shared" si="189"/>
        <v>#DIV/0!</v>
      </c>
      <c r="T1250" s="55" t="e">
        <f t="shared" si="190"/>
        <v>#DIV/0!</v>
      </c>
      <c r="U1250" s="33" t="e">
        <f>M1250/#REF!%</f>
        <v>#REF!</v>
      </c>
    </row>
    <row r="1251" spans="1:22" ht="27.6" hidden="1" x14ac:dyDescent="0.3">
      <c r="A1251" s="76"/>
      <c r="B1251" s="34" t="s">
        <v>276</v>
      </c>
      <c r="C1251" s="39" t="s">
        <v>370</v>
      </c>
      <c r="D1251" s="95"/>
      <c r="E1251" s="93">
        <f t="shared" si="191"/>
        <v>0</v>
      </c>
      <c r="F1251" s="95"/>
      <c r="G1251" s="95"/>
      <c r="H1251" s="95"/>
      <c r="I1251" s="93">
        <f t="shared" si="192"/>
        <v>0</v>
      </c>
      <c r="J1251" s="95"/>
      <c r="K1251" s="95"/>
      <c r="L1251" s="95"/>
      <c r="M1251" s="93">
        <f t="shared" si="193"/>
        <v>0</v>
      </c>
      <c r="N1251" s="95"/>
      <c r="O1251" s="95"/>
      <c r="P1251" s="95"/>
      <c r="Q1251" s="55" t="e">
        <f t="shared" si="187"/>
        <v>#DIV/0!</v>
      </c>
      <c r="R1251" s="55" t="e">
        <f t="shared" si="188"/>
        <v>#DIV/0!</v>
      </c>
      <c r="S1251" s="55" t="e">
        <f t="shared" si="189"/>
        <v>#DIV/0!</v>
      </c>
      <c r="T1251" s="55" t="e">
        <f t="shared" si="190"/>
        <v>#DIV/0!</v>
      </c>
      <c r="U1251" s="33" t="e">
        <f>M1251/#REF!%</f>
        <v>#REF!</v>
      </c>
    </row>
    <row r="1252" spans="1:22" ht="48" hidden="1" x14ac:dyDescent="0.3">
      <c r="A1252" s="76" t="s">
        <v>412</v>
      </c>
      <c r="B1252" s="34"/>
      <c r="C1252" s="47" t="s">
        <v>413</v>
      </c>
      <c r="D1252" s="95"/>
      <c r="E1252" s="93">
        <f t="shared" si="191"/>
        <v>0</v>
      </c>
      <c r="F1252" s="95"/>
      <c r="G1252" s="95"/>
      <c r="H1252" s="95"/>
      <c r="I1252" s="93">
        <f t="shared" si="192"/>
        <v>0</v>
      </c>
      <c r="J1252" s="95"/>
      <c r="K1252" s="95"/>
      <c r="L1252" s="95"/>
      <c r="M1252" s="93">
        <f t="shared" si="193"/>
        <v>0</v>
      </c>
      <c r="N1252" s="95"/>
      <c r="O1252" s="95"/>
      <c r="P1252" s="95"/>
      <c r="Q1252" s="55" t="e">
        <f t="shared" si="187"/>
        <v>#DIV/0!</v>
      </c>
      <c r="R1252" s="55" t="e">
        <f t="shared" si="188"/>
        <v>#DIV/0!</v>
      </c>
      <c r="S1252" s="55" t="e">
        <f t="shared" si="189"/>
        <v>#DIV/0!</v>
      </c>
      <c r="T1252" s="55" t="e">
        <f t="shared" si="190"/>
        <v>#DIV/0!</v>
      </c>
      <c r="U1252" s="33" t="e">
        <f>M1252/#REF!%</f>
        <v>#REF!</v>
      </c>
      <c r="V1252" s="19"/>
    </row>
    <row r="1253" spans="1:22" ht="13.8" hidden="1" x14ac:dyDescent="0.3">
      <c r="A1253" s="76"/>
      <c r="B1253" s="34" t="s">
        <v>61</v>
      </c>
      <c r="C1253" s="36" t="s">
        <v>170</v>
      </c>
      <c r="D1253" s="95"/>
      <c r="E1253" s="93">
        <f t="shared" si="191"/>
        <v>0</v>
      </c>
      <c r="F1253" s="95"/>
      <c r="G1253" s="95"/>
      <c r="H1253" s="95"/>
      <c r="I1253" s="93">
        <f t="shared" si="192"/>
        <v>0</v>
      </c>
      <c r="J1253" s="95"/>
      <c r="K1253" s="95"/>
      <c r="L1253" s="95"/>
      <c r="M1253" s="93">
        <f t="shared" si="193"/>
        <v>0</v>
      </c>
      <c r="N1253" s="95"/>
      <c r="O1253" s="95"/>
      <c r="P1253" s="95"/>
      <c r="Q1253" s="55" t="e">
        <f t="shared" si="187"/>
        <v>#DIV/0!</v>
      </c>
      <c r="R1253" s="55" t="e">
        <f t="shared" si="188"/>
        <v>#DIV/0!</v>
      </c>
      <c r="S1253" s="55" t="e">
        <f t="shared" si="189"/>
        <v>#DIV/0!</v>
      </c>
      <c r="T1253" s="55" t="e">
        <f t="shared" si="190"/>
        <v>#DIV/0!</v>
      </c>
      <c r="U1253" s="33" t="e">
        <f>M1253/#REF!%</f>
        <v>#REF!</v>
      </c>
      <c r="V1253" s="19"/>
    </row>
    <row r="1254" spans="1:22" ht="19.5" hidden="1" customHeight="1" x14ac:dyDescent="0.3">
      <c r="A1254" s="76"/>
      <c r="B1254" s="34" t="s">
        <v>197</v>
      </c>
      <c r="C1254" s="37" t="s">
        <v>171</v>
      </c>
      <c r="D1254" s="95"/>
      <c r="E1254" s="93">
        <f t="shared" si="191"/>
        <v>0</v>
      </c>
      <c r="F1254" s="95"/>
      <c r="G1254" s="95"/>
      <c r="H1254" s="95"/>
      <c r="I1254" s="93">
        <f t="shared" si="192"/>
        <v>0</v>
      </c>
      <c r="J1254" s="95"/>
      <c r="K1254" s="95"/>
      <c r="L1254" s="95"/>
      <c r="M1254" s="93">
        <f t="shared" si="193"/>
        <v>0</v>
      </c>
      <c r="N1254" s="95"/>
      <c r="O1254" s="95"/>
      <c r="P1254" s="95"/>
      <c r="Q1254" s="55" t="e">
        <f t="shared" si="187"/>
        <v>#DIV/0!</v>
      </c>
      <c r="R1254" s="55" t="e">
        <f t="shared" si="188"/>
        <v>#DIV/0!</v>
      </c>
      <c r="S1254" s="55" t="e">
        <f t="shared" si="189"/>
        <v>#DIV/0!</v>
      </c>
      <c r="T1254" s="55" t="e">
        <f t="shared" si="190"/>
        <v>#DIV/0!</v>
      </c>
      <c r="U1254" s="33" t="e">
        <f>M1254/#REF!%</f>
        <v>#REF!</v>
      </c>
      <c r="V1254" s="19"/>
    </row>
    <row r="1255" spans="1:22" ht="13.8" hidden="1" x14ac:dyDescent="0.3">
      <c r="A1255" s="76"/>
      <c r="B1255" s="34" t="s">
        <v>198</v>
      </c>
      <c r="C1255" s="38" t="s">
        <v>172</v>
      </c>
      <c r="D1255" s="95"/>
      <c r="E1255" s="93">
        <f t="shared" si="191"/>
        <v>0</v>
      </c>
      <c r="F1255" s="95"/>
      <c r="G1255" s="95"/>
      <c r="H1255" s="95"/>
      <c r="I1255" s="93">
        <f t="shared" si="192"/>
        <v>0</v>
      </c>
      <c r="J1255" s="95"/>
      <c r="K1255" s="95"/>
      <c r="L1255" s="95"/>
      <c r="M1255" s="93">
        <f t="shared" si="193"/>
        <v>0</v>
      </c>
      <c r="N1255" s="95"/>
      <c r="O1255" s="95"/>
      <c r="P1255" s="95"/>
      <c r="Q1255" s="55" t="e">
        <f t="shared" si="187"/>
        <v>#DIV/0!</v>
      </c>
      <c r="R1255" s="55" t="e">
        <f t="shared" si="188"/>
        <v>#DIV/0!</v>
      </c>
      <c r="S1255" s="55" t="e">
        <f t="shared" si="189"/>
        <v>#DIV/0!</v>
      </c>
      <c r="T1255" s="55" t="e">
        <f t="shared" si="190"/>
        <v>#DIV/0!</v>
      </c>
      <c r="U1255" s="33" t="e">
        <f>M1255/#REF!%</f>
        <v>#REF!</v>
      </c>
      <c r="V1255" s="19"/>
    </row>
    <row r="1256" spans="1:22" ht="27.6" hidden="1" x14ac:dyDescent="0.3">
      <c r="A1256" s="76"/>
      <c r="B1256" s="34" t="s">
        <v>199</v>
      </c>
      <c r="C1256" s="39" t="s">
        <v>173</v>
      </c>
      <c r="D1256" s="95"/>
      <c r="E1256" s="93">
        <f t="shared" si="191"/>
        <v>0</v>
      </c>
      <c r="F1256" s="95"/>
      <c r="G1256" s="95"/>
      <c r="H1256" s="95"/>
      <c r="I1256" s="93">
        <f t="shared" si="192"/>
        <v>0</v>
      </c>
      <c r="J1256" s="95"/>
      <c r="K1256" s="95"/>
      <c r="L1256" s="95"/>
      <c r="M1256" s="93">
        <f t="shared" si="193"/>
        <v>0</v>
      </c>
      <c r="N1256" s="95"/>
      <c r="O1256" s="95"/>
      <c r="P1256" s="95"/>
      <c r="Q1256" s="55" t="e">
        <f t="shared" si="187"/>
        <v>#DIV/0!</v>
      </c>
      <c r="R1256" s="55" t="e">
        <f t="shared" si="188"/>
        <v>#DIV/0!</v>
      </c>
      <c r="S1256" s="55" t="e">
        <f t="shared" si="189"/>
        <v>#DIV/0!</v>
      </c>
      <c r="T1256" s="55" t="e">
        <f t="shared" si="190"/>
        <v>#DIV/0!</v>
      </c>
      <c r="U1256" s="33" t="e">
        <f>M1256/#REF!%</f>
        <v>#REF!</v>
      </c>
      <c r="V1256" s="19"/>
    </row>
    <row r="1257" spans="1:22" ht="27.6" hidden="1" x14ac:dyDescent="0.3">
      <c r="A1257" s="76"/>
      <c r="B1257" s="34" t="s">
        <v>200</v>
      </c>
      <c r="C1257" s="39" t="s">
        <v>174</v>
      </c>
      <c r="D1257" s="95"/>
      <c r="E1257" s="93">
        <f t="shared" si="191"/>
        <v>0</v>
      </c>
      <c r="F1257" s="95"/>
      <c r="G1257" s="95"/>
      <c r="H1257" s="95"/>
      <c r="I1257" s="93">
        <f t="shared" si="192"/>
        <v>0</v>
      </c>
      <c r="J1257" s="95"/>
      <c r="K1257" s="95"/>
      <c r="L1257" s="95"/>
      <c r="M1257" s="93">
        <f t="shared" si="193"/>
        <v>0</v>
      </c>
      <c r="N1257" s="95"/>
      <c r="O1257" s="95"/>
      <c r="P1257" s="95"/>
      <c r="Q1257" s="55" t="e">
        <f t="shared" si="187"/>
        <v>#DIV/0!</v>
      </c>
      <c r="R1257" s="55" t="e">
        <f t="shared" si="188"/>
        <v>#DIV/0!</v>
      </c>
      <c r="S1257" s="55" t="e">
        <f t="shared" si="189"/>
        <v>#DIV/0!</v>
      </c>
      <c r="T1257" s="55" t="e">
        <f t="shared" si="190"/>
        <v>#DIV/0!</v>
      </c>
      <c r="U1257" s="33" t="e">
        <f>M1257/#REF!%</f>
        <v>#REF!</v>
      </c>
      <c r="V1257" s="19"/>
    </row>
    <row r="1258" spans="1:22" ht="13.8" hidden="1" x14ac:dyDescent="0.3">
      <c r="A1258" s="76"/>
      <c r="B1258" s="34" t="s">
        <v>201</v>
      </c>
      <c r="C1258" s="38" t="s">
        <v>175</v>
      </c>
      <c r="D1258" s="95"/>
      <c r="E1258" s="93">
        <f t="shared" si="191"/>
        <v>0</v>
      </c>
      <c r="F1258" s="95"/>
      <c r="G1258" s="95"/>
      <c r="H1258" s="95"/>
      <c r="I1258" s="93">
        <f t="shared" si="192"/>
        <v>0</v>
      </c>
      <c r="J1258" s="95"/>
      <c r="K1258" s="95"/>
      <c r="L1258" s="95"/>
      <c r="M1258" s="93">
        <f t="shared" si="193"/>
        <v>0</v>
      </c>
      <c r="N1258" s="95"/>
      <c r="O1258" s="95"/>
      <c r="P1258" s="95"/>
      <c r="Q1258" s="55" t="e">
        <f t="shared" si="187"/>
        <v>#DIV/0!</v>
      </c>
      <c r="R1258" s="55" t="e">
        <f t="shared" si="188"/>
        <v>#DIV/0!</v>
      </c>
      <c r="S1258" s="55" t="e">
        <f t="shared" si="189"/>
        <v>#DIV/0!</v>
      </c>
      <c r="T1258" s="55" t="e">
        <f t="shared" si="190"/>
        <v>#DIV/0!</v>
      </c>
      <c r="U1258" s="33" t="e">
        <f>M1258/#REF!%</f>
        <v>#REF!</v>
      </c>
      <c r="V1258" s="19"/>
    </row>
    <row r="1259" spans="1:22" ht="13.8" hidden="1" x14ac:dyDescent="0.3">
      <c r="A1259" s="76"/>
      <c r="B1259" s="34" t="s">
        <v>202</v>
      </c>
      <c r="C1259" s="37" t="s">
        <v>176</v>
      </c>
      <c r="D1259" s="95"/>
      <c r="E1259" s="93">
        <f t="shared" si="191"/>
        <v>0</v>
      </c>
      <c r="F1259" s="95"/>
      <c r="G1259" s="95"/>
      <c r="H1259" s="95"/>
      <c r="I1259" s="93">
        <f t="shared" si="192"/>
        <v>0</v>
      </c>
      <c r="J1259" s="95"/>
      <c r="K1259" s="95"/>
      <c r="L1259" s="95"/>
      <c r="M1259" s="93">
        <f t="shared" si="193"/>
        <v>0</v>
      </c>
      <c r="N1259" s="95"/>
      <c r="O1259" s="95"/>
      <c r="P1259" s="95"/>
      <c r="Q1259" s="55" t="e">
        <f t="shared" si="187"/>
        <v>#DIV/0!</v>
      </c>
      <c r="R1259" s="55" t="e">
        <f t="shared" si="188"/>
        <v>#DIV/0!</v>
      </c>
      <c r="S1259" s="55" t="e">
        <f t="shared" si="189"/>
        <v>#DIV/0!</v>
      </c>
      <c r="T1259" s="55" t="e">
        <f t="shared" si="190"/>
        <v>#DIV/0!</v>
      </c>
      <c r="U1259" s="33" t="e">
        <f>M1259/#REF!%</f>
        <v>#REF!</v>
      </c>
      <c r="V1259" s="19"/>
    </row>
    <row r="1260" spans="1:22" ht="53.25" hidden="1" customHeight="1" x14ac:dyDescent="0.3">
      <c r="A1260" s="76"/>
      <c r="B1260" s="34" t="s">
        <v>203</v>
      </c>
      <c r="C1260" s="38" t="s">
        <v>177</v>
      </c>
      <c r="D1260" s="95"/>
      <c r="E1260" s="93">
        <f t="shared" si="191"/>
        <v>0</v>
      </c>
      <c r="F1260" s="95"/>
      <c r="G1260" s="95"/>
      <c r="H1260" s="95"/>
      <c r="I1260" s="93">
        <f t="shared" si="192"/>
        <v>0</v>
      </c>
      <c r="J1260" s="95"/>
      <c r="K1260" s="95"/>
      <c r="L1260" s="95"/>
      <c r="M1260" s="93">
        <f t="shared" si="193"/>
        <v>0</v>
      </c>
      <c r="N1260" s="95"/>
      <c r="O1260" s="95"/>
      <c r="P1260" s="95"/>
      <c r="Q1260" s="55" t="e">
        <f t="shared" si="187"/>
        <v>#DIV/0!</v>
      </c>
      <c r="R1260" s="55" t="e">
        <f t="shared" si="188"/>
        <v>#DIV/0!</v>
      </c>
      <c r="S1260" s="55" t="e">
        <f t="shared" si="189"/>
        <v>#DIV/0!</v>
      </c>
      <c r="T1260" s="55" t="e">
        <f t="shared" si="190"/>
        <v>#DIV/0!</v>
      </c>
      <c r="U1260" s="33" t="e">
        <f>M1260/#REF!%</f>
        <v>#REF!</v>
      </c>
      <c r="V1260" s="19"/>
    </row>
    <row r="1261" spans="1:22" ht="53.25" hidden="1" customHeight="1" x14ac:dyDescent="0.3">
      <c r="A1261" s="76"/>
      <c r="B1261" s="34" t="s">
        <v>204</v>
      </c>
      <c r="C1261" s="38" t="s">
        <v>178</v>
      </c>
      <c r="D1261" s="95"/>
      <c r="E1261" s="93">
        <f t="shared" si="191"/>
        <v>0</v>
      </c>
      <c r="F1261" s="95"/>
      <c r="G1261" s="95"/>
      <c r="H1261" s="95"/>
      <c r="I1261" s="93">
        <f t="shared" si="192"/>
        <v>0</v>
      </c>
      <c r="J1261" s="95"/>
      <c r="K1261" s="95"/>
      <c r="L1261" s="95"/>
      <c r="M1261" s="93">
        <f t="shared" si="193"/>
        <v>0</v>
      </c>
      <c r="N1261" s="95"/>
      <c r="O1261" s="95"/>
      <c r="P1261" s="95"/>
      <c r="Q1261" s="55" t="e">
        <f t="shared" si="187"/>
        <v>#DIV/0!</v>
      </c>
      <c r="R1261" s="55" t="e">
        <f t="shared" si="188"/>
        <v>#DIV/0!</v>
      </c>
      <c r="S1261" s="55" t="e">
        <f t="shared" si="189"/>
        <v>#DIV/0!</v>
      </c>
      <c r="T1261" s="55" t="e">
        <f t="shared" si="190"/>
        <v>#DIV/0!</v>
      </c>
      <c r="U1261" s="33" t="e">
        <f>M1261/#REF!%</f>
        <v>#REF!</v>
      </c>
      <c r="V1261" s="19"/>
    </row>
    <row r="1262" spans="1:22" ht="53.25" hidden="1" customHeight="1" x14ac:dyDescent="0.3">
      <c r="A1262" s="76"/>
      <c r="B1262" s="34" t="s">
        <v>205</v>
      </c>
      <c r="C1262" s="39" t="s">
        <v>179</v>
      </c>
      <c r="D1262" s="95"/>
      <c r="E1262" s="93">
        <f t="shared" si="191"/>
        <v>0</v>
      </c>
      <c r="F1262" s="95"/>
      <c r="G1262" s="95"/>
      <c r="H1262" s="95"/>
      <c r="I1262" s="93">
        <f t="shared" si="192"/>
        <v>0</v>
      </c>
      <c r="J1262" s="95"/>
      <c r="K1262" s="95"/>
      <c r="L1262" s="95"/>
      <c r="M1262" s="93">
        <f t="shared" si="193"/>
        <v>0</v>
      </c>
      <c r="N1262" s="95"/>
      <c r="O1262" s="95"/>
      <c r="P1262" s="95"/>
      <c r="Q1262" s="55" t="e">
        <f t="shared" si="187"/>
        <v>#DIV/0!</v>
      </c>
      <c r="R1262" s="55" t="e">
        <f t="shared" si="188"/>
        <v>#DIV/0!</v>
      </c>
      <c r="S1262" s="55" t="e">
        <f t="shared" si="189"/>
        <v>#DIV/0!</v>
      </c>
      <c r="T1262" s="55" t="e">
        <f t="shared" si="190"/>
        <v>#DIV/0!</v>
      </c>
      <c r="U1262" s="33" t="e">
        <f>M1262/#REF!%</f>
        <v>#REF!</v>
      </c>
      <c r="V1262" s="19"/>
    </row>
    <row r="1263" spans="1:22" ht="53.25" hidden="1" customHeight="1" x14ac:dyDescent="0.3">
      <c r="A1263" s="76"/>
      <c r="B1263" s="34" t="s">
        <v>206</v>
      </c>
      <c r="C1263" s="39" t="s">
        <v>180</v>
      </c>
      <c r="D1263" s="95"/>
      <c r="E1263" s="93">
        <f t="shared" si="191"/>
        <v>0</v>
      </c>
      <c r="F1263" s="95"/>
      <c r="G1263" s="95"/>
      <c r="H1263" s="95"/>
      <c r="I1263" s="93">
        <f t="shared" si="192"/>
        <v>0</v>
      </c>
      <c r="J1263" s="95"/>
      <c r="K1263" s="95"/>
      <c r="L1263" s="95"/>
      <c r="M1263" s="93">
        <f t="shared" si="193"/>
        <v>0</v>
      </c>
      <c r="N1263" s="95"/>
      <c r="O1263" s="95"/>
      <c r="P1263" s="95"/>
      <c r="Q1263" s="55" t="e">
        <f t="shared" si="187"/>
        <v>#DIV/0!</v>
      </c>
      <c r="R1263" s="55" t="e">
        <f t="shared" si="188"/>
        <v>#DIV/0!</v>
      </c>
      <c r="S1263" s="55" t="e">
        <f t="shared" si="189"/>
        <v>#DIV/0!</v>
      </c>
      <c r="T1263" s="55" t="e">
        <f t="shared" si="190"/>
        <v>#DIV/0!</v>
      </c>
      <c r="U1263" s="33" t="e">
        <f>M1263/#REF!%</f>
        <v>#REF!</v>
      </c>
      <c r="V1263" s="19"/>
    </row>
    <row r="1264" spans="1:22" ht="53.25" hidden="1" customHeight="1" x14ac:dyDescent="0.3">
      <c r="A1264" s="76"/>
      <c r="B1264" s="34" t="s">
        <v>207</v>
      </c>
      <c r="C1264" s="38" t="s">
        <v>181</v>
      </c>
      <c r="D1264" s="95"/>
      <c r="E1264" s="93">
        <f t="shared" si="191"/>
        <v>0</v>
      </c>
      <c r="F1264" s="95"/>
      <c r="G1264" s="95"/>
      <c r="H1264" s="95"/>
      <c r="I1264" s="93">
        <f t="shared" si="192"/>
        <v>0</v>
      </c>
      <c r="J1264" s="95"/>
      <c r="K1264" s="95"/>
      <c r="L1264" s="95"/>
      <c r="M1264" s="93">
        <f t="shared" si="193"/>
        <v>0</v>
      </c>
      <c r="N1264" s="95"/>
      <c r="O1264" s="95"/>
      <c r="P1264" s="95"/>
      <c r="Q1264" s="55" t="e">
        <f t="shared" si="187"/>
        <v>#DIV/0!</v>
      </c>
      <c r="R1264" s="55" t="e">
        <f t="shared" si="188"/>
        <v>#DIV/0!</v>
      </c>
      <c r="S1264" s="55" t="e">
        <f t="shared" si="189"/>
        <v>#DIV/0!</v>
      </c>
      <c r="T1264" s="55" t="e">
        <f t="shared" si="190"/>
        <v>#DIV/0!</v>
      </c>
      <c r="U1264" s="33" t="e">
        <f>M1264/#REF!%</f>
        <v>#REF!</v>
      </c>
      <c r="V1264" s="19"/>
    </row>
    <row r="1265" spans="1:22" ht="53.25" hidden="1" customHeight="1" x14ac:dyDescent="0.3">
      <c r="A1265" s="76"/>
      <c r="B1265" s="34" t="s">
        <v>208</v>
      </c>
      <c r="C1265" s="39" t="s">
        <v>182</v>
      </c>
      <c r="D1265" s="95"/>
      <c r="E1265" s="93">
        <f t="shared" si="191"/>
        <v>0</v>
      </c>
      <c r="F1265" s="95"/>
      <c r="G1265" s="95"/>
      <c r="H1265" s="95"/>
      <c r="I1265" s="93">
        <f t="shared" si="192"/>
        <v>0</v>
      </c>
      <c r="J1265" s="95"/>
      <c r="K1265" s="95"/>
      <c r="L1265" s="95"/>
      <c r="M1265" s="93">
        <f t="shared" si="193"/>
        <v>0</v>
      </c>
      <c r="N1265" s="95"/>
      <c r="O1265" s="95"/>
      <c r="P1265" s="95"/>
      <c r="Q1265" s="55" t="e">
        <f t="shared" si="187"/>
        <v>#DIV/0!</v>
      </c>
      <c r="R1265" s="55" t="e">
        <f t="shared" si="188"/>
        <v>#DIV/0!</v>
      </c>
      <c r="S1265" s="55" t="e">
        <f t="shared" si="189"/>
        <v>#DIV/0!</v>
      </c>
      <c r="T1265" s="55" t="e">
        <f t="shared" si="190"/>
        <v>#DIV/0!</v>
      </c>
      <c r="U1265" s="33" t="e">
        <f>M1265/#REF!%</f>
        <v>#REF!</v>
      </c>
      <c r="V1265" s="19"/>
    </row>
    <row r="1266" spans="1:22" ht="53.25" hidden="1" customHeight="1" x14ac:dyDescent="0.3">
      <c r="A1266" s="76"/>
      <c r="B1266" s="34" t="s">
        <v>209</v>
      </c>
      <c r="C1266" s="39" t="s">
        <v>183</v>
      </c>
      <c r="D1266" s="95"/>
      <c r="E1266" s="93">
        <f t="shared" si="191"/>
        <v>0</v>
      </c>
      <c r="F1266" s="95"/>
      <c r="G1266" s="95"/>
      <c r="H1266" s="95"/>
      <c r="I1266" s="93">
        <f t="shared" si="192"/>
        <v>0</v>
      </c>
      <c r="J1266" s="95"/>
      <c r="K1266" s="95"/>
      <c r="L1266" s="95"/>
      <c r="M1266" s="93">
        <f t="shared" si="193"/>
        <v>0</v>
      </c>
      <c r="N1266" s="95"/>
      <c r="O1266" s="95"/>
      <c r="P1266" s="95"/>
      <c r="Q1266" s="55" t="e">
        <f t="shared" si="187"/>
        <v>#DIV/0!</v>
      </c>
      <c r="R1266" s="55" t="e">
        <f t="shared" si="188"/>
        <v>#DIV/0!</v>
      </c>
      <c r="S1266" s="55" t="e">
        <f t="shared" si="189"/>
        <v>#DIV/0!</v>
      </c>
      <c r="T1266" s="55" t="e">
        <f t="shared" si="190"/>
        <v>#DIV/0!</v>
      </c>
      <c r="U1266" s="33" t="e">
        <f>M1266/#REF!%</f>
        <v>#REF!</v>
      </c>
      <c r="V1266" s="19"/>
    </row>
    <row r="1267" spans="1:22" ht="53.25" hidden="1" customHeight="1" x14ac:dyDescent="0.3">
      <c r="A1267" s="76"/>
      <c r="B1267" s="34" t="s">
        <v>210</v>
      </c>
      <c r="C1267" s="39" t="s">
        <v>285</v>
      </c>
      <c r="D1267" s="95"/>
      <c r="E1267" s="93">
        <f t="shared" si="191"/>
        <v>0</v>
      </c>
      <c r="F1267" s="95"/>
      <c r="G1267" s="95"/>
      <c r="H1267" s="95"/>
      <c r="I1267" s="93">
        <f t="shared" si="192"/>
        <v>0</v>
      </c>
      <c r="J1267" s="95"/>
      <c r="K1267" s="95"/>
      <c r="L1267" s="95"/>
      <c r="M1267" s="93">
        <f t="shared" si="193"/>
        <v>0</v>
      </c>
      <c r="N1267" s="95"/>
      <c r="O1267" s="95"/>
      <c r="P1267" s="95"/>
      <c r="Q1267" s="55" t="e">
        <f t="shared" si="187"/>
        <v>#DIV/0!</v>
      </c>
      <c r="R1267" s="55" t="e">
        <f t="shared" si="188"/>
        <v>#DIV/0!</v>
      </c>
      <c r="S1267" s="55" t="e">
        <f t="shared" si="189"/>
        <v>#DIV/0!</v>
      </c>
      <c r="T1267" s="55" t="e">
        <f t="shared" si="190"/>
        <v>#DIV/0!</v>
      </c>
      <c r="U1267" s="33" t="e">
        <f>M1267/#REF!%</f>
        <v>#REF!</v>
      </c>
      <c r="V1267" s="19"/>
    </row>
    <row r="1268" spans="1:22" ht="53.25" hidden="1" customHeight="1" x14ac:dyDescent="0.3">
      <c r="A1268" s="76"/>
      <c r="B1268" s="34" t="s">
        <v>211</v>
      </c>
      <c r="C1268" s="39" t="s">
        <v>286</v>
      </c>
      <c r="D1268" s="95"/>
      <c r="E1268" s="93">
        <f t="shared" si="191"/>
        <v>0</v>
      </c>
      <c r="F1268" s="95"/>
      <c r="G1268" s="95"/>
      <c r="H1268" s="95"/>
      <c r="I1268" s="93">
        <f t="shared" si="192"/>
        <v>0</v>
      </c>
      <c r="J1268" s="95"/>
      <c r="K1268" s="95"/>
      <c r="L1268" s="95"/>
      <c r="M1268" s="93">
        <f t="shared" si="193"/>
        <v>0</v>
      </c>
      <c r="N1268" s="95"/>
      <c r="O1268" s="95"/>
      <c r="P1268" s="95"/>
      <c r="Q1268" s="55" t="e">
        <f t="shared" si="187"/>
        <v>#DIV/0!</v>
      </c>
      <c r="R1268" s="55" t="e">
        <f t="shared" si="188"/>
        <v>#DIV/0!</v>
      </c>
      <c r="S1268" s="55" t="e">
        <f t="shared" si="189"/>
        <v>#DIV/0!</v>
      </c>
      <c r="T1268" s="55" t="e">
        <f t="shared" si="190"/>
        <v>#DIV/0!</v>
      </c>
      <c r="U1268" s="33" t="e">
        <f>M1268/#REF!%</f>
        <v>#REF!</v>
      </c>
      <c r="V1268" s="19"/>
    </row>
    <row r="1269" spans="1:22" ht="53.25" hidden="1" customHeight="1" x14ac:dyDescent="0.3">
      <c r="A1269" s="76"/>
      <c r="B1269" s="34" t="s">
        <v>212</v>
      </c>
      <c r="C1269" s="39" t="s">
        <v>287</v>
      </c>
      <c r="D1269" s="95"/>
      <c r="E1269" s="93">
        <f t="shared" si="191"/>
        <v>0</v>
      </c>
      <c r="F1269" s="95"/>
      <c r="G1269" s="95"/>
      <c r="H1269" s="95"/>
      <c r="I1269" s="93">
        <f t="shared" si="192"/>
        <v>0</v>
      </c>
      <c r="J1269" s="95"/>
      <c r="K1269" s="95"/>
      <c r="L1269" s="95"/>
      <c r="M1269" s="93">
        <f t="shared" si="193"/>
        <v>0</v>
      </c>
      <c r="N1269" s="95"/>
      <c r="O1269" s="95"/>
      <c r="P1269" s="95"/>
      <c r="Q1269" s="55" t="e">
        <f t="shared" si="187"/>
        <v>#DIV/0!</v>
      </c>
      <c r="R1269" s="55" t="e">
        <f t="shared" si="188"/>
        <v>#DIV/0!</v>
      </c>
      <c r="S1269" s="55" t="e">
        <f t="shared" si="189"/>
        <v>#DIV/0!</v>
      </c>
      <c r="T1269" s="55" t="e">
        <f t="shared" si="190"/>
        <v>#DIV/0!</v>
      </c>
      <c r="U1269" s="33" t="e">
        <f>M1269/#REF!%</f>
        <v>#REF!</v>
      </c>
      <c r="V1269" s="19"/>
    </row>
    <row r="1270" spans="1:22" ht="53.25" hidden="1" customHeight="1" x14ac:dyDescent="0.3">
      <c r="A1270" s="76"/>
      <c r="B1270" s="34" t="s">
        <v>213</v>
      </c>
      <c r="C1270" s="39" t="s">
        <v>288</v>
      </c>
      <c r="D1270" s="95"/>
      <c r="E1270" s="93">
        <f t="shared" si="191"/>
        <v>0</v>
      </c>
      <c r="F1270" s="95"/>
      <c r="G1270" s="95"/>
      <c r="H1270" s="95"/>
      <c r="I1270" s="93">
        <f t="shared" si="192"/>
        <v>0</v>
      </c>
      <c r="J1270" s="95"/>
      <c r="K1270" s="95"/>
      <c r="L1270" s="95"/>
      <c r="M1270" s="93">
        <f t="shared" si="193"/>
        <v>0</v>
      </c>
      <c r="N1270" s="95"/>
      <c r="O1270" s="95"/>
      <c r="P1270" s="95"/>
      <c r="Q1270" s="55" t="e">
        <f t="shared" si="187"/>
        <v>#DIV/0!</v>
      </c>
      <c r="R1270" s="55" t="e">
        <f t="shared" si="188"/>
        <v>#DIV/0!</v>
      </c>
      <c r="S1270" s="55" t="e">
        <f t="shared" si="189"/>
        <v>#DIV/0!</v>
      </c>
      <c r="T1270" s="55" t="e">
        <f t="shared" si="190"/>
        <v>#DIV/0!</v>
      </c>
      <c r="U1270" s="33" t="e">
        <f>M1270/#REF!%</f>
        <v>#REF!</v>
      </c>
      <c r="V1270" s="19"/>
    </row>
    <row r="1271" spans="1:22" ht="53.25" hidden="1" customHeight="1" x14ac:dyDescent="0.3">
      <c r="A1271" s="76"/>
      <c r="B1271" s="34" t="s">
        <v>214</v>
      </c>
      <c r="C1271" s="39" t="s">
        <v>289</v>
      </c>
      <c r="D1271" s="95"/>
      <c r="E1271" s="93">
        <f t="shared" si="191"/>
        <v>0</v>
      </c>
      <c r="F1271" s="95"/>
      <c r="G1271" s="95"/>
      <c r="H1271" s="95"/>
      <c r="I1271" s="93">
        <f t="shared" si="192"/>
        <v>0</v>
      </c>
      <c r="J1271" s="95"/>
      <c r="K1271" s="95"/>
      <c r="L1271" s="95"/>
      <c r="M1271" s="93">
        <f t="shared" si="193"/>
        <v>0</v>
      </c>
      <c r="N1271" s="95"/>
      <c r="O1271" s="95"/>
      <c r="P1271" s="95"/>
      <c r="Q1271" s="55" t="e">
        <f t="shared" si="187"/>
        <v>#DIV/0!</v>
      </c>
      <c r="R1271" s="55" t="e">
        <f t="shared" si="188"/>
        <v>#DIV/0!</v>
      </c>
      <c r="S1271" s="55" t="e">
        <f t="shared" si="189"/>
        <v>#DIV/0!</v>
      </c>
      <c r="T1271" s="55" t="e">
        <f t="shared" si="190"/>
        <v>#DIV/0!</v>
      </c>
      <c r="U1271" s="33" t="e">
        <f>M1271/#REF!%</f>
        <v>#REF!</v>
      </c>
      <c r="V1271" s="19"/>
    </row>
    <row r="1272" spans="1:22" ht="53.25" hidden="1" customHeight="1" x14ac:dyDescent="0.3">
      <c r="A1272" s="76"/>
      <c r="B1272" s="34" t="s">
        <v>215</v>
      </c>
      <c r="C1272" s="39" t="s">
        <v>290</v>
      </c>
      <c r="D1272" s="95"/>
      <c r="E1272" s="93">
        <f t="shared" si="191"/>
        <v>0</v>
      </c>
      <c r="F1272" s="95"/>
      <c r="G1272" s="95"/>
      <c r="H1272" s="95"/>
      <c r="I1272" s="93">
        <f t="shared" si="192"/>
        <v>0</v>
      </c>
      <c r="J1272" s="95"/>
      <c r="K1272" s="95"/>
      <c r="L1272" s="95"/>
      <c r="M1272" s="93">
        <f t="shared" si="193"/>
        <v>0</v>
      </c>
      <c r="N1272" s="95"/>
      <c r="O1272" s="95"/>
      <c r="P1272" s="95"/>
      <c r="Q1272" s="55" t="e">
        <f t="shared" si="187"/>
        <v>#DIV/0!</v>
      </c>
      <c r="R1272" s="55" t="e">
        <f t="shared" si="188"/>
        <v>#DIV/0!</v>
      </c>
      <c r="S1272" s="55" t="e">
        <f t="shared" si="189"/>
        <v>#DIV/0!</v>
      </c>
      <c r="T1272" s="55" t="e">
        <f t="shared" si="190"/>
        <v>#DIV/0!</v>
      </c>
      <c r="U1272" s="33" t="e">
        <f>M1272/#REF!%</f>
        <v>#REF!</v>
      </c>
      <c r="V1272" s="19"/>
    </row>
    <row r="1273" spans="1:22" ht="53.25" hidden="1" customHeight="1" x14ac:dyDescent="0.3">
      <c r="A1273" s="76"/>
      <c r="B1273" s="34" t="s">
        <v>216</v>
      </c>
      <c r="C1273" s="39" t="s">
        <v>291</v>
      </c>
      <c r="D1273" s="95"/>
      <c r="E1273" s="93">
        <f t="shared" si="191"/>
        <v>0</v>
      </c>
      <c r="F1273" s="95"/>
      <c r="G1273" s="95"/>
      <c r="H1273" s="95"/>
      <c r="I1273" s="93">
        <f t="shared" si="192"/>
        <v>0</v>
      </c>
      <c r="J1273" s="95"/>
      <c r="K1273" s="95"/>
      <c r="L1273" s="95"/>
      <c r="M1273" s="93">
        <f t="shared" si="193"/>
        <v>0</v>
      </c>
      <c r="N1273" s="95"/>
      <c r="O1273" s="95"/>
      <c r="P1273" s="95"/>
      <c r="Q1273" s="55" t="e">
        <f t="shared" si="187"/>
        <v>#DIV/0!</v>
      </c>
      <c r="R1273" s="55" t="e">
        <f t="shared" si="188"/>
        <v>#DIV/0!</v>
      </c>
      <c r="S1273" s="55" t="e">
        <f t="shared" si="189"/>
        <v>#DIV/0!</v>
      </c>
      <c r="T1273" s="55" t="e">
        <f t="shared" si="190"/>
        <v>#DIV/0!</v>
      </c>
      <c r="U1273" s="33" t="e">
        <f>M1273/#REF!%</f>
        <v>#REF!</v>
      </c>
      <c r="V1273" s="19"/>
    </row>
    <row r="1274" spans="1:22" ht="53.25" hidden="1" customHeight="1" x14ac:dyDescent="0.3">
      <c r="A1274" s="76"/>
      <c r="B1274" s="34" t="s">
        <v>217</v>
      </c>
      <c r="C1274" s="39" t="s">
        <v>292</v>
      </c>
      <c r="D1274" s="95"/>
      <c r="E1274" s="93">
        <f t="shared" si="191"/>
        <v>0</v>
      </c>
      <c r="F1274" s="95"/>
      <c r="G1274" s="95"/>
      <c r="H1274" s="95"/>
      <c r="I1274" s="93">
        <f t="shared" si="192"/>
        <v>0</v>
      </c>
      <c r="J1274" s="95"/>
      <c r="K1274" s="95"/>
      <c r="L1274" s="95"/>
      <c r="M1274" s="93">
        <f t="shared" si="193"/>
        <v>0</v>
      </c>
      <c r="N1274" s="95"/>
      <c r="O1274" s="95"/>
      <c r="P1274" s="95"/>
      <c r="Q1274" s="55" t="e">
        <f t="shared" si="187"/>
        <v>#DIV/0!</v>
      </c>
      <c r="R1274" s="55" t="e">
        <f t="shared" si="188"/>
        <v>#DIV/0!</v>
      </c>
      <c r="S1274" s="55" t="e">
        <f t="shared" si="189"/>
        <v>#DIV/0!</v>
      </c>
      <c r="T1274" s="55" t="e">
        <f t="shared" si="190"/>
        <v>#DIV/0!</v>
      </c>
      <c r="U1274" s="33" t="e">
        <f>M1274/#REF!%</f>
        <v>#REF!</v>
      </c>
      <c r="V1274" s="19"/>
    </row>
    <row r="1275" spans="1:22" ht="53.25" hidden="1" customHeight="1" x14ac:dyDescent="0.3">
      <c r="A1275" s="76"/>
      <c r="B1275" s="34" t="s">
        <v>218</v>
      </c>
      <c r="C1275" s="39" t="s">
        <v>293</v>
      </c>
      <c r="D1275" s="95"/>
      <c r="E1275" s="93">
        <f t="shared" si="191"/>
        <v>0</v>
      </c>
      <c r="F1275" s="95"/>
      <c r="G1275" s="95"/>
      <c r="H1275" s="95"/>
      <c r="I1275" s="93">
        <f t="shared" si="192"/>
        <v>0</v>
      </c>
      <c r="J1275" s="95"/>
      <c r="K1275" s="95"/>
      <c r="L1275" s="95"/>
      <c r="M1275" s="93">
        <f t="shared" si="193"/>
        <v>0</v>
      </c>
      <c r="N1275" s="95"/>
      <c r="O1275" s="95"/>
      <c r="P1275" s="95"/>
      <c r="Q1275" s="55" t="e">
        <f t="shared" si="187"/>
        <v>#DIV/0!</v>
      </c>
      <c r="R1275" s="55" t="e">
        <f t="shared" si="188"/>
        <v>#DIV/0!</v>
      </c>
      <c r="S1275" s="55" t="e">
        <f t="shared" si="189"/>
        <v>#DIV/0!</v>
      </c>
      <c r="T1275" s="55" t="e">
        <f t="shared" si="190"/>
        <v>#DIV/0!</v>
      </c>
      <c r="U1275" s="33" t="e">
        <f>M1275/#REF!%</f>
        <v>#REF!</v>
      </c>
      <c r="V1275" s="19"/>
    </row>
    <row r="1276" spans="1:22" ht="53.25" hidden="1" customHeight="1" x14ac:dyDescent="0.3">
      <c r="A1276" s="76"/>
      <c r="B1276" s="34" t="s">
        <v>219</v>
      </c>
      <c r="C1276" s="39" t="s">
        <v>294</v>
      </c>
      <c r="D1276" s="95"/>
      <c r="E1276" s="93">
        <f t="shared" si="191"/>
        <v>0</v>
      </c>
      <c r="F1276" s="95"/>
      <c r="G1276" s="95"/>
      <c r="H1276" s="95"/>
      <c r="I1276" s="93">
        <f t="shared" si="192"/>
        <v>0</v>
      </c>
      <c r="J1276" s="95"/>
      <c r="K1276" s="95"/>
      <c r="L1276" s="95"/>
      <c r="M1276" s="93">
        <f t="shared" si="193"/>
        <v>0</v>
      </c>
      <c r="N1276" s="95"/>
      <c r="O1276" s="95"/>
      <c r="P1276" s="95"/>
      <c r="Q1276" s="55" t="e">
        <f t="shared" si="187"/>
        <v>#DIV/0!</v>
      </c>
      <c r="R1276" s="55" t="e">
        <f t="shared" si="188"/>
        <v>#DIV/0!</v>
      </c>
      <c r="S1276" s="55" t="e">
        <f t="shared" si="189"/>
        <v>#DIV/0!</v>
      </c>
      <c r="T1276" s="55" t="e">
        <f t="shared" si="190"/>
        <v>#DIV/0!</v>
      </c>
      <c r="U1276" s="33" t="e">
        <f>M1276/#REF!%</f>
        <v>#REF!</v>
      </c>
      <c r="V1276" s="19"/>
    </row>
    <row r="1277" spans="1:22" ht="53.25" hidden="1" customHeight="1" x14ac:dyDescent="0.3">
      <c r="A1277" s="76"/>
      <c r="B1277" s="34" t="s">
        <v>220</v>
      </c>
      <c r="C1277" s="39" t="s">
        <v>295</v>
      </c>
      <c r="D1277" s="95"/>
      <c r="E1277" s="93">
        <f t="shared" si="191"/>
        <v>0</v>
      </c>
      <c r="F1277" s="95"/>
      <c r="G1277" s="95"/>
      <c r="H1277" s="95"/>
      <c r="I1277" s="93">
        <f t="shared" si="192"/>
        <v>0</v>
      </c>
      <c r="J1277" s="95"/>
      <c r="K1277" s="95"/>
      <c r="L1277" s="95"/>
      <c r="M1277" s="93">
        <f t="shared" si="193"/>
        <v>0</v>
      </c>
      <c r="N1277" s="95"/>
      <c r="O1277" s="95"/>
      <c r="P1277" s="95"/>
      <c r="Q1277" s="55" t="e">
        <f t="shared" si="187"/>
        <v>#DIV/0!</v>
      </c>
      <c r="R1277" s="55" t="e">
        <f t="shared" si="188"/>
        <v>#DIV/0!</v>
      </c>
      <c r="S1277" s="55" t="e">
        <f t="shared" si="189"/>
        <v>#DIV/0!</v>
      </c>
      <c r="T1277" s="55" t="e">
        <f t="shared" si="190"/>
        <v>#DIV/0!</v>
      </c>
      <c r="U1277" s="33" t="e">
        <f>M1277/#REF!%</f>
        <v>#REF!</v>
      </c>
      <c r="V1277" s="19"/>
    </row>
    <row r="1278" spans="1:22" ht="53.25" hidden="1" customHeight="1" x14ac:dyDescent="0.3">
      <c r="A1278" s="76"/>
      <c r="B1278" s="34" t="s">
        <v>221</v>
      </c>
      <c r="C1278" s="39" t="s">
        <v>296</v>
      </c>
      <c r="D1278" s="95"/>
      <c r="E1278" s="93">
        <f t="shared" si="191"/>
        <v>0</v>
      </c>
      <c r="F1278" s="95"/>
      <c r="G1278" s="95"/>
      <c r="H1278" s="95"/>
      <c r="I1278" s="93">
        <f t="shared" si="192"/>
        <v>0</v>
      </c>
      <c r="J1278" s="95"/>
      <c r="K1278" s="95"/>
      <c r="L1278" s="95"/>
      <c r="M1278" s="93">
        <f t="shared" si="193"/>
        <v>0</v>
      </c>
      <c r="N1278" s="95"/>
      <c r="O1278" s="95"/>
      <c r="P1278" s="95"/>
      <c r="Q1278" s="55" t="e">
        <f t="shared" si="187"/>
        <v>#DIV/0!</v>
      </c>
      <c r="R1278" s="55" t="e">
        <f t="shared" si="188"/>
        <v>#DIV/0!</v>
      </c>
      <c r="S1278" s="55" t="e">
        <f t="shared" si="189"/>
        <v>#DIV/0!</v>
      </c>
      <c r="T1278" s="55" t="e">
        <f t="shared" si="190"/>
        <v>#DIV/0!</v>
      </c>
      <c r="U1278" s="33" t="e">
        <f>M1278/#REF!%</f>
        <v>#REF!</v>
      </c>
      <c r="V1278" s="19"/>
    </row>
    <row r="1279" spans="1:22" ht="53.25" hidden="1" customHeight="1" x14ac:dyDescent="0.3">
      <c r="A1279" s="76"/>
      <c r="B1279" s="34" t="s">
        <v>222</v>
      </c>
      <c r="C1279" s="38" t="s">
        <v>297</v>
      </c>
      <c r="D1279" s="95"/>
      <c r="E1279" s="93">
        <f t="shared" si="191"/>
        <v>0</v>
      </c>
      <c r="F1279" s="95"/>
      <c r="G1279" s="95"/>
      <c r="H1279" s="95"/>
      <c r="I1279" s="93">
        <f t="shared" si="192"/>
        <v>0</v>
      </c>
      <c r="J1279" s="95"/>
      <c r="K1279" s="95"/>
      <c r="L1279" s="95"/>
      <c r="M1279" s="93">
        <f t="shared" si="193"/>
        <v>0</v>
      </c>
      <c r="N1279" s="95"/>
      <c r="O1279" s="95"/>
      <c r="P1279" s="95"/>
      <c r="Q1279" s="55" t="e">
        <f t="shared" si="187"/>
        <v>#DIV/0!</v>
      </c>
      <c r="R1279" s="55" t="e">
        <f t="shared" si="188"/>
        <v>#DIV/0!</v>
      </c>
      <c r="S1279" s="55" t="e">
        <f t="shared" si="189"/>
        <v>#DIV/0!</v>
      </c>
      <c r="T1279" s="55" t="e">
        <f t="shared" si="190"/>
        <v>#DIV/0!</v>
      </c>
      <c r="U1279" s="33" t="e">
        <f>M1279/#REF!%</f>
        <v>#REF!</v>
      </c>
      <c r="V1279" s="19"/>
    </row>
    <row r="1280" spans="1:22" ht="53.25" hidden="1" customHeight="1" x14ac:dyDescent="0.3">
      <c r="A1280" s="76"/>
      <c r="B1280" s="34" t="s">
        <v>223</v>
      </c>
      <c r="C1280" s="38" t="s">
        <v>298</v>
      </c>
      <c r="D1280" s="95"/>
      <c r="E1280" s="93">
        <f t="shared" si="191"/>
        <v>0</v>
      </c>
      <c r="F1280" s="95"/>
      <c r="G1280" s="95"/>
      <c r="H1280" s="95"/>
      <c r="I1280" s="93">
        <f t="shared" si="192"/>
        <v>0</v>
      </c>
      <c r="J1280" s="95"/>
      <c r="K1280" s="95"/>
      <c r="L1280" s="95"/>
      <c r="M1280" s="93">
        <f t="shared" si="193"/>
        <v>0</v>
      </c>
      <c r="N1280" s="95"/>
      <c r="O1280" s="95"/>
      <c r="P1280" s="95"/>
      <c r="Q1280" s="55" t="e">
        <f t="shared" si="187"/>
        <v>#DIV/0!</v>
      </c>
      <c r="R1280" s="55" t="e">
        <f t="shared" si="188"/>
        <v>#DIV/0!</v>
      </c>
      <c r="S1280" s="55" t="e">
        <f t="shared" si="189"/>
        <v>#DIV/0!</v>
      </c>
      <c r="T1280" s="55" t="e">
        <f t="shared" si="190"/>
        <v>#DIV/0!</v>
      </c>
      <c r="U1280" s="33" t="e">
        <f>M1280/#REF!%</f>
        <v>#REF!</v>
      </c>
      <c r="V1280" s="19"/>
    </row>
    <row r="1281" spans="1:22" ht="53.25" hidden="1" customHeight="1" x14ac:dyDescent="0.3">
      <c r="A1281" s="76"/>
      <c r="B1281" s="34" t="s">
        <v>224</v>
      </c>
      <c r="C1281" s="38" t="s">
        <v>324</v>
      </c>
      <c r="D1281" s="95"/>
      <c r="E1281" s="93">
        <f t="shared" si="191"/>
        <v>0</v>
      </c>
      <c r="F1281" s="95"/>
      <c r="G1281" s="95"/>
      <c r="H1281" s="95"/>
      <c r="I1281" s="93">
        <f t="shared" si="192"/>
        <v>0</v>
      </c>
      <c r="J1281" s="95"/>
      <c r="K1281" s="95"/>
      <c r="L1281" s="95"/>
      <c r="M1281" s="93">
        <f t="shared" si="193"/>
        <v>0</v>
      </c>
      <c r="N1281" s="95"/>
      <c r="O1281" s="95"/>
      <c r="P1281" s="95"/>
      <c r="Q1281" s="55" t="e">
        <f t="shared" si="187"/>
        <v>#DIV/0!</v>
      </c>
      <c r="R1281" s="55" t="e">
        <f t="shared" si="188"/>
        <v>#DIV/0!</v>
      </c>
      <c r="S1281" s="55" t="e">
        <f t="shared" si="189"/>
        <v>#DIV/0!</v>
      </c>
      <c r="T1281" s="55" t="e">
        <f t="shared" si="190"/>
        <v>#DIV/0!</v>
      </c>
      <c r="U1281" s="33" t="e">
        <f>M1281/#REF!%</f>
        <v>#REF!</v>
      </c>
      <c r="V1281" s="19"/>
    </row>
    <row r="1282" spans="1:22" ht="53.25" hidden="1" customHeight="1" x14ac:dyDescent="0.3">
      <c r="A1282" s="76"/>
      <c r="B1282" s="34" t="s">
        <v>225</v>
      </c>
      <c r="C1282" s="38" t="s">
        <v>325</v>
      </c>
      <c r="D1282" s="95"/>
      <c r="E1282" s="93">
        <f t="shared" si="191"/>
        <v>0</v>
      </c>
      <c r="F1282" s="95"/>
      <c r="G1282" s="95"/>
      <c r="H1282" s="95"/>
      <c r="I1282" s="93">
        <f t="shared" si="192"/>
        <v>0</v>
      </c>
      <c r="J1282" s="95"/>
      <c r="K1282" s="95"/>
      <c r="L1282" s="95"/>
      <c r="M1282" s="93">
        <f t="shared" si="193"/>
        <v>0</v>
      </c>
      <c r="N1282" s="95"/>
      <c r="O1282" s="95"/>
      <c r="P1282" s="95"/>
      <c r="Q1282" s="55" t="e">
        <f t="shared" si="187"/>
        <v>#DIV/0!</v>
      </c>
      <c r="R1282" s="55" t="e">
        <f t="shared" si="188"/>
        <v>#DIV/0!</v>
      </c>
      <c r="S1282" s="55" t="e">
        <f t="shared" si="189"/>
        <v>#DIV/0!</v>
      </c>
      <c r="T1282" s="55" t="e">
        <f t="shared" si="190"/>
        <v>#DIV/0!</v>
      </c>
      <c r="U1282" s="33" t="e">
        <f>M1282/#REF!%</f>
        <v>#REF!</v>
      </c>
      <c r="V1282" s="19"/>
    </row>
    <row r="1283" spans="1:22" ht="53.25" hidden="1" customHeight="1" x14ac:dyDescent="0.3">
      <c r="A1283" s="76"/>
      <c r="B1283" s="34" t="s">
        <v>226</v>
      </c>
      <c r="C1283" s="38" t="s">
        <v>326</v>
      </c>
      <c r="D1283" s="95"/>
      <c r="E1283" s="93">
        <f t="shared" si="191"/>
        <v>0</v>
      </c>
      <c r="F1283" s="95"/>
      <c r="G1283" s="95"/>
      <c r="H1283" s="95"/>
      <c r="I1283" s="93">
        <f t="shared" si="192"/>
        <v>0</v>
      </c>
      <c r="J1283" s="95"/>
      <c r="K1283" s="95"/>
      <c r="L1283" s="95"/>
      <c r="M1283" s="93">
        <f t="shared" si="193"/>
        <v>0</v>
      </c>
      <c r="N1283" s="95"/>
      <c r="O1283" s="95"/>
      <c r="P1283" s="95"/>
      <c r="Q1283" s="55" t="e">
        <f t="shared" si="187"/>
        <v>#DIV/0!</v>
      </c>
      <c r="R1283" s="55" t="e">
        <f t="shared" si="188"/>
        <v>#DIV/0!</v>
      </c>
      <c r="S1283" s="55" t="e">
        <f t="shared" si="189"/>
        <v>#DIV/0!</v>
      </c>
      <c r="T1283" s="55" t="e">
        <f t="shared" si="190"/>
        <v>#DIV/0!</v>
      </c>
      <c r="U1283" s="33" t="e">
        <f>M1283/#REF!%</f>
        <v>#REF!</v>
      </c>
      <c r="V1283" s="19"/>
    </row>
    <row r="1284" spans="1:22" ht="41.4" hidden="1" x14ac:dyDescent="0.3">
      <c r="A1284" s="76"/>
      <c r="B1284" s="34" t="s">
        <v>227</v>
      </c>
      <c r="C1284" s="39" t="s">
        <v>327</v>
      </c>
      <c r="D1284" s="95"/>
      <c r="E1284" s="93">
        <f t="shared" si="191"/>
        <v>0</v>
      </c>
      <c r="F1284" s="95"/>
      <c r="G1284" s="95"/>
      <c r="H1284" s="95"/>
      <c r="I1284" s="93">
        <f t="shared" si="192"/>
        <v>0</v>
      </c>
      <c r="J1284" s="95"/>
      <c r="K1284" s="95"/>
      <c r="L1284" s="95"/>
      <c r="M1284" s="93">
        <f t="shared" si="193"/>
        <v>0</v>
      </c>
      <c r="N1284" s="95"/>
      <c r="O1284" s="95"/>
      <c r="P1284" s="95"/>
      <c r="Q1284" s="55" t="e">
        <f t="shared" si="187"/>
        <v>#DIV/0!</v>
      </c>
      <c r="R1284" s="55" t="e">
        <f t="shared" si="188"/>
        <v>#DIV/0!</v>
      </c>
      <c r="S1284" s="55" t="e">
        <f t="shared" si="189"/>
        <v>#DIV/0!</v>
      </c>
      <c r="T1284" s="55" t="e">
        <f t="shared" si="190"/>
        <v>#DIV/0!</v>
      </c>
      <c r="U1284" s="33" t="e">
        <f>M1284/#REF!%</f>
        <v>#REF!</v>
      </c>
      <c r="V1284" s="19"/>
    </row>
    <row r="1285" spans="1:22" ht="27.6" hidden="1" x14ac:dyDescent="0.3">
      <c r="A1285" s="76"/>
      <c r="B1285" s="34" t="s">
        <v>228</v>
      </c>
      <c r="C1285" s="39" t="s">
        <v>328</v>
      </c>
      <c r="D1285" s="95"/>
      <c r="E1285" s="93">
        <f t="shared" si="191"/>
        <v>0</v>
      </c>
      <c r="F1285" s="95"/>
      <c r="G1285" s="95"/>
      <c r="H1285" s="95"/>
      <c r="I1285" s="93">
        <f t="shared" si="192"/>
        <v>0</v>
      </c>
      <c r="J1285" s="95"/>
      <c r="K1285" s="95"/>
      <c r="L1285" s="95"/>
      <c r="M1285" s="93">
        <f t="shared" si="193"/>
        <v>0</v>
      </c>
      <c r="N1285" s="95"/>
      <c r="O1285" s="95"/>
      <c r="P1285" s="95"/>
      <c r="Q1285" s="55" t="e">
        <f t="shared" si="187"/>
        <v>#DIV/0!</v>
      </c>
      <c r="R1285" s="55" t="e">
        <f t="shared" si="188"/>
        <v>#DIV/0!</v>
      </c>
      <c r="S1285" s="55" t="e">
        <f t="shared" si="189"/>
        <v>#DIV/0!</v>
      </c>
      <c r="T1285" s="55" t="e">
        <f t="shared" si="190"/>
        <v>#DIV/0!</v>
      </c>
      <c r="U1285" s="33" t="e">
        <f>M1285/#REF!%</f>
        <v>#REF!</v>
      </c>
      <c r="V1285" s="19"/>
    </row>
    <row r="1286" spans="1:22" ht="27.6" hidden="1" x14ac:dyDescent="0.3">
      <c r="A1286" s="76"/>
      <c r="B1286" s="34" t="s">
        <v>229</v>
      </c>
      <c r="C1286" s="39" t="s">
        <v>329</v>
      </c>
      <c r="D1286" s="95"/>
      <c r="E1286" s="93">
        <f t="shared" si="191"/>
        <v>0</v>
      </c>
      <c r="F1286" s="95"/>
      <c r="G1286" s="95"/>
      <c r="H1286" s="95"/>
      <c r="I1286" s="93">
        <f t="shared" si="192"/>
        <v>0</v>
      </c>
      <c r="J1286" s="95"/>
      <c r="K1286" s="95"/>
      <c r="L1286" s="95"/>
      <c r="M1286" s="93">
        <f t="shared" si="193"/>
        <v>0</v>
      </c>
      <c r="N1286" s="95"/>
      <c r="O1286" s="95"/>
      <c r="P1286" s="95"/>
      <c r="Q1286" s="55" t="e">
        <f t="shared" si="187"/>
        <v>#DIV/0!</v>
      </c>
      <c r="R1286" s="55" t="e">
        <f t="shared" si="188"/>
        <v>#DIV/0!</v>
      </c>
      <c r="S1286" s="55" t="e">
        <f t="shared" si="189"/>
        <v>#DIV/0!</v>
      </c>
      <c r="T1286" s="55" t="e">
        <f t="shared" si="190"/>
        <v>#DIV/0!</v>
      </c>
      <c r="U1286" s="33" t="e">
        <f>M1286/#REF!%</f>
        <v>#REF!</v>
      </c>
      <c r="V1286" s="19"/>
    </row>
    <row r="1287" spans="1:22" ht="55.2" hidden="1" x14ac:dyDescent="0.3">
      <c r="A1287" s="76"/>
      <c r="B1287" s="34" t="s">
        <v>230</v>
      </c>
      <c r="C1287" s="39" t="s">
        <v>330</v>
      </c>
      <c r="D1287" s="95"/>
      <c r="E1287" s="93">
        <f t="shared" si="191"/>
        <v>0</v>
      </c>
      <c r="F1287" s="95"/>
      <c r="G1287" s="95"/>
      <c r="H1287" s="95"/>
      <c r="I1287" s="93">
        <f t="shared" si="192"/>
        <v>0</v>
      </c>
      <c r="J1287" s="95"/>
      <c r="K1287" s="95"/>
      <c r="L1287" s="95"/>
      <c r="M1287" s="93">
        <f t="shared" si="193"/>
        <v>0</v>
      </c>
      <c r="N1287" s="95"/>
      <c r="O1287" s="95"/>
      <c r="P1287" s="95"/>
      <c r="Q1287" s="55" t="e">
        <f t="shared" si="187"/>
        <v>#DIV/0!</v>
      </c>
      <c r="R1287" s="55" t="e">
        <f t="shared" si="188"/>
        <v>#DIV/0!</v>
      </c>
      <c r="S1287" s="55" t="e">
        <f t="shared" si="189"/>
        <v>#DIV/0!</v>
      </c>
      <c r="T1287" s="55" t="e">
        <f t="shared" si="190"/>
        <v>#DIV/0!</v>
      </c>
      <c r="U1287" s="33" t="e">
        <f>M1287/#REF!%</f>
        <v>#REF!</v>
      </c>
      <c r="V1287" s="19"/>
    </row>
    <row r="1288" spans="1:22" ht="55.2" hidden="1" x14ac:dyDescent="0.3">
      <c r="A1288" s="76"/>
      <c r="B1288" s="34" t="s">
        <v>231</v>
      </c>
      <c r="C1288" s="39" t="s">
        <v>331</v>
      </c>
      <c r="D1288" s="95"/>
      <c r="E1288" s="93">
        <f t="shared" si="191"/>
        <v>0</v>
      </c>
      <c r="F1288" s="95"/>
      <c r="G1288" s="95"/>
      <c r="H1288" s="95"/>
      <c r="I1288" s="93">
        <f t="shared" si="192"/>
        <v>0</v>
      </c>
      <c r="J1288" s="95"/>
      <c r="K1288" s="95"/>
      <c r="L1288" s="95"/>
      <c r="M1288" s="93">
        <f t="shared" si="193"/>
        <v>0</v>
      </c>
      <c r="N1288" s="95"/>
      <c r="O1288" s="95"/>
      <c r="P1288" s="95"/>
      <c r="Q1288" s="55" t="e">
        <f t="shared" si="187"/>
        <v>#DIV/0!</v>
      </c>
      <c r="R1288" s="55" t="e">
        <f t="shared" si="188"/>
        <v>#DIV/0!</v>
      </c>
      <c r="S1288" s="55" t="e">
        <f t="shared" si="189"/>
        <v>#DIV/0!</v>
      </c>
      <c r="T1288" s="55" t="e">
        <f t="shared" si="190"/>
        <v>#DIV/0!</v>
      </c>
      <c r="U1288" s="33" t="e">
        <f>M1288/#REF!%</f>
        <v>#REF!</v>
      </c>
      <c r="V1288" s="19"/>
    </row>
    <row r="1289" spans="1:22" ht="82.8" hidden="1" x14ac:dyDescent="0.3">
      <c r="A1289" s="76"/>
      <c r="B1289" s="34" t="s">
        <v>232</v>
      </c>
      <c r="C1289" s="39" t="s">
        <v>332</v>
      </c>
      <c r="D1289" s="95"/>
      <c r="E1289" s="93">
        <f t="shared" si="191"/>
        <v>0</v>
      </c>
      <c r="F1289" s="95"/>
      <c r="G1289" s="95"/>
      <c r="H1289" s="95"/>
      <c r="I1289" s="93">
        <f t="shared" si="192"/>
        <v>0</v>
      </c>
      <c r="J1289" s="95"/>
      <c r="K1289" s="95"/>
      <c r="L1289" s="95"/>
      <c r="M1289" s="93">
        <f t="shared" si="193"/>
        <v>0</v>
      </c>
      <c r="N1289" s="95"/>
      <c r="O1289" s="95"/>
      <c r="P1289" s="95"/>
      <c r="Q1289" s="55" t="e">
        <f t="shared" si="187"/>
        <v>#DIV/0!</v>
      </c>
      <c r="R1289" s="55" t="e">
        <f t="shared" si="188"/>
        <v>#DIV/0!</v>
      </c>
      <c r="S1289" s="55" t="e">
        <f t="shared" si="189"/>
        <v>#DIV/0!</v>
      </c>
      <c r="T1289" s="55" t="e">
        <f t="shared" si="190"/>
        <v>#DIV/0!</v>
      </c>
      <c r="U1289" s="33" t="e">
        <f>M1289/#REF!%</f>
        <v>#REF!</v>
      </c>
      <c r="V1289" s="19"/>
    </row>
    <row r="1290" spans="1:22" ht="41.4" hidden="1" x14ac:dyDescent="0.3">
      <c r="A1290" s="76"/>
      <c r="B1290" s="34" t="s">
        <v>233</v>
      </c>
      <c r="C1290" s="38" t="s">
        <v>333</v>
      </c>
      <c r="D1290" s="95"/>
      <c r="E1290" s="93">
        <f t="shared" si="191"/>
        <v>0</v>
      </c>
      <c r="F1290" s="95"/>
      <c r="G1290" s="95"/>
      <c r="H1290" s="95"/>
      <c r="I1290" s="93">
        <f t="shared" si="192"/>
        <v>0</v>
      </c>
      <c r="J1290" s="95"/>
      <c r="K1290" s="95"/>
      <c r="L1290" s="95"/>
      <c r="M1290" s="93">
        <f t="shared" si="193"/>
        <v>0</v>
      </c>
      <c r="N1290" s="95"/>
      <c r="O1290" s="95"/>
      <c r="P1290" s="95"/>
      <c r="Q1290" s="55" t="e">
        <f t="shared" si="187"/>
        <v>#DIV/0!</v>
      </c>
      <c r="R1290" s="55" t="e">
        <f t="shared" si="188"/>
        <v>#DIV/0!</v>
      </c>
      <c r="S1290" s="55" t="e">
        <f t="shared" si="189"/>
        <v>#DIV/0!</v>
      </c>
      <c r="T1290" s="55" t="e">
        <f t="shared" si="190"/>
        <v>#DIV/0!</v>
      </c>
      <c r="U1290" s="33" t="e">
        <f>M1290/#REF!%</f>
        <v>#REF!</v>
      </c>
      <c r="V1290" s="19"/>
    </row>
    <row r="1291" spans="1:22" ht="41.4" hidden="1" x14ac:dyDescent="0.3">
      <c r="A1291" s="76"/>
      <c r="B1291" s="34" t="s">
        <v>234</v>
      </c>
      <c r="C1291" s="38" t="s">
        <v>334</v>
      </c>
      <c r="D1291" s="95"/>
      <c r="E1291" s="93">
        <f t="shared" si="191"/>
        <v>0</v>
      </c>
      <c r="F1291" s="95"/>
      <c r="G1291" s="95"/>
      <c r="H1291" s="95"/>
      <c r="I1291" s="93">
        <f t="shared" si="192"/>
        <v>0</v>
      </c>
      <c r="J1291" s="95"/>
      <c r="K1291" s="95"/>
      <c r="L1291" s="95"/>
      <c r="M1291" s="93">
        <f t="shared" si="193"/>
        <v>0</v>
      </c>
      <c r="N1291" s="95"/>
      <c r="O1291" s="95"/>
      <c r="P1291" s="95"/>
      <c r="Q1291" s="55" t="e">
        <f t="shared" ref="Q1291:Q1354" si="194">M1291/I1291*100</f>
        <v>#DIV/0!</v>
      </c>
      <c r="R1291" s="55" t="e">
        <f t="shared" ref="R1291:R1354" si="195">N1291/J1291*100</f>
        <v>#DIV/0!</v>
      </c>
      <c r="S1291" s="55" t="e">
        <f t="shared" ref="S1291:S1354" si="196">O1291/K1291*100</f>
        <v>#DIV/0!</v>
      </c>
      <c r="T1291" s="55" t="e">
        <f t="shared" ref="T1291:T1354" si="197">P1291/L1291*100</f>
        <v>#DIV/0!</v>
      </c>
      <c r="U1291" s="33" t="e">
        <f>M1291/#REF!%</f>
        <v>#REF!</v>
      </c>
      <c r="V1291" s="19"/>
    </row>
    <row r="1292" spans="1:22" ht="27.6" hidden="1" x14ac:dyDescent="0.3">
      <c r="A1292" s="76"/>
      <c r="B1292" s="34" t="s">
        <v>235</v>
      </c>
      <c r="C1292" s="39" t="s">
        <v>335</v>
      </c>
      <c r="D1292" s="95"/>
      <c r="E1292" s="93">
        <f t="shared" si="191"/>
        <v>0</v>
      </c>
      <c r="F1292" s="95"/>
      <c r="G1292" s="95"/>
      <c r="H1292" s="95"/>
      <c r="I1292" s="93">
        <f t="shared" si="192"/>
        <v>0</v>
      </c>
      <c r="J1292" s="95"/>
      <c r="K1292" s="95"/>
      <c r="L1292" s="95"/>
      <c r="M1292" s="93">
        <f t="shared" si="193"/>
        <v>0</v>
      </c>
      <c r="N1292" s="95"/>
      <c r="O1292" s="95"/>
      <c r="P1292" s="95"/>
      <c r="Q1292" s="55" t="e">
        <f t="shared" si="194"/>
        <v>#DIV/0!</v>
      </c>
      <c r="R1292" s="55" t="e">
        <f t="shared" si="195"/>
        <v>#DIV/0!</v>
      </c>
      <c r="S1292" s="55" t="e">
        <f t="shared" si="196"/>
        <v>#DIV/0!</v>
      </c>
      <c r="T1292" s="55" t="e">
        <f t="shared" si="197"/>
        <v>#DIV/0!</v>
      </c>
      <c r="U1292" s="33" t="e">
        <f>M1292/#REF!%</f>
        <v>#REF!</v>
      </c>
      <c r="V1292" s="19"/>
    </row>
    <row r="1293" spans="1:22" ht="55.2" hidden="1" x14ac:dyDescent="0.3">
      <c r="A1293" s="76"/>
      <c r="B1293" s="34" t="s">
        <v>236</v>
      </c>
      <c r="C1293" s="39" t="s">
        <v>336</v>
      </c>
      <c r="D1293" s="95"/>
      <c r="E1293" s="93">
        <f t="shared" ref="E1293:E1356" si="198">F1293+G1293</f>
        <v>0</v>
      </c>
      <c r="F1293" s="95"/>
      <c r="G1293" s="95"/>
      <c r="H1293" s="95"/>
      <c r="I1293" s="93">
        <f t="shared" ref="I1293:I1356" si="199">J1293+K1293</f>
        <v>0</v>
      </c>
      <c r="J1293" s="95"/>
      <c r="K1293" s="95"/>
      <c r="L1293" s="95"/>
      <c r="M1293" s="93">
        <f t="shared" ref="M1293:M1356" si="200">N1293+O1293</f>
        <v>0</v>
      </c>
      <c r="N1293" s="95"/>
      <c r="O1293" s="95"/>
      <c r="P1293" s="95"/>
      <c r="Q1293" s="55" t="e">
        <f t="shared" si="194"/>
        <v>#DIV/0!</v>
      </c>
      <c r="R1293" s="55" t="e">
        <f t="shared" si="195"/>
        <v>#DIV/0!</v>
      </c>
      <c r="S1293" s="55" t="e">
        <f t="shared" si="196"/>
        <v>#DIV/0!</v>
      </c>
      <c r="T1293" s="55" t="e">
        <f t="shared" si="197"/>
        <v>#DIV/0!</v>
      </c>
      <c r="U1293" s="33" t="e">
        <f>M1293/#REF!%</f>
        <v>#REF!</v>
      </c>
      <c r="V1293" s="19"/>
    </row>
    <row r="1294" spans="1:22" ht="27.6" hidden="1" x14ac:dyDescent="0.3">
      <c r="A1294" s="76"/>
      <c r="B1294" s="34" t="s">
        <v>237</v>
      </c>
      <c r="C1294" s="39" t="s">
        <v>337</v>
      </c>
      <c r="D1294" s="95"/>
      <c r="E1294" s="93">
        <f t="shared" si="198"/>
        <v>0</v>
      </c>
      <c r="F1294" s="95"/>
      <c r="G1294" s="95"/>
      <c r="H1294" s="95"/>
      <c r="I1294" s="93">
        <f t="shared" si="199"/>
        <v>0</v>
      </c>
      <c r="J1294" s="95"/>
      <c r="K1294" s="95"/>
      <c r="L1294" s="95"/>
      <c r="M1294" s="93">
        <f t="shared" si="200"/>
        <v>0</v>
      </c>
      <c r="N1294" s="95"/>
      <c r="O1294" s="95"/>
      <c r="P1294" s="95"/>
      <c r="Q1294" s="55" t="e">
        <f t="shared" si="194"/>
        <v>#DIV/0!</v>
      </c>
      <c r="R1294" s="55" t="e">
        <f t="shared" si="195"/>
        <v>#DIV/0!</v>
      </c>
      <c r="S1294" s="55" t="e">
        <f t="shared" si="196"/>
        <v>#DIV/0!</v>
      </c>
      <c r="T1294" s="55" t="e">
        <f t="shared" si="197"/>
        <v>#DIV/0!</v>
      </c>
      <c r="U1294" s="33" t="e">
        <f>M1294/#REF!%</f>
        <v>#REF!</v>
      </c>
      <c r="V1294" s="19"/>
    </row>
    <row r="1295" spans="1:22" ht="82.8" hidden="1" x14ac:dyDescent="0.3">
      <c r="A1295" s="76"/>
      <c r="B1295" s="34" t="s">
        <v>238</v>
      </c>
      <c r="C1295" s="39" t="s">
        <v>338</v>
      </c>
      <c r="D1295" s="95"/>
      <c r="E1295" s="93">
        <f t="shared" si="198"/>
        <v>0</v>
      </c>
      <c r="F1295" s="95"/>
      <c r="G1295" s="95"/>
      <c r="H1295" s="95"/>
      <c r="I1295" s="93">
        <f t="shared" si="199"/>
        <v>0</v>
      </c>
      <c r="J1295" s="95"/>
      <c r="K1295" s="95"/>
      <c r="L1295" s="95"/>
      <c r="M1295" s="93">
        <f t="shared" si="200"/>
        <v>0</v>
      </c>
      <c r="N1295" s="95"/>
      <c r="O1295" s="95"/>
      <c r="P1295" s="95"/>
      <c r="Q1295" s="55" t="e">
        <f t="shared" si="194"/>
        <v>#DIV/0!</v>
      </c>
      <c r="R1295" s="55" t="e">
        <f t="shared" si="195"/>
        <v>#DIV/0!</v>
      </c>
      <c r="S1295" s="55" t="e">
        <f t="shared" si="196"/>
        <v>#DIV/0!</v>
      </c>
      <c r="T1295" s="55" t="e">
        <f t="shared" si="197"/>
        <v>#DIV/0!</v>
      </c>
      <c r="U1295" s="33" t="e">
        <f>M1295/#REF!%</f>
        <v>#REF!</v>
      </c>
      <c r="V1295" s="19"/>
    </row>
    <row r="1296" spans="1:22" ht="27.6" hidden="1" x14ac:dyDescent="0.3">
      <c r="A1296" s="76"/>
      <c r="B1296" s="34" t="s">
        <v>239</v>
      </c>
      <c r="C1296" s="39" t="s">
        <v>339</v>
      </c>
      <c r="D1296" s="95"/>
      <c r="E1296" s="93">
        <f t="shared" si="198"/>
        <v>0</v>
      </c>
      <c r="F1296" s="95"/>
      <c r="G1296" s="95"/>
      <c r="H1296" s="95"/>
      <c r="I1296" s="93">
        <f t="shared" si="199"/>
        <v>0</v>
      </c>
      <c r="J1296" s="95"/>
      <c r="K1296" s="95"/>
      <c r="L1296" s="95"/>
      <c r="M1296" s="93">
        <f t="shared" si="200"/>
        <v>0</v>
      </c>
      <c r="N1296" s="95"/>
      <c r="O1296" s="95"/>
      <c r="P1296" s="95"/>
      <c r="Q1296" s="55" t="e">
        <f t="shared" si="194"/>
        <v>#DIV/0!</v>
      </c>
      <c r="R1296" s="55" t="e">
        <f t="shared" si="195"/>
        <v>#DIV/0!</v>
      </c>
      <c r="S1296" s="55" t="e">
        <f t="shared" si="196"/>
        <v>#DIV/0!</v>
      </c>
      <c r="T1296" s="55" t="e">
        <f t="shared" si="197"/>
        <v>#DIV/0!</v>
      </c>
      <c r="U1296" s="33" t="e">
        <f>M1296/#REF!%</f>
        <v>#REF!</v>
      </c>
      <c r="V1296" s="19"/>
    </row>
    <row r="1297" spans="1:22" ht="82.8" hidden="1" x14ac:dyDescent="0.3">
      <c r="A1297" s="76"/>
      <c r="B1297" s="34" t="s">
        <v>240</v>
      </c>
      <c r="C1297" s="39" t="s">
        <v>340</v>
      </c>
      <c r="D1297" s="95"/>
      <c r="E1297" s="93">
        <f t="shared" si="198"/>
        <v>0</v>
      </c>
      <c r="F1297" s="95"/>
      <c r="G1297" s="95"/>
      <c r="H1297" s="95"/>
      <c r="I1297" s="93">
        <f t="shared" si="199"/>
        <v>0</v>
      </c>
      <c r="J1297" s="95"/>
      <c r="K1297" s="95"/>
      <c r="L1297" s="95"/>
      <c r="M1297" s="93">
        <f t="shared" si="200"/>
        <v>0</v>
      </c>
      <c r="N1297" s="95"/>
      <c r="O1297" s="95"/>
      <c r="P1297" s="95"/>
      <c r="Q1297" s="55" t="e">
        <f t="shared" si="194"/>
        <v>#DIV/0!</v>
      </c>
      <c r="R1297" s="55" t="e">
        <f t="shared" si="195"/>
        <v>#DIV/0!</v>
      </c>
      <c r="S1297" s="55" t="e">
        <f t="shared" si="196"/>
        <v>#DIV/0!</v>
      </c>
      <c r="T1297" s="55" t="e">
        <f t="shared" si="197"/>
        <v>#DIV/0!</v>
      </c>
      <c r="U1297" s="33" t="e">
        <f>M1297/#REF!%</f>
        <v>#REF!</v>
      </c>
      <c r="V1297" s="19"/>
    </row>
    <row r="1298" spans="1:22" ht="27.6" hidden="1" x14ac:dyDescent="0.3">
      <c r="A1298" s="76"/>
      <c r="B1298" s="34" t="s">
        <v>241</v>
      </c>
      <c r="C1298" s="39" t="s">
        <v>341</v>
      </c>
      <c r="D1298" s="95"/>
      <c r="E1298" s="93">
        <f t="shared" si="198"/>
        <v>0</v>
      </c>
      <c r="F1298" s="95"/>
      <c r="G1298" s="95"/>
      <c r="H1298" s="95"/>
      <c r="I1298" s="93">
        <f t="shared" si="199"/>
        <v>0</v>
      </c>
      <c r="J1298" s="95"/>
      <c r="K1298" s="95"/>
      <c r="L1298" s="95"/>
      <c r="M1298" s="93">
        <f t="shared" si="200"/>
        <v>0</v>
      </c>
      <c r="N1298" s="95"/>
      <c r="O1298" s="95"/>
      <c r="P1298" s="95"/>
      <c r="Q1298" s="55" t="e">
        <f t="shared" si="194"/>
        <v>#DIV/0!</v>
      </c>
      <c r="R1298" s="55" t="e">
        <f t="shared" si="195"/>
        <v>#DIV/0!</v>
      </c>
      <c r="S1298" s="55" t="e">
        <f t="shared" si="196"/>
        <v>#DIV/0!</v>
      </c>
      <c r="T1298" s="55" t="e">
        <f t="shared" si="197"/>
        <v>#DIV/0!</v>
      </c>
      <c r="U1298" s="33" t="e">
        <f>M1298/#REF!%</f>
        <v>#REF!</v>
      </c>
      <c r="V1298" s="19"/>
    </row>
    <row r="1299" spans="1:22" ht="27.6" hidden="1" x14ac:dyDescent="0.3">
      <c r="A1299" s="76"/>
      <c r="B1299" s="34" t="s">
        <v>242</v>
      </c>
      <c r="C1299" s="39" t="s">
        <v>342</v>
      </c>
      <c r="D1299" s="95"/>
      <c r="E1299" s="93">
        <f t="shared" si="198"/>
        <v>0</v>
      </c>
      <c r="F1299" s="95"/>
      <c r="G1299" s="95"/>
      <c r="H1299" s="95"/>
      <c r="I1299" s="93">
        <f t="shared" si="199"/>
        <v>0</v>
      </c>
      <c r="J1299" s="95"/>
      <c r="K1299" s="95"/>
      <c r="L1299" s="95"/>
      <c r="M1299" s="93">
        <f t="shared" si="200"/>
        <v>0</v>
      </c>
      <c r="N1299" s="95"/>
      <c r="O1299" s="95"/>
      <c r="P1299" s="95"/>
      <c r="Q1299" s="55" t="e">
        <f t="shared" si="194"/>
        <v>#DIV/0!</v>
      </c>
      <c r="R1299" s="55" t="e">
        <f t="shared" si="195"/>
        <v>#DIV/0!</v>
      </c>
      <c r="S1299" s="55" t="e">
        <f t="shared" si="196"/>
        <v>#DIV/0!</v>
      </c>
      <c r="T1299" s="55" t="e">
        <f t="shared" si="197"/>
        <v>#DIV/0!</v>
      </c>
      <c r="U1299" s="33" t="e">
        <f>M1299/#REF!%</f>
        <v>#REF!</v>
      </c>
      <c r="V1299" s="19"/>
    </row>
    <row r="1300" spans="1:22" ht="27.6" hidden="1" x14ac:dyDescent="0.3">
      <c r="A1300" s="76"/>
      <c r="B1300" s="34" t="s">
        <v>243</v>
      </c>
      <c r="C1300" s="39" t="s">
        <v>343</v>
      </c>
      <c r="D1300" s="95"/>
      <c r="E1300" s="93">
        <f t="shared" si="198"/>
        <v>0</v>
      </c>
      <c r="F1300" s="95"/>
      <c r="G1300" s="95"/>
      <c r="H1300" s="95"/>
      <c r="I1300" s="93">
        <f t="shared" si="199"/>
        <v>0</v>
      </c>
      <c r="J1300" s="95"/>
      <c r="K1300" s="95"/>
      <c r="L1300" s="95"/>
      <c r="M1300" s="93">
        <f t="shared" si="200"/>
        <v>0</v>
      </c>
      <c r="N1300" s="95"/>
      <c r="O1300" s="95"/>
      <c r="P1300" s="95"/>
      <c r="Q1300" s="55" t="e">
        <f t="shared" si="194"/>
        <v>#DIV/0!</v>
      </c>
      <c r="R1300" s="55" t="e">
        <f t="shared" si="195"/>
        <v>#DIV/0!</v>
      </c>
      <c r="S1300" s="55" t="e">
        <f t="shared" si="196"/>
        <v>#DIV/0!</v>
      </c>
      <c r="T1300" s="55" t="e">
        <f t="shared" si="197"/>
        <v>#DIV/0!</v>
      </c>
      <c r="U1300" s="33" t="e">
        <f>M1300/#REF!%</f>
        <v>#REF!</v>
      </c>
      <c r="V1300" s="19"/>
    </row>
    <row r="1301" spans="1:22" ht="27.6" hidden="1" x14ac:dyDescent="0.3">
      <c r="A1301" s="76"/>
      <c r="B1301" s="34" t="s">
        <v>244</v>
      </c>
      <c r="C1301" s="39" t="s">
        <v>344</v>
      </c>
      <c r="D1301" s="95"/>
      <c r="E1301" s="93">
        <f t="shared" si="198"/>
        <v>0</v>
      </c>
      <c r="F1301" s="95"/>
      <c r="G1301" s="95"/>
      <c r="H1301" s="95"/>
      <c r="I1301" s="93">
        <f t="shared" si="199"/>
        <v>0</v>
      </c>
      <c r="J1301" s="95"/>
      <c r="K1301" s="95"/>
      <c r="L1301" s="95"/>
      <c r="M1301" s="93">
        <f t="shared" si="200"/>
        <v>0</v>
      </c>
      <c r="N1301" s="95"/>
      <c r="O1301" s="95"/>
      <c r="P1301" s="95"/>
      <c r="Q1301" s="55" t="e">
        <f t="shared" si="194"/>
        <v>#DIV/0!</v>
      </c>
      <c r="R1301" s="55" t="e">
        <f t="shared" si="195"/>
        <v>#DIV/0!</v>
      </c>
      <c r="S1301" s="55" t="e">
        <f t="shared" si="196"/>
        <v>#DIV/0!</v>
      </c>
      <c r="T1301" s="55" t="e">
        <f t="shared" si="197"/>
        <v>#DIV/0!</v>
      </c>
      <c r="U1301" s="33" t="e">
        <f>M1301/#REF!%</f>
        <v>#REF!</v>
      </c>
      <c r="V1301" s="19"/>
    </row>
    <row r="1302" spans="1:22" ht="27.6" hidden="1" x14ac:dyDescent="0.3">
      <c r="A1302" s="76"/>
      <c r="B1302" s="34" t="s">
        <v>245</v>
      </c>
      <c r="C1302" s="39" t="s">
        <v>345</v>
      </c>
      <c r="D1302" s="95"/>
      <c r="E1302" s="93">
        <f t="shared" si="198"/>
        <v>0</v>
      </c>
      <c r="F1302" s="95"/>
      <c r="G1302" s="95"/>
      <c r="H1302" s="95"/>
      <c r="I1302" s="93">
        <f t="shared" si="199"/>
        <v>0</v>
      </c>
      <c r="J1302" s="95"/>
      <c r="K1302" s="95"/>
      <c r="L1302" s="95"/>
      <c r="M1302" s="93">
        <f t="shared" si="200"/>
        <v>0</v>
      </c>
      <c r="N1302" s="95"/>
      <c r="O1302" s="95"/>
      <c r="P1302" s="95"/>
      <c r="Q1302" s="55" t="e">
        <f t="shared" si="194"/>
        <v>#DIV/0!</v>
      </c>
      <c r="R1302" s="55" t="e">
        <f t="shared" si="195"/>
        <v>#DIV/0!</v>
      </c>
      <c r="S1302" s="55" t="e">
        <f t="shared" si="196"/>
        <v>#DIV/0!</v>
      </c>
      <c r="T1302" s="55" t="e">
        <f t="shared" si="197"/>
        <v>#DIV/0!</v>
      </c>
      <c r="U1302" s="33" t="e">
        <f>M1302/#REF!%</f>
        <v>#REF!</v>
      </c>
      <c r="V1302" s="19"/>
    </row>
    <row r="1303" spans="1:22" ht="69" hidden="1" x14ac:dyDescent="0.3">
      <c r="A1303" s="76"/>
      <c r="B1303" s="34" t="s">
        <v>246</v>
      </c>
      <c r="C1303" s="39" t="s">
        <v>346</v>
      </c>
      <c r="D1303" s="95"/>
      <c r="E1303" s="93">
        <f t="shared" si="198"/>
        <v>0</v>
      </c>
      <c r="F1303" s="95"/>
      <c r="G1303" s="95"/>
      <c r="H1303" s="95"/>
      <c r="I1303" s="93">
        <f t="shared" si="199"/>
        <v>0</v>
      </c>
      <c r="J1303" s="95"/>
      <c r="K1303" s="95"/>
      <c r="L1303" s="95"/>
      <c r="M1303" s="93">
        <f t="shared" si="200"/>
        <v>0</v>
      </c>
      <c r="N1303" s="95"/>
      <c r="O1303" s="95"/>
      <c r="P1303" s="95"/>
      <c r="Q1303" s="55" t="e">
        <f t="shared" si="194"/>
        <v>#DIV/0!</v>
      </c>
      <c r="R1303" s="55" t="e">
        <f t="shared" si="195"/>
        <v>#DIV/0!</v>
      </c>
      <c r="S1303" s="55" t="e">
        <f t="shared" si="196"/>
        <v>#DIV/0!</v>
      </c>
      <c r="T1303" s="55" t="e">
        <f t="shared" si="197"/>
        <v>#DIV/0!</v>
      </c>
      <c r="U1303" s="33" t="e">
        <f>M1303/#REF!%</f>
        <v>#REF!</v>
      </c>
      <c r="V1303" s="19"/>
    </row>
    <row r="1304" spans="1:22" ht="69" hidden="1" x14ac:dyDescent="0.3">
      <c r="A1304" s="76"/>
      <c r="B1304" s="34" t="s">
        <v>246</v>
      </c>
      <c r="C1304" s="39" t="s">
        <v>346</v>
      </c>
      <c r="D1304" s="95"/>
      <c r="E1304" s="93">
        <f t="shared" si="198"/>
        <v>0</v>
      </c>
      <c r="F1304" s="95"/>
      <c r="G1304" s="95"/>
      <c r="H1304" s="95"/>
      <c r="I1304" s="93">
        <f t="shared" si="199"/>
        <v>0</v>
      </c>
      <c r="J1304" s="95"/>
      <c r="K1304" s="95"/>
      <c r="L1304" s="95"/>
      <c r="M1304" s="93">
        <f t="shared" si="200"/>
        <v>0</v>
      </c>
      <c r="N1304" s="95"/>
      <c r="O1304" s="95"/>
      <c r="P1304" s="95"/>
      <c r="Q1304" s="55" t="e">
        <f t="shared" si="194"/>
        <v>#DIV/0!</v>
      </c>
      <c r="R1304" s="55" t="e">
        <f t="shared" si="195"/>
        <v>#DIV/0!</v>
      </c>
      <c r="S1304" s="55" t="e">
        <f t="shared" si="196"/>
        <v>#DIV/0!</v>
      </c>
      <c r="T1304" s="55" t="e">
        <f t="shared" si="197"/>
        <v>#DIV/0!</v>
      </c>
      <c r="U1304" s="33" t="e">
        <f>M1304/#REF!%</f>
        <v>#REF!</v>
      </c>
      <c r="V1304" s="19"/>
    </row>
    <row r="1305" spans="1:22" ht="13.8" hidden="1" x14ac:dyDescent="0.3">
      <c r="A1305" s="76"/>
      <c r="B1305" s="34" t="s">
        <v>251</v>
      </c>
      <c r="C1305" s="37" t="s">
        <v>348</v>
      </c>
      <c r="D1305" s="95"/>
      <c r="E1305" s="93">
        <f t="shared" si="198"/>
        <v>0</v>
      </c>
      <c r="F1305" s="95"/>
      <c r="G1305" s="95"/>
      <c r="H1305" s="95"/>
      <c r="I1305" s="93">
        <f t="shared" si="199"/>
        <v>0</v>
      </c>
      <c r="J1305" s="95"/>
      <c r="K1305" s="95"/>
      <c r="L1305" s="95"/>
      <c r="M1305" s="93">
        <f t="shared" si="200"/>
        <v>0</v>
      </c>
      <c r="N1305" s="95"/>
      <c r="O1305" s="95"/>
      <c r="P1305" s="95"/>
      <c r="Q1305" s="55" t="e">
        <f t="shared" si="194"/>
        <v>#DIV/0!</v>
      </c>
      <c r="R1305" s="55" t="e">
        <f t="shared" si="195"/>
        <v>#DIV/0!</v>
      </c>
      <c r="S1305" s="55" t="e">
        <f t="shared" si="196"/>
        <v>#DIV/0!</v>
      </c>
      <c r="T1305" s="55" t="e">
        <f t="shared" si="197"/>
        <v>#DIV/0!</v>
      </c>
      <c r="U1305" s="33" t="e">
        <f>M1305/#REF!%</f>
        <v>#REF!</v>
      </c>
      <c r="V1305" s="19"/>
    </row>
    <row r="1306" spans="1:22" ht="13.8" hidden="1" x14ac:dyDescent="0.3">
      <c r="A1306" s="76"/>
      <c r="B1306" s="34" t="s">
        <v>252</v>
      </c>
      <c r="C1306" s="38" t="s">
        <v>349</v>
      </c>
      <c r="D1306" s="95"/>
      <c r="E1306" s="93">
        <f t="shared" si="198"/>
        <v>0</v>
      </c>
      <c r="F1306" s="95"/>
      <c r="G1306" s="95"/>
      <c r="H1306" s="95"/>
      <c r="I1306" s="93">
        <f t="shared" si="199"/>
        <v>0</v>
      </c>
      <c r="J1306" s="95"/>
      <c r="K1306" s="95"/>
      <c r="L1306" s="95"/>
      <c r="M1306" s="93">
        <f t="shared" si="200"/>
        <v>0</v>
      </c>
      <c r="N1306" s="95"/>
      <c r="O1306" s="95"/>
      <c r="P1306" s="95"/>
      <c r="Q1306" s="55" t="e">
        <f t="shared" si="194"/>
        <v>#DIV/0!</v>
      </c>
      <c r="R1306" s="55" t="e">
        <f t="shared" si="195"/>
        <v>#DIV/0!</v>
      </c>
      <c r="S1306" s="55" t="e">
        <f t="shared" si="196"/>
        <v>#DIV/0!</v>
      </c>
      <c r="T1306" s="55" t="e">
        <f t="shared" si="197"/>
        <v>#DIV/0!</v>
      </c>
      <c r="U1306" s="33" t="e">
        <f>M1306/#REF!%</f>
        <v>#REF!</v>
      </c>
      <c r="V1306" s="19"/>
    </row>
    <row r="1307" spans="1:22" ht="27.6" hidden="1" x14ac:dyDescent="0.3">
      <c r="A1307" s="76"/>
      <c r="B1307" s="34" t="s">
        <v>253</v>
      </c>
      <c r="C1307" s="39" t="s">
        <v>350</v>
      </c>
      <c r="D1307" s="95"/>
      <c r="E1307" s="93">
        <f t="shared" si="198"/>
        <v>0</v>
      </c>
      <c r="F1307" s="95"/>
      <c r="G1307" s="95"/>
      <c r="H1307" s="95"/>
      <c r="I1307" s="93">
        <f t="shared" si="199"/>
        <v>0</v>
      </c>
      <c r="J1307" s="95"/>
      <c r="K1307" s="95"/>
      <c r="L1307" s="95"/>
      <c r="M1307" s="93">
        <f t="shared" si="200"/>
        <v>0</v>
      </c>
      <c r="N1307" s="95"/>
      <c r="O1307" s="95"/>
      <c r="P1307" s="95"/>
      <c r="Q1307" s="55" t="e">
        <f t="shared" si="194"/>
        <v>#DIV/0!</v>
      </c>
      <c r="R1307" s="55" t="e">
        <f t="shared" si="195"/>
        <v>#DIV/0!</v>
      </c>
      <c r="S1307" s="55" t="e">
        <f t="shared" si="196"/>
        <v>#DIV/0!</v>
      </c>
      <c r="T1307" s="55" t="e">
        <f t="shared" si="197"/>
        <v>#DIV/0!</v>
      </c>
      <c r="U1307" s="33" t="e">
        <f>M1307/#REF!%</f>
        <v>#REF!</v>
      </c>
      <c r="V1307" s="19"/>
    </row>
    <row r="1308" spans="1:22" ht="27.6" hidden="1" x14ac:dyDescent="0.3">
      <c r="A1308" s="76"/>
      <c r="B1308" s="34" t="s">
        <v>254</v>
      </c>
      <c r="C1308" s="39" t="s">
        <v>351</v>
      </c>
      <c r="D1308" s="95"/>
      <c r="E1308" s="93">
        <f t="shared" si="198"/>
        <v>0</v>
      </c>
      <c r="F1308" s="95"/>
      <c r="G1308" s="95"/>
      <c r="H1308" s="95"/>
      <c r="I1308" s="93">
        <f t="shared" si="199"/>
        <v>0</v>
      </c>
      <c r="J1308" s="95"/>
      <c r="K1308" s="95"/>
      <c r="L1308" s="95"/>
      <c r="M1308" s="93">
        <f t="shared" si="200"/>
        <v>0</v>
      </c>
      <c r="N1308" s="95"/>
      <c r="O1308" s="95"/>
      <c r="P1308" s="95"/>
      <c r="Q1308" s="55" t="e">
        <f t="shared" si="194"/>
        <v>#DIV/0!</v>
      </c>
      <c r="R1308" s="55" t="e">
        <f t="shared" si="195"/>
        <v>#DIV/0!</v>
      </c>
      <c r="S1308" s="55" t="e">
        <f t="shared" si="196"/>
        <v>#DIV/0!</v>
      </c>
      <c r="T1308" s="55" t="e">
        <f t="shared" si="197"/>
        <v>#DIV/0!</v>
      </c>
      <c r="U1308" s="33" t="e">
        <f>M1308/#REF!%</f>
        <v>#REF!</v>
      </c>
      <c r="V1308" s="19"/>
    </row>
    <row r="1309" spans="1:22" ht="13.8" hidden="1" x14ac:dyDescent="0.3">
      <c r="A1309" s="76"/>
      <c r="B1309" s="34" t="s">
        <v>255</v>
      </c>
      <c r="C1309" s="38" t="s">
        <v>352</v>
      </c>
      <c r="D1309" s="95"/>
      <c r="E1309" s="93">
        <f t="shared" si="198"/>
        <v>0</v>
      </c>
      <c r="F1309" s="95"/>
      <c r="G1309" s="95"/>
      <c r="H1309" s="95"/>
      <c r="I1309" s="93">
        <f t="shared" si="199"/>
        <v>0</v>
      </c>
      <c r="J1309" s="95"/>
      <c r="K1309" s="95"/>
      <c r="L1309" s="95"/>
      <c r="M1309" s="93">
        <f t="shared" si="200"/>
        <v>0</v>
      </c>
      <c r="N1309" s="95"/>
      <c r="O1309" s="95"/>
      <c r="P1309" s="95"/>
      <c r="Q1309" s="55" t="e">
        <f t="shared" si="194"/>
        <v>#DIV/0!</v>
      </c>
      <c r="R1309" s="55" t="e">
        <f t="shared" si="195"/>
        <v>#DIV/0!</v>
      </c>
      <c r="S1309" s="55" t="e">
        <f t="shared" si="196"/>
        <v>#DIV/0!</v>
      </c>
      <c r="T1309" s="55" t="e">
        <f t="shared" si="197"/>
        <v>#DIV/0!</v>
      </c>
      <c r="U1309" s="33" t="e">
        <f>M1309/#REF!%</f>
        <v>#REF!</v>
      </c>
      <c r="V1309" s="19"/>
    </row>
    <row r="1310" spans="1:22" ht="27.6" hidden="1" x14ac:dyDescent="0.3">
      <c r="A1310" s="76"/>
      <c r="B1310" s="34" t="s">
        <v>256</v>
      </c>
      <c r="C1310" s="39" t="s">
        <v>350</v>
      </c>
      <c r="D1310" s="95"/>
      <c r="E1310" s="93">
        <f t="shared" si="198"/>
        <v>0</v>
      </c>
      <c r="F1310" s="95"/>
      <c r="G1310" s="95"/>
      <c r="H1310" s="95"/>
      <c r="I1310" s="93">
        <f t="shared" si="199"/>
        <v>0</v>
      </c>
      <c r="J1310" s="95"/>
      <c r="K1310" s="95"/>
      <c r="L1310" s="95"/>
      <c r="M1310" s="93">
        <f t="shared" si="200"/>
        <v>0</v>
      </c>
      <c r="N1310" s="95"/>
      <c r="O1310" s="95"/>
      <c r="P1310" s="95"/>
      <c r="Q1310" s="55" t="e">
        <f t="shared" si="194"/>
        <v>#DIV/0!</v>
      </c>
      <c r="R1310" s="55" t="e">
        <f t="shared" si="195"/>
        <v>#DIV/0!</v>
      </c>
      <c r="S1310" s="55" t="e">
        <f t="shared" si="196"/>
        <v>#DIV/0!</v>
      </c>
      <c r="T1310" s="55" t="e">
        <f t="shared" si="197"/>
        <v>#DIV/0!</v>
      </c>
      <c r="U1310" s="33" t="e">
        <f>M1310/#REF!%</f>
        <v>#REF!</v>
      </c>
      <c r="V1310" s="19"/>
    </row>
    <row r="1311" spans="1:22" ht="27.6" hidden="1" x14ac:dyDescent="0.3">
      <c r="A1311" s="76"/>
      <c r="B1311" s="34" t="s">
        <v>257</v>
      </c>
      <c r="C1311" s="39" t="s">
        <v>351</v>
      </c>
      <c r="D1311" s="95"/>
      <c r="E1311" s="93">
        <f t="shared" si="198"/>
        <v>0</v>
      </c>
      <c r="F1311" s="95"/>
      <c r="G1311" s="95"/>
      <c r="H1311" s="95"/>
      <c r="I1311" s="93">
        <f t="shared" si="199"/>
        <v>0</v>
      </c>
      <c r="J1311" s="95"/>
      <c r="K1311" s="95"/>
      <c r="L1311" s="95"/>
      <c r="M1311" s="93">
        <f t="shared" si="200"/>
        <v>0</v>
      </c>
      <c r="N1311" s="95"/>
      <c r="O1311" s="95"/>
      <c r="P1311" s="95"/>
      <c r="Q1311" s="55" t="e">
        <f t="shared" si="194"/>
        <v>#DIV/0!</v>
      </c>
      <c r="R1311" s="55" t="e">
        <f t="shared" si="195"/>
        <v>#DIV/0!</v>
      </c>
      <c r="S1311" s="55" t="e">
        <f t="shared" si="196"/>
        <v>#DIV/0!</v>
      </c>
      <c r="T1311" s="55" t="e">
        <f t="shared" si="197"/>
        <v>#DIV/0!</v>
      </c>
      <c r="U1311" s="33" t="e">
        <f>M1311/#REF!%</f>
        <v>#REF!</v>
      </c>
      <c r="V1311" s="19"/>
    </row>
    <row r="1312" spans="1:22" ht="41.4" hidden="1" x14ac:dyDescent="0.3">
      <c r="A1312" s="76"/>
      <c r="B1312" s="34" t="s">
        <v>258</v>
      </c>
      <c r="C1312" s="38" t="s">
        <v>353</v>
      </c>
      <c r="D1312" s="95"/>
      <c r="E1312" s="93">
        <f t="shared" si="198"/>
        <v>0</v>
      </c>
      <c r="F1312" s="95"/>
      <c r="G1312" s="95"/>
      <c r="H1312" s="95"/>
      <c r="I1312" s="93">
        <f t="shared" si="199"/>
        <v>0</v>
      </c>
      <c r="J1312" s="95"/>
      <c r="K1312" s="95"/>
      <c r="L1312" s="95"/>
      <c r="M1312" s="93">
        <f t="shared" si="200"/>
        <v>0</v>
      </c>
      <c r="N1312" s="95"/>
      <c r="O1312" s="95"/>
      <c r="P1312" s="95"/>
      <c r="Q1312" s="55" t="e">
        <f t="shared" si="194"/>
        <v>#DIV/0!</v>
      </c>
      <c r="R1312" s="55" t="e">
        <f t="shared" si="195"/>
        <v>#DIV/0!</v>
      </c>
      <c r="S1312" s="55" t="e">
        <f t="shared" si="196"/>
        <v>#DIV/0!</v>
      </c>
      <c r="T1312" s="55" t="e">
        <f t="shared" si="197"/>
        <v>#DIV/0!</v>
      </c>
      <c r="U1312" s="33" t="e">
        <f>M1312/#REF!%</f>
        <v>#REF!</v>
      </c>
      <c r="V1312" s="19"/>
    </row>
    <row r="1313" spans="1:22" ht="27.6" hidden="1" x14ac:dyDescent="0.3">
      <c r="A1313" s="76"/>
      <c r="B1313" s="34" t="s">
        <v>259</v>
      </c>
      <c r="C1313" s="39" t="s">
        <v>350</v>
      </c>
      <c r="D1313" s="95"/>
      <c r="E1313" s="93">
        <f t="shared" si="198"/>
        <v>0</v>
      </c>
      <c r="F1313" s="95"/>
      <c r="G1313" s="95"/>
      <c r="H1313" s="95"/>
      <c r="I1313" s="93">
        <f t="shared" si="199"/>
        <v>0</v>
      </c>
      <c r="J1313" s="95"/>
      <c r="K1313" s="95"/>
      <c r="L1313" s="95"/>
      <c r="M1313" s="93">
        <f t="shared" si="200"/>
        <v>0</v>
      </c>
      <c r="N1313" s="95"/>
      <c r="O1313" s="95"/>
      <c r="P1313" s="95"/>
      <c r="Q1313" s="55" t="e">
        <f t="shared" si="194"/>
        <v>#DIV/0!</v>
      </c>
      <c r="R1313" s="55" t="e">
        <f t="shared" si="195"/>
        <v>#DIV/0!</v>
      </c>
      <c r="S1313" s="55" t="e">
        <f t="shared" si="196"/>
        <v>#DIV/0!</v>
      </c>
      <c r="T1313" s="55" t="e">
        <f t="shared" si="197"/>
        <v>#DIV/0!</v>
      </c>
      <c r="U1313" s="33" t="e">
        <f>M1313/#REF!%</f>
        <v>#REF!</v>
      </c>
      <c r="V1313" s="19"/>
    </row>
    <row r="1314" spans="1:22" ht="27.6" hidden="1" x14ac:dyDescent="0.3">
      <c r="A1314" s="76"/>
      <c r="B1314" s="34" t="s">
        <v>260</v>
      </c>
      <c r="C1314" s="39" t="s">
        <v>351</v>
      </c>
      <c r="D1314" s="95"/>
      <c r="E1314" s="93">
        <f t="shared" si="198"/>
        <v>0</v>
      </c>
      <c r="F1314" s="95"/>
      <c r="G1314" s="95"/>
      <c r="H1314" s="95"/>
      <c r="I1314" s="93">
        <f t="shared" si="199"/>
        <v>0</v>
      </c>
      <c r="J1314" s="95"/>
      <c r="K1314" s="95"/>
      <c r="L1314" s="95"/>
      <c r="M1314" s="93">
        <f t="shared" si="200"/>
        <v>0</v>
      </c>
      <c r="N1314" s="95"/>
      <c r="O1314" s="95"/>
      <c r="P1314" s="95"/>
      <c r="Q1314" s="55" t="e">
        <f t="shared" si="194"/>
        <v>#DIV/0!</v>
      </c>
      <c r="R1314" s="55" t="e">
        <f t="shared" si="195"/>
        <v>#DIV/0!</v>
      </c>
      <c r="S1314" s="55" t="e">
        <f t="shared" si="196"/>
        <v>#DIV/0!</v>
      </c>
      <c r="T1314" s="55" t="e">
        <f t="shared" si="197"/>
        <v>#DIV/0!</v>
      </c>
      <c r="U1314" s="33" t="e">
        <f>M1314/#REF!%</f>
        <v>#REF!</v>
      </c>
      <c r="V1314" s="19"/>
    </row>
    <row r="1315" spans="1:22" ht="13.8" hidden="1" x14ac:dyDescent="0.3">
      <c r="A1315" s="76"/>
      <c r="B1315" s="34" t="s">
        <v>261</v>
      </c>
      <c r="C1315" s="37" t="s">
        <v>354</v>
      </c>
      <c r="D1315" s="95"/>
      <c r="E1315" s="93">
        <f t="shared" si="198"/>
        <v>0</v>
      </c>
      <c r="F1315" s="95"/>
      <c r="G1315" s="95"/>
      <c r="H1315" s="95"/>
      <c r="I1315" s="93">
        <f t="shared" si="199"/>
        <v>0</v>
      </c>
      <c r="J1315" s="95"/>
      <c r="K1315" s="95"/>
      <c r="L1315" s="95"/>
      <c r="M1315" s="93">
        <f t="shared" si="200"/>
        <v>0</v>
      </c>
      <c r="N1315" s="95"/>
      <c r="O1315" s="95"/>
      <c r="P1315" s="95"/>
      <c r="Q1315" s="55" t="e">
        <f t="shared" si="194"/>
        <v>#DIV/0!</v>
      </c>
      <c r="R1315" s="55" t="e">
        <f t="shared" si="195"/>
        <v>#DIV/0!</v>
      </c>
      <c r="S1315" s="55" t="e">
        <f t="shared" si="196"/>
        <v>#DIV/0!</v>
      </c>
      <c r="T1315" s="55" t="e">
        <f t="shared" si="197"/>
        <v>#DIV/0!</v>
      </c>
      <c r="U1315" s="33" t="e">
        <f>M1315/#REF!%</f>
        <v>#REF!</v>
      </c>
      <c r="V1315" s="19"/>
    </row>
    <row r="1316" spans="1:22" ht="41.4" hidden="1" x14ac:dyDescent="0.3">
      <c r="A1316" s="76"/>
      <c r="B1316" s="34" t="s">
        <v>262</v>
      </c>
      <c r="C1316" s="38" t="s">
        <v>355</v>
      </c>
      <c r="D1316" s="95"/>
      <c r="E1316" s="93">
        <f t="shared" si="198"/>
        <v>0</v>
      </c>
      <c r="F1316" s="95"/>
      <c r="G1316" s="95"/>
      <c r="H1316" s="95"/>
      <c r="I1316" s="93">
        <f t="shared" si="199"/>
        <v>0</v>
      </c>
      <c r="J1316" s="95"/>
      <c r="K1316" s="95"/>
      <c r="L1316" s="95"/>
      <c r="M1316" s="93">
        <f t="shared" si="200"/>
        <v>0</v>
      </c>
      <c r="N1316" s="95"/>
      <c r="O1316" s="95"/>
      <c r="P1316" s="95"/>
      <c r="Q1316" s="55" t="e">
        <f t="shared" si="194"/>
        <v>#DIV/0!</v>
      </c>
      <c r="R1316" s="55" t="e">
        <f t="shared" si="195"/>
        <v>#DIV/0!</v>
      </c>
      <c r="S1316" s="55" t="e">
        <f t="shared" si="196"/>
        <v>#DIV/0!</v>
      </c>
      <c r="T1316" s="55" t="e">
        <f t="shared" si="197"/>
        <v>#DIV/0!</v>
      </c>
      <c r="U1316" s="33" t="e">
        <f>M1316/#REF!%</f>
        <v>#REF!</v>
      </c>
      <c r="V1316" s="19"/>
    </row>
    <row r="1317" spans="1:22" ht="13.8" hidden="1" x14ac:dyDescent="0.3">
      <c r="A1317" s="76"/>
      <c r="B1317" s="34" t="s">
        <v>263</v>
      </c>
      <c r="C1317" s="38" t="s">
        <v>356</v>
      </c>
      <c r="D1317" s="95"/>
      <c r="E1317" s="93">
        <f t="shared" si="198"/>
        <v>0</v>
      </c>
      <c r="F1317" s="95"/>
      <c r="G1317" s="95"/>
      <c r="H1317" s="95"/>
      <c r="I1317" s="93">
        <f t="shared" si="199"/>
        <v>0</v>
      </c>
      <c r="J1317" s="95"/>
      <c r="K1317" s="95"/>
      <c r="L1317" s="95"/>
      <c r="M1317" s="93">
        <f t="shared" si="200"/>
        <v>0</v>
      </c>
      <c r="N1317" s="95"/>
      <c r="O1317" s="95"/>
      <c r="P1317" s="95"/>
      <c r="Q1317" s="55" t="e">
        <f t="shared" si="194"/>
        <v>#DIV/0!</v>
      </c>
      <c r="R1317" s="55" t="e">
        <f t="shared" si="195"/>
        <v>#DIV/0!</v>
      </c>
      <c r="S1317" s="55" t="e">
        <f t="shared" si="196"/>
        <v>#DIV/0!</v>
      </c>
      <c r="T1317" s="55" t="e">
        <f t="shared" si="197"/>
        <v>#DIV/0!</v>
      </c>
      <c r="U1317" s="33" t="e">
        <f>M1317/#REF!%</f>
        <v>#REF!</v>
      </c>
      <c r="V1317" s="19"/>
    </row>
    <row r="1318" spans="1:22" ht="27.6" hidden="1" x14ac:dyDescent="0.3">
      <c r="A1318" s="76"/>
      <c r="B1318" s="34" t="s">
        <v>264</v>
      </c>
      <c r="C1318" s="39" t="s">
        <v>357</v>
      </c>
      <c r="D1318" s="95"/>
      <c r="E1318" s="93">
        <f t="shared" si="198"/>
        <v>0</v>
      </c>
      <c r="F1318" s="95"/>
      <c r="G1318" s="95"/>
      <c r="H1318" s="95"/>
      <c r="I1318" s="93">
        <f t="shared" si="199"/>
        <v>0</v>
      </c>
      <c r="J1318" s="95"/>
      <c r="K1318" s="95"/>
      <c r="L1318" s="95"/>
      <c r="M1318" s="93">
        <f t="shared" si="200"/>
        <v>0</v>
      </c>
      <c r="N1318" s="95"/>
      <c r="O1318" s="95"/>
      <c r="P1318" s="95"/>
      <c r="Q1318" s="55" t="e">
        <f t="shared" si="194"/>
        <v>#DIV/0!</v>
      </c>
      <c r="R1318" s="55" t="e">
        <f t="shared" si="195"/>
        <v>#DIV/0!</v>
      </c>
      <c r="S1318" s="55" t="e">
        <f t="shared" si="196"/>
        <v>#DIV/0!</v>
      </c>
      <c r="T1318" s="55" t="e">
        <f t="shared" si="197"/>
        <v>#DIV/0!</v>
      </c>
      <c r="U1318" s="33" t="e">
        <f>M1318/#REF!%</f>
        <v>#REF!</v>
      </c>
      <c r="V1318" s="19"/>
    </row>
    <row r="1319" spans="1:22" ht="27.6" hidden="1" x14ac:dyDescent="0.3">
      <c r="A1319" s="76"/>
      <c r="B1319" s="34" t="s">
        <v>265</v>
      </c>
      <c r="C1319" s="39" t="s">
        <v>358</v>
      </c>
      <c r="D1319" s="95"/>
      <c r="E1319" s="93">
        <f t="shared" si="198"/>
        <v>0</v>
      </c>
      <c r="F1319" s="95"/>
      <c r="G1319" s="95"/>
      <c r="H1319" s="95"/>
      <c r="I1319" s="93">
        <f t="shared" si="199"/>
        <v>0</v>
      </c>
      <c r="J1319" s="95"/>
      <c r="K1319" s="95"/>
      <c r="L1319" s="95"/>
      <c r="M1319" s="93">
        <f t="shared" si="200"/>
        <v>0</v>
      </c>
      <c r="N1319" s="95"/>
      <c r="O1319" s="95"/>
      <c r="P1319" s="95"/>
      <c r="Q1319" s="55" t="e">
        <f t="shared" si="194"/>
        <v>#DIV/0!</v>
      </c>
      <c r="R1319" s="55" t="e">
        <f t="shared" si="195"/>
        <v>#DIV/0!</v>
      </c>
      <c r="S1319" s="55" t="e">
        <f t="shared" si="196"/>
        <v>#DIV/0!</v>
      </c>
      <c r="T1319" s="55" t="e">
        <f t="shared" si="197"/>
        <v>#DIV/0!</v>
      </c>
      <c r="U1319" s="33" t="e">
        <f>M1319/#REF!%</f>
        <v>#REF!</v>
      </c>
      <c r="V1319" s="19"/>
    </row>
    <row r="1320" spans="1:22" ht="27.6" hidden="1" x14ac:dyDescent="0.3">
      <c r="A1320" s="76"/>
      <c r="B1320" s="34" t="s">
        <v>145</v>
      </c>
      <c r="C1320" s="36" t="s">
        <v>359</v>
      </c>
      <c r="D1320" s="95"/>
      <c r="E1320" s="93">
        <f t="shared" si="198"/>
        <v>0</v>
      </c>
      <c r="F1320" s="95"/>
      <c r="G1320" s="95"/>
      <c r="H1320" s="95"/>
      <c r="I1320" s="93">
        <f t="shared" si="199"/>
        <v>0</v>
      </c>
      <c r="J1320" s="95"/>
      <c r="K1320" s="95"/>
      <c r="L1320" s="95"/>
      <c r="M1320" s="93">
        <f t="shared" si="200"/>
        <v>0</v>
      </c>
      <c r="N1320" s="95"/>
      <c r="O1320" s="95"/>
      <c r="P1320" s="95"/>
      <c r="Q1320" s="55" t="e">
        <f t="shared" si="194"/>
        <v>#DIV/0!</v>
      </c>
      <c r="R1320" s="55" t="e">
        <f t="shared" si="195"/>
        <v>#DIV/0!</v>
      </c>
      <c r="S1320" s="55" t="e">
        <f t="shared" si="196"/>
        <v>#DIV/0!</v>
      </c>
      <c r="T1320" s="55" t="e">
        <f t="shared" si="197"/>
        <v>#DIV/0!</v>
      </c>
      <c r="U1320" s="33" t="e">
        <f>M1320/#REF!%</f>
        <v>#REF!</v>
      </c>
      <c r="V1320" s="19"/>
    </row>
    <row r="1321" spans="1:22" ht="13.8" hidden="1" x14ac:dyDescent="0.3">
      <c r="A1321" s="76"/>
      <c r="B1321" s="34" t="s">
        <v>146</v>
      </c>
      <c r="C1321" s="42" t="s">
        <v>664</v>
      </c>
      <c r="D1321" s="95"/>
      <c r="E1321" s="93">
        <f t="shared" si="198"/>
        <v>0</v>
      </c>
      <c r="F1321" s="95"/>
      <c r="G1321" s="95"/>
      <c r="H1321" s="95"/>
      <c r="I1321" s="93">
        <f t="shared" si="199"/>
        <v>0</v>
      </c>
      <c r="J1321" s="95"/>
      <c r="K1321" s="95"/>
      <c r="L1321" s="95"/>
      <c r="M1321" s="93">
        <f t="shared" si="200"/>
        <v>0</v>
      </c>
      <c r="N1321" s="95"/>
      <c r="O1321" s="95"/>
      <c r="P1321" s="95"/>
      <c r="Q1321" s="55" t="e">
        <f t="shared" si="194"/>
        <v>#DIV/0!</v>
      </c>
      <c r="R1321" s="55" t="e">
        <f t="shared" si="195"/>
        <v>#DIV/0!</v>
      </c>
      <c r="S1321" s="55" t="e">
        <f t="shared" si="196"/>
        <v>#DIV/0!</v>
      </c>
      <c r="T1321" s="55" t="e">
        <f t="shared" si="197"/>
        <v>#DIV/0!</v>
      </c>
      <c r="U1321" s="33" t="e">
        <f>M1321/#REF!%</f>
        <v>#REF!</v>
      </c>
      <c r="V1321" s="19"/>
    </row>
    <row r="1322" spans="1:22" ht="27.6" hidden="1" x14ac:dyDescent="0.3">
      <c r="A1322" s="76"/>
      <c r="B1322" s="34" t="s">
        <v>266</v>
      </c>
      <c r="C1322" s="38" t="s">
        <v>360</v>
      </c>
      <c r="D1322" s="95"/>
      <c r="E1322" s="93">
        <f t="shared" si="198"/>
        <v>0</v>
      </c>
      <c r="F1322" s="95"/>
      <c r="G1322" s="95"/>
      <c r="H1322" s="95"/>
      <c r="I1322" s="93">
        <f t="shared" si="199"/>
        <v>0</v>
      </c>
      <c r="J1322" s="95"/>
      <c r="K1322" s="95"/>
      <c r="L1322" s="95"/>
      <c r="M1322" s="93">
        <f t="shared" si="200"/>
        <v>0</v>
      </c>
      <c r="N1322" s="95"/>
      <c r="O1322" s="95"/>
      <c r="P1322" s="95"/>
      <c r="Q1322" s="55" t="e">
        <f t="shared" si="194"/>
        <v>#DIV/0!</v>
      </c>
      <c r="R1322" s="55" t="e">
        <f t="shared" si="195"/>
        <v>#DIV/0!</v>
      </c>
      <c r="S1322" s="55" t="e">
        <f t="shared" si="196"/>
        <v>#DIV/0!</v>
      </c>
      <c r="T1322" s="55" t="e">
        <f t="shared" si="197"/>
        <v>#DIV/0!</v>
      </c>
      <c r="U1322" s="33" t="e">
        <f>M1322/#REF!%</f>
        <v>#REF!</v>
      </c>
      <c r="V1322" s="19"/>
    </row>
    <row r="1323" spans="1:22" ht="27.6" hidden="1" x14ac:dyDescent="0.3">
      <c r="A1323" s="76"/>
      <c r="B1323" s="34" t="s">
        <v>267</v>
      </c>
      <c r="C1323" s="39" t="s">
        <v>361</v>
      </c>
      <c r="D1323" s="95"/>
      <c r="E1323" s="93">
        <f t="shared" si="198"/>
        <v>0</v>
      </c>
      <c r="F1323" s="95"/>
      <c r="G1323" s="95"/>
      <c r="H1323" s="95"/>
      <c r="I1323" s="93">
        <f t="shared" si="199"/>
        <v>0</v>
      </c>
      <c r="J1323" s="95"/>
      <c r="K1323" s="95"/>
      <c r="L1323" s="95"/>
      <c r="M1323" s="93">
        <f t="shared" si="200"/>
        <v>0</v>
      </c>
      <c r="N1323" s="95"/>
      <c r="O1323" s="95"/>
      <c r="P1323" s="95"/>
      <c r="Q1323" s="55" t="e">
        <f t="shared" si="194"/>
        <v>#DIV/0!</v>
      </c>
      <c r="R1323" s="55" t="e">
        <f t="shared" si="195"/>
        <v>#DIV/0!</v>
      </c>
      <c r="S1323" s="55" t="e">
        <f t="shared" si="196"/>
        <v>#DIV/0!</v>
      </c>
      <c r="T1323" s="55" t="e">
        <f t="shared" si="197"/>
        <v>#DIV/0!</v>
      </c>
      <c r="U1323" s="33" t="e">
        <f>M1323/#REF!%</f>
        <v>#REF!</v>
      </c>
      <c r="V1323" s="19"/>
    </row>
    <row r="1324" spans="1:22" ht="27.6" hidden="1" x14ac:dyDescent="0.3">
      <c r="A1324" s="76"/>
      <c r="B1324" s="34" t="s">
        <v>268</v>
      </c>
      <c r="C1324" s="39" t="s">
        <v>362</v>
      </c>
      <c r="D1324" s="95"/>
      <c r="E1324" s="93">
        <f t="shared" si="198"/>
        <v>0</v>
      </c>
      <c r="F1324" s="95"/>
      <c r="G1324" s="95"/>
      <c r="H1324" s="95"/>
      <c r="I1324" s="93">
        <f t="shared" si="199"/>
        <v>0</v>
      </c>
      <c r="J1324" s="95"/>
      <c r="K1324" s="95"/>
      <c r="L1324" s="95"/>
      <c r="M1324" s="93">
        <f t="shared" si="200"/>
        <v>0</v>
      </c>
      <c r="N1324" s="95"/>
      <c r="O1324" s="95"/>
      <c r="P1324" s="95"/>
      <c r="Q1324" s="55" t="e">
        <f t="shared" si="194"/>
        <v>#DIV/0!</v>
      </c>
      <c r="R1324" s="55" t="e">
        <f t="shared" si="195"/>
        <v>#DIV/0!</v>
      </c>
      <c r="S1324" s="55" t="e">
        <f t="shared" si="196"/>
        <v>#DIV/0!</v>
      </c>
      <c r="T1324" s="55" t="e">
        <f t="shared" si="197"/>
        <v>#DIV/0!</v>
      </c>
      <c r="U1324" s="33" t="e">
        <f>M1324/#REF!%</f>
        <v>#REF!</v>
      </c>
      <c r="V1324" s="19"/>
    </row>
    <row r="1325" spans="1:22" ht="27.6" hidden="1" x14ac:dyDescent="0.3">
      <c r="A1325" s="76"/>
      <c r="B1325" s="34" t="s">
        <v>269</v>
      </c>
      <c r="C1325" s="39" t="s">
        <v>363</v>
      </c>
      <c r="D1325" s="95"/>
      <c r="E1325" s="93">
        <f t="shared" si="198"/>
        <v>0</v>
      </c>
      <c r="F1325" s="95"/>
      <c r="G1325" s="95"/>
      <c r="H1325" s="95"/>
      <c r="I1325" s="93">
        <f t="shared" si="199"/>
        <v>0</v>
      </c>
      <c r="J1325" s="95"/>
      <c r="K1325" s="95"/>
      <c r="L1325" s="95"/>
      <c r="M1325" s="93">
        <f t="shared" si="200"/>
        <v>0</v>
      </c>
      <c r="N1325" s="95"/>
      <c r="O1325" s="95"/>
      <c r="P1325" s="95"/>
      <c r="Q1325" s="55" t="e">
        <f t="shared" si="194"/>
        <v>#DIV/0!</v>
      </c>
      <c r="R1325" s="55" t="e">
        <f t="shared" si="195"/>
        <v>#DIV/0!</v>
      </c>
      <c r="S1325" s="55" t="e">
        <f t="shared" si="196"/>
        <v>#DIV/0!</v>
      </c>
      <c r="T1325" s="55" t="e">
        <f t="shared" si="197"/>
        <v>#DIV/0!</v>
      </c>
      <c r="U1325" s="33" t="e">
        <f>M1325/#REF!%</f>
        <v>#REF!</v>
      </c>
      <c r="V1325" s="19"/>
    </row>
    <row r="1326" spans="1:22" ht="27.6" hidden="1" x14ac:dyDescent="0.3">
      <c r="A1326" s="76"/>
      <c r="B1326" s="34" t="s">
        <v>270</v>
      </c>
      <c r="C1326" s="39" t="s">
        <v>364</v>
      </c>
      <c r="D1326" s="95"/>
      <c r="E1326" s="93">
        <f t="shared" si="198"/>
        <v>0</v>
      </c>
      <c r="F1326" s="95"/>
      <c r="G1326" s="95"/>
      <c r="H1326" s="95"/>
      <c r="I1326" s="93">
        <f t="shared" si="199"/>
        <v>0</v>
      </c>
      <c r="J1326" s="95"/>
      <c r="K1326" s="95"/>
      <c r="L1326" s="95"/>
      <c r="M1326" s="93">
        <f t="shared" si="200"/>
        <v>0</v>
      </c>
      <c r="N1326" s="95"/>
      <c r="O1326" s="95"/>
      <c r="P1326" s="95"/>
      <c r="Q1326" s="55" t="e">
        <f t="shared" si="194"/>
        <v>#DIV/0!</v>
      </c>
      <c r="R1326" s="55" t="e">
        <f t="shared" si="195"/>
        <v>#DIV/0!</v>
      </c>
      <c r="S1326" s="55" t="e">
        <f t="shared" si="196"/>
        <v>#DIV/0!</v>
      </c>
      <c r="T1326" s="55" t="e">
        <f t="shared" si="197"/>
        <v>#DIV/0!</v>
      </c>
      <c r="U1326" s="33" t="e">
        <f>M1326/#REF!%</f>
        <v>#REF!</v>
      </c>
      <c r="V1326" s="19"/>
    </row>
    <row r="1327" spans="1:22" ht="41.4" hidden="1" x14ac:dyDescent="0.3">
      <c r="A1327" s="76"/>
      <c r="B1327" s="34" t="s">
        <v>271</v>
      </c>
      <c r="C1327" s="39" t="s">
        <v>365</v>
      </c>
      <c r="D1327" s="95"/>
      <c r="E1327" s="93">
        <f t="shared" si="198"/>
        <v>0</v>
      </c>
      <c r="F1327" s="95"/>
      <c r="G1327" s="95"/>
      <c r="H1327" s="95"/>
      <c r="I1327" s="93">
        <f t="shared" si="199"/>
        <v>0</v>
      </c>
      <c r="J1327" s="95"/>
      <c r="K1327" s="95"/>
      <c r="L1327" s="95"/>
      <c r="M1327" s="93">
        <f t="shared" si="200"/>
        <v>0</v>
      </c>
      <c r="N1327" s="95"/>
      <c r="O1327" s="95"/>
      <c r="P1327" s="95"/>
      <c r="Q1327" s="55" t="e">
        <f t="shared" si="194"/>
        <v>#DIV/0!</v>
      </c>
      <c r="R1327" s="55" t="e">
        <f t="shared" si="195"/>
        <v>#DIV/0!</v>
      </c>
      <c r="S1327" s="55" t="e">
        <f t="shared" si="196"/>
        <v>#DIV/0!</v>
      </c>
      <c r="T1327" s="55" t="e">
        <f t="shared" si="197"/>
        <v>#DIV/0!</v>
      </c>
      <c r="U1327" s="33" t="e">
        <f>M1327/#REF!%</f>
        <v>#REF!</v>
      </c>
      <c r="V1327" s="19"/>
    </row>
    <row r="1328" spans="1:22" ht="27.6" hidden="1" x14ac:dyDescent="0.3">
      <c r="A1328" s="76"/>
      <c r="B1328" s="34" t="s">
        <v>272</v>
      </c>
      <c r="C1328" s="39" t="s">
        <v>366</v>
      </c>
      <c r="D1328" s="95"/>
      <c r="E1328" s="93">
        <f t="shared" si="198"/>
        <v>0</v>
      </c>
      <c r="F1328" s="95"/>
      <c r="G1328" s="95"/>
      <c r="H1328" s="95"/>
      <c r="I1328" s="93">
        <f t="shared" si="199"/>
        <v>0</v>
      </c>
      <c r="J1328" s="95"/>
      <c r="K1328" s="95"/>
      <c r="L1328" s="95"/>
      <c r="M1328" s="93">
        <f t="shared" si="200"/>
        <v>0</v>
      </c>
      <c r="N1328" s="95"/>
      <c r="O1328" s="95"/>
      <c r="P1328" s="95"/>
      <c r="Q1328" s="55" t="e">
        <f t="shared" si="194"/>
        <v>#DIV/0!</v>
      </c>
      <c r="R1328" s="55" t="e">
        <f t="shared" si="195"/>
        <v>#DIV/0!</v>
      </c>
      <c r="S1328" s="55" t="e">
        <f t="shared" si="196"/>
        <v>#DIV/0!</v>
      </c>
      <c r="T1328" s="55" t="e">
        <f t="shared" si="197"/>
        <v>#DIV/0!</v>
      </c>
      <c r="U1328" s="33" t="e">
        <f>M1328/#REF!%</f>
        <v>#REF!</v>
      </c>
      <c r="V1328" s="19"/>
    </row>
    <row r="1329" spans="1:22" ht="27.6" hidden="1" x14ac:dyDescent="0.3">
      <c r="A1329" s="76"/>
      <c r="B1329" s="34" t="s">
        <v>273</v>
      </c>
      <c r="C1329" s="39" t="s">
        <v>367</v>
      </c>
      <c r="D1329" s="95"/>
      <c r="E1329" s="93">
        <f t="shared" si="198"/>
        <v>0</v>
      </c>
      <c r="F1329" s="95"/>
      <c r="G1329" s="95"/>
      <c r="H1329" s="95"/>
      <c r="I1329" s="93">
        <f t="shared" si="199"/>
        <v>0</v>
      </c>
      <c r="J1329" s="95"/>
      <c r="K1329" s="95"/>
      <c r="L1329" s="95"/>
      <c r="M1329" s="93">
        <f t="shared" si="200"/>
        <v>0</v>
      </c>
      <c r="N1329" s="95"/>
      <c r="O1329" s="95"/>
      <c r="P1329" s="95"/>
      <c r="Q1329" s="55" t="e">
        <f t="shared" si="194"/>
        <v>#DIV/0!</v>
      </c>
      <c r="R1329" s="55" t="e">
        <f t="shared" si="195"/>
        <v>#DIV/0!</v>
      </c>
      <c r="S1329" s="55" t="e">
        <f t="shared" si="196"/>
        <v>#DIV/0!</v>
      </c>
      <c r="T1329" s="55" t="e">
        <f t="shared" si="197"/>
        <v>#DIV/0!</v>
      </c>
      <c r="U1329" s="33" t="e">
        <f>M1329/#REF!%</f>
        <v>#REF!</v>
      </c>
      <c r="V1329" s="19"/>
    </row>
    <row r="1330" spans="1:22" ht="41.4" hidden="1" x14ac:dyDescent="0.3">
      <c r="A1330" s="76"/>
      <c r="B1330" s="34" t="s">
        <v>274</v>
      </c>
      <c r="C1330" s="39" t="s">
        <v>368</v>
      </c>
      <c r="D1330" s="95"/>
      <c r="E1330" s="93">
        <f t="shared" si="198"/>
        <v>0</v>
      </c>
      <c r="F1330" s="95"/>
      <c r="G1330" s="95"/>
      <c r="H1330" s="95"/>
      <c r="I1330" s="93">
        <f t="shared" si="199"/>
        <v>0</v>
      </c>
      <c r="J1330" s="95"/>
      <c r="K1330" s="95"/>
      <c r="L1330" s="95"/>
      <c r="M1330" s="93">
        <f t="shared" si="200"/>
        <v>0</v>
      </c>
      <c r="N1330" s="95"/>
      <c r="O1330" s="95"/>
      <c r="P1330" s="95"/>
      <c r="Q1330" s="55" t="e">
        <f t="shared" si="194"/>
        <v>#DIV/0!</v>
      </c>
      <c r="R1330" s="55" t="e">
        <f t="shared" si="195"/>
        <v>#DIV/0!</v>
      </c>
      <c r="S1330" s="55" t="e">
        <f t="shared" si="196"/>
        <v>#DIV/0!</v>
      </c>
      <c r="T1330" s="55" t="e">
        <f t="shared" si="197"/>
        <v>#DIV/0!</v>
      </c>
      <c r="U1330" s="33" t="e">
        <f>M1330/#REF!%</f>
        <v>#REF!</v>
      </c>
      <c r="V1330" s="19"/>
    </row>
    <row r="1331" spans="1:22" ht="27.6" hidden="1" x14ac:dyDescent="0.3">
      <c r="A1331" s="76"/>
      <c r="B1331" s="34" t="s">
        <v>275</v>
      </c>
      <c r="C1331" s="38" t="s">
        <v>369</v>
      </c>
      <c r="D1331" s="95"/>
      <c r="E1331" s="93">
        <f t="shared" si="198"/>
        <v>0</v>
      </c>
      <c r="F1331" s="95"/>
      <c r="G1331" s="95"/>
      <c r="H1331" s="95"/>
      <c r="I1331" s="93">
        <f t="shared" si="199"/>
        <v>0</v>
      </c>
      <c r="J1331" s="95"/>
      <c r="K1331" s="95"/>
      <c r="L1331" s="95"/>
      <c r="M1331" s="93">
        <f t="shared" si="200"/>
        <v>0</v>
      </c>
      <c r="N1331" s="95"/>
      <c r="O1331" s="95"/>
      <c r="P1331" s="95"/>
      <c r="Q1331" s="55" t="e">
        <f t="shared" si="194"/>
        <v>#DIV/0!</v>
      </c>
      <c r="R1331" s="55" t="e">
        <f t="shared" si="195"/>
        <v>#DIV/0!</v>
      </c>
      <c r="S1331" s="55" t="e">
        <f t="shared" si="196"/>
        <v>#DIV/0!</v>
      </c>
      <c r="T1331" s="55" t="e">
        <f t="shared" si="197"/>
        <v>#DIV/0!</v>
      </c>
      <c r="U1331" s="33" t="e">
        <f>M1331/#REF!%</f>
        <v>#REF!</v>
      </c>
      <c r="V1331" s="19"/>
    </row>
    <row r="1332" spans="1:22" ht="27.6" hidden="1" x14ac:dyDescent="0.3">
      <c r="A1332" s="76"/>
      <c r="B1332" s="34" t="s">
        <v>276</v>
      </c>
      <c r="C1332" s="39" t="s">
        <v>370</v>
      </c>
      <c r="D1332" s="95"/>
      <c r="E1332" s="93">
        <f t="shared" si="198"/>
        <v>0</v>
      </c>
      <c r="F1332" s="95"/>
      <c r="G1332" s="95"/>
      <c r="H1332" s="95"/>
      <c r="I1332" s="93">
        <f t="shared" si="199"/>
        <v>0</v>
      </c>
      <c r="J1332" s="95"/>
      <c r="K1332" s="95"/>
      <c r="L1332" s="95"/>
      <c r="M1332" s="93">
        <f t="shared" si="200"/>
        <v>0</v>
      </c>
      <c r="N1332" s="95"/>
      <c r="O1332" s="95"/>
      <c r="P1332" s="95"/>
      <c r="Q1332" s="55" t="e">
        <f t="shared" si="194"/>
        <v>#DIV/0!</v>
      </c>
      <c r="R1332" s="55" t="e">
        <f t="shared" si="195"/>
        <v>#DIV/0!</v>
      </c>
      <c r="S1332" s="55" t="e">
        <f t="shared" si="196"/>
        <v>#DIV/0!</v>
      </c>
      <c r="T1332" s="55" t="e">
        <f t="shared" si="197"/>
        <v>#DIV/0!</v>
      </c>
      <c r="U1332" s="33" t="e">
        <f>M1332/#REF!%</f>
        <v>#REF!</v>
      </c>
      <c r="V1332" s="19"/>
    </row>
    <row r="1333" spans="1:22" ht="48" hidden="1" x14ac:dyDescent="0.3">
      <c r="A1333" s="76" t="s">
        <v>414</v>
      </c>
      <c r="B1333" s="32"/>
      <c r="C1333" s="47" t="s">
        <v>415</v>
      </c>
      <c r="D1333" s="95"/>
      <c r="E1333" s="93">
        <f t="shared" si="198"/>
        <v>0</v>
      </c>
      <c r="F1333" s="95"/>
      <c r="G1333" s="95"/>
      <c r="H1333" s="95"/>
      <c r="I1333" s="93">
        <f t="shared" si="199"/>
        <v>0</v>
      </c>
      <c r="J1333" s="95"/>
      <c r="K1333" s="95"/>
      <c r="L1333" s="95"/>
      <c r="M1333" s="93">
        <f t="shared" si="200"/>
        <v>0</v>
      </c>
      <c r="N1333" s="95"/>
      <c r="O1333" s="95"/>
      <c r="P1333" s="95"/>
      <c r="Q1333" s="55" t="e">
        <f t="shared" si="194"/>
        <v>#DIV/0!</v>
      </c>
      <c r="R1333" s="55" t="e">
        <f t="shared" si="195"/>
        <v>#DIV/0!</v>
      </c>
      <c r="S1333" s="55" t="e">
        <f t="shared" si="196"/>
        <v>#DIV/0!</v>
      </c>
      <c r="T1333" s="55" t="e">
        <f t="shared" si="197"/>
        <v>#DIV/0!</v>
      </c>
      <c r="U1333" s="33" t="e">
        <f>M1333/#REF!%</f>
        <v>#REF!</v>
      </c>
      <c r="V1333" s="19"/>
    </row>
    <row r="1334" spans="1:22" ht="13.8" hidden="1" x14ac:dyDescent="0.3">
      <c r="A1334" s="76"/>
      <c r="B1334" s="34" t="s">
        <v>61</v>
      </c>
      <c r="C1334" s="36" t="s">
        <v>170</v>
      </c>
      <c r="D1334" s="95"/>
      <c r="E1334" s="93">
        <f t="shared" si="198"/>
        <v>0</v>
      </c>
      <c r="F1334" s="95"/>
      <c r="G1334" s="95"/>
      <c r="H1334" s="95"/>
      <c r="I1334" s="93">
        <f t="shared" si="199"/>
        <v>0</v>
      </c>
      <c r="J1334" s="95"/>
      <c r="K1334" s="95"/>
      <c r="L1334" s="95"/>
      <c r="M1334" s="93">
        <f t="shared" si="200"/>
        <v>0</v>
      </c>
      <c r="N1334" s="95"/>
      <c r="O1334" s="95"/>
      <c r="P1334" s="95"/>
      <c r="Q1334" s="55" t="e">
        <f t="shared" si="194"/>
        <v>#DIV/0!</v>
      </c>
      <c r="R1334" s="55" t="e">
        <f t="shared" si="195"/>
        <v>#DIV/0!</v>
      </c>
      <c r="S1334" s="55" t="e">
        <f t="shared" si="196"/>
        <v>#DIV/0!</v>
      </c>
      <c r="T1334" s="55" t="e">
        <f t="shared" si="197"/>
        <v>#DIV/0!</v>
      </c>
      <c r="U1334" s="33" t="e">
        <f>M1334/#REF!%</f>
        <v>#REF!</v>
      </c>
      <c r="V1334" s="19"/>
    </row>
    <row r="1335" spans="1:22" ht="13.8" hidden="1" x14ac:dyDescent="0.3">
      <c r="A1335" s="76"/>
      <c r="B1335" s="34" t="s">
        <v>197</v>
      </c>
      <c r="C1335" s="37" t="s">
        <v>171</v>
      </c>
      <c r="D1335" s="95"/>
      <c r="E1335" s="93">
        <f t="shared" si="198"/>
        <v>0</v>
      </c>
      <c r="F1335" s="95"/>
      <c r="G1335" s="95"/>
      <c r="H1335" s="95"/>
      <c r="I1335" s="93">
        <f t="shared" si="199"/>
        <v>0</v>
      </c>
      <c r="J1335" s="95"/>
      <c r="K1335" s="95"/>
      <c r="L1335" s="95"/>
      <c r="M1335" s="93">
        <f t="shared" si="200"/>
        <v>0</v>
      </c>
      <c r="N1335" s="95"/>
      <c r="O1335" s="95"/>
      <c r="P1335" s="95"/>
      <c r="Q1335" s="55" t="e">
        <f t="shared" si="194"/>
        <v>#DIV/0!</v>
      </c>
      <c r="R1335" s="55" t="e">
        <f t="shared" si="195"/>
        <v>#DIV/0!</v>
      </c>
      <c r="S1335" s="55" t="e">
        <f t="shared" si="196"/>
        <v>#DIV/0!</v>
      </c>
      <c r="T1335" s="55" t="e">
        <f t="shared" si="197"/>
        <v>#DIV/0!</v>
      </c>
      <c r="U1335" s="33" t="e">
        <f>M1335/#REF!%</f>
        <v>#REF!</v>
      </c>
      <c r="V1335" s="19"/>
    </row>
    <row r="1336" spans="1:22" ht="13.8" hidden="1" x14ac:dyDescent="0.3">
      <c r="A1336" s="76"/>
      <c r="B1336" s="34" t="s">
        <v>198</v>
      </c>
      <c r="C1336" s="38" t="s">
        <v>172</v>
      </c>
      <c r="D1336" s="95"/>
      <c r="E1336" s="93">
        <f t="shared" si="198"/>
        <v>0</v>
      </c>
      <c r="F1336" s="95"/>
      <c r="G1336" s="95"/>
      <c r="H1336" s="95"/>
      <c r="I1336" s="93">
        <f t="shared" si="199"/>
        <v>0</v>
      </c>
      <c r="J1336" s="95"/>
      <c r="K1336" s="95"/>
      <c r="L1336" s="95"/>
      <c r="M1336" s="93">
        <f t="shared" si="200"/>
        <v>0</v>
      </c>
      <c r="N1336" s="95"/>
      <c r="O1336" s="95"/>
      <c r="P1336" s="95"/>
      <c r="Q1336" s="55" t="e">
        <f t="shared" si="194"/>
        <v>#DIV/0!</v>
      </c>
      <c r="R1336" s="55" t="e">
        <f t="shared" si="195"/>
        <v>#DIV/0!</v>
      </c>
      <c r="S1336" s="55" t="e">
        <f t="shared" si="196"/>
        <v>#DIV/0!</v>
      </c>
      <c r="T1336" s="55" t="e">
        <f t="shared" si="197"/>
        <v>#DIV/0!</v>
      </c>
      <c r="U1336" s="33" t="e">
        <f>M1336/#REF!%</f>
        <v>#REF!</v>
      </c>
      <c r="V1336" s="19"/>
    </row>
    <row r="1337" spans="1:22" ht="27.6" hidden="1" x14ac:dyDescent="0.3">
      <c r="A1337" s="76"/>
      <c r="B1337" s="34" t="s">
        <v>199</v>
      </c>
      <c r="C1337" s="39" t="s">
        <v>173</v>
      </c>
      <c r="D1337" s="95"/>
      <c r="E1337" s="93">
        <f t="shared" si="198"/>
        <v>0</v>
      </c>
      <c r="F1337" s="95"/>
      <c r="G1337" s="95"/>
      <c r="H1337" s="95"/>
      <c r="I1337" s="93">
        <f t="shared" si="199"/>
        <v>0</v>
      </c>
      <c r="J1337" s="95"/>
      <c r="K1337" s="95"/>
      <c r="L1337" s="95"/>
      <c r="M1337" s="93">
        <f t="shared" si="200"/>
        <v>0</v>
      </c>
      <c r="N1337" s="95"/>
      <c r="O1337" s="95"/>
      <c r="P1337" s="95"/>
      <c r="Q1337" s="55" t="e">
        <f t="shared" si="194"/>
        <v>#DIV/0!</v>
      </c>
      <c r="R1337" s="55" t="e">
        <f t="shared" si="195"/>
        <v>#DIV/0!</v>
      </c>
      <c r="S1337" s="55" t="e">
        <f t="shared" si="196"/>
        <v>#DIV/0!</v>
      </c>
      <c r="T1337" s="55" t="e">
        <f t="shared" si="197"/>
        <v>#DIV/0!</v>
      </c>
      <c r="U1337" s="33" t="e">
        <f>M1337/#REF!%</f>
        <v>#REF!</v>
      </c>
      <c r="V1337" s="19"/>
    </row>
    <row r="1338" spans="1:22" ht="27.6" hidden="1" x14ac:dyDescent="0.3">
      <c r="A1338" s="76"/>
      <c r="B1338" s="34" t="s">
        <v>200</v>
      </c>
      <c r="C1338" s="39" t="s">
        <v>174</v>
      </c>
      <c r="D1338" s="95"/>
      <c r="E1338" s="93">
        <f t="shared" si="198"/>
        <v>0</v>
      </c>
      <c r="F1338" s="95"/>
      <c r="G1338" s="95"/>
      <c r="H1338" s="95"/>
      <c r="I1338" s="93">
        <f t="shared" si="199"/>
        <v>0</v>
      </c>
      <c r="J1338" s="95"/>
      <c r="K1338" s="95"/>
      <c r="L1338" s="95"/>
      <c r="M1338" s="93">
        <f t="shared" si="200"/>
        <v>0</v>
      </c>
      <c r="N1338" s="95"/>
      <c r="O1338" s="95"/>
      <c r="P1338" s="95"/>
      <c r="Q1338" s="55" t="e">
        <f t="shared" si="194"/>
        <v>#DIV/0!</v>
      </c>
      <c r="R1338" s="55" t="e">
        <f t="shared" si="195"/>
        <v>#DIV/0!</v>
      </c>
      <c r="S1338" s="55" t="e">
        <f t="shared" si="196"/>
        <v>#DIV/0!</v>
      </c>
      <c r="T1338" s="55" t="e">
        <f t="shared" si="197"/>
        <v>#DIV/0!</v>
      </c>
      <c r="U1338" s="33" t="e">
        <f>M1338/#REF!%</f>
        <v>#REF!</v>
      </c>
      <c r="V1338" s="19"/>
    </row>
    <row r="1339" spans="1:22" ht="13.8" hidden="1" x14ac:dyDescent="0.3">
      <c r="A1339" s="76"/>
      <c r="B1339" s="34" t="s">
        <v>201</v>
      </c>
      <c r="C1339" s="38" t="s">
        <v>175</v>
      </c>
      <c r="D1339" s="95"/>
      <c r="E1339" s="93">
        <f t="shared" si="198"/>
        <v>0</v>
      </c>
      <c r="F1339" s="95"/>
      <c r="G1339" s="95"/>
      <c r="H1339" s="95"/>
      <c r="I1339" s="93">
        <f t="shared" si="199"/>
        <v>0</v>
      </c>
      <c r="J1339" s="95"/>
      <c r="K1339" s="95"/>
      <c r="L1339" s="95"/>
      <c r="M1339" s="93">
        <f t="shared" si="200"/>
        <v>0</v>
      </c>
      <c r="N1339" s="95"/>
      <c r="O1339" s="95"/>
      <c r="P1339" s="95"/>
      <c r="Q1339" s="55" t="e">
        <f t="shared" si="194"/>
        <v>#DIV/0!</v>
      </c>
      <c r="R1339" s="55" t="e">
        <f t="shared" si="195"/>
        <v>#DIV/0!</v>
      </c>
      <c r="S1339" s="55" t="e">
        <f t="shared" si="196"/>
        <v>#DIV/0!</v>
      </c>
      <c r="T1339" s="55" t="e">
        <f t="shared" si="197"/>
        <v>#DIV/0!</v>
      </c>
      <c r="U1339" s="33" t="e">
        <f>M1339/#REF!%</f>
        <v>#REF!</v>
      </c>
      <c r="V1339" s="19"/>
    </row>
    <row r="1340" spans="1:22" ht="13.8" hidden="1" x14ac:dyDescent="0.3">
      <c r="A1340" s="76"/>
      <c r="B1340" s="34" t="s">
        <v>202</v>
      </c>
      <c r="C1340" s="37" t="s">
        <v>176</v>
      </c>
      <c r="D1340" s="95"/>
      <c r="E1340" s="93">
        <f t="shared" si="198"/>
        <v>0</v>
      </c>
      <c r="F1340" s="95"/>
      <c r="G1340" s="95"/>
      <c r="H1340" s="95"/>
      <c r="I1340" s="93">
        <f t="shared" si="199"/>
        <v>0</v>
      </c>
      <c r="J1340" s="95"/>
      <c r="K1340" s="95"/>
      <c r="L1340" s="95"/>
      <c r="M1340" s="93">
        <f t="shared" si="200"/>
        <v>0</v>
      </c>
      <c r="N1340" s="95"/>
      <c r="O1340" s="95"/>
      <c r="P1340" s="95"/>
      <c r="Q1340" s="55" t="e">
        <f t="shared" si="194"/>
        <v>#DIV/0!</v>
      </c>
      <c r="R1340" s="55" t="e">
        <f t="shared" si="195"/>
        <v>#DIV/0!</v>
      </c>
      <c r="S1340" s="55" t="e">
        <f t="shared" si="196"/>
        <v>#DIV/0!</v>
      </c>
      <c r="T1340" s="55" t="e">
        <f t="shared" si="197"/>
        <v>#DIV/0!</v>
      </c>
      <c r="U1340" s="33" t="e">
        <f>M1340/#REF!%</f>
        <v>#REF!</v>
      </c>
      <c r="V1340" s="19"/>
    </row>
    <row r="1341" spans="1:22" ht="41.4" hidden="1" x14ac:dyDescent="0.3">
      <c r="A1341" s="76"/>
      <c r="B1341" s="34" t="s">
        <v>203</v>
      </c>
      <c r="C1341" s="38" t="s">
        <v>177</v>
      </c>
      <c r="D1341" s="95"/>
      <c r="E1341" s="93">
        <f t="shared" si="198"/>
        <v>0</v>
      </c>
      <c r="F1341" s="95"/>
      <c r="G1341" s="95"/>
      <c r="H1341" s="95"/>
      <c r="I1341" s="93">
        <f t="shared" si="199"/>
        <v>0</v>
      </c>
      <c r="J1341" s="95"/>
      <c r="K1341" s="95"/>
      <c r="L1341" s="95"/>
      <c r="M1341" s="93">
        <f t="shared" si="200"/>
        <v>0</v>
      </c>
      <c r="N1341" s="95"/>
      <c r="O1341" s="95"/>
      <c r="P1341" s="95"/>
      <c r="Q1341" s="55" t="e">
        <f t="shared" si="194"/>
        <v>#DIV/0!</v>
      </c>
      <c r="R1341" s="55" t="e">
        <f t="shared" si="195"/>
        <v>#DIV/0!</v>
      </c>
      <c r="S1341" s="55" t="e">
        <f t="shared" si="196"/>
        <v>#DIV/0!</v>
      </c>
      <c r="T1341" s="55" t="e">
        <f t="shared" si="197"/>
        <v>#DIV/0!</v>
      </c>
      <c r="U1341" s="33" t="e">
        <f>M1341/#REF!%</f>
        <v>#REF!</v>
      </c>
      <c r="V1341" s="19"/>
    </row>
    <row r="1342" spans="1:22" ht="13.8" hidden="1" x14ac:dyDescent="0.3">
      <c r="A1342" s="76"/>
      <c r="B1342" s="34" t="s">
        <v>204</v>
      </c>
      <c r="C1342" s="38" t="s">
        <v>178</v>
      </c>
      <c r="D1342" s="95"/>
      <c r="E1342" s="93">
        <f t="shared" si="198"/>
        <v>0</v>
      </c>
      <c r="F1342" s="95"/>
      <c r="G1342" s="95"/>
      <c r="H1342" s="95"/>
      <c r="I1342" s="93">
        <f t="shared" si="199"/>
        <v>0</v>
      </c>
      <c r="J1342" s="95"/>
      <c r="K1342" s="95"/>
      <c r="L1342" s="95"/>
      <c r="M1342" s="93">
        <f t="shared" si="200"/>
        <v>0</v>
      </c>
      <c r="N1342" s="95"/>
      <c r="O1342" s="95"/>
      <c r="P1342" s="95"/>
      <c r="Q1342" s="55" t="e">
        <f t="shared" si="194"/>
        <v>#DIV/0!</v>
      </c>
      <c r="R1342" s="55" t="e">
        <f t="shared" si="195"/>
        <v>#DIV/0!</v>
      </c>
      <c r="S1342" s="55" t="e">
        <f t="shared" si="196"/>
        <v>#DIV/0!</v>
      </c>
      <c r="T1342" s="55" t="e">
        <f t="shared" si="197"/>
        <v>#DIV/0!</v>
      </c>
      <c r="U1342" s="33" t="e">
        <f>M1342/#REF!%</f>
        <v>#REF!</v>
      </c>
      <c r="V1342" s="19"/>
    </row>
    <row r="1343" spans="1:22" ht="27.6" hidden="1" x14ac:dyDescent="0.3">
      <c r="A1343" s="76"/>
      <c r="B1343" s="34" t="s">
        <v>205</v>
      </c>
      <c r="C1343" s="39" t="s">
        <v>179</v>
      </c>
      <c r="D1343" s="95"/>
      <c r="E1343" s="93">
        <f t="shared" si="198"/>
        <v>0</v>
      </c>
      <c r="F1343" s="95"/>
      <c r="G1343" s="95"/>
      <c r="H1343" s="95"/>
      <c r="I1343" s="93">
        <f t="shared" si="199"/>
        <v>0</v>
      </c>
      <c r="J1343" s="95"/>
      <c r="K1343" s="95"/>
      <c r="L1343" s="95"/>
      <c r="M1343" s="93">
        <f t="shared" si="200"/>
        <v>0</v>
      </c>
      <c r="N1343" s="95"/>
      <c r="O1343" s="95"/>
      <c r="P1343" s="95"/>
      <c r="Q1343" s="55" t="e">
        <f t="shared" si="194"/>
        <v>#DIV/0!</v>
      </c>
      <c r="R1343" s="55" t="e">
        <f t="shared" si="195"/>
        <v>#DIV/0!</v>
      </c>
      <c r="S1343" s="55" t="e">
        <f t="shared" si="196"/>
        <v>#DIV/0!</v>
      </c>
      <c r="T1343" s="55" t="e">
        <f t="shared" si="197"/>
        <v>#DIV/0!</v>
      </c>
      <c r="U1343" s="33" t="e">
        <f>M1343/#REF!%</f>
        <v>#REF!</v>
      </c>
      <c r="V1343" s="19"/>
    </row>
    <row r="1344" spans="1:22" ht="27.6" hidden="1" x14ac:dyDescent="0.3">
      <c r="A1344" s="76"/>
      <c r="B1344" s="34" t="s">
        <v>206</v>
      </c>
      <c r="C1344" s="39" t="s">
        <v>180</v>
      </c>
      <c r="D1344" s="95"/>
      <c r="E1344" s="93">
        <f t="shared" si="198"/>
        <v>0</v>
      </c>
      <c r="F1344" s="95"/>
      <c r="G1344" s="95"/>
      <c r="H1344" s="95"/>
      <c r="I1344" s="93">
        <f t="shared" si="199"/>
        <v>0</v>
      </c>
      <c r="J1344" s="95"/>
      <c r="K1344" s="95"/>
      <c r="L1344" s="95"/>
      <c r="M1344" s="93">
        <f t="shared" si="200"/>
        <v>0</v>
      </c>
      <c r="N1344" s="95"/>
      <c r="O1344" s="95"/>
      <c r="P1344" s="95"/>
      <c r="Q1344" s="55" t="e">
        <f t="shared" si="194"/>
        <v>#DIV/0!</v>
      </c>
      <c r="R1344" s="55" t="e">
        <f t="shared" si="195"/>
        <v>#DIV/0!</v>
      </c>
      <c r="S1344" s="55" t="e">
        <f t="shared" si="196"/>
        <v>#DIV/0!</v>
      </c>
      <c r="T1344" s="55" t="e">
        <f t="shared" si="197"/>
        <v>#DIV/0!</v>
      </c>
      <c r="U1344" s="33" t="e">
        <f>M1344/#REF!%</f>
        <v>#REF!</v>
      </c>
      <c r="V1344" s="19"/>
    </row>
    <row r="1345" spans="1:22" ht="13.8" hidden="1" x14ac:dyDescent="0.3">
      <c r="A1345" s="76"/>
      <c r="B1345" s="34" t="s">
        <v>207</v>
      </c>
      <c r="C1345" s="38" t="s">
        <v>181</v>
      </c>
      <c r="D1345" s="95"/>
      <c r="E1345" s="93">
        <f t="shared" si="198"/>
        <v>0</v>
      </c>
      <c r="F1345" s="95"/>
      <c r="G1345" s="95"/>
      <c r="H1345" s="95"/>
      <c r="I1345" s="93">
        <f t="shared" si="199"/>
        <v>0</v>
      </c>
      <c r="J1345" s="95"/>
      <c r="K1345" s="95"/>
      <c r="L1345" s="95"/>
      <c r="M1345" s="93">
        <f t="shared" si="200"/>
        <v>0</v>
      </c>
      <c r="N1345" s="95"/>
      <c r="O1345" s="95"/>
      <c r="P1345" s="95"/>
      <c r="Q1345" s="55" t="e">
        <f t="shared" si="194"/>
        <v>#DIV/0!</v>
      </c>
      <c r="R1345" s="55" t="e">
        <f t="shared" si="195"/>
        <v>#DIV/0!</v>
      </c>
      <c r="S1345" s="55" t="e">
        <f t="shared" si="196"/>
        <v>#DIV/0!</v>
      </c>
      <c r="T1345" s="55" t="e">
        <f t="shared" si="197"/>
        <v>#DIV/0!</v>
      </c>
      <c r="U1345" s="33" t="e">
        <f>M1345/#REF!%</f>
        <v>#REF!</v>
      </c>
      <c r="V1345" s="19"/>
    </row>
    <row r="1346" spans="1:22" ht="27.6" hidden="1" x14ac:dyDescent="0.3">
      <c r="A1346" s="76"/>
      <c r="B1346" s="34" t="s">
        <v>208</v>
      </c>
      <c r="C1346" s="39" t="s">
        <v>182</v>
      </c>
      <c r="D1346" s="95"/>
      <c r="E1346" s="93">
        <f t="shared" si="198"/>
        <v>0</v>
      </c>
      <c r="F1346" s="95"/>
      <c r="G1346" s="95"/>
      <c r="H1346" s="95"/>
      <c r="I1346" s="93">
        <f t="shared" si="199"/>
        <v>0</v>
      </c>
      <c r="J1346" s="95"/>
      <c r="K1346" s="95"/>
      <c r="L1346" s="95"/>
      <c r="M1346" s="93">
        <f t="shared" si="200"/>
        <v>0</v>
      </c>
      <c r="N1346" s="95"/>
      <c r="O1346" s="95"/>
      <c r="P1346" s="95"/>
      <c r="Q1346" s="55" t="e">
        <f t="shared" si="194"/>
        <v>#DIV/0!</v>
      </c>
      <c r="R1346" s="55" t="e">
        <f t="shared" si="195"/>
        <v>#DIV/0!</v>
      </c>
      <c r="S1346" s="55" t="e">
        <f t="shared" si="196"/>
        <v>#DIV/0!</v>
      </c>
      <c r="T1346" s="55" t="e">
        <f t="shared" si="197"/>
        <v>#DIV/0!</v>
      </c>
      <c r="U1346" s="33" t="e">
        <f>M1346/#REF!%</f>
        <v>#REF!</v>
      </c>
      <c r="V1346" s="19"/>
    </row>
    <row r="1347" spans="1:22" ht="82.8" hidden="1" x14ac:dyDescent="0.3">
      <c r="A1347" s="76"/>
      <c r="B1347" s="34" t="s">
        <v>209</v>
      </c>
      <c r="C1347" s="39" t="s">
        <v>183</v>
      </c>
      <c r="D1347" s="95"/>
      <c r="E1347" s="93">
        <f t="shared" si="198"/>
        <v>0</v>
      </c>
      <c r="F1347" s="95"/>
      <c r="G1347" s="95"/>
      <c r="H1347" s="95"/>
      <c r="I1347" s="93">
        <f t="shared" si="199"/>
        <v>0</v>
      </c>
      <c r="J1347" s="95"/>
      <c r="K1347" s="95"/>
      <c r="L1347" s="95"/>
      <c r="M1347" s="93">
        <f t="shared" si="200"/>
        <v>0</v>
      </c>
      <c r="N1347" s="95"/>
      <c r="O1347" s="95"/>
      <c r="P1347" s="95"/>
      <c r="Q1347" s="55" t="e">
        <f t="shared" si="194"/>
        <v>#DIV/0!</v>
      </c>
      <c r="R1347" s="55" t="e">
        <f t="shared" si="195"/>
        <v>#DIV/0!</v>
      </c>
      <c r="S1347" s="55" t="e">
        <f t="shared" si="196"/>
        <v>#DIV/0!</v>
      </c>
      <c r="T1347" s="55" t="e">
        <f t="shared" si="197"/>
        <v>#DIV/0!</v>
      </c>
      <c r="U1347" s="33" t="e">
        <f>M1347/#REF!%</f>
        <v>#REF!</v>
      </c>
      <c r="V1347" s="19"/>
    </row>
    <row r="1348" spans="1:22" ht="151.80000000000001" hidden="1" x14ac:dyDescent="0.3">
      <c r="A1348" s="76"/>
      <c r="B1348" s="34" t="s">
        <v>210</v>
      </c>
      <c r="C1348" s="39" t="s">
        <v>285</v>
      </c>
      <c r="D1348" s="95"/>
      <c r="E1348" s="93">
        <f t="shared" si="198"/>
        <v>0</v>
      </c>
      <c r="F1348" s="95"/>
      <c r="G1348" s="95"/>
      <c r="H1348" s="95"/>
      <c r="I1348" s="93">
        <f t="shared" si="199"/>
        <v>0</v>
      </c>
      <c r="J1348" s="95"/>
      <c r="K1348" s="95"/>
      <c r="L1348" s="95"/>
      <c r="M1348" s="93">
        <f t="shared" si="200"/>
        <v>0</v>
      </c>
      <c r="N1348" s="95"/>
      <c r="O1348" s="95"/>
      <c r="P1348" s="95"/>
      <c r="Q1348" s="55" t="e">
        <f t="shared" si="194"/>
        <v>#DIV/0!</v>
      </c>
      <c r="R1348" s="55" t="e">
        <f t="shared" si="195"/>
        <v>#DIV/0!</v>
      </c>
      <c r="S1348" s="55" t="e">
        <f t="shared" si="196"/>
        <v>#DIV/0!</v>
      </c>
      <c r="T1348" s="55" t="e">
        <f t="shared" si="197"/>
        <v>#DIV/0!</v>
      </c>
      <c r="U1348" s="33" t="e">
        <f>M1348/#REF!%</f>
        <v>#REF!</v>
      </c>
      <c r="V1348" s="19"/>
    </row>
    <row r="1349" spans="1:22" ht="41.4" hidden="1" x14ac:dyDescent="0.3">
      <c r="A1349" s="76"/>
      <c r="B1349" s="34" t="s">
        <v>211</v>
      </c>
      <c r="C1349" s="39" t="s">
        <v>286</v>
      </c>
      <c r="D1349" s="95"/>
      <c r="E1349" s="93">
        <f t="shared" si="198"/>
        <v>0</v>
      </c>
      <c r="F1349" s="95"/>
      <c r="G1349" s="95"/>
      <c r="H1349" s="95"/>
      <c r="I1349" s="93">
        <f t="shared" si="199"/>
        <v>0</v>
      </c>
      <c r="J1349" s="95"/>
      <c r="K1349" s="95"/>
      <c r="L1349" s="95"/>
      <c r="M1349" s="93">
        <f t="shared" si="200"/>
        <v>0</v>
      </c>
      <c r="N1349" s="95"/>
      <c r="O1349" s="95"/>
      <c r="P1349" s="95"/>
      <c r="Q1349" s="55" t="e">
        <f t="shared" si="194"/>
        <v>#DIV/0!</v>
      </c>
      <c r="R1349" s="55" t="e">
        <f t="shared" si="195"/>
        <v>#DIV/0!</v>
      </c>
      <c r="S1349" s="55" t="e">
        <f t="shared" si="196"/>
        <v>#DIV/0!</v>
      </c>
      <c r="T1349" s="55" t="e">
        <f t="shared" si="197"/>
        <v>#DIV/0!</v>
      </c>
      <c r="U1349" s="33" t="e">
        <f>M1349/#REF!%</f>
        <v>#REF!</v>
      </c>
      <c r="V1349" s="19"/>
    </row>
    <row r="1350" spans="1:22" ht="41.4" hidden="1" x14ac:dyDescent="0.3">
      <c r="A1350" s="76"/>
      <c r="B1350" s="34" t="s">
        <v>212</v>
      </c>
      <c r="C1350" s="39" t="s">
        <v>287</v>
      </c>
      <c r="D1350" s="95"/>
      <c r="E1350" s="93">
        <f t="shared" si="198"/>
        <v>0</v>
      </c>
      <c r="F1350" s="95"/>
      <c r="G1350" s="95"/>
      <c r="H1350" s="95"/>
      <c r="I1350" s="93">
        <f t="shared" si="199"/>
        <v>0</v>
      </c>
      <c r="J1350" s="95"/>
      <c r="K1350" s="95"/>
      <c r="L1350" s="95"/>
      <c r="M1350" s="93">
        <f t="shared" si="200"/>
        <v>0</v>
      </c>
      <c r="N1350" s="95"/>
      <c r="O1350" s="95"/>
      <c r="P1350" s="95"/>
      <c r="Q1350" s="55" t="e">
        <f t="shared" si="194"/>
        <v>#DIV/0!</v>
      </c>
      <c r="R1350" s="55" t="e">
        <f t="shared" si="195"/>
        <v>#DIV/0!</v>
      </c>
      <c r="S1350" s="55" t="e">
        <f t="shared" si="196"/>
        <v>#DIV/0!</v>
      </c>
      <c r="T1350" s="55" t="e">
        <f t="shared" si="197"/>
        <v>#DIV/0!</v>
      </c>
      <c r="U1350" s="33" t="e">
        <f>M1350/#REF!%</f>
        <v>#REF!</v>
      </c>
      <c r="V1350" s="19"/>
    </row>
    <row r="1351" spans="1:22" ht="41.4" hidden="1" x14ac:dyDescent="0.3">
      <c r="A1351" s="76"/>
      <c r="B1351" s="34" t="s">
        <v>213</v>
      </c>
      <c r="C1351" s="39" t="s">
        <v>288</v>
      </c>
      <c r="D1351" s="95"/>
      <c r="E1351" s="93">
        <f t="shared" si="198"/>
        <v>0</v>
      </c>
      <c r="F1351" s="95"/>
      <c r="G1351" s="95"/>
      <c r="H1351" s="95"/>
      <c r="I1351" s="93">
        <f t="shared" si="199"/>
        <v>0</v>
      </c>
      <c r="J1351" s="95"/>
      <c r="K1351" s="95"/>
      <c r="L1351" s="95"/>
      <c r="M1351" s="93">
        <f t="shared" si="200"/>
        <v>0</v>
      </c>
      <c r="N1351" s="95"/>
      <c r="O1351" s="95"/>
      <c r="P1351" s="95"/>
      <c r="Q1351" s="55" t="e">
        <f t="shared" si="194"/>
        <v>#DIV/0!</v>
      </c>
      <c r="R1351" s="55" t="e">
        <f t="shared" si="195"/>
        <v>#DIV/0!</v>
      </c>
      <c r="S1351" s="55" t="e">
        <f t="shared" si="196"/>
        <v>#DIV/0!</v>
      </c>
      <c r="T1351" s="55" t="e">
        <f t="shared" si="197"/>
        <v>#DIV/0!</v>
      </c>
      <c r="U1351" s="33" t="e">
        <f>M1351/#REF!%</f>
        <v>#REF!</v>
      </c>
      <c r="V1351" s="19"/>
    </row>
    <row r="1352" spans="1:22" ht="27.6" hidden="1" x14ac:dyDescent="0.3">
      <c r="A1352" s="76"/>
      <c r="B1352" s="34" t="s">
        <v>214</v>
      </c>
      <c r="C1352" s="39" t="s">
        <v>289</v>
      </c>
      <c r="D1352" s="95"/>
      <c r="E1352" s="93">
        <f t="shared" si="198"/>
        <v>0</v>
      </c>
      <c r="F1352" s="95"/>
      <c r="G1352" s="95"/>
      <c r="H1352" s="95"/>
      <c r="I1352" s="93">
        <f t="shared" si="199"/>
        <v>0</v>
      </c>
      <c r="J1352" s="95"/>
      <c r="K1352" s="95"/>
      <c r="L1352" s="95"/>
      <c r="M1352" s="93">
        <f t="shared" si="200"/>
        <v>0</v>
      </c>
      <c r="N1352" s="95"/>
      <c r="O1352" s="95"/>
      <c r="P1352" s="95"/>
      <c r="Q1352" s="55" t="e">
        <f t="shared" si="194"/>
        <v>#DIV/0!</v>
      </c>
      <c r="R1352" s="55" t="e">
        <f t="shared" si="195"/>
        <v>#DIV/0!</v>
      </c>
      <c r="S1352" s="55" t="e">
        <f t="shared" si="196"/>
        <v>#DIV/0!</v>
      </c>
      <c r="T1352" s="55" t="e">
        <f t="shared" si="197"/>
        <v>#DIV/0!</v>
      </c>
      <c r="U1352" s="33" t="e">
        <f>M1352/#REF!%</f>
        <v>#REF!</v>
      </c>
      <c r="V1352" s="19"/>
    </row>
    <row r="1353" spans="1:22" ht="41.4" hidden="1" x14ac:dyDescent="0.3">
      <c r="A1353" s="76"/>
      <c r="B1353" s="34" t="s">
        <v>215</v>
      </c>
      <c r="C1353" s="39" t="s">
        <v>290</v>
      </c>
      <c r="D1353" s="95"/>
      <c r="E1353" s="93">
        <f t="shared" si="198"/>
        <v>0</v>
      </c>
      <c r="F1353" s="95"/>
      <c r="G1353" s="95"/>
      <c r="H1353" s="95"/>
      <c r="I1353" s="93">
        <f t="shared" si="199"/>
        <v>0</v>
      </c>
      <c r="J1353" s="95"/>
      <c r="K1353" s="95"/>
      <c r="L1353" s="95"/>
      <c r="M1353" s="93">
        <f t="shared" si="200"/>
        <v>0</v>
      </c>
      <c r="N1353" s="95"/>
      <c r="O1353" s="95"/>
      <c r="P1353" s="95"/>
      <c r="Q1353" s="55" t="e">
        <f t="shared" si="194"/>
        <v>#DIV/0!</v>
      </c>
      <c r="R1353" s="55" t="e">
        <f t="shared" si="195"/>
        <v>#DIV/0!</v>
      </c>
      <c r="S1353" s="55" t="e">
        <f t="shared" si="196"/>
        <v>#DIV/0!</v>
      </c>
      <c r="T1353" s="55" t="e">
        <f t="shared" si="197"/>
        <v>#DIV/0!</v>
      </c>
      <c r="U1353" s="33" t="e">
        <f>M1353/#REF!%</f>
        <v>#REF!</v>
      </c>
      <c r="V1353" s="19"/>
    </row>
    <row r="1354" spans="1:22" ht="55.2" hidden="1" x14ac:dyDescent="0.3">
      <c r="A1354" s="76"/>
      <c r="B1354" s="34" t="s">
        <v>216</v>
      </c>
      <c r="C1354" s="39" t="s">
        <v>291</v>
      </c>
      <c r="D1354" s="95"/>
      <c r="E1354" s="93">
        <f t="shared" si="198"/>
        <v>0</v>
      </c>
      <c r="F1354" s="95"/>
      <c r="G1354" s="95"/>
      <c r="H1354" s="95"/>
      <c r="I1354" s="93">
        <f t="shared" si="199"/>
        <v>0</v>
      </c>
      <c r="J1354" s="95"/>
      <c r="K1354" s="95"/>
      <c r="L1354" s="95"/>
      <c r="M1354" s="93">
        <f t="shared" si="200"/>
        <v>0</v>
      </c>
      <c r="N1354" s="95"/>
      <c r="O1354" s="95"/>
      <c r="P1354" s="95"/>
      <c r="Q1354" s="55" t="e">
        <f t="shared" si="194"/>
        <v>#DIV/0!</v>
      </c>
      <c r="R1354" s="55" t="e">
        <f t="shared" si="195"/>
        <v>#DIV/0!</v>
      </c>
      <c r="S1354" s="55" t="e">
        <f t="shared" si="196"/>
        <v>#DIV/0!</v>
      </c>
      <c r="T1354" s="55" t="e">
        <f t="shared" si="197"/>
        <v>#DIV/0!</v>
      </c>
      <c r="U1354" s="33" t="e">
        <f>M1354/#REF!%</f>
        <v>#REF!</v>
      </c>
      <c r="V1354" s="19"/>
    </row>
    <row r="1355" spans="1:22" ht="27.6" hidden="1" x14ac:dyDescent="0.3">
      <c r="A1355" s="76"/>
      <c r="B1355" s="34" t="s">
        <v>217</v>
      </c>
      <c r="C1355" s="39" t="s">
        <v>292</v>
      </c>
      <c r="D1355" s="95"/>
      <c r="E1355" s="93">
        <f t="shared" si="198"/>
        <v>0</v>
      </c>
      <c r="F1355" s="95"/>
      <c r="G1355" s="95"/>
      <c r="H1355" s="95"/>
      <c r="I1355" s="93">
        <f t="shared" si="199"/>
        <v>0</v>
      </c>
      <c r="J1355" s="95"/>
      <c r="K1355" s="95"/>
      <c r="L1355" s="95"/>
      <c r="M1355" s="93">
        <f t="shared" si="200"/>
        <v>0</v>
      </c>
      <c r="N1355" s="95"/>
      <c r="O1355" s="95"/>
      <c r="P1355" s="95"/>
      <c r="Q1355" s="55" t="e">
        <f t="shared" ref="Q1355:Q1418" si="201">M1355/I1355*100</f>
        <v>#DIV/0!</v>
      </c>
      <c r="R1355" s="55" t="e">
        <f t="shared" ref="R1355:R1418" si="202">N1355/J1355*100</f>
        <v>#DIV/0!</v>
      </c>
      <c r="S1355" s="55" t="e">
        <f t="shared" ref="S1355:S1418" si="203">O1355/K1355*100</f>
        <v>#DIV/0!</v>
      </c>
      <c r="T1355" s="55" t="e">
        <f t="shared" ref="T1355:T1418" si="204">P1355/L1355*100</f>
        <v>#DIV/0!</v>
      </c>
      <c r="U1355" s="33" t="e">
        <f>M1355/#REF!%</f>
        <v>#REF!</v>
      </c>
      <c r="V1355" s="19"/>
    </row>
    <row r="1356" spans="1:22" ht="27.6" hidden="1" x14ac:dyDescent="0.3">
      <c r="A1356" s="76"/>
      <c r="B1356" s="34" t="s">
        <v>218</v>
      </c>
      <c r="C1356" s="39" t="s">
        <v>293</v>
      </c>
      <c r="D1356" s="95"/>
      <c r="E1356" s="93">
        <f t="shared" si="198"/>
        <v>0</v>
      </c>
      <c r="F1356" s="95"/>
      <c r="G1356" s="95"/>
      <c r="H1356" s="95"/>
      <c r="I1356" s="93">
        <f t="shared" si="199"/>
        <v>0</v>
      </c>
      <c r="J1356" s="95"/>
      <c r="K1356" s="95"/>
      <c r="L1356" s="95"/>
      <c r="M1356" s="93">
        <f t="shared" si="200"/>
        <v>0</v>
      </c>
      <c r="N1356" s="95"/>
      <c r="O1356" s="95"/>
      <c r="P1356" s="95"/>
      <c r="Q1356" s="55" t="e">
        <f t="shared" si="201"/>
        <v>#DIV/0!</v>
      </c>
      <c r="R1356" s="55" t="e">
        <f t="shared" si="202"/>
        <v>#DIV/0!</v>
      </c>
      <c r="S1356" s="55" t="e">
        <f t="shared" si="203"/>
        <v>#DIV/0!</v>
      </c>
      <c r="T1356" s="55" t="e">
        <f t="shared" si="204"/>
        <v>#DIV/0!</v>
      </c>
      <c r="U1356" s="33" t="e">
        <f>M1356/#REF!%</f>
        <v>#REF!</v>
      </c>
      <c r="V1356" s="19"/>
    </row>
    <row r="1357" spans="1:22" ht="27.6" hidden="1" x14ac:dyDescent="0.3">
      <c r="A1357" s="76"/>
      <c r="B1357" s="34" t="s">
        <v>219</v>
      </c>
      <c r="C1357" s="39" t="s">
        <v>294</v>
      </c>
      <c r="D1357" s="95"/>
      <c r="E1357" s="93">
        <f t="shared" ref="E1357:E1420" si="205">F1357+G1357</f>
        <v>0</v>
      </c>
      <c r="F1357" s="95"/>
      <c r="G1357" s="95"/>
      <c r="H1357" s="95"/>
      <c r="I1357" s="93">
        <f t="shared" ref="I1357:I1420" si="206">J1357+K1357</f>
        <v>0</v>
      </c>
      <c r="J1357" s="95"/>
      <c r="K1357" s="95"/>
      <c r="L1357" s="95"/>
      <c r="M1357" s="93">
        <f t="shared" ref="M1357:M1420" si="207">N1357+O1357</f>
        <v>0</v>
      </c>
      <c r="N1357" s="95"/>
      <c r="O1357" s="95"/>
      <c r="P1357" s="95"/>
      <c r="Q1357" s="55" t="e">
        <f t="shared" si="201"/>
        <v>#DIV/0!</v>
      </c>
      <c r="R1357" s="55" t="e">
        <f t="shared" si="202"/>
        <v>#DIV/0!</v>
      </c>
      <c r="S1357" s="55" t="e">
        <f t="shared" si="203"/>
        <v>#DIV/0!</v>
      </c>
      <c r="T1357" s="55" t="e">
        <f t="shared" si="204"/>
        <v>#DIV/0!</v>
      </c>
      <c r="U1357" s="33" t="e">
        <f>M1357/#REF!%</f>
        <v>#REF!</v>
      </c>
      <c r="V1357" s="19"/>
    </row>
    <row r="1358" spans="1:22" ht="69" hidden="1" x14ac:dyDescent="0.3">
      <c r="A1358" s="76"/>
      <c r="B1358" s="34" t="s">
        <v>220</v>
      </c>
      <c r="C1358" s="39" t="s">
        <v>295</v>
      </c>
      <c r="D1358" s="95"/>
      <c r="E1358" s="93">
        <f t="shared" si="205"/>
        <v>0</v>
      </c>
      <c r="F1358" s="95"/>
      <c r="G1358" s="95"/>
      <c r="H1358" s="95"/>
      <c r="I1358" s="93">
        <f t="shared" si="206"/>
        <v>0</v>
      </c>
      <c r="J1358" s="95"/>
      <c r="K1358" s="95"/>
      <c r="L1358" s="95"/>
      <c r="M1358" s="93">
        <f t="shared" si="207"/>
        <v>0</v>
      </c>
      <c r="N1358" s="95"/>
      <c r="O1358" s="95"/>
      <c r="P1358" s="95"/>
      <c r="Q1358" s="55" t="e">
        <f t="shared" si="201"/>
        <v>#DIV/0!</v>
      </c>
      <c r="R1358" s="55" t="e">
        <f t="shared" si="202"/>
        <v>#DIV/0!</v>
      </c>
      <c r="S1358" s="55" t="e">
        <f t="shared" si="203"/>
        <v>#DIV/0!</v>
      </c>
      <c r="T1358" s="55" t="e">
        <f t="shared" si="204"/>
        <v>#DIV/0!</v>
      </c>
      <c r="U1358" s="33" t="e">
        <f>M1358/#REF!%</f>
        <v>#REF!</v>
      </c>
      <c r="V1358" s="19"/>
    </row>
    <row r="1359" spans="1:22" ht="27.6" hidden="1" x14ac:dyDescent="0.3">
      <c r="A1359" s="76"/>
      <c r="B1359" s="34" t="s">
        <v>221</v>
      </c>
      <c r="C1359" s="39" t="s">
        <v>296</v>
      </c>
      <c r="D1359" s="95"/>
      <c r="E1359" s="93">
        <f t="shared" si="205"/>
        <v>0</v>
      </c>
      <c r="F1359" s="95"/>
      <c r="G1359" s="95"/>
      <c r="H1359" s="95"/>
      <c r="I1359" s="93">
        <f t="shared" si="206"/>
        <v>0</v>
      </c>
      <c r="J1359" s="95"/>
      <c r="K1359" s="95"/>
      <c r="L1359" s="95"/>
      <c r="M1359" s="93">
        <f t="shared" si="207"/>
        <v>0</v>
      </c>
      <c r="N1359" s="95"/>
      <c r="O1359" s="95"/>
      <c r="P1359" s="95"/>
      <c r="Q1359" s="55" t="e">
        <f t="shared" si="201"/>
        <v>#DIV/0!</v>
      </c>
      <c r="R1359" s="55" t="e">
        <f t="shared" si="202"/>
        <v>#DIV/0!</v>
      </c>
      <c r="S1359" s="55" t="e">
        <f t="shared" si="203"/>
        <v>#DIV/0!</v>
      </c>
      <c r="T1359" s="55" t="e">
        <f t="shared" si="204"/>
        <v>#DIV/0!</v>
      </c>
      <c r="U1359" s="33" t="e">
        <f>M1359/#REF!%</f>
        <v>#REF!</v>
      </c>
      <c r="V1359" s="19"/>
    </row>
    <row r="1360" spans="1:22" ht="27.6" hidden="1" x14ac:dyDescent="0.3">
      <c r="A1360" s="76"/>
      <c r="B1360" s="34" t="s">
        <v>222</v>
      </c>
      <c r="C1360" s="38" t="s">
        <v>297</v>
      </c>
      <c r="D1360" s="95"/>
      <c r="E1360" s="93">
        <f t="shared" si="205"/>
        <v>0</v>
      </c>
      <c r="F1360" s="95"/>
      <c r="G1360" s="95"/>
      <c r="H1360" s="95"/>
      <c r="I1360" s="93">
        <f t="shared" si="206"/>
        <v>0</v>
      </c>
      <c r="J1360" s="95"/>
      <c r="K1360" s="95"/>
      <c r="L1360" s="95"/>
      <c r="M1360" s="93">
        <f t="shared" si="207"/>
        <v>0</v>
      </c>
      <c r="N1360" s="95"/>
      <c r="O1360" s="95"/>
      <c r="P1360" s="95"/>
      <c r="Q1360" s="55" t="e">
        <f t="shared" si="201"/>
        <v>#DIV/0!</v>
      </c>
      <c r="R1360" s="55" t="e">
        <f t="shared" si="202"/>
        <v>#DIV/0!</v>
      </c>
      <c r="S1360" s="55" t="e">
        <f t="shared" si="203"/>
        <v>#DIV/0!</v>
      </c>
      <c r="T1360" s="55" t="e">
        <f t="shared" si="204"/>
        <v>#DIV/0!</v>
      </c>
      <c r="U1360" s="33" t="e">
        <f>M1360/#REF!%</f>
        <v>#REF!</v>
      </c>
      <c r="V1360" s="19"/>
    </row>
    <row r="1361" spans="1:22" ht="13.8" hidden="1" x14ac:dyDescent="0.3">
      <c r="A1361" s="76"/>
      <c r="B1361" s="34" t="s">
        <v>223</v>
      </c>
      <c r="C1361" s="38" t="s">
        <v>298</v>
      </c>
      <c r="D1361" s="95"/>
      <c r="E1361" s="93">
        <f t="shared" si="205"/>
        <v>0</v>
      </c>
      <c r="F1361" s="95"/>
      <c r="G1361" s="95"/>
      <c r="H1361" s="95"/>
      <c r="I1361" s="93">
        <f t="shared" si="206"/>
        <v>0</v>
      </c>
      <c r="J1361" s="95"/>
      <c r="K1361" s="95"/>
      <c r="L1361" s="95"/>
      <c r="M1361" s="93">
        <f t="shared" si="207"/>
        <v>0</v>
      </c>
      <c r="N1361" s="95"/>
      <c r="O1361" s="95"/>
      <c r="P1361" s="95"/>
      <c r="Q1361" s="55" t="e">
        <f t="shared" si="201"/>
        <v>#DIV/0!</v>
      </c>
      <c r="R1361" s="55" t="e">
        <f t="shared" si="202"/>
        <v>#DIV/0!</v>
      </c>
      <c r="S1361" s="55" t="e">
        <f t="shared" si="203"/>
        <v>#DIV/0!</v>
      </c>
      <c r="T1361" s="55" t="e">
        <f t="shared" si="204"/>
        <v>#DIV/0!</v>
      </c>
      <c r="U1361" s="33" t="e">
        <f>M1361/#REF!%</f>
        <v>#REF!</v>
      </c>
      <c r="V1361" s="19"/>
    </row>
    <row r="1362" spans="1:22" ht="13.8" hidden="1" x14ac:dyDescent="0.3">
      <c r="A1362" s="76"/>
      <c r="B1362" s="34" t="s">
        <v>224</v>
      </c>
      <c r="C1362" s="38" t="s">
        <v>324</v>
      </c>
      <c r="D1362" s="95"/>
      <c r="E1362" s="93">
        <f t="shared" si="205"/>
        <v>0</v>
      </c>
      <c r="F1362" s="95"/>
      <c r="G1362" s="95"/>
      <c r="H1362" s="95"/>
      <c r="I1362" s="93">
        <f t="shared" si="206"/>
        <v>0</v>
      </c>
      <c r="J1362" s="95"/>
      <c r="K1362" s="95"/>
      <c r="L1362" s="95"/>
      <c r="M1362" s="93">
        <f t="shared" si="207"/>
        <v>0</v>
      </c>
      <c r="N1362" s="95"/>
      <c r="O1362" s="95"/>
      <c r="P1362" s="95"/>
      <c r="Q1362" s="55" t="e">
        <f t="shared" si="201"/>
        <v>#DIV/0!</v>
      </c>
      <c r="R1362" s="55" t="e">
        <f t="shared" si="202"/>
        <v>#DIV/0!</v>
      </c>
      <c r="S1362" s="55" t="e">
        <f t="shared" si="203"/>
        <v>#DIV/0!</v>
      </c>
      <c r="T1362" s="55" t="e">
        <f t="shared" si="204"/>
        <v>#DIV/0!</v>
      </c>
      <c r="U1362" s="33" t="e">
        <f>M1362/#REF!%</f>
        <v>#REF!</v>
      </c>
      <c r="V1362" s="19"/>
    </row>
    <row r="1363" spans="1:22" ht="55.2" hidden="1" x14ac:dyDescent="0.3">
      <c r="A1363" s="76"/>
      <c r="B1363" s="34" t="s">
        <v>225</v>
      </c>
      <c r="C1363" s="38" t="s">
        <v>325</v>
      </c>
      <c r="D1363" s="95"/>
      <c r="E1363" s="93">
        <f t="shared" si="205"/>
        <v>0</v>
      </c>
      <c r="F1363" s="95"/>
      <c r="G1363" s="95"/>
      <c r="H1363" s="95"/>
      <c r="I1363" s="93">
        <f t="shared" si="206"/>
        <v>0</v>
      </c>
      <c r="J1363" s="95"/>
      <c r="K1363" s="95"/>
      <c r="L1363" s="95"/>
      <c r="M1363" s="93">
        <f t="shared" si="207"/>
        <v>0</v>
      </c>
      <c r="N1363" s="95"/>
      <c r="O1363" s="95"/>
      <c r="P1363" s="95"/>
      <c r="Q1363" s="55" t="e">
        <f t="shared" si="201"/>
        <v>#DIV/0!</v>
      </c>
      <c r="R1363" s="55" t="e">
        <f t="shared" si="202"/>
        <v>#DIV/0!</v>
      </c>
      <c r="S1363" s="55" t="e">
        <f t="shared" si="203"/>
        <v>#DIV/0!</v>
      </c>
      <c r="T1363" s="55" t="e">
        <f t="shared" si="204"/>
        <v>#DIV/0!</v>
      </c>
      <c r="U1363" s="33" t="e">
        <f>M1363/#REF!%</f>
        <v>#REF!</v>
      </c>
      <c r="V1363" s="19"/>
    </row>
    <row r="1364" spans="1:22" ht="55.2" hidden="1" x14ac:dyDescent="0.3">
      <c r="A1364" s="76"/>
      <c r="B1364" s="34" t="s">
        <v>226</v>
      </c>
      <c r="C1364" s="38" t="s">
        <v>326</v>
      </c>
      <c r="D1364" s="95"/>
      <c r="E1364" s="93">
        <f t="shared" si="205"/>
        <v>0</v>
      </c>
      <c r="F1364" s="95"/>
      <c r="G1364" s="95"/>
      <c r="H1364" s="95"/>
      <c r="I1364" s="93">
        <f t="shared" si="206"/>
        <v>0</v>
      </c>
      <c r="J1364" s="95"/>
      <c r="K1364" s="95"/>
      <c r="L1364" s="95"/>
      <c r="M1364" s="93">
        <f t="shared" si="207"/>
        <v>0</v>
      </c>
      <c r="N1364" s="95"/>
      <c r="O1364" s="95"/>
      <c r="P1364" s="95"/>
      <c r="Q1364" s="55" t="e">
        <f t="shared" si="201"/>
        <v>#DIV/0!</v>
      </c>
      <c r="R1364" s="55" t="e">
        <f t="shared" si="202"/>
        <v>#DIV/0!</v>
      </c>
      <c r="S1364" s="55" t="e">
        <f t="shared" si="203"/>
        <v>#DIV/0!</v>
      </c>
      <c r="T1364" s="55" t="e">
        <f t="shared" si="204"/>
        <v>#DIV/0!</v>
      </c>
      <c r="U1364" s="33" t="e">
        <f>M1364/#REF!%</f>
        <v>#REF!</v>
      </c>
      <c r="V1364" s="19"/>
    </row>
    <row r="1365" spans="1:22" ht="41.4" hidden="1" x14ac:dyDescent="0.3">
      <c r="A1365" s="76"/>
      <c r="B1365" s="34" t="s">
        <v>227</v>
      </c>
      <c r="C1365" s="39" t="s">
        <v>327</v>
      </c>
      <c r="D1365" s="95"/>
      <c r="E1365" s="93">
        <f t="shared" si="205"/>
        <v>0</v>
      </c>
      <c r="F1365" s="95"/>
      <c r="G1365" s="95"/>
      <c r="H1365" s="95"/>
      <c r="I1365" s="93">
        <f t="shared" si="206"/>
        <v>0</v>
      </c>
      <c r="J1365" s="95"/>
      <c r="K1365" s="95"/>
      <c r="L1365" s="95"/>
      <c r="M1365" s="93">
        <f t="shared" si="207"/>
        <v>0</v>
      </c>
      <c r="N1365" s="95"/>
      <c r="O1365" s="95"/>
      <c r="P1365" s="95"/>
      <c r="Q1365" s="55" t="e">
        <f t="shared" si="201"/>
        <v>#DIV/0!</v>
      </c>
      <c r="R1365" s="55" t="e">
        <f t="shared" si="202"/>
        <v>#DIV/0!</v>
      </c>
      <c r="S1365" s="55" t="e">
        <f t="shared" si="203"/>
        <v>#DIV/0!</v>
      </c>
      <c r="T1365" s="55" t="e">
        <f t="shared" si="204"/>
        <v>#DIV/0!</v>
      </c>
      <c r="U1365" s="33" t="e">
        <f>M1365/#REF!%</f>
        <v>#REF!</v>
      </c>
      <c r="V1365" s="19"/>
    </row>
    <row r="1366" spans="1:22" ht="27.6" hidden="1" x14ac:dyDescent="0.3">
      <c r="A1366" s="76"/>
      <c r="B1366" s="34" t="s">
        <v>228</v>
      </c>
      <c r="C1366" s="39" t="s">
        <v>328</v>
      </c>
      <c r="D1366" s="95"/>
      <c r="E1366" s="93">
        <f t="shared" si="205"/>
        <v>0</v>
      </c>
      <c r="F1366" s="95"/>
      <c r="G1366" s="95"/>
      <c r="H1366" s="95"/>
      <c r="I1366" s="93">
        <f t="shared" si="206"/>
        <v>0</v>
      </c>
      <c r="J1366" s="95"/>
      <c r="K1366" s="95"/>
      <c r="L1366" s="95"/>
      <c r="M1366" s="93">
        <f t="shared" si="207"/>
        <v>0</v>
      </c>
      <c r="N1366" s="95"/>
      <c r="O1366" s="95"/>
      <c r="P1366" s="95"/>
      <c r="Q1366" s="55" t="e">
        <f t="shared" si="201"/>
        <v>#DIV/0!</v>
      </c>
      <c r="R1366" s="55" t="e">
        <f t="shared" si="202"/>
        <v>#DIV/0!</v>
      </c>
      <c r="S1366" s="55" t="e">
        <f t="shared" si="203"/>
        <v>#DIV/0!</v>
      </c>
      <c r="T1366" s="55" t="e">
        <f t="shared" si="204"/>
        <v>#DIV/0!</v>
      </c>
      <c r="U1366" s="33" t="e">
        <f>M1366/#REF!%</f>
        <v>#REF!</v>
      </c>
      <c r="V1366" s="19"/>
    </row>
    <row r="1367" spans="1:22" ht="27.6" hidden="1" x14ac:dyDescent="0.3">
      <c r="A1367" s="76"/>
      <c r="B1367" s="34" t="s">
        <v>229</v>
      </c>
      <c r="C1367" s="39" t="s">
        <v>329</v>
      </c>
      <c r="D1367" s="95"/>
      <c r="E1367" s="93">
        <f t="shared" si="205"/>
        <v>0</v>
      </c>
      <c r="F1367" s="95"/>
      <c r="G1367" s="95"/>
      <c r="H1367" s="95"/>
      <c r="I1367" s="93">
        <f t="shared" si="206"/>
        <v>0</v>
      </c>
      <c r="J1367" s="95"/>
      <c r="K1367" s="95"/>
      <c r="L1367" s="95"/>
      <c r="M1367" s="93">
        <f t="shared" si="207"/>
        <v>0</v>
      </c>
      <c r="N1367" s="95"/>
      <c r="O1367" s="95"/>
      <c r="P1367" s="95"/>
      <c r="Q1367" s="55" t="e">
        <f t="shared" si="201"/>
        <v>#DIV/0!</v>
      </c>
      <c r="R1367" s="55" t="e">
        <f t="shared" si="202"/>
        <v>#DIV/0!</v>
      </c>
      <c r="S1367" s="55" t="e">
        <f t="shared" si="203"/>
        <v>#DIV/0!</v>
      </c>
      <c r="T1367" s="55" t="e">
        <f t="shared" si="204"/>
        <v>#DIV/0!</v>
      </c>
      <c r="U1367" s="33" t="e">
        <f>M1367/#REF!%</f>
        <v>#REF!</v>
      </c>
      <c r="V1367" s="19"/>
    </row>
    <row r="1368" spans="1:22" ht="55.2" hidden="1" x14ac:dyDescent="0.3">
      <c r="A1368" s="76"/>
      <c r="B1368" s="34" t="s">
        <v>230</v>
      </c>
      <c r="C1368" s="39" t="s">
        <v>330</v>
      </c>
      <c r="D1368" s="95"/>
      <c r="E1368" s="93">
        <f t="shared" si="205"/>
        <v>0</v>
      </c>
      <c r="F1368" s="95"/>
      <c r="G1368" s="95"/>
      <c r="H1368" s="95"/>
      <c r="I1368" s="93">
        <f t="shared" si="206"/>
        <v>0</v>
      </c>
      <c r="J1368" s="95"/>
      <c r="K1368" s="95"/>
      <c r="L1368" s="95"/>
      <c r="M1368" s="93">
        <f t="shared" si="207"/>
        <v>0</v>
      </c>
      <c r="N1368" s="95"/>
      <c r="O1368" s="95"/>
      <c r="P1368" s="95"/>
      <c r="Q1368" s="55" t="e">
        <f t="shared" si="201"/>
        <v>#DIV/0!</v>
      </c>
      <c r="R1368" s="55" t="e">
        <f t="shared" si="202"/>
        <v>#DIV/0!</v>
      </c>
      <c r="S1368" s="55" t="e">
        <f t="shared" si="203"/>
        <v>#DIV/0!</v>
      </c>
      <c r="T1368" s="55" t="e">
        <f t="shared" si="204"/>
        <v>#DIV/0!</v>
      </c>
      <c r="U1368" s="33" t="e">
        <f>M1368/#REF!%</f>
        <v>#REF!</v>
      </c>
      <c r="V1368" s="19"/>
    </row>
    <row r="1369" spans="1:22" ht="55.2" hidden="1" x14ac:dyDescent="0.3">
      <c r="A1369" s="76"/>
      <c r="B1369" s="34" t="s">
        <v>231</v>
      </c>
      <c r="C1369" s="39" t="s">
        <v>331</v>
      </c>
      <c r="D1369" s="95"/>
      <c r="E1369" s="93">
        <f t="shared" si="205"/>
        <v>0</v>
      </c>
      <c r="F1369" s="95"/>
      <c r="G1369" s="95"/>
      <c r="H1369" s="95"/>
      <c r="I1369" s="93">
        <f t="shared" si="206"/>
        <v>0</v>
      </c>
      <c r="J1369" s="95"/>
      <c r="K1369" s="95"/>
      <c r="L1369" s="95"/>
      <c r="M1369" s="93">
        <f t="shared" si="207"/>
        <v>0</v>
      </c>
      <c r="N1369" s="95"/>
      <c r="O1369" s="95"/>
      <c r="P1369" s="95"/>
      <c r="Q1369" s="55" t="e">
        <f t="shared" si="201"/>
        <v>#DIV/0!</v>
      </c>
      <c r="R1369" s="55" t="e">
        <f t="shared" si="202"/>
        <v>#DIV/0!</v>
      </c>
      <c r="S1369" s="55" t="e">
        <f t="shared" si="203"/>
        <v>#DIV/0!</v>
      </c>
      <c r="T1369" s="55" t="e">
        <f t="shared" si="204"/>
        <v>#DIV/0!</v>
      </c>
      <c r="U1369" s="33" t="e">
        <f>M1369/#REF!%</f>
        <v>#REF!</v>
      </c>
      <c r="V1369" s="19"/>
    </row>
    <row r="1370" spans="1:22" ht="82.8" hidden="1" x14ac:dyDescent="0.3">
      <c r="A1370" s="76"/>
      <c r="B1370" s="34" t="s">
        <v>232</v>
      </c>
      <c r="C1370" s="39" t="s">
        <v>332</v>
      </c>
      <c r="D1370" s="95"/>
      <c r="E1370" s="93">
        <f t="shared" si="205"/>
        <v>0</v>
      </c>
      <c r="F1370" s="95"/>
      <c r="G1370" s="95"/>
      <c r="H1370" s="95"/>
      <c r="I1370" s="93">
        <f t="shared" si="206"/>
        <v>0</v>
      </c>
      <c r="J1370" s="95"/>
      <c r="K1370" s="95"/>
      <c r="L1370" s="95"/>
      <c r="M1370" s="93">
        <f t="shared" si="207"/>
        <v>0</v>
      </c>
      <c r="N1370" s="95"/>
      <c r="O1370" s="95"/>
      <c r="P1370" s="95"/>
      <c r="Q1370" s="55" t="e">
        <f t="shared" si="201"/>
        <v>#DIV/0!</v>
      </c>
      <c r="R1370" s="55" t="e">
        <f t="shared" si="202"/>
        <v>#DIV/0!</v>
      </c>
      <c r="S1370" s="55" t="e">
        <f t="shared" si="203"/>
        <v>#DIV/0!</v>
      </c>
      <c r="T1370" s="55" t="e">
        <f t="shared" si="204"/>
        <v>#DIV/0!</v>
      </c>
      <c r="U1370" s="33" t="e">
        <f>M1370/#REF!%</f>
        <v>#REF!</v>
      </c>
      <c r="V1370" s="19"/>
    </row>
    <row r="1371" spans="1:22" ht="41.4" hidden="1" x14ac:dyDescent="0.3">
      <c r="A1371" s="76"/>
      <c r="B1371" s="34" t="s">
        <v>233</v>
      </c>
      <c r="C1371" s="38" t="s">
        <v>333</v>
      </c>
      <c r="D1371" s="95"/>
      <c r="E1371" s="93">
        <f t="shared" si="205"/>
        <v>0</v>
      </c>
      <c r="F1371" s="95"/>
      <c r="G1371" s="95"/>
      <c r="H1371" s="95"/>
      <c r="I1371" s="93">
        <f t="shared" si="206"/>
        <v>0</v>
      </c>
      <c r="J1371" s="95"/>
      <c r="K1371" s="95"/>
      <c r="L1371" s="95"/>
      <c r="M1371" s="93">
        <f t="shared" si="207"/>
        <v>0</v>
      </c>
      <c r="N1371" s="95"/>
      <c r="O1371" s="95"/>
      <c r="P1371" s="95"/>
      <c r="Q1371" s="55" t="e">
        <f t="shared" si="201"/>
        <v>#DIV/0!</v>
      </c>
      <c r="R1371" s="55" t="e">
        <f t="shared" si="202"/>
        <v>#DIV/0!</v>
      </c>
      <c r="S1371" s="55" t="e">
        <f t="shared" si="203"/>
        <v>#DIV/0!</v>
      </c>
      <c r="T1371" s="55" t="e">
        <f t="shared" si="204"/>
        <v>#DIV/0!</v>
      </c>
      <c r="U1371" s="33" t="e">
        <f>M1371/#REF!%</f>
        <v>#REF!</v>
      </c>
      <c r="V1371" s="19"/>
    </row>
    <row r="1372" spans="1:22" ht="41.4" hidden="1" x14ac:dyDescent="0.3">
      <c r="A1372" s="76"/>
      <c r="B1372" s="34" t="s">
        <v>234</v>
      </c>
      <c r="C1372" s="38" t="s">
        <v>334</v>
      </c>
      <c r="D1372" s="95"/>
      <c r="E1372" s="93">
        <f t="shared" si="205"/>
        <v>0</v>
      </c>
      <c r="F1372" s="95"/>
      <c r="G1372" s="95"/>
      <c r="H1372" s="95"/>
      <c r="I1372" s="93">
        <f t="shared" si="206"/>
        <v>0</v>
      </c>
      <c r="J1372" s="95"/>
      <c r="K1372" s="95"/>
      <c r="L1372" s="95"/>
      <c r="M1372" s="93">
        <f t="shared" si="207"/>
        <v>0</v>
      </c>
      <c r="N1372" s="95"/>
      <c r="O1372" s="95"/>
      <c r="P1372" s="95"/>
      <c r="Q1372" s="55" t="e">
        <f t="shared" si="201"/>
        <v>#DIV/0!</v>
      </c>
      <c r="R1372" s="55" t="e">
        <f t="shared" si="202"/>
        <v>#DIV/0!</v>
      </c>
      <c r="S1372" s="55" t="e">
        <f t="shared" si="203"/>
        <v>#DIV/0!</v>
      </c>
      <c r="T1372" s="55" t="e">
        <f t="shared" si="204"/>
        <v>#DIV/0!</v>
      </c>
      <c r="U1372" s="33" t="e">
        <f>M1372/#REF!%</f>
        <v>#REF!</v>
      </c>
      <c r="V1372" s="19"/>
    </row>
    <row r="1373" spans="1:22" ht="27.6" hidden="1" x14ac:dyDescent="0.3">
      <c r="A1373" s="76"/>
      <c r="B1373" s="34" t="s">
        <v>235</v>
      </c>
      <c r="C1373" s="39" t="s">
        <v>335</v>
      </c>
      <c r="D1373" s="95"/>
      <c r="E1373" s="93">
        <f t="shared" si="205"/>
        <v>0</v>
      </c>
      <c r="F1373" s="95"/>
      <c r="G1373" s="95"/>
      <c r="H1373" s="95"/>
      <c r="I1373" s="93">
        <f t="shared" si="206"/>
        <v>0</v>
      </c>
      <c r="J1373" s="95"/>
      <c r="K1373" s="95"/>
      <c r="L1373" s="95"/>
      <c r="M1373" s="93">
        <f t="shared" si="207"/>
        <v>0</v>
      </c>
      <c r="N1373" s="95"/>
      <c r="O1373" s="95"/>
      <c r="P1373" s="95"/>
      <c r="Q1373" s="55" t="e">
        <f t="shared" si="201"/>
        <v>#DIV/0!</v>
      </c>
      <c r="R1373" s="55" t="e">
        <f t="shared" si="202"/>
        <v>#DIV/0!</v>
      </c>
      <c r="S1373" s="55" t="e">
        <f t="shared" si="203"/>
        <v>#DIV/0!</v>
      </c>
      <c r="T1373" s="55" t="e">
        <f t="shared" si="204"/>
        <v>#DIV/0!</v>
      </c>
      <c r="U1373" s="33" t="e">
        <f>M1373/#REF!%</f>
        <v>#REF!</v>
      </c>
      <c r="V1373" s="19"/>
    </row>
    <row r="1374" spans="1:22" ht="55.2" hidden="1" x14ac:dyDescent="0.3">
      <c r="A1374" s="76"/>
      <c r="B1374" s="34" t="s">
        <v>236</v>
      </c>
      <c r="C1374" s="39" t="s">
        <v>336</v>
      </c>
      <c r="D1374" s="95"/>
      <c r="E1374" s="93">
        <f t="shared" si="205"/>
        <v>0</v>
      </c>
      <c r="F1374" s="95"/>
      <c r="G1374" s="95"/>
      <c r="H1374" s="95"/>
      <c r="I1374" s="93">
        <f t="shared" si="206"/>
        <v>0</v>
      </c>
      <c r="J1374" s="95"/>
      <c r="K1374" s="95"/>
      <c r="L1374" s="95"/>
      <c r="M1374" s="93">
        <f t="shared" si="207"/>
        <v>0</v>
      </c>
      <c r="N1374" s="95"/>
      <c r="O1374" s="95"/>
      <c r="P1374" s="95"/>
      <c r="Q1374" s="55" t="e">
        <f t="shared" si="201"/>
        <v>#DIV/0!</v>
      </c>
      <c r="R1374" s="55" t="e">
        <f t="shared" si="202"/>
        <v>#DIV/0!</v>
      </c>
      <c r="S1374" s="55" t="e">
        <f t="shared" si="203"/>
        <v>#DIV/0!</v>
      </c>
      <c r="T1374" s="55" t="e">
        <f t="shared" si="204"/>
        <v>#DIV/0!</v>
      </c>
      <c r="U1374" s="33" t="e">
        <f>M1374/#REF!%</f>
        <v>#REF!</v>
      </c>
      <c r="V1374" s="19"/>
    </row>
    <row r="1375" spans="1:22" ht="27.6" hidden="1" x14ac:dyDescent="0.3">
      <c r="A1375" s="76"/>
      <c r="B1375" s="34" t="s">
        <v>237</v>
      </c>
      <c r="C1375" s="39" t="s">
        <v>337</v>
      </c>
      <c r="D1375" s="95"/>
      <c r="E1375" s="93">
        <f t="shared" si="205"/>
        <v>0</v>
      </c>
      <c r="F1375" s="95"/>
      <c r="G1375" s="95"/>
      <c r="H1375" s="95"/>
      <c r="I1375" s="93">
        <f t="shared" si="206"/>
        <v>0</v>
      </c>
      <c r="J1375" s="95"/>
      <c r="K1375" s="95"/>
      <c r="L1375" s="95"/>
      <c r="M1375" s="93">
        <f t="shared" si="207"/>
        <v>0</v>
      </c>
      <c r="N1375" s="95"/>
      <c r="O1375" s="95"/>
      <c r="P1375" s="95"/>
      <c r="Q1375" s="55" t="e">
        <f t="shared" si="201"/>
        <v>#DIV/0!</v>
      </c>
      <c r="R1375" s="55" t="e">
        <f t="shared" si="202"/>
        <v>#DIV/0!</v>
      </c>
      <c r="S1375" s="55" t="e">
        <f t="shared" si="203"/>
        <v>#DIV/0!</v>
      </c>
      <c r="T1375" s="55" t="e">
        <f t="shared" si="204"/>
        <v>#DIV/0!</v>
      </c>
      <c r="U1375" s="33" t="e">
        <f>M1375/#REF!%</f>
        <v>#REF!</v>
      </c>
      <c r="V1375" s="19"/>
    </row>
    <row r="1376" spans="1:22" ht="82.8" hidden="1" x14ac:dyDescent="0.3">
      <c r="A1376" s="76"/>
      <c r="B1376" s="34" t="s">
        <v>238</v>
      </c>
      <c r="C1376" s="39" t="s">
        <v>338</v>
      </c>
      <c r="D1376" s="95"/>
      <c r="E1376" s="93">
        <f t="shared" si="205"/>
        <v>0</v>
      </c>
      <c r="F1376" s="95"/>
      <c r="G1376" s="95"/>
      <c r="H1376" s="95"/>
      <c r="I1376" s="93">
        <f t="shared" si="206"/>
        <v>0</v>
      </c>
      <c r="J1376" s="95"/>
      <c r="K1376" s="95"/>
      <c r="L1376" s="95"/>
      <c r="M1376" s="93">
        <f t="shared" si="207"/>
        <v>0</v>
      </c>
      <c r="N1376" s="95"/>
      <c r="O1376" s="95"/>
      <c r="P1376" s="95"/>
      <c r="Q1376" s="55" t="e">
        <f t="shared" si="201"/>
        <v>#DIV/0!</v>
      </c>
      <c r="R1376" s="55" t="e">
        <f t="shared" si="202"/>
        <v>#DIV/0!</v>
      </c>
      <c r="S1376" s="55" t="e">
        <f t="shared" si="203"/>
        <v>#DIV/0!</v>
      </c>
      <c r="T1376" s="55" t="e">
        <f t="shared" si="204"/>
        <v>#DIV/0!</v>
      </c>
      <c r="U1376" s="33" t="e">
        <f>M1376/#REF!%</f>
        <v>#REF!</v>
      </c>
      <c r="V1376" s="19"/>
    </row>
    <row r="1377" spans="1:22" ht="27.6" hidden="1" x14ac:dyDescent="0.3">
      <c r="A1377" s="76"/>
      <c r="B1377" s="34" t="s">
        <v>239</v>
      </c>
      <c r="C1377" s="39" t="s">
        <v>339</v>
      </c>
      <c r="D1377" s="95"/>
      <c r="E1377" s="93">
        <f t="shared" si="205"/>
        <v>0</v>
      </c>
      <c r="F1377" s="95"/>
      <c r="G1377" s="95"/>
      <c r="H1377" s="95"/>
      <c r="I1377" s="93">
        <f t="shared" si="206"/>
        <v>0</v>
      </c>
      <c r="J1377" s="95"/>
      <c r="K1377" s="95"/>
      <c r="L1377" s="95"/>
      <c r="M1377" s="93">
        <f t="shared" si="207"/>
        <v>0</v>
      </c>
      <c r="N1377" s="95"/>
      <c r="O1377" s="95"/>
      <c r="P1377" s="95"/>
      <c r="Q1377" s="55" t="e">
        <f t="shared" si="201"/>
        <v>#DIV/0!</v>
      </c>
      <c r="R1377" s="55" t="e">
        <f t="shared" si="202"/>
        <v>#DIV/0!</v>
      </c>
      <c r="S1377" s="55" t="e">
        <f t="shared" si="203"/>
        <v>#DIV/0!</v>
      </c>
      <c r="T1377" s="55" t="e">
        <f t="shared" si="204"/>
        <v>#DIV/0!</v>
      </c>
      <c r="U1377" s="33" t="e">
        <f>M1377/#REF!%</f>
        <v>#REF!</v>
      </c>
      <c r="V1377" s="19"/>
    </row>
    <row r="1378" spans="1:22" ht="82.8" hidden="1" x14ac:dyDescent="0.3">
      <c r="A1378" s="76"/>
      <c r="B1378" s="34" t="s">
        <v>240</v>
      </c>
      <c r="C1378" s="39" t="s">
        <v>340</v>
      </c>
      <c r="D1378" s="95"/>
      <c r="E1378" s="93">
        <f t="shared" si="205"/>
        <v>0</v>
      </c>
      <c r="F1378" s="95"/>
      <c r="G1378" s="95"/>
      <c r="H1378" s="95"/>
      <c r="I1378" s="93">
        <f t="shared" si="206"/>
        <v>0</v>
      </c>
      <c r="J1378" s="95"/>
      <c r="K1378" s="95"/>
      <c r="L1378" s="95"/>
      <c r="M1378" s="93">
        <f t="shared" si="207"/>
        <v>0</v>
      </c>
      <c r="N1378" s="95"/>
      <c r="O1378" s="95"/>
      <c r="P1378" s="95"/>
      <c r="Q1378" s="55" t="e">
        <f t="shared" si="201"/>
        <v>#DIV/0!</v>
      </c>
      <c r="R1378" s="55" t="e">
        <f t="shared" si="202"/>
        <v>#DIV/0!</v>
      </c>
      <c r="S1378" s="55" t="e">
        <f t="shared" si="203"/>
        <v>#DIV/0!</v>
      </c>
      <c r="T1378" s="55" t="e">
        <f t="shared" si="204"/>
        <v>#DIV/0!</v>
      </c>
      <c r="U1378" s="33" t="e">
        <f>M1378/#REF!%</f>
        <v>#REF!</v>
      </c>
      <c r="V1378" s="19"/>
    </row>
    <row r="1379" spans="1:22" ht="27.6" hidden="1" x14ac:dyDescent="0.3">
      <c r="A1379" s="76"/>
      <c r="B1379" s="34" t="s">
        <v>241</v>
      </c>
      <c r="C1379" s="39" t="s">
        <v>341</v>
      </c>
      <c r="D1379" s="95"/>
      <c r="E1379" s="93">
        <f t="shared" si="205"/>
        <v>0</v>
      </c>
      <c r="F1379" s="95"/>
      <c r="G1379" s="95"/>
      <c r="H1379" s="95"/>
      <c r="I1379" s="93">
        <f t="shared" si="206"/>
        <v>0</v>
      </c>
      <c r="J1379" s="95"/>
      <c r="K1379" s="95"/>
      <c r="L1379" s="95"/>
      <c r="M1379" s="93">
        <f t="shared" si="207"/>
        <v>0</v>
      </c>
      <c r="N1379" s="95"/>
      <c r="O1379" s="95"/>
      <c r="P1379" s="95"/>
      <c r="Q1379" s="55" t="e">
        <f t="shared" si="201"/>
        <v>#DIV/0!</v>
      </c>
      <c r="R1379" s="55" t="e">
        <f t="shared" si="202"/>
        <v>#DIV/0!</v>
      </c>
      <c r="S1379" s="55" t="e">
        <f t="shared" si="203"/>
        <v>#DIV/0!</v>
      </c>
      <c r="T1379" s="55" t="e">
        <f t="shared" si="204"/>
        <v>#DIV/0!</v>
      </c>
      <c r="U1379" s="33" t="e">
        <f>M1379/#REF!%</f>
        <v>#REF!</v>
      </c>
      <c r="V1379" s="19"/>
    </row>
    <row r="1380" spans="1:22" ht="27.6" hidden="1" x14ac:dyDescent="0.3">
      <c r="A1380" s="76"/>
      <c r="B1380" s="34" t="s">
        <v>242</v>
      </c>
      <c r="C1380" s="39" t="s">
        <v>342</v>
      </c>
      <c r="D1380" s="95"/>
      <c r="E1380" s="93">
        <f t="shared" si="205"/>
        <v>0</v>
      </c>
      <c r="F1380" s="95"/>
      <c r="G1380" s="95"/>
      <c r="H1380" s="95"/>
      <c r="I1380" s="93">
        <f t="shared" si="206"/>
        <v>0</v>
      </c>
      <c r="J1380" s="95"/>
      <c r="K1380" s="95"/>
      <c r="L1380" s="95"/>
      <c r="M1380" s="93">
        <f t="shared" si="207"/>
        <v>0</v>
      </c>
      <c r="N1380" s="95"/>
      <c r="O1380" s="95"/>
      <c r="P1380" s="95"/>
      <c r="Q1380" s="55" t="e">
        <f t="shared" si="201"/>
        <v>#DIV/0!</v>
      </c>
      <c r="R1380" s="55" t="e">
        <f t="shared" si="202"/>
        <v>#DIV/0!</v>
      </c>
      <c r="S1380" s="55" t="e">
        <f t="shared" si="203"/>
        <v>#DIV/0!</v>
      </c>
      <c r="T1380" s="55" t="e">
        <f t="shared" si="204"/>
        <v>#DIV/0!</v>
      </c>
      <c r="U1380" s="33" t="e">
        <f>M1380/#REF!%</f>
        <v>#REF!</v>
      </c>
      <c r="V1380" s="19"/>
    </row>
    <row r="1381" spans="1:22" ht="27.6" hidden="1" x14ac:dyDescent="0.3">
      <c r="A1381" s="76"/>
      <c r="B1381" s="34" t="s">
        <v>243</v>
      </c>
      <c r="C1381" s="39" t="s">
        <v>343</v>
      </c>
      <c r="D1381" s="95"/>
      <c r="E1381" s="93">
        <f t="shared" si="205"/>
        <v>0</v>
      </c>
      <c r="F1381" s="95"/>
      <c r="G1381" s="95"/>
      <c r="H1381" s="95"/>
      <c r="I1381" s="93">
        <f t="shared" si="206"/>
        <v>0</v>
      </c>
      <c r="J1381" s="95"/>
      <c r="K1381" s="95"/>
      <c r="L1381" s="95"/>
      <c r="M1381" s="93">
        <f t="shared" si="207"/>
        <v>0</v>
      </c>
      <c r="N1381" s="95"/>
      <c r="O1381" s="95"/>
      <c r="P1381" s="95"/>
      <c r="Q1381" s="55" t="e">
        <f t="shared" si="201"/>
        <v>#DIV/0!</v>
      </c>
      <c r="R1381" s="55" t="e">
        <f t="shared" si="202"/>
        <v>#DIV/0!</v>
      </c>
      <c r="S1381" s="55" t="e">
        <f t="shared" si="203"/>
        <v>#DIV/0!</v>
      </c>
      <c r="T1381" s="55" t="e">
        <f t="shared" si="204"/>
        <v>#DIV/0!</v>
      </c>
      <c r="U1381" s="33" t="e">
        <f>M1381/#REF!%</f>
        <v>#REF!</v>
      </c>
      <c r="V1381" s="19"/>
    </row>
    <row r="1382" spans="1:22" ht="27.6" hidden="1" x14ac:dyDescent="0.3">
      <c r="A1382" s="76"/>
      <c r="B1382" s="34" t="s">
        <v>244</v>
      </c>
      <c r="C1382" s="39" t="s">
        <v>344</v>
      </c>
      <c r="D1382" s="95"/>
      <c r="E1382" s="93">
        <f t="shared" si="205"/>
        <v>0</v>
      </c>
      <c r="F1382" s="95"/>
      <c r="G1382" s="95"/>
      <c r="H1382" s="95"/>
      <c r="I1382" s="93">
        <f t="shared" si="206"/>
        <v>0</v>
      </c>
      <c r="J1382" s="95"/>
      <c r="K1382" s="95"/>
      <c r="L1382" s="95"/>
      <c r="M1382" s="93">
        <f t="shared" si="207"/>
        <v>0</v>
      </c>
      <c r="N1382" s="95"/>
      <c r="O1382" s="95"/>
      <c r="P1382" s="95"/>
      <c r="Q1382" s="55" t="e">
        <f t="shared" si="201"/>
        <v>#DIV/0!</v>
      </c>
      <c r="R1382" s="55" t="e">
        <f t="shared" si="202"/>
        <v>#DIV/0!</v>
      </c>
      <c r="S1382" s="55" t="e">
        <f t="shared" si="203"/>
        <v>#DIV/0!</v>
      </c>
      <c r="T1382" s="55" t="e">
        <f t="shared" si="204"/>
        <v>#DIV/0!</v>
      </c>
      <c r="U1382" s="33" t="e">
        <f>M1382/#REF!%</f>
        <v>#REF!</v>
      </c>
      <c r="V1382" s="19"/>
    </row>
    <row r="1383" spans="1:22" ht="27.6" hidden="1" x14ac:dyDescent="0.3">
      <c r="A1383" s="76"/>
      <c r="B1383" s="34" t="s">
        <v>245</v>
      </c>
      <c r="C1383" s="39" t="s">
        <v>345</v>
      </c>
      <c r="D1383" s="95"/>
      <c r="E1383" s="93">
        <f t="shared" si="205"/>
        <v>0</v>
      </c>
      <c r="F1383" s="95"/>
      <c r="G1383" s="95"/>
      <c r="H1383" s="95"/>
      <c r="I1383" s="93">
        <f t="shared" si="206"/>
        <v>0</v>
      </c>
      <c r="J1383" s="95"/>
      <c r="K1383" s="95"/>
      <c r="L1383" s="95"/>
      <c r="M1383" s="93">
        <f t="shared" si="207"/>
        <v>0</v>
      </c>
      <c r="N1383" s="95"/>
      <c r="O1383" s="95"/>
      <c r="P1383" s="95"/>
      <c r="Q1383" s="55" t="e">
        <f t="shared" si="201"/>
        <v>#DIV/0!</v>
      </c>
      <c r="R1383" s="55" t="e">
        <f t="shared" si="202"/>
        <v>#DIV/0!</v>
      </c>
      <c r="S1383" s="55" t="e">
        <f t="shared" si="203"/>
        <v>#DIV/0!</v>
      </c>
      <c r="T1383" s="55" t="e">
        <f t="shared" si="204"/>
        <v>#DIV/0!</v>
      </c>
      <c r="U1383" s="33" t="e">
        <f>M1383/#REF!%</f>
        <v>#REF!</v>
      </c>
      <c r="V1383" s="19"/>
    </row>
    <row r="1384" spans="1:22" ht="69" hidden="1" x14ac:dyDescent="0.3">
      <c r="A1384" s="76"/>
      <c r="B1384" s="34" t="s">
        <v>246</v>
      </c>
      <c r="C1384" s="39" t="s">
        <v>346</v>
      </c>
      <c r="D1384" s="95"/>
      <c r="E1384" s="93">
        <f t="shared" si="205"/>
        <v>0</v>
      </c>
      <c r="F1384" s="95"/>
      <c r="G1384" s="95"/>
      <c r="H1384" s="95"/>
      <c r="I1384" s="93">
        <f t="shared" si="206"/>
        <v>0</v>
      </c>
      <c r="J1384" s="95"/>
      <c r="K1384" s="95"/>
      <c r="L1384" s="95"/>
      <c r="M1384" s="93">
        <f t="shared" si="207"/>
        <v>0</v>
      </c>
      <c r="N1384" s="95"/>
      <c r="O1384" s="95"/>
      <c r="P1384" s="95"/>
      <c r="Q1384" s="55" t="e">
        <f t="shared" si="201"/>
        <v>#DIV/0!</v>
      </c>
      <c r="R1384" s="55" t="e">
        <f t="shared" si="202"/>
        <v>#DIV/0!</v>
      </c>
      <c r="S1384" s="55" t="e">
        <f t="shared" si="203"/>
        <v>#DIV/0!</v>
      </c>
      <c r="T1384" s="55" t="e">
        <f t="shared" si="204"/>
        <v>#DIV/0!</v>
      </c>
      <c r="U1384" s="33" t="e">
        <f>M1384/#REF!%</f>
        <v>#REF!</v>
      </c>
      <c r="V1384" s="19"/>
    </row>
    <row r="1385" spans="1:22" ht="13.8" hidden="1" x14ac:dyDescent="0.3">
      <c r="A1385" s="76"/>
      <c r="B1385" s="34" t="s">
        <v>247</v>
      </c>
      <c r="C1385" s="37" t="s">
        <v>347</v>
      </c>
      <c r="D1385" s="95"/>
      <c r="E1385" s="93">
        <f t="shared" si="205"/>
        <v>0</v>
      </c>
      <c r="F1385" s="95"/>
      <c r="G1385" s="95"/>
      <c r="H1385" s="95"/>
      <c r="I1385" s="93">
        <f t="shared" si="206"/>
        <v>0</v>
      </c>
      <c r="J1385" s="95"/>
      <c r="K1385" s="95"/>
      <c r="L1385" s="95"/>
      <c r="M1385" s="93">
        <f t="shared" si="207"/>
        <v>0</v>
      </c>
      <c r="N1385" s="95"/>
      <c r="O1385" s="95"/>
      <c r="P1385" s="95"/>
      <c r="Q1385" s="55" t="e">
        <f t="shared" si="201"/>
        <v>#DIV/0!</v>
      </c>
      <c r="R1385" s="55" t="e">
        <f t="shared" si="202"/>
        <v>#DIV/0!</v>
      </c>
      <c r="S1385" s="55" t="e">
        <f t="shared" si="203"/>
        <v>#DIV/0!</v>
      </c>
      <c r="T1385" s="55" t="e">
        <f t="shared" si="204"/>
        <v>#DIV/0!</v>
      </c>
      <c r="U1385" s="33" t="e">
        <f>M1385/#REF!%</f>
        <v>#REF!</v>
      </c>
      <c r="V1385" s="19"/>
    </row>
    <row r="1386" spans="1:22" ht="13.8" hidden="1" x14ac:dyDescent="0.3">
      <c r="A1386" s="76"/>
      <c r="B1386" s="34" t="s">
        <v>251</v>
      </c>
      <c r="C1386" s="37" t="s">
        <v>348</v>
      </c>
      <c r="D1386" s="95"/>
      <c r="E1386" s="93">
        <f t="shared" si="205"/>
        <v>0</v>
      </c>
      <c r="F1386" s="95"/>
      <c r="G1386" s="95"/>
      <c r="H1386" s="95"/>
      <c r="I1386" s="93">
        <f t="shared" si="206"/>
        <v>0</v>
      </c>
      <c r="J1386" s="95"/>
      <c r="K1386" s="95"/>
      <c r="L1386" s="95"/>
      <c r="M1386" s="93">
        <f t="shared" si="207"/>
        <v>0</v>
      </c>
      <c r="N1386" s="95"/>
      <c r="O1386" s="95"/>
      <c r="P1386" s="95"/>
      <c r="Q1386" s="55" t="e">
        <f t="shared" si="201"/>
        <v>#DIV/0!</v>
      </c>
      <c r="R1386" s="55" t="e">
        <f t="shared" si="202"/>
        <v>#DIV/0!</v>
      </c>
      <c r="S1386" s="55" t="e">
        <f t="shared" si="203"/>
        <v>#DIV/0!</v>
      </c>
      <c r="T1386" s="55" t="e">
        <f t="shared" si="204"/>
        <v>#DIV/0!</v>
      </c>
      <c r="U1386" s="33" t="e">
        <f>M1386/#REF!%</f>
        <v>#REF!</v>
      </c>
      <c r="V1386" s="19"/>
    </row>
    <row r="1387" spans="1:22" ht="13.8" hidden="1" x14ac:dyDescent="0.3">
      <c r="A1387" s="76"/>
      <c r="B1387" s="34" t="s">
        <v>252</v>
      </c>
      <c r="C1387" s="38" t="s">
        <v>349</v>
      </c>
      <c r="D1387" s="95"/>
      <c r="E1387" s="93">
        <f t="shared" si="205"/>
        <v>0</v>
      </c>
      <c r="F1387" s="95"/>
      <c r="G1387" s="95"/>
      <c r="H1387" s="95"/>
      <c r="I1387" s="93">
        <f t="shared" si="206"/>
        <v>0</v>
      </c>
      <c r="J1387" s="95"/>
      <c r="K1387" s="95"/>
      <c r="L1387" s="95"/>
      <c r="M1387" s="93">
        <f t="shared" si="207"/>
        <v>0</v>
      </c>
      <c r="N1387" s="95"/>
      <c r="O1387" s="95"/>
      <c r="P1387" s="95"/>
      <c r="Q1387" s="55" t="e">
        <f t="shared" si="201"/>
        <v>#DIV/0!</v>
      </c>
      <c r="R1387" s="55" t="e">
        <f t="shared" si="202"/>
        <v>#DIV/0!</v>
      </c>
      <c r="S1387" s="55" t="e">
        <f t="shared" si="203"/>
        <v>#DIV/0!</v>
      </c>
      <c r="T1387" s="55" t="e">
        <f t="shared" si="204"/>
        <v>#DIV/0!</v>
      </c>
      <c r="U1387" s="33" t="e">
        <f>M1387/#REF!%</f>
        <v>#REF!</v>
      </c>
      <c r="V1387" s="19"/>
    </row>
    <row r="1388" spans="1:22" ht="27.6" hidden="1" x14ac:dyDescent="0.3">
      <c r="A1388" s="76"/>
      <c r="B1388" s="34" t="s">
        <v>253</v>
      </c>
      <c r="C1388" s="39" t="s">
        <v>350</v>
      </c>
      <c r="D1388" s="95"/>
      <c r="E1388" s="93">
        <f t="shared" si="205"/>
        <v>0</v>
      </c>
      <c r="F1388" s="95"/>
      <c r="G1388" s="95"/>
      <c r="H1388" s="95"/>
      <c r="I1388" s="93">
        <f t="shared" si="206"/>
        <v>0</v>
      </c>
      <c r="J1388" s="95"/>
      <c r="K1388" s="95"/>
      <c r="L1388" s="95"/>
      <c r="M1388" s="93">
        <f t="shared" si="207"/>
        <v>0</v>
      </c>
      <c r="N1388" s="95"/>
      <c r="O1388" s="95"/>
      <c r="P1388" s="95"/>
      <c r="Q1388" s="55" t="e">
        <f t="shared" si="201"/>
        <v>#DIV/0!</v>
      </c>
      <c r="R1388" s="55" t="e">
        <f t="shared" si="202"/>
        <v>#DIV/0!</v>
      </c>
      <c r="S1388" s="55" t="e">
        <f t="shared" si="203"/>
        <v>#DIV/0!</v>
      </c>
      <c r="T1388" s="55" t="e">
        <f t="shared" si="204"/>
        <v>#DIV/0!</v>
      </c>
      <c r="U1388" s="33" t="e">
        <f>M1388/#REF!%</f>
        <v>#REF!</v>
      </c>
      <c r="V1388" s="19"/>
    </row>
    <row r="1389" spans="1:22" ht="27.6" hidden="1" x14ac:dyDescent="0.3">
      <c r="A1389" s="76"/>
      <c r="B1389" s="34" t="s">
        <v>254</v>
      </c>
      <c r="C1389" s="39" t="s">
        <v>351</v>
      </c>
      <c r="D1389" s="95"/>
      <c r="E1389" s="93">
        <f t="shared" si="205"/>
        <v>0</v>
      </c>
      <c r="F1389" s="95"/>
      <c r="G1389" s="95"/>
      <c r="H1389" s="95"/>
      <c r="I1389" s="93">
        <f t="shared" si="206"/>
        <v>0</v>
      </c>
      <c r="J1389" s="95"/>
      <c r="K1389" s="95"/>
      <c r="L1389" s="95"/>
      <c r="M1389" s="93">
        <f t="shared" si="207"/>
        <v>0</v>
      </c>
      <c r="N1389" s="95"/>
      <c r="O1389" s="95"/>
      <c r="P1389" s="95"/>
      <c r="Q1389" s="55" t="e">
        <f t="shared" si="201"/>
        <v>#DIV/0!</v>
      </c>
      <c r="R1389" s="55" t="e">
        <f t="shared" si="202"/>
        <v>#DIV/0!</v>
      </c>
      <c r="S1389" s="55" t="e">
        <f t="shared" si="203"/>
        <v>#DIV/0!</v>
      </c>
      <c r="T1389" s="55" t="e">
        <f t="shared" si="204"/>
        <v>#DIV/0!</v>
      </c>
      <c r="U1389" s="33" t="e">
        <f>M1389/#REF!%</f>
        <v>#REF!</v>
      </c>
      <c r="V1389" s="19"/>
    </row>
    <row r="1390" spans="1:22" ht="13.8" hidden="1" x14ac:dyDescent="0.3">
      <c r="A1390" s="76"/>
      <c r="B1390" s="34" t="s">
        <v>255</v>
      </c>
      <c r="C1390" s="38" t="s">
        <v>352</v>
      </c>
      <c r="D1390" s="95"/>
      <c r="E1390" s="93">
        <f t="shared" si="205"/>
        <v>0</v>
      </c>
      <c r="F1390" s="95"/>
      <c r="G1390" s="95"/>
      <c r="H1390" s="95"/>
      <c r="I1390" s="93">
        <f t="shared" si="206"/>
        <v>0</v>
      </c>
      <c r="J1390" s="95"/>
      <c r="K1390" s="95"/>
      <c r="L1390" s="95"/>
      <c r="M1390" s="93">
        <f t="shared" si="207"/>
        <v>0</v>
      </c>
      <c r="N1390" s="95"/>
      <c r="O1390" s="95"/>
      <c r="P1390" s="95"/>
      <c r="Q1390" s="55" t="e">
        <f t="shared" si="201"/>
        <v>#DIV/0!</v>
      </c>
      <c r="R1390" s="55" t="e">
        <f t="shared" si="202"/>
        <v>#DIV/0!</v>
      </c>
      <c r="S1390" s="55" t="e">
        <f t="shared" si="203"/>
        <v>#DIV/0!</v>
      </c>
      <c r="T1390" s="55" t="e">
        <f t="shared" si="204"/>
        <v>#DIV/0!</v>
      </c>
      <c r="U1390" s="33" t="e">
        <f>M1390/#REF!%</f>
        <v>#REF!</v>
      </c>
      <c r="V1390" s="19"/>
    </row>
    <row r="1391" spans="1:22" ht="27.6" hidden="1" x14ac:dyDescent="0.3">
      <c r="A1391" s="76"/>
      <c r="B1391" s="34" t="s">
        <v>256</v>
      </c>
      <c r="C1391" s="39" t="s">
        <v>350</v>
      </c>
      <c r="D1391" s="95"/>
      <c r="E1391" s="93">
        <f t="shared" si="205"/>
        <v>0</v>
      </c>
      <c r="F1391" s="95"/>
      <c r="G1391" s="95"/>
      <c r="H1391" s="95"/>
      <c r="I1391" s="93">
        <f t="shared" si="206"/>
        <v>0</v>
      </c>
      <c r="J1391" s="95"/>
      <c r="K1391" s="95"/>
      <c r="L1391" s="95"/>
      <c r="M1391" s="93">
        <f t="shared" si="207"/>
        <v>0</v>
      </c>
      <c r="N1391" s="95"/>
      <c r="O1391" s="95"/>
      <c r="P1391" s="95"/>
      <c r="Q1391" s="55" t="e">
        <f t="shared" si="201"/>
        <v>#DIV/0!</v>
      </c>
      <c r="R1391" s="55" t="e">
        <f t="shared" si="202"/>
        <v>#DIV/0!</v>
      </c>
      <c r="S1391" s="55" t="e">
        <f t="shared" si="203"/>
        <v>#DIV/0!</v>
      </c>
      <c r="T1391" s="55" t="e">
        <f t="shared" si="204"/>
        <v>#DIV/0!</v>
      </c>
      <c r="U1391" s="33" t="e">
        <f>M1391/#REF!%</f>
        <v>#REF!</v>
      </c>
      <c r="V1391" s="19"/>
    </row>
    <row r="1392" spans="1:22" ht="27.6" hidden="1" x14ac:dyDescent="0.3">
      <c r="A1392" s="76"/>
      <c r="B1392" s="34" t="s">
        <v>257</v>
      </c>
      <c r="C1392" s="39" t="s">
        <v>351</v>
      </c>
      <c r="D1392" s="95"/>
      <c r="E1392" s="93">
        <f t="shared" si="205"/>
        <v>0</v>
      </c>
      <c r="F1392" s="95"/>
      <c r="G1392" s="95"/>
      <c r="H1392" s="95"/>
      <c r="I1392" s="93">
        <f t="shared" si="206"/>
        <v>0</v>
      </c>
      <c r="J1392" s="95"/>
      <c r="K1392" s="95"/>
      <c r="L1392" s="95"/>
      <c r="M1392" s="93">
        <f t="shared" si="207"/>
        <v>0</v>
      </c>
      <c r="N1392" s="95"/>
      <c r="O1392" s="95"/>
      <c r="P1392" s="95"/>
      <c r="Q1392" s="55" t="e">
        <f t="shared" si="201"/>
        <v>#DIV/0!</v>
      </c>
      <c r="R1392" s="55" t="e">
        <f t="shared" si="202"/>
        <v>#DIV/0!</v>
      </c>
      <c r="S1392" s="55" t="e">
        <f t="shared" si="203"/>
        <v>#DIV/0!</v>
      </c>
      <c r="T1392" s="55" t="e">
        <f t="shared" si="204"/>
        <v>#DIV/0!</v>
      </c>
      <c r="U1392" s="33" t="e">
        <f>M1392/#REF!%</f>
        <v>#REF!</v>
      </c>
      <c r="V1392" s="19"/>
    </row>
    <row r="1393" spans="1:22" ht="41.4" hidden="1" x14ac:dyDescent="0.3">
      <c r="A1393" s="76"/>
      <c r="B1393" s="34" t="s">
        <v>258</v>
      </c>
      <c r="C1393" s="38" t="s">
        <v>353</v>
      </c>
      <c r="D1393" s="95"/>
      <c r="E1393" s="93">
        <f t="shared" si="205"/>
        <v>0</v>
      </c>
      <c r="F1393" s="95"/>
      <c r="G1393" s="95"/>
      <c r="H1393" s="95"/>
      <c r="I1393" s="93">
        <f t="shared" si="206"/>
        <v>0</v>
      </c>
      <c r="J1393" s="95"/>
      <c r="K1393" s="95"/>
      <c r="L1393" s="95"/>
      <c r="M1393" s="93">
        <f t="shared" si="207"/>
        <v>0</v>
      </c>
      <c r="N1393" s="95"/>
      <c r="O1393" s="95"/>
      <c r="P1393" s="95"/>
      <c r="Q1393" s="55" t="e">
        <f t="shared" si="201"/>
        <v>#DIV/0!</v>
      </c>
      <c r="R1393" s="55" t="e">
        <f t="shared" si="202"/>
        <v>#DIV/0!</v>
      </c>
      <c r="S1393" s="55" t="e">
        <f t="shared" si="203"/>
        <v>#DIV/0!</v>
      </c>
      <c r="T1393" s="55" t="e">
        <f t="shared" si="204"/>
        <v>#DIV/0!</v>
      </c>
      <c r="U1393" s="33" t="e">
        <f>M1393/#REF!%</f>
        <v>#REF!</v>
      </c>
      <c r="V1393" s="19"/>
    </row>
    <row r="1394" spans="1:22" ht="27.6" hidden="1" x14ac:dyDescent="0.3">
      <c r="A1394" s="76"/>
      <c r="B1394" s="34" t="s">
        <v>259</v>
      </c>
      <c r="C1394" s="39" t="s">
        <v>350</v>
      </c>
      <c r="D1394" s="95"/>
      <c r="E1394" s="93">
        <f t="shared" si="205"/>
        <v>0</v>
      </c>
      <c r="F1394" s="95"/>
      <c r="G1394" s="95"/>
      <c r="H1394" s="95"/>
      <c r="I1394" s="93">
        <f t="shared" si="206"/>
        <v>0</v>
      </c>
      <c r="J1394" s="95"/>
      <c r="K1394" s="95"/>
      <c r="L1394" s="95"/>
      <c r="M1394" s="93">
        <f t="shared" si="207"/>
        <v>0</v>
      </c>
      <c r="N1394" s="95"/>
      <c r="O1394" s="95"/>
      <c r="P1394" s="95"/>
      <c r="Q1394" s="55" t="e">
        <f t="shared" si="201"/>
        <v>#DIV/0!</v>
      </c>
      <c r="R1394" s="55" t="e">
        <f t="shared" si="202"/>
        <v>#DIV/0!</v>
      </c>
      <c r="S1394" s="55" t="e">
        <f t="shared" si="203"/>
        <v>#DIV/0!</v>
      </c>
      <c r="T1394" s="55" t="e">
        <f t="shared" si="204"/>
        <v>#DIV/0!</v>
      </c>
      <c r="U1394" s="33" t="e">
        <f>M1394/#REF!%</f>
        <v>#REF!</v>
      </c>
      <c r="V1394" s="19"/>
    </row>
    <row r="1395" spans="1:22" ht="27.6" hidden="1" x14ac:dyDescent="0.3">
      <c r="A1395" s="76"/>
      <c r="B1395" s="34" t="s">
        <v>260</v>
      </c>
      <c r="C1395" s="39" t="s">
        <v>351</v>
      </c>
      <c r="D1395" s="95"/>
      <c r="E1395" s="93">
        <f t="shared" si="205"/>
        <v>0</v>
      </c>
      <c r="F1395" s="95"/>
      <c r="G1395" s="95"/>
      <c r="H1395" s="95"/>
      <c r="I1395" s="93">
        <f t="shared" si="206"/>
        <v>0</v>
      </c>
      <c r="J1395" s="95"/>
      <c r="K1395" s="95"/>
      <c r="L1395" s="95"/>
      <c r="M1395" s="93">
        <f t="shared" si="207"/>
        <v>0</v>
      </c>
      <c r="N1395" s="95"/>
      <c r="O1395" s="95"/>
      <c r="P1395" s="95"/>
      <c r="Q1395" s="55" t="e">
        <f t="shared" si="201"/>
        <v>#DIV/0!</v>
      </c>
      <c r="R1395" s="55" t="e">
        <f t="shared" si="202"/>
        <v>#DIV/0!</v>
      </c>
      <c r="S1395" s="55" t="e">
        <f t="shared" si="203"/>
        <v>#DIV/0!</v>
      </c>
      <c r="T1395" s="55" t="e">
        <f t="shared" si="204"/>
        <v>#DIV/0!</v>
      </c>
      <c r="U1395" s="33" t="e">
        <f>M1395/#REF!%</f>
        <v>#REF!</v>
      </c>
      <c r="V1395" s="19"/>
    </row>
    <row r="1396" spans="1:22" ht="13.8" hidden="1" x14ac:dyDescent="0.3">
      <c r="A1396" s="76"/>
      <c r="B1396" s="34" t="s">
        <v>261</v>
      </c>
      <c r="C1396" s="37" t="s">
        <v>354</v>
      </c>
      <c r="D1396" s="95"/>
      <c r="E1396" s="93">
        <f t="shared" si="205"/>
        <v>0</v>
      </c>
      <c r="F1396" s="95"/>
      <c r="G1396" s="95"/>
      <c r="H1396" s="95"/>
      <c r="I1396" s="93">
        <f t="shared" si="206"/>
        <v>0</v>
      </c>
      <c r="J1396" s="95"/>
      <c r="K1396" s="95"/>
      <c r="L1396" s="95"/>
      <c r="M1396" s="93">
        <f t="shared" si="207"/>
        <v>0</v>
      </c>
      <c r="N1396" s="95"/>
      <c r="O1396" s="95"/>
      <c r="P1396" s="95"/>
      <c r="Q1396" s="55" t="e">
        <f t="shared" si="201"/>
        <v>#DIV/0!</v>
      </c>
      <c r="R1396" s="55" t="e">
        <f t="shared" si="202"/>
        <v>#DIV/0!</v>
      </c>
      <c r="S1396" s="55" t="e">
        <f t="shared" si="203"/>
        <v>#DIV/0!</v>
      </c>
      <c r="T1396" s="55" t="e">
        <f t="shared" si="204"/>
        <v>#DIV/0!</v>
      </c>
      <c r="U1396" s="33" t="e">
        <f>M1396/#REF!%</f>
        <v>#REF!</v>
      </c>
      <c r="V1396" s="19"/>
    </row>
    <row r="1397" spans="1:22" ht="41.4" hidden="1" x14ac:dyDescent="0.3">
      <c r="A1397" s="76"/>
      <c r="B1397" s="34" t="s">
        <v>262</v>
      </c>
      <c r="C1397" s="38" t="s">
        <v>355</v>
      </c>
      <c r="D1397" s="95"/>
      <c r="E1397" s="93">
        <f t="shared" si="205"/>
        <v>0</v>
      </c>
      <c r="F1397" s="95"/>
      <c r="G1397" s="95"/>
      <c r="H1397" s="95"/>
      <c r="I1397" s="93">
        <f t="shared" si="206"/>
        <v>0</v>
      </c>
      <c r="J1397" s="95"/>
      <c r="K1397" s="95"/>
      <c r="L1397" s="95"/>
      <c r="M1397" s="93">
        <f t="shared" si="207"/>
        <v>0</v>
      </c>
      <c r="N1397" s="95"/>
      <c r="O1397" s="95"/>
      <c r="P1397" s="95"/>
      <c r="Q1397" s="55" t="e">
        <f t="shared" si="201"/>
        <v>#DIV/0!</v>
      </c>
      <c r="R1397" s="55" t="e">
        <f t="shared" si="202"/>
        <v>#DIV/0!</v>
      </c>
      <c r="S1397" s="55" t="e">
        <f t="shared" si="203"/>
        <v>#DIV/0!</v>
      </c>
      <c r="T1397" s="55" t="e">
        <f t="shared" si="204"/>
        <v>#DIV/0!</v>
      </c>
      <c r="U1397" s="33" t="e">
        <f>M1397/#REF!%</f>
        <v>#REF!</v>
      </c>
      <c r="V1397" s="19"/>
    </row>
    <row r="1398" spans="1:22" ht="13.8" hidden="1" x14ac:dyDescent="0.3">
      <c r="A1398" s="76"/>
      <c r="B1398" s="34" t="s">
        <v>263</v>
      </c>
      <c r="C1398" s="38" t="s">
        <v>356</v>
      </c>
      <c r="D1398" s="95"/>
      <c r="E1398" s="93">
        <f t="shared" si="205"/>
        <v>0</v>
      </c>
      <c r="F1398" s="95"/>
      <c r="G1398" s="95"/>
      <c r="H1398" s="95"/>
      <c r="I1398" s="93">
        <f t="shared" si="206"/>
        <v>0</v>
      </c>
      <c r="J1398" s="95"/>
      <c r="K1398" s="95"/>
      <c r="L1398" s="95"/>
      <c r="M1398" s="93">
        <f t="shared" si="207"/>
        <v>0</v>
      </c>
      <c r="N1398" s="95"/>
      <c r="O1398" s="95"/>
      <c r="P1398" s="95"/>
      <c r="Q1398" s="55" t="e">
        <f t="shared" si="201"/>
        <v>#DIV/0!</v>
      </c>
      <c r="R1398" s="55" t="e">
        <f t="shared" si="202"/>
        <v>#DIV/0!</v>
      </c>
      <c r="S1398" s="55" t="e">
        <f t="shared" si="203"/>
        <v>#DIV/0!</v>
      </c>
      <c r="T1398" s="55" t="e">
        <f t="shared" si="204"/>
        <v>#DIV/0!</v>
      </c>
      <c r="U1398" s="33" t="e">
        <f>M1398/#REF!%</f>
        <v>#REF!</v>
      </c>
      <c r="V1398" s="19"/>
    </row>
    <row r="1399" spans="1:22" ht="27.6" hidden="1" x14ac:dyDescent="0.3">
      <c r="A1399" s="76"/>
      <c r="B1399" s="34" t="s">
        <v>264</v>
      </c>
      <c r="C1399" s="39" t="s">
        <v>357</v>
      </c>
      <c r="D1399" s="95"/>
      <c r="E1399" s="93">
        <f t="shared" si="205"/>
        <v>0</v>
      </c>
      <c r="F1399" s="95"/>
      <c r="G1399" s="95"/>
      <c r="H1399" s="95"/>
      <c r="I1399" s="93">
        <f t="shared" si="206"/>
        <v>0</v>
      </c>
      <c r="J1399" s="95"/>
      <c r="K1399" s="95"/>
      <c r="L1399" s="95"/>
      <c r="M1399" s="93">
        <f t="shared" si="207"/>
        <v>0</v>
      </c>
      <c r="N1399" s="95"/>
      <c r="O1399" s="95"/>
      <c r="P1399" s="95"/>
      <c r="Q1399" s="55" t="e">
        <f t="shared" si="201"/>
        <v>#DIV/0!</v>
      </c>
      <c r="R1399" s="55" t="e">
        <f t="shared" si="202"/>
        <v>#DIV/0!</v>
      </c>
      <c r="S1399" s="55" t="e">
        <f t="shared" si="203"/>
        <v>#DIV/0!</v>
      </c>
      <c r="T1399" s="55" t="e">
        <f t="shared" si="204"/>
        <v>#DIV/0!</v>
      </c>
      <c r="U1399" s="33" t="e">
        <f>M1399/#REF!%</f>
        <v>#REF!</v>
      </c>
      <c r="V1399" s="19"/>
    </row>
    <row r="1400" spans="1:22" ht="27.6" hidden="1" x14ac:dyDescent="0.3">
      <c r="A1400" s="76"/>
      <c r="B1400" s="34" t="s">
        <v>265</v>
      </c>
      <c r="C1400" s="39" t="s">
        <v>358</v>
      </c>
      <c r="D1400" s="95"/>
      <c r="E1400" s="93">
        <f t="shared" si="205"/>
        <v>0</v>
      </c>
      <c r="F1400" s="95"/>
      <c r="G1400" s="95"/>
      <c r="H1400" s="95"/>
      <c r="I1400" s="93">
        <f t="shared" si="206"/>
        <v>0</v>
      </c>
      <c r="J1400" s="95"/>
      <c r="K1400" s="95"/>
      <c r="L1400" s="95"/>
      <c r="M1400" s="93">
        <f t="shared" si="207"/>
        <v>0</v>
      </c>
      <c r="N1400" s="95"/>
      <c r="O1400" s="95"/>
      <c r="P1400" s="95"/>
      <c r="Q1400" s="55" t="e">
        <f t="shared" si="201"/>
        <v>#DIV/0!</v>
      </c>
      <c r="R1400" s="55" t="e">
        <f t="shared" si="202"/>
        <v>#DIV/0!</v>
      </c>
      <c r="S1400" s="55" t="e">
        <f t="shared" si="203"/>
        <v>#DIV/0!</v>
      </c>
      <c r="T1400" s="55" t="e">
        <f t="shared" si="204"/>
        <v>#DIV/0!</v>
      </c>
      <c r="U1400" s="33" t="e">
        <f>M1400/#REF!%</f>
        <v>#REF!</v>
      </c>
      <c r="V1400" s="19"/>
    </row>
    <row r="1401" spans="1:22" ht="27.6" hidden="1" x14ac:dyDescent="0.3">
      <c r="A1401" s="76"/>
      <c r="B1401" s="34" t="s">
        <v>145</v>
      </c>
      <c r="C1401" s="36" t="s">
        <v>359</v>
      </c>
      <c r="D1401" s="95"/>
      <c r="E1401" s="93">
        <f t="shared" si="205"/>
        <v>0</v>
      </c>
      <c r="F1401" s="95"/>
      <c r="G1401" s="95"/>
      <c r="H1401" s="95"/>
      <c r="I1401" s="93">
        <f t="shared" si="206"/>
        <v>0</v>
      </c>
      <c r="J1401" s="95"/>
      <c r="K1401" s="95"/>
      <c r="L1401" s="95"/>
      <c r="M1401" s="93">
        <f t="shared" si="207"/>
        <v>0</v>
      </c>
      <c r="N1401" s="95"/>
      <c r="O1401" s="95"/>
      <c r="P1401" s="95"/>
      <c r="Q1401" s="55" t="e">
        <f t="shared" si="201"/>
        <v>#DIV/0!</v>
      </c>
      <c r="R1401" s="55" t="e">
        <f t="shared" si="202"/>
        <v>#DIV/0!</v>
      </c>
      <c r="S1401" s="55" t="e">
        <f t="shared" si="203"/>
        <v>#DIV/0!</v>
      </c>
      <c r="T1401" s="55" t="e">
        <f t="shared" si="204"/>
        <v>#DIV/0!</v>
      </c>
      <c r="U1401" s="33" t="e">
        <f>M1401/#REF!%</f>
        <v>#REF!</v>
      </c>
      <c r="V1401" s="19"/>
    </row>
    <row r="1402" spans="1:22" ht="13.8" hidden="1" x14ac:dyDescent="0.3">
      <c r="A1402" s="76"/>
      <c r="B1402" s="34" t="s">
        <v>146</v>
      </c>
      <c r="C1402" s="42" t="s">
        <v>664</v>
      </c>
      <c r="D1402" s="95"/>
      <c r="E1402" s="93">
        <f t="shared" si="205"/>
        <v>0</v>
      </c>
      <c r="F1402" s="95"/>
      <c r="G1402" s="95"/>
      <c r="H1402" s="95"/>
      <c r="I1402" s="93">
        <f t="shared" si="206"/>
        <v>0</v>
      </c>
      <c r="J1402" s="95"/>
      <c r="K1402" s="95"/>
      <c r="L1402" s="95"/>
      <c r="M1402" s="93">
        <f t="shared" si="207"/>
        <v>0</v>
      </c>
      <c r="N1402" s="95"/>
      <c r="O1402" s="95"/>
      <c r="P1402" s="95"/>
      <c r="Q1402" s="55" t="e">
        <f t="shared" si="201"/>
        <v>#DIV/0!</v>
      </c>
      <c r="R1402" s="55" t="e">
        <f t="shared" si="202"/>
        <v>#DIV/0!</v>
      </c>
      <c r="S1402" s="55" t="e">
        <f t="shared" si="203"/>
        <v>#DIV/0!</v>
      </c>
      <c r="T1402" s="55" t="e">
        <f t="shared" si="204"/>
        <v>#DIV/0!</v>
      </c>
      <c r="U1402" s="33" t="e">
        <f>M1402/#REF!%</f>
        <v>#REF!</v>
      </c>
      <c r="V1402" s="19"/>
    </row>
    <row r="1403" spans="1:22" ht="27.6" hidden="1" x14ac:dyDescent="0.3">
      <c r="A1403" s="76"/>
      <c r="B1403" s="34" t="s">
        <v>266</v>
      </c>
      <c r="C1403" s="38" t="s">
        <v>360</v>
      </c>
      <c r="D1403" s="95"/>
      <c r="E1403" s="93">
        <f t="shared" si="205"/>
        <v>0</v>
      </c>
      <c r="F1403" s="95"/>
      <c r="G1403" s="95"/>
      <c r="H1403" s="95"/>
      <c r="I1403" s="93">
        <f t="shared" si="206"/>
        <v>0</v>
      </c>
      <c r="J1403" s="95"/>
      <c r="K1403" s="95"/>
      <c r="L1403" s="95"/>
      <c r="M1403" s="93">
        <f t="shared" si="207"/>
        <v>0</v>
      </c>
      <c r="N1403" s="95"/>
      <c r="O1403" s="95"/>
      <c r="P1403" s="95"/>
      <c r="Q1403" s="55" t="e">
        <f t="shared" si="201"/>
        <v>#DIV/0!</v>
      </c>
      <c r="R1403" s="55" t="e">
        <f t="shared" si="202"/>
        <v>#DIV/0!</v>
      </c>
      <c r="S1403" s="55" t="e">
        <f t="shared" si="203"/>
        <v>#DIV/0!</v>
      </c>
      <c r="T1403" s="55" t="e">
        <f t="shared" si="204"/>
        <v>#DIV/0!</v>
      </c>
      <c r="U1403" s="33" t="e">
        <f>M1403/#REF!%</f>
        <v>#REF!</v>
      </c>
      <c r="V1403" s="19"/>
    </row>
    <row r="1404" spans="1:22" ht="27.6" hidden="1" x14ac:dyDescent="0.3">
      <c r="A1404" s="76"/>
      <c r="B1404" s="34" t="s">
        <v>267</v>
      </c>
      <c r="C1404" s="39" t="s">
        <v>361</v>
      </c>
      <c r="D1404" s="95"/>
      <c r="E1404" s="93">
        <f t="shared" si="205"/>
        <v>0</v>
      </c>
      <c r="F1404" s="95"/>
      <c r="G1404" s="95"/>
      <c r="H1404" s="95"/>
      <c r="I1404" s="93">
        <f t="shared" si="206"/>
        <v>0</v>
      </c>
      <c r="J1404" s="95"/>
      <c r="K1404" s="95"/>
      <c r="L1404" s="95"/>
      <c r="M1404" s="93">
        <f t="shared" si="207"/>
        <v>0</v>
      </c>
      <c r="N1404" s="95"/>
      <c r="O1404" s="95"/>
      <c r="P1404" s="95"/>
      <c r="Q1404" s="55" t="e">
        <f t="shared" si="201"/>
        <v>#DIV/0!</v>
      </c>
      <c r="R1404" s="55" t="e">
        <f t="shared" si="202"/>
        <v>#DIV/0!</v>
      </c>
      <c r="S1404" s="55" t="e">
        <f t="shared" si="203"/>
        <v>#DIV/0!</v>
      </c>
      <c r="T1404" s="55" t="e">
        <f t="shared" si="204"/>
        <v>#DIV/0!</v>
      </c>
      <c r="U1404" s="33" t="e">
        <f>M1404/#REF!%</f>
        <v>#REF!</v>
      </c>
      <c r="V1404" s="19"/>
    </row>
    <row r="1405" spans="1:22" ht="27.6" hidden="1" x14ac:dyDescent="0.3">
      <c r="A1405" s="76"/>
      <c r="B1405" s="34" t="s">
        <v>268</v>
      </c>
      <c r="C1405" s="39" t="s">
        <v>362</v>
      </c>
      <c r="D1405" s="95"/>
      <c r="E1405" s="93">
        <f t="shared" si="205"/>
        <v>0</v>
      </c>
      <c r="F1405" s="95"/>
      <c r="G1405" s="95"/>
      <c r="H1405" s="95"/>
      <c r="I1405" s="93">
        <f t="shared" si="206"/>
        <v>0</v>
      </c>
      <c r="J1405" s="95"/>
      <c r="K1405" s="95"/>
      <c r="L1405" s="95"/>
      <c r="M1405" s="93">
        <f t="shared" si="207"/>
        <v>0</v>
      </c>
      <c r="N1405" s="95"/>
      <c r="O1405" s="95"/>
      <c r="P1405" s="95"/>
      <c r="Q1405" s="55" t="e">
        <f t="shared" si="201"/>
        <v>#DIV/0!</v>
      </c>
      <c r="R1405" s="55" t="e">
        <f t="shared" si="202"/>
        <v>#DIV/0!</v>
      </c>
      <c r="S1405" s="55" t="e">
        <f t="shared" si="203"/>
        <v>#DIV/0!</v>
      </c>
      <c r="T1405" s="55" t="e">
        <f t="shared" si="204"/>
        <v>#DIV/0!</v>
      </c>
      <c r="U1405" s="33" t="e">
        <f>M1405/#REF!%</f>
        <v>#REF!</v>
      </c>
      <c r="V1405" s="19"/>
    </row>
    <row r="1406" spans="1:22" ht="27.6" hidden="1" x14ac:dyDescent="0.3">
      <c r="A1406" s="76"/>
      <c r="B1406" s="34" t="s">
        <v>269</v>
      </c>
      <c r="C1406" s="39" t="s">
        <v>363</v>
      </c>
      <c r="D1406" s="95"/>
      <c r="E1406" s="93">
        <f t="shared" si="205"/>
        <v>0</v>
      </c>
      <c r="F1406" s="95"/>
      <c r="G1406" s="95"/>
      <c r="H1406" s="95"/>
      <c r="I1406" s="93">
        <f t="shared" si="206"/>
        <v>0</v>
      </c>
      <c r="J1406" s="95"/>
      <c r="K1406" s="95"/>
      <c r="L1406" s="95"/>
      <c r="M1406" s="93">
        <f t="shared" si="207"/>
        <v>0</v>
      </c>
      <c r="N1406" s="95"/>
      <c r="O1406" s="95"/>
      <c r="P1406" s="95"/>
      <c r="Q1406" s="55" t="e">
        <f t="shared" si="201"/>
        <v>#DIV/0!</v>
      </c>
      <c r="R1406" s="55" t="e">
        <f t="shared" si="202"/>
        <v>#DIV/0!</v>
      </c>
      <c r="S1406" s="55" t="e">
        <f t="shared" si="203"/>
        <v>#DIV/0!</v>
      </c>
      <c r="T1406" s="55" t="e">
        <f t="shared" si="204"/>
        <v>#DIV/0!</v>
      </c>
      <c r="U1406" s="33" t="e">
        <f>M1406/#REF!%</f>
        <v>#REF!</v>
      </c>
      <c r="V1406" s="19"/>
    </row>
    <row r="1407" spans="1:22" ht="27.6" hidden="1" x14ac:dyDescent="0.3">
      <c r="A1407" s="76"/>
      <c r="B1407" s="34" t="s">
        <v>270</v>
      </c>
      <c r="C1407" s="39" t="s">
        <v>364</v>
      </c>
      <c r="D1407" s="95"/>
      <c r="E1407" s="93">
        <f t="shared" si="205"/>
        <v>0</v>
      </c>
      <c r="F1407" s="95"/>
      <c r="G1407" s="95"/>
      <c r="H1407" s="95"/>
      <c r="I1407" s="93">
        <f t="shared" si="206"/>
        <v>0</v>
      </c>
      <c r="J1407" s="95"/>
      <c r="K1407" s="95"/>
      <c r="L1407" s="95"/>
      <c r="M1407" s="93">
        <f t="shared" si="207"/>
        <v>0</v>
      </c>
      <c r="N1407" s="95"/>
      <c r="O1407" s="95"/>
      <c r="P1407" s="95"/>
      <c r="Q1407" s="55" t="e">
        <f t="shared" si="201"/>
        <v>#DIV/0!</v>
      </c>
      <c r="R1407" s="55" t="e">
        <f t="shared" si="202"/>
        <v>#DIV/0!</v>
      </c>
      <c r="S1407" s="55" t="e">
        <f t="shared" si="203"/>
        <v>#DIV/0!</v>
      </c>
      <c r="T1407" s="55" t="e">
        <f t="shared" si="204"/>
        <v>#DIV/0!</v>
      </c>
      <c r="U1407" s="33" t="e">
        <f>M1407/#REF!%</f>
        <v>#REF!</v>
      </c>
      <c r="V1407" s="19"/>
    </row>
    <row r="1408" spans="1:22" ht="41.4" hidden="1" x14ac:dyDescent="0.3">
      <c r="A1408" s="76"/>
      <c r="B1408" s="34" t="s">
        <v>271</v>
      </c>
      <c r="C1408" s="39" t="s">
        <v>365</v>
      </c>
      <c r="D1408" s="95"/>
      <c r="E1408" s="93">
        <f t="shared" si="205"/>
        <v>0</v>
      </c>
      <c r="F1408" s="95"/>
      <c r="G1408" s="95"/>
      <c r="H1408" s="95"/>
      <c r="I1408" s="93">
        <f t="shared" si="206"/>
        <v>0</v>
      </c>
      <c r="J1408" s="95"/>
      <c r="K1408" s="95"/>
      <c r="L1408" s="95"/>
      <c r="M1408" s="93">
        <f t="shared" si="207"/>
        <v>0</v>
      </c>
      <c r="N1408" s="95"/>
      <c r="O1408" s="95"/>
      <c r="P1408" s="95"/>
      <c r="Q1408" s="55" t="e">
        <f t="shared" si="201"/>
        <v>#DIV/0!</v>
      </c>
      <c r="R1408" s="55" t="e">
        <f t="shared" si="202"/>
        <v>#DIV/0!</v>
      </c>
      <c r="S1408" s="55" t="e">
        <f t="shared" si="203"/>
        <v>#DIV/0!</v>
      </c>
      <c r="T1408" s="55" t="e">
        <f t="shared" si="204"/>
        <v>#DIV/0!</v>
      </c>
      <c r="U1408" s="33" t="e">
        <f>M1408/#REF!%</f>
        <v>#REF!</v>
      </c>
      <c r="V1408" s="19"/>
    </row>
    <row r="1409" spans="1:22" ht="27.6" hidden="1" x14ac:dyDescent="0.3">
      <c r="A1409" s="76"/>
      <c r="B1409" s="34" t="s">
        <v>272</v>
      </c>
      <c r="C1409" s="39" t="s">
        <v>366</v>
      </c>
      <c r="D1409" s="95"/>
      <c r="E1409" s="93">
        <f t="shared" si="205"/>
        <v>0</v>
      </c>
      <c r="F1409" s="95"/>
      <c r="G1409" s="95"/>
      <c r="H1409" s="95"/>
      <c r="I1409" s="93">
        <f t="shared" si="206"/>
        <v>0</v>
      </c>
      <c r="J1409" s="95"/>
      <c r="K1409" s="95"/>
      <c r="L1409" s="95"/>
      <c r="M1409" s="93">
        <f t="shared" si="207"/>
        <v>0</v>
      </c>
      <c r="N1409" s="95"/>
      <c r="O1409" s="95"/>
      <c r="P1409" s="95"/>
      <c r="Q1409" s="55" t="e">
        <f t="shared" si="201"/>
        <v>#DIV/0!</v>
      </c>
      <c r="R1409" s="55" t="e">
        <f t="shared" si="202"/>
        <v>#DIV/0!</v>
      </c>
      <c r="S1409" s="55" t="e">
        <f t="shared" si="203"/>
        <v>#DIV/0!</v>
      </c>
      <c r="T1409" s="55" t="e">
        <f t="shared" si="204"/>
        <v>#DIV/0!</v>
      </c>
      <c r="U1409" s="33" t="e">
        <f>M1409/#REF!%</f>
        <v>#REF!</v>
      </c>
      <c r="V1409" s="19"/>
    </row>
    <row r="1410" spans="1:22" ht="27.6" hidden="1" x14ac:dyDescent="0.3">
      <c r="A1410" s="76"/>
      <c r="B1410" s="34" t="s">
        <v>273</v>
      </c>
      <c r="C1410" s="39" t="s">
        <v>367</v>
      </c>
      <c r="D1410" s="95"/>
      <c r="E1410" s="93">
        <f t="shared" si="205"/>
        <v>0</v>
      </c>
      <c r="F1410" s="95"/>
      <c r="G1410" s="95"/>
      <c r="H1410" s="95"/>
      <c r="I1410" s="93">
        <f t="shared" si="206"/>
        <v>0</v>
      </c>
      <c r="J1410" s="95"/>
      <c r="K1410" s="95"/>
      <c r="L1410" s="95"/>
      <c r="M1410" s="93">
        <f t="shared" si="207"/>
        <v>0</v>
      </c>
      <c r="N1410" s="95"/>
      <c r="O1410" s="95"/>
      <c r="P1410" s="95"/>
      <c r="Q1410" s="55" t="e">
        <f t="shared" si="201"/>
        <v>#DIV/0!</v>
      </c>
      <c r="R1410" s="55" t="e">
        <f t="shared" si="202"/>
        <v>#DIV/0!</v>
      </c>
      <c r="S1410" s="55" t="e">
        <f t="shared" si="203"/>
        <v>#DIV/0!</v>
      </c>
      <c r="T1410" s="55" t="e">
        <f t="shared" si="204"/>
        <v>#DIV/0!</v>
      </c>
      <c r="U1410" s="33" t="e">
        <f>M1410/#REF!%</f>
        <v>#REF!</v>
      </c>
      <c r="V1410" s="19"/>
    </row>
    <row r="1411" spans="1:22" ht="41.4" hidden="1" x14ac:dyDescent="0.3">
      <c r="A1411" s="76"/>
      <c r="B1411" s="34" t="s">
        <v>274</v>
      </c>
      <c r="C1411" s="39" t="s">
        <v>368</v>
      </c>
      <c r="D1411" s="95"/>
      <c r="E1411" s="93">
        <f t="shared" si="205"/>
        <v>0</v>
      </c>
      <c r="F1411" s="95"/>
      <c r="G1411" s="95"/>
      <c r="H1411" s="95"/>
      <c r="I1411" s="93">
        <f t="shared" si="206"/>
        <v>0</v>
      </c>
      <c r="J1411" s="95"/>
      <c r="K1411" s="95"/>
      <c r="L1411" s="95"/>
      <c r="M1411" s="93">
        <f t="shared" si="207"/>
        <v>0</v>
      </c>
      <c r="N1411" s="95"/>
      <c r="O1411" s="95"/>
      <c r="P1411" s="95"/>
      <c r="Q1411" s="55" t="e">
        <f t="shared" si="201"/>
        <v>#DIV/0!</v>
      </c>
      <c r="R1411" s="55" t="e">
        <f t="shared" si="202"/>
        <v>#DIV/0!</v>
      </c>
      <c r="S1411" s="55" t="e">
        <f t="shared" si="203"/>
        <v>#DIV/0!</v>
      </c>
      <c r="T1411" s="55" t="e">
        <f t="shared" si="204"/>
        <v>#DIV/0!</v>
      </c>
      <c r="U1411" s="33" t="e">
        <f>M1411/#REF!%</f>
        <v>#REF!</v>
      </c>
      <c r="V1411" s="19"/>
    </row>
    <row r="1412" spans="1:22" ht="27.6" hidden="1" x14ac:dyDescent="0.3">
      <c r="A1412" s="76"/>
      <c r="B1412" s="34" t="s">
        <v>275</v>
      </c>
      <c r="C1412" s="38" t="s">
        <v>369</v>
      </c>
      <c r="D1412" s="95"/>
      <c r="E1412" s="93">
        <f t="shared" si="205"/>
        <v>0</v>
      </c>
      <c r="F1412" s="95"/>
      <c r="G1412" s="95"/>
      <c r="H1412" s="95"/>
      <c r="I1412" s="93">
        <f t="shared" si="206"/>
        <v>0</v>
      </c>
      <c r="J1412" s="95"/>
      <c r="K1412" s="95"/>
      <c r="L1412" s="95"/>
      <c r="M1412" s="93">
        <f t="shared" si="207"/>
        <v>0</v>
      </c>
      <c r="N1412" s="95"/>
      <c r="O1412" s="95"/>
      <c r="P1412" s="95"/>
      <c r="Q1412" s="55" t="e">
        <f t="shared" si="201"/>
        <v>#DIV/0!</v>
      </c>
      <c r="R1412" s="55" t="e">
        <f t="shared" si="202"/>
        <v>#DIV/0!</v>
      </c>
      <c r="S1412" s="55" t="e">
        <f t="shared" si="203"/>
        <v>#DIV/0!</v>
      </c>
      <c r="T1412" s="55" t="e">
        <f t="shared" si="204"/>
        <v>#DIV/0!</v>
      </c>
      <c r="U1412" s="33" t="e">
        <f>M1412/#REF!%</f>
        <v>#REF!</v>
      </c>
      <c r="V1412" s="19"/>
    </row>
    <row r="1413" spans="1:22" ht="27.6" hidden="1" x14ac:dyDescent="0.3">
      <c r="A1413" s="76"/>
      <c r="B1413" s="34" t="s">
        <v>276</v>
      </c>
      <c r="C1413" s="39" t="s">
        <v>370</v>
      </c>
      <c r="D1413" s="95"/>
      <c r="E1413" s="93">
        <f t="shared" si="205"/>
        <v>0</v>
      </c>
      <c r="F1413" s="95"/>
      <c r="G1413" s="95"/>
      <c r="H1413" s="95"/>
      <c r="I1413" s="93">
        <f t="shared" si="206"/>
        <v>0</v>
      </c>
      <c r="J1413" s="95"/>
      <c r="K1413" s="95"/>
      <c r="L1413" s="95"/>
      <c r="M1413" s="93">
        <f t="shared" si="207"/>
        <v>0</v>
      </c>
      <c r="N1413" s="95"/>
      <c r="O1413" s="95"/>
      <c r="P1413" s="95"/>
      <c r="Q1413" s="55" t="e">
        <f t="shared" si="201"/>
        <v>#DIV/0!</v>
      </c>
      <c r="R1413" s="55" t="e">
        <f t="shared" si="202"/>
        <v>#DIV/0!</v>
      </c>
      <c r="S1413" s="55" t="e">
        <f t="shared" si="203"/>
        <v>#DIV/0!</v>
      </c>
      <c r="T1413" s="55" t="e">
        <f t="shared" si="204"/>
        <v>#DIV/0!</v>
      </c>
      <c r="U1413" s="33" t="e">
        <f>M1413/#REF!%</f>
        <v>#REF!</v>
      </c>
      <c r="V1413" s="19"/>
    </row>
    <row r="1414" spans="1:22" ht="27.6" hidden="1" x14ac:dyDescent="0.3">
      <c r="A1414" s="76"/>
      <c r="B1414" s="34"/>
      <c r="C1414" s="36" t="s">
        <v>359</v>
      </c>
      <c r="D1414" s="95"/>
      <c r="E1414" s="93">
        <f t="shared" si="205"/>
        <v>0</v>
      </c>
      <c r="F1414" s="95"/>
      <c r="G1414" s="95"/>
      <c r="H1414" s="95"/>
      <c r="I1414" s="93">
        <f t="shared" si="206"/>
        <v>0</v>
      </c>
      <c r="J1414" s="95"/>
      <c r="K1414" s="95"/>
      <c r="L1414" s="95"/>
      <c r="M1414" s="93">
        <f t="shared" si="207"/>
        <v>0</v>
      </c>
      <c r="N1414" s="95"/>
      <c r="O1414" s="95"/>
      <c r="P1414" s="95"/>
      <c r="Q1414" s="55" t="e">
        <f t="shared" si="201"/>
        <v>#DIV/0!</v>
      </c>
      <c r="R1414" s="55" t="e">
        <f t="shared" si="202"/>
        <v>#DIV/0!</v>
      </c>
      <c r="S1414" s="55" t="e">
        <f t="shared" si="203"/>
        <v>#DIV/0!</v>
      </c>
      <c r="T1414" s="55" t="e">
        <f t="shared" si="204"/>
        <v>#DIV/0!</v>
      </c>
      <c r="U1414" s="33" t="e">
        <f>M1414/#REF!%</f>
        <v>#REF!</v>
      </c>
      <c r="V1414" s="19"/>
    </row>
    <row r="1415" spans="1:22" ht="27.6" hidden="1" x14ac:dyDescent="0.3">
      <c r="A1415" s="76"/>
      <c r="B1415" s="34"/>
      <c r="C1415" s="36" t="s">
        <v>359</v>
      </c>
      <c r="D1415" s="95"/>
      <c r="E1415" s="93">
        <f t="shared" si="205"/>
        <v>0</v>
      </c>
      <c r="F1415" s="95"/>
      <c r="G1415" s="95"/>
      <c r="H1415" s="95"/>
      <c r="I1415" s="93">
        <f t="shared" si="206"/>
        <v>0</v>
      </c>
      <c r="J1415" s="95"/>
      <c r="K1415" s="95"/>
      <c r="L1415" s="95"/>
      <c r="M1415" s="93">
        <f t="shared" si="207"/>
        <v>0</v>
      </c>
      <c r="N1415" s="95"/>
      <c r="O1415" s="95"/>
      <c r="P1415" s="95"/>
      <c r="Q1415" s="55" t="e">
        <f t="shared" si="201"/>
        <v>#DIV/0!</v>
      </c>
      <c r="R1415" s="55" t="e">
        <f t="shared" si="202"/>
        <v>#DIV/0!</v>
      </c>
      <c r="S1415" s="55" t="e">
        <f t="shared" si="203"/>
        <v>#DIV/0!</v>
      </c>
      <c r="T1415" s="55" t="e">
        <f t="shared" si="204"/>
        <v>#DIV/0!</v>
      </c>
      <c r="U1415" s="33" t="e">
        <f>M1415/#REF!%</f>
        <v>#REF!</v>
      </c>
      <c r="V1415" s="19"/>
    </row>
    <row r="1416" spans="1:22" ht="28.5" customHeight="1" x14ac:dyDescent="0.3">
      <c r="A1416" s="76" t="s">
        <v>732</v>
      </c>
      <c r="B1416" s="34"/>
      <c r="C1416" s="47" t="s">
        <v>753</v>
      </c>
      <c r="D1416" s="92">
        <f>D1421+D1426+D1431</f>
        <v>20</v>
      </c>
      <c r="E1416" s="93">
        <f t="shared" si="205"/>
        <v>1159.27577</v>
      </c>
      <c r="F1416" s="92">
        <f t="shared" ref="F1416:H1420" si="208">F1421+F1426+F1431</f>
        <v>1026.34923</v>
      </c>
      <c r="G1416" s="92">
        <f t="shared" si="208"/>
        <v>132.92653999999999</v>
      </c>
      <c r="H1416" s="92">
        <f t="shared" si="208"/>
        <v>0</v>
      </c>
      <c r="I1416" s="93">
        <f t="shared" si="206"/>
        <v>692.67677000000003</v>
      </c>
      <c r="J1416" s="92">
        <f t="shared" ref="J1416:L1420" si="209">J1421+J1426+J1431</f>
        <v>559.75022999999999</v>
      </c>
      <c r="K1416" s="92">
        <f t="shared" si="209"/>
        <v>132.92653999999999</v>
      </c>
      <c r="L1416" s="92">
        <f t="shared" si="209"/>
        <v>0</v>
      </c>
      <c r="M1416" s="93">
        <f t="shared" si="207"/>
        <v>553.19515000000001</v>
      </c>
      <c r="N1416" s="92">
        <f t="shared" ref="N1416:P1420" si="210">N1421+N1426+N1431</f>
        <v>553.19515000000001</v>
      </c>
      <c r="O1416" s="92">
        <f t="shared" si="210"/>
        <v>0</v>
      </c>
      <c r="P1416" s="92">
        <f t="shared" si="210"/>
        <v>0</v>
      </c>
      <c r="Q1416" s="55">
        <f t="shared" si="201"/>
        <v>79.863389961814363</v>
      </c>
      <c r="R1416" s="55">
        <f t="shared" si="202"/>
        <v>98.828927680833658</v>
      </c>
      <c r="S1416" s="55">
        <f t="shared" si="203"/>
        <v>0</v>
      </c>
      <c r="T1416" s="55" t="e">
        <f t="shared" si="204"/>
        <v>#DIV/0!</v>
      </c>
      <c r="U1416" s="33" t="e">
        <f>M1416/#REF!%</f>
        <v>#REF!</v>
      </c>
      <c r="V1416" s="19"/>
    </row>
    <row r="1417" spans="1:22" ht="13.8" x14ac:dyDescent="0.3">
      <c r="A1417" s="76"/>
      <c r="B1417" s="34" t="s">
        <v>61</v>
      </c>
      <c r="C1417" s="36" t="s">
        <v>7</v>
      </c>
      <c r="D1417" s="95">
        <f>D1422+D1427+D1432</f>
        <v>20</v>
      </c>
      <c r="E1417" s="131">
        <f t="shared" si="205"/>
        <v>20.149999999999999</v>
      </c>
      <c r="F1417" s="95">
        <f t="shared" si="208"/>
        <v>20.149999999999999</v>
      </c>
      <c r="G1417" s="95">
        <f t="shared" si="208"/>
        <v>0</v>
      </c>
      <c r="H1417" s="95">
        <f t="shared" si="208"/>
        <v>0</v>
      </c>
      <c r="I1417" s="131">
        <f t="shared" si="206"/>
        <v>10.15</v>
      </c>
      <c r="J1417" s="95">
        <f t="shared" si="209"/>
        <v>10.15</v>
      </c>
      <c r="K1417" s="95">
        <f t="shared" si="209"/>
        <v>0</v>
      </c>
      <c r="L1417" s="95">
        <f t="shared" si="209"/>
        <v>0</v>
      </c>
      <c r="M1417" s="131">
        <f t="shared" si="207"/>
        <v>3.5951499999999998</v>
      </c>
      <c r="N1417" s="95">
        <f t="shared" si="210"/>
        <v>3.5951499999999998</v>
      </c>
      <c r="O1417" s="95">
        <f t="shared" si="210"/>
        <v>0</v>
      </c>
      <c r="P1417" s="95">
        <f t="shared" si="210"/>
        <v>0</v>
      </c>
      <c r="Q1417" s="55">
        <f t="shared" si="201"/>
        <v>35.420197044334969</v>
      </c>
      <c r="R1417" s="55">
        <f t="shared" si="202"/>
        <v>35.420197044334969</v>
      </c>
      <c r="S1417" s="55" t="e">
        <f t="shared" si="203"/>
        <v>#DIV/0!</v>
      </c>
      <c r="T1417" s="55" t="e">
        <f t="shared" si="204"/>
        <v>#DIV/0!</v>
      </c>
      <c r="U1417" s="33"/>
      <c r="V1417" s="19"/>
    </row>
    <row r="1418" spans="1:22" ht="19.5" customHeight="1" x14ac:dyDescent="0.3">
      <c r="A1418" s="76"/>
      <c r="B1418" s="34" t="s">
        <v>202</v>
      </c>
      <c r="C1418" s="37" t="s">
        <v>36</v>
      </c>
      <c r="D1418" s="95">
        <f>D1423+D1428+D1433</f>
        <v>20</v>
      </c>
      <c r="E1418" s="131">
        <f t="shared" si="205"/>
        <v>20.149999999999999</v>
      </c>
      <c r="F1418" s="95">
        <f t="shared" si="208"/>
        <v>20.149999999999999</v>
      </c>
      <c r="G1418" s="95">
        <f t="shared" si="208"/>
        <v>0</v>
      </c>
      <c r="H1418" s="95">
        <f t="shared" si="208"/>
        <v>0</v>
      </c>
      <c r="I1418" s="131">
        <f t="shared" si="206"/>
        <v>10.15</v>
      </c>
      <c r="J1418" s="95">
        <f t="shared" si="209"/>
        <v>10.15</v>
      </c>
      <c r="K1418" s="95">
        <f t="shared" si="209"/>
        <v>0</v>
      </c>
      <c r="L1418" s="95">
        <f t="shared" si="209"/>
        <v>0</v>
      </c>
      <c r="M1418" s="131">
        <f t="shared" si="207"/>
        <v>3.5951499999999998</v>
      </c>
      <c r="N1418" s="95">
        <f t="shared" si="210"/>
        <v>3.5951499999999998</v>
      </c>
      <c r="O1418" s="95">
        <f t="shared" si="210"/>
        <v>0</v>
      </c>
      <c r="P1418" s="95">
        <f t="shared" si="210"/>
        <v>0</v>
      </c>
      <c r="Q1418" s="55">
        <f t="shared" si="201"/>
        <v>35.420197044334969</v>
      </c>
      <c r="R1418" s="55">
        <f t="shared" si="202"/>
        <v>35.420197044334969</v>
      </c>
      <c r="S1418" s="55" t="e">
        <f t="shared" si="203"/>
        <v>#DIV/0!</v>
      </c>
      <c r="T1418" s="55" t="e">
        <f t="shared" si="204"/>
        <v>#DIV/0!</v>
      </c>
      <c r="U1418" s="33"/>
      <c r="V1418" s="19"/>
    </row>
    <row r="1419" spans="1:22" ht="19.5" customHeight="1" x14ac:dyDescent="0.3">
      <c r="A1419" s="76"/>
      <c r="B1419" s="34" t="s">
        <v>261</v>
      </c>
      <c r="C1419" s="37" t="s">
        <v>684</v>
      </c>
      <c r="D1419" s="95">
        <f>D1424+D1429+D1434</f>
        <v>0</v>
      </c>
      <c r="E1419" s="131">
        <f t="shared" si="205"/>
        <v>0</v>
      </c>
      <c r="F1419" s="95">
        <f t="shared" si="208"/>
        <v>0</v>
      </c>
      <c r="G1419" s="95">
        <f t="shared" si="208"/>
        <v>0</v>
      </c>
      <c r="H1419" s="95">
        <f t="shared" si="208"/>
        <v>0</v>
      </c>
      <c r="I1419" s="131">
        <f t="shared" si="206"/>
        <v>0</v>
      </c>
      <c r="J1419" s="95">
        <f t="shared" si="209"/>
        <v>0</v>
      </c>
      <c r="K1419" s="95">
        <f t="shared" si="209"/>
        <v>0</v>
      </c>
      <c r="L1419" s="95">
        <f t="shared" si="209"/>
        <v>0</v>
      </c>
      <c r="M1419" s="131">
        <f t="shared" si="207"/>
        <v>0</v>
      </c>
      <c r="N1419" s="95">
        <f t="shared" si="210"/>
        <v>0</v>
      </c>
      <c r="O1419" s="95">
        <f t="shared" si="210"/>
        <v>0</v>
      </c>
      <c r="P1419" s="95">
        <f t="shared" si="210"/>
        <v>0</v>
      </c>
      <c r="Q1419" s="55" t="e">
        <f t="shared" ref="Q1419:Q1482" si="211">M1419/I1419*100</f>
        <v>#DIV/0!</v>
      </c>
      <c r="R1419" s="55" t="e">
        <f t="shared" ref="R1419:R1482" si="212">N1419/J1419*100</f>
        <v>#DIV/0!</v>
      </c>
      <c r="S1419" s="55" t="e">
        <f t="shared" ref="S1419:S1482" si="213">O1419/K1419*100</f>
        <v>#DIV/0!</v>
      </c>
      <c r="T1419" s="55" t="e">
        <f t="shared" ref="T1419:T1482" si="214">P1419/L1419*100</f>
        <v>#DIV/0!</v>
      </c>
      <c r="U1419" s="33"/>
      <c r="V1419" s="19"/>
    </row>
    <row r="1420" spans="1:22" ht="27.6" x14ac:dyDescent="0.3">
      <c r="A1420" s="76"/>
      <c r="B1420" s="34" t="s">
        <v>145</v>
      </c>
      <c r="C1420" s="36" t="s">
        <v>9</v>
      </c>
      <c r="D1420" s="95">
        <f>D1425+D1430+D1435</f>
        <v>0</v>
      </c>
      <c r="E1420" s="131">
        <f t="shared" si="205"/>
        <v>1139.1257699999999</v>
      </c>
      <c r="F1420" s="95">
        <f t="shared" si="208"/>
        <v>1006.1992299999999</v>
      </c>
      <c r="G1420" s="95">
        <f t="shared" si="208"/>
        <v>132.92653999999999</v>
      </c>
      <c r="H1420" s="95">
        <f t="shared" si="208"/>
        <v>0</v>
      </c>
      <c r="I1420" s="131">
        <f t="shared" si="206"/>
        <v>682.52676999999994</v>
      </c>
      <c r="J1420" s="95">
        <f t="shared" si="209"/>
        <v>549.60023000000001</v>
      </c>
      <c r="K1420" s="95">
        <f t="shared" si="209"/>
        <v>132.92653999999999</v>
      </c>
      <c r="L1420" s="95">
        <f t="shared" si="209"/>
        <v>0</v>
      </c>
      <c r="M1420" s="131">
        <f t="shared" si="207"/>
        <v>549.6</v>
      </c>
      <c r="N1420" s="95">
        <f t="shared" si="210"/>
        <v>549.6</v>
      </c>
      <c r="O1420" s="95">
        <f t="shared" si="210"/>
        <v>0</v>
      </c>
      <c r="P1420" s="95">
        <f t="shared" si="210"/>
        <v>0</v>
      </c>
      <c r="Q1420" s="55">
        <f t="shared" si="211"/>
        <v>80.524314086610858</v>
      </c>
      <c r="R1420" s="55">
        <f t="shared" si="212"/>
        <v>99.999958151400335</v>
      </c>
      <c r="S1420" s="55">
        <f t="shared" si="213"/>
        <v>0</v>
      </c>
      <c r="T1420" s="55" t="e">
        <f t="shared" si="214"/>
        <v>#DIV/0!</v>
      </c>
      <c r="U1420" s="33" t="e">
        <f>M1420/#REF!%</f>
        <v>#REF!</v>
      </c>
      <c r="V1420" s="19"/>
    </row>
    <row r="1421" spans="1:22" ht="72" x14ac:dyDescent="0.3">
      <c r="A1421" s="76" t="s">
        <v>733</v>
      </c>
      <c r="B1421" s="34"/>
      <c r="C1421" s="123" t="s">
        <v>754</v>
      </c>
      <c r="D1421" s="95">
        <f>D1422+D1425</f>
        <v>20</v>
      </c>
      <c r="E1421" s="131">
        <f t="shared" ref="E1421:E1484" si="215">F1421+G1421</f>
        <v>1159.27577</v>
      </c>
      <c r="F1421" s="95">
        <f>F1422+F1425</f>
        <v>1026.34923</v>
      </c>
      <c r="G1421" s="95">
        <f>G1422+G1425</f>
        <v>132.92653999999999</v>
      </c>
      <c r="H1421" s="95">
        <f>H1422+H1425</f>
        <v>0</v>
      </c>
      <c r="I1421" s="131">
        <f t="shared" ref="I1421:I1484" si="216">J1421+K1421</f>
        <v>692.67677000000003</v>
      </c>
      <c r="J1421" s="95">
        <f>J1422+J1425</f>
        <v>559.75022999999999</v>
      </c>
      <c r="K1421" s="95">
        <f>K1422+K1425</f>
        <v>132.92653999999999</v>
      </c>
      <c r="L1421" s="95">
        <f>L1422+L1425</f>
        <v>0</v>
      </c>
      <c r="M1421" s="131">
        <f t="shared" ref="M1421:M1484" si="217">N1421+O1421</f>
        <v>553.19515000000001</v>
      </c>
      <c r="N1421" s="95">
        <f>N1422+N1425</f>
        <v>553.19515000000001</v>
      </c>
      <c r="O1421" s="95">
        <f>O1422+O1425</f>
        <v>0</v>
      </c>
      <c r="P1421" s="95">
        <f>P1422+P1425</f>
        <v>0</v>
      </c>
      <c r="Q1421" s="55">
        <f t="shared" si="211"/>
        <v>79.863389961814363</v>
      </c>
      <c r="R1421" s="55">
        <f t="shared" si="212"/>
        <v>98.828927680833658</v>
      </c>
      <c r="S1421" s="55">
        <f t="shared" si="213"/>
        <v>0</v>
      </c>
      <c r="T1421" s="55" t="e">
        <f t="shared" si="214"/>
        <v>#DIV/0!</v>
      </c>
      <c r="U1421" s="33" t="e">
        <f>M1421/#REF!%</f>
        <v>#REF!</v>
      </c>
      <c r="V1421" s="19"/>
    </row>
    <row r="1422" spans="1:22" ht="13.8" x14ac:dyDescent="0.3">
      <c r="A1422" s="76"/>
      <c r="B1422" s="34" t="s">
        <v>61</v>
      </c>
      <c r="C1422" s="36" t="s">
        <v>7</v>
      </c>
      <c r="D1422" s="95">
        <f>D1423+D1424</f>
        <v>20</v>
      </c>
      <c r="E1422" s="131">
        <f t="shared" si="215"/>
        <v>20.149999999999999</v>
      </c>
      <c r="F1422" s="95">
        <f>F1423+F1424</f>
        <v>20.149999999999999</v>
      </c>
      <c r="G1422" s="95">
        <f>G1423+G1424</f>
        <v>0</v>
      </c>
      <c r="H1422" s="95">
        <f>H1423+H1424</f>
        <v>0</v>
      </c>
      <c r="I1422" s="131">
        <f t="shared" si="216"/>
        <v>10.15</v>
      </c>
      <c r="J1422" s="95">
        <f>J1423+J1424</f>
        <v>10.15</v>
      </c>
      <c r="K1422" s="95">
        <f>K1423+K1424</f>
        <v>0</v>
      </c>
      <c r="L1422" s="95">
        <f>L1423+L1424</f>
        <v>0</v>
      </c>
      <c r="M1422" s="131">
        <f t="shared" si="217"/>
        <v>3.5951499999999998</v>
      </c>
      <c r="N1422" s="95">
        <f>N1423+N1424</f>
        <v>3.5951499999999998</v>
      </c>
      <c r="O1422" s="95">
        <f>O1423+O1424</f>
        <v>0</v>
      </c>
      <c r="P1422" s="95">
        <f>P1423+P1424</f>
        <v>0</v>
      </c>
      <c r="Q1422" s="55">
        <f t="shared" si="211"/>
        <v>35.420197044334969</v>
      </c>
      <c r="R1422" s="55">
        <f t="shared" si="212"/>
        <v>35.420197044334969</v>
      </c>
      <c r="S1422" s="55" t="e">
        <f t="shared" si="213"/>
        <v>#DIV/0!</v>
      </c>
      <c r="T1422" s="55" t="e">
        <f t="shared" si="214"/>
        <v>#DIV/0!</v>
      </c>
      <c r="U1422" s="33"/>
      <c r="V1422" s="19"/>
    </row>
    <row r="1423" spans="1:22" ht="27.6" x14ac:dyDescent="0.3">
      <c r="A1423" s="76"/>
      <c r="B1423" s="34" t="s">
        <v>202</v>
      </c>
      <c r="C1423" s="37" t="s">
        <v>36</v>
      </c>
      <c r="D1423" s="95">
        <v>20</v>
      </c>
      <c r="E1423" s="131">
        <f t="shared" si="215"/>
        <v>20.149999999999999</v>
      </c>
      <c r="F1423" s="95">
        <v>20.149999999999999</v>
      </c>
      <c r="G1423" s="95"/>
      <c r="H1423" s="95"/>
      <c r="I1423" s="131">
        <f t="shared" si="216"/>
        <v>10.15</v>
      </c>
      <c r="J1423" s="95">
        <v>10.15</v>
      </c>
      <c r="K1423" s="95"/>
      <c r="L1423" s="95"/>
      <c r="M1423" s="131">
        <f t="shared" si="217"/>
        <v>3.5951499999999998</v>
      </c>
      <c r="N1423" s="95">
        <v>3.5951499999999998</v>
      </c>
      <c r="O1423" s="95"/>
      <c r="P1423" s="95"/>
      <c r="Q1423" s="55">
        <f t="shared" si="211"/>
        <v>35.420197044334969</v>
      </c>
      <c r="R1423" s="55">
        <f t="shared" si="212"/>
        <v>35.420197044334969</v>
      </c>
      <c r="S1423" s="55" t="e">
        <f t="shared" si="213"/>
        <v>#DIV/0!</v>
      </c>
      <c r="T1423" s="55" t="e">
        <f t="shared" si="214"/>
        <v>#DIV/0!</v>
      </c>
      <c r="U1423" s="33"/>
      <c r="V1423" s="19"/>
    </row>
    <row r="1424" spans="1:22" ht="13.8" x14ac:dyDescent="0.3">
      <c r="A1424" s="76"/>
      <c r="B1424" s="34" t="s">
        <v>261</v>
      </c>
      <c r="C1424" s="37" t="s">
        <v>684</v>
      </c>
      <c r="D1424" s="95"/>
      <c r="E1424" s="131">
        <f t="shared" si="215"/>
        <v>0</v>
      </c>
      <c r="F1424" s="95"/>
      <c r="G1424" s="95"/>
      <c r="H1424" s="95"/>
      <c r="I1424" s="131">
        <f t="shared" si="216"/>
        <v>0</v>
      </c>
      <c r="J1424" s="95"/>
      <c r="K1424" s="95"/>
      <c r="L1424" s="95"/>
      <c r="M1424" s="131">
        <f t="shared" si="217"/>
        <v>0</v>
      </c>
      <c r="N1424" s="95"/>
      <c r="O1424" s="95"/>
      <c r="P1424" s="95"/>
      <c r="Q1424" s="55" t="e">
        <f t="shared" si="211"/>
        <v>#DIV/0!</v>
      </c>
      <c r="R1424" s="55" t="e">
        <f t="shared" si="212"/>
        <v>#DIV/0!</v>
      </c>
      <c r="S1424" s="55" t="e">
        <f t="shared" si="213"/>
        <v>#DIV/0!</v>
      </c>
      <c r="T1424" s="55" t="e">
        <f t="shared" si="214"/>
        <v>#DIV/0!</v>
      </c>
      <c r="U1424" s="33"/>
      <c r="V1424" s="19"/>
    </row>
    <row r="1425" spans="1:22" ht="27.6" x14ac:dyDescent="0.3">
      <c r="A1425" s="76"/>
      <c r="B1425" s="34" t="s">
        <v>145</v>
      </c>
      <c r="C1425" s="36" t="s">
        <v>9</v>
      </c>
      <c r="D1425" s="95"/>
      <c r="E1425" s="131">
        <f t="shared" si="215"/>
        <v>1139.1257699999999</v>
      </c>
      <c r="F1425" s="95">
        <v>1006.1992299999999</v>
      </c>
      <c r="G1425" s="95">
        <v>132.92653999999999</v>
      </c>
      <c r="H1425" s="95"/>
      <c r="I1425" s="131">
        <f t="shared" si="216"/>
        <v>682.52676999999994</v>
      </c>
      <c r="J1425" s="95">
        <v>549.60023000000001</v>
      </c>
      <c r="K1425" s="95">
        <v>132.92653999999999</v>
      </c>
      <c r="L1425" s="95"/>
      <c r="M1425" s="131">
        <f t="shared" si="217"/>
        <v>549.6</v>
      </c>
      <c r="N1425" s="95">
        <v>549.6</v>
      </c>
      <c r="O1425" s="95"/>
      <c r="P1425" s="95"/>
      <c r="Q1425" s="55">
        <f t="shared" si="211"/>
        <v>80.524314086610858</v>
      </c>
      <c r="R1425" s="55">
        <f t="shared" si="212"/>
        <v>99.999958151400335</v>
      </c>
      <c r="S1425" s="55">
        <f t="shared" si="213"/>
        <v>0</v>
      </c>
      <c r="T1425" s="55" t="e">
        <f t="shared" si="214"/>
        <v>#DIV/0!</v>
      </c>
      <c r="U1425" s="33" t="e">
        <f>M1425/#REF!%</f>
        <v>#REF!</v>
      </c>
      <c r="V1425" s="19"/>
    </row>
    <row r="1426" spans="1:22" ht="72" x14ac:dyDescent="0.3">
      <c r="A1426" s="76" t="s">
        <v>755</v>
      </c>
      <c r="B1426" s="30"/>
      <c r="C1426" s="123" t="s">
        <v>756</v>
      </c>
      <c r="D1426" s="31">
        <f>D1427+D1430</f>
        <v>0</v>
      </c>
      <c r="E1426" s="131">
        <f t="shared" si="215"/>
        <v>0</v>
      </c>
      <c r="F1426" s="31">
        <f>F1427+F1430</f>
        <v>0</v>
      </c>
      <c r="G1426" s="31">
        <f>G1427+G1430</f>
        <v>0</v>
      </c>
      <c r="H1426" s="31">
        <f>H1427+H1430</f>
        <v>0</v>
      </c>
      <c r="I1426" s="131">
        <f t="shared" si="216"/>
        <v>0</v>
      </c>
      <c r="J1426" s="31">
        <f>J1427+J1430</f>
        <v>0</v>
      </c>
      <c r="K1426" s="31">
        <f>K1427+K1430</f>
        <v>0</v>
      </c>
      <c r="L1426" s="31">
        <f>L1427+L1430</f>
        <v>0</v>
      </c>
      <c r="M1426" s="131">
        <f t="shared" si="217"/>
        <v>0</v>
      </c>
      <c r="N1426" s="31">
        <f>N1427+N1430</f>
        <v>0</v>
      </c>
      <c r="O1426" s="31">
        <f>O1427+O1430</f>
        <v>0</v>
      </c>
      <c r="P1426" s="31">
        <f>P1427+P1430</f>
        <v>0</v>
      </c>
      <c r="Q1426" s="55" t="e">
        <f t="shared" si="211"/>
        <v>#DIV/0!</v>
      </c>
      <c r="R1426" s="55" t="e">
        <f t="shared" si="212"/>
        <v>#DIV/0!</v>
      </c>
      <c r="S1426" s="55" t="e">
        <f t="shared" si="213"/>
        <v>#DIV/0!</v>
      </c>
      <c r="T1426" s="55" t="e">
        <f t="shared" si="214"/>
        <v>#DIV/0!</v>
      </c>
      <c r="U1426" s="33" t="e">
        <f>M1426/#REF!%</f>
        <v>#REF!</v>
      </c>
      <c r="V1426" s="19"/>
    </row>
    <row r="1427" spans="1:22" ht="13.8" x14ac:dyDescent="0.3">
      <c r="A1427" s="76"/>
      <c r="B1427" s="34" t="s">
        <v>61</v>
      </c>
      <c r="C1427" s="36" t="s">
        <v>7</v>
      </c>
      <c r="D1427" s="95">
        <f>D1428+D1429</f>
        <v>0</v>
      </c>
      <c r="E1427" s="131">
        <f t="shared" si="215"/>
        <v>0</v>
      </c>
      <c r="F1427" s="95">
        <f>F1428+F1429</f>
        <v>0</v>
      </c>
      <c r="G1427" s="95">
        <f>G1428+G1429</f>
        <v>0</v>
      </c>
      <c r="H1427" s="95">
        <f>H1428+H1429</f>
        <v>0</v>
      </c>
      <c r="I1427" s="131">
        <f t="shared" si="216"/>
        <v>0</v>
      </c>
      <c r="J1427" s="95">
        <f>J1428+J1429</f>
        <v>0</v>
      </c>
      <c r="K1427" s="95">
        <f>K1428+K1429</f>
        <v>0</v>
      </c>
      <c r="L1427" s="95">
        <f>L1428+L1429</f>
        <v>0</v>
      </c>
      <c r="M1427" s="131">
        <f t="shared" si="217"/>
        <v>0</v>
      </c>
      <c r="N1427" s="95">
        <f>N1428+N1429</f>
        <v>0</v>
      </c>
      <c r="O1427" s="95">
        <f>O1428+O1429</f>
        <v>0</v>
      </c>
      <c r="P1427" s="95">
        <f>P1428+P1429</f>
        <v>0</v>
      </c>
      <c r="Q1427" s="55" t="e">
        <f t="shared" si="211"/>
        <v>#DIV/0!</v>
      </c>
      <c r="R1427" s="55" t="e">
        <f t="shared" si="212"/>
        <v>#DIV/0!</v>
      </c>
      <c r="S1427" s="55" t="e">
        <f t="shared" si="213"/>
        <v>#DIV/0!</v>
      </c>
      <c r="T1427" s="55" t="e">
        <f t="shared" si="214"/>
        <v>#DIV/0!</v>
      </c>
      <c r="U1427" s="33" t="e">
        <f>M1427/#REF!%</f>
        <v>#REF!</v>
      </c>
      <c r="V1427" s="19"/>
    </row>
    <row r="1428" spans="1:22" ht="27.6" x14ac:dyDescent="0.3">
      <c r="A1428" s="76"/>
      <c r="B1428" s="34" t="s">
        <v>202</v>
      </c>
      <c r="C1428" s="37" t="s">
        <v>36</v>
      </c>
      <c r="D1428" s="95"/>
      <c r="E1428" s="131">
        <f t="shared" si="215"/>
        <v>0</v>
      </c>
      <c r="F1428" s="95"/>
      <c r="G1428" s="95"/>
      <c r="H1428" s="95"/>
      <c r="I1428" s="131">
        <f t="shared" si="216"/>
        <v>0</v>
      </c>
      <c r="J1428" s="95"/>
      <c r="K1428" s="95"/>
      <c r="L1428" s="95"/>
      <c r="M1428" s="131">
        <f t="shared" si="217"/>
        <v>0</v>
      </c>
      <c r="N1428" s="95"/>
      <c r="O1428" s="95"/>
      <c r="P1428" s="95"/>
      <c r="Q1428" s="55" t="e">
        <f t="shared" si="211"/>
        <v>#DIV/0!</v>
      </c>
      <c r="R1428" s="55" t="e">
        <f t="shared" si="212"/>
        <v>#DIV/0!</v>
      </c>
      <c r="S1428" s="55" t="e">
        <f t="shared" si="213"/>
        <v>#DIV/0!</v>
      </c>
      <c r="T1428" s="55" t="e">
        <f t="shared" si="214"/>
        <v>#DIV/0!</v>
      </c>
      <c r="U1428" s="33"/>
      <c r="V1428" s="19"/>
    </row>
    <row r="1429" spans="1:22" ht="13.8" x14ac:dyDescent="0.3">
      <c r="A1429" s="76"/>
      <c r="B1429" s="34" t="s">
        <v>261</v>
      </c>
      <c r="C1429" s="37" t="s">
        <v>684</v>
      </c>
      <c r="D1429" s="95"/>
      <c r="E1429" s="131">
        <f t="shared" si="215"/>
        <v>0</v>
      </c>
      <c r="F1429" s="95"/>
      <c r="G1429" s="95"/>
      <c r="H1429" s="95"/>
      <c r="I1429" s="131">
        <f t="shared" si="216"/>
        <v>0</v>
      </c>
      <c r="J1429" s="95"/>
      <c r="K1429" s="95"/>
      <c r="L1429" s="95"/>
      <c r="M1429" s="131">
        <f t="shared" si="217"/>
        <v>0</v>
      </c>
      <c r="N1429" s="95"/>
      <c r="O1429" s="95"/>
      <c r="P1429" s="95"/>
      <c r="Q1429" s="55" t="e">
        <f t="shared" si="211"/>
        <v>#DIV/0!</v>
      </c>
      <c r="R1429" s="55" t="e">
        <f t="shared" si="212"/>
        <v>#DIV/0!</v>
      </c>
      <c r="S1429" s="55" t="e">
        <f t="shared" si="213"/>
        <v>#DIV/0!</v>
      </c>
      <c r="T1429" s="55" t="e">
        <f t="shared" si="214"/>
        <v>#DIV/0!</v>
      </c>
      <c r="U1429" s="33"/>
      <c r="V1429" s="19"/>
    </row>
    <row r="1430" spans="1:22" ht="27.6" x14ac:dyDescent="0.3">
      <c r="A1430" s="76"/>
      <c r="B1430" s="34" t="s">
        <v>145</v>
      </c>
      <c r="C1430" s="36" t="s">
        <v>9</v>
      </c>
      <c r="D1430" s="95"/>
      <c r="E1430" s="131">
        <f t="shared" si="215"/>
        <v>0</v>
      </c>
      <c r="F1430" s="95"/>
      <c r="G1430" s="95"/>
      <c r="H1430" s="95"/>
      <c r="I1430" s="131">
        <f t="shared" si="216"/>
        <v>0</v>
      </c>
      <c r="J1430" s="95"/>
      <c r="K1430" s="95"/>
      <c r="L1430" s="95"/>
      <c r="M1430" s="131">
        <f t="shared" si="217"/>
        <v>0</v>
      </c>
      <c r="N1430" s="95"/>
      <c r="O1430" s="95"/>
      <c r="P1430" s="95"/>
      <c r="Q1430" s="55" t="e">
        <f t="shared" si="211"/>
        <v>#DIV/0!</v>
      </c>
      <c r="R1430" s="55" t="e">
        <f t="shared" si="212"/>
        <v>#DIV/0!</v>
      </c>
      <c r="S1430" s="55" t="e">
        <f t="shared" si="213"/>
        <v>#DIV/0!</v>
      </c>
      <c r="T1430" s="55" t="e">
        <f t="shared" si="214"/>
        <v>#DIV/0!</v>
      </c>
      <c r="U1430" s="33" t="e">
        <f>M1430/#REF!%</f>
        <v>#REF!</v>
      </c>
      <c r="V1430" s="19"/>
    </row>
    <row r="1431" spans="1:22" ht="30" customHeight="1" x14ac:dyDescent="0.3">
      <c r="A1431" s="76" t="s">
        <v>734</v>
      </c>
      <c r="B1431" s="30"/>
      <c r="C1431" s="123" t="s">
        <v>757</v>
      </c>
      <c r="D1431" s="31">
        <f>D1432+D1435</f>
        <v>0</v>
      </c>
      <c r="E1431" s="131">
        <f t="shared" si="215"/>
        <v>0</v>
      </c>
      <c r="F1431" s="31">
        <f>F1432+F1435</f>
        <v>0</v>
      </c>
      <c r="G1431" s="31">
        <f>G1432+G1435</f>
        <v>0</v>
      </c>
      <c r="H1431" s="31">
        <f>H1432+H1435</f>
        <v>0</v>
      </c>
      <c r="I1431" s="131">
        <f t="shared" si="216"/>
        <v>0</v>
      </c>
      <c r="J1431" s="31">
        <f>J1432+J1435</f>
        <v>0</v>
      </c>
      <c r="K1431" s="31">
        <f>K1432+K1435</f>
        <v>0</v>
      </c>
      <c r="L1431" s="31">
        <f>L1432+L1435</f>
        <v>0</v>
      </c>
      <c r="M1431" s="131">
        <f t="shared" si="217"/>
        <v>0</v>
      </c>
      <c r="N1431" s="31">
        <f>N1432+N1435</f>
        <v>0</v>
      </c>
      <c r="O1431" s="31">
        <f>O1432+O1435</f>
        <v>0</v>
      </c>
      <c r="P1431" s="31">
        <f>P1432+P1435</f>
        <v>0</v>
      </c>
      <c r="Q1431" s="55" t="e">
        <f t="shared" si="211"/>
        <v>#DIV/0!</v>
      </c>
      <c r="R1431" s="55" t="e">
        <f t="shared" si="212"/>
        <v>#DIV/0!</v>
      </c>
      <c r="S1431" s="55" t="e">
        <f t="shared" si="213"/>
        <v>#DIV/0!</v>
      </c>
      <c r="T1431" s="55" t="e">
        <f t="shared" si="214"/>
        <v>#DIV/0!</v>
      </c>
      <c r="U1431" s="33" t="e">
        <f>M1431/#REF!%</f>
        <v>#REF!</v>
      </c>
      <c r="V1431" s="19"/>
    </row>
    <row r="1432" spans="1:22" ht="13.8" x14ac:dyDescent="0.3">
      <c r="A1432" s="76"/>
      <c r="B1432" s="34" t="s">
        <v>61</v>
      </c>
      <c r="C1432" s="36" t="s">
        <v>7</v>
      </c>
      <c r="D1432" s="95">
        <f>D1433+D1434</f>
        <v>0</v>
      </c>
      <c r="E1432" s="131">
        <f t="shared" si="215"/>
        <v>0</v>
      </c>
      <c r="F1432" s="95">
        <f>F1433+F1434</f>
        <v>0</v>
      </c>
      <c r="G1432" s="95">
        <f>G1433+G1434</f>
        <v>0</v>
      </c>
      <c r="H1432" s="95">
        <f>H1433+H1434</f>
        <v>0</v>
      </c>
      <c r="I1432" s="131">
        <f t="shared" si="216"/>
        <v>0</v>
      </c>
      <c r="J1432" s="95">
        <f>J1433+J1434</f>
        <v>0</v>
      </c>
      <c r="K1432" s="95">
        <f>K1433+K1434</f>
        <v>0</v>
      </c>
      <c r="L1432" s="95">
        <f>L1433+L1434</f>
        <v>0</v>
      </c>
      <c r="M1432" s="131">
        <f t="shared" si="217"/>
        <v>0</v>
      </c>
      <c r="N1432" s="95">
        <f>N1433+N1434</f>
        <v>0</v>
      </c>
      <c r="O1432" s="95">
        <f>O1433+O1434</f>
        <v>0</v>
      </c>
      <c r="P1432" s="95">
        <f>P1433+P1434</f>
        <v>0</v>
      </c>
      <c r="Q1432" s="55" t="e">
        <f t="shared" si="211"/>
        <v>#DIV/0!</v>
      </c>
      <c r="R1432" s="55" t="e">
        <f t="shared" si="212"/>
        <v>#DIV/0!</v>
      </c>
      <c r="S1432" s="55" t="e">
        <f t="shared" si="213"/>
        <v>#DIV/0!</v>
      </c>
      <c r="T1432" s="55" t="e">
        <f t="shared" si="214"/>
        <v>#DIV/0!</v>
      </c>
      <c r="U1432" s="33" t="e">
        <f>M1432/#REF!%</f>
        <v>#REF!</v>
      </c>
      <c r="V1432" s="19"/>
    </row>
    <row r="1433" spans="1:22" ht="27.6" x14ac:dyDescent="0.3">
      <c r="A1433" s="76"/>
      <c r="B1433" s="34" t="s">
        <v>202</v>
      </c>
      <c r="C1433" s="37" t="s">
        <v>36</v>
      </c>
      <c r="D1433" s="95"/>
      <c r="E1433" s="131">
        <f t="shared" si="215"/>
        <v>0</v>
      </c>
      <c r="F1433" s="95"/>
      <c r="G1433" s="95"/>
      <c r="H1433" s="95"/>
      <c r="I1433" s="131">
        <f t="shared" si="216"/>
        <v>0</v>
      </c>
      <c r="J1433" s="95"/>
      <c r="K1433" s="95"/>
      <c r="L1433" s="95"/>
      <c r="M1433" s="131">
        <f t="shared" si="217"/>
        <v>0</v>
      </c>
      <c r="N1433" s="95"/>
      <c r="O1433" s="95"/>
      <c r="P1433" s="95"/>
      <c r="Q1433" s="55" t="e">
        <f t="shared" si="211"/>
        <v>#DIV/0!</v>
      </c>
      <c r="R1433" s="55" t="e">
        <f t="shared" si="212"/>
        <v>#DIV/0!</v>
      </c>
      <c r="S1433" s="55" t="e">
        <f t="shared" si="213"/>
        <v>#DIV/0!</v>
      </c>
      <c r="T1433" s="55" t="e">
        <f t="shared" si="214"/>
        <v>#DIV/0!</v>
      </c>
      <c r="U1433" s="33" t="e">
        <f>M1433/#REF!%</f>
        <v>#REF!</v>
      </c>
      <c r="V1433" s="19"/>
    </row>
    <row r="1434" spans="1:22" ht="18" customHeight="1" x14ac:dyDescent="0.3">
      <c r="A1434" s="76"/>
      <c r="B1434" s="34" t="s">
        <v>261</v>
      </c>
      <c r="C1434" s="37" t="s">
        <v>684</v>
      </c>
      <c r="D1434" s="95"/>
      <c r="E1434" s="131">
        <f t="shared" si="215"/>
        <v>0</v>
      </c>
      <c r="F1434" s="95"/>
      <c r="G1434" s="95"/>
      <c r="H1434" s="95"/>
      <c r="I1434" s="131">
        <f t="shared" si="216"/>
        <v>0</v>
      </c>
      <c r="J1434" s="95"/>
      <c r="K1434" s="95"/>
      <c r="L1434" s="95"/>
      <c r="M1434" s="131">
        <f t="shared" si="217"/>
        <v>0</v>
      </c>
      <c r="N1434" s="95"/>
      <c r="O1434" s="95"/>
      <c r="P1434" s="95"/>
      <c r="Q1434" s="55" t="e">
        <f t="shared" si="211"/>
        <v>#DIV/0!</v>
      </c>
      <c r="R1434" s="55" t="e">
        <f t="shared" si="212"/>
        <v>#DIV/0!</v>
      </c>
      <c r="S1434" s="55" t="e">
        <f t="shared" si="213"/>
        <v>#DIV/0!</v>
      </c>
      <c r="T1434" s="55" t="e">
        <f t="shared" si="214"/>
        <v>#DIV/0!</v>
      </c>
      <c r="U1434" s="33"/>
      <c r="V1434" s="19"/>
    </row>
    <row r="1435" spans="1:22" ht="27.6" x14ac:dyDescent="0.3">
      <c r="A1435" s="76"/>
      <c r="B1435" s="34" t="s">
        <v>146</v>
      </c>
      <c r="C1435" s="36" t="s">
        <v>9</v>
      </c>
      <c r="D1435" s="95"/>
      <c r="E1435" s="131">
        <f t="shared" si="215"/>
        <v>0</v>
      </c>
      <c r="F1435" s="95"/>
      <c r="G1435" s="95"/>
      <c r="H1435" s="95"/>
      <c r="I1435" s="131">
        <f t="shared" si="216"/>
        <v>0</v>
      </c>
      <c r="J1435" s="95"/>
      <c r="K1435" s="95"/>
      <c r="L1435" s="95"/>
      <c r="M1435" s="131">
        <f t="shared" si="217"/>
        <v>0</v>
      </c>
      <c r="N1435" s="95"/>
      <c r="O1435" s="95"/>
      <c r="P1435" s="95"/>
      <c r="Q1435" s="55" t="e">
        <f t="shared" si="211"/>
        <v>#DIV/0!</v>
      </c>
      <c r="R1435" s="55" t="e">
        <f t="shared" si="212"/>
        <v>#DIV/0!</v>
      </c>
      <c r="S1435" s="55" t="e">
        <f t="shared" si="213"/>
        <v>#DIV/0!</v>
      </c>
      <c r="T1435" s="55" t="e">
        <f t="shared" si="214"/>
        <v>#DIV/0!</v>
      </c>
      <c r="U1435" s="33" t="e">
        <f>M1435/#REF!%</f>
        <v>#REF!</v>
      </c>
    </row>
    <row r="1436" spans="1:22" ht="55.5" customHeight="1" x14ac:dyDescent="0.3">
      <c r="A1436" s="76" t="s">
        <v>735</v>
      </c>
      <c r="B1436" s="30"/>
      <c r="C1436" s="123" t="s">
        <v>758</v>
      </c>
      <c r="D1436" s="94">
        <f>D1440</f>
        <v>0</v>
      </c>
      <c r="E1436" s="93">
        <f t="shared" si="215"/>
        <v>405.32413000000003</v>
      </c>
      <c r="F1436" s="94">
        <f>F1440+F1437</f>
        <v>405.32413000000003</v>
      </c>
      <c r="G1436" s="94">
        <f>G1440+G1437</f>
        <v>0</v>
      </c>
      <c r="H1436" s="94">
        <f>H1440</f>
        <v>0</v>
      </c>
      <c r="I1436" s="93">
        <f t="shared" si="216"/>
        <v>302.91212999999999</v>
      </c>
      <c r="J1436" s="94">
        <f>J1440+J1438</f>
        <v>302.91212999999999</v>
      </c>
      <c r="K1436" s="94">
        <f>K1440+K1438</f>
        <v>0</v>
      </c>
      <c r="L1436" s="94">
        <f>L1440</f>
        <v>0</v>
      </c>
      <c r="M1436" s="93">
        <f t="shared" si="217"/>
        <v>294.64418000000001</v>
      </c>
      <c r="N1436" s="94">
        <f>N1440+N1437</f>
        <v>294.64418000000001</v>
      </c>
      <c r="O1436" s="94">
        <f>O1440+O1437</f>
        <v>0</v>
      </c>
      <c r="P1436" s="94">
        <f>P1440</f>
        <v>0</v>
      </c>
      <c r="Q1436" s="55">
        <f t="shared" si="211"/>
        <v>97.270512078865906</v>
      </c>
      <c r="R1436" s="55">
        <f t="shared" si="212"/>
        <v>97.270512078865906</v>
      </c>
      <c r="S1436" s="55" t="e">
        <f t="shared" si="213"/>
        <v>#DIV/0!</v>
      </c>
      <c r="T1436" s="55" t="e">
        <f t="shared" si="214"/>
        <v>#DIV/0!</v>
      </c>
      <c r="U1436" s="33" t="e">
        <f>M1436/#REF!%</f>
        <v>#REF!</v>
      </c>
    </row>
    <row r="1437" spans="1:22" ht="23.25" customHeight="1" x14ac:dyDescent="0.3">
      <c r="A1437" s="76"/>
      <c r="B1437" s="34" t="s">
        <v>61</v>
      </c>
      <c r="C1437" s="36" t="s">
        <v>7</v>
      </c>
      <c r="D1437" s="95">
        <f>D1438+D1439</f>
        <v>0</v>
      </c>
      <c r="E1437" s="131">
        <f t="shared" si="215"/>
        <v>0</v>
      </c>
      <c r="F1437" s="95">
        <f>F1438+F1439</f>
        <v>0</v>
      </c>
      <c r="G1437" s="95">
        <f>G1438+G1439</f>
        <v>0</v>
      </c>
      <c r="H1437" s="95">
        <f>H1438+H1439</f>
        <v>0</v>
      </c>
      <c r="I1437" s="131">
        <f t="shared" si="216"/>
        <v>0</v>
      </c>
      <c r="J1437" s="95">
        <f>J1438+J1439</f>
        <v>0</v>
      </c>
      <c r="K1437" s="95">
        <f>K1438+K1439</f>
        <v>0</v>
      </c>
      <c r="L1437" s="95">
        <f>L1438+L1439</f>
        <v>0</v>
      </c>
      <c r="M1437" s="131">
        <f t="shared" si="217"/>
        <v>0</v>
      </c>
      <c r="N1437" s="95">
        <f>N1438+N1439</f>
        <v>0</v>
      </c>
      <c r="O1437" s="95">
        <f>O1438+O1439</f>
        <v>0</v>
      </c>
      <c r="P1437" s="95">
        <f>P1438+P1439</f>
        <v>0</v>
      </c>
      <c r="Q1437" s="55" t="e">
        <f t="shared" si="211"/>
        <v>#DIV/0!</v>
      </c>
      <c r="R1437" s="55" t="e">
        <f t="shared" si="212"/>
        <v>#DIV/0!</v>
      </c>
      <c r="S1437" s="55" t="e">
        <f t="shared" si="213"/>
        <v>#DIV/0!</v>
      </c>
      <c r="T1437" s="55" t="e">
        <f t="shared" si="214"/>
        <v>#DIV/0!</v>
      </c>
      <c r="U1437" s="33"/>
    </row>
    <row r="1438" spans="1:22" ht="23.25" customHeight="1" x14ac:dyDescent="0.3">
      <c r="A1438" s="76"/>
      <c r="B1438" s="34" t="s">
        <v>202</v>
      </c>
      <c r="C1438" s="37" t="s">
        <v>36</v>
      </c>
      <c r="D1438" s="95"/>
      <c r="E1438" s="131">
        <f t="shared" si="215"/>
        <v>0</v>
      </c>
      <c r="F1438" s="95"/>
      <c r="G1438" s="95"/>
      <c r="H1438" s="95"/>
      <c r="I1438" s="131">
        <f t="shared" si="216"/>
        <v>0</v>
      </c>
      <c r="J1438" s="95"/>
      <c r="K1438" s="95"/>
      <c r="L1438" s="95"/>
      <c r="M1438" s="131">
        <f t="shared" si="217"/>
        <v>0</v>
      </c>
      <c r="N1438" s="95"/>
      <c r="O1438" s="95"/>
      <c r="P1438" s="95"/>
      <c r="Q1438" s="55" t="e">
        <f t="shared" si="211"/>
        <v>#DIV/0!</v>
      </c>
      <c r="R1438" s="55" t="e">
        <f t="shared" si="212"/>
        <v>#DIV/0!</v>
      </c>
      <c r="S1438" s="55" t="e">
        <f t="shared" si="213"/>
        <v>#DIV/0!</v>
      </c>
      <c r="T1438" s="55" t="e">
        <f t="shared" si="214"/>
        <v>#DIV/0!</v>
      </c>
      <c r="U1438" s="33"/>
    </row>
    <row r="1439" spans="1:22" ht="23.25" customHeight="1" x14ac:dyDescent="0.3">
      <c r="A1439" s="76"/>
      <c r="B1439" s="34" t="s">
        <v>261</v>
      </c>
      <c r="C1439" s="37" t="s">
        <v>684</v>
      </c>
      <c r="D1439" s="95"/>
      <c r="E1439" s="131">
        <f t="shared" si="215"/>
        <v>0</v>
      </c>
      <c r="F1439" s="95"/>
      <c r="G1439" s="95"/>
      <c r="H1439" s="95"/>
      <c r="I1439" s="131">
        <f t="shared" si="216"/>
        <v>0</v>
      </c>
      <c r="J1439" s="95"/>
      <c r="K1439" s="95"/>
      <c r="L1439" s="95"/>
      <c r="M1439" s="131">
        <f t="shared" si="217"/>
        <v>0</v>
      </c>
      <c r="N1439" s="95"/>
      <c r="O1439" s="95"/>
      <c r="P1439" s="95"/>
      <c r="Q1439" s="55" t="e">
        <f t="shared" si="211"/>
        <v>#DIV/0!</v>
      </c>
      <c r="R1439" s="55" t="e">
        <f t="shared" si="212"/>
        <v>#DIV/0!</v>
      </c>
      <c r="S1439" s="55" t="e">
        <f t="shared" si="213"/>
        <v>#DIV/0!</v>
      </c>
      <c r="T1439" s="55" t="e">
        <f t="shared" si="214"/>
        <v>#DIV/0!</v>
      </c>
      <c r="U1439" s="33"/>
    </row>
    <row r="1440" spans="1:22" ht="41.25" customHeight="1" x14ac:dyDescent="0.3">
      <c r="A1440" s="76"/>
      <c r="B1440" s="34" t="s">
        <v>146</v>
      </c>
      <c r="C1440" s="36" t="s">
        <v>9</v>
      </c>
      <c r="D1440" s="95"/>
      <c r="E1440" s="131">
        <f t="shared" si="215"/>
        <v>405.32413000000003</v>
      </c>
      <c r="F1440" s="95">
        <v>405.32413000000003</v>
      </c>
      <c r="G1440" s="95"/>
      <c r="H1440" s="95"/>
      <c r="I1440" s="131">
        <f t="shared" si="216"/>
        <v>302.91212999999999</v>
      </c>
      <c r="J1440" s="95">
        <v>302.91212999999999</v>
      </c>
      <c r="K1440" s="95"/>
      <c r="L1440" s="95"/>
      <c r="M1440" s="131">
        <f t="shared" si="217"/>
        <v>294.64418000000001</v>
      </c>
      <c r="N1440" s="95">
        <v>294.64418000000001</v>
      </c>
      <c r="O1440" s="95"/>
      <c r="P1440" s="95"/>
      <c r="Q1440" s="55">
        <f t="shared" si="211"/>
        <v>97.270512078865906</v>
      </c>
      <c r="R1440" s="55">
        <f t="shared" si="212"/>
        <v>97.270512078865906</v>
      </c>
      <c r="S1440" s="55" t="e">
        <f t="shared" si="213"/>
        <v>#DIV/0!</v>
      </c>
      <c r="T1440" s="55" t="e">
        <f t="shared" si="214"/>
        <v>#DIV/0!</v>
      </c>
      <c r="U1440" s="33" t="e">
        <f>M1440/#REF!%</f>
        <v>#REF!</v>
      </c>
    </row>
    <row r="1441" spans="1:21" ht="41.25" hidden="1" customHeight="1" x14ac:dyDescent="0.3">
      <c r="A1441" s="76"/>
      <c r="B1441" s="34" t="s">
        <v>268</v>
      </c>
      <c r="C1441" s="39" t="s">
        <v>362</v>
      </c>
      <c r="D1441" s="95"/>
      <c r="E1441" s="93">
        <f t="shared" si="215"/>
        <v>0</v>
      </c>
      <c r="F1441" s="95"/>
      <c r="G1441" s="95"/>
      <c r="H1441" s="95"/>
      <c r="I1441" s="93">
        <f t="shared" si="216"/>
        <v>0</v>
      </c>
      <c r="J1441" s="95"/>
      <c r="K1441" s="95"/>
      <c r="L1441" s="95"/>
      <c r="M1441" s="93">
        <f t="shared" si="217"/>
        <v>0</v>
      </c>
      <c r="N1441" s="95"/>
      <c r="O1441" s="95"/>
      <c r="P1441" s="95"/>
      <c r="Q1441" s="55" t="e">
        <f t="shared" si="211"/>
        <v>#DIV/0!</v>
      </c>
      <c r="R1441" s="55" t="e">
        <f t="shared" si="212"/>
        <v>#DIV/0!</v>
      </c>
      <c r="S1441" s="55" t="e">
        <f t="shared" si="213"/>
        <v>#DIV/0!</v>
      </c>
      <c r="T1441" s="55" t="e">
        <f t="shared" si="214"/>
        <v>#DIV/0!</v>
      </c>
      <c r="U1441" s="33" t="e">
        <f>M1441/#REF!%</f>
        <v>#REF!</v>
      </c>
    </row>
    <row r="1442" spans="1:21" ht="41.25" hidden="1" customHeight="1" x14ac:dyDescent="0.3">
      <c r="A1442" s="76"/>
      <c r="B1442" s="34" t="s">
        <v>269</v>
      </c>
      <c r="C1442" s="39" t="s">
        <v>363</v>
      </c>
      <c r="D1442" s="95"/>
      <c r="E1442" s="93">
        <f t="shared" si="215"/>
        <v>0</v>
      </c>
      <c r="F1442" s="95"/>
      <c r="G1442" s="95"/>
      <c r="H1442" s="95"/>
      <c r="I1442" s="93">
        <f t="shared" si="216"/>
        <v>0</v>
      </c>
      <c r="J1442" s="95"/>
      <c r="K1442" s="95"/>
      <c r="L1442" s="95"/>
      <c r="M1442" s="93">
        <f t="shared" si="217"/>
        <v>0</v>
      </c>
      <c r="N1442" s="95"/>
      <c r="O1442" s="95"/>
      <c r="P1442" s="95"/>
      <c r="Q1442" s="55" t="e">
        <f t="shared" si="211"/>
        <v>#DIV/0!</v>
      </c>
      <c r="R1442" s="55" t="e">
        <f t="shared" si="212"/>
        <v>#DIV/0!</v>
      </c>
      <c r="S1442" s="55" t="e">
        <f t="shared" si="213"/>
        <v>#DIV/0!</v>
      </c>
      <c r="T1442" s="55" t="e">
        <f t="shared" si="214"/>
        <v>#DIV/0!</v>
      </c>
      <c r="U1442" s="33" t="e">
        <f>M1442/#REF!%</f>
        <v>#REF!</v>
      </c>
    </row>
    <row r="1443" spans="1:21" ht="41.25" hidden="1" customHeight="1" x14ac:dyDescent="0.3">
      <c r="A1443" s="76"/>
      <c r="B1443" s="34" t="s">
        <v>270</v>
      </c>
      <c r="C1443" s="39" t="s">
        <v>364</v>
      </c>
      <c r="D1443" s="95"/>
      <c r="E1443" s="93">
        <f t="shared" si="215"/>
        <v>0</v>
      </c>
      <c r="F1443" s="95"/>
      <c r="G1443" s="95"/>
      <c r="H1443" s="95"/>
      <c r="I1443" s="93">
        <f t="shared" si="216"/>
        <v>0</v>
      </c>
      <c r="J1443" s="95"/>
      <c r="K1443" s="95"/>
      <c r="L1443" s="95"/>
      <c r="M1443" s="93">
        <f t="shared" si="217"/>
        <v>0</v>
      </c>
      <c r="N1443" s="95"/>
      <c r="O1443" s="95"/>
      <c r="P1443" s="95"/>
      <c r="Q1443" s="55" t="e">
        <f t="shared" si="211"/>
        <v>#DIV/0!</v>
      </c>
      <c r="R1443" s="55" t="e">
        <f t="shared" si="212"/>
        <v>#DIV/0!</v>
      </c>
      <c r="S1443" s="55" t="e">
        <f t="shared" si="213"/>
        <v>#DIV/0!</v>
      </c>
      <c r="T1443" s="55" t="e">
        <f t="shared" si="214"/>
        <v>#DIV/0!</v>
      </c>
      <c r="U1443" s="33" t="e">
        <f>M1443/#REF!%</f>
        <v>#REF!</v>
      </c>
    </row>
    <row r="1444" spans="1:21" ht="41.25" hidden="1" customHeight="1" x14ac:dyDescent="0.3">
      <c r="A1444" s="76"/>
      <c r="B1444" s="34" t="s">
        <v>271</v>
      </c>
      <c r="C1444" s="39" t="s">
        <v>365</v>
      </c>
      <c r="D1444" s="95"/>
      <c r="E1444" s="93">
        <f t="shared" si="215"/>
        <v>0</v>
      </c>
      <c r="F1444" s="95"/>
      <c r="G1444" s="95"/>
      <c r="H1444" s="95"/>
      <c r="I1444" s="93">
        <f t="shared" si="216"/>
        <v>0</v>
      </c>
      <c r="J1444" s="95"/>
      <c r="K1444" s="95"/>
      <c r="L1444" s="95"/>
      <c r="M1444" s="93">
        <f t="shared" si="217"/>
        <v>0</v>
      </c>
      <c r="N1444" s="95"/>
      <c r="O1444" s="95"/>
      <c r="P1444" s="95"/>
      <c r="Q1444" s="55" t="e">
        <f t="shared" si="211"/>
        <v>#DIV/0!</v>
      </c>
      <c r="R1444" s="55" t="e">
        <f t="shared" si="212"/>
        <v>#DIV/0!</v>
      </c>
      <c r="S1444" s="55" t="e">
        <f t="shared" si="213"/>
        <v>#DIV/0!</v>
      </c>
      <c r="T1444" s="55" t="e">
        <f t="shared" si="214"/>
        <v>#DIV/0!</v>
      </c>
      <c r="U1444" s="33" t="e">
        <f>M1444/#REF!%</f>
        <v>#REF!</v>
      </c>
    </row>
    <row r="1445" spans="1:21" ht="41.25" hidden="1" customHeight="1" x14ac:dyDescent="0.3">
      <c r="A1445" s="76"/>
      <c r="B1445" s="34" t="s">
        <v>272</v>
      </c>
      <c r="C1445" s="39" t="s">
        <v>366</v>
      </c>
      <c r="D1445" s="95"/>
      <c r="E1445" s="93">
        <f t="shared" si="215"/>
        <v>0</v>
      </c>
      <c r="F1445" s="95"/>
      <c r="G1445" s="95"/>
      <c r="H1445" s="95"/>
      <c r="I1445" s="93">
        <f t="shared" si="216"/>
        <v>0</v>
      </c>
      <c r="J1445" s="95"/>
      <c r="K1445" s="95"/>
      <c r="L1445" s="95"/>
      <c r="M1445" s="93">
        <f t="shared" si="217"/>
        <v>0</v>
      </c>
      <c r="N1445" s="95"/>
      <c r="O1445" s="95"/>
      <c r="P1445" s="95"/>
      <c r="Q1445" s="55" t="e">
        <f t="shared" si="211"/>
        <v>#DIV/0!</v>
      </c>
      <c r="R1445" s="55" t="e">
        <f t="shared" si="212"/>
        <v>#DIV/0!</v>
      </c>
      <c r="S1445" s="55" t="e">
        <f t="shared" si="213"/>
        <v>#DIV/0!</v>
      </c>
      <c r="T1445" s="55" t="e">
        <f t="shared" si="214"/>
        <v>#DIV/0!</v>
      </c>
      <c r="U1445" s="33" t="e">
        <f>M1445/#REF!%</f>
        <v>#REF!</v>
      </c>
    </row>
    <row r="1446" spans="1:21" ht="41.25" hidden="1" customHeight="1" x14ac:dyDescent="0.3">
      <c r="A1446" s="76"/>
      <c r="B1446" s="34" t="s">
        <v>273</v>
      </c>
      <c r="C1446" s="39" t="s">
        <v>367</v>
      </c>
      <c r="D1446" s="95"/>
      <c r="E1446" s="93">
        <f t="shared" si="215"/>
        <v>0</v>
      </c>
      <c r="F1446" s="95"/>
      <c r="G1446" s="95"/>
      <c r="H1446" s="95"/>
      <c r="I1446" s="93">
        <f t="shared" si="216"/>
        <v>0</v>
      </c>
      <c r="J1446" s="95"/>
      <c r="K1446" s="95"/>
      <c r="L1446" s="95"/>
      <c r="M1446" s="93">
        <f t="shared" si="217"/>
        <v>0</v>
      </c>
      <c r="N1446" s="95"/>
      <c r="O1446" s="95"/>
      <c r="P1446" s="95"/>
      <c r="Q1446" s="55" t="e">
        <f t="shared" si="211"/>
        <v>#DIV/0!</v>
      </c>
      <c r="R1446" s="55" t="e">
        <f t="shared" si="212"/>
        <v>#DIV/0!</v>
      </c>
      <c r="S1446" s="55" t="e">
        <f t="shared" si="213"/>
        <v>#DIV/0!</v>
      </c>
      <c r="T1446" s="55" t="e">
        <f t="shared" si="214"/>
        <v>#DIV/0!</v>
      </c>
      <c r="U1446" s="33" t="e">
        <f>M1446/#REF!%</f>
        <v>#REF!</v>
      </c>
    </row>
    <row r="1447" spans="1:21" ht="41.25" hidden="1" customHeight="1" x14ac:dyDescent="0.3">
      <c r="A1447" s="76"/>
      <c r="B1447" s="34" t="s">
        <v>274</v>
      </c>
      <c r="C1447" s="39" t="s">
        <v>368</v>
      </c>
      <c r="D1447" s="95"/>
      <c r="E1447" s="93">
        <f t="shared" si="215"/>
        <v>0</v>
      </c>
      <c r="F1447" s="95"/>
      <c r="G1447" s="95"/>
      <c r="H1447" s="95"/>
      <c r="I1447" s="93">
        <f t="shared" si="216"/>
        <v>0</v>
      </c>
      <c r="J1447" s="95"/>
      <c r="K1447" s="95"/>
      <c r="L1447" s="95"/>
      <c r="M1447" s="93">
        <f t="shared" si="217"/>
        <v>0</v>
      </c>
      <c r="N1447" s="95"/>
      <c r="O1447" s="95"/>
      <c r="P1447" s="95"/>
      <c r="Q1447" s="55" t="e">
        <f t="shared" si="211"/>
        <v>#DIV/0!</v>
      </c>
      <c r="R1447" s="55" t="e">
        <f t="shared" si="212"/>
        <v>#DIV/0!</v>
      </c>
      <c r="S1447" s="55" t="e">
        <f t="shared" si="213"/>
        <v>#DIV/0!</v>
      </c>
      <c r="T1447" s="55" t="e">
        <f t="shared" si="214"/>
        <v>#DIV/0!</v>
      </c>
      <c r="U1447" s="33" t="e">
        <f>M1447/#REF!%</f>
        <v>#REF!</v>
      </c>
    </row>
    <row r="1448" spans="1:21" ht="41.25" hidden="1" customHeight="1" x14ac:dyDescent="0.3">
      <c r="A1448" s="76"/>
      <c r="B1448" s="34" t="s">
        <v>275</v>
      </c>
      <c r="C1448" s="38" t="s">
        <v>369</v>
      </c>
      <c r="D1448" s="95"/>
      <c r="E1448" s="93">
        <f t="shared" si="215"/>
        <v>0</v>
      </c>
      <c r="F1448" s="95"/>
      <c r="G1448" s="95"/>
      <c r="H1448" s="95"/>
      <c r="I1448" s="93">
        <f t="shared" si="216"/>
        <v>0</v>
      </c>
      <c r="J1448" s="95"/>
      <c r="K1448" s="95"/>
      <c r="L1448" s="95"/>
      <c r="M1448" s="93">
        <f t="shared" si="217"/>
        <v>0</v>
      </c>
      <c r="N1448" s="95"/>
      <c r="O1448" s="95"/>
      <c r="P1448" s="95"/>
      <c r="Q1448" s="55" t="e">
        <f t="shared" si="211"/>
        <v>#DIV/0!</v>
      </c>
      <c r="R1448" s="55" t="e">
        <f t="shared" si="212"/>
        <v>#DIV/0!</v>
      </c>
      <c r="S1448" s="55" t="e">
        <f t="shared" si="213"/>
        <v>#DIV/0!</v>
      </c>
      <c r="T1448" s="55" t="e">
        <f t="shared" si="214"/>
        <v>#DIV/0!</v>
      </c>
      <c r="U1448" s="33" t="e">
        <f>M1448/#REF!%</f>
        <v>#REF!</v>
      </c>
    </row>
    <row r="1449" spans="1:21" ht="41.25" hidden="1" customHeight="1" x14ac:dyDescent="0.3">
      <c r="A1449" s="76"/>
      <c r="B1449" s="34" t="s">
        <v>276</v>
      </c>
      <c r="C1449" s="39" t="s">
        <v>370</v>
      </c>
      <c r="D1449" s="95"/>
      <c r="E1449" s="93">
        <f t="shared" si="215"/>
        <v>0</v>
      </c>
      <c r="F1449" s="95"/>
      <c r="G1449" s="95"/>
      <c r="H1449" s="95"/>
      <c r="I1449" s="93">
        <f t="shared" si="216"/>
        <v>0</v>
      </c>
      <c r="J1449" s="95"/>
      <c r="K1449" s="95"/>
      <c r="L1449" s="95"/>
      <c r="M1449" s="93">
        <f t="shared" si="217"/>
        <v>0</v>
      </c>
      <c r="N1449" s="95"/>
      <c r="O1449" s="95"/>
      <c r="P1449" s="95"/>
      <c r="Q1449" s="55" t="e">
        <f t="shared" si="211"/>
        <v>#DIV/0!</v>
      </c>
      <c r="R1449" s="55" t="e">
        <f t="shared" si="212"/>
        <v>#DIV/0!</v>
      </c>
      <c r="S1449" s="55" t="e">
        <f t="shared" si="213"/>
        <v>#DIV/0!</v>
      </c>
      <c r="T1449" s="55" t="e">
        <f t="shared" si="214"/>
        <v>#DIV/0!</v>
      </c>
      <c r="U1449" s="33" t="e">
        <f>M1449/#REF!%</f>
        <v>#REF!</v>
      </c>
    </row>
    <row r="1450" spans="1:21" ht="41.25" hidden="1" customHeight="1" x14ac:dyDescent="0.3">
      <c r="A1450" s="76" t="s">
        <v>299</v>
      </c>
      <c r="B1450" s="34"/>
      <c r="C1450" s="47" t="s">
        <v>300</v>
      </c>
      <c r="D1450" s="95"/>
      <c r="E1450" s="93">
        <f t="shared" si="215"/>
        <v>0</v>
      </c>
      <c r="F1450" s="95"/>
      <c r="G1450" s="95"/>
      <c r="H1450" s="95"/>
      <c r="I1450" s="93">
        <f t="shared" si="216"/>
        <v>0</v>
      </c>
      <c r="J1450" s="95"/>
      <c r="K1450" s="95"/>
      <c r="L1450" s="95"/>
      <c r="M1450" s="93">
        <f t="shared" si="217"/>
        <v>0</v>
      </c>
      <c r="N1450" s="95"/>
      <c r="O1450" s="95"/>
      <c r="P1450" s="95"/>
      <c r="Q1450" s="55" t="e">
        <f t="shared" si="211"/>
        <v>#DIV/0!</v>
      </c>
      <c r="R1450" s="55" t="e">
        <f t="shared" si="212"/>
        <v>#DIV/0!</v>
      </c>
      <c r="S1450" s="55" t="e">
        <f t="shared" si="213"/>
        <v>#DIV/0!</v>
      </c>
      <c r="T1450" s="55" t="e">
        <f t="shared" si="214"/>
        <v>#DIV/0!</v>
      </c>
      <c r="U1450" s="33" t="e">
        <f>M1450/#REF!%</f>
        <v>#REF!</v>
      </c>
    </row>
    <row r="1451" spans="1:21" ht="41.25" hidden="1" customHeight="1" x14ac:dyDescent="0.3">
      <c r="A1451" s="76"/>
      <c r="B1451" s="34"/>
      <c r="C1451" s="35" t="s">
        <v>169</v>
      </c>
      <c r="D1451" s="95"/>
      <c r="E1451" s="93">
        <f t="shared" si="215"/>
        <v>0</v>
      </c>
      <c r="F1451" s="95"/>
      <c r="G1451" s="95"/>
      <c r="H1451" s="95"/>
      <c r="I1451" s="93">
        <f t="shared" si="216"/>
        <v>0</v>
      </c>
      <c r="J1451" s="95"/>
      <c r="K1451" s="95"/>
      <c r="L1451" s="95"/>
      <c r="M1451" s="93">
        <f t="shared" si="217"/>
        <v>0</v>
      </c>
      <c r="N1451" s="95"/>
      <c r="O1451" s="95"/>
      <c r="P1451" s="95"/>
      <c r="Q1451" s="55" t="e">
        <f t="shared" si="211"/>
        <v>#DIV/0!</v>
      </c>
      <c r="R1451" s="55" t="e">
        <f t="shared" si="212"/>
        <v>#DIV/0!</v>
      </c>
      <c r="S1451" s="55" t="e">
        <f t="shared" si="213"/>
        <v>#DIV/0!</v>
      </c>
      <c r="T1451" s="55" t="e">
        <f t="shared" si="214"/>
        <v>#DIV/0!</v>
      </c>
      <c r="U1451" s="33" t="e">
        <f>M1451/#REF!%</f>
        <v>#REF!</v>
      </c>
    </row>
    <row r="1452" spans="1:21" ht="41.25" hidden="1" customHeight="1" x14ac:dyDescent="0.3">
      <c r="A1452" s="76"/>
      <c r="B1452" s="34" t="s">
        <v>61</v>
      </c>
      <c r="C1452" s="36" t="s">
        <v>170</v>
      </c>
      <c r="D1452" s="95"/>
      <c r="E1452" s="93">
        <f t="shared" si="215"/>
        <v>0</v>
      </c>
      <c r="F1452" s="95"/>
      <c r="G1452" s="95"/>
      <c r="H1452" s="95"/>
      <c r="I1452" s="93">
        <f t="shared" si="216"/>
        <v>0</v>
      </c>
      <c r="J1452" s="95"/>
      <c r="K1452" s="95"/>
      <c r="L1452" s="95"/>
      <c r="M1452" s="93">
        <f t="shared" si="217"/>
        <v>0</v>
      </c>
      <c r="N1452" s="95"/>
      <c r="O1452" s="95"/>
      <c r="P1452" s="95"/>
      <c r="Q1452" s="55" t="e">
        <f t="shared" si="211"/>
        <v>#DIV/0!</v>
      </c>
      <c r="R1452" s="55" t="e">
        <f t="shared" si="212"/>
        <v>#DIV/0!</v>
      </c>
      <c r="S1452" s="55" t="e">
        <f t="shared" si="213"/>
        <v>#DIV/0!</v>
      </c>
      <c r="T1452" s="55" t="e">
        <f t="shared" si="214"/>
        <v>#DIV/0!</v>
      </c>
      <c r="U1452" s="33" t="e">
        <f>M1452/#REF!%</f>
        <v>#REF!</v>
      </c>
    </row>
    <row r="1453" spans="1:21" ht="41.25" hidden="1" customHeight="1" x14ac:dyDescent="0.3">
      <c r="A1453" s="76"/>
      <c r="B1453" s="34" t="s">
        <v>197</v>
      </c>
      <c r="C1453" s="37" t="s">
        <v>171</v>
      </c>
      <c r="D1453" s="95"/>
      <c r="E1453" s="93">
        <f t="shared" si="215"/>
        <v>0</v>
      </c>
      <c r="F1453" s="95"/>
      <c r="G1453" s="95"/>
      <c r="H1453" s="95"/>
      <c r="I1453" s="93">
        <f t="shared" si="216"/>
        <v>0</v>
      </c>
      <c r="J1453" s="95"/>
      <c r="K1453" s="95"/>
      <c r="L1453" s="95"/>
      <c r="M1453" s="93">
        <f t="shared" si="217"/>
        <v>0</v>
      </c>
      <c r="N1453" s="95"/>
      <c r="O1453" s="95"/>
      <c r="P1453" s="95"/>
      <c r="Q1453" s="55" t="e">
        <f t="shared" si="211"/>
        <v>#DIV/0!</v>
      </c>
      <c r="R1453" s="55" t="e">
        <f t="shared" si="212"/>
        <v>#DIV/0!</v>
      </c>
      <c r="S1453" s="55" t="e">
        <f t="shared" si="213"/>
        <v>#DIV/0!</v>
      </c>
      <c r="T1453" s="55" t="e">
        <f t="shared" si="214"/>
        <v>#DIV/0!</v>
      </c>
      <c r="U1453" s="33" t="e">
        <f>M1453/#REF!%</f>
        <v>#REF!</v>
      </c>
    </row>
    <row r="1454" spans="1:21" ht="41.25" hidden="1" customHeight="1" x14ac:dyDescent="0.3">
      <c r="A1454" s="76"/>
      <c r="B1454" s="34" t="s">
        <v>198</v>
      </c>
      <c r="C1454" s="38" t="s">
        <v>172</v>
      </c>
      <c r="D1454" s="95"/>
      <c r="E1454" s="93">
        <f t="shared" si="215"/>
        <v>0</v>
      </c>
      <c r="F1454" s="95"/>
      <c r="G1454" s="95"/>
      <c r="H1454" s="95"/>
      <c r="I1454" s="93">
        <f t="shared" si="216"/>
        <v>0</v>
      </c>
      <c r="J1454" s="95"/>
      <c r="K1454" s="95"/>
      <c r="L1454" s="95"/>
      <c r="M1454" s="93">
        <f t="shared" si="217"/>
        <v>0</v>
      </c>
      <c r="N1454" s="95"/>
      <c r="O1454" s="95"/>
      <c r="P1454" s="95"/>
      <c r="Q1454" s="55" t="e">
        <f t="shared" si="211"/>
        <v>#DIV/0!</v>
      </c>
      <c r="R1454" s="55" t="e">
        <f t="shared" si="212"/>
        <v>#DIV/0!</v>
      </c>
      <c r="S1454" s="55" t="e">
        <f t="shared" si="213"/>
        <v>#DIV/0!</v>
      </c>
      <c r="T1454" s="55" t="e">
        <f t="shared" si="214"/>
        <v>#DIV/0!</v>
      </c>
      <c r="U1454" s="33" t="e">
        <f>M1454/#REF!%</f>
        <v>#REF!</v>
      </c>
    </row>
    <row r="1455" spans="1:21" ht="41.25" hidden="1" customHeight="1" x14ac:dyDescent="0.3">
      <c r="A1455" s="76"/>
      <c r="B1455" s="34" t="s">
        <v>199</v>
      </c>
      <c r="C1455" s="39" t="s">
        <v>173</v>
      </c>
      <c r="D1455" s="95"/>
      <c r="E1455" s="93">
        <f t="shared" si="215"/>
        <v>0</v>
      </c>
      <c r="F1455" s="95"/>
      <c r="G1455" s="95"/>
      <c r="H1455" s="95"/>
      <c r="I1455" s="93">
        <f t="shared" si="216"/>
        <v>0</v>
      </c>
      <c r="J1455" s="95"/>
      <c r="K1455" s="95"/>
      <c r="L1455" s="95"/>
      <c r="M1455" s="93">
        <f t="shared" si="217"/>
        <v>0</v>
      </c>
      <c r="N1455" s="95"/>
      <c r="O1455" s="95"/>
      <c r="P1455" s="95"/>
      <c r="Q1455" s="55" t="e">
        <f t="shared" si="211"/>
        <v>#DIV/0!</v>
      </c>
      <c r="R1455" s="55" t="e">
        <f t="shared" si="212"/>
        <v>#DIV/0!</v>
      </c>
      <c r="S1455" s="55" t="e">
        <f t="shared" si="213"/>
        <v>#DIV/0!</v>
      </c>
      <c r="T1455" s="55" t="e">
        <f t="shared" si="214"/>
        <v>#DIV/0!</v>
      </c>
      <c r="U1455" s="33" t="e">
        <f>M1455/#REF!%</f>
        <v>#REF!</v>
      </c>
    </row>
    <row r="1456" spans="1:21" ht="41.25" hidden="1" customHeight="1" x14ac:dyDescent="0.3">
      <c r="A1456" s="76"/>
      <c r="B1456" s="34" t="s">
        <v>200</v>
      </c>
      <c r="C1456" s="39" t="s">
        <v>174</v>
      </c>
      <c r="D1456" s="95"/>
      <c r="E1456" s="93">
        <f t="shared" si="215"/>
        <v>0</v>
      </c>
      <c r="F1456" s="95"/>
      <c r="G1456" s="95"/>
      <c r="H1456" s="95"/>
      <c r="I1456" s="93">
        <f t="shared" si="216"/>
        <v>0</v>
      </c>
      <c r="J1456" s="95"/>
      <c r="K1456" s="95"/>
      <c r="L1456" s="95"/>
      <c r="M1456" s="93">
        <f t="shared" si="217"/>
        <v>0</v>
      </c>
      <c r="N1456" s="95"/>
      <c r="O1456" s="95"/>
      <c r="P1456" s="95"/>
      <c r="Q1456" s="55" t="e">
        <f t="shared" si="211"/>
        <v>#DIV/0!</v>
      </c>
      <c r="R1456" s="55" t="e">
        <f t="shared" si="212"/>
        <v>#DIV/0!</v>
      </c>
      <c r="S1456" s="55" t="e">
        <f t="shared" si="213"/>
        <v>#DIV/0!</v>
      </c>
      <c r="T1456" s="55" t="e">
        <f t="shared" si="214"/>
        <v>#DIV/0!</v>
      </c>
      <c r="U1456" s="33" t="e">
        <f>M1456/#REF!%</f>
        <v>#REF!</v>
      </c>
    </row>
    <row r="1457" spans="1:21" ht="41.25" hidden="1" customHeight="1" x14ac:dyDescent="0.3">
      <c r="A1457" s="76"/>
      <c r="B1457" s="34" t="s">
        <v>201</v>
      </c>
      <c r="C1457" s="38" t="s">
        <v>175</v>
      </c>
      <c r="D1457" s="95"/>
      <c r="E1457" s="93">
        <f t="shared" si="215"/>
        <v>0</v>
      </c>
      <c r="F1457" s="95"/>
      <c r="G1457" s="95"/>
      <c r="H1457" s="95"/>
      <c r="I1457" s="93">
        <f t="shared" si="216"/>
        <v>0</v>
      </c>
      <c r="J1457" s="95"/>
      <c r="K1457" s="95"/>
      <c r="L1457" s="95"/>
      <c r="M1457" s="93">
        <f t="shared" si="217"/>
        <v>0</v>
      </c>
      <c r="N1457" s="95"/>
      <c r="O1457" s="95"/>
      <c r="P1457" s="95"/>
      <c r="Q1457" s="55" t="e">
        <f t="shared" si="211"/>
        <v>#DIV/0!</v>
      </c>
      <c r="R1457" s="55" t="e">
        <f t="shared" si="212"/>
        <v>#DIV/0!</v>
      </c>
      <c r="S1457" s="55" t="e">
        <f t="shared" si="213"/>
        <v>#DIV/0!</v>
      </c>
      <c r="T1457" s="55" t="e">
        <f t="shared" si="214"/>
        <v>#DIV/0!</v>
      </c>
      <c r="U1457" s="33" t="e">
        <f>M1457/#REF!%</f>
        <v>#REF!</v>
      </c>
    </row>
    <row r="1458" spans="1:21" ht="41.25" hidden="1" customHeight="1" x14ac:dyDescent="0.3">
      <c r="A1458" s="76"/>
      <c r="B1458" s="34" t="s">
        <v>202</v>
      </c>
      <c r="C1458" s="37" t="s">
        <v>176</v>
      </c>
      <c r="D1458" s="95"/>
      <c r="E1458" s="93">
        <f t="shared" si="215"/>
        <v>0</v>
      </c>
      <c r="F1458" s="95"/>
      <c r="G1458" s="95"/>
      <c r="H1458" s="95"/>
      <c r="I1458" s="93">
        <f t="shared" si="216"/>
        <v>0</v>
      </c>
      <c r="J1458" s="95"/>
      <c r="K1458" s="95"/>
      <c r="L1458" s="95"/>
      <c r="M1458" s="93">
        <f t="shared" si="217"/>
        <v>0</v>
      </c>
      <c r="N1458" s="95"/>
      <c r="O1458" s="95"/>
      <c r="P1458" s="95"/>
      <c r="Q1458" s="55" t="e">
        <f t="shared" si="211"/>
        <v>#DIV/0!</v>
      </c>
      <c r="R1458" s="55" t="e">
        <f t="shared" si="212"/>
        <v>#DIV/0!</v>
      </c>
      <c r="S1458" s="55" t="e">
        <f t="shared" si="213"/>
        <v>#DIV/0!</v>
      </c>
      <c r="T1458" s="55" t="e">
        <f t="shared" si="214"/>
        <v>#DIV/0!</v>
      </c>
      <c r="U1458" s="33" t="e">
        <f>M1458/#REF!%</f>
        <v>#REF!</v>
      </c>
    </row>
    <row r="1459" spans="1:21" ht="41.25" hidden="1" customHeight="1" x14ac:dyDescent="0.3">
      <c r="A1459" s="76"/>
      <c r="B1459" s="34" t="s">
        <v>203</v>
      </c>
      <c r="C1459" s="38" t="s">
        <v>177</v>
      </c>
      <c r="D1459" s="95"/>
      <c r="E1459" s="93">
        <f t="shared" si="215"/>
        <v>0</v>
      </c>
      <c r="F1459" s="95"/>
      <c r="G1459" s="95"/>
      <c r="H1459" s="95"/>
      <c r="I1459" s="93">
        <f t="shared" si="216"/>
        <v>0</v>
      </c>
      <c r="J1459" s="95"/>
      <c r="K1459" s="95"/>
      <c r="L1459" s="95"/>
      <c r="M1459" s="93">
        <f t="shared" si="217"/>
        <v>0</v>
      </c>
      <c r="N1459" s="95"/>
      <c r="O1459" s="95"/>
      <c r="P1459" s="95"/>
      <c r="Q1459" s="55" t="e">
        <f t="shared" si="211"/>
        <v>#DIV/0!</v>
      </c>
      <c r="R1459" s="55" t="e">
        <f t="shared" si="212"/>
        <v>#DIV/0!</v>
      </c>
      <c r="S1459" s="55" t="e">
        <f t="shared" si="213"/>
        <v>#DIV/0!</v>
      </c>
      <c r="T1459" s="55" t="e">
        <f t="shared" si="214"/>
        <v>#DIV/0!</v>
      </c>
      <c r="U1459" s="33" t="e">
        <f>M1459/#REF!%</f>
        <v>#REF!</v>
      </c>
    </row>
    <row r="1460" spans="1:21" ht="41.25" hidden="1" customHeight="1" x14ac:dyDescent="0.3">
      <c r="A1460" s="76"/>
      <c r="B1460" s="34" t="s">
        <v>204</v>
      </c>
      <c r="C1460" s="38" t="s">
        <v>178</v>
      </c>
      <c r="D1460" s="95"/>
      <c r="E1460" s="93">
        <f t="shared" si="215"/>
        <v>0</v>
      </c>
      <c r="F1460" s="95"/>
      <c r="G1460" s="95"/>
      <c r="H1460" s="95"/>
      <c r="I1460" s="93">
        <f t="shared" si="216"/>
        <v>0</v>
      </c>
      <c r="J1460" s="95"/>
      <c r="K1460" s="95"/>
      <c r="L1460" s="95"/>
      <c r="M1460" s="93">
        <f t="shared" si="217"/>
        <v>0</v>
      </c>
      <c r="N1460" s="95"/>
      <c r="O1460" s="95"/>
      <c r="P1460" s="95"/>
      <c r="Q1460" s="55" t="e">
        <f t="shared" si="211"/>
        <v>#DIV/0!</v>
      </c>
      <c r="R1460" s="55" t="e">
        <f t="shared" si="212"/>
        <v>#DIV/0!</v>
      </c>
      <c r="S1460" s="55" t="e">
        <f t="shared" si="213"/>
        <v>#DIV/0!</v>
      </c>
      <c r="T1460" s="55" t="e">
        <f t="shared" si="214"/>
        <v>#DIV/0!</v>
      </c>
      <c r="U1460" s="33" t="e">
        <f>M1460/#REF!%</f>
        <v>#REF!</v>
      </c>
    </row>
    <row r="1461" spans="1:21" ht="41.25" hidden="1" customHeight="1" x14ac:dyDescent="0.3">
      <c r="A1461" s="76"/>
      <c r="B1461" s="34" t="s">
        <v>205</v>
      </c>
      <c r="C1461" s="39" t="s">
        <v>179</v>
      </c>
      <c r="D1461" s="95"/>
      <c r="E1461" s="93">
        <f t="shared" si="215"/>
        <v>0</v>
      </c>
      <c r="F1461" s="95"/>
      <c r="G1461" s="95"/>
      <c r="H1461" s="95"/>
      <c r="I1461" s="93">
        <f t="shared" si="216"/>
        <v>0</v>
      </c>
      <c r="J1461" s="95"/>
      <c r="K1461" s="95"/>
      <c r="L1461" s="95"/>
      <c r="M1461" s="93">
        <f t="shared" si="217"/>
        <v>0</v>
      </c>
      <c r="N1461" s="95"/>
      <c r="O1461" s="95"/>
      <c r="P1461" s="95"/>
      <c r="Q1461" s="55" t="e">
        <f t="shared" si="211"/>
        <v>#DIV/0!</v>
      </c>
      <c r="R1461" s="55" t="e">
        <f t="shared" si="212"/>
        <v>#DIV/0!</v>
      </c>
      <c r="S1461" s="55" t="e">
        <f t="shared" si="213"/>
        <v>#DIV/0!</v>
      </c>
      <c r="T1461" s="55" t="e">
        <f t="shared" si="214"/>
        <v>#DIV/0!</v>
      </c>
      <c r="U1461" s="33" t="e">
        <f>M1461/#REF!%</f>
        <v>#REF!</v>
      </c>
    </row>
    <row r="1462" spans="1:21" ht="41.25" hidden="1" customHeight="1" x14ac:dyDescent="0.3">
      <c r="A1462" s="76"/>
      <c r="B1462" s="34" t="s">
        <v>206</v>
      </c>
      <c r="C1462" s="39" t="s">
        <v>180</v>
      </c>
      <c r="D1462" s="95"/>
      <c r="E1462" s="93">
        <f t="shared" si="215"/>
        <v>0</v>
      </c>
      <c r="F1462" s="95"/>
      <c r="G1462" s="95"/>
      <c r="H1462" s="95"/>
      <c r="I1462" s="93">
        <f t="shared" si="216"/>
        <v>0</v>
      </c>
      <c r="J1462" s="95"/>
      <c r="K1462" s="95"/>
      <c r="L1462" s="95"/>
      <c r="M1462" s="93">
        <f t="shared" si="217"/>
        <v>0</v>
      </c>
      <c r="N1462" s="95"/>
      <c r="O1462" s="95"/>
      <c r="P1462" s="95"/>
      <c r="Q1462" s="55" t="e">
        <f t="shared" si="211"/>
        <v>#DIV/0!</v>
      </c>
      <c r="R1462" s="55" t="e">
        <f t="shared" si="212"/>
        <v>#DIV/0!</v>
      </c>
      <c r="S1462" s="55" t="e">
        <f t="shared" si="213"/>
        <v>#DIV/0!</v>
      </c>
      <c r="T1462" s="55" t="e">
        <f t="shared" si="214"/>
        <v>#DIV/0!</v>
      </c>
      <c r="U1462" s="33" t="e">
        <f>M1462/#REF!%</f>
        <v>#REF!</v>
      </c>
    </row>
    <row r="1463" spans="1:21" ht="41.25" hidden="1" customHeight="1" x14ac:dyDescent="0.3">
      <c r="A1463" s="76"/>
      <c r="B1463" s="34" t="s">
        <v>207</v>
      </c>
      <c r="C1463" s="38" t="s">
        <v>181</v>
      </c>
      <c r="D1463" s="95"/>
      <c r="E1463" s="93">
        <f t="shared" si="215"/>
        <v>0</v>
      </c>
      <c r="F1463" s="95"/>
      <c r="G1463" s="95"/>
      <c r="H1463" s="95"/>
      <c r="I1463" s="93">
        <f t="shared" si="216"/>
        <v>0</v>
      </c>
      <c r="J1463" s="95"/>
      <c r="K1463" s="95"/>
      <c r="L1463" s="95"/>
      <c r="M1463" s="93">
        <f t="shared" si="217"/>
        <v>0</v>
      </c>
      <c r="N1463" s="95"/>
      <c r="O1463" s="95"/>
      <c r="P1463" s="95"/>
      <c r="Q1463" s="55" t="e">
        <f t="shared" si="211"/>
        <v>#DIV/0!</v>
      </c>
      <c r="R1463" s="55" t="e">
        <f t="shared" si="212"/>
        <v>#DIV/0!</v>
      </c>
      <c r="S1463" s="55" t="e">
        <f t="shared" si="213"/>
        <v>#DIV/0!</v>
      </c>
      <c r="T1463" s="55" t="e">
        <f t="shared" si="214"/>
        <v>#DIV/0!</v>
      </c>
      <c r="U1463" s="33" t="e">
        <f>M1463/#REF!%</f>
        <v>#REF!</v>
      </c>
    </row>
    <row r="1464" spans="1:21" ht="41.25" hidden="1" customHeight="1" x14ac:dyDescent="0.3">
      <c r="A1464" s="76"/>
      <c r="B1464" s="34" t="s">
        <v>208</v>
      </c>
      <c r="C1464" s="39" t="s">
        <v>182</v>
      </c>
      <c r="D1464" s="95"/>
      <c r="E1464" s="93">
        <f t="shared" si="215"/>
        <v>0</v>
      </c>
      <c r="F1464" s="95"/>
      <c r="G1464" s="95"/>
      <c r="H1464" s="95"/>
      <c r="I1464" s="93">
        <f t="shared" si="216"/>
        <v>0</v>
      </c>
      <c r="J1464" s="95"/>
      <c r="K1464" s="95"/>
      <c r="L1464" s="95"/>
      <c r="M1464" s="93">
        <f t="shared" si="217"/>
        <v>0</v>
      </c>
      <c r="N1464" s="95"/>
      <c r="O1464" s="95"/>
      <c r="P1464" s="95"/>
      <c r="Q1464" s="55" t="e">
        <f t="shared" si="211"/>
        <v>#DIV/0!</v>
      </c>
      <c r="R1464" s="55" t="e">
        <f t="shared" si="212"/>
        <v>#DIV/0!</v>
      </c>
      <c r="S1464" s="55" t="e">
        <f t="shared" si="213"/>
        <v>#DIV/0!</v>
      </c>
      <c r="T1464" s="55" t="e">
        <f t="shared" si="214"/>
        <v>#DIV/0!</v>
      </c>
      <c r="U1464" s="33" t="e">
        <f>M1464/#REF!%</f>
        <v>#REF!</v>
      </c>
    </row>
    <row r="1465" spans="1:21" ht="41.25" hidden="1" customHeight="1" x14ac:dyDescent="0.3">
      <c r="A1465" s="76"/>
      <c r="B1465" s="34" t="s">
        <v>209</v>
      </c>
      <c r="C1465" s="39" t="s">
        <v>183</v>
      </c>
      <c r="D1465" s="95"/>
      <c r="E1465" s="93">
        <f t="shared" si="215"/>
        <v>0</v>
      </c>
      <c r="F1465" s="95"/>
      <c r="G1465" s="95"/>
      <c r="H1465" s="95"/>
      <c r="I1465" s="93">
        <f t="shared" si="216"/>
        <v>0</v>
      </c>
      <c r="J1465" s="95"/>
      <c r="K1465" s="95"/>
      <c r="L1465" s="95"/>
      <c r="M1465" s="93">
        <f t="shared" si="217"/>
        <v>0</v>
      </c>
      <c r="N1465" s="95"/>
      <c r="O1465" s="95"/>
      <c r="P1465" s="95"/>
      <c r="Q1465" s="55" t="e">
        <f t="shared" si="211"/>
        <v>#DIV/0!</v>
      </c>
      <c r="R1465" s="55" t="e">
        <f t="shared" si="212"/>
        <v>#DIV/0!</v>
      </c>
      <c r="S1465" s="55" t="e">
        <f t="shared" si="213"/>
        <v>#DIV/0!</v>
      </c>
      <c r="T1465" s="55" t="e">
        <f t="shared" si="214"/>
        <v>#DIV/0!</v>
      </c>
      <c r="U1465" s="33" t="e">
        <f>M1465/#REF!%</f>
        <v>#REF!</v>
      </c>
    </row>
    <row r="1466" spans="1:21" ht="41.25" hidden="1" customHeight="1" x14ac:dyDescent="0.3">
      <c r="A1466" s="76"/>
      <c r="B1466" s="34" t="s">
        <v>210</v>
      </c>
      <c r="C1466" s="39" t="s">
        <v>285</v>
      </c>
      <c r="D1466" s="95"/>
      <c r="E1466" s="93">
        <f t="shared" si="215"/>
        <v>0</v>
      </c>
      <c r="F1466" s="95"/>
      <c r="G1466" s="95"/>
      <c r="H1466" s="95"/>
      <c r="I1466" s="93">
        <f t="shared" si="216"/>
        <v>0</v>
      </c>
      <c r="J1466" s="95"/>
      <c r="K1466" s="95"/>
      <c r="L1466" s="95"/>
      <c r="M1466" s="93">
        <f t="shared" si="217"/>
        <v>0</v>
      </c>
      <c r="N1466" s="95"/>
      <c r="O1466" s="95"/>
      <c r="P1466" s="95"/>
      <c r="Q1466" s="55" t="e">
        <f t="shared" si="211"/>
        <v>#DIV/0!</v>
      </c>
      <c r="R1466" s="55" t="e">
        <f t="shared" si="212"/>
        <v>#DIV/0!</v>
      </c>
      <c r="S1466" s="55" t="e">
        <f t="shared" si="213"/>
        <v>#DIV/0!</v>
      </c>
      <c r="T1466" s="55" t="e">
        <f t="shared" si="214"/>
        <v>#DIV/0!</v>
      </c>
      <c r="U1466" s="33" t="e">
        <f>M1466/#REF!%</f>
        <v>#REF!</v>
      </c>
    </row>
    <row r="1467" spans="1:21" ht="41.25" hidden="1" customHeight="1" x14ac:dyDescent="0.3">
      <c r="A1467" s="76"/>
      <c r="B1467" s="34" t="s">
        <v>211</v>
      </c>
      <c r="C1467" s="39" t="s">
        <v>286</v>
      </c>
      <c r="D1467" s="95"/>
      <c r="E1467" s="93">
        <f t="shared" si="215"/>
        <v>0</v>
      </c>
      <c r="F1467" s="95"/>
      <c r="G1467" s="95"/>
      <c r="H1467" s="95"/>
      <c r="I1467" s="93">
        <f t="shared" si="216"/>
        <v>0</v>
      </c>
      <c r="J1467" s="95"/>
      <c r="K1467" s="95"/>
      <c r="L1467" s="95"/>
      <c r="M1467" s="93">
        <f t="shared" si="217"/>
        <v>0</v>
      </c>
      <c r="N1467" s="95"/>
      <c r="O1467" s="95"/>
      <c r="P1467" s="95"/>
      <c r="Q1467" s="55" t="e">
        <f t="shared" si="211"/>
        <v>#DIV/0!</v>
      </c>
      <c r="R1467" s="55" t="e">
        <f t="shared" si="212"/>
        <v>#DIV/0!</v>
      </c>
      <c r="S1467" s="55" t="e">
        <f t="shared" si="213"/>
        <v>#DIV/0!</v>
      </c>
      <c r="T1467" s="55" t="e">
        <f t="shared" si="214"/>
        <v>#DIV/0!</v>
      </c>
      <c r="U1467" s="33" t="e">
        <f>M1467/#REF!%</f>
        <v>#REF!</v>
      </c>
    </row>
    <row r="1468" spans="1:21" ht="41.25" hidden="1" customHeight="1" x14ac:dyDescent="0.3">
      <c r="A1468" s="76"/>
      <c r="B1468" s="34" t="s">
        <v>212</v>
      </c>
      <c r="C1468" s="39" t="s">
        <v>287</v>
      </c>
      <c r="D1468" s="95"/>
      <c r="E1468" s="93">
        <f t="shared" si="215"/>
        <v>0</v>
      </c>
      <c r="F1468" s="95"/>
      <c r="G1468" s="95"/>
      <c r="H1468" s="95"/>
      <c r="I1468" s="93">
        <f t="shared" si="216"/>
        <v>0</v>
      </c>
      <c r="J1468" s="95"/>
      <c r="K1468" s="95"/>
      <c r="L1468" s="95"/>
      <c r="M1468" s="93">
        <f t="shared" si="217"/>
        <v>0</v>
      </c>
      <c r="N1468" s="95"/>
      <c r="O1468" s="95"/>
      <c r="P1468" s="95"/>
      <c r="Q1468" s="55" t="e">
        <f t="shared" si="211"/>
        <v>#DIV/0!</v>
      </c>
      <c r="R1468" s="55" t="e">
        <f t="shared" si="212"/>
        <v>#DIV/0!</v>
      </c>
      <c r="S1468" s="55" t="e">
        <f t="shared" si="213"/>
        <v>#DIV/0!</v>
      </c>
      <c r="T1468" s="55" t="e">
        <f t="shared" si="214"/>
        <v>#DIV/0!</v>
      </c>
      <c r="U1468" s="33" t="e">
        <f>M1468/#REF!%</f>
        <v>#REF!</v>
      </c>
    </row>
    <row r="1469" spans="1:21" ht="41.25" hidden="1" customHeight="1" x14ac:dyDescent="0.3">
      <c r="A1469" s="76"/>
      <c r="B1469" s="34" t="s">
        <v>213</v>
      </c>
      <c r="C1469" s="39" t="s">
        <v>288</v>
      </c>
      <c r="D1469" s="95"/>
      <c r="E1469" s="93">
        <f t="shared" si="215"/>
        <v>0</v>
      </c>
      <c r="F1469" s="95"/>
      <c r="G1469" s="95"/>
      <c r="H1469" s="95"/>
      <c r="I1469" s="93">
        <f t="shared" si="216"/>
        <v>0</v>
      </c>
      <c r="J1469" s="95"/>
      <c r="K1469" s="95"/>
      <c r="L1469" s="95"/>
      <c r="M1469" s="93">
        <f t="shared" si="217"/>
        <v>0</v>
      </c>
      <c r="N1469" s="95"/>
      <c r="O1469" s="95"/>
      <c r="P1469" s="95"/>
      <c r="Q1469" s="55" t="e">
        <f t="shared" si="211"/>
        <v>#DIV/0!</v>
      </c>
      <c r="R1469" s="55" t="e">
        <f t="shared" si="212"/>
        <v>#DIV/0!</v>
      </c>
      <c r="S1469" s="55" t="e">
        <f t="shared" si="213"/>
        <v>#DIV/0!</v>
      </c>
      <c r="T1469" s="55" t="e">
        <f t="shared" si="214"/>
        <v>#DIV/0!</v>
      </c>
      <c r="U1469" s="33" t="e">
        <f>M1469/#REF!%</f>
        <v>#REF!</v>
      </c>
    </row>
    <row r="1470" spans="1:21" ht="41.25" hidden="1" customHeight="1" x14ac:dyDescent="0.3">
      <c r="A1470" s="76"/>
      <c r="B1470" s="34" t="s">
        <v>214</v>
      </c>
      <c r="C1470" s="39" t="s">
        <v>289</v>
      </c>
      <c r="D1470" s="95"/>
      <c r="E1470" s="93">
        <f t="shared" si="215"/>
        <v>0</v>
      </c>
      <c r="F1470" s="95"/>
      <c r="G1470" s="95"/>
      <c r="H1470" s="95"/>
      <c r="I1470" s="93">
        <f t="shared" si="216"/>
        <v>0</v>
      </c>
      <c r="J1470" s="95"/>
      <c r="K1470" s="95"/>
      <c r="L1470" s="95"/>
      <c r="M1470" s="93">
        <f t="shared" si="217"/>
        <v>0</v>
      </c>
      <c r="N1470" s="95"/>
      <c r="O1470" s="95"/>
      <c r="P1470" s="95"/>
      <c r="Q1470" s="55" t="e">
        <f t="shared" si="211"/>
        <v>#DIV/0!</v>
      </c>
      <c r="R1470" s="55" t="e">
        <f t="shared" si="212"/>
        <v>#DIV/0!</v>
      </c>
      <c r="S1470" s="55" t="e">
        <f t="shared" si="213"/>
        <v>#DIV/0!</v>
      </c>
      <c r="T1470" s="55" t="e">
        <f t="shared" si="214"/>
        <v>#DIV/0!</v>
      </c>
      <c r="U1470" s="33" t="e">
        <f>M1470/#REF!%</f>
        <v>#REF!</v>
      </c>
    </row>
    <row r="1471" spans="1:21" ht="41.25" hidden="1" customHeight="1" x14ac:dyDescent="0.3">
      <c r="A1471" s="76"/>
      <c r="B1471" s="34" t="s">
        <v>215</v>
      </c>
      <c r="C1471" s="39" t="s">
        <v>290</v>
      </c>
      <c r="D1471" s="95"/>
      <c r="E1471" s="93">
        <f t="shared" si="215"/>
        <v>0</v>
      </c>
      <c r="F1471" s="95"/>
      <c r="G1471" s="95"/>
      <c r="H1471" s="95"/>
      <c r="I1471" s="93">
        <f t="shared" si="216"/>
        <v>0</v>
      </c>
      <c r="J1471" s="95"/>
      <c r="K1471" s="95"/>
      <c r="L1471" s="95"/>
      <c r="M1471" s="93">
        <f t="shared" si="217"/>
        <v>0</v>
      </c>
      <c r="N1471" s="95"/>
      <c r="O1471" s="95"/>
      <c r="P1471" s="95"/>
      <c r="Q1471" s="55" t="e">
        <f t="shared" si="211"/>
        <v>#DIV/0!</v>
      </c>
      <c r="R1471" s="55" t="e">
        <f t="shared" si="212"/>
        <v>#DIV/0!</v>
      </c>
      <c r="S1471" s="55" t="e">
        <f t="shared" si="213"/>
        <v>#DIV/0!</v>
      </c>
      <c r="T1471" s="55" t="e">
        <f t="shared" si="214"/>
        <v>#DIV/0!</v>
      </c>
      <c r="U1471" s="33" t="e">
        <f>M1471/#REF!%</f>
        <v>#REF!</v>
      </c>
    </row>
    <row r="1472" spans="1:21" ht="41.25" hidden="1" customHeight="1" x14ac:dyDescent="0.3">
      <c r="A1472" s="76"/>
      <c r="B1472" s="34" t="s">
        <v>216</v>
      </c>
      <c r="C1472" s="39" t="s">
        <v>291</v>
      </c>
      <c r="D1472" s="95"/>
      <c r="E1472" s="93">
        <f t="shared" si="215"/>
        <v>0</v>
      </c>
      <c r="F1472" s="95"/>
      <c r="G1472" s="95"/>
      <c r="H1472" s="95"/>
      <c r="I1472" s="93">
        <f t="shared" si="216"/>
        <v>0</v>
      </c>
      <c r="J1472" s="95"/>
      <c r="K1472" s="95"/>
      <c r="L1472" s="95"/>
      <c r="M1472" s="93">
        <f t="shared" si="217"/>
        <v>0</v>
      </c>
      <c r="N1472" s="95"/>
      <c r="O1472" s="95"/>
      <c r="P1472" s="95"/>
      <c r="Q1472" s="55" t="e">
        <f t="shared" si="211"/>
        <v>#DIV/0!</v>
      </c>
      <c r="R1472" s="55" t="e">
        <f t="shared" si="212"/>
        <v>#DIV/0!</v>
      </c>
      <c r="S1472" s="55" t="e">
        <f t="shared" si="213"/>
        <v>#DIV/0!</v>
      </c>
      <c r="T1472" s="55" t="e">
        <f t="shared" si="214"/>
        <v>#DIV/0!</v>
      </c>
      <c r="U1472" s="33" t="e">
        <f>M1472/#REF!%</f>
        <v>#REF!</v>
      </c>
    </row>
    <row r="1473" spans="1:21" ht="41.25" hidden="1" customHeight="1" x14ac:dyDescent="0.3">
      <c r="A1473" s="76"/>
      <c r="B1473" s="34" t="s">
        <v>217</v>
      </c>
      <c r="C1473" s="39" t="s">
        <v>292</v>
      </c>
      <c r="D1473" s="95"/>
      <c r="E1473" s="93">
        <f t="shared" si="215"/>
        <v>0</v>
      </c>
      <c r="F1473" s="95"/>
      <c r="G1473" s="95"/>
      <c r="H1473" s="95"/>
      <c r="I1473" s="93">
        <f t="shared" si="216"/>
        <v>0</v>
      </c>
      <c r="J1473" s="95"/>
      <c r="K1473" s="95"/>
      <c r="L1473" s="95"/>
      <c r="M1473" s="93">
        <f t="shared" si="217"/>
        <v>0</v>
      </c>
      <c r="N1473" s="95"/>
      <c r="O1473" s="95"/>
      <c r="P1473" s="95"/>
      <c r="Q1473" s="55" t="e">
        <f t="shared" si="211"/>
        <v>#DIV/0!</v>
      </c>
      <c r="R1473" s="55" t="e">
        <f t="shared" si="212"/>
        <v>#DIV/0!</v>
      </c>
      <c r="S1473" s="55" t="e">
        <f t="shared" si="213"/>
        <v>#DIV/0!</v>
      </c>
      <c r="T1473" s="55" t="e">
        <f t="shared" si="214"/>
        <v>#DIV/0!</v>
      </c>
      <c r="U1473" s="33" t="e">
        <f>M1473/#REF!%</f>
        <v>#REF!</v>
      </c>
    </row>
    <row r="1474" spans="1:21" ht="41.25" hidden="1" customHeight="1" x14ac:dyDescent="0.3">
      <c r="A1474" s="76"/>
      <c r="B1474" s="34" t="s">
        <v>218</v>
      </c>
      <c r="C1474" s="39" t="s">
        <v>293</v>
      </c>
      <c r="D1474" s="95"/>
      <c r="E1474" s="93">
        <f t="shared" si="215"/>
        <v>0</v>
      </c>
      <c r="F1474" s="95"/>
      <c r="G1474" s="95"/>
      <c r="H1474" s="95"/>
      <c r="I1474" s="93">
        <f t="shared" si="216"/>
        <v>0</v>
      </c>
      <c r="J1474" s="95"/>
      <c r="K1474" s="95"/>
      <c r="L1474" s="95"/>
      <c r="M1474" s="93">
        <f t="shared" si="217"/>
        <v>0</v>
      </c>
      <c r="N1474" s="95"/>
      <c r="O1474" s="95"/>
      <c r="P1474" s="95"/>
      <c r="Q1474" s="55" t="e">
        <f t="shared" si="211"/>
        <v>#DIV/0!</v>
      </c>
      <c r="R1474" s="55" t="e">
        <f t="shared" si="212"/>
        <v>#DIV/0!</v>
      </c>
      <c r="S1474" s="55" t="e">
        <f t="shared" si="213"/>
        <v>#DIV/0!</v>
      </c>
      <c r="T1474" s="55" t="e">
        <f t="shared" si="214"/>
        <v>#DIV/0!</v>
      </c>
      <c r="U1474" s="33" t="e">
        <f>M1474/#REF!%</f>
        <v>#REF!</v>
      </c>
    </row>
    <row r="1475" spans="1:21" ht="41.25" hidden="1" customHeight="1" x14ac:dyDescent="0.3">
      <c r="A1475" s="76"/>
      <c r="B1475" s="34" t="s">
        <v>219</v>
      </c>
      <c r="C1475" s="39" t="s">
        <v>294</v>
      </c>
      <c r="D1475" s="95"/>
      <c r="E1475" s="93">
        <f t="shared" si="215"/>
        <v>0</v>
      </c>
      <c r="F1475" s="95"/>
      <c r="G1475" s="95"/>
      <c r="H1475" s="95"/>
      <c r="I1475" s="93">
        <f t="shared" si="216"/>
        <v>0</v>
      </c>
      <c r="J1475" s="95"/>
      <c r="K1475" s="95"/>
      <c r="L1475" s="95"/>
      <c r="M1475" s="93">
        <f t="shared" si="217"/>
        <v>0</v>
      </c>
      <c r="N1475" s="95"/>
      <c r="O1475" s="95"/>
      <c r="P1475" s="95"/>
      <c r="Q1475" s="55" t="e">
        <f t="shared" si="211"/>
        <v>#DIV/0!</v>
      </c>
      <c r="R1475" s="55" t="e">
        <f t="shared" si="212"/>
        <v>#DIV/0!</v>
      </c>
      <c r="S1475" s="55" t="e">
        <f t="shared" si="213"/>
        <v>#DIV/0!</v>
      </c>
      <c r="T1475" s="55" t="e">
        <f t="shared" si="214"/>
        <v>#DIV/0!</v>
      </c>
      <c r="U1475" s="33" t="e">
        <f>M1475/#REF!%</f>
        <v>#REF!</v>
      </c>
    </row>
    <row r="1476" spans="1:21" ht="41.25" hidden="1" customHeight="1" x14ac:dyDescent="0.3">
      <c r="A1476" s="76"/>
      <c r="B1476" s="34" t="s">
        <v>220</v>
      </c>
      <c r="C1476" s="39" t="s">
        <v>295</v>
      </c>
      <c r="D1476" s="95"/>
      <c r="E1476" s="93">
        <f t="shared" si="215"/>
        <v>0</v>
      </c>
      <c r="F1476" s="95"/>
      <c r="G1476" s="95"/>
      <c r="H1476" s="95"/>
      <c r="I1476" s="93">
        <f t="shared" si="216"/>
        <v>0</v>
      </c>
      <c r="J1476" s="95"/>
      <c r="K1476" s="95"/>
      <c r="L1476" s="95"/>
      <c r="M1476" s="93">
        <f t="shared" si="217"/>
        <v>0</v>
      </c>
      <c r="N1476" s="95"/>
      <c r="O1476" s="95"/>
      <c r="P1476" s="95"/>
      <c r="Q1476" s="55" t="e">
        <f t="shared" si="211"/>
        <v>#DIV/0!</v>
      </c>
      <c r="R1476" s="55" t="e">
        <f t="shared" si="212"/>
        <v>#DIV/0!</v>
      </c>
      <c r="S1476" s="55" t="e">
        <f t="shared" si="213"/>
        <v>#DIV/0!</v>
      </c>
      <c r="T1476" s="55" t="e">
        <f t="shared" si="214"/>
        <v>#DIV/0!</v>
      </c>
      <c r="U1476" s="33" t="e">
        <f>M1476/#REF!%</f>
        <v>#REF!</v>
      </c>
    </row>
    <row r="1477" spans="1:21" ht="41.25" hidden="1" customHeight="1" x14ac:dyDescent="0.3">
      <c r="A1477" s="76"/>
      <c r="B1477" s="34" t="s">
        <v>221</v>
      </c>
      <c r="C1477" s="39" t="s">
        <v>296</v>
      </c>
      <c r="D1477" s="95"/>
      <c r="E1477" s="93">
        <f t="shared" si="215"/>
        <v>0</v>
      </c>
      <c r="F1477" s="95"/>
      <c r="G1477" s="95"/>
      <c r="H1477" s="95"/>
      <c r="I1477" s="93">
        <f t="shared" si="216"/>
        <v>0</v>
      </c>
      <c r="J1477" s="95"/>
      <c r="K1477" s="95"/>
      <c r="L1477" s="95"/>
      <c r="M1477" s="93">
        <f t="shared" si="217"/>
        <v>0</v>
      </c>
      <c r="N1477" s="95"/>
      <c r="O1477" s="95"/>
      <c r="P1477" s="95"/>
      <c r="Q1477" s="55" t="e">
        <f t="shared" si="211"/>
        <v>#DIV/0!</v>
      </c>
      <c r="R1477" s="55" t="e">
        <f t="shared" si="212"/>
        <v>#DIV/0!</v>
      </c>
      <c r="S1477" s="55" t="e">
        <f t="shared" si="213"/>
        <v>#DIV/0!</v>
      </c>
      <c r="T1477" s="55" t="e">
        <f t="shared" si="214"/>
        <v>#DIV/0!</v>
      </c>
      <c r="U1477" s="33" t="e">
        <f>M1477/#REF!%</f>
        <v>#REF!</v>
      </c>
    </row>
    <row r="1478" spans="1:21" ht="41.25" hidden="1" customHeight="1" x14ac:dyDescent="0.3">
      <c r="A1478" s="76"/>
      <c r="B1478" s="34" t="s">
        <v>222</v>
      </c>
      <c r="C1478" s="38" t="s">
        <v>297</v>
      </c>
      <c r="D1478" s="95"/>
      <c r="E1478" s="93">
        <f t="shared" si="215"/>
        <v>0</v>
      </c>
      <c r="F1478" s="95"/>
      <c r="G1478" s="95"/>
      <c r="H1478" s="95"/>
      <c r="I1478" s="93">
        <f t="shared" si="216"/>
        <v>0</v>
      </c>
      <c r="J1478" s="95"/>
      <c r="K1478" s="95"/>
      <c r="L1478" s="95"/>
      <c r="M1478" s="93">
        <f t="shared" si="217"/>
        <v>0</v>
      </c>
      <c r="N1478" s="95"/>
      <c r="O1478" s="95"/>
      <c r="P1478" s="95"/>
      <c r="Q1478" s="55" t="e">
        <f t="shared" si="211"/>
        <v>#DIV/0!</v>
      </c>
      <c r="R1478" s="55" t="e">
        <f t="shared" si="212"/>
        <v>#DIV/0!</v>
      </c>
      <c r="S1478" s="55" t="e">
        <f t="shared" si="213"/>
        <v>#DIV/0!</v>
      </c>
      <c r="T1478" s="55" t="e">
        <f t="shared" si="214"/>
        <v>#DIV/0!</v>
      </c>
      <c r="U1478" s="33" t="e">
        <f>M1478/#REF!%</f>
        <v>#REF!</v>
      </c>
    </row>
    <row r="1479" spans="1:21" ht="41.25" hidden="1" customHeight="1" x14ac:dyDescent="0.3">
      <c r="A1479" s="76"/>
      <c r="B1479" s="34" t="s">
        <v>223</v>
      </c>
      <c r="C1479" s="38" t="s">
        <v>298</v>
      </c>
      <c r="D1479" s="95"/>
      <c r="E1479" s="93">
        <f t="shared" si="215"/>
        <v>0</v>
      </c>
      <c r="F1479" s="95"/>
      <c r="G1479" s="95"/>
      <c r="H1479" s="95"/>
      <c r="I1479" s="93">
        <f t="shared" si="216"/>
        <v>0</v>
      </c>
      <c r="J1479" s="95"/>
      <c r="K1479" s="95"/>
      <c r="L1479" s="95"/>
      <c r="M1479" s="93">
        <f t="shared" si="217"/>
        <v>0</v>
      </c>
      <c r="N1479" s="95"/>
      <c r="O1479" s="95"/>
      <c r="P1479" s="95"/>
      <c r="Q1479" s="55" t="e">
        <f t="shared" si="211"/>
        <v>#DIV/0!</v>
      </c>
      <c r="R1479" s="55" t="e">
        <f t="shared" si="212"/>
        <v>#DIV/0!</v>
      </c>
      <c r="S1479" s="55" t="e">
        <f t="shared" si="213"/>
        <v>#DIV/0!</v>
      </c>
      <c r="T1479" s="55" t="e">
        <f t="shared" si="214"/>
        <v>#DIV/0!</v>
      </c>
      <c r="U1479" s="33" t="e">
        <f>M1479/#REF!%</f>
        <v>#REF!</v>
      </c>
    </row>
    <row r="1480" spans="1:21" ht="41.25" hidden="1" customHeight="1" x14ac:dyDescent="0.3">
      <c r="A1480" s="76"/>
      <c r="B1480" s="34" t="s">
        <v>224</v>
      </c>
      <c r="C1480" s="38" t="s">
        <v>324</v>
      </c>
      <c r="D1480" s="95"/>
      <c r="E1480" s="93">
        <f t="shared" si="215"/>
        <v>0</v>
      </c>
      <c r="F1480" s="95"/>
      <c r="G1480" s="95"/>
      <c r="H1480" s="95"/>
      <c r="I1480" s="93">
        <f t="shared" si="216"/>
        <v>0</v>
      </c>
      <c r="J1480" s="95"/>
      <c r="K1480" s="95"/>
      <c r="L1480" s="95"/>
      <c r="M1480" s="93">
        <f t="shared" si="217"/>
        <v>0</v>
      </c>
      <c r="N1480" s="95"/>
      <c r="O1480" s="95"/>
      <c r="P1480" s="95"/>
      <c r="Q1480" s="55" t="e">
        <f t="shared" si="211"/>
        <v>#DIV/0!</v>
      </c>
      <c r="R1480" s="55" t="e">
        <f t="shared" si="212"/>
        <v>#DIV/0!</v>
      </c>
      <c r="S1480" s="55" t="e">
        <f t="shared" si="213"/>
        <v>#DIV/0!</v>
      </c>
      <c r="T1480" s="55" t="e">
        <f t="shared" si="214"/>
        <v>#DIV/0!</v>
      </c>
      <c r="U1480" s="33" t="e">
        <f>M1480/#REF!%</f>
        <v>#REF!</v>
      </c>
    </row>
    <row r="1481" spans="1:21" ht="41.25" hidden="1" customHeight="1" x14ac:dyDescent="0.3">
      <c r="A1481" s="76"/>
      <c r="B1481" s="34" t="s">
        <v>225</v>
      </c>
      <c r="C1481" s="38" t="s">
        <v>325</v>
      </c>
      <c r="D1481" s="95"/>
      <c r="E1481" s="93">
        <f t="shared" si="215"/>
        <v>0</v>
      </c>
      <c r="F1481" s="95"/>
      <c r="G1481" s="95"/>
      <c r="H1481" s="95"/>
      <c r="I1481" s="93">
        <f t="shared" si="216"/>
        <v>0</v>
      </c>
      <c r="J1481" s="95"/>
      <c r="K1481" s="95"/>
      <c r="L1481" s="95"/>
      <c r="M1481" s="93">
        <f t="shared" si="217"/>
        <v>0</v>
      </c>
      <c r="N1481" s="95"/>
      <c r="O1481" s="95"/>
      <c r="P1481" s="95"/>
      <c r="Q1481" s="55" t="e">
        <f t="shared" si="211"/>
        <v>#DIV/0!</v>
      </c>
      <c r="R1481" s="55" t="e">
        <f t="shared" si="212"/>
        <v>#DIV/0!</v>
      </c>
      <c r="S1481" s="55" t="e">
        <f t="shared" si="213"/>
        <v>#DIV/0!</v>
      </c>
      <c r="T1481" s="55" t="e">
        <f t="shared" si="214"/>
        <v>#DIV/0!</v>
      </c>
      <c r="U1481" s="33" t="e">
        <f>M1481/#REF!%</f>
        <v>#REF!</v>
      </c>
    </row>
    <row r="1482" spans="1:21" ht="41.25" hidden="1" customHeight="1" x14ac:dyDescent="0.3">
      <c r="A1482" s="76"/>
      <c r="B1482" s="34" t="s">
        <v>226</v>
      </c>
      <c r="C1482" s="38" t="s">
        <v>326</v>
      </c>
      <c r="D1482" s="95"/>
      <c r="E1482" s="93">
        <f t="shared" si="215"/>
        <v>0</v>
      </c>
      <c r="F1482" s="95"/>
      <c r="G1482" s="95"/>
      <c r="H1482" s="95"/>
      <c r="I1482" s="93">
        <f t="shared" si="216"/>
        <v>0</v>
      </c>
      <c r="J1482" s="95"/>
      <c r="K1482" s="95"/>
      <c r="L1482" s="95"/>
      <c r="M1482" s="93">
        <f t="shared" si="217"/>
        <v>0</v>
      </c>
      <c r="N1482" s="95"/>
      <c r="O1482" s="95"/>
      <c r="P1482" s="95"/>
      <c r="Q1482" s="55" t="e">
        <f t="shared" si="211"/>
        <v>#DIV/0!</v>
      </c>
      <c r="R1482" s="55" t="e">
        <f t="shared" si="212"/>
        <v>#DIV/0!</v>
      </c>
      <c r="S1482" s="55" t="e">
        <f t="shared" si="213"/>
        <v>#DIV/0!</v>
      </c>
      <c r="T1482" s="55" t="e">
        <f t="shared" si="214"/>
        <v>#DIV/0!</v>
      </c>
      <c r="U1482" s="33" t="e">
        <f>M1482/#REF!%</f>
        <v>#REF!</v>
      </c>
    </row>
    <row r="1483" spans="1:21" ht="41.25" hidden="1" customHeight="1" x14ac:dyDescent="0.3">
      <c r="A1483" s="76"/>
      <c r="B1483" s="34" t="s">
        <v>227</v>
      </c>
      <c r="C1483" s="39" t="s">
        <v>327</v>
      </c>
      <c r="D1483" s="95"/>
      <c r="E1483" s="93">
        <f t="shared" si="215"/>
        <v>0</v>
      </c>
      <c r="F1483" s="95"/>
      <c r="G1483" s="95"/>
      <c r="H1483" s="95"/>
      <c r="I1483" s="93">
        <f t="shared" si="216"/>
        <v>0</v>
      </c>
      <c r="J1483" s="95"/>
      <c r="K1483" s="95"/>
      <c r="L1483" s="95"/>
      <c r="M1483" s="93">
        <f t="shared" si="217"/>
        <v>0</v>
      </c>
      <c r="N1483" s="95"/>
      <c r="O1483" s="95"/>
      <c r="P1483" s="95"/>
      <c r="Q1483" s="55" t="e">
        <f t="shared" ref="Q1483:Q1546" si="218">M1483/I1483*100</f>
        <v>#DIV/0!</v>
      </c>
      <c r="R1483" s="55" t="e">
        <f t="shared" ref="R1483:R1546" si="219">N1483/J1483*100</f>
        <v>#DIV/0!</v>
      </c>
      <c r="S1483" s="55" t="e">
        <f t="shared" ref="S1483:S1546" si="220">O1483/K1483*100</f>
        <v>#DIV/0!</v>
      </c>
      <c r="T1483" s="55" t="e">
        <f t="shared" ref="T1483:T1546" si="221">P1483/L1483*100</f>
        <v>#DIV/0!</v>
      </c>
      <c r="U1483" s="33" t="e">
        <f>M1483/#REF!%</f>
        <v>#REF!</v>
      </c>
    </row>
    <row r="1484" spans="1:21" ht="41.25" hidden="1" customHeight="1" x14ac:dyDescent="0.3">
      <c r="A1484" s="76"/>
      <c r="B1484" s="34" t="s">
        <v>228</v>
      </c>
      <c r="C1484" s="39" t="s">
        <v>328</v>
      </c>
      <c r="D1484" s="95"/>
      <c r="E1484" s="93">
        <f t="shared" si="215"/>
        <v>0</v>
      </c>
      <c r="F1484" s="95"/>
      <c r="G1484" s="95"/>
      <c r="H1484" s="95"/>
      <c r="I1484" s="93">
        <f t="shared" si="216"/>
        <v>0</v>
      </c>
      <c r="J1484" s="95"/>
      <c r="K1484" s="95"/>
      <c r="L1484" s="95"/>
      <c r="M1484" s="93">
        <f t="shared" si="217"/>
        <v>0</v>
      </c>
      <c r="N1484" s="95"/>
      <c r="O1484" s="95"/>
      <c r="P1484" s="95"/>
      <c r="Q1484" s="55" t="e">
        <f t="shared" si="218"/>
        <v>#DIV/0!</v>
      </c>
      <c r="R1484" s="55" t="e">
        <f t="shared" si="219"/>
        <v>#DIV/0!</v>
      </c>
      <c r="S1484" s="55" t="e">
        <f t="shared" si="220"/>
        <v>#DIV/0!</v>
      </c>
      <c r="T1484" s="55" t="e">
        <f t="shared" si="221"/>
        <v>#DIV/0!</v>
      </c>
      <c r="U1484" s="33" t="e">
        <f>M1484/#REF!%</f>
        <v>#REF!</v>
      </c>
    </row>
    <row r="1485" spans="1:21" ht="41.25" hidden="1" customHeight="1" x14ac:dyDescent="0.3">
      <c r="A1485" s="76"/>
      <c r="B1485" s="34" t="s">
        <v>229</v>
      </c>
      <c r="C1485" s="39" t="s">
        <v>329</v>
      </c>
      <c r="D1485" s="95"/>
      <c r="E1485" s="93">
        <f t="shared" ref="E1485:E1548" si="222">F1485+G1485</f>
        <v>0</v>
      </c>
      <c r="F1485" s="95"/>
      <c r="G1485" s="95"/>
      <c r="H1485" s="95"/>
      <c r="I1485" s="93">
        <f t="shared" ref="I1485:I1548" si="223">J1485+K1485</f>
        <v>0</v>
      </c>
      <c r="J1485" s="95"/>
      <c r="K1485" s="95"/>
      <c r="L1485" s="95"/>
      <c r="M1485" s="93">
        <f t="shared" ref="M1485:M1548" si="224">N1485+O1485</f>
        <v>0</v>
      </c>
      <c r="N1485" s="95"/>
      <c r="O1485" s="95"/>
      <c r="P1485" s="95"/>
      <c r="Q1485" s="55" t="e">
        <f t="shared" si="218"/>
        <v>#DIV/0!</v>
      </c>
      <c r="R1485" s="55" t="e">
        <f t="shared" si="219"/>
        <v>#DIV/0!</v>
      </c>
      <c r="S1485" s="55" t="e">
        <f t="shared" si="220"/>
        <v>#DIV/0!</v>
      </c>
      <c r="T1485" s="55" t="e">
        <f t="shared" si="221"/>
        <v>#DIV/0!</v>
      </c>
      <c r="U1485" s="33" t="e">
        <f>M1485/#REF!%</f>
        <v>#REF!</v>
      </c>
    </row>
    <row r="1486" spans="1:21" ht="41.25" hidden="1" customHeight="1" x14ac:dyDescent="0.3">
      <c r="A1486" s="76"/>
      <c r="B1486" s="34" t="s">
        <v>230</v>
      </c>
      <c r="C1486" s="39" t="s">
        <v>330</v>
      </c>
      <c r="D1486" s="95"/>
      <c r="E1486" s="93">
        <f t="shared" si="222"/>
        <v>0</v>
      </c>
      <c r="F1486" s="95"/>
      <c r="G1486" s="95"/>
      <c r="H1486" s="95"/>
      <c r="I1486" s="93">
        <f t="shared" si="223"/>
        <v>0</v>
      </c>
      <c r="J1486" s="95"/>
      <c r="K1486" s="95"/>
      <c r="L1486" s="95"/>
      <c r="M1486" s="93">
        <f t="shared" si="224"/>
        <v>0</v>
      </c>
      <c r="N1486" s="95"/>
      <c r="O1486" s="95"/>
      <c r="P1486" s="95"/>
      <c r="Q1486" s="55" t="e">
        <f t="shared" si="218"/>
        <v>#DIV/0!</v>
      </c>
      <c r="R1486" s="55" t="e">
        <f t="shared" si="219"/>
        <v>#DIV/0!</v>
      </c>
      <c r="S1486" s="55" t="e">
        <f t="shared" si="220"/>
        <v>#DIV/0!</v>
      </c>
      <c r="T1486" s="55" t="e">
        <f t="shared" si="221"/>
        <v>#DIV/0!</v>
      </c>
      <c r="U1486" s="33" t="e">
        <f>M1486/#REF!%</f>
        <v>#REF!</v>
      </c>
    </row>
    <row r="1487" spans="1:21" ht="41.25" hidden="1" customHeight="1" x14ac:dyDescent="0.3">
      <c r="A1487" s="76"/>
      <c r="B1487" s="34" t="s">
        <v>231</v>
      </c>
      <c r="C1487" s="39" t="s">
        <v>331</v>
      </c>
      <c r="D1487" s="95"/>
      <c r="E1487" s="93">
        <f t="shared" si="222"/>
        <v>0</v>
      </c>
      <c r="F1487" s="95"/>
      <c r="G1487" s="95"/>
      <c r="H1487" s="95"/>
      <c r="I1487" s="93">
        <f t="shared" si="223"/>
        <v>0</v>
      </c>
      <c r="J1487" s="95"/>
      <c r="K1487" s="95"/>
      <c r="L1487" s="95"/>
      <c r="M1487" s="93">
        <f t="shared" si="224"/>
        <v>0</v>
      </c>
      <c r="N1487" s="95"/>
      <c r="O1487" s="95"/>
      <c r="P1487" s="95"/>
      <c r="Q1487" s="55" t="e">
        <f t="shared" si="218"/>
        <v>#DIV/0!</v>
      </c>
      <c r="R1487" s="55" t="e">
        <f t="shared" si="219"/>
        <v>#DIV/0!</v>
      </c>
      <c r="S1487" s="55" t="e">
        <f t="shared" si="220"/>
        <v>#DIV/0!</v>
      </c>
      <c r="T1487" s="55" t="e">
        <f t="shared" si="221"/>
        <v>#DIV/0!</v>
      </c>
      <c r="U1487" s="33" t="e">
        <f>M1487/#REF!%</f>
        <v>#REF!</v>
      </c>
    </row>
    <row r="1488" spans="1:21" ht="41.25" hidden="1" customHeight="1" x14ac:dyDescent="0.3">
      <c r="A1488" s="76"/>
      <c r="B1488" s="34" t="s">
        <v>232</v>
      </c>
      <c r="C1488" s="39" t="s">
        <v>332</v>
      </c>
      <c r="D1488" s="95"/>
      <c r="E1488" s="93">
        <f t="shared" si="222"/>
        <v>0</v>
      </c>
      <c r="F1488" s="95"/>
      <c r="G1488" s="95"/>
      <c r="H1488" s="95"/>
      <c r="I1488" s="93">
        <f t="shared" si="223"/>
        <v>0</v>
      </c>
      <c r="J1488" s="95"/>
      <c r="K1488" s="95"/>
      <c r="L1488" s="95"/>
      <c r="M1488" s="93">
        <f t="shared" si="224"/>
        <v>0</v>
      </c>
      <c r="N1488" s="95"/>
      <c r="O1488" s="95"/>
      <c r="P1488" s="95"/>
      <c r="Q1488" s="55" t="e">
        <f t="shared" si="218"/>
        <v>#DIV/0!</v>
      </c>
      <c r="R1488" s="55" t="e">
        <f t="shared" si="219"/>
        <v>#DIV/0!</v>
      </c>
      <c r="S1488" s="55" t="e">
        <f t="shared" si="220"/>
        <v>#DIV/0!</v>
      </c>
      <c r="T1488" s="55" t="e">
        <f t="shared" si="221"/>
        <v>#DIV/0!</v>
      </c>
      <c r="U1488" s="33" t="e">
        <f>M1488/#REF!%</f>
        <v>#REF!</v>
      </c>
    </row>
    <row r="1489" spans="1:21" ht="41.25" hidden="1" customHeight="1" x14ac:dyDescent="0.3">
      <c r="A1489" s="76"/>
      <c r="B1489" s="34" t="s">
        <v>233</v>
      </c>
      <c r="C1489" s="38" t="s">
        <v>333</v>
      </c>
      <c r="D1489" s="95"/>
      <c r="E1489" s="93">
        <f t="shared" si="222"/>
        <v>0</v>
      </c>
      <c r="F1489" s="95"/>
      <c r="G1489" s="95"/>
      <c r="H1489" s="95"/>
      <c r="I1489" s="93">
        <f t="shared" si="223"/>
        <v>0</v>
      </c>
      <c r="J1489" s="95"/>
      <c r="K1489" s="95"/>
      <c r="L1489" s="95"/>
      <c r="M1489" s="93">
        <f t="shared" si="224"/>
        <v>0</v>
      </c>
      <c r="N1489" s="95"/>
      <c r="O1489" s="95"/>
      <c r="P1489" s="95"/>
      <c r="Q1489" s="55" t="e">
        <f t="shared" si="218"/>
        <v>#DIV/0!</v>
      </c>
      <c r="R1489" s="55" t="e">
        <f t="shared" si="219"/>
        <v>#DIV/0!</v>
      </c>
      <c r="S1489" s="55" t="e">
        <f t="shared" si="220"/>
        <v>#DIV/0!</v>
      </c>
      <c r="T1489" s="55" t="e">
        <f t="shared" si="221"/>
        <v>#DIV/0!</v>
      </c>
      <c r="U1489" s="33" t="e">
        <f>M1489/#REF!%</f>
        <v>#REF!</v>
      </c>
    </row>
    <row r="1490" spans="1:21" ht="41.25" hidden="1" customHeight="1" x14ac:dyDescent="0.3">
      <c r="A1490" s="76"/>
      <c r="B1490" s="34" t="s">
        <v>234</v>
      </c>
      <c r="C1490" s="38" t="s">
        <v>334</v>
      </c>
      <c r="D1490" s="95"/>
      <c r="E1490" s="93">
        <f t="shared" si="222"/>
        <v>0</v>
      </c>
      <c r="F1490" s="95"/>
      <c r="G1490" s="95"/>
      <c r="H1490" s="95"/>
      <c r="I1490" s="93">
        <f t="shared" si="223"/>
        <v>0</v>
      </c>
      <c r="J1490" s="95"/>
      <c r="K1490" s="95"/>
      <c r="L1490" s="95"/>
      <c r="M1490" s="93">
        <f t="shared" si="224"/>
        <v>0</v>
      </c>
      <c r="N1490" s="95"/>
      <c r="O1490" s="95"/>
      <c r="P1490" s="95"/>
      <c r="Q1490" s="55" t="e">
        <f t="shared" si="218"/>
        <v>#DIV/0!</v>
      </c>
      <c r="R1490" s="55" t="e">
        <f t="shared" si="219"/>
        <v>#DIV/0!</v>
      </c>
      <c r="S1490" s="55" t="e">
        <f t="shared" si="220"/>
        <v>#DIV/0!</v>
      </c>
      <c r="T1490" s="55" t="e">
        <f t="shared" si="221"/>
        <v>#DIV/0!</v>
      </c>
      <c r="U1490" s="33" t="e">
        <f>M1490/#REF!%</f>
        <v>#REF!</v>
      </c>
    </row>
    <row r="1491" spans="1:21" ht="41.25" hidden="1" customHeight="1" x14ac:dyDescent="0.3">
      <c r="A1491" s="76"/>
      <c r="B1491" s="34" t="s">
        <v>235</v>
      </c>
      <c r="C1491" s="39" t="s">
        <v>335</v>
      </c>
      <c r="D1491" s="95"/>
      <c r="E1491" s="93">
        <f t="shared" si="222"/>
        <v>0</v>
      </c>
      <c r="F1491" s="95"/>
      <c r="G1491" s="95"/>
      <c r="H1491" s="95"/>
      <c r="I1491" s="93">
        <f t="shared" si="223"/>
        <v>0</v>
      </c>
      <c r="J1491" s="95"/>
      <c r="K1491" s="95"/>
      <c r="L1491" s="95"/>
      <c r="M1491" s="93">
        <f t="shared" si="224"/>
        <v>0</v>
      </c>
      <c r="N1491" s="95"/>
      <c r="O1491" s="95"/>
      <c r="P1491" s="95"/>
      <c r="Q1491" s="55" t="e">
        <f t="shared" si="218"/>
        <v>#DIV/0!</v>
      </c>
      <c r="R1491" s="55" t="e">
        <f t="shared" si="219"/>
        <v>#DIV/0!</v>
      </c>
      <c r="S1491" s="55" t="e">
        <f t="shared" si="220"/>
        <v>#DIV/0!</v>
      </c>
      <c r="T1491" s="55" t="e">
        <f t="shared" si="221"/>
        <v>#DIV/0!</v>
      </c>
      <c r="U1491" s="33" t="e">
        <f>M1491/#REF!%</f>
        <v>#REF!</v>
      </c>
    </row>
    <row r="1492" spans="1:21" ht="41.25" hidden="1" customHeight="1" x14ac:dyDescent="0.3">
      <c r="A1492" s="76"/>
      <c r="B1492" s="34" t="s">
        <v>236</v>
      </c>
      <c r="C1492" s="39" t="s">
        <v>336</v>
      </c>
      <c r="D1492" s="95"/>
      <c r="E1492" s="93">
        <f t="shared" si="222"/>
        <v>0</v>
      </c>
      <c r="F1492" s="95"/>
      <c r="G1492" s="95"/>
      <c r="H1492" s="95"/>
      <c r="I1492" s="93">
        <f t="shared" si="223"/>
        <v>0</v>
      </c>
      <c r="J1492" s="95"/>
      <c r="K1492" s="95"/>
      <c r="L1492" s="95"/>
      <c r="M1492" s="93">
        <f t="shared" si="224"/>
        <v>0</v>
      </c>
      <c r="N1492" s="95"/>
      <c r="O1492" s="95"/>
      <c r="P1492" s="95"/>
      <c r="Q1492" s="55" t="e">
        <f t="shared" si="218"/>
        <v>#DIV/0!</v>
      </c>
      <c r="R1492" s="55" t="e">
        <f t="shared" si="219"/>
        <v>#DIV/0!</v>
      </c>
      <c r="S1492" s="55" t="e">
        <f t="shared" si="220"/>
        <v>#DIV/0!</v>
      </c>
      <c r="T1492" s="55" t="e">
        <f t="shared" si="221"/>
        <v>#DIV/0!</v>
      </c>
      <c r="U1492" s="33" t="e">
        <f>M1492/#REF!%</f>
        <v>#REF!</v>
      </c>
    </row>
    <row r="1493" spans="1:21" ht="41.25" hidden="1" customHeight="1" x14ac:dyDescent="0.3">
      <c r="A1493" s="76"/>
      <c r="B1493" s="34" t="s">
        <v>237</v>
      </c>
      <c r="C1493" s="39" t="s">
        <v>337</v>
      </c>
      <c r="D1493" s="95"/>
      <c r="E1493" s="93">
        <f t="shared" si="222"/>
        <v>0</v>
      </c>
      <c r="F1493" s="95"/>
      <c r="G1493" s="95"/>
      <c r="H1493" s="95"/>
      <c r="I1493" s="93">
        <f t="shared" si="223"/>
        <v>0</v>
      </c>
      <c r="J1493" s="95"/>
      <c r="K1493" s="95"/>
      <c r="L1493" s="95"/>
      <c r="M1493" s="93">
        <f t="shared" si="224"/>
        <v>0</v>
      </c>
      <c r="N1493" s="95"/>
      <c r="O1493" s="95"/>
      <c r="P1493" s="95"/>
      <c r="Q1493" s="55" t="e">
        <f t="shared" si="218"/>
        <v>#DIV/0!</v>
      </c>
      <c r="R1493" s="55" t="e">
        <f t="shared" si="219"/>
        <v>#DIV/0!</v>
      </c>
      <c r="S1493" s="55" t="e">
        <f t="shared" si="220"/>
        <v>#DIV/0!</v>
      </c>
      <c r="T1493" s="55" t="e">
        <f t="shared" si="221"/>
        <v>#DIV/0!</v>
      </c>
      <c r="U1493" s="33" t="e">
        <f>M1493/#REF!%</f>
        <v>#REF!</v>
      </c>
    </row>
    <row r="1494" spans="1:21" ht="41.25" hidden="1" customHeight="1" x14ac:dyDescent="0.3">
      <c r="A1494" s="76"/>
      <c r="B1494" s="34" t="s">
        <v>238</v>
      </c>
      <c r="C1494" s="39" t="s">
        <v>338</v>
      </c>
      <c r="D1494" s="95"/>
      <c r="E1494" s="93">
        <f t="shared" si="222"/>
        <v>0</v>
      </c>
      <c r="F1494" s="95"/>
      <c r="G1494" s="95"/>
      <c r="H1494" s="95"/>
      <c r="I1494" s="93">
        <f t="shared" si="223"/>
        <v>0</v>
      </c>
      <c r="J1494" s="95"/>
      <c r="K1494" s="95"/>
      <c r="L1494" s="95"/>
      <c r="M1494" s="93">
        <f t="shared" si="224"/>
        <v>0</v>
      </c>
      <c r="N1494" s="95"/>
      <c r="O1494" s="95"/>
      <c r="P1494" s="95"/>
      <c r="Q1494" s="55" t="e">
        <f t="shared" si="218"/>
        <v>#DIV/0!</v>
      </c>
      <c r="R1494" s="55" t="e">
        <f t="shared" si="219"/>
        <v>#DIV/0!</v>
      </c>
      <c r="S1494" s="55" t="e">
        <f t="shared" si="220"/>
        <v>#DIV/0!</v>
      </c>
      <c r="T1494" s="55" t="e">
        <f t="shared" si="221"/>
        <v>#DIV/0!</v>
      </c>
      <c r="U1494" s="33" t="e">
        <f>M1494/#REF!%</f>
        <v>#REF!</v>
      </c>
    </row>
    <row r="1495" spans="1:21" ht="41.25" hidden="1" customHeight="1" x14ac:dyDescent="0.3">
      <c r="A1495" s="76"/>
      <c r="B1495" s="34" t="s">
        <v>239</v>
      </c>
      <c r="C1495" s="39" t="s">
        <v>339</v>
      </c>
      <c r="D1495" s="95"/>
      <c r="E1495" s="93">
        <f t="shared" si="222"/>
        <v>0</v>
      </c>
      <c r="F1495" s="95"/>
      <c r="G1495" s="95"/>
      <c r="H1495" s="95"/>
      <c r="I1495" s="93">
        <f t="shared" si="223"/>
        <v>0</v>
      </c>
      <c r="J1495" s="95"/>
      <c r="K1495" s="95"/>
      <c r="L1495" s="95"/>
      <c r="M1495" s="93">
        <f t="shared" si="224"/>
        <v>0</v>
      </c>
      <c r="N1495" s="95"/>
      <c r="O1495" s="95"/>
      <c r="P1495" s="95"/>
      <c r="Q1495" s="55" t="e">
        <f t="shared" si="218"/>
        <v>#DIV/0!</v>
      </c>
      <c r="R1495" s="55" t="e">
        <f t="shared" si="219"/>
        <v>#DIV/0!</v>
      </c>
      <c r="S1495" s="55" t="e">
        <f t="shared" si="220"/>
        <v>#DIV/0!</v>
      </c>
      <c r="T1495" s="55" t="e">
        <f t="shared" si="221"/>
        <v>#DIV/0!</v>
      </c>
      <c r="U1495" s="33" t="e">
        <f>M1495/#REF!%</f>
        <v>#REF!</v>
      </c>
    </row>
    <row r="1496" spans="1:21" ht="41.25" hidden="1" customHeight="1" x14ac:dyDescent="0.3">
      <c r="A1496" s="76"/>
      <c r="B1496" s="34" t="s">
        <v>240</v>
      </c>
      <c r="C1496" s="39" t="s">
        <v>340</v>
      </c>
      <c r="D1496" s="95"/>
      <c r="E1496" s="93">
        <f t="shared" si="222"/>
        <v>0</v>
      </c>
      <c r="F1496" s="95"/>
      <c r="G1496" s="95"/>
      <c r="H1496" s="95"/>
      <c r="I1496" s="93">
        <f t="shared" si="223"/>
        <v>0</v>
      </c>
      <c r="J1496" s="95"/>
      <c r="K1496" s="95"/>
      <c r="L1496" s="95"/>
      <c r="M1496" s="93">
        <f t="shared" si="224"/>
        <v>0</v>
      </c>
      <c r="N1496" s="95"/>
      <c r="O1496" s="95"/>
      <c r="P1496" s="95"/>
      <c r="Q1496" s="55" t="e">
        <f t="shared" si="218"/>
        <v>#DIV/0!</v>
      </c>
      <c r="R1496" s="55" t="e">
        <f t="shared" si="219"/>
        <v>#DIV/0!</v>
      </c>
      <c r="S1496" s="55" t="e">
        <f t="shared" si="220"/>
        <v>#DIV/0!</v>
      </c>
      <c r="T1496" s="55" t="e">
        <f t="shared" si="221"/>
        <v>#DIV/0!</v>
      </c>
      <c r="U1496" s="33" t="e">
        <f>M1496/#REF!%</f>
        <v>#REF!</v>
      </c>
    </row>
    <row r="1497" spans="1:21" ht="41.25" hidden="1" customHeight="1" x14ac:dyDescent="0.3">
      <c r="A1497" s="76"/>
      <c r="B1497" s="34" t="s">
        <v>241</v>
      </c>
      <c r="C1497" s="39" t="s">
        <v>341</v>
      </c>
      <c r="D1497" s="95"/>
      <c r="E1497" s="93">
        <f t="shared" si="222"/>
        <v>0</v>
      </c>
      <c r="F1497" s="95"/>
      <c r="G1497" s="95"/>
      <c r="H1497" s="95"/>
      <c r="I1497" s="93">
        <f t="shared" si="223"/>
        <v>0</v>
      </c>
      <c r="J1497" s="95"/>
      <c r="K1497" s="95"/>
      <c r="L1497" s="95"/>
      <c r="M1497" s="93">
        <f t="shared" si="224"/>
        <v>0</v>
      </c>
      <c r="N1497" s="95"/>
      <c r="O1497" s="95"/>
      <c r="P1497" s="95"/>
      <c r="Q1497" s="55" t="e">
        <f t="shared" si="218"/>
        <v>#DIV/0!</v>
      </c>
      <c r="R1497" s="55" t="e">
        <f t="shared" si="219"/>
        <v>#DIV/0!</v>
      </c>
      <c r="S1497" s="55" t="e">
        <f t="shared" si="220"/>
        <v>#DIV/0!</v>
      </c>
      <c r="T1497" s="55" t="e">
        <f t="shared" si="221"/>
        <v>#DIV/0!</v>
      </c>
      <c r="U1497" s="33" t="e">
        <f>M1497/#REF!%</f>
        <v>#REF!</v>
      </c>
    </row>
    <row r="1498" spans="1:21" ht="41.25" hidden="1" customHeight="1" x14ac:dyDescent="0.3">
      <c r="A1498" s="76"/>
      <c r="B1498" s="34" t="s">
        <v>242</v>
      </c>
      <c r="C1498" s="39" t="s">
        <v>342</v>
      </c>
      <c r="D1498" s="95"/>
      <c r="E1498" s="93">
        <f t="shared" si="222"/>
        <v>0</v>
      </c>
      <c r="F1498" s="95"/>
      <c r="G1498" s="95"/>
      <c r="H1498" s="95"/>
      <c r="I1498" s="93">
        <f t="shared" si="223"/>
        <v>0</v>
      </c>
      <c r="J1498" s="95"/>
      <c r="K1498" s="95"/>
      <c r="L1498" s="95"/>
      <c r="M1498" s="93">
        <f t="shared" si="224"/>
        <v>0</v>
      </c>
      <c r="N1498" s="95"/>
      <c r="O1498" s="95"/>
      <c r="P1498" s="95"/>
      <c r="Q1498" s="55" t="e">
        <f t="shared" si="218"/>
        <v>#DIV/0!</v>
      </c>
      <c r="R1498" s="55" t="e">
        <f t="shared" si="219"/>
        <v>#DIV/0!</v>
      </c>
      <c r="S1498" s="55" t="e">
        <f t="shared" si="220"/>
        <v>#DIV/0!</v>
      </c>
      <c r="T1498" s="55" t="e">
        <f t="shared" si="221"/>
        <v>#DIV/0!</v>
      </c>
      <c r="U1498" s="33" t="e">
        <f>M1498/#REF!%</f>
        <v>#REF!</v>
      </c>
    </row>
    <row r="1499" spans="1:21" ht="41.25" hidden="1" customHeight="1" x14ac:dyDescent="0.3">
      <c r="A1499" s="76"/>
      <c r="B1499" s="34" t="s">
        <v>243</v>
      </c>
      <c r="C1499" s="39" t="s">
        <v>343</v>
      </c>
      <c r="D1499" s="95"/>
      <c r="E1499" s="93">
        <f t="shared" si="222"/>
        <v>0</v>
      </c>
      <c r="F1499" s="95"/>
      <c r="G1499" s="95"/>
      <c r="H1499" s="95"/>
      <c r="I1499" s="93">
        <f t="shared" si="223"/>
        <v>0</v>
      </c>
      <c r="J1499" s="95"/>
      <c r="K1499" s="95"/>
      <c r="L1499" s="95"/>
      <c r="M1499" s="93">
        <f t="shared" si="224"/>
        <v>0</v>
      </c>
      <c r="N1499" s="95"/>
      <c r="O1499" s="95"/>
      <c r="P1499" s="95"/>
      <c r="Q1499" s="55" t="e">
        <f t="shared" si="218"/>
        <v>#DIV/0!</v>
      </c>
      <c r="R1499" s="55" t="e">
        <f t="shared" si="219"/>
        <v>#DIV/0!</v>
      </c>
      <c r="S1499" s="55" t="e">
        <f t="shared" si="220"/>
        <v>#DIV/0!</v>
      </c>
      <c r="T1499" s="55" t="e">
        <f t="shared" si="221"/>
        <v>#DIV/0!</v>
      </c>
      <c r="U1499" s="33" t="e">
        <f>M1499/#REF!%</f>
        <v>#REF!</v>
      </c>
    </row>
    <row r="1500" spans="1:21" ht="41.25" hidden="1" customHeight="1" x14ac:dyDescent="0.3">
      <c r="A1500" s="76"/>
      <c r="B1500" s="34" t="s">
        <v>244</v>
      </c>
      <c r="C1500" s="39" t="s">
        <v>344</v>
      </c>
      <c r="D1500" s="95"/>
      <c r="E1500" s="93">
        <f t="shared" si="222"/>
        <v>0</v>
      </c>
      <c r="F1500" s="95"/>
      <c r="G1500" s="95"/>
      <c r="H1500" s="95"/>
      <c r="I1500" s="93">
        <f t="shared" si="223"/>
        <v>0</v>
      </c>
      <c r="J1500" s="95"/>
      <c r="K1500" s="95"/>
      <c r="L1500" s="95"/>
      <c r="M1500" s="93">
        <f t="shared" si="224"/>
        <v>0</v>
      </c>
      <c r="N1500" s="95"/>
      <c r="O1500" s="95"/>
      <c r="P1500" s="95"/>
      <c r="Q1500" s="55" t="e">
        <f t="shared" si="218"/>
        <v>#DIV/0!</v>
      </c>
      <c r="R1500" s="55" t="e">
        <f t="shared" si="219"/>
        <v>#DIV/0!</v>
      </c>
      <c r="S1500" s="55" t="e">
        <f t="shared" si="220"/>
        <v>#DIV/0!</v>
      </c>
      <c r="T1500" s="55" t="e">
        <f t="shared" si="221"/>
        <v>#DIV/0!</v>
      </c>
      <c r="U1500" s="33" t="e">
        <f>M1500/#REF!%</f>
        <v>#REF!</v>
      </c>
    </row>
    <row r="1501" spans="1:21" ht="41.25" hidden="1" customHeight="1" x14ac:dyDescent="0.3">
      <c r="A1501" s="76"/>
      <c r="B1501" s="34" t="s">
        <v>245</v>
      </c>
      <c r="C1501" s="39" t="s">
        <v>345</v>
      </c>
      <c r="D1501" s="95"/>
      <c r="E1501" s="93">
        <f t="shared" si="222"/>
        <v>0</v>
      </c>
      <c r="F1501" s="95"/>
      <c r="G1501" s="95"/>
      <c r="H1501" s="95"/>
      <c r="I1501" s="93">
        <f t="shared" si="223"/>
        <v>0</v>
      </c>
      <c r="J1501" s="95"/>
      <c r="K1501" s="95"/>
      <c r="L1501" s="95"/>
      <c r="M1501" s="93">
        <f t="shared" si="224"/>
        <v>0</v>
      </c>
      <c r="N1501" s="95"/>
      <c r="O1501" s="95"/>
      <c r="P1501" s="95"/>
      <c r="Q1501" s="55" t="e">
        <f t="shared" si="218"/>
        <v>#DIV/0!</v>
      </c>
      <c r="R1501" s="55" t="e">
        <f t="shared" si="219"/>
        <v>#DIV/0!</v>
      </c>
      <c r="S1501" s="55" t="e">
        <f t="shared" si="220"/>
        <v>#DIV/0!</v>
      </c>
      <c r="T1501" s="55" t="e">
        <f t="shared" si="221"/>
        <v>#DIV/0!</v>
      </c>
      <c r="U1501" s="33" t="e">
        <f>M1501/#REF!%</f>
        <v>#REF!</v>
      </c>
    </row>
    <row r="1502" spans="1:21" ht="41.25" hidden="1" customHeight="1" x14ac:dyDescent="0.3">
      <c r="A1502" s="76"/>
      <c r="B1502" s="34" t="s">
        <v>246</v>
      </c>
      <c r="C1502" s="39" t="s">
        <v>346</v>
      </c>
      <c r="D1502" s="95"/>
      <c r="E1502" s="93">
        <f t="shared" si="222"/>
        <v>0</v>
      </c>
      <c r="F1502" s="95"/>
      <c r="G1502" s="95"/>
      <c r="H1502" s="95"/>
      <c r="I1502" s="93">
        <f t="shared" si="223"/>
        <v>0</v>
      </c>
      <c r="J1502" s="95"/>
      <c r="K1502" s="95"/>
      <c r="L1502" s="95"/>
      <c r="M1502" s="93">
        <f t="shared" si="224"/>
        <v>0</v>
      </c>
      <c r="N1502" s="95"/>
      <c r="O1502" s="95"/>
      <c r="P1502" s="95"/>
      <c r="Q1502" s="55" t="e">
        <f t="shared" si="218"/>
        <v>#DIV/0!</v>
      </c>
      <c r="R1502" s="55" t="e">
        <f t="shared" si="219"/>
        <v>#DIV/0!</v>
      </c>
      <c r="S1502" s="55" t="e">
        <f t="shared" si="220"/>
        <v>#DIV/0!</v>
      </c>
      <c r="T1502" s="55" t="e">
        <f t="shared" si="221"/>
        <v>#DIV/0!</v>
      </c>
      <c r="U1502" s="33" t="e">
        <f>M1502/#REF!%</f>
        <v>#REF!</v>
      </c>
    </row>
    <row r="1503" spans="1:21" ht="41.25" hidden="1" customHeight="1" x14ac:dyDescent="0.3">
      <c r="A1503" s="76"/>
      <c r="B1503" s="34" t="s">
        <v>247</v>
      </c>
      <c r="C1503" s="37" t="s">
        <v>347</v>
      </c>
      <c r="D1503" s="95"/>
      <c r="E1503" s="93">
        <f t="shared" si="222"/>
        <v>0</v>
      </c>
      <c r="F1503" s="95"/>
      <c r="G1503" s="95"/>
      <c r="H1503" s="95"/>
      <c r="I1503" s="93">
        <f t="shared" si="223"/>
        <v>0</v>
      </c>
      <c r="J1503" s="95"/>
      <c r="K1503" s="95"/>
      <c r="L1503" s="95"/>
      <c r="M1503" s="93">
        <f t="shared" si="224"/>
        <v>0</v>
      </c>
      <c r="N1503" s="95"/>
      <c r="O1503" s="95"/>
      <c r="P1503" s="95"/>
      <c r="Q1503" s="55" t="e">
        <f t="shared" si="218"/>
        <v>#DIV/0!</v>
      </c>
      <c r="R1503" s="55" t="e">
        <f t="shared" si="219"/>
        <v>#DIV/0!</v>
      </c>
      <c r="S1503" s="55" t="e">
        <f t="shared" si="220"/>
        <v>#DIV/0!</v>
      </c>
      <c r="T1503" s="55" t="e">
        <f t="shared" si="221"/>
        <v>#DIV/0!</v>
      </c>
      <c r="U1503" s="33" t="e">
        <f>M1503/#REF!%</f>
        <v>#REF!</v>
      </c>
    </row>
    <row r="1504" spans="1:21" ht="41.25" hidden="1" customHeight="1" x14ac:dyDescent="0.3">
      <c r="A1504" s="76"/>
      <c r="B1504" s="34" t="s">
        <v>251</v>
      </c>
      <c r="C1504" s="37" t="s">
        <v>348</v>
      </c>
      <c r="D1504" s="95"/>
      <c r="E1504" s="93">
        <f t="shared" si="222"/>
        <v>0</v>
      </c>
      <c r="F1504" s="95"/>
      <c r="G1504" s="95"/>
      <c r="H1504" s="95"/>
      <c r="I1504" s="93">
        <f t="shared" si="223"/>
        <v>0</v>
      </c>
      <c r="J1504" s="95"/>
      <c r="K1504" s="95"/>
      <c r="L1504" s="95"/>
      <c r="M1504" s="93">
        <f t="shared" si="224"/>
        <v>0</v>
      </c>
      <c r="N1504" s="95"/>
      <c r="O1504" s="95"/>
      <c r="P1504" s="95"/>
      <c r="Q1504" s="55" t="e">
        <f t="shared" si="218"/>
        <v>#DIV/0!</v>
      </c>
      <c r="R1504" s="55" t="e">
        <f t="shared" si="219"/>
        <v>#DIV/0!</v>
      </c>
      <c r="S1504" s="55" t="e">
        <f t="shared" si="220"/>
        <v>#DIV/0!</v>
      </c>
      <c r="T1504" s="55" t="e">
        <f t="shared" si="221"/>
        <v>#DIV/0!</v>
      </c>
      <c r="U1504" s="33" t="e">
        <f>M1504/#REF!%</f>
        <v>#REF!</v>
      </c>
    </row>
    <row r="1505" spans="1:21" ht="41.25" hidden="1" customHeight="1" x14ac:dyDescent="0.3">
      <c r="A1505" s="76"/>
      <c r="B1505" s="34" t="s">
        <v>252</v>
      </c>
      <c r="C1505" s="38" t="s">
        <v>349</v>
      </c>
      <c r="D1505" s="95"/>
      <c r="E1505" s="93">
        <f t="shared" si="222"/>
        <v>0</v>
      </c>
      <c r="F1505" s="95"/>
      <c r="G1505" s="95"/>
      <c r="H1505" s="95"/>
      <c r="I1505" s="93">
        <f t="shared" si="223"/>
        <v>0</v>
      </c>
      <c r="J1505" s="95"/>
      <c r="K1505" s="95"/>
      <c r="L1505" s="95"/>
      <c r="M1505" s="93">
        <f t="shared" si="224"/>
        <v>0</v>
      </c>
      <c r="N1505" s="95"/>
      <c r="O1505" s="95"/>
      <c r="P1505" s="95"/>
      <c r="Q1505" s="55" t="e">
        <f t="shared" si="218"/>
        <v>#DIV/0!</v>
      </c>
      <c r="R1505" s="55" t="e">
        <f t="shared" si="219"/>
        <v>#DIV/0!</v>
      </c>
      <c r="S1505" s="55" t="e">
        <f t="shared" si="220"/>
        <v>#DIV/0!</v>
      </c>
      <c r="T1505" s="55" t="e">
        <f t="shared" si="221"/>
        <v>#DIV/0!</v>
      </c>
      <c r="U1505" s="33" t="e">
        <f>M1505/#REF!%</f>
        <v>#REF!</v>
      </c>
    </row>
    <row r="1506" spans="1:21" ht="41.25" hidden="1" customHeight="1" x14ac:dyDescent="0.3">
      <c r="A1506" s="76"/>
      <c r="B1506" s="34" t="s">
        <v>253</v>
      </c>
      <c r="C1506" s="39" t="s">
        <v>350</v>
      </c>
      <c r="D1506" s="95"/>
      <c r="E1506" s="93">
        <f t="shared" si="222"/>
        <v>0</v>
      </c>
      <c r="F1506" s="95"/>
      <c r="G1506" s="95"/>
      <c r="H1506" s="95"/>
      <c r="I1506" s="93">
        <f t="shared" si="223"/>
        <v>0</v>
      </c>
      <c r="J1506" s="95"/>
      <c r="K1506" s="95"/>
      <c r="L1506" s="95"/>
      <c r="M1506" s="93">
        <f t="shared" si="224"/>
        <v>0</v>
      </c>
      <c r="N1506" s="95"/>
      <c r="O1506" s="95"/>
      <c r="P1506" s="95"/>
      <c r="Q1506" s="55" t="e">
        <f t="shared" si="218"/>
        <v>#DIV/0!</v>
      </c>
      <c r="R1506" s="55" t="e">
        <f t="shared" si="219"/>
        <v>#DIV/0!</v>
      </c>
      <c r="S1506" s="55" t="e">
        <f t="shared" si="220"/>
        <v>#DIV/0!</v>
      </c>
      <c r="T1506" s="55" t="e">
        <f t="shared" si="221"/>
        <v>#DIV/0!</v>
      </c>
      <c r="U1506" s="33" t="e">
        <f>M1506/#REF!%</f>
        <v>#REF!</v>
      </c>
    </row>
    <row r="1507" spans="1:21" ht="41.25" hidden="1" customHeight="1" x14ac:dyDescent="0.3">
      <c r="A1507" s="76"/>
      <c r="B1507" s="34" t="s">
        <v>254</v>
      </c>
      <c r="C1507" s="39" t="s">
        <v>351</v>
      </c>
      <c r="D1507" s="95"/>
      <c r="E1507" s="93">
        <f t="shared" si="222"/>
        <v>0</v>
      </c>
      <c r="F1507" s="95"/>
      <c r="G1507" s="95"/>
      <c r="H1507" s="95"/>
      <c r="I1507" s="93">
        <f t="shared" si="223"/>
        <v>0</v>
      </c>
      <c r="J1507" s="95"/>
      <c r="K1507" s="95"/>
      <c r="L1507" s="95"/>
      <c r="M1507" s="93">
        <f t="shared" si="224"/>
        <v>0</v>
      </c>
      <c r="N1507" s="95"/>
      <c r="O1507" s="95"/>
      <c r="P1507" s="95"/>
      <c r="Q1507" s="55" t="e">
        <f t="shared" si="218"/>
        <v>#DIV/0!</v>
      </c>
      <c r="R1507" s="55" t="e">
        <f t="shared" si="219"/>
        <v>#DIV/0!</v>
      </c>
      <c r="S1507" s="55" t="e">
        <f t="shared" si="220"/>
        <v>#DIV/0!</v>
      </c>
      <c r="T1507" s="55" t="e">
        <f t="shared" si="221"/>
        <v>#DIV/0!</v>
      </c>
      <c r="U1507" s="33" t="e">
        <f>M1507/#REF!%</f>
        <v>#REF!</v>
      </c>
    </row>
    <row r="1508" spans="1:21" ht="41.25" hidden="1" customHeight="1" x14ac:dyDescent="0.3">
      <c r="A1508" s="76"/>
      <c r="B1508" s="34" t="s">
        <v>255</v>
      </c>
      <c r="C1508" s="38" t="s">
        <v>352</v>
      </c>
      <c r="D1508" s="95"/>
      <c r="E1508" s="93">
        <f t="shared" si="222"/>
        <v>0</v>
      </c>
      <c r="F1508" s="95"/>
      <c r="G1508" s="95"/>
      <c r="H1508" s="95"/>
      <c r="I1508" s="93">
        <f t="shared" si="223"/>
        <v>0</v>
      </c>
      <c r="J1508" s="95"/>
      <c r="K1508" s="95"/>
      <c r="L1508" s="95"/>
      <c r="M1508" s="93">
        <f t="shared" si="224"/>
        <v>0</v>
      </c>
      <c r="N1508" s="95"/>
      <c r="O1508" s="95"/>
      <c r="P1508" s="95"/>
      <c r="Q1508" s="55" t="e">
        <f t="shared" si="218"/>
        <v>#DIV/0!</v>
      </c>
      <c r="R1508" s="55" t="e">
        <f t="shared" si="219"/>
        <v>#DIV/0!</v>
      </c>
      <c r="S1508" s="55" t="e">
        <f t="shared" si="220"/>
        <v>#DIV/0!</v>
      </c>
      <c r="T1508" s="55" t="e">
        <f t="shared" si="221"/>
        <v>#DIV/0!</v>
      </c>
      <c r="U1508" s="33" t="e">
        <f>M1508/#REF!%</f>
        <v>#REF!</v>
      </c>
    </row>
    <row r="1509" spans="1:21" ht="41.25" hidden="1" customHeight="1" x14ac:dyDescent="0.3">
      <c r="A1509" s="76"/>
      <c r="B1509" s="34" t="s">
        <v>256</v>
      </c>
      <c r="C1509" s="39" t="s">
        <v>350</v>
      </c>
      <c r="D1509" s="95"/>
      <c r="E1509" s="93">
        <f t="shared" si="222"/>
        <v>0</v>
      </c>
      <c r="F1509" s="95"/>
      <c r="G1509" s="95"/>
      <c r="H1509" s="95"/>
      <c r="I1509" s="93">
        <f t="shared" si="223"/>
        <v>0</v>
      </c>
      <c r="J1509" s="95"/>
      <c r="K1509" s="95"/>
      <c r="L1509" s="95"/>
      <c r="M1509" s="93">
        <f t="shared" si="224"/>
        <v>0</v>
      </c>
      <c r="N1509" s="95"/>
      <c r="O1509" s="95"/>
      <c r="P1509" s="95"/>
      <c r="Q1509" s="55" t="e">
        <f t="shared" si="218"/>
        <v>#DIV/0!</v>
      </c>
      <c r="R1509" s="55" t="e">
        <f t="shared" si="219"/>
        <v>#DIV/0!</v>
      </c>
      <c r="S1509" s="55" t="e">
        <f t="shared" si="220"/>
        <v>#DIV/0!</v>
      </c>
      <c r="T1509" s="55" t="e">
        <f t="shared" si="221"/>
        <v>#DIV/0!</v>
      </c>
      <c r="U1509" s="33" t="e">
        <f>M1509/#REF!%</f>
        <v>#REF!</v>
      </c>
    </row>
    <row r="1510" spans="1:21" ht="41.25" hidden="1" customHeight="1" x14ac:dyDescent="0.3">
      <c r="A1510" s="76"/>
      <c r="B1510" s="34" t="s">
        <v>257</v>
      </c>
      <c r="C1510" s="39" t="s">
        <v>351</v>
      </c>
      <c r="D1510" s="95"/>
      <c r="E1510" s="93">
        <f t="shared" si="222"/>
        <v>0</v>
      </c>
      <c r="F1510" s="95"/>
      <c r="G1510" s="95"/>
      <c r="H1510" s="95"/>
      <c r="I1510" s="93">
        <f t="shared" si="223"/>
        <v>0</v>
      </c>
      <c r="J1510" s="95"/>
      <c r="K1510" s="95"/>
      <c r="L1510" s="95"/>
      <c r="M1510" s="93">
        <f t="shared" si="224"/>
        <v>0</v>
      </c>
      <c r="N1510" s="95"/>
      <c r="O1510" s="95"/>
      <c r="P1510" s="95"/>
      <c r="Q1510" s="55" t="e">
        <f t="shared" si="218"/>
        <v>#DIV/0!</v>
      </c>
      <c r="R1510" s="55" t="e">
        <f t="shared" si="219"/>
        <v>#DIV/0!</v>
      </c>
      <c r="S1510" s="55" t="e">
        <f t="shared" si="220"/>
        <v>#DIV/0!</v>
      </c>
      <c r="T1510" s="55" t="e">
        <f t="shared" si="221"/>
        <v>#DIV/0!</v>
      </c>
      <c r="U1510" s="33" t="e">
        <f>M1510/#REF!%</f>
        <v>#REF!</v>
      </c>
    </row>
    <row r="1511" spans="1:21" ht="41.25" hidden="1" customHeight="1" x14ac:dyDescent="0.3">
      <c r="A1511" s="76"/>
      <c r="B1511" s="34" t="s">
        <v>258</v>
      </c>
      <c r="C1511" s="38" t="s">
        <v>353</v>
      </c>
      <c r="D1511" s="95"/>
      <c r="E1511" s="93">
        <f t="shared" si="222"/>
        <v>0</v>
      </c>
      <c r="F1511" s="95"/>
      <c r="G1511" s="95"/>
      <c r="H1511" s="95"/>
      <c r="I1511" s="93">
        <f t="shared" si="223"/>
        <v>0</v>
      </c>
      <c r="J1511" s="95"/>
      <c r="K1511" s="95"/>
      <c r="L1511" s="95"/>
      <c r="M1511" s="93">
        <f t="shared" si="224"/>
        <v>0</v>
      </c>
      <c r="N1511" s="95"/>
      <c r="O1511" s="95"/>
      <c r="P1511" s="95"/>
      <c r="Q1511" s="55" t="e">
        <f t="shared" si="218"/>
        <v>#DIV/0!</v>
      </c>
      <c r="R1511" s="55" t="e">
        <f t="shared" si="219"/>
        <v>#DIV/0!</v>
      </c>
      <c r="S1511" s="55" t="e">
        <f t="shared" si="220"/>
        <v>#DIV/0!</v>
      </c>
      <c r="T1511" s="55" t="e">
        <f t="shared" si="221"/>
        <v>#DIV/0!</v>
      </c>
      <c r="U1511" s="33" t="e">
        <f>M1511/#REF!%</f>
        <v>#REF!</v>
      </c>
    </row>
    <row r="1512" spans="1:21" ht="41.25" hidden="1" customHeight="1" x14ac:dyDescent="0.3">
      <c r="A1512" s="76"/>
      <c r="B1512" s="34" t="s">
        <v>259</v>
      </c>
      <c r="C1512" s="39" t="s">
        <v>350</v>
      </c>
      <c r="D1512" s="95"/>
      <c r="E1512" s="93">
        <f t="shared" si="222"/>
        <v>0</v>
      </c>
      <c r="F1512" s="95"/>
      <c r="G1512" s="95"/>
      <c r="H1512" s="95"/>
      <c r="I1512" s="93">
        <f t="shared" si="223"/>
        <v>0</v>
      </c>
      <c r="J1512" s="95"/>
      <c r="K1512" s="95"/>
      <c r="L1512" s="95"/>
      <c r="M1512" s="93">
        <f t="shared" si="224"/>
        <v>0</v>
      </c>
      <c r="N1512" s="95"/>
      <c r="O1512" s="95"/>
      <c r="P1512" s="95"/>
      <c r="Q1512" s="55" t="e">
        <f t="shared" si="218"/>
        <v>#DIV/0!</v>
      </c>
      <c r="R1512" s="55" t="e">
        <f t="shared" si="219"/>
        <v>#DIV/0!</v>
      </c>
      <c r="S1512" s="55" t="e">
        <f t="shared" si="220"/>
        <v>#DIV/0!</v>
      </c>
      <c r="T1512" s="55" t="e">
        <f t="shared" si="221"/>
        <v>#DIV/0!</v>
      </c>
      <c r="U1512" s="33" t="e">
        <f>M1512/#REF!%</f>
        <v>#REF!</v>
      </c>
    </row>
    <row r="1513" spans="1:21" ht="41.25" hidden="1" customHeight="1" x14ac:dyDescent="0.3">
      <c r="A1513" s="76"/>
      <c r="B1513" s="34" t="s">
        <v>260</v>
      </c>
      <c r="C1513" s="39" t="s">
        <v>351</v>
      </c>
      <c r="D1513" s="95"/>
      <c r="E1513" s="93">
        <f t="shared" si="222"/>
        <v>0</v>
      </c>
      <c r="F1513" s="95"/>
      <c r="G1513" s="95"/>
      <c r="H1513" s="95"/>
      <c r="I1513" s="93">
        <f t="shared" si="223"/>
        <v>0</v>
      </c>
      <c r="J1513" s="95"/>
      <c r="K1513" s="95"/>
      <c r="L1513" s="95"/>
      <c r="M1513" s="93">
        <f t="shared" si="224"/>
        <v>0</v>
      </c>
      <c r="N1513" s="95"/>
      <c r="O1513" s="95"/>
      <c r="P1513" s="95"/>
      <c r="Q1513" s="55" t="e">
        <f t="shared" si="218"/>
        <v>#DIV/0!</v>
      </c>
      <c r="R1513" s="55" t="e">
        <f t="shared" si="219"/>
        <v>#DIV/0!</v>
      </c>
      <c r="S1513" s="55" t="e">
        <f t="shared" si="220"/>
        <v>#DIV/0!</v>
      </c>
      <c r="T1513" s="55" t="e">
        <f t="shared" si="221"/>
        <v>#DIV/0!</v>
      </c>
      <c r="U1513" s="33" t="e">
        <f>M1513/#REF!%</f>
        <v>#REF!</v>
      </c>
    </row>
    <row r="1514" spans="1:21" ht="41.25" hidden="1" customHeight="1" x14ac:dyDescent="0.3">
      <c r="A1514" s="76"/>
      <c r="B1514" s="34" t="s">
        <v>261</v>
      </c>
      <c r="C1514" s="37" t="s">
        <v>354</v>
      </c>
      <c r="D1514" s="95"/>
      <c r="E1514" s="93">
        <f t="shared" si="222"/>
        <v>0</v>
      </c>
      <c r="F1514" s="95"/>
      <c r="G1514" s="95"/>
      <c r="H1514" s="95"/>
      <c r="I1514" s="93">
        <f t="shared" si="223"/>
        <v>0</v>
      </c>
      <c r="J1514" s="95"/>
      <c r="K1514" s="95"/>
      <c r="L1514" s="95"/>
      <c r="M1514" s="93">
        <f t="shared" si="224"/>
        <v>0</v>
      </c>
      <c r="N1514" s="95"/>
      <c r="O1514" s="95"/>
      <c r="P1514" s="95"/>
      <c r="Q1514" s="55" t="e">
        <f t="shared" si="218"/>
        <v>#DIV/0!</v>
      </c>
      <c r="R1514" s="55" t="e">
        <f t="shared" si="219"/>
        <v>#DIV/0!</v>
      </c>
      <c r="S1514" s="55" t="e">
        <f t="shared" si="220"/>
        <v>#DIV/0!</v>
      </c>
      <c r="T1514" s="55" t="e">
        <f t="shared" si="221"/>
        <v>#DIV/0!</v>
      </c>
      <c r="U1514" s="33" t="e">
        <f>M1514/#REF!%</f>
        <v>#REF!</v>
      </c>
    </row>
    <row r="1515" spans="1:21" ht="41.25" hidden="1" customHeight="1" x14ac:dyDescent="0.3">
      <c r="A1515" s="76"/>
      <c r="B1515" s="34" t="s">
        <v>262</v>
      </c>
      <c r="C1515" s="38" t="s">
        <v>355</v>
      </c>
      <c r="D1515" s="95"/>
      <c r="E1515" s="93">
        <f t="shared" si="222"/>
        <v>0</v>
      </c>
      <c r="F1515" s="95"/>
      <c r="G1515" s="95"/>
      <c r="H1515" s="95"/>
      <c r="I1515" s="93">
        <f t="shared" si="223"/>
        <v>0</v>
      </c>
      <c r="J1515" s="95"/>
      <c r="K1515" s="95"/>
      <c r="L1515" s="95"/>
      <c r="M1515" s="93">
        <f t="shared" si="224"/>
        <v>0</v>
      </c>
      <c r="N1515" s="95"/>
      <c r="O1515" s="95"/>
      <c r="P1515" s="95"/>
      <c r="Q1515" s="55" t="e">
        <f t="shared" si="218"/>
        <v>#DIV/0!</v>
      </c>
      <c r="R1515" s="55" t="e">
        <f t="shared" si="219"/>
        <v>#DIV/0!</v>
      </c>
      <c r="S1515" s="55" t="e">
        <f t="shared" si="220"/>
        <v>#DIV/0!</v>
      </c>
      <c r="T1515" s="55" t="e">
        <f t="shared" si="221"/>
        <v>#DIV/0!</v>
      </c>
      <c r="U1515" s="33" t="e">
        <f>M1515/#REF!%</f>
        <v>#REF!</v>
      </c>
    </row>
    <row r="1516" spans="1:21" ht="41.25" hidden="1" customHeight="1" x14ac:dyDescent="0.3">
      <c r="A1516" s="76"/>
      <c r="B1516" s="34" t="s">
        <v>263</v>
      </c>
      <c r="C1516" s="38" t="s">
        <v>356</v>
      </c>
      <c r="D1516" s="95"/>
      <c r="E1516" s="93">
        <f t="shared" si="222"/>
        <v>0</v>
      </c>
      <c r="F1516" s="95"/>
      <c r="G1516" s="95"/>
      <c r="H1516" s="95"/>
      <c r="I1516" s="93">
        <f t="shared" si="223"/>
        <v>0</v>
      </c>
      <c r="J1516" s="95"/>
      <c r="K1516" s="95"/>
      <c r="L1516" s="95"/>
      <c r="M1516" s="93">
        <f t="shared" si="224"/>
        <v>0</v>
      </c>
      <c r="N1516" s="95"/>
      <c r="O1516" s="95"/>
      <c r="P1516" s="95"/>
      <c r="Q1516" s="55" t="e">
        <f t="shared" si="218"/>
        <v>#DIV/0!</v>
      </c>
      <c r="R1516" s="55" t="e">
        <f t="shared" si="219"/>
        <v>#DIV/0!</v>
      </c>
      <c r="S1516" s="55" t="e">
        <f t="shared" si="220"/>
        <v>#DIV/0!</v>
      </c>
      <c r="T1516" s="55" t="e">
        <f t="shared" si="221"/>
        <v>#DIV/0!</v>
      </c>
      <c r="U1516" s="33" t="e">
        <f>M1516/#REF!%</f>
        <v>#REF!</v>
      </c>
    </row>
    <row r="1517" spans="1:21" ht="41.25" hidden="1" customHeight="1" x14ac:dyDescent="0.3">
      <c r="A1517" s="76"/>
      <c r="B1517" s="34" t="s">
        <v>264</v>
      </c>
      <c r="C1517" s="39" t="s">
        <v>357</v>
      </c>
      <c r="D1517" s="95"/>
      <c r="E1517" s="93">
        <f t="shared" si="222"/>
        <v>0</v>
      </c>
      <c r="F1517" s="95"/>
      <c r="G1517" s="95"/>
      <c r="H1517" s="95"/>
      <c r="I1517" s="93">
        <f t="shared" si="223"/>
        <v>0</v>
      </c>
      <c r="J1517" s="95"/>
      <c r="K1517" s="95"/>
      <c r="L1517" s="95"/>
      <c r="M1517" s="93">
        <f t="shared" si="224"/>
        <v>0</v>
      </c>
      <c r="N1517" s="95"/>
      <c r="O1517" s="95"/>
      <c r="P1517" s="95"/>
      <c r="Q1517" s="55" t="e">
        <f t="shared" si="218"/>
        <v>#DIV/0!</v>
      </c>
      <c r="R1517" s="55" t="e">
        <f t="shared" si="219"/>
        <v>#DIV/0!</v>
      </c>
      <c r="S1517" s="55" t="e">
        <f t="shared" si="220"/>
        <v>#DIV/0!</v>
      </c>
      <c r="T1517" s="55" t="e">
        <f t="shared" si="221"/>
        <v>#DIV/0!</v>
      </c>
      <c r="U1517" s="33" t="e">
        <f>M1517/#REF!%</f>
        <v>#REF!</v>
      </c>
    </row>
    <row r="1518" spans="1:21" ht="41.25" hidden="1" customHeight="1" x14ac:dyDescent="0.3">
      <c r="A1518" s="76"/>
      <c r="B1518" s="34" t="s">
        <v>265</v>
      </c>
      <c r="C1518" s="39" t="s">
        <v>358</v>
      </c>
      <c r="D1518" s="95"/>
      <c r="E1518" s="93">
        <f t="shared" si="222"/>
        <v>0</v>
      </c>
      <c r="F1518" s="95"/>
      <c r="G1518" s="95"/>
      <c r="H1518" s="95"/>
      <c r="I1518" s="93">
        <f t="shared" si="223"/>
        <v>0</v>
      </c>
      <c r="J1518" s="95"/>
      <c r="K1518" s="95"/>
      <c r="L1518" s="95"/>
      <c r="M1518" s="93">
        <f t="shared" si="224"/>
        <v>0</v>
      </c>
      <c r="N1518" s="95"/>
      <c r="O1518" s="95"/>
      <c r="P1518" s="95"/>
      <c r="Q1518" s="55" t="e">
        <f t="shared" si="218"/>
        <v>#DIV/0!</v>
      </c>
      <c r="R1518" s="55" t="e">
        <f t="shared" si="219"/>
        <v>#DIV/0!</v>
      </c>
      <c r="S1518" s="55" t="e">
        <f t="shared" si="220"/>
        <v>#DIV/0!</v>
      </c>
      <c r="T1518" s="55" t="e">
        <f t="shared" si="221"/>
        <v>#DIV/0!</v>
      </c>
      <c r="U1518" s="33" t="e">
        <f>M1518/#REF!%</f>
        <v>#REF!</v>
      </c>
    </row>
    <row r="1519" spans="1:21" ht="41.25" hidden="1" customHeight="1" x14ac:dyDescent="0.3">
      <c r="A1519" s="76"/>
      <c r="B1519" s="34" t="s">
        <v>145</v>
      </c>
      <c r="C1519" s="36" t="s">
        <v>359</v>
      </c>
      <c r="D1519" s="95"/>
      <c r="E1519" s="93">
        <f t="shared" si="222"/>
        <v>0</v>
      </c>
      <c r="F1519" s="95"/>
      <c r="G1519" s="95"/>
      <c r="H1519" s="95"/>
      <c r="I1519" s="93">
        <f t="shared" si="223"/>
        <v>0</v>
      </c>
      <c r="J1519" s="95"/>
      <c r="K1519" s="95"/>
      <c r="L1519" s="95"/>
      <c r="M1519" s="93">
        <f t="shared" si="224"/>
        <v>0</v>
      </c>
      <c r="N1519" s="95"/>
      <c r="O1519" s="95"/>
      <c r="P1519" s="95"/>
      <c r="Q1519" s="55" t="e">
        <f t="shared" si="218"/>
        <v>#DIV/0!</v>
      </c>
      <c r="R1519" s="55" t="e">
        <f t="shared" si="219"/>
        <v>#DIV/0!</v>
      </c>
      <c r="S1519" s="55" t="e">
        <f t="shared" si="220"/>
        <v>#DIV/0!</v>
      </c>
      <c r="T1519" s="55" t="e">
        <f t="shared" si="221"/>
        <v>#DIV/0!</v>
      </c>
      <c r="U1519" s="33" t="e">
        <f>M1519/#REF!%</f>
        <v>#REF!</v>
      </c>
    </row>
    <row r="1520" spans="1:21" ht="41.25" hidden="1" customHeight="1" x14ac:dyDescent="0.3">
      <c r="A1520" s="76"/>
      <c r="B1520" s="34" t="s">
        <v>146</v>
      </c>
      <c r="C1520" s="42" t="s">
        <v>664</v>
      </c>
      <c r="D1520" s="95"/>
      <c r="E1520" s="93">
        <f t="shared" si="222"/>
        <v>0</v>
      </c>
      <c r="F1520" s="95"/>
      <c r="G1520" s="95"/>
      <c r="H1520" s="95"/>
      <c r="I1520" s="93">
        <f t="shared" si="223"/>
        <v>0</v>
      </c>
      <c r="J1520" s="95"/>
      <c r="K1520" s="95"/>
      <c r="L1520" s="95"/>
      <c r="M1520" s="93">
        <f t="shared" si="224"/>
        <v>0</v>
      </c>
      <c r="N1520" s="95"/>
      <c r="O1520" s="95"/>
      <c r="P1520" s="95"/>
      <c r="Q1520" s="55" t="e">
        <f t="shared" si="218"/>
        <v>#DIV/0!</v>
      </c>
      <c r="R1520" s="55" t="e">
        <f t="shared" si="219"/>
        <v>#DIV/0!</v>
      </c>
      <c r="S1520" s="55" t="e">
        <f t="shared" si="220"/>
        <v>#DIV/0!</v>
      </c>
      <c r="T1520" s="55" t="e">
        <f t="shared" si="221"/>
        <v>#DIV/0!</v>
      </c>
      <c r="U1520" s="33" t="e">
        <f>M1520/#REF!%</f>
        <v>#REF!</v>
      </c>
    </row>
    <row r="1521" spans="1:22" ht="41.25" hidden="1" customHeight="1" x14ac:dyDescent="0.3">
      <c r="A1521" s="76"/>
      <c r="B1521" s="34" t="s">
        <v>266</v>
      </c>
      <c r="C1521" s="38" t="s">
        <v>360</v>
      </c>
      <c r="D1521" s="95"/>
      <c r="E1521" s="93">
        <f t="shared" si="222"/>
        <v>0</v>
      </c>
      <c r="F1521" s="95"/>
      <c r="G1521" s="95"/>
      <c r="H1521" s="95"/>
      <c r="I1521" s="93">
        <f t="shared" si="223"/>
        <v>0</v>
      </c>
      <c r="J1521" s="95"/>
      <c r="K1521" s="95"/>
      <c r="L1521" s="95"/>
      <c r="M1521" s="93">
        <f t="shared" si="224"/>
        <v>0</v>
      </c>
      <c r="N1521" s="95"/>
      <c r="O1521" s="95"/>
      <c r="P1521" s="95"/>
      <c r="Q1521" s="55" t="e">
        <f t="shared" si="218"/>
        <v>#DIV/0!</v>
      </c>
      <c r="R1521" s="55" t="e">
        <f t="shared" si="219"/>
        <v>#DIV/0!</v>
      </c>
      <c r="S1521" s="55" t="e">
        <f t="shared" si="220"/>
        <v>#DIV/0!</v>
      </c>
      <c r="T1521" s="55" t="e">
        <f t="shared" si="221"/>
        <v>#DIV/0!</v>
      </c>
      <c r="U1521" s="33" t="e">
        <f>M1521/#REF!%</f>
        <v>#REF!</v>
      </c>
    </row>
    <row r="1522" spans="1:22" ht="41.25" hidden="1" customHeight="1" x14ac:dyDescent="0.3">
      <c r="A1522" s="76"/>
      <c r="B1522" s="34" t="s">
        <v>267</v>
      </c>
      <c r="C1522" s="39" t="s">
        <v>361</v>
      </c>
      <c r="D1522" s="95"/>
      <c r="E1522" s="93">
        <f t="shared" si="222"/>
        <v>0</v>
      </c>
      <c r="F1522" s="95"/>
      <c r="G1522" s="95"/>
      <c r="H1522" s="95"/>
      <c r="I1522" s="93">
        <f t="shared" si="223"/>
        <v>0</v>
      </c>
      <c r="J1522" s="95"/>
      <c r="K1522" s="95"/>
      <c r="L1522" s="95"/>
      <c r="M1522" s="93">
        <f t="shared" si="224"/>
        <v>0</v>
      </c>
      <c r="N1522" s="95"/>
      <c r="O1522" s="95"/>
      <c r="P1522" s="95"/>
      <c r="Q1522" s="55" t="e">
        <f t="shared" si="218"/>
        <v>#DIV/0!</v>
      </c>
      <c r="R1522" s="55" t="e">
        <f t="shared" si="219"/>
        <v>#DIV/0!</v>
      </c>
      <c r="S1522" s="55" t="e">
        <f t="shared" si="220"/>
        <v>#DIV/0!</v>
      </c>
      <c r="T1522" s="55" t="e">
        <f t="shared" si="221"/>
        <v>#DIV/0!</v>
      </c>
      <c r="U1522" s="33" t="e">
        <f>M1522/#REF!%</f>
        <v>#REF!</v>
      </c>
    </row>
    <row r="1523" spans="1:22" ht="41.25" hidden="1" customHeight="1" x14ac:dyDescent="0.3">
      <c r="A1523" s="76"/>
      <c r="B1523" s="34" t="s">
        <v>268</v>
      </c>
      <c r="C1523" s="39" t="s">
        <v>362</v>
      </c>
      <c r="D1523" s="95"/>
      <c r="E1523" s="93">
        <f t="shared" si="222"/>
        <v>0</v>
      </c>
      <c r="F1523" s="95"/>
      <c r="G1523" s="95"/>
      <c r="H1523" s="95"/>
      <c r="I1523" s="93">
        <f t="shared" si="223"/>
        <v>0</v>
      </c>
      <c r="J1523" s="95"/>
      <c r="K1523" s="95"/>
      <c r="L1523" s="95"/>
      <c r="M1523" s="93">
        <f t="shared" si="224"/>
        <v>0</v>
      </c>
      <c r="N1523" s="95"/>
      <c r="O1523" s="95"/>
      <c r="P1523" s="95"/>
      <c r="Q1523" s="55" t="e">
        <f t="shared" si="218"/>
        <v>#DIV/0!</v>
      </c>
      <c r="R1523" s="55" t="e">
        <f t="shared" si="219"/>
        <v>#DIV/0!</v>
      </c>
      <c r="S1523" s="55" t="e">
        <f t="shared" si="220"/>
        <v>#DIV/0!</v>
      </c>
      <c r="T1523" s="55" t="e">
        <f t="shared" si="221"/>
        <v>#DIV/0!</v>
      </c>
      <c r="U1523" s="33" t="e">
        <f>M1523/#REF!%</f>
        <v>#REF!</v>
      </c>
    </row>
    <row r="1524" spans="1:22" ht="41.25" hidden="1" customHeight="1" x14ac:dyDescent="0.3">
      <c r="A1524" s="76"/>
      <c r="B1524" s="34" t="s">
        <v>269</v>
      </c>
      <c r="C1524" s="39" t="s">
        <v>363</v>
      </c>
      <c r="D1524" s="95"/>
      <c r="E1524" s="93">
        <f t="shared" si="222"/>
        <v>0</v>
      </c>
      <c r="F1524" s="95"/>
      <c r="G1524" s="95"/>
      <c r="H1524" s="95"/>
      <c r="I1524" s="93">
        <f t="shared" si="223"/>
        <v>0</v>
      </c>
      <c r="J1524" s="95"/>
      <c r="K1524" s="95"/>
      <c r="L1524" s="95"/>
      <c r="M1524" s="93">
        <f t="shared" si="224"/>
        <v>0</v>
      </c>
      <c r="N1524" s="95"/>
      <c r="O1524" s="95"/>
      <c r="P1524" s="95"/>
      <c r="Q1524" s="55" t="e">
        <f t="shared" si="218"/>
        <v>#DIV/0!</v>
      </c>
      <c r="R1524" s="55" t="e">
        <f t="shared" si="219"/>
        <v>#DIV/0!</v>
      </c>
      <c r="S1524" s="55" t="e">
        <f t="shared" si="220"/>
        <v>#DIV/0!</v>
      </c>
      <c r="T1524" s="55" t="e">
        <f t="shared" si="221"/>
        <v>#DIV/0!</v>
      </c>
      <c r="U1524" s="33" t="e">
        <f>M1524/#REF!%</f>
        <v>#REF!</v>
      </c>
    </row>
    <row r="1525" spans="1:22" ht="41.25" hidden="1" customHeight="1" x14ac:dyDescent="0.3">
      <c r="A1525" s="76"/>
      <c r="B1525" s="34" t="s">
        <v>270</v>
      </c>
      <c r="C1525" s="39" t="s">
        <v>364</v>
      </c>
      <c r="D1525" s="95"/>
      <c r="E1525" s="93">
        <f t="shared" si="222"/>
        <v>0</v>
      </c>
      <c r="F1525" s="95"/>
      <c r="G1525" s="95"/>
      <c r="H1525" s="95"/>
      <c r="I1525" s="93">
        <f t="shared" si="223"/>
        <v>0</v>
      </c>
      <c r="J1525" s="95"/>
      <c r="K1525" s="95"/>
      <c r="L1525" s="95"/>
      <c r="M1525" s="93">
        <f t="shared" si="224"/>
        <v>0</v>
      </c>
      <c r="N1525" s="95"/>
      <c r="O1525" s="95"/>
      <c r="P1525" s="95"/>
      <c r="Q1525" s="55" t="e">
        <f t="shared" si="218"/>
        <v>#DIV/0!</v>
      </c>
      <c r="R1525" s="55" t="e">
        <f t="shared" si="219"/>
        <v>#DIV/0!</v>
      </c>
      <c r="S1525" s="55" t="e">
        <f t="shared" si="220"/>
        <v>#DIV/0!</v>
      </c>
      <c r="T1525" s="55" t="e">
        <f t="shared" si="221"/>
        <v>#DIV/0!</v>
      </c>
      <c r="U1525" s="33" t="e">
        <f>M1525/#REF!%</f>
        <v>#REF!</v>
      </c>
    </row>
    <row r="1526" spans="1:22" ht="41.25" hidden="1" customHeight="1" x14ac:dyDescent="0.3">
      <c r="A1526" s="76"/>
      <c r="B1526" s="34" t="s">
        <v>271</v>
      </c>
      <c r="C1526" s="39" t="s">
        <v>365</v>
      </c>
      <c r="D1526" s="95"/>
      <c r="E1526" s="93">
        <f t="shared" si="222"/>
        <v>0</v>
      </c>
      <c r="F1526" s="95"/>
      <c r="G1526" s="95"/>
      <c r="H1526" s="95"/>
      <c r="I1526" s="93">
        <f t="shared" si="223"/>
        <v>0</v>
      </c>
      <c r="J1526" s="95"/>
      <c r="K1526" s="95"/>
      <c r="L1526" s="95"/>
      <c r="M1526" s="93">
        <f t="shared" si="224"/>
        <v>0</v>
      </c>
      <c r="N1526" s="95"/>
      <c r="O1526" s="95"/>
      <c r="P1526" s="95"/>
      <c r="Q1526" s="55" t="e">
        <f t="shared" si="218"/>
        <v>#DIV/0!</v>
      </c>
      <c r="R1526" s="55" t="e">
        <f t="shared" si="219"/>
        <v>#DIV/0!</v>
      </c>
      <c r="S1526" s="55" t="e">
        <f t="shared" si="220"/>
        <v>#DIV/0!</v>
      </c>
      <c r="T1526" s="55" t="e">
        <f t="shared" si="221"/>
        <v>#DIV/0!</v>
      </c>
      <c r="U1526" s="33" t="e">
        <f>M1526/#REF!%</f>
        <v>#REF!</v>
      </c>
    </row>
    <row r="1527" spans="1:22" ht="41.25" hidden="1" customHeight="1" x14ac:dyDescent="0.3">
      <c r="A1527" s="76"/>
      <c r="B1527" s="34" t="s">
        <v>272</v>
      </c>
      <c r="C1527" s="39" t="s">
        <v>366</v>
      </c>
      <c r="D1527" s="95"/>
      <c r="E1527" s="93">
        <f t="shared" si="222"/>
        <v>0</v>
      </c>
      <c r="F1527" s="95"/>
      <c r="G1527" s="95"/>
      <c r="H1527" s="95"/>
      <c r="I1527" s="93">
        <f t="shared" si="223"/>
        <v>0</v>
      </c>
      <c r="J1527" s="95"/>
      <c r="K1527" s="95"/>
      <c r="L1527" s="95"/>
      <c r="M1527" s="93">
        <f t="shared" si="224"/>
        <v>0</v>
      </c>
      <c r="N1527" s="95"/>
      <c r="O1527" s="95"/>
      <c r="P1527" s="95"/>
      <c r="Q1527" s="55" t="e">
        <f t="shared" si="218"/>
        <v>#DIV/0!</v>
      </c>
      <c r="R1527" s="55" t="e">
        <f t="shared" si="219"/>
        <v>#DIV/0!</v>
      </c>
      <c r="S1527" s="55" t="e">
        <f t="shared" si="220"/>
        <v>#DIV/0!</v>
      </c>
      <c r="T1527" s="55" t="e">
        <f t="shared" si="221"/>
        <v>#DIV/0!</v>
      </c>
      <c r="U1527" s="33" t="e">
        <f>M1527/#REF!%</f>
        <v>#REF!</v>
      </c>
    </row>
    <row r="1528" spans="1:22" ht="41.25" hidden="1" customHeight="1" x14ac:dyDescent="0.3">
      <c r="A1528" s="76"/>
      <c r="B1528" s="34" t="s">
        <v>273</v>
      </c>
      <c r="C1528" s="39" t="s">
        <v>367</v>
      </c>
      <c r="D1528" s="95"/>
      <c r="E1528" s="93">
        <f t="shared" si="222"/>
        <v>0</v>
      </c>
      <c r="F1528" s="95"/>
      <c r="G1528" s="95"/>
      <c r="H1528" s="95"/>
      <c r="I1528" s="93">
        <f t="shared" si="223"/>
        <v>0</v>
      </c>
      <c r="J1528" s="95"/>
      <c r="K1528" s="95"/>
      <c r="L1528" s="95"/>
      <c r="M1528" s="93">
        <f t="shared" si="224"/>
        <v>0</v>
      </c>
      <c r="N1528" s="95"/>
      <c r="O1528" s="95"/>
      <c r="P1528" s="95"/>
      <c r="Q1528" s="55" t="e">
        <f t="shared" si="218"/>
        <v>#DIV/0!</v>
      </c>
      <c r="R1528" s="55" t="e">
        <f t="shared" si="219"/>
        <v>#DIV/0!</v>
      </c>
      <c r="S1528" s="55" t="e">
        <f t="shared" si="220"/>
        <v>#DIV/0!</v>
      </c>
      <c r="T1528" s="55" t="e">
        <f t="shared" si="221"/>
        <v>#DIV/0!</v>
      </c>
      <c r="U1528" s="33" t="e">
        <f>M1528/#REF!%</f>
        <v>#REF!</v>
      </c>
    </row>
    <row r="1529" spans="1:22" ht="41.25" hidden="1" customHeight="1" x14ac:dyDescent="0.3">
      <c r="A1529" s="76"/>
      <c r="B1529" s="34" t="s">
        <v>274</v>
      </c>
      <c r="C1529" s="39" t="s">
        <v>368</v>
      </c>
      <c r="D1529" s="95"/>
      <c r="E1529" s="93">
        <f t="shared" si="222"/>
        <v>0</v>
      </c>
      <c r="F1529" s="95"/>
      <c r="G1529" s="95"/>
      <c r="H1529" s="95"/>
      <c r="I1529" s="93">
        <f t="shared" si="223"/>
        <v>0</v>
      </c>
      <c r="J1529" s="95"/>
      <c r="K1529" s="95"/>
      <c r="L1529" s="95"/>
      <c r="M1529" s="93">
        <f t="shared" si="224"/>
        <v>0</v>
      </c>
      <c r="N1529" s="95"/>
      <c r="O1529" s="95"/>
      <c r="P1529" s="95"/>
      <c r="Q1529" s="55" t="e">
        <f t="shared" si="218"/>
        <v>#DIV/0!</v>
      </c>
      <c r="R1529" s="55" t="e">
        <f t="shared" si="219"/>
        <v>#DIV/0!</v>
      </c>
      <c r="S1529" s="55" t="e">
        <f t="shared" si="220"/>
        <v>#DIV/0!</v>
      </c>
      <c r="T1529" s="55" t="e">
        <f t="shared" si="221"/>
        <v>#DIV/0!</v>
      </c>
      <c r="U1529" s="33" t="e">
        <f>M1529/#REF!%</f>
        <v>#REF!</v>
      </c>
    </row>
    <row r="1530" spans="1:22" ht="41.25" hidden="1" customHeight="1" x14ac:dyDescent="0.3">
      <c r="A1530" s="76"/>
      <c r="B1530" s="34" t="s">
        <v>275</v>
      </c>
      <c r="C1530" s="38" t="s">
        <v>369</v>
      </c>
      <c r="D1530" s="95"/>
      <c r="E1530" s="93">
        <f t="shared" si="222"/>
        <v>0</v>
      </c>
      <c r="F1530" s="95"/>
      <c r="G1530" s="95"/>
      <c r="H1530" s="95"/>
      <c r="I1530" s="93">
        <f t="shared" si="223"/>
        <v>0</v>
      </c>
      <c r="J1530" s="95"/>
      <c r="K1530" s="95"/>
      <c r="L1530" s="95"/>
      <c r="M1530" s="93">
        <f t="shared" si="224"/>
        <v>0</v>
      </c>
      <c r="N1530" s="95"/>
      <c r="O1530" s="95"/>
      <c r="P1530" s="95"/>
      <c r="Q1530" s="55" t="e">
        <f t="shared" si="218"/>
        <v>#DIV/0!</v>
      </c>
      <c r="R1530" s="55" t="e">
        <f t="shared" si="219"/>
        <v>#DIV/0!</v>
      </c>
      <c r="S1530" s="55" t="e">
        <f t="shared" si="220"/>
        <v>#DIV/0!</v>
      </c>
      <c r="T1530" s="55" t="e">
        <f t="shared" si="221"/>
        <v>#DIV/0!</v>
      </c>
      <c r="U1530" s="33" t="e">
        <f>M1530/#REF!%</f>
        <v>#REF!</v>
      </c>
    </row>
    <row r="1531" spans="1:22" ht="41.25" hidden="1" customHeight="1" x14ac:dyDescent="0.3">
      <c r="A1531" s="76"/>
      <c r="B1531" s="34" t="s">
        <v>276</v>
      </c>
      <c r="C1531" s="39" t="s">
        <v>370</v>
      </c>
      <c r="D1531" s="95"/>
      <c r="E1531" s="93">
        <f t="shared" si="222"/>
        <v>0</v>
      </c>
      <c r="F1531" s="95"/>
      <c r="G1531" s="95"/>
      <c r="H1531" s="95"/>
      <c r="I1531" s="93">
        <f t="shared" si="223"/>
        <v>0</v>
      </c>
      <c r="J1531" s="95"/>
      <c r="K1531" s="95"/>
      <c r="L1531" s="95"/>
      <c r="M1531" s="93">
        <f t="shared" si="224"/>
        <v>0</v>
      </c>
      <c r="N1531" s="95"/>
      <c r="O1531" s="95"/>
      <c r="P1531" s="95"/>
      <c r="Q1531" s="55" t="e">
        <f t="shared" si="218"/>
        <v>#DIV/0!</v>
      </c>
      <c r="R1531" s="55" t="e">
        <f t="shared" si="219"/>
        <v>#DIV/0!</v>
      </c>
      <c r="S1531" s="55" t="e">
        <f t="shared" si="220"/>
        <v>#DIV/0!</v>
      </c>
      <c r="T1531" s="55" t="e">
        <f t="shared" si="221"/>
        <v>#DIV/0!</v>
      </c>
      <c r="U1531" s="33" t="e">
        <f>M1531/#REF!%</f>
        <v>#REF!</v>
      </c>
    </row>
    <row r="1532" spans="1:22" ht="27" customHeight="1" x14ac:dyDescent="0.3">
      <c r="A1532" s="76" t="s">
        <v>736</v>
      </c>
      <c r="B1532" s="34"/>
      <c r="C1532" s="47" t="s">
        <v>737</v>
      </c>
      <c r="D1532" s="92">
        <f>D1537</f>
        <v>0</v>
      </c>
      <c r="E1532" s="93">
        <f t="shared" si="222"/>
        <v>70.010000000000005</v>
      </c>
      <c r="F1532" s="92">
        <f t="shared" ref="F1532:H1536" si="225">F1537</f>
        <v>70.010000000000005</v>
      </c>
      <c r="G1532" s="92">
        <f t="shared" si="225"/>
        <v>0</v>
      </c>
      <c r="H1532" s="92">
        <f t="shared" si="225"/>
        <v>0</v>
      </c>
      <c r="I1532" s="93">
        <f t="shared" si="223"/>
        <v>70.010000000000005</v>
      </c>
      <c r="J1532" s="92">
        <f t="shared" ref="J1532:L1536" si="226">J1537</f>
        <v>70.010000000000005</v>
      </c>
      <c r="K1532" s="92">
        <f t="shared" si="226"/>
        <v>0</v>
      </c>
      <c r="L1532" s="92">
        <f t="shared" si="226"/>
        <v>0</v>
      </c>
      <c r="M1532" s="93">
        <f t="shared" si="224"/>
        <v>67.073759999999993</v>
      </c>
      <c r="N1532" s="92">
        <f t="shared" ref="N1532:P1536" si="227">N1537</f>
        <v>67.073759999999993</v>
      </c>
      <c r="O1532" s="92">
        <f t="shared" si="227"/>
        <v>0</v>
      </c>
      <c r="P1532" s="92">
        <f t="shared" si="227"/>
        <v>0</v>
      </c>
      <c r="Q1532" s="55">
        <f t="shared" si="218"/>
        <v>95.805970575632031</v>
      </c>
      <c r="R1532" s="55">
        <f t="shared" si="219"/>
        <v>95.805970575632031</v>
      </c>
      <c r="S1532" s="55" t="e">
        <f t="shared" si="220"/>
        <v>#DIV/0!</v>
      </c>
      <c r="T1532" s="55" t="e">
        <f t="shared" si="221"/>
        <v>#DIV/0!</v>
      </c>
      <c r="U1532" s="33" t="e">
        <f>M1532/#REF!%</f>
        <v>#REF!</v>
      </c>
      <c r="V1532" s="19"/>
    </row>
    <row r="1533" spans="1:22" ht="20.25" customHeight="1" x14ac:dyDescent="0.3">
      <c r="A1533" s="76"/>
      <c r="B1533" s="34" t="s">
        <v>61</v>
      </c>
      <c r="C1533" s="36" t="s">
        <v>7</v>
      </c>
      <c r="D1533" s="95">
        <f>D1538</f>
        <v>0</v>
      </c>
      <c r="E1533" s="131">
        <f t="shared" si="222"/>
        <v>0</v>
      </c>
      <c r="F1533" s="95">
        <f t="shared" si="225"/>
        <v>0</v>
      </c>
      <c r="G1533" s="95">
        <f t="shared" si="225"/>
        <v>0</v>
      </c>
      <c r="H1533" s="95">
        <f t="shared" si="225"/>
        <v>0</v>
      </c>
      <c r="I1533" s="131">
        <f t="shared" si="223"/>
        <v>0</v>
      </c>
      <c r="J1533" s="95">
        <f t="shared" si="226"/>
        <v>0</v>
      </c>
      <c r="K1533" s="95">
        <f t="shared" si="226"/>
        <v>0</v>
      </c>
      <c r="L1533" s="95">
        <f t="shared" si="226"/>
        <v>0</v>
      </c>
      <c r="M1533" s="131">
        <f t="shared" si="224"/>
        <v>0</v>
      </c>
      <c r="N1533" s="95">
        <f t="shared" si="227"/>
        <v>0</v>
      </c>
      <c r="O1533" s="95">
        <f t="shared" si="227"/>
        <v>0</v>
      </c>
      <c r="P1533" s="95">
        <f t="shared" si="227"/>
        <v>0</v>
      </c>
      <c r="Q1533" s="55" t="e">
        <f t="shared" si="218"/>
        <v>#DIV/0!</v>
      </c>
      <c r="R1533" s="55" t="e">
        <f t="shared" si="219"/>
        <v>#DIV/0!</v>
      </c>
      <c r="S1533" s="55" t="e">
        <f t="shared" si="220"/>
        <v>#DIV/0!</v>
      </c>
      <c r="T1533" s="55" t="e">
        <f t="shared" si="221"/>
        <v>#DIV/0!</v>
      </c>
      <c r="U1533" s="33"/>
      <c r="V1533" s="19"/>
    </row>
    <row r="1534" spans="1:22" ht="24.75" customHeight="1" x14ac:dyDescent="0.3">
      <c r="A1534" s="76"/>
      <c r="B1534" s="34" t="s">
        <v>202</v>
      </c>
      <c r="C1534" s="37" t="s">
        <v>36</v>
      </c>
      <c r="D1534" s="95">
        <f>D1539</f>
        <v>0</v>
      </c>
      <c r="E1534" s="131">
        <f t="shared" si="222"/>
        <v>0</v>
      </c>
      <c r="F1534" s="95">
        <f t="shared" si="225"/>
        <v>0</v>
      </c>
      <c r="G1534" s="95">
        <f t="shared" si="225"/>
        <v>0</v>
      </c>
      <c r="H1534" s="95">
        <f t="shared" si="225"/>
        <v>0</v>
      </c>
      <c r="I1534" s="131">
        <f t="shared" si="223"/>
        <v>0</v>
      </c>
      <c r="J1534" s="95">
        <f t="shared" si="226"/>
        <v>0</v>
      </c>
      <c r="K1534" s="95">
        <f t="shared" si="226"/>
        <v>0</v>
      </c>
      <c r="L1534" s="95">
        <f t="shared" si="226"/>
        <v>0</v>
      </c>
      <c r="M1534" s="131">
        <f t="shared" si="224"/>
        <v>0</v>
      </c>
      <c r="N1534" s="95">
        <f t="shared" si="227"/>
        <v>0</v>
      </c>
      <c r="O1534" s="95">
        <f t="shared" si="227"/>
        <v>0</v>
      </c>
      <c r="P1534" s="95">
        <f t="shared" si="227"/>
        <v>0</v>
      </c>
      <c r="Q1534" s="55" t="e">
        <f t="shared" si="218"/>
        <v>#DIV/0!</v>
      </c>
      <c r="R1534" s="55" t="e">
        <f t="shared" si="219"/>
        <v>#DIV/0!</v>
      </c>
      <c r="S1534" s="55" t="e">
        <f t="shared" si="220"/>
        <v>#DIV/0!</v>
      </c>
      <c r="T1534" s="55" t="e">
        <f t="shared" si="221"/>
        <v>#DIV/0!</v>
      </c>
      <c r="U1534" s="33"/>
      <c r="V1534" s="19"/>
    </row>
    <row r="1535" spans="1:22" ht="24.75" customHeight="1" x14ac:dyDescent="0.3">
      <c r="A1535" s="76"/>
      <c r="B1535" s="34" t="s">
        <v>261</v>
      </c>
      <c r="C1535" s="37" t="s">
        <v>46</v>
      </c>
      <c r="D1535" s="95">
        <f>D1540</f>
        <v>0</v>
      </c>
      <c r="E1535" s="131">
        <f t="shared" si="222"/>
        <v>0</v>
      </c>
      <c r="F1535" s="95">
        <f t="shared" si="225"/>
        <v>0</v>
      </c>
      <c r="G1535" s="95">
        <f t="shared" si="225"/>
        <v>0</v>
      </c>
      <c r="H1535" s="95">
        <f t="shared" si="225"/>
        <v>0</v>
      </c>
      <c r="I1535" s="131">
        <f t="shared" si="223"/>
        <v>0</v>
      </c>
      <c r="J1535" s="95">
        <f t="shared" si="226"/>
        <v>0</v>
      </c>
      <c r="K1535" s="95">
        <f t="shared" si="226"/>
        <v>0</v>
      </c>
      <c r="L1535" s="95">
        <f t="shared" si="226"/>
        <v>0</v>
      </c>
      <c r="M1535" s="131">
        <f t="shared" si="224"/>
        <v>0</v>
      </c>
      <c r="N1535" s="95">
        <f t="shared" si="227"/>
        <v>0</v>
      </c>
      <c r="O1535" s="95">
        <f t="shared" si="227"/>
        <v>0</v>
      </c>
      <c r="P1535" s="95">
        <f t="shared" si="227"/>
        <v>0</v>
      </c>
      <c r="Q1535" s="55" t="e">
        <f t="shared" si="218"/>
        <v>#DIV/0!</v>
      </c>
      <c r="R1535" s="55" t="e">
        <f t="shared" si="219"/>
        <v>#DIV/0!</v>
      </c>
      <c r="S1535" s="55" t="e">
        <f t="shared" si="220"/>
        <v>#DIV/0!</v>
      </c>
      <c r="T1535" s="55" t="e">
        <f t="shared" si="221"/>
        <v>#DIV/0!</v>
      </c>
      <c r="U1535" s="33"/>
      <c r="V1535" s="19"/>
    </row>
    <row r="1536" spans="1:22" ht="27.6" x14ac:dyDescent="0.3">
      <c r="A1536" s="76"/>
      <c r="B1536" s="34" t="s">
        <v>145</v>
      </c>
      <c r="C1536" s="36" t="s">
        <v>9</v>
      </c>
      <c r="D1536" s="95">
        <f>D1541</f>
        <v>0</v>
      </c>
      <c r="E1536" s="131">
        <f t="shared" si="222"/>
        <v>70.010000000000005</v>
      </c>
      <c r="F1536" s="95">
        <f t="shared" si="225"/>
        <v>70.010000000000005</v>
      </c>
      <c r="G1536" s="95">
        <f t="shared" si="225"/>
        <v>0</v>
      </c>
      <c r="H1536" s="95">
        <f t="shared" si="225"/>
        <v>0</v>
      </c>
      <c r="I1536" s="131">
        <f t="shared" si="223"/>
        <v>70.010000000000005</v>
      </c>
      <c r="J1536" s="95">
        <f t="shared" si="226"/>
        <v>70.010000000000005</v>
      </c>
      <c r="K1536" s="95">
        <f t="shared" si="226"/>
        <v>0</v>
      </c>
      <c r="L1536" s="95">
        <f t="shared" si="226"/>
        <v>0</v>
      </c>
      <c r="M1536" s="131">
        <f t="shared" si="224"/>
        <v>67.073759999999993</v>
      </c>
      <c r="N1536" s="95">
        <f t="shared" si="227"/>
        <v>67.073759999999993</v>
      </c>
      <c r="O1536" s="95">
        <f t="shared" si="227"/>
        <v>0</v>
      </c>
      <c r="P1536" s="95">
        <f t="shared" si="227"/>
        <v>0</v>
      </c>
      <c r="Q1536" s="55">
        <f t="shared" si="218"/>
        <v>95.805970575632031</v>
      </c>
      <c r="R1536" s="55">
        <f t="shared" si="219"/>
        <v>95.805970575632031</v>
      </c>
      <c r="S1536" s="55" t="e">
        <f t="shared" si="220"/>
        <v>#DIV/0!</v>
      </c>
      <c r="T1536" s="55" t="e">
        <f t="shared" si="221"/>
        <v>#DIV/0!</v>
      </c>
      <c r="U1536" s="33" t="e">
        <f>M1536/#REF!%</f>
        <v>#REF!</v>
      </c>
      <c r="V1536" s="19"/>
    </row>
    <row r="1537" spans="1:21" ht="72" x14ac:dyDescent="0.3">
      <c r="A1537" s="76" t="s">
        <v>738</v>
      </c>
      <c r="B1537" s="34"/>
      <c r="C1537" s="47" t="s">
        <v>759</v>
      </c>
      <c r="D1537" s="95">
        <f>D1538+D1541</f>
        <v>0</v>
      </c>
      <c r="E1537" s="131">
        <f t="shared" si="222"/>
        <v>70.010000000000005</v>
      </c>
      <c r="F1537" s="95">
        <f>F1538+F1541</f>
        <v>70.010000000000005</v>
      </c>
      <c r="G1537" s="95">
        <f>G1538+G1541</f>
        <v>0</v>
      </c>
      <c r="H1537" s="95">
        <f>H1538+H1541</f>
        <v>0</v>
      </c>
      <c r="I1537" s="131">
        <f t="shared" si="223"/>
        <v>70.010000000000005</v>
      </c>
      <c r="J1537" s="95">
        <f>J1538+J1541</f>
        <v>70.010000000000005</v>
      </c>
      <c r="K1537" s="95">
        <f>K1538+K1541</f>
        <v>0</v>
      </c>
      <c r="L1537" s="95">
        <f>L1538+L1541</f>
        <v>0</v>
      </c>
      <c r="M1537" s="131">
        <f t="shared" si="224"/>
        <v>67.073759999999993</v>
      </c>
      <c r="N1537" s="95">
        <f>N1538+N1541</f>
        <v>67.073759999999993</v>
      </c>
      <c r="O1537" s="95">
        <f>O1538+O1541</f>
        <v>0</v>
      </c>
      <c r="P1537" s="95">
        <f>P1538+P1541</f>
        <v>0</v>
      </c>
      <c r="Q1537" s="55">
        <f t="shared" si="218"/>
        <v>95.805970575632031</v>
      </c>
      <c r="R1537" s="55">
        <f t="shared" si="219"/>
        <v>95.805970575632031</v>
      </c>
      <c r="S1537" s="55" t="e">
        <f t="shared" si="220"/>
        <v>#DIV/0!</v>
      </c>
      <c r="T1537" s="55" t="e">
        <f t="shared" si="221"/>
        <v>#DIV/0!</v>
      </c>
      <c r="U1537" s="33" t="e">
        <f>M1537/#REF!%</f>
        <v>#REF!</v>
      </c>
    </row>
    <row r="1538" spans="1:21" ht="13.8" x14ac:dyDescent="0.3">
      <c r="A1538" s="76"/>
      <c r="B1538" s="34" t="s">
        <v>61</v>
      </c>
      <c r="C1538" s="36" t="s">
        <v>7</v>
      </c>
      <c r="D1538" s="95">
        <f>D1539+D1540</f>
        <v>0</v>
      </c>
      <c r="E1538" s="131">
        <f t="shared" si="222"/>
        <v>0</v>
      </c>
      <c r="F1538" s="95">
        <f>F1539+F1540</f>
        <v>0</v>
      </c>
      <c r="G1538" s="95">
        <f>G1539+G1540</f>
        <v>0</v>
      </c>
      <c r="H1538" s="95">
        <f>H1539+H1540</f>
        <v>0</v>
      </c>
      <c r="I1538" s="131">
        <f t="shared" si="223"/>
        <v>0</v>
      </c>
      <c r="J1538" s="95">
        <f>J1539+J1540</f>
        <v>0</v>
      </c>
      <c r="K1538" s="95">
        <f>K1539+K1540</f>
        <v>0</v>
      </c>
      <c r="L1538" s="95">
        <f>L1539+L1540</f>
        <v>0</v>
      </c>
      <c r="M1538" s="131">
        <f t="shared" si="224"/>
        <v>0</v>
      </c>
      <c r="N1538" s="95">
        <f>N1539+N1540</f>
        <v>0</v>
      </c>
      <c r="O1538" s="95">
        <f>O1539+O1540</f>
        <v>0</v>
      </c>
      <c r="P1538" s="95">
        <f>P1539+P1540</f>
        <v>0</v>
      </c>
      <c r="Q1538" s="55" t="e">
        <f t="shared" si="218"/>
        <v>#DIV/0!</v>
      </c>
      <c r="R1538" s="55" t="e">
        <f t="shared" si="219"/>
        <v>#DIV/0!</v>
      </c>
      <c r="S1538" s="55" t="e">
        <f t="shared" si="220"/>
        <v>#DIV/0!</v>
      </c>
      <c r="T1538" s="55" t="e">
        <f t="shared" si="221"/>
        <v>#DIV/0!</v>
      </c>
      <c r="U1538" s="33" t="e">
        <f>M1538/#REF!%</f>
        <v>#REF!</v>
      </c>
    </row>
    <row r="1539" spans="1:21" ht="27.6" x14ac:dyDescent="0.3">
      <c r="A1539" s="76"/>
      <c r="B1539" s="34" t="s">
        <v>202</v>
      </c>
      <c r="C1539" s="37" t="s">
        <v>36</v>
      </c>
      <c r="D1539" s="95"/>
      <c r="E1539" s="131">
        <f t="shared" si="222"/>
        <v>0</v>
      </c>
      <c r="F1539" s="95"/>
      <c r="G1539" s="95"/>
      <c r="H1539" s="95"/>
      <c r="I1539" s="131">
        <f t="shared" si="223"/>
        <v>0</v>
      </c>
      <c r="J1539" s="95"/>
      <c r="K1539" s="95"/>
      <c r="L1539" s="95"/>
      <c r="M1539" s="131">
        <f t="shared" si="224"/>
        <v>0</v>
      </c>
      <c r="N1539" s="95"/>
      <c r="O1539" s="95"/>
      <c r="P1539" s="95"/>
      <c r="Q1539" s="55" t="e">
        <f t="shared" si="218"/>
        <v>#DIV/0!</v>
      </c>
      <c r="R1539" s="55" t="e">
        <f t="shared" si="219"/>
        <v>#DIV/0!</v>
      </c>
      <c r="S1539" s="55" t="e">
        <f t="shared" si="220"/>
        <v>#DIV/0!</v>
      </c>
      <c r="T1539" s="55" t="e">
        <f t="shared" si="221"/>
        <v>#DIV/0!</v>
      </c>
      <c r="U1539" s="33" t="e">
        <f>M1539/#REF!%</f>
        <v>#REF!</v>
      </c>
    </row>
    <row r="1540" spans="1:21" ht="13.8" x14ac:dyDescent="0.3">
      <c r="A1540" s="76"/>
      <c r="B1540" s="34" t="s">
        <v>261</v>
      </c>
      <c r="C1540" s="37" t="s">
        <v>46</v>
      </c>
      <c r="D1540" s="95"/>
      <c r="E1540" s="131">
        <f t="shared" si="222"/>
        <v>0</v>
      </c>
      <c r="F1540" s="95"/>
      <c r="G1540" s="95"/>
      <c r="H1540" s="95"/>
      <c r="I1540" s="131">
        <f t="shared" si="223"/>
        <v>0</v>
      </c>
      <c r="J1540" s="95"/>
      <c r="K1540" s="95"/>
      <c r="L1540" s="95"/>
      <c r="M1540" s="131">
        <f t="shared" si="224"/>
        <v>0</v>
      </c>
      <c r="N1540" s="95"/>
      <c r="O1540" s="95"/>
      <c r="P1540" s="95"/>
      <c r="Q1540" s="55" t="e">
        <f t="shared" si="218"/>
        <v>#DIV/0!</v>
      </c>
      <c r="R1540" s="55" t="e">
        <f t="shared" si="219"/>
        <v>#DIV/0!</v>
      </c>
      <c r="S1540" s="55" t="e">
        <f t="shared" si="220"/>
        <v>#DIV/0!</v>
      </c>
      <c r="T1540" s="55" t="e">
        <f t="shared" si="221"/>
        <v>#DIV/0!</v>
      </c>
      <c r="U1540" s="33" t="e">
        <f>M1540/#REF!%</f>
        <v>#REF!</v>
      </c>
    </row>
    <row r="1541" spans="1:21" ht="27.6" x14ac:dyDescent="0.3">
      <c r="A1541" s="76"/>
      <c r="B1541" s="34" t="s">
        <v>145</v>
      </c>
      <c r="C1541" s="36" t="s">
        <v>9</v>
      </c>
      <c r="D1541" s="95"/>
      <c r="E1541" s="131">
        <f t="shared" si="222"/>
        <v>70.010000000000005</v>
      </c>
      <c r="F1541" s="95">
        <v>70.010000000000005</v>
      </c>
      <c r="G1541" s="95"/>
      <c r="H1541" s="95"/>
      <c r="I1541" s="131">
        <f t="shared" si="223"/>
        <v>70.010000000000005</v>
      </c>
      <c r="J1541" s="95">
        <v>70.010000000000005</v>
      </c>
      <c r="K1541" s="95"/>
      <c r="L1541" s="95"/>
      <c r="M1541" s="131">
        <f t="shared" si="224"/>
        <v>67.073759999999993</v>
      </c>
      <c r="N1541" s="95">
        <v>67.073759999999993</v>
      </c>
      <c r="O1541" s="95"/>
      <c r="P1541" s="95"/>
      <c r="Q1541" s="55">
        <f t="shared" si="218"/>
        <v>95.805970575632031</v>
      </c>
      <c r="R1541" s="55">
        <f t="shared" si="219"/>
        <v>95.805970575632031</v>
      </c>
      <c r="S1541" s="55" t="e">
        <f t="shared" si="220"/>
        <v>#DIV/0!</v>
      </c>
      <c r="T1541" s="55" t="e">
        <f t="shared" si="221"/>
        <v>#DIV/0!</v>
      </c>
      <c r="U1541" s="33" t="e">
        <f>M1541/#REF!%</f>
        <v>#REF!</v>
      </c>
    </row>
    <row r="1542" spans="1:21" ht="48" x14ac:dyDescent="0.3">
      <c r="A1542" s="76" t="s">
        <v>739</v>
      </c>
      <c r="B1542" s="34"/>
      <c r="C1542" s="47" t="s">
        <v>636</v>
      </c>
      <c r="D1542" s="92">
        <f>D1543+D1546</f>
        <v>0</v>
      </c>
      <c r="E1542" s="93">
        <f t="shared" si="222"/>
        <v>2305.96225</v>
      </c>
      <c r="F1542" s="92">
        <f>F1543+F1546</f>
        <v>1464.32862</v>
      </c>
      <c r="G1542" s="92">
        <f>G1543+G1546</f>
        <v>841.63363000000004</v>
      </c>
      <c r="H1542" s="92">
        <f>H1543+H1546</f>
        <v>0</v>
      </c>
      <c r="I1542" s="93">
        <f t="shared" si="223"/>
        <v>631.33124999999995</v>
      </c>
      <c r="J1542" s="92">
        <f>J1543+J1546</f>
        <v>157.69762</v>
      </c>
      <c r="K1542" s="92">
        <f>K1543+K1546</f>
        <v>473.63362999999998</v>
      </c>
      <c r="L1542" s="92">
        <f>L1543+L1546</f>
        <v>0</v>
      </c>
      <c r="M1542" s="93">
        <f t="shared" si="224"/>
        <v>291.01378999999997</v>
      </c>
      <c r="N1542" s="92">
        <f>N1543+N1546</f>
        <v>125.29855999999999</v>
      </c>
      <c r="O1542" s="92">
        <f>O1543+O1546</f>
        <v>165.71522999999999</v>
      </c>
      <c r="P1542" s="92">
        <f>P1543+P1546</f>
        <v>0</v>
      </c>
      <c r="Q1542" s="55">
        <f t="shared" si="218"/>
        <v>46.09526140199776</v>
      </c>
      <c r="R1542" s="55">
        <f t="shared" si="219"/>
        <v>79.45494675189137</v>
      </c>
      <c r="S1542" s="55">
        <f t="shared" si="220"/>
        <v>34.988062397511769</v>
      </c>
      <c r="T1542" s="55" t="e">
        <f t="shared" si="221"/>
        <v>#DIV/0!</v>
      </c>
      <c r="U1542" s="33" t="e">
        <f>M1542/#REF!%</f>
        <v>#REF!</v>
      </c>
    </row>
    <row r="1543" spans="1:21" ht="13.8" x14ac:dyDescent="0.3">
      <c r="A1543" s="76"/>
      <c r="B1543" s="34" t="s">
        <v>61</v>
      </c>
      <c r="C1543" s="36" t="s">
        <v>7</v>
      </c>
      <c r="D1543" s="95">
        <f>D1544+D1545</f>
        <v>0</v>
      </c>
      <c r="E1543" s="131">
        <f t="shared" si="222"/>
        <v>0</v>
      </c>
      <c r="F1543" s="95">
        <f>F1544+F1545</f>
        <v>0</v>
      </c>
      <c r="G1543" s="95">
        <f>G1544+G1545</f>
        <v>0</v>
      </c>
      <c r="H1543" s="95">
        <f>H1544+H1545</f>
        <v>0</v>
      </c>
      <c r="I1543" s="131">
        <f t="shared" si="223"/>
        <v>0</v>
      </c>
      <c r="J1543" s="95">
        <f>J1544+J1545</f>
        <v>0</v>
      </c>
      <c r="K1543" s="95">
        <f>K1544+K1545</f>
        <v>0</v>
      </c>
      <c r="L1543" s="95">
        <f>L1544+L1545</f>
        <v>0</v>
      </c>
      <c r="M1543" s="131">
        <f t="shared" si="224"/>
        <v>0</v>
      </c>
      <c r="N1543" s="95">
        <f>N1544+N1545</f>
        <v>0</v>
      </c>
      <c r="O1543" s="95">
        <f>O1544+O1545</f>
        <v>0</v>
      </c>
      <c r="P1543" s="95">
        <f>P1544+P1545</f>
        <v>0</v>
      </c>
      <c r="Q1543" s="55" t="e">
        <f t="shared" si="218"/>
        <v>#DIV/0!</v>
      </c>
      <c r="R1543" s="55" t="e">
        <f t="shared" si="219"/>
        <v>#DIV/0!</v>
      </c>
      <c r="S1543" s="55" t="e">
        <f t="shared" si="220"/>
        <v>#DIV/0!</v>
      </c>
      <c r="T1543" s="55" t="e">
        <f t="shared" si="221"/>
        <v>#DIV/0!</v>
      </c>
      <c r="U1543" s="33"/>
    </row>
    <row r="1544" spans="1:21" ht="27.6" x14ac:dyDescent="0.3">
      <c r="A1544" s="76"/>
      <c r="B1544" s="34" t="s">
        <v>202</v>
      </c>
      <c r="C1544" s="37" t="s">
        <v>36</v>
      </c>
      <c r="D1544" s="95"/>
      <c r="E1544" s="131">
        <f t="shared" si="222"/>
        <v>0</v>
      </c>
      <c r="F1544" s="95"/>
      <c r="G1544" s="95"/>
      <c r="H1544" s="95"/>
      <c r="I1544" s="131">
        <f t="shared" si="223"/>
        <v>0</v>
      </c>
      <c r="J1544" s="95"/>
      <c r="K1544" s="95"/>
      <c r="L1544" s="95"/>
      <c r="M1544" s="131">
        <f t="shared" si="224"/>
        <v>0</v>
      </c>
      <c r="N1544" s="95"/>
      <c r="O1544" s="95"/>
      <c r="P1544" s="95"/>
      <c r="Q1544" s="55" t="e">
        <f t="shared" si="218"/>
        <v>#DIV/0!</v>
      </c>
      <c r="R1544" s="55" t="e">
        <f t="shared" si="219"/>
        <v>#DIV/0!</v>
      </c>
      <c r="S1544" s="55" t="e">
        <f t="shared" si="220"/>
        <v>#DIV/0!</v>
      </c>
      <c r="T1544" s="55" t="e">
        <f t="shared" si="221"/>
        <v>#DIV/0!</v>
      </c>
      <c r="U1544" s="33"/>
    </row>
    <row r="1545" spans="1:21" ht="13.8" x14ac:dyDescent="0.3">
      <c r="A1545" s="76"/>
      <c r="B1545" s="34" t="s">
        <v>261</v>
      </c>
      <c r="C1545" s="37" t="s">
        <v>46</v>
      </c>
      <c r="D1545" s="95"/>
      <c r="E1545" s="131">
        <f t="shared" si="222"/>
        <v>0</v>
      </c>
      <c r="F1545" s="95"/>
      <c r="G1545" s="95"/>
      <c r="H1545" s="95"/>
      <c r="I1545" s="131">
        <f t="shared" si="223"/>
        <v>0</v>
      </c>
      <c r="J1545" s="95"/>
      <c r="K1545" s="95"/>
      <c r="L1545" s="95"/>
      <c r="M1545" s="131">
        <f t="shared" si="224"/>
        <v>0</v>
      </c>
      <c r="N1545" s="95"/>
      <c r="O1545" s="95"/>
      <c r="P1545" s="95"/>
      <c r="Q1545" s="55" t="e">
        <f t="shared" si="218"/>
        <v>#DIV/0!</v>
      </c>
      <c r="R1545" s="55" t="e">
        <f t="shared" si="219"/>
        <v>#DIV/0!</v>
      </c>
      <c r="S1545" s="55" t="e">
        <f t="shared" si="220"/>
        <v>#DIV/0!</v>
      </c>
      <c r="T1545" s="55" t="e">
        <f t="shared" si="221"/>
        <v>#DIV/0!</v>
      </c>
      <c r="U1545" s="33"/>
    </row>
    <row r="1546" spans="1:21" ht="27.6" x14ac:dyDescent="0.3">
      <c r="A1546" s="76"/>
      <c r="B1546" s="34" t="s">
        <v>145</v>
      </c>
      <c r="C1546" s="36" t="s">
        <v>9</v>
      </c>
      <c r="D1546" s="95"/>
      <c r="E1546" s="131">
        <f t="shared" si="222"/>
        <v>2305.96225</v>
      </c>
      <c r="F1546" s="95">
        <v>1464.32862</v>
      </c>
      <c r="G1546" s="95">
        <v>841.63363000000004</v>
      </c>
      <c r="H1546" s="95"/>
      <c r="I1546" s="131">
        <f t="shared" si="223"/>
        <v>631.33124999999995</v>
      </c>
      <c r="J1546" s="95">
        <v>157.69762</v>
      </c>
      <c r="K1546" s="95">
        <v>473.63362999999998</v>
      </c>
      <c r="L1546" s="95"/>
      <c r="M1546" s="131">
        <f t="shared" si="224"/>
        <v>291.01378999999997</v>
      </c>
      <c r="N1546" s="95">
        <v>125.29855999999999</v>
      </c>
      <c r="O1546" s="95">
        <v>165.71522999999999</v>
      </c>
      <c r="P1546" s="95"/>
      <c r="Q1546" s="55">
        <f t="shared" si="218"/>
        <v>46.09526140199776</v>
      </c>
      <c r="R1546" s="55">
        <f t="shared" si="219"/>
        <v>79.45494675189137</v>
      </c>
      <c r="S1546" s="55">
        <f t="shared" si="220"/>
        <v>34.988062397511769</v>
      </c>
      <c r="T1546" s="55" t="e">
        <f t="shared" si="221"/>
        <v>#DIV/0!</v>
      </c>
      <c r="U1546" s="33" t="e">
        <f>M1546/#REF!%</f>
        <v>#REF!</v>
      </c>
    </row>
    <row r="1547" spans="1:21" ht="13.8" hidden="1" x14ac:dyDescent="0.3">
      <c r="A1547" s="76"/>
      <c r="B1547" s="34" t="s">
        <v>146</v>
      </c>
      <c r="C1547" s="42" t="s">
        <v>664</v>
      </c>
      <c r="D1547" s="95"/>
      <c r="E1547" s="93">
        <f t="shared" si="222"/>
        <v>0</v>
      </c>
      <c r="F1547" s="95"/>
      <c r="G1547" s="95"/>
      <c r="H1547" s="95"/>
      <c r="I1547" s="93">
        <f t="shared" si="223"/>
        <v>0</v>
      </c>
      <c r="J1547" s="95"/>
      <c r="K1547" s="95"/>
      <c r="L1547" s="95"/>
      <c r="M1547" s="93">
        <f t="shared" si="224"/>
        <v>0</v>
      </c>
      <c r="N1547" s="95"/>
      <c r="O1547" s="95"/>
      <c r="P1547" s="95"/>
      <c r="Q1547" s="55" t="e">
        <f t="shared" ref="Q1547:Q1610" si="228">M1547/I1547*100</f>
        <v>#DIV/0!</v>
      </c>
      <c r="R1547" s="55" t="e">
        <f t="shared" ref="R1547:R1610" si="229">N1547/J1547*100</f>
        <v>#DIV/0!</v>
      </c>
      <c r="S1547" s="55" t="e">
        <f t="shared" ref="S1547:S1610" si="230">O1547/K1547*100</f>
        <v>#DIV/0!</v>
      </c>
      <c r="T1547" s="55" t="e">
        <f t="shared" ref="T1547:T1610" si="231">P1547/L1547*100</f>
        <v>#DIV/0!</v>
      </c>
      <c r="U1547" s="33" t="e">
        <f>M1547/#REF!%</f>
        <v>#REF!</v>
      </c>
    </row>
    <row r="1548" spans="1:21" ht="27.6" hidden="1" x14ac:dyDescent="0.3">
      <c r="A1548" s="76"/>
      <c r="B1548" s="34" t="s">
        <v>266</v>
      </c>
      <c r="C1548" s="38" t="s">
        <v>360</v>
      </c>
      <c r="D1548" s="95"/>
      <c r="E1548" s="93">
        <f t="shared" si="222"/>
        <v>0</v>
      </c>
      <c r="F1548" s="95"/>
      <c r="G1548" s="95"/>
      <c r="H1548" s="95"/>
      <c r="I1548" s="93">
        <f t="shared" si="223"/>
        <v>0</v>
      </c>
      <c r="J1548" s="95"/>
      <c r="K1548" s="95"/>
      <c r="L1548" s="95"/>
      <c r="M1548" s="93">
        <f t="shared" si="224"/>
        <v>0</v>
      </c>
      <c r="N1548" s="95"/>
      <c r="O1548" s="95"/>
      <c r="P1548" s="95"/>
      <c r="Q1548" s="55" t="e">
        <f t="shared" si="228"/>
        <v>#DIV/0!</v>
      </c>
      <c r="R1548" s="55" t="e">
        <f t="shared" si="229"/>
        <v>#DIV/0!</v>
      </c>
      <c r="S1548" s="55" t="e">
        <f t="shared" si="230"/>
        <v>#DIV/0!</v>
      </c>
      <c r="T1548" s="55" t="e">
        <f t="shared" si="231"/>
        <v>#DIV/0!</v>
      </c>
      <c r="U1548" s="33" t="e">
        <f>M1548/#REF!%</f>
        <v>#REF!</v>
      </c>
    </row>
    <row r="1549" spans="1:21" ht="27.6" hidden="1" x14ac:dyDescent="0.3">
      <c r="A1549" s="76"/>
      <c r="B1549" s="34" t="s">
        <v>267</v>
      </c>
      <c r="C1549" s="39" t="s">
        <v>361</v>
      </c>
      <c r="D1549" s="95"/>
      <c r="E1549" s="93">
        <f t="shared" ref="E1549:E1612" si="232">F1549+G1549</f>
        <v>0</v>
      </c>
      <c r="F1549" s="95"/>
      <c r="G1549" s="95"/>
      <c r="H1549" s="95"/>
      <c r="I1549" s="93">
        <f t="shared" ref="I1549:I1612" si="233">J1549+K1549</f>
        <v>0</v>
      </c>
      <c r="J1549" s="95"/>
      <c r="K1549" s="95"/>
      <c r="L1549" s="95"/>
      <c r="M1549" s="93">
        <f t="shared" ref="M1549:M1612" si="234">N1549+O1549</f>
        <v>0</v>
      </c>
      <c r="N1549" s="95"/>
      <c r="O1549" s="95"/>
      <c r="P1549" s="95"/>
      <c r="Q1549" s="55" t="e">
        <f t="shared" si="228"/>
        <v>#DIV/0!</v>
      </c>
      <c r="R1549" s="55" t="e">
        <f t="shared" si="229"/>
        <v>#DIV/0!</v>
      </c>
      <c r="S1549" s="55" t="e">
        <f t="shared" si="230"/>
        <v>#DIV/0!</v>
      </c>
      <c r="T1549" s="55" t="e">
        <f t="shared" si="231"/>
        <v>#DIV/0!</v>
      </c>
      <c r="U1549" s="33" t="e">
        <f>M1549/#REF!%</f>
        <v>#REF!</v>
      </c>
    </row>
    <row r="1550" spans="1:21" ht="27.6" hidden="1" x14ac:dyDescent="0.3">
      <c r="A1550" s="76"/>
      <c r="B1550" s="34" t="s">
        <v>268</v>
      </c>
      <c r="C1550" s="39" t="s">
        <v>362</v>
      </c>
      <c r="D1550" s="95"/>
      <c r="E1550" s="93">
        <f t="shared" si="232"/>
        <v>0</v>
      </c>
      <c r="F1550" s="95"/>
      <c r="G1550" s="95"/>
      <c r="H1550" s="95"/>
      <c r="I1550" s="93">
        <f t="shared" si="233"/>
        <v>0</v>
      </c>
      <c r="J1550" s="95"/>
      <c r="K1550" s="95"/>
      <c r="L1550" s="95"/>
      <c r="M1550" s="93">
        <f t="shared" si="234"/>
        <v>0</v>
      </c>
      <c r="N1550" s="95"/>
      <c r="O1550" s="95"/>
      <c r="P1550" s="95"/>
      <c r="Q1550" s="55" t="e">
        <f t="shared" si="228"/>
        <v>#DIV/0!</v>
      </c>
      <c r="R1550" s="55" t="e">
        <f t="shared" si="229"/>
        <v>#DIV/0!</v>
      </c>
      <c r="S1550" s="55" t="e">
        <f t="shared" si="230"/>
        <v>#DIV/0!</v>
      </c>
      <c r="T1550" s="55" t="e">
        <f t="shared" si="231"/>
        <v>#DIV/0!</v>
      </c>
      <c r="U1550" s="33" t="e">
        <f>M1550/#REF!%</f>
        <v>#REF!</v>
      </c>
    </row>
    <row r="1551" spans="1:21" ht="27.6" hidden="1" x14ac:dyDescent="0.3">
      <c r="A1551" s="76"/>
      <c r="B1551" s="34" t="s">
        <v>269</v>
      </c>
      <c r="C1551" s="39" t="s">
        <v>363</v>
      </c>
      <c r="D1551" s="95"/>
      <c r="E1551" s="93">
        <f t="shared" si="232"/>
        <v>0</v>
      </c>
      <c r="F1551" s="95"/>
      <c r="G1551" s="95"/>
      <c r="H1551" s="95"/>
      <c r="I1551" s="93">
        <f t="shared" si="233"/>
        <v>0</v>
      </c>
      <c r="J1551" s="95"/>
      <c r="K1551" s="95"/>
      <c r="L1551" s="95"/>
      <c r="M1551" s="93">
        <f t="shared" si="234"/>
        <v>0</v>
      </c>
      <c r="N1551" s="95"/>
      <c r="O1551" s="95"/>
      <c r="P1551" s="95"/>
      <c r="Q1551" s="55" t="e">
        <f t="shared" si="228"/>
        <v>#DIV/0!</v>
      </c>
      <c r="R1551" s="55" t="e">
        <f t="shared" si="229"/>
        <v>#DIV/0!</v>
      </c>
      <c r="S1551" s="55" t="e">
        <f t="shared" si="230"/>
        <v>#DIV/0!</v>
      </c>
      <c r="T1551" s="55" t="e">
        <f t="shared" si="231"/>
        <v>#DIV/0!</v>
      </c>
      <c r="U1551" s="33" t="e">
        <f>M1551/#REF!%</f>
        <v>#REF!</v>
      </c>
    </row>
    <row r="1552" spans="1:21" ht="27.6" hidden="1" x14ac:dyDescent="0.3">
      <c r="A1552" s="76"/>
      <c r="B1552" s="34" t="s">
        <v>270</v>
      </c>
      <c r="C1552" s="39" t="s">
        <v>364</v>
      </c>
      <c r="D1552" s="95"/>
      <c r="E1552" s="93">
        <f t="shared" si="232"/>
        <v>0</v>
      </c>
      <c r="F1552" s="95"/>
      <c r="G1552" s="95"/>
      <c r="H1552" s="95"/>
      <c r="I1552" s="93">
        <f t="shared" si="233"/>
        <v>0</v>
      </c>
      <c r="J1552" s="95"/>
      <c r="K1552" s="95"/>
      <c r="L1552" s="95"/>
      <c r="M1552" s="93">
        <f t="shared" si="234"/>
        <v>0</v>
      </c>
      <c r="N1552" s="95"/>
      <c r="O1552" s="95"/>
      <c r="P1552" s="95"/>
      <c r="Q1552" s="55" t="e">
        <f t="shared" si="228"/>
        <v>#DIV/0!</v>
      </c>
      <c r="R1552" s="55" t="e">
        <f t="shared" si="229"/>
        <v>#DIV/0!</v>
      </c>
      <c r="S1552" s="55" t="e">
        <f t="shared" si="230"/>
        <v>#DIV/0!</v>
      </c>
      <c r="T1552" s="55" t="e">
        <f t="shared" si="231"/>
        <v>#DIV/0!</v>
      </c>
      <c r="U1552" s="33" t="e">
        <f>M1552/#REF!%</f>
        <v>#REF!</v>
      </c>
    </row>
    <row r="1553" spans="1:21" ht="41.4" hidden="1" x14ac:dyDescent="0.3">
      <c r="A1553" s="76"/>
      <c r="B1553" s="34" t="s">
        <v>271</v>
      </c>
      <c r="C1553" s="39" t="s">
        <v>365</v>
      </c>
      <c r="D1553" s="95"/>
      <c r="E1553" s="93">
        <f t="shared" si="232"/>
        <v>0</v>
      </c>
      <c r="F1553" s="95"/>
      <c r="G1553" s="95"/>
      <c r="H1553" s="95"/>
      <c r="I1553" s="93">
        <f t="shared" si="233"/>
        <v>0</v>
      </c>
      <c r="J1553" s="95"/>
      <c r="K1553" s="95"/>
      <c r="L1553" s="95"/>
      <c r="M1553" s="93">
        <f t="shared" si="234"/>
        <v>0</v>
      </c>
      <c r="N1553" s="95"/>
      <c r="O1553" s="95"/>
      <c r="P1553" s="95"/>
      <c r="Q1553" s="55" t="e">
        <f t="shared" si="228"/>
        <v>#DIV/0!</v>
      </c>
      <c r="R1553" s="55" t="e">
        <f t="shared" si="229"/>
        <v>#DIV/0!</v>
      </c>
      <c r="S1553" s="55" t="e">
        <f t="shared" si="230"/>
        <v>#DIV/0!</v>
      </c>
      <c r="T1553" s="55" t="e">
        <f t="shared" si="231"/>
        <v>#DIV/0!</v>
      </c>
      <c r="U1553" s="33" t="e">
        <f>M1553/#REF!%</f>
        <v>#REF!</v>
      </c>
    </row>
    <row r="1554" spans="1:21" ht="27.6" hidden="1" x14ac:dyDescent="0.3">
      <c r="A1554" s="76"/>
      <c r="B1554" s="34" t="s">
        <v>272</v>
      </c>
      <c r="C1554" s="39" t="s">
        <v>366</v>
      </c>
      <c r="D1554" s="95"/>
      <c r="E1554" s="93">
        <f t="shared" si="232"/>
        <v>0</v>
      </c>
      <c r="F1554" s="95"/>
      <c r="G1554" s="95"/>
      <c r="H1554" s="95"/>
      <c r="I1554" s="93">
        <f t="shared" si="233"/>
        <v>0</v>
      </c>
      <c r="J1554" s="95"/>
      <c r="K1554" s="95"/>
      <c r="L1554" s="95"/>
      <c r="M1554" s="93">
        <f t="shared" si="234"/>
        <v>0</v>
      </c>
      <c r="N1554" s="95"/>
      <c r="O1554" s="95"/>
      <c r="P1554" s="95"/>
      <c r="Q1554" s="55" t="e">
        <f t="shared" si="228"/>
        <v>#DIV/0!</v>
      </c>
      <c r="R1554" s="55" t="e">
        <f t="shared" si="229"/>
        <v>#DIV/0!</v>
      </c>
      <c r="S1554" s="55" t="e">
        <f t="shared" si="230"/>
        <v>#DIV/0!</v>
      </c>
      <c r="T1554" s="55" t="e">
        <f t="shared" si="231"/>
        <v>#DIV/0!</v>
      </c>
      <c r="U1554" s="33" t="e">
        <f>M1554/#REF!%</f>
        <v>#REF!</v>
      </c>
    </row>
    <row r="1555" spans="1:21" ht="27.6" hidden="1" x14ac:dyDescent="0.3">
      <c r="A1555" s="76"/>
      <c r="B1555" s="34" t="s">
        <v>273</v>
      </c>
      <c r="C1555" s="39" t="s">
        <v>367</v>
      </c>
      <c r="D1555" s="95"/>
      <c r="E1555" s="93">
        <f t="shared" si="232"/>
        <v>0</v>
      </c>
      <c r="F1555" s="95"/>
      <c r="G1555" s="95"/>
      <c r="H1555" s="95"/>
      <c r="I1555" s="93">
        <f t="shared" si="233"/>
        <v>0</v>
      </c>
      <c r="J1555" s="95"/>
      <c r="K1555" s="95"/>
      <c r="L1555" s="95"/>
      <c r="M1555" s="93">
        <f t="shared" si="234"/>
        <v>0</v>
      </c>
      <c r="N1555" s="95"/>
      <c r="O1555" s="95"/>
      <c r="P1555" s="95"/>
      <c r="Q1555" s="55" t="e">
        <f t="shared" si="228"/>
        <v>#DIV/0!</v>
      </c>
      <c r="R1555" s="55" t="e">
        <f t="shared" si="229"/>
        <v>#DIV/0!</v>
      </c>
      <c r="S1555" s="55" t="e">
        <f t="shared" si="230"/>
        <v>#DIV/0!</v>
      </c>
      <c r="T1555" s="55" t="e">
        <f t="shared" si="231"/>
        <v>#DIV/0!</v>
      </c>
      <c r="U1555" s="33" t="e">
        <f>M1555/#REF!%</f>
        <v>#REF!</v>
      </c>
    </row>
    <row r="1556" spans="1:21" ht="41.4" hidden="1" x14ac:dyDescent="0.3">
      <c r="A1556" s="76"/>
      <c r="B1556" s="34" t="s">
        <v>274</v>
      </c>
      <c r="C1556" s="39" t="s">
        <v>368</v>
      </c>
      <c r="D1556" s="95"/>
      <c r="E1556" s="93">
        <f t="shared" si="232"/>
        <v>0</v>
      </c>
      <c r="F1556" s="95"/>
      <c r="G1556" s="95"/>
      <c r="H1556" s="95"/>
      <c r="I1556" s="93">
        <f t="shared" si="233"/>
        <v>0</v>
      </c>
      <c r="J1556" s="95"/>
      <c r="K1556" s="95"/>
      <c r="L1556" s="95"/>
      <c r="M1556" s="93">
        <f t="shared" si="234"/>
        <v>0</v>
      </c>
      <c r="N1556" s="95"/>
      <c r="O1556" s="95"/>
      <c r="P1556" s="95"/>
      <c r="Q1556" s="55" t="e">
        <f t="shared" si="228"/>
        <v>#DIV/0!</v>
      </c>
      <c r="R1556" s="55" t="e">
        <f t="shared" si="229"/>
        <v>#DIV/0!</v>
      </c>
      <c r="S1556" s="55" t="e">
        <f t="shared" si="230"/>
        <v>#DIV/0!</v>
      </c>
      <c r="T1556" s="55" t="e">
        <f t="shared" si="231"/>
        <v>#DIV/0!</v>
      </c>
      <c r="U1556" s="33" t="e">
        <f>M1556/#REF!%</f>
        <v>#REF!</v>
      </c>
    </row>
    <row r="1557" spans="1:21" ht="27.6" hidden="1" x14ac:dyDescent="0.3">
      <c r="A1557" s="76"/>
      <c r="B1557" s="34" t="s">
        <v>275</v>
      </c>
      <c r="C1557" s="38" t="s">
        <v>369</v>
      </c>
      <c r="D1557" s="95"/>
      <c r="E1557" s="93">
        <f t="shared" si="232"/>
        <v>0</v>
      </c>
      <c r="F1557" s="95"/>
      <c r="G1557" s="95"/>
      <c r="H1557" s="95"/>
      <c r="I1557" s="93">
        <f t="shared" si="233"/>
        <v>0</v>
      </c>
      <c r="J1557" s="95"/>
      <c r="K1557" s="95"/>
      <c r="L1557" s="95"/>
      <c r="M1557" s="93">
        <f t="shared" si="234"/>
        <v>0</v>
      </c>
      <c r="N1557" s="95"/>
      <c r="O1557" s="95"/>
      <c r="P1557" s="95"/>
      <c r="Q1557" s="55" t="e">
        <f t="shared" si="228"/>
        <v>#DIV/0!</v>
      </c>
      <c r="R1557" s="55" t="e">
        <f t="shared" si="229"/>
        <v>#DIV/0!</v>
      </c>
      <c r="S1557" s="55" t="e">
        <f t="shared" si="230"/>
        <v>#DIV/0!</v>
      </c>
      <c r="T1557" s="55" t="e">
        <f t="shared" si="231"/>
        <v>#DIV/0!</v>
      </c>
      <c r="U1557" s="33" t="e">
        <f>M1557/#REF!%</f>
        <v>#REF!</v>
      </c>
    </row>
    <row r="1558" spans="1:21" ht="27.6" hidden="1" x14ac:dyDescent="0.3">
      <c r="A1558" s="76"/>
      <c r="B1558" s="34" t="s">
        <v>276</v>
      </c>
      <c r="C1558" s="39" t="s">
        <v>370</v>
      </c>
      <c r="D1558" s="95"/>
      <c r="E1558" s="93">
        <f t="shared" si="232"/>
        <v>0</v>
      </c>
      <c r="F1558" s="95"/>
      <c r="G1558" s="95"/>
      <c r="H1558" s="95"/>
      <c r="I1558" s="93">
        <f t="shared" si="233"/>
        <v>0</v>
      </c>
      <c r="J1558" s="95"/>
      <c r="K1558" s="95"/>
      <c r="L1558" s="95"/>
      <c r="M1558" s="93">
        <f t="shared" si="234"/>
        <v>0</v>
      </c>
      <c r="N1558" s="95"/>
      <c r="O1558" s="95"/>
      <c r="P1558" s="95"/>
      <c r="Q1558" s="55" t="e">
        <f t="shared" si="228"/>
        <v>#DIV/0!</v>
      </c>
      <c r="R1558" s="55" t="e">
        <f t="shared" si="229"/>
        <v>#DIV/0!</v>
      </c>
      <c r="S1558" s="55" t="e">
        <f t="shared" si="230"/>
        <v>#DIV/0!</v>
      </c>
      <c r="T1558" s="55" t="e">
        <f t="shared" si="231"/>
        <v>#DIV/0!</v>
      </c>
      <c r="U1558" s="33" t="e">
        <f>M1558/#REF!%</f>
        <v>#REF!</v>
      </c>
    </row>
    <row r="1559" spans="1:21" ht="82.8" hidden="1" x14ac:dyDescent="0.3">
      <c r="A1559" s="76" t="s">
        <v>301</v>
      </c>
      <c r="B1559" s="34"/>
      <c r="C1559" s="49" t="s">
        <v>306</v>
      </c>
      <c r="D1559" s="95"/>
      <c r="E1559" s="93">
        <f t="shared" si="232"/>
        <v>0</v>
      </c>
      <c r="F1559" s="95"/>
      <c r="G1559" s="95"/>
      <c r="H1559" s="95"/>
      <c r="I1559" s="93">
        <f t="shared" si="233"/>
        <v>0</v>
      </c>
      <c r="J1559" s="95"/>
      <c r="K1559" s="95"/>
      <c r="L1559" s="95"/>
      <c r="M1559" s="93">
        <f t="shared" si="234"/>
        <v>0</v>
      </c>
      <c r="N1559" s="95"/>
      <c r="O1559" s="95"/>
      <c r="P1559" s="95"/>
      <c r="Q1559" s="55" t="e">
        <f t="shared" si="228"/>
        <v>#DIV/0!</v>
      </c>
      <c r="R1559" s="55" t="e">
        <f t="shared" si="229"/>
        <v>#DIV/0!</v>
      </c>
      <c r="S1559" s="55" t="e">
        <f t="shared" si="230"/>
        <v>#DIV/0!</v>
      </c>
      <c r="T1559" s="55" t="e">
        <f t="shared" si="231"/>
        <v>#DIV/0!</v>
      </c>
      <c r="U1559" s="33" t="e">
        <f>M1559/#REF!%</f>
        <v>#REF!</v>
      </c>
    </row>
    <row r="1560" spans="1:21" ht="13.8" hidden="1" x14ac:dyDescent="0.3">
      <c r="A1560" s="76"/>
      <c r="B1560" s="34"/>
      <c r="C1560" s="36" t="s">
        <v>170</v>
      </c>
      <c r="D1560" s="95"/>
      <c r="E1560" s="93">
        <f t="shared" si="232"/>
        <v>0</v>
      </c>
      <c r="F1560" s="95"/>
      <c r="G1560" s="95"/>
      <c r="H1560" s="95"/>
      <c r="I1560" s="93">
        <f t="shared" si="233"/>
        <v>0</v>
      </c>
      <c r="J1560" s="95"/>
      <c r="K1560" s="95"/>
      <c r="L1560" s="95"/>
      <c r="M1560" s="93">
        <f t="shared" si="234"/>
        <v>0</v>
      </c>
      <c r="N1560" s="95"/>
      <c r="O1560" s="95"/>
      <c r="P1560" s="95"/>
      <c r="Q1560" s="55" t="e">
        <f t="shared" si="228"/>
        <v>#DIV/0!</v>
      </c>
      <c r="R1560" s="55" t="e">
        <f t="shared" si="229"/>
        <v>#DIV/0!</v>
      </c>
      <c r="S1560" s="55" t="e">
        <f t="shared" si="230"/>
        <v>#DIV/0!</v>
      </c>
      <c r="T1560" s="55" t="e">
        <f t="shared" si="231"/>
        <v>#DIV/0!</v>
      </c>
      <c r="U1560" s="33" t="e">
        <f>M1560/#REF!%</f>
        <v>#REF!</v>
      </c>
    </row>
    <row r="1561" spans="1:21" ht="13.8" hidden="1" x14ac:dyDescent="0.3">
      <c r="A1561" s="76"/>
      <c r="B1561" s="34"/>
      <c r="C1561" s="37" t="s">
        <v>171</v>
      </c>
      <c r="D1561" s="95"/>
      <c r="E1561" s="93">
        <f t="shared" si="232"/>
        <v>0</v>
      </c>
      <c r="F1561" s="95"/>
      <c r="G1561" s="95"/>
      <c r="H1561" s="95"/>
      <c r="I1561" s="93">
        <f t="shared" si="233"/>
        <v>0</v>
      </c>
      <c r="J1561" s="95"/>
      <c r="K1561" s="95"/>
      <c r="L1561" s="95"/>
      <c r="M1561" s="93">
        <f t="shared" si="234"/>
        <v>0</v>
      </c>
      <c r="N1561" s="95"/>
      <c r="O1561" s="95"/>
      <c r="P1561" s="95"/>
      <c r="Q1561" s="55" t="e">
        <f t="shared" si="228"/>
        <v>#DIV/0!</v>
      </c>
      <c r="R1561" s="55" t="e">
        <f t="shared" si="229"/>
        <v>#DIV/0!</v>
      </c>
      <c r="S1561" s="55" t="e">
        <f t="shared" si="230"/>
        <v>#DIV/0!</v>
      </c>
      <c r="T1561" s="55" t="e">
        <f t="shared" si="231"/>
        <v>#DIV/0!</v>
      </c>
      <c r="U1561" s="33" t="e">
        <f>M1561/#REF!%</f>
        <v>#REF!</v>
      </c>
    </row>
    <row r="1562" spans="1:21" ht="13.8" hidden="1" x14ac:dyDescent="0.3">
      <c r="A1562" s="76"/>
      <c r="B1562" s="34"/>
      <c r="C1562" s="38" t="s">
        <v>172</v>
      </c>
      <c r="D1562" s="95"/>
      <c r="E1562" s="93">
        <f t="shared" si="232"/>
        <v>0</v>
      </c>
      <c r="F1562" s="95"/>
      <c r="G1562" s="95"/>
      <c r="H1562" s="95"/>
      <c r="I1562" s="93">
        <f t="shared" si="233"/>
        <v>0</v>
      </c>
      <c r="J1562" s="95"/>
      <c r="K1562" s="95"/>
      <c r="L1562" s="95"/>
      <c r="M1562" s="93">
        <f t="shared" si="234"/>
        <v>0</v>
      </c>
      <c r="N1562" s="95"/>
      <c r="O1562" s="95"/>
      <c r="P1562" s="95"/>
      <c r="Q1562" s="55" t="e">
        <f t="shared" si="228"/>
        <v>#DIV/0!</v>
      </c>
      <c r="R1562" s="55" t="e">
        <f t="shared" si="229"/>
        <v>#DIV/0!</v>
      </c>
      <c r="S1562" s="55" t="e">
        <f t="shared" si="230"/>
        <v>#DIV/0!</v>
      </c>
      <c r="T1562" s="55" t="e">
        <f t="shared" si="231"/>
        <v>#DIV/0!</v>
      </c>
      <c r="U1562" s="33" t="e">
        <f>M1562/#REF!%</f>
        <v>#REF!</v>
      </c>
    </row>
    <row r="1563" spans="1:21" ht="27.6" hidden="1" x14ac:dyDescent="0.3">
      <c r="A1563" s="76"/>
      <c r="B1563" s="34"/>
      <c r="C1563" s="39" t="s">
        <v>173</v>
      </c>
      <c r="D1563" s="95"/>
      <c r="E1563" s="93">
        <f t="shared" si="232"/>
        <v>0</v>
      </c>
      <c r="F1563" s="95"/>
      <c r="G1563" s="95"/>
      <c r="H1563" s="95"/>
      <c r="I1563" s="93">
        <f t="shared" si="233"/>
        <v>0</v>
      </c>
      <c r="J1563" s="95"/>
      <c r="K1563" s="95"/>
      <c r="L1563" s="95"/>
      <c r="M1563" s="93">
        <f t="shared" si="234"/>
        <v>0</v>
      </c>
      <c r="N1563" s="95"/>
      <c r="O1563" s="95"/>
      <c r="P1563" s="95"/>
      <c r="Q1563" s="55" t="e">
        <f t="shared" si="228"/>
        <v>#DIV/0!</v>
      </c>
      <c r="R1563" s="55" t="e">
        <f t="shared" si="229"/>
        <v>#DIV/0!</v>
      </c>
      <c r="S1563" s="55" t="e">
        <f t="shared" si="230"/>
        <v>#DIV/0!</v>
      </c>
      <c r="T1563" s="55" t="e">
        <f t="shared" si="231"/>
        <v>#DIV/0!</v>
      </c>
      <c r="U1563" s="33" t="e">
        <f>M1563/#REF!%</f>
        <v>#REF!</v>
      </c>
    </row>
    <row r="1564" spans="1:21" ht="27.6" hidden="1" x14ac:dyDescent="0.3">
      <c r="A1564" s="76"/>
      <c r="B1564" s="34"/>
      <c r="C1564" s="39" t="s">
        <v>174</v>
      </c>
      <c r="D1564" s="95"/>
      <c r="E1564" s="93">
        <f t="shared" si="232"/>
        <v>0</v>
      </c>
      <c r="F1564" s="95"/>
      <c r="G1564" s="95"/>
      <c r="H1564" s="95"/>
      <c r="I1564" s="93">
        <f t="shared" si="233"/>
        <v>0</v>
      </c>
      <c r="J1564" s="95"/>
      <c r="K1564" s="95"/>
      <c r="L1564" s="95"/>
      <c r="M1564" s="93">
        <f t="shared" si="234"/>
        <v>0</v>
      </c>
      <c r="N1564" s="95"/>
      <c r="O1564" s="95"/>
      <c r="P1564" s="95"/>
      <c r="Q1564" s="55" t="e">
        <f t="shared" si="228"/>
        <v>#DIV/0!</v>
      </c>
      <c r="R1564" s="55" t="e">
        <f t="shared" si="229"/>
        <v>#DIV/0!</v>
      </c>
      <c r="S1564" s="55" t="e">
        <f t="shared" si="230"/>
        <v>#DIV/0!</v>
      </c>
      <c r="T1564" s="55" t="e">
        <f t="shared" si="231"/>
        <v>#DIV/0!</v>
      </c>
      <c r="U1564" s="33" t="e">
        <f>M1564/#REF!%</f>
        <v>#REF!</v>
      </c>
    </row>
    <row r="1565" spans="1:21" ht="13.8" hidden="1" x14ac:dyDescent="0.3">
      <c r="A1565" s="76"/>
      <c r="B1565" s="34"/>
      <c r="C1565" s="38" t="s">
        <v>175</v>
      </c>
      <c r="D1565" s="95"/>
      <c r="E1565" s="93">
        <f t="shared" si="232"/>
        <v>0</v>
      </c>
      <c r="F1565" s="95"/>
      <c r="G1565" s="95"/>
      <c r="H1565" s="95"/>
      <c r="I1565" s="93">
        <f t="shared" si="233"/>
        <v>0</v>
      </c>
      <c r="J1565" s="95"/>
      <c r="K1565" s="95"/>
      <c r="L1565" s="95"/>
      <c r="M1565" s="93">
        <f t="shared" si="234"/>
        <v>0</v>
      </c>
      <c r="N1565" s="95"/>
      <c r="O1565" s="95"/>
      <c r="P1565" s="95"/>
      <c r="Q1565" s="55" t="e">
        <f t="shared" si="228"/>
        <v>#DIV/0!</v>
      </c>
      <c r="R1565" s="55" t="e">
        <f t="shared" si="229"/>
        <v>#DIV/0!</v>
      </c>
      <c r="S1565" s="55" t="e">
        <f t="shared" si="230"/>
        <v>#DIV/0!</v>
      </c>
      <c r="T1565" s="55" t="e">
        <f t="shared" si="231"/>
        <v>#DIV/0!</v>
      </c>
      <c r="U1565" s="33" t="e">
        <f>M1565/#REF!%</f>
        <v>#REF!</v>
      </c>
    </row>
    <row r="1566" spans="1:21" ht="13.8" hidden="1" x14ac:dyDescent="0.3">
      <c r="A1566" s="76"/>
      <c r="B1566" s="34"/>
      <c r="C1566" s="37" t="s">
        <v>176</v>
      </c>
      <c r="D1566" s="95"/>
      <c r="E1566" s="93">
        <f t="shared" si="232"/>
        <v>0</v>
      </c>
      <c r="F1566" s="95"/>
      <c r="G1566" s="95"/>
      <c r="H1566" s="95"/>
      <c r="I1566" s="93">
        <f t="shared" si="233"/>
        <v>0</v>
      </c>
      <c r="J1566" s="95"/>
      <c r="K1566" s="95"/>
      <c r="L1566" s="95"/>
      <c r="M1566" s="93">
        <f t="shared" si="234"/>
        <v>0</v>
      </c>
      <c r="N1566" s="95"/>
      <c r="O1566" s="95"/>
      <c r="P1566" s="95"/>
      <c r="Q1566" s="55" t="e">
        <f t="shared" si="228"/>
        <v>#DIV/0!</v>
      </c>
      <c r="R1566" s="55" t="e">
        <f t="shared" si="229"/>
        <v>#DIV/0!</v>
      </c>
      <c r="S1566" s="55" t="e">
        <f t="shared" si="230"/>
        <v>#DIV/0!</v>
      </c>
      <c r="T1566" s="55" t="e">
        <f t="shared" si="231"/>
        <v>#DIV/0!</v>
      </c>
      <c r="U1566" s="33" t="e">
        <f>M1566/#REF!%</f>
        <v>#REF!</v>
      </c>
    </row>
    <row r="1567" spans="1:21" ht="41.4" hidden="1" x14ac:dyDescent="0.3">
      <c r="A1567" s="76"/>
      <c r="B1567" s="34"/>
      <c r="C1567" s="38" t="s">
        <v>177</v>
      </c>
      <c r="D1567" s="95"/>
      <c r="E1567" s="93">
        <f t="shared" si="232"/>
        <v>0</v>
      </c>
      <c r="F1567" s="95"/>
      <c r="G1567" s="95"/>
      <c r="H1567" s="95"/>
      <c r="I1567" s="93">
        <f t="shared" si="233"/>
        <v>0</v>
      </c>
      <c r="J1567" s="95"/>
      <c r="K1567" s="95"/>
      <c r="L1567" s="95"/>
      <c r="M1567" s="93">
        <f t="shared" si="234"/>
        <v>0</v>
      </c>
      <c r="N1567" s="95"/>
      <c r="O1567" s="95"/>
      <c r="P1567" s="95"/>
      <c r="Q1567" s="55" t="e">
        <f t="shared" si="228"/>
        <v>#DIV/0!</v>
      </c>
      <c r="R1567" s="55" t="e">
        <f t="shared" si="229"/>
        <v>#DIV/0!</v>
      </c>
      <c r="S1567" s="55" t="e">
        <f t="shared" si="230"/>
        <v>#DIV/0!</v>
      </c>
      <c r="T1567" s="55" t="e">
        <f t="shared" si="231"/>
        <v>#DIV/0!</v>
      </c>
      <c r="U1567" s="33" t="e">
        <f>M1567/#REF!%</f>
        <v>#REF!</v>
      </c>
    </row>
    <row r="1568" spans="1:21" ht="13.8" hidden="1" x14ac:dyDescent="0.3">
      <c r="A1568" s="76"/>
      <c r="B1568" s="34"/>
      <c r="C1568" s="38" t="s">
        <v>178</v>
      </c>
      <c r="D1568" s="95"/>
      <c r="E1568" s="93">
        <f t="shared" si="232"/>
        <v>0</v>
      </c>
      <c r="F1568" s="95"/>
      <c r="G1568" s="95"/>
      <c r="H1568" s="95"/>
      <c r="I1568" s="93">
        <f t="shared" si="233"/>
        <v>0</v>
      </c>
      <c r="J1568" s="95"/>
      <c r="K1568" s="95"/>
      <c r="L1568" s="95"/>
      <c r="M1568" s="93">
        <f t="shared" si="234"/>
        <v>0</v>
      </c>
      <c r="N1568" s="95"/>
      <c r="O1568" s="95"/>
      <c r="P1568" s="95"/>
      <c r="Q1568" s="55" t="e">
        <f t="shared" si="228"/>
        <v>#DIV/0!</v>
      </c>
      <c r="R1568" s="55" t="e">
        <f t="shared" si="229"/>
        <v>#DIV/0!</v>
      </c>
      <c r="S1568" s="55" t="e">
        <f t="shared" si="230"/>
        <v>#DIV/0!</v>
      </c>
      <c r="T1568" s="55" t="e">
        <f t="shared" si="231"/>
        <v>#DIV/0!</v>
      </c>
      <c r="U1568" s="33" t="e">
        <f>M1568/#REF!%</f>
        <v>#REF!</v>
      </c>
    </row>
    <row r="1569" spans="1:21" ht="27.6" hidden="1" x14ac:dyDescent="0.3">
      <c r="A1569" s="76"/>
      <c r="B1569" s="34"/>
      <c r="C1569" s="39" t="s">
        <v>179</v>
      </c>
      <c r="D1569" s="95"/>
      <c r="E1569" s="93">
        <f t="shared" si="232"/>
        <v>0</v>
      </c>
      <c r="F1569" s="95"/>
      <c r="G1569" s="95"/>
      <c r="H1569" s="95"/>
      <c r="I1569" s="93">
        <f t="shared" si="233"/>
        <v>0</v>
      </c>
      <c r="J1569" s="95"/>
      <c r="K1569" s="95"/>
      <c r="L1569" s="95"/>
      <c r="M1569" s="93">
        <f t="shared" si="234"/>
        <v>0</v>
      </c>
      <c r="N1569" s="95"/>
      <c r="O1569" s="95"/>
      <c r="P1569" s="95"/>
      <c r="Q1569" s="55" t="e">
        <f t="shared" si="228"/>
        <v>#DIV/0!</v>
      </c>
      <c r="R1569" s="55" t="e">
        <f t="shared" si="229"/>
        <v>#DIV/0!</v>
      </c>
      <c r="S1569" s="55" t="e">
        <f t="shared" si="230"/>
        <v>#DIV/0!</v>
      </c>
      <c r="T1569" s="55" t="e">
        <f t="shared" si="231"/>
        <v>#DIV/0!</v>
      </c>
      <c r="U1569" s="33" t="e">
        <f>M1569/#REF!%</f>
        <v>#REF!</v>
      </c>
    </row>
    <row r="1570" spans="1:21" ht="27.6" hidden="1" x14ac:dyDescent="0.3">
      <c r="A1570" s="76"/>
      <c r="B1570" s="34"/>
      <c r="C1570" s="39" t="s">
        <v>180</v>
      </c>
      <c r="D1570" s="95"/>
      <c r="E1570" s="93">
        <f t="shared" si="232"/>
        <v>0</v>
      </c>
      <c r="F1570" s="95"/>
      <c r="G1570" s="95"/>
      <c r="H1570" s="95"/>
      <c r="I1570" s="93">
        <f t="shared" si="233"/>
        <v>0</v>
      </c>
      <c r="J1570" s="95"/>
      <c r="K1570" s="95"/>
      <c r="L1570" s="95"/>
      <c r="M1570" s="93">
        <f t="shared" si="234"/>
        <v>0</v>
      </c>
      <c r="N1570" s="95"/>
      <c r="O1570" s="95"/>
      <c r="P1570" s="95"/>
      <c r="Q1570" s="55" t="e">
        <f t="shared" si="228"/>
        <v>#DIV/0!</v>
      </c>
      <c r="R1570" s="55" t="e">
        <f t="shared" si="229"/>
        <v>#DIV/0!</v>
      </c>
      <c r="S1570" s="55" t="e">
        <f t="shared" si="230"/>
        <v>#DIV/0!</v>
      </c>
      <c r="T1570" s="55" t="e">
        <f t="shared" si="231"/>
        <v>#DIV/0!</v>
      </c>
      <c r="U1570" s="33" t="e">
        <f>M1570/#REF!%</f>
        <v>#REF!</v>
      </c>
    </row>
    <row r="1571" spans="1:21" ht="13.8" hidden="1" x14ac:dyDescent="0.3">
      <c r="A1571" s="76"/>
      <c r="B1571" s="34"/>
      <c r="C1571" s="38" t="s">
        <v>181</v>
      </c>
      <c r="D1571" s="95"/>
      <c r="E1571" s="93">
        <f t="shared" si="232"/>
        <v>0</v>
      </c>
      <c r="F1571" s="95"/>
      <c r="G1571" s="95"/>
      <c r="H1571" s="95"/>
      <c r="I1571" s="93">
        <f t="shared" si="233"/>
        <v>0</v>
      </c>
      <c r="J1571" s="95"/>
      <c r="K1571" s="95"/>
      <c r="L1571" s="95"/>
      <c r="M1571" s="93">
        <f t="shared" si="234"/>
        <v>0</v>
      </c>
      <c r="N1571" s="95"/>
      <c r="O1571" s="95"/>
      <c r="P1571" s="95"/>
      <c r="Q1571" s="55" t="e">
        <f t="shared" si="228"/>
        <v>#DIV/0!</v>
      </c>
      <c r="R1571" s="55" t="e">
        <f t="shared" si="229"/>
        <v>#DIV/0!</v>
      </c>
      <c r="S1571" s="55" t="e">
        <f t="shared" si="230"/>
        <v>#DIV/0!</v>
      </c>
      <c r="T1571" s="55" t="e">
        <f t="shared" si="231"/>
        <v>#DIV/0!</v>
      </c>
      <c r="U1571" s="33" t="e">
        <f>M1571/#REF!%</f>
        <v>#REF!</v>
      </c>
    </row>
    <row r="1572" spans="1:21" ht="27.6" hidden="1" x14ac:dyDescent="0.3">
      <c r="A1572" s="76"/>
      <c r="B1572" s="34"/>
      <c r="C1572" s="39" t="s">
        <v>182</v>
      </c>
      <c r="D1572" s="95"/>
      <c r="E1572" s="93">
        <f t="shared" si="232"/>
        <v>0</v>
      </c>
      <c r="F1572" s="95"/>
      <c r="G1572" s="95"/>
      <c r="H1572" s="95"/>
      <c r="I1572" s="93">
        <f t="shared" si="233"/>
        <v>0</v>
      </c>
      <c r="J1572" s="95"/>
      <c r="K1572" s="95"/>
      <c r="L1572" s="95"/>
      <c r="M1572" s="93">
        <f t="shared" si="234"/>
        <v>0</v>
      </c>
      <c r="N1572" s="95"/>
      <c r="O1572" s="95"/>
      <c r="P1572" s="95"/>
      <c r="Q1572" s="55" t="e">
        <f t="shared" si="228"/>
        <v>#DIV/0!</v>
      </c>
      <c r="R1572" s="55" t="e">
        <f t="shared" si="229"/>
        <v>#DIV/0!</v>
      </c>
      <c r="S1572" s="55" t="e">
        <f t="shared" si="230"/>
        <v>#DIV/0!</v>
      </c>
      <c r="T1572" s="55" t="e">
        <f t="shared" si="231"/>
        <v>#DIV/0!</v>
      </c>
      <c r="U1572" s="33" t="e">
        <f>M1572/#REF!%</f>
        <v>#REF!</v>
      </c>
    </row>
    <row r="1573" spans="1:21" ht="82.8" hidden="1" x14ac:dyDescent="0.3">
      <c r="A1573" s="76"/>
      <c r="B1573" s="34"/>
      <c r="C1573" s="39" t="s">
        <v>183</v>
      </c>
      <c r="D1573" s="95"/>
      <c r="E1573" s="93">
        <f t="shared" si="232"/>
        <v>0</v>
      </c>
      <c r="F1573" s="95"/>
      <c r="G1573" s="95"/>
      <c r="H1573" s="95"/>
      <c r="I1573" s="93">
        <f t="shared" si="233"/>
        <v>0</v>
      </c>
      <c r="J1573" s="95"/>
      <c r="K1573" s="95"/>
      <c r="L1573" s="95"/>
      <c r="M1573" s="93">
        <f t="shared" si="234"/>
        <v>0</v>
      </c>
      <c r="N1573" s="95"/>
      <c r="O1573" s="95"/>
      <c r="P1573" s="95"/>
      <c r="Q1573" s="55" t="e">
        <f t="shared" si="228"/>
        <v>#DIV/0!</v>
      </c>
      <c r="R1573" s="55" t="e">
        <f t="shared" si="229"/>
        <v>#DIV/0!</v>
      </c>
      <c r="S1573" s="55" t="e">
        <f t="shared" si="230"/>
        <v>#DIV/0!</v>
      </c>
      <c r="T1573" s="55" t="e">
        <f t="shared" si="231"/>
        <v>#DIV/0!</v>
      </c>
      <c r="U1573" s="33" t="e">
        <f>M1573/#REF!%</f>
        <v>#REF!</v>
      </c>
    </row>
    <row r="1574" spans="1:21" ht="151.80000000000001" hidden="1" x14ac:dyDescent="0.3">
      <c r="A1574" s="76"/>
      <c r="B1574" s="34"/>
      <c r="C1574" s="39" t="s">
        <v>285</v>
      </c>
      <c r="D1574" s="95"/>
      <c r="E1574" s="93">
        <f t="shared" si="232"/>
        <v>0</v>
      </c>
      <c r="F1574" s="95"/>
      <c r="G1574" s="95"/>
      <c r="H1574" s="95"/>
      <c r="I1574" s="93">
        <f t="shared" si="233"/>
        <v>0</v>
      </c>
      <c r="J1574" s="95"/>
      <c r="K1574" s="95"/>
      <c r="L1574" s="95"/>
      <c r="M1574" s="93">
        <f t="shared" si="234"/>
        <v>0</v>
      </c>
      <c r="N1574" s="95"/>
      <c r="O1574" s="95"/>
      <c r="P1574" s="95"/>
      <c r="Q1574" s="55" t="e">
        <f t="shared" si="228"/>
        <v>#DIV/0!</v>
      </c>
      <c r="R1574" s="55" t="e">
        <f t="shared" si="229"/>
        <v>#DIV/0!</v>
      </c>
      <c r="S1574" s="55" t="e">
        <f t="shared" si="230"/>
        <v>#DIV/0!</v>
      </c>
      <c r="T1574" s="55" t="e">
        <f t="shared" si="231"/>
        <v>#DIV/0!</v>
      </c>
      <c r="U1574" s="33" t="e">
        <f>M1574/#REF!%</f>
        <v>#REF!</v>
      </c>
    </row>
    <row r="1575" spans="1:21" ht="41.4" hidden="1" x14ac:dyDescent="0.3">
      <c r="A1575" s="76"/>
      <c r="B1575" s="34"/>
      <c r="C1575" s="39" t="s">
        <v>286</v>
      </c>
      <c r="D1575" s="95"/>
      <c r="E1575" s="93">
        <f t="shared" si="232"/>
        <v>0</v>
      </c>
      <c r="F1575" s="95"/>
      <c r="G1575" s="95"/>
      <c r="H1575" s="95"/>
      <c r="I1575" s="93">
        <f t="shared" si="233"/>
        <v>0</v>
      </c>
      <c r="J1575" s="95"/>
      <c r="K1575" s="95"/>
      <c r="L1575" s="95"/>
      <c r="M1575" s="93">
        <f t="shared" si="234"/>
        <v>0</v>
      </c>
      <c r="N1575" s="95"/>
      <c r="O1575" s="95"/>
      <c r="P1575" s="95"/>
      <c r="Q1575" s="55" t="e">
        <f t="shared" si="228"/>
        <v>#DIV/0!</v>
      </c>
      <c r="R1575" s="55" t="e">
        <f t="shared" si="229"/>
        <v>#DIV/0!</v>
      </c>
      <c r="S1575" s="55" t="e">
        <f t="shared" si="230"/>
        <v>#DIV/0!</v>
      </c>
      <c r="T1575" s="55" t="e">
        <f t="shared" si="231"/>
        <v>#DIV/0!</v>
      </c>
      <c r="U1575" s="33" t="e">
        <f>M1575/#REF!%</f>
        <v>#REF!</v>
      </c>
    </row>
    <row r="1576" spans="1:21" ht="41.4" hidden="1" x14ac:dyDescent="0.3">
      <c r="A1576" s="76"/>
      <c r="B1576" s="34"/>
      <c r="C1576" s="39" t="s">
        <v>287</v>
      </c>
      <c r="D1576" s="95"/>
      <c r="E1576" s="93">
        <f t="shared" si="232"/>
        <v>0</v>
      </c>
      <c r="F1576" s="95"/>
      <c r="G1576" s="95"/>
      <c r="H1576" s="95"/>
      <c r="I1576" s="93">
        <f t="shared" si="233"/>
        <v>0</v>
      </c>
      <c r="J1576" s="95"/>
      <c r="K1576" s="95"/>
      <c r="L1576" s="95"/>
      <c r="M1576" s="93">
        <f t="shared" si="234"/>
        <v>0</v>
      </c>
      <c r="N1576" s="95"/>
      <c r="O1576" s="95"/>
      <c r="P1576" s="95"/>
      <c r="Q1576" s="55" t="e">
        <f t="shared" si="228"/>
        <v>#DIV/0!</v>
      </c>
      <c r="R1576" s="55" t="e">
        <f t="shared" si="229"/>
        <v>#DIV/0!</v>
      </c>
      <c r="S1576" s="55" t="e">
        <f t="shared" si="230"/>
        <v>#DIV/0!</v>
      </c>
      <c r="T1576" s="55" t="e">
        <f t="shared" si="231"/>
        <v>#DIV/0!</v>
      </c>
      <c r="U1576" s="33" t="e">
        <f>M1576/#REF!%</f>
        <v>#REF!</v>
      </c>
    </row>
    <row r="1577" spans="1:21" ht="41.4" hidden="1" x14ac:dyDescent="0.3">
      <c r="A1577" s="76"/>
      <c r="B1577" s="34"/>
      <c r="C1577" s="39" t="s">
        <v>288</v>
      </c>
      <c r="D1577" s="95"/>
      <c r="E1577" s="93">
        <f t="shared" si="232"/>
        <v>0</v>
      </c>
      <c r="F1577" s="95"/>
      <c r="G1577" s="95"/>
      <c r="H1577" s="95"/>
      <c r="I1577" s="93">
        <f t="shared" si="233"/>
        <v>0</v>
      </c>
      <c r="J1577" s="95"/>
      <c r="K1577" s="95"/>
      <c r="L1577" s="95"/>
      <c r="M1577" s="93">
        <f t="shared" si="234"/>
        <v>0</v>
      </c>
      <c r="N1577" s="95"/>
      <c r="O1577" s="95"/>
      <c r="P1577" s="95"/>
      <c r="Q1577" s="55" t="e">
        <f t="shared" si="228"/>
        <v>#DIV/0!</v>
      </c>
      <c r="R1577" s="55" t="e">
        <f t="shared" si="229"/>
        <v>#DIV/0!</v>
      </c>
      <c r="S1577" s="55" t="e">
        <f t="shared" si="230"/>
        <v>#DIV/0!</v>
      </c>
      <c r="T1577" s="55" t="e">
        <f t="shared" si="231"/>
        <v>#DIV/0!</v>
      </c>
      <c r="U1577" s="33" t="e">
        <f>M1577/#REF!%</f>
        <v>#REF!</v>
      </c>
    </row>
    <row r="1578" spans="1:21" ht="27.6" hidden="1" x14ac:dyDescent="0.3">
      <c r="A1578" s="76"/>
      <c r="B1578" s="34"/>
      <c r="C1578" s="39" t="s">
        <v>289</v>
      </c>
      <c r="D1578" s="95"/>
      <c r="E1578" s="93">
        <f t="shared" si="232"/>
        <v>0</v>
      </c>
      <c r="F1578" s="95"/>
      <c r="G1578" s="95"/>
      <c r="H1578" s="95"/>
      <c r="I1578" s="93">
        <f t="shared" si="233"/>
        <v>0</v>
      </c>
      <c r="J1578" s="95"/>
      <c r="K1578" s="95"/>
      <c r="L1578" s="95"/>
      <c r="M1578" s="93">
        <f t="shared" si="234"/>
        <v>0</v>
      </c>
      <c r="N1578" s="95"/>
      <c r="O1578" s="95"/>
      <c r="P1578" s="95"/>
      <c r="Q1578" s="55" t="e">
        <f t="shared" si="228"/>
        <v>#DIV/0!</v>
      </c>
      <c r="R1578" s="55" t="e">
        <f t="shared" si="229"/>
        <v>#DIV/0!</v>
      </c>
      <c r="S1578" s="55" t="e">
        <f t="shared" si="230"/>
        <v>#DIV/0!</v>
      </c>
      <c r="T1578" s="55" t="e">
        <f t="shared" si="231"/>
        <v>#DIV/0!</v>
      </c>
      <c r="U1578" s="33" t="e">
        <f>M1578/#REF!%</f>
        <v>#REF!</v>
      </c>
    </row>
    <row r="1579" spans="1:21" ht="41.4" hidden="1" x14ac:dyDescent="0.3">
      <c r="A1579" s="76"/>
      <c r="B1579" s="34"/>
      <c r="C1579" s="39" t="s">
        <v>290</v>
      </c>
      <c r="D1579" s="95"/>
      <c r="E1579" s="93">
        <f t="shared" si="232"/>
        <v>0</v>
      </c>
      <c r="F1579" s="95"/>
      <c r="G1579" s="95"/>
      <c r="H1579" s="95"/>
      <c r="I1579" s="93">
        <f t="shared" si="233"/>
        <v>0</v>
      </c>
      <c r="J1579" s="95"/>
      <c r="K1579" s="95"/>
      <c r="L1579" s="95"/>
      <c r="M1579" s="93">
        <f t="shared" si="234"/>
        <v>0</v>
      </c>
      <c r="N1579" s="95"/>
      <c r="O1579" s="95"/>
      <c r="P1579" s="95"/>
      <c r="Q1579" s="55" t="e">
        <f t="shared" si="228"/>
        <v>#DIV/0!</v>
      </c>
      <c r="R1579" s="55" t="e">
        <f t="shared" si="229"/>
        <v>#DIV/0!</v>
      </c>
      <c r="S1579" s="55" t="e">
        <f t="shared" si="230"/>
        <v>#DIV/0!</v>
      </c>
      <c r="T1579" s="55" t="e">
        <f t="shared" si="231"/>
        <v>#DIV/0!</v>
      </c>
      <c r="U1579" s="33" t="e">
        <f>M1579/#REF!%</f>
        <v>#REF!</v>
      </c>
    </row>
    <row r="1580" spans="1:21" ht="55.2" hidden="1" x14ac:dyDescent="0.3">
      <c r="A1580" s="76"/>
      <c r="B1580" s="34"/>
      <c r="C1580" s="39" t="s">
        <v>291</v>
      </c>
      <c r="D1580" s="95"/>
      <c r="E1580" s="93">
        <f t="shared" si="232"/>
        <v>0</v>
      </c>
      <c r="F1580" s="95"/>
      <c r="G1580" s="95"/>
      <c r="H1580" s="95"/>
      <c r="I1580" s="93">
        <f t="shared" si="233"/>
        <v>0</v>
      </c>
      <c r="J1580" s="95"/>
      <c r="K1580" s="95"/>
      <c r="L1580" s="95"/>
      <c r="M1580" s="93">
        <f t="shared" si="234"/>
        <v>0</v>
      </c>
      <c r="N1580" s="95"/>
      <c r="O1580" s="95"/>
      <c r="P1580" s="95"/>
      <c r="Q1580" s="55" t="e">
        <f t="shared" si="228"/>
        <v>#DIV/0!</v>
      </c>
      <c r="R1580" s="55" t="e">
        <f t="shared" si="229"/>
        <v>#DIV/0!</v>
      </c>
      <c r="S1580" s="55" t="e">
        <f t="shared" si="230"/>
        <v>#DIV/0!</v>
      </c>
      <c r="T1580" s="55" t="e">
        <f t="shared" si="231"/>
        <v>#DIV/0!</v>
      </c>
      <c r="U1580" s="33" t="e">
        <f>M1580/#REF!%</f>
        <v>#REF!</v>
      </c>
    </row>
    <row r="1581" spans="1:21" ht="27.6" hidden="1" x14ac:dyDescent="0.3">
      <c r="A1581" s="76"/>
      <c r="B1581" s="34"/>
      <c r="C1581" s="39" t="s">
        <v>292</v>
      </c>
      <c r="D1581" s="95"/>
      <c r="E1581" s="93">
        <f t="shared" si="232"/>
        <v>0</v>
      </c>
      <c r="F1581" s="95"/>
      <c r="G1581" s="95"/>
      <c r="H1581" s="95"/>
      <c r="I1581" s="93">
        <f t="shared" si="233"/>
        <v>0</v>
      </c>
      <c r="J1581" s="95"/>
      <c r="K1581" s="95"/>
      <c r="L1581" s="95"/>
      <c r="M1581" s="93">
        <f t="shared" si="234"/>
        <v>0</v>
      </c>
      <c r="N1581" s="95"/>
      <c r="O1581" s="95"/>
      <c r="P1581" s="95"/>
      <c r="Q1581" s="55" t="e">
        <f t="shared" si="228"/>
        <v>#DIV/0!</v>
      </c>
      <c r="R1581" s="55" t="e">
        <f t="shared" si="229"/>
        <v>#DIV/0!</v>
      </c>
      <c r="S1581" s="55" t="e">
        <f t="shared" si="230"/>
        <v>#DIV/0!</v>
      </c>
      <c r="T1581" s="55" t="e">
        <f t="shared" si="231"/>
        <v>#DIV/0!</v>
      </c>
      <c r="U1581" s="33" t="e">
        <f>M1581/#REF!%</f>
        <v>#REF!</v>
      </c>
    </row>
    <row r="1582" spans="1:21" ht="27.6" hidden="1" x14ac:dyDescent="0.3">
      <c r="A1582" s="76"/>
      <c r="B1582" s="34"/>
      <c r="C1582" s="39" t="s">
        <v>293</v>
      </c>
      <c r="D1582" s="95"/>
      <c r="E1582" s="93">
        <f t="shared" si="232"/>
        <v>0</v>
      </c>
      <c r="F1582" s="95"/>
      <c r="G1582" s="95"/>
      <c r="H1582" s="95"/>
      <c r="I1582" s="93">
        <f t="shared" si="233"/>
        <v>0</v>
      </c>
      <c r="J1582" s="95"/>
      <c r="K1582" s="95"/>
      <c r="L1582" s="95"/>
      <c r="M1582" s="93">
        <f t="shared" si="234"/>
        <v>0</v>
      </c>
      <c r="N1582" s="95"/>
      <c r="O1582" s="95"/>
      <c r="P1582" s="95"/>
      <c r="Q1582" s="55" t="e">
        <f t="shared" si="228"/>
        <v>#DIV/0!</v>
      </c>
      <c r="R1582" s="55" t="e">
        <f t="shared" si="229"/>
        <v>#DIV/0!</v>
      </c>
      <c r="S1582" s="55" t="e">
        <f t="shared" si="230"/>
        <v>#DIV/0!</v>
      </c>
      <c r="T1582" s="55" t="e">
        <f t="shared" si="231"/>
        <v>#DIV/0!</v>
      </c>
      <c r="U1582" s="33" t="e">
        <f>M1582/#REF!%</f>
        <v>#REF!</v>
      </c>
    </row>
    <row r="1583" spans="1:21" ht="13.8" hidden="1" x14ac:dyDescent="0.3">
      <c r="A1583" s="76"/>
      <c r="B1583" s="34"/>
      <c r="C1583" s="39" t="s">
        <v>294</v>
      </c>
      <c r="D1583" s="95"/>
      <c r="E1583" s="93">
        <f t="shared" si="232"/>
        <v>0</v>
      </c>
      <c r="F1583" s="95"/>
      <c r="G1583" s="95"/>
      <c r="H1583" s="95"/>
      <c r="I1583" s="93">
        <f t="shared" si="233"/>
        <v>0</v>
      </c>
      <c r="J1583" s="95"/>
      <c r="K1583" s="95"/>
      <c r="L1583" s="95"/>
      <c r="M1583" s="93">
        <f t="shared" si="234"/>
        <v>0</v>
      </c>
      <c r="N1583" s="95"/>
      <c r="O1583" s="95"/>
      <c r="P1583" s="95"/>
      <c r="Q1583" s="55" t="e">
        <f t="shared" si="228"/>
        <v>#DIV/0!</v>
      </c>
      <c r="R1583" s="55" t="e">
        <f t="shared" si="229"/>
        <v>#DIV/0!</v>
      </c>
      <c r="S1583" s="55" t="e">
        <f t="shared" si="230"/>
        <v>#DIV/0!</v>
      </c>
      <c r="T1583" s="55" t="e">
        <f t="shared" si="231"/>
        <v>#DIV/0!</v>
      </c>
      <c r="U1583" s="33" t="e">
        <f>M1583/#REF!%</f>
        <v>#REF!</v>
      </c>
    </row>
    <row r="1584" spans="1:21" ht="69" hidden="1" x14ac:dyDescent="0.3">
      <c r="A1584" s="76"/>
      <c r="B1584" s="34"/>
      <c r="C1584" s="39" t="s">
        <v>295</v>
      </c>
      <c r="D1584" s="95"/>
      <c r="E1584" s="93">
        <f t="shared" si="232"/>
        <v>0</v>
      </c>
      <c r="F1584" s="95"/>
      <c r="G1584" s="95"/>
      <c r="H1584" s="95"/>
      <c r="I1584" s="93">
        <f t="shared" si="233"/>
        <v>0</v>
      </c>
      <c r="J1584" s="95"/>
      <c r="K1584" s="95"/>
      <c r="L1584" s="95"/>
      <c r="M1584" s="93">
        <f t="shared" si="234"/>
        <v>0</v>
      </c>
      <c r="N1584" s="95"/>
      <c r="O1584" s="95"/>
      <c r="P1584" s="95"/>
      <c r="Q1584" s="55" t="e">
        <f t="shared" si="228"/>
        <v>#DIV/0!</v>
      </c>
      <c r="R1584" s="55" t="e">
        <f t="shared" si="229"/>
        <v>#DIV/0!</v>
      </c>
      <c r="S1584" s="55" t="e">
        <f t="shared" si="230"/>
        <v>#DIV/0!</v>
      </c>
      <c r="T1584" s="55" t="e">
        <f t="shared" si="231"/>
        <v>#DIV/0!</v>
      </c>
      <c r="U1584" s="33" t="e">
        <f>M1584/#REF!%</f>
        <v>#REF!</v>
      </c>
    </row>
    <row r="1585" spans="1:21" ht="27.6" hidden="1" x14ac:dyDescent="0.3">
      <c r="A1585" s="76"/>
      <c r="B1585" s="34"/>
      <c r="C1585" s="39" t="s">
        <v>296</v>
      </c>
      <c r="D1585" s="95"/>
      <c r="E1585" s="93">
        <f t="shared" si="232"/>
        <v>0</v>
      </c>
      <c r="F1585" s="95"/>
      <c r="G1585" s="95"/>
      <c r="H1585" s="95"/>
      <c r="I1585" s="93">
        <f t="shared" si="233"/>
        <v>0</v>
      </c>
      <c r="J1585" s="95"/>
      <c r="K1585" s="95"/>
      <c r="L1585" s="95"/>
      <c r="M1585" s="93">
        <f t="shared" si="234"/>
        <v>0</v>
      </c>
      <c r="N1585" s="95"/>
      <c r="O1585" s="95"/>
      <c r="P1585" s="95"/>
      <c r="Q1585" s="55" t="e">
        <f t="shared" si="228"/>
        <v>#DIV/0!</v>
      </c>
      <c r="R1585" s="55" t="e">
        <f t="shared" si="229"/>
        <v>#DIV/0!</v>
      </c>
      <c r="S1585" s="55" t="e">
        <f t="shared" si="230"/>
        <v>#DIV/0!</v>
      </c>
      <c r="T1585" s="55" t="e">
        <f t="shared" si="231"/>
        <v>#DIV/0!</v>
      </c>
      <c r="U1585" s="33" t="e">
        <f>M1585/#REF!%</f>
        <v>#REF!</v>
      </c>
    </row>
    <row r="1586" spans="1:21" ht="27.6" hidden="1" x14ac:dyDescent="0.3">
      <c r="A1586" s="76"/>
      <c r="B1586" s="34"/>
      <c r="C1586" s="38" t="s">
        <v>297</v>
      </c>
      <c r="D1586" s="95"/>
      <c r="E1586" s="93">
        <f t="shared" si="232"/>
        <v>0</v>
      </c>
      <c r="F1586" s="95"/>
      <c r="G1586" s="95"/>
      <c r="H1586" s="95"/>
      <c r="I1586" s="93">
        <f t="shared" si="233"/>
        <v>0</v>
      </c>
      <c r="J1586" s="95"/>
      <c r="K1586" s="95"/>
      <c r="L1586" s="95"/>
      <c r="M1586" s="93">
        <f t="shared" si="234"/>
        <v>0</v>
      </c>
      <c r="N1586" s="95"/>
      <c r="O1586" s="95"/>
      <c r="P1586" s="95"/>
      <c r="Q1586" s="55" t="e">
        <f t="shared" si="228"/>
        <v>#DIV/0!</v>
      </c>
      <c r="R1586" s="55" t="e">
        <f t="shared" si="229"/>
        <v>#DIV/0!</v>
      </c>
      <c r="S1586" s="55" t="e">
        <f t="shared" si="230"/>
        <v>#DIV/0!</v>
      </c>
      <c r="T1586" s="55" t="e">
        <f t="shared" si="231"/>
        <v>#DIV/0!</v>
      </c>
      <c r="U1586" s="33" t="e">
        <f>M1586/#REF!%</f>
        <v>#REF!</v>
      </c>
    </row>
    <row r="1587" spans="1:21" ht="13.8" hidden="1" x14ac:dyDescent="0.3">
      <c r="A1587" s="76"/>
      <c r="B1587" s="34"/>
      <c r="C1587" s="38" t="s">
        <v>298</v>
      </c>
      <c r="D1587" s="95"/>
      <c r="E1587" s="93">
        <f t="shared" si="232"/>
        <v>0</v>
      </c>
      <c r="F1587" s="95"/>
      <c r="G1587" s="95"/>
      <c r="H1587" s="95"/>
      <c r="I1587" s="93">
        <f t="shared" si="233"/>
        <v>0</v>
      </c>
      <c r="J1587" s="95"/>
      <c r="K1587" s="95"/>
      <c r="L1587" s="95"/>
      <c r="M1587" s="93">
        <f t="shared" si="234"/>
        <v>0</v>
      </c>
      <c r="N1587" s="95"/>
      <c r="O1587" s="95"/>
      <c r="P1587" s="95"/>
      <c r="Q1587" s="55" t="e">
        <f t="shared" si="228"/>
        <v>#DIV/0!</v>
      </c>
      <c r="R1587" s="55" t="e">
        <f t="shared" si="229"/>
        <v>#DIV/0!</v>
      </c>
      <c r="S1587" s="55" t="e">
        <f t="shared" si="230"/>
        <v>#DIV/0!</v>
      </c>
      <c r="T1587" s="55" t="e">
        <f t="shared" si="231"/>
        <v>#DIV/0!</v>
      </c>
      <c r="U1587" s="33" t="e">
        <f>M1587/#REF!%</f>
        <v>#REF!</v>
      </c>
    </row>
    <row r="1588" spans="1:21" ht="13.8" hidden="1" x14ac:dyDescent="0.3">
      <c r="A1588" s="76"/>
      <c r="B1588" s="34"/>
      <c r="C1588" s="38" t="s">
        <v>324</v>
      </c>
      <c r="D1588" s="95"/>
      <c r="E1588" s="93">
        <f t="shared" si="232"/>
        <v>0</v>
      </c>
      <c r="F1588" s="95"/>
      <c r="G1588" s="95"/>
      <c r="H1588" s="95"/>
      <c r="I1588" s="93">
        <f t="shared" si="233"/>
        <v>0</v>
      </c>
      <c r="J1588" s="95"/>
      <c r="K1588" s="95"/>
      <c r="L1588" s="95"/>
      <c r="M1588" s="93">
        <f t="shared" si="234"/>
        <v>0</v>
      </c>
      <c r="N1588" s="95"/>
      <c r="O1588" s="95"/>
      <c r="P1588" s="95"/>
      <c r="Q1588" s="55" t="e">
        <f t="shared" si="228"/>
        <v>#DIV/0!</v>
      </c>
      <c r="R1588" s="55" t="e">
        <f t="shared" si="229"/>
        <v>#DIV/0!</v>
      </c>
      <c r="S1588" s="55" t="e">
        <f t="shared" si="230"/>
        <v>#DIV/0!</v>
      </c>
      <c r="T1588" s="55" t="e">
        <f t="shared" si="231"/>
        <v>#DIV/0!</v>
      </c>
      <c r="U1588" s="33" t="e">
        <f>M1588/#REF!%</f>
        <v>#REF!</v>
      </c>
    </row>
    <row r="1589" spans="1:21" ht="55.2" hidden="1" x14ac:dyDescent="0.3">
      <c r="A1589" s="76"/>
      <c r="B1589" s="34"/>
      <c r="C1589" s="38" t="s">
        <v>325</v>
      </c>
      <c r="D1589" s="95"/>
      <c r="E1589" s="93">
        <f t="shared" si="232"/>
        <v>0</v>
      </c>
      <c r="F1589" s="95"/>
      <c r="G1589" s="95"/>
      <c r="H1589" s="95"/>
      <c r="I1589" s="93">
        <f t="shared" si="233"/>
        <v>0</v>
      </c>
      <c r="J1589" s="95"/>
      <c r="K1589" s="95"/>
      <c r="L1589" s="95"/>
      <c r="M1589" s="93">
        <f t="shared" si="234"/>
        <v>0</v>
      </c>
      <c r="N1589" s="95"/>
      <c r="O1589" s="95"/>
      <c r="P1589" s="95"/>
      <c r="Q1589" s="55" t="e">
        <f t="shared" si="228"/>
        <v>#DIV/0!</v>
      </c>
      <c r="R1589" s="55" t="e">
        <f t="shared" si="229"/>
        <v>#DIV/0!</v>
      </c>
      <c r="S1589" s="55" t="e">
        <f t="shared" si="230"/>
        <v>#DIV/0!</v>
      </c>
      <c r="T1589" s="55" t="e">
        <f t="shared" si="231"/>
        <v>#DIV/0!</v>
      </c>
      <c r="U1589" s="33" t="e">
        <f>M1589/#REF!%</f>
        <v>#REF!</v>
      </c>
    </row>
    <row r="1590" spans="1:21" ht="55.2" hidden="1" x14ac:dyDescent="0.3">
      <c r="A1590" s="76"/>
      <c r="B1590" s="34"/>
      <c r="C1590" s="38" t="s">
        <v>326</v>
      </c>
      <c r="D1590" s="95"/>
      <c r="E1590" s="93">
        <f t="shared" si="232"/>
        <v>0</v>
      </c>
      <c r="F1590" s="95"/>
      <c r="G1590" s="95"/>
      <c r="H1590" s="95"/>
      <c r="I1590" s="93">
        <f t="shared" si="233"/>
        <v>0</v>
      </c>
      <c r="J1590" s="95"/>
      <c r="K1590" s="95"/>
      <c r="L1590" s="95"/>
      <c r="M1590" s="93">
        <f t="shared" si="234"/>
        <v>0</v>
      </c>
      <c r="N1590" s="95"/>
      <c r="O1590" s="95"/>
      <c r="P1590" s="95"/>
      <c r="Q1590" s="55" t="e">
        <f t="shared" si="228"/>
        <v>#DIV/0!</v>
      </c>
      <c r="R1590" s="55" t="e">
        <f t="shared" si="229"/>
        <v>#DIV/0!</v>
      </c>
      <c r="S1590" s="55" t="e">
        <f t="shared" si="230"/>
        <v>#DIV/0!</v>
      </c>
      <c r="T1590" s="55" t="e">
        <f t="shared" si="231"/>
        <v>#DIV/0!</v>
      </c>
      <c r="U1590" s="33" t="e">
        <f>M1590/#REF!%</f>
        <v>#REF!</v>
      </c>
    </row>
    <row r="1591" spans="1:21" ht="41.4" hidden="1" x14ac:dyDescent="0.3">
      <c r="A1591" s="76"/>
      <c r="B1591" s="34"/>
      <c r="C1591" s="39" t="s">
        <v>327</v>
      </c>
      <c r="D1591" s="95"/>
      <c r="E1591" s="93">
        <f t="shared" si="232"/>
        <v>0</v>
      </c>
      <c r="F1591" s="95"/>
      <c r="G1591" s="95"/>
      <c r="H1591" s="95"/>
      <c r="I1591" s="93">
        <f t="shared" si="233"/>
        <v>0</v>
      </c>
      <c r="J1591" s="95"/>
      <c r="K1591" s="95"/>
      <c r="L1591" s="95"/>
      <c r="M1591" s="93">
        <f t="shared" si="234"/>
        <v>0</v>
      </c>
      <c r="N1591" s="95"/>
      <c r="O1591" s="95"/>
      <c r="P1591" s="95"/>
      <c r="Q1591" s="55" t="e">
        <f t="shared" si="228"/>
        <v>#DIV/0!</v>
      </c>
      <c r="R1591" s="55" t="e">
        <f t="shared" si="229"/>
        <v>#DIV/0!</v>
      </c>
      <c r="S1591" s="55" t="e">
        <f t="shared" si="230"/>
        <v>#DIV/0!</v>
      </c>
      <c r="T1591" s="55" t="e">
        <f t="shared" si="231"/>
        <v>#DIV/0!</v>
      </c>
      <c r="U1591" s="33" t="e">
        <f>M1591/#REF!%</f>
        <v>#REF!</v>
      </c>
    </row>
    <row r="1592" spans="1:21" ht="27.6" hidden="1" x14ac:dyDescent="0.3">
      <c r="A1592" s="76"/>
      <c r="B1592" s="34"/>
      <c r="C1592" s="39" t="s">
        <v>328</v>
      </c>
      <c r="D1592" s="95"/>
      <c r="E1592" s="93">
        <f t="shared" si="232"/>
        <v>0</v>
      </c>
      <c r="F1592" s="95"/>
      <c r="G1592" s="95"/>
      <c r="H1592" s="95"/>
      <c r="I1592" s="93">
        <f t="shared" si="233"/>
        <v>0</v>
      </c>
      <c r="J1592" s="95"/>
      <c r="K1592" s="95"/>
      <c r="L1592" s="95"/>
      <c r="M1592" s="93">
        <f t="shared" si="234"/>
        <v>0</v>
      </c>
      <c r="N1592" s="95"/>
      <c r="O1592" s="95"/>
      <c r="P1592" s="95"/>
      <c r="Q1592" s="55" t="e">
        <f t="shared" si="228"/>
        <v>#DIV/0!</v>
      </c>
      <c r="R1592" s="55" t="e">
        <f t="shared" si="229"/>
        <v>#DIV/0!</v>
      </c>
      <c r="S1592" s="55" t="e">
        <f t="shared" si="230"/>
        <v>#DIV/0!</v>
      </c>
      <c r="T1592" s="55" t="e">
        <f t="shared" si="231"/>
        <v>#DIV/0!</v>
      </c>
      <c r="U1592" s="33" t="e">
        <f>M1592/#REF!%</f>
        <v>#REF!</v>
      </c>
    </row>
    <row r="1593" spans="1:21" ht="27.6" hidden="1" x14ac:dyDescent="0.3">
      <c r="A1593" s="76"/>
      <c r="B1593" s="34"/>
      <c r="C1593" s="39" t="s">
        <v>329</v>
      </c>
      <c r="D1593" s="95"/>
      <c r="E1593" s="93">
        <f t="shared" si="232"/>
        <v>0</v>
      </c>
      <c r="F1593" s="95"/>
      <c r="G1593" s="95"/>
      <c r="H1593" s="95"/>
      <c r="I1593" s="93">
        <f t="shared" si="233"/>
        <v>0</v>
      </c>
      <c r="J1593" s="95"/>
      <c r="K1593" s="95"/>
      <c r="L1593" s="95"/>
      <c r="M1593" s="93">
        <f t="shared" si="234"/>
        <v>0</v>
      </c>
      <c r="N1593" s="95"/>
      <c r="O1593" s="95"/>
      <c r="P1593" s="95"/>
      <c r="Q1593" s="55" t="e">
        <f t="shared" si="228"/>
        <v>#DIV/0!</v>
      </c>
      <c r="R1593" s="55" t="e">
        <f t="shared" si="229"/>
        <v>#DIV/0!</v>
      </c>
      <c r="S1593" s="55" t="e">
        <f t="shared" si="230"/>
        <v>#DIV/0!</v>
      </c>
      <c r="T1593" s="55" t="e">
        <f t="shared" si="231"/>
        <v>#DIV/0!</v>
      </c>
      <c r="U1593" s="33" t="e">
        <f>M1593/#REF!%</f>
        <v>#REF!</v>
      </c>
    </row>
    <row r="1594" spans="1:21" ht="55.2" hidden="1" x14ac:dyDescent="0.3">
      <c r="A1594" s="76"/>
      <c r="B1594" s="34"/>
      <c r="C1594" s="39" t="s">
        <v>330</v>
      </c>
      <c r="D1594" s="95"/>
      <c r="E1594" s="93">
        <f t="shared" si="232"/>
        <v>0</v>
      </c>
      <c r="F1594" s="95"/>
      <c r="G1594" s="95"/>
      <c r="H1594" s="95"/>
      <c r="I1594" s="93">
        <f t="shared" si="233"/>
        <v>0</v>
      </c>
      <c r="J1594" s="95"/>
      <c r="K1594" s="95"/>
      <c r="L1594" s="95"/>
      <c r="M1594" s="93">
        <f t="shared" si="234"/>
        <v>0</v>
      </c>
      <c r="N1594" s="95"/>
      <c r="O1594" s="95"/>
      <c r="P1594" s="95"/>
      <c r="Q1594" s="55" t="e">
        <f t="shared" si="228"/>
        <v>#DIV/0!</v>
      </c>
      <c r="R1594" s="55" t="e">
        <f t="shared" si="229"/>
        <v>#DIV/0!</v>
      </c>
      <c r="S1594" s="55" t="e">
        <f t="shared" si="230"/>
        <v>#DIV/0!</v>
      </c>
      <c r="T1594" s="55" t="e">
        <f t="shared" si="231"/>
        <v>#DIV/0!</v>
      </c>
      <c r="U1594" s="33" t="e">
        <f>M1594/#REF!%</f>
        <v>#REF!</v>
      </c>
    </row>
    <row r="1595" spans="1:21" ht="55.2" hidden="1" x14ac:dyDescent="0.3">
      <c r="A1595" s="76"/>
      <c r="B1595" s="34"/>
      <c r="C1595" s="39" t="s">
        <v>331</v>
      </c>
      <c r="D1595" s="95"/>
      <c r="E1595" s="93">
        <f t="shared" si="232"/>
        <v>0</v>
      </c>
      <c r="F1595" s="95"/>
      <c r="G1595" s="95"/>
      <c r="H1595" s="95"/>
      <c r="I1595" s="93">
        <f t="shared" si="233"/>
        <v>0</v>
      </c>
      <c r="J1595" s="95"/>
      <c r="K1595" s="95"/>
      <c r="L1595" s="95"/>
      <c r="M1595" s="93">
        <f t="shared" si="234"/>
        <v>0</v>
      </c>
      <c r="N1595" s="95"/>
      <c r="O1595" s="95"/>
      <c r="P1595" s="95"/>
      <c r="Q1595" s="55" t="e">
        <f t="shared" si="228"/>
        <v>#DIV/0!</v>
      </c>
      <c r="R1595" s="55" t="e">
        <f t="shared" si="229"/>
        <v>#DIV/0!</v>
      </c>
      <c r="S1595" s="55" t="e">
        <f t="shared" si="230"/>
        <v>#DIV/0!</v>
      </c>
      <c r="T1595" s="55" t="e">
        <f t="shared" si="231"/>
        <v>#DIV/0!</v>
      </c>
      <c r="U1595" s="33" t="e">
        <f>M1595/#REF!%</f>
        <v>#REF!</v>
      </c>
    </row>
    <row r="1596" spans="1:21" ht="82.8" hidden="1" x14ac:dyDescent="0.3">
      <c r="A1596" s="76"/>
      <c r="B1596" s="34"/>
      <c r="C1596" s="39" t="s">
        <v>332</v>
      </c>
      <c r="D1596" s="95"/>
      <c r="E1596" s="93">
        <f t="shared" si="232"/>
        <v>0</v>
      </c>
      <c r="F1596" s="95"/>
      <c r="G1596" s="95"/>
      <c r="H1596" s="95"/>
      <c r="I1596" s="93">
        <f t="shared" si="233"/>
        <v>0</v>
      </c>
      <c r="J1596" s="95"/>
      <c r="K1596" s="95"/>
      <c r="L1596" s="95"/>
      <c r="M1596" s="93">
        <f t="shared" si="234"/>
        <v>0</v>
      </c>
      <c r="N1596" s="95"/>
      <c r="O1596" s="95"/>
      <c r="P1596" s="95"/>
      <c r="Q1596" s="55" t="e">
        <f t="shared" si="228"/>
        <v>#DIV/0!</v>
      </c>
      <c r="R1596" s="55" t="e">
        <f t="shared" si="229"/>
        <v>#DIV/0!</v>
      </c>
      <c r="S1596" s="55" t="e">
        <f t="shared" si="230"/>
        <v>#DIV/0!</v>
      </c>
      <c r="T1596" s="55" t="e">
        <f t="shared" si="231"/>
        <v>#DIV/0!</v>
      </c>
      <c r="U1596" s="33" t="e">
        <f>M1596/#REF!%</f>
        <v>#REF!</v>
      </c>
    </row>
    <row r="1597" spans="1:21" ht="41.4" hidden="1" x14ac:dyDescent="0.3">
      <c r="A1597" s="76"/>
      <c r="B1597" s="34"/>
      <c r="C1597" s="38" t="s">
        <v>333</v>
      </c>
      <c r="D1597" s="95"/>
      <c r="E1597" s="93">
        <f t="shared" si="232"/>
        <v>0</v>
      </c>
      <c r="F1597" s="95"/>
      <c r="G1597" s="95"/>
      <c r="H1597" s="95"/>
      <c r="I1597" s="93">
        <f t="shared" si="233"/>
        <v>0</v>
      </c>
      <c r="J1597" s="95"/>
      <c r="K1597" s="95"/>
      <c r="L1597" s="95"/>
      <c r="M1597" s="93">
        <f t="shared" si="234"/>
        <v>0</v>
      </c>
      <c r="N1597" s="95"/>
      <c r="O1597" s="95"/>
      <c r="P1597" s="95"/>
      <c r="Q1597" s="55" t="e">
        <f t="shared" si="228"/>
        <v>#DIV/0!</v>
      </c>
      <c r="R1597" s="55" t="e">
        <f t="shared" si="229"/>
        <v>#DIV/0!</v>
      </c>
      <c r="S1597" s="55" t="e">
        <f t="shared" si="230"/>
        <v>#DIV/0!</v>
      </c>
      <c r="T1597" s="55" t="e">
        <f t="shared" si="231"/>
        <v>#DIV/0!</v>
      </c>
      <c r="U1597" s="33" t="e">
        <f>M1597/#REF!%</f>
        <v>#REF!</v>
      </c>
    </row>
    <row r="1598" spans="1:21" ht="41.4" hidden="1" x14ac:dyDescent="0.3">
      <c r="A1598" s="76"/>
      <c r="B1598" s="34"/>
      <c r="C1598" s="38" t="s">
        <v>334</v>
      </c>
      <c r="D1598" s="95"/>
      <c r="E1598" s="93">
        <f t="shared" si="232"/>
        <v>0</v>
      </c>
      <c r="F1598" s="95"/>
      <c r="G1598" s="95"/>
      <c r="H1598" s="95"/>
      <c r="I1598" s="93">
        <f t="shared" si="233"/>
        <v>0</v>
      </c>
      <c r="J1598" s="95"/>
      <c r="K1598" s="95"/>
      <c r="L1598" s="95"/>
      <c r="M1598" s="93">
        <f t="shared" si="234"/>
        <v>0</v>
      </c>
      <c r="N1598" s="95"/>
      <c r="O1598" s="95"/>
      <c r="P1598" s="95"/>
      <c r="Q1598" s="55" t="e">
        <f t="shared" si="228"/>
        <v>#DIV/0!</v>
      </c>
      <c r="R1598" s="55" t="e">
        <f t="shared" si="229"/>
        <v>#DIV/0!</v>
      </c>
      <c r="S1598" s="55" t="e">
        <f t="shared" si="230"/>
        <v>#DIV/0!</v>
      </c>
      <c r="T1598" s="55" t="e">
        <f t="shared" si="231"/>
        <v>#DIV/0!</v>
      </c>
      <c r="U1598" s="33" t="e">
        <f>M1598/#REF!%</f>
        <v>#REF!</v>
      </c>
    </row>
    <row r="1599" spans="1:21" ht="27.6" hidden="1" x14ac:dyDescent="0.3">
      <c r="A1599" s="76"/>
      <c r="B1599" s="34"/>
      <c r="C1599" s="39" t="s">
        <v>335</v>
      </c>
      <c r="D1599" s="95"/>
      <c r="E1599" s="93">
        <f t="shared" si="232"/>
        <v>0</v>
      </c>
      <c r="F1599" s="95"/>
      <c r="G1599" s="95"/>
      <c r="H1599" s="95"/>
      <c r="I1599" s="93">
        <f t="shared" si="233"/>
        <v>0</v>
      </c>
      <c r="J1599" s="95"/>
      <c r="K1599" s="95"/>
      <c r="L1599" s="95"/>
      <c r="M1599" s="93">
        <f t="shared" si="234"/>
        <v>0</v>
      </c>
      <c r="N1599" s="95"/>
      <c r="O1599" s="95"/>
      <c r="P1599" s="95"/>
      <c r="Q1599" s="55" t="e">
        <f t="shared" si="228"/>
        <v>#DIV/0!</v>
      </c>
      <c r="R1599" s="55" t="e">
        <f t="shared" si="229"/>
        <v>#DIV/0!</v>
      </c>
      <c r="S1599" s="55" t="e">
        <f t="shared" si="230"/>
        <v>#DIV/0!</v>
      </c>
      <c r="T1599" s="55" t="e">
        <f t="shared" si="231"/>
        <v>#DIV/0!</v>
      </c>
      <c r="U1599" s="33" t="e">
        <f>M1599/#REF!%</f>
        <v>#REF!</v>
      </c>
    </row>
    <row r="1600" spans="1:21" ht="55.2" hidden="1" x14ac:dyDescent="0.3">
      <c r="A1600" s="76"/>
      <c r="B1600" s="34"/>
      <c r="C1600" s="39" t="s">
        <v>336</v>
      </c>
      <c r="D1600" s="95"/>
      <c r="E1600" s="93">
        <f t="shared" si="232"/>
        <v>0</v>
      </c>
      <c r="F1600" s="95"/>
      <c r="G1600" s="95"/>
      <c r="H1600" s="95"/>
      <c r="I1600" s="93">
        <f t="shared" si="233"/>
        <v>0</v>
      </c>
      <c r="J1600" s="95"/>
      <c r="K1600" s="95"/>
      <c r="L1600" s="95"/>
      <c r="M1600" s="93">
        <f t="shared" si="234"/>
        <v>0</v>
      </c>
      <c r="N1600" s="95"/>
      <c r="O1600" s="95"/>
      <c r="P1600" s="95"/>
      <c r="Q1600" s="55" t="e">
        <f t="shared" si="228"/>
        <v>#DIV/0!</v>
      </c>
      <c r="R1600" s="55" t="e">
        <f t="shared" si="229"/>
        <v>#DIV/0!</v>
      </c>
      <c r="S1600" s="55" t="e">
        <f t="shared" si="230"/>
        <v>#DIV/0!</v>
      </c>
      <c r="T1600" s="55" t="e">
        <f t="shared" si="231"/>
        <v>#DIV/0!</v>
      </c>
      <c r="U1600" s="33" t="e">
        <f>M1600/#REF!%</f>
        <v>#REF!</v>
      </c>
    </row>
    <row r="1601" spans="1:21" ht="27.6" hidden="1" x14ac:dyDescent="0.3">
      <c r="A1601" s="76"/>
      <c r="B1601" s="34"/>
      <c r="C1601" s="39" t="s">
        <v>337</v>
      </c>
      <c r="D1601" s="95"/>
      <c r="E1601" s="93">
        <f t="shared" si="232"/>
        <v>0</v>
      </c>
      <c r="F1601" s="95"/>
      <c r="G1601" s="95"/>
      <c r="H1601" s="95"/>
      <c r="I1601" s="93">
        <f t="shared" si="233"/>
        <v>0</v>
      </c>
      <c r="J1601" s="95"/>
      <c r="K1601" s="95"/>
      <c r="L1601" s="95"/>
      <c r="M1601" s="93">
        <f t="shared" si="234"/>
        <v>0</v>
      </c>
      <c r="N1601" s="95"/>
      <c r="O1601" s="95"/>
      <c r="P1601" s="95"/>
      <c r="Q1601" s="55" t="e">
        <f t="shared" si="228"/>
        <v>#DIV/0!</v>
      </c>
      <c r="R1601" s="55" t="e">
        <f t="shared" si="229"/>
        <v>#DIV/0!</v>
      </c>
      <c r="S1601" s="55" t="e">
        <f t="shared" si="230"/>
        <v>#DIV/0!</v>
      </c>
      <c r="T1601" s="55" t="e">
        <f t="shared" si="231"/>
        <v>#DIV/0!</v>
      </c>
      <c r="U1601" s="33" t="e">
        <f>M1601/#REF!%</f>
        <v>#REF!</v>
      </c>
    </row>
    <row r="1602" spans="1:21" ht="82.8" hidden="1" x14ac:dyDescent="0.3">
      <c r="A1602" s="76"/>
      <c r="B1602" s="34"/>
      <c r="C1602" s="39" t="s">
        <v>338</v>
      </c>
      <c r="D1602" s="95"/>
      <c r="E1602" s="93">
        <f t="shared" si="232"/>
        <v>0</v>
      </c>
      <c r="F1602" s="95"/>
      <c r="G1602" s="95"/>
      <c r="H1602" s="95"/>
      <c r="I1602" s="93">
        <f t="shared" si="233"/>
        <v>0</v>
      </c>
      <c r="J1602" s="95"/>
      <c r="K1602" s="95"/>
      <c r="L1602" s="95"/>
      <c r="M1602" s="93">
        <f t="shared" si="234"/>
        <v>0</v>
      </c>
      <c r="N1602" s="95"/>
      <c r="O1602" s="95"/>
      <c r="P1602" s="95"/>
      <c r="Q1602" s="55" t="e">
        <f t="shared" si="228"/>
        <v>#DIV/0!</v>
      </c>
      <c r="R1602" s="55" t="e">
        <f t="shared" si="229"/>
        <v>#DIV/0!</v>
      </c>
      <c r="S1602" s="55" t="e">
        <f t="shared" si="230"/>
        <v>#DIV/0!</v>
      </c>
      <c r="T1602" s="55" t="e">
        <f t="shared" si="231"/>
        <v>#DIV/0!</v>
      </c>
      <c r="U1602" s="33" t="e">
        <f>M1602/#REF!%</f>
        <v>#REF!</v>
      </c>
    </row>
    <row r="1603" spans="1:21" ht="13.8" hidden="1" x14ac:dyDescent="0.3">
      <c r="A1603" s="76"/>
      <c r="B1603" s="34"/>
      <c r="C1603" s="39" t="s">
        <v>339</v>
      </c>
      <c r="D1603" s="95"/>
      <c r="E1603" s="93">
        <f t="shared" si="232"/>
        <v>0</v>
      </c>
      <c r="F1603" s="95"/>
      <c r="G1603" s="95"/>
      <c r="H1603" s="95"/>
      <c r="I1603" s="93">
        <f t="shared" si="233"/>
        <v>0</v>
      </c>
      <c r="J1603" s="95"/>
      <c r="K1603" s="95"/>
      <c r="L1603" s="95"/>
      <c r="M1603" s="93">
        <f t="shared" si="234"/>
        <v>0</v>
      </c>
      <c r="N1603" s="95"/>
      <c r="O1603" s="95"/>
      <c r="P1603" s="95"/>
      <c r="Q1603" s="55" t="e">
        <f t="shared" si="228"/>
        <v>#DIV/0!</v>
      </c>
      <c r="R1603" s="55" t="e">
        <f t="shared" si="229"/>
        <v>#DIV/0!</v>
      </c>
      <c r="S1603" s="55" t="e">
        <f t="shared" si="230"/>
        <v>#DIV/0!</v>
      </c>
      <c r="T1603" s="55" t="e">
        <f t="shared" si="231"/>
        <v>#DIV/0!</v>
      </c>
      <c r="U1603" s="33" t="e">
        <f>M1603/#REF!%</f>
        <v>#REF!</v>
      </c>
    </row>
    <row r="1604" spans="1:21" ht="82.8" hidden="1" x14ac:dyDescent="0.3">
      <c r="A1604" s="76"/>
      <c r="B1604" s="34"/>
      <c r="C1604" s="39" t="s">
        <v>340</v>
      </c>
      <c r="D1604" s="95"/>
      <c r="E1604" s="93">
        <f t="shared" si="232"/>
        <v>0</v>
      </c>
      <c r="F1604" s="95"/>
      <c r="G1604" s="95"/>
      <c r="H1604" s="95"/>
      <c r="I1604" s="93">
        <f t="shared" si="233"/>
        <v>0</v>
      </c>
      <c r="J1604" s="95"/>
      <c r="K1604" s="95"/>
      <c r="L1604" s="95"/>
      <c r="M1604" s="93">
        <f t="shared" si="234"/>
        <v>0</v>
      </c>
      <c r="N1604" s="95"/>
      <c r="O1604" s="95"/>
      <c r="P1604" s="95"/>
      <c r="Q1604" s="55" t="e">
        <f t="shared" si="228"/>
        <v>#DIV/0!</v>
      </c>
      <c r="R1604" s="55" t="e">
        <f t="shared" si="229"/>
        <v>#DIV/0!</v>
      </c>
      <c r="S1604" s="55" t="e">
        <f t="shared" si="230"/>
        <v>#DIV/0!</v>
      </c>
      <c r="T1604" s="55" t="e">
        <f t="shared" si="231"/>
        <v>#DIV/0!</v>
      </c>
      <c r="U1604" s="33" t="e">
        <f>M1604/#REF!%</f>
        <v>#REF!</v>
      </c>
    </row>
    <row r="1605" spans="1:21" ht="27.6" hidden="1" x14ac:dyDescent="0.3">
      <c r="A1605" s="76"/>
      <c r="B1605" s="34"/>
      <c r="C1605" s="39" t="s">
        <v>341</v>
      </c>
      <c r="D1605" s="95"/>
      <c r="E1605" s="93">
        <f t="shared" si="232"/>
        <v>0</v>
      </c>
      <c r="F1605" s="95"/>
      <c r="G1605" s="95"/>
      <c r="H1605" s="95"/>
      <c r="I1605" s="93">
        <f t="shared" si="233"/>
        <v>0</v>
      </c>
      <c r="J1605" s="95"/>
      <c r="K1605" s="95"/>
      <c r="L1605" s="95"/>
      <c r="M1605" s="93">
        <f t="shared" si="234"/>
        <v>0</v>
      </c>
      <c r="N1605" s="95"/>
      <c r="O1605" s="95"/>
      <c r="P1605" s="95"/>
      <c r="Q1605" s="55" t="e">
        <f t="shared" si="228"/>
        <v>#DIV/0!</v>
      </c>
      <c r="R1605" s="55" t="e">
        <f t="shared" si="229"/>
        <v>#DIV/0!</v>
      </c>
      <c r="S1605" s="55" t="e">
        <f t="shared" si="230"/>
        <v>#DIV/0!</v>
      </c>
      <c r="T1605" s="55" t="e">
        <f t="shared" si="231"/>
        <v>#DIV/0!</v>
      </c>
      <c r="U1605" s="33" t="e">
        <f>M1605/#REF!%</f>
        <v>#REF!</v>
      </c>
    </row>
    <row r="1606" spans="1:21" ht="27.6" hidden="1" x14ac:dyDescent="0.3">
      <c r="A1606" s="76"/>
      <c r="B1606" s="34"/>
      <c r="C1606" s="39" t="s">
        <v>342</v>
      </c>
      <c r="D1606" s="95"/>
      <c r="E1606" s="93">
        <f t="shared" si="232"/>
        <v>0</v>
      </c>
      <c r="F1606" s="95"/>
      <c r="G1606" s="95"/>
      <c r="H1606" s="95"/>
      <c r="I1606" s="93">
        <f t="shared" si="233"/>
        <v>0</v>
      </c>
      <c r="J1606" s="95"/>
      <c r="K1606" s="95"/>
      <c r="L1606" s="95"/>
      <c r="M1606" s="93">
        <f t="shared" si="234"/>
        <v>0</v>
      </c>
      <c r="N1606" s="95"/>
      <c r="O1606" s="95"/>
      <c r="P1606" s="95"/>
      <c r="Q1606" s="55" t="e">
        <f t="shared" si="228"/>
        <v>#DIV/0!</v>
      </c>
      <c r="R1606" s="55" t="e">
        <f t="shared" si="229"/>
        <v>#DIV/0!</v>
      </c>
      <c r="S1606" s="55" t="e">
        <f t="shared" si="230"/>
        <v>#DIV/0!</v>
      </c>
      <c r="T1606" s="55" t="e">
        <f t="shared" si="231"/>
        <v>#DIV/0!</v>
      </c>
      <c r="U1606" s="33" t="e">
        <f>M1606/#REF!%</f>
        <v>#REF!</v>
      </c>
    </row>
    <row r="1607" spans="1:21" ht="27.6" hidden="1" x14ac:dyDescent="0.3">
      <c r="A1607" s="76"/>
      <c r="B1607" s="34"/>
      <c r="C1607" s="39" t="s">
        <v>343</v>
      </c>
      <c r="D1607" s="95"/>
      <c r="E1607" s="93">
        <f t="shared" si="232"/>
        <v>0</v>
      </c>
      <c r="F1607" s="95"/>
      <c r="G1607" s="95"/>
      <c r="H1607" s="95"/>
      <c r="I1607" s="93">
        <f t="shared" si="233"/>
        <v>0</v>
      </c>
      <c r="J1607" s="95"/>
      <c r="K1607" s="95"/>
      <c r="L1607" s="95"/>
      <c r="M1607" s="93">
        <f t="shared" si="234"/>
        <v>0</v>
      </c>
      <c r="N1607" s="95"/>
      <c r="O1607" s="95"/>
      <c r="P1607" s="95"/>
      <c r="Q1607" s="55" t="e">
        <f t="shared" si="228"/>
        <v>#DIV/0!</v>
      </c>
      <c r="R1607" s="55" t="e">
        <f t="shared" si="229"/>
        <v>#DIV/0!</v>
      </c>
      <c r="S1607" s="55" t="e">
        <f t="shared" si="230"/>
        <v>#DIV/0!</v>
      </c>
      <c r="T1607" s="55" t="e">
        <f t="shared" si="231"/>
        <v>#DIV/0!</v>
      </c>
      <c r="U1607" s="33" t="e">
        <f>M1607/#REF!%</f>
        <v>#REF!</v>
      </c>
    </row>
    <row r="1608" spans="1:21" ht="27.6" hidden="1" x14ac:dyDescent="0.3">
      <c r="A1608" s="76"/>
      <c r="B1608" s="34"/>
      <c r="C1608" s="39" t="s">
        <v>344</v>
      </c>
      <c r="D1608" s="95"/>
      <c r="E1608" s="93">
        <f t="shared" si="232"/>
        <v>0</v>
      </c>
      <c r="F1608" s="95"/>
      <c r="G1608" s="95"/>
      <c r="H1608" s="95"/>
      <c r="I1608" s="93">
        <f t="shared" si="233"/>
        <v>0</v>
      </c>
      <c r="J1608" s="95"/>
      <c r="K1608" s="95"/>
      <c r="L1608" s="95"/>
      <c r="M1608" s="93">
        <f t="shared" si="234"/>
        <v>0</v>
      </c>
      <c r="N1608" s="95"/>
      <c r="O1608" s="95"/>
      <c r="P1608" s="95"/>
      <c r="Q1608" s="55" t="e">
        <f t="shared" si="228"/>
        <v>#DIV/0!</v>
      </c>
      <c r="R1608" s="55" t="e">
        <f t="shared" si="229"/>
        <v>#DIV/0!</v>
      </c>
      <c r="S1608" s="55" t="e">
        <f t="shared" si="230"/>
        <v>#DIV/0!</v>
      </c>
      <c r="T1608" s="55" t="e">
        <f t="shared" si="231"/>
        <v>#DIV/0!</v>
      </c>
      <c r="U1608" s="33" t="e">
        <f>M1608/#REF!%</f>
        <v>#REF!</v>
      </c>
    </row>
    <row r="1609" spans="1:21" ht="13.8" hidden="1" x14ac:dyDescent="0.3">
      <c r="A1609" s="76"/>
      <c r="B1609" s="34"/>
      <c r="C1609" s="39" t="s">
        <v>345</v>
      </c>
      <c r="D1609" s="95"/>
      <c r="E1609" s="93">
        <f t="shared" si="232"/>
        <v>0</v>
      </c>
      <c r="F1609" s="95"/>
      <c r="G1609" s="95"/>
      <c r="H1609" s="95"/>
      <c r="I1609" s="93">
        <f t="shared" si="233"/>
        <v>0</v>
      </c>
      <c r="J1609" s="95"/>
      <c r="K1609" s="95"/>
      <c r="L1609" s="95"/>
      <c r="M1609" s="93">
        <f t="shared" si="234"/>
        <v>0</v>
      </c>
      <c r="N1609" s="95"/>
      <c r="O1609" s="95"/>
      <c r="P1609" s="95"/>
      <c r="Q1609" s="55" t="e">
        <f t="shared" si="228"/>
        <v>#DIV/0!</v>
      </c>
      <c r="R1609" s="55" t="e">
        <f t="shared" si="229"/>
        <v>#DIV/0!</v>
      </c>
      <c r="S1609" s="55" t="e">
        <f t="shared" si="230"/>
        <v>#DIV/0!</v>
      </c>
      <c r="T1609" s="55" t="e">
        <f t="shared" si="231"/>
        <v>#DIV/0!</v>
      </c>
      <c r="U1609" s="33" t="e">
        <f>M1609/#REF!%</f>
        <v>#REF!</v>
      </c>
    </row>
    <row r="1610" spans="1:21" ht="69" hidden="1" x14ac:dyDescent="0.3">
      <c r="A1610" s="76"/>
      <c r="B1610" s="34" t="s">
        <v>246</v>
      </c>
      <c r="C1610" s="39" t="s">
        <v>346</v>
      </c>
      <c r="D1610" s="95"/>
      <c r="E1610" s="93">
        <f t="shared" si="232"/>
        <v>0</v>
      </c>
      <c r="F1610" s="95"/>
      <c r="G1610" s="95"/>
      <c r="H1610" s="95"/>
      <c r="I1610" s="93">
        <f t="shared" si="233"/>
        <v>0</v>
      </c>
      <c r="J1610" s="95"/>
      <c r="K1610" s="95"/>
      <c r="L1610" s="95"/>
      <c r="M1610" s="93">
        <f t="shared" si="234"/>
        <v>0</v>
      </c>
      <c r="N1610" s="95"/>
      <c r="O1610" s="95"/>
      <c r="P1610" s="95"/>
      <c r="Q1610" s="55" t="e">
        <f t="shared" si="228"/>
        <v>#DIV/0!</v>
      </c>
      <c r="R1610" s="55" t="e">
        <f t="shared" si="229"/>
        <v>#DIV/0!</v>
      </c>
      <c r="S1610" s="55" t="e">
        <f t="shared" si="230"/>
        <v>#DIV/0!</v>
      </c>
      <c r="T1610" s="55" t="e">
        <f t="shared" si="231"/>
        <v>#DIV/0!</v>
      </c>
      <c r="U1610" s="33" t="e">
        <f>M1610/#REF!%</f>
        <v>#REF!</v>
      </c>
    </row>
    <row r="1611" spans="1:21" ht="55.2" hidden="1" x14ac:dyDescent="0.3">
      <c r="A1611" s="76" t="s">
        <v>25</v>
      </c>
      <c r="B1611" s="34"/>
      <c r="C1611" s="47" t="s">
        <v>307</v>
      </c>
      <c r="D1611" s="95"/>
      <c r="E1611" s="93">
        <f t="shared" si="232"/>
        <v>0</v>
      </c>
      <c r="F1611" s="95"/>
      <c r="G1611" s="95"/>
      <c r="H1611" s="95"/>
      <c r="I1611" s="93">
        <f t="shared" si="233"/>
        <v>0</v>
      </c>
      <c r="J1611" s="95"/>
      <c r="K1611" s="95"/>
      <c r="L1611" s="95"/>
      <c r="M1611" s="93">
        <f t="shared" si="234"/>
        <v>0</v>
      </c>
      <c r="N1611" s="95"/>
      <c r="O1611" s="95"/>
      <c r="P1611" s="95"/>
      <c r="Q1611" s="55" t="e">
        <f t="shared" ref="Q1611:Q1674" si="235">M1611/I1611*100</f>
        <v>#DIV/0!</v>
      </c>
      <c r="R1611" s="55" t="e">
        <f t="shared" ref="R1611:R1674" si="236">N1611/J1611*100</f>
        <v>#DIV/0!</v>
      </c>
      <c r="S1611" s="55" t="e">
        <f t="shared" ref="S1611:S1674" si="237">O1611/K1611*100</f>
        <v>#DIV/0!</v>
      </c>
      <c r="T1611" s="55" t="e">
        <f t="shared" ref="T1611:T1674" si="238">P1611/L1611*100</f>
        <v>#DIV/0!</v>
      </c>
      <c r="U1611" s="33" t="e">
        <f>M1611/#REF!%</f>
        <v>#REF!</v>
      </c>
    </row>
    <row r="1612" spans="1:21" ht="13.8" hidden="1" x14ac:dyDescent="0.3">
      <c r="A1612" s="76"/>
      <c r="B1612" s="34"/>
      <c r="C1612" s="36" t="s">
        <v>170</v>
      </c>
      <c r="D1612" s="95"/>
      <c r="E1612" s="93">
        <f t="shared" si="232"/>
        <v>0</v>
      </c>
      <c r="F1612" s="95"/>
      <c r="G1612" s="95"/>
      <c r="H1612" s="95"/>
      <c r="I1612" s="93">
        <f t="shared" si="233"/>
        <v>0</v>
      </c>
      <c r="J1612" s="95"/>
      <c r="K1612" s="95"/>
      <c r="L1612" s="95"/>
      <c r="M1612" s="93">
        <f t="shared" si="234"/>
        <v>0</v>
      </c>
      <c r="N1612" s="95"/>
      <c r="O1612" s="95"/>
      <c r="P1612" s="95"/>
      <c r="Q1612" s="55" t="e">
        <f t="shared" si="235"/>
        <v>#DIV/0!</v>
      </c>
      <c r="R1612" s="55" t="e">
        <f t="shared" si="236"/>
        <v>#DIV/0!</v>
      </c>
      <c r="S1612" s="55" t="e">
        <f t="shared" si="237"/>
        <v>#DIV/0!</v>
      </c>
      <c r="T1612" s="55" t="e">
        <f t="shared" si="238"/>
        <v>#DIV/0!</v>
      </c>
      <c r="U1612" s="33" t="e">
        <f>M1612/#REF!%</f>
        <v>#REF!</v>
      </c>
    </row>
    <row r="1613" spans="1:21" ht="15" hidden="1" customHeight="1" x14ac:dyDescent="0.3">
      <c r="A1613" s="76"/>
      <c r="B1613" s="34" t="s">
        <v>61</v>
      </c>
      <c r="C1613" s="37" t="s">
        <v>176</v>
      </c>
      <c r="D1613" s="106"/>
      <c r="E1613" s="93">
        <f t="shared" ref="E1613:E1676" si="239">F1613+G1613</f>
        <v>0</v>
      </c>
      <c r="F1613" s="106"/>
      <c r="G1613" s="106"/>
      <c r="H1613" s="106"/>
      <c r="I1613" s="93">
        <f t="shared" ref="I1613:I1676" si="240">J1613+K1613</f>
        <v>0</v>
      </c>
      <c r="J1613" s="106"/>
      <c r="K1613" s="106"/>
      <c r="L1613" s="106"/>
      <c r="M1613" s="93">
        <f t="shared" ref="M1613:M1676" si="241">N1613+O1613</f>
        <v>0</v>
      </c>
      <c r="N1613" s="106"/>
      <c r="O1613" s="106"/>
      <c r="P1613" s="106"/>
      <c r="Q1613" s="55" t="e">
        <f t="shared" si="235"/>
        <v>#DIV/0!</v>
      </c>
      <c r="R1613" s="55" t="e">
        <f t="shared" si="236"/>
        <v>#DIV/0!</v>
      </c>
      <c r="S1613" s="55" t="e">
        <f t="shared" si="237"/>
        <v>#DIV/0!</v>
      </c>
      <c r="T1613" s="55" t="e">
        <f t="shared" si="238"/>
        <v>#DIV/0!</v>
      </c>
      <c r="U1613" s="33" t="e">
        <f>M1613/#REF!%</f>
        <v>#REF!</v>
      </c>
    </row>
    <row r="1614" spans="1:21" ht="13.8" hidden="1" x14ac:dyDescent="0.3">
      <c r="A1614" s="76"/>
      <c r="B1614" s="34" t="s">
        <v>197</v>
      </c>
      <c r="C1614" s="37" t="s">
        <v>171</v>
      </c>
      <c r="D1614" s="95"/>
      <c r="E1614" s="93">
        <f t="shared" si="239"/>
        <v>0</v>
      </c>
      <c r="F1614" s="95"/>
      <c r="G1614" s="95"/>
      <c r="H1614" s="95"/>
      <c r="I1614" s="93">
        <f t="shared" si="240"/>
        <v>0</v>
      </c>
      <c r="J1614" s="95"/>
      <c r="K1614" s="95"/>
      <c r="L1614" s="95"/>
      <c r="M1614" s="93">
        <f t="shared" si="241"/>
        <v>0</v>
      </c>
      <c r="N1614" s="95"/>
      <c r="O1614" s="95"/>
      <c r="P1614" s="95"/>
      <c r="Q1614" s="55" t="e">
        <f t="shared" si="235"/>
        <v>#DIV/0!</v>
      </c>
      <c r="R1614" s="55" t="e">
        <f t="shared" si="236"/>
        <v>#DIV/0!</v>
      </c>
      <c r="S1614" s="55" t="e">
        <f t="shared" si="237"/>
        <v>#DIV/0!</v>
      </c>
      <c r="T1614" s="55" t="e">
        <f t="shared" si="238"/>
        <v>#DIV/0!</v>
      </c>
      <c r="U1614" s="33" t="e">
        <f>M1614/#REF!%</f>
        <v>#REF!</v>
      </c>
    </row>
    <row r="1615" spans="1:21" ht="13.8" hidden="1" x14ac:dyDescent="0.3">
      <c r="A1615" s="76"/>
      <c r="B1615" s="34" t="s">
        <v>198</v>
      </c>
      <c r="C1615" s="38" t="s">
        <v>172</v>
      </c>
      <c r="D1615" s="95"/>
      <c r="E1615" s="93">
        <f t="shared" si="239"/>
        <v>0</v>
      </c>
      <c r="F1615" s="95"/>
      <c r="G1615" s="95"/>
      <c r="H1615" s="95"/>
      <c r="I1615" s="93">
        <f t="shared" si="240"/>
        <v>0</v>
      </c>
      <c r="J1615" s="95"/>
      <c r="K1615" s="95"/>
      <c r="L1615" s="95"/>
      <c r="M1615" s="93">
        <f t="shared" si="241"/>
        <v>0</v>
      </c>
      <c r="N1615" s="95"/>
      <c r="O1615" s="95"/>
      <c r="P1615" s="95"/>
      <c r="Q1615" s="55" t="e">
        <f t="shared" si="235"/>
        <v>#DIV/0!</v>
      </c>
      <c r="R1615" s="55" t="e">
        <f t="shared" si="236"/>
        <v>#DIV/0!</v>
      </c>
      <c r="S1615" s="55" t="e">
        <f t="shared" si="237"/>
        <v>#DIV/0!</v>
      </c>
      <c r="T1615" s="55" t="e">
        <f t="shared" si="238"/>
        <v>#DIV/0!</v>
      </c>
      <c r="U1615" s="33" t="e">
        <f>M1615/#REF!%</f>
        <v>#REF!</v>
      </c>
    </row>
    <row r="1616" spans="1:21" ht="27.6" hidden="1" x14ac:dyDescent="0.3">
      <c r="A1616" s="76"/>
      <c r="B1616" s="34" t="s">
        <v>199</v>
      </c>
      <c r="C1616" s="39" t="s">
        <v>173</v>
      </c>
      <c r="D1616" s="95"/>
      <c r="E1616" s="93">
        <f t="shared" si="239"/>
        <v>0</v>
      </c>
      <c r="F1616" s="95"/>
      <c r="G1616" s="95"/>
      <c r="H1616" s="95"/>
      <c r="I1616" s="93">
        <f t="shared" si="240"/>
        <v>0</v>
      </c>
      <c r="J1616" s="95"/>
      <c r="K1616" s="95"/>
      <c r="L1616" s="95"/>
      <c r="M1616" s="93">
        <f t="shared" si="241"/>
        <v>0</v>
      </c>
      <c r="N1616" s="95"/>
      <c r="O1616" s="95"/>
      <c r="P1616" s="95"/>
      <c r="Q1616" s="55" t="e">
        <f t="shared" si="235"/>
        <v>#DIV/0!</v>
      </c>
      <c r="R1616" s="55" t="e">
        <f t="shared" si="236"/>
        <v>#DIV/0!</v>
      </c>
      <c r="S1616" s="55" t="e">
        <f t="shared" si="237"/>
        <v>#DIV/0!</v>
      </c>
      <c r="T1616" s="55" t="e">
        <f t="shared" si="238"/>
        <v>#DIV/0!</v>
      </c>
      <c r="U1616" s="33" t="e">
        <f>M1616/#REF!%</f>
        <v>#REF!</v>
      </c>
    </row>
    <row r="1617" spans="1:21" ht="27.6" hidden="1" x14ac:dyDescent="0.3">
      <c r="A1617" s="76"/>
      <c r="B1617" s="34" t="s">
        <v>200</v>
      </c>
      <c r="C1617" s="39" t="s">
        <v>174</v>
      </c>
      <c r="D1617" s="95"/>
      <c r="E1617" s="93">
        <f t="shared" si="239"/>
        <v>0</v>
      </c>
      <c r="F1617" s="95"/>
      <c r="G1617" s="95"/>
      <c r="H1617" s="95"/>
      <c r="I1617" s="93">
        <f t="shared" si="240"/>
        <v>0</v>
      </c>
      <c r="J1617" s="95"/>
      <c r="K1617" s="95"/>
      <c r="L1617" s="95"/>
      <c r="M1617" s="93">
        <f t="shared" si="241"/>
        <v>0</v>
      </c>
      <c r="N1617" s="95"/>
      <c r="O1617" s="95"/>
      <c r="P1617" s="95"/>
      <c r="Q1617" s="55" t="e">
        <f t="shared" si="235"/>
        <v>#DIV/0!</v>
      </c>
      <c r="R1617" s="55" t="e">
        <f t="shared" si="236"/>
        <v>#DIV/0!</v>
      </c>
      <c r="S1617" s="55" t="e">
        <f t="shared" si="237"/>
        <v>#DIV/0!</v>
      </c>
      <c r="T1617" s="55" t="e">
        <f t="shared" si="238"/>
        <v>#DIV/0!</v>
      </c>
      <c r="U1617" s="33" t="e">
        <f>M1617/#REF!%</f>
        <v>#REF!</v>
      </c>
    </row>
    <row r="1618" spans="1:21" ht="13.8" hidden="1" x14ac:dyDescent="0.3">
      <c r="A1618" s="76"/>
      <c r="B1618" s="34" t="s">
        <v>201</v>
      </c>
      <c r="C1618" s="38" t="s">
        <v>175</v>
      </c>
      <c r="D1618" s="95"/>
      <c r="E1618" s="93">
        <f t="shared" si="239"/>
        <v>0</v>
      </c>
      <c r="F1618" s="95"/>
      <c r="G1618" s="95"/>
      <c r="H1618" s="95"/>
      <c r="I1618" s="93">
        <f t="shared" si="240"/>
        <v>0</v>
      </c>
      <c r="J1618" s="95"/>
      <c r="K1618" s="95"/>
      <c r="L1618" s="95"/>
      <c r="M1618" s="93">
        <f t="shared" si="241"/>
        <v>0</v>
      </c>
      <c r="N1618" s="95"/>
      <c r="O1618" s="95"/>
      <c r="P1618" s="95"/>
      <c r="Q1618" s="55" t="e">
        <f t="shared" si="235"/>
        <v>#DIV/0!</v>
      </c>
      <c r="R1618" s="55" t="e">
        <f t="shared" si="236"/>
        <v>#DIV/0!</v>
      </c>
      <c r="S1618" s="55" t="e">
        <f t="shared" si="237"/>
        <v>#DIV/0!</v>
      </c>
      <c r="T1618" s="55" t="e">
        <f t="shared" si="238"/>
        <v>#DIV/0!</v>
      </c>
      <c r="U1618" s="33" t="e">
        <f>M1618/#REF!%</f>
        <v>#REF!</v>
      </c>
    </row>
    <row r="1619" spans="1:21" ht="13.8" hidden="1" x14ac:dyDescent="0.3">
      <c r="A1619" s="76"/>
      <c r="B1619" s="34" t="s">
        <v>202</v>
      </c>
      <c r="C1619" s="37" t="s">
        <v>176</v>
      </c>
      <c r="D1619" s="95"/>
      <c r="E1619" s="93">
        <f t="shared" si="239"/>
        <v>0</v>
      </c>
      <c r="F1619" s="95"/>
      <c r="G1619" s="95"/>
      <c r="H1619" s="95"/>
      <c r="I1619" s="93">
        <f t="shared" si="240"/>
        <v>0</v>
      </c>
      <c r="J1619" s="95"/>
      <c r="K1619" s="95"/>
      <c r="L1619" s="95"/>
      <c r="M1619" s="93">
        <f t="shared" si="241"/>
        <v>0</v>
      </c>
      <c r="N1619" s="95"/>
      <c r="O1619" s="95"/>
      <c r="P1619" s="95"/>
      <c r="Q1619" s="55" t="e">
        <f t="shared" si="235"/>
        <v>#DIV/0!</v>
      </c>
      <c r="R1619" s="55" t="e">
        <f t="shared" si="236"/>
        <v>#DIV/0!</v>
      </c>
      <c r="S1619" s="55" t="e">
        <f t="shared" si="237"/>
        <v>#DIV/0!</v>
      </c>
      <c r="T1619" s="55" t="e">
        <f t="shared" si="238"/>
        <v>#DIV/0!</v>
      </c>
      <c r="U1619" s="33" t="e">
        <f>M1619/#REF!%</f>
        <v>#REF!</v>
      </c>
    </row>
    <row r="1620" spans="1:21" ht="41.4" hidden="1" x14ac:dyDescent="0.3">
      <c r="A1620" s="76"/>
      <c r="B1620" s="34" t="s">
        <v>203</v>
      </c>
      <c r="C1620" s="38" t="s">
        <v>177</v>
      </c>
      <c r="D1620" s="95"/>
      <c r="E1620" s="93">
        <f t="shared" si="239"/>
        <v>0</v>
      </c>
      <c r="F1620" s="95"/>
      <c r="G1620" s="95"/>
      <c r="H1620" s="95"/>
      <c r="I1620" s="93">
        <f t="shared" si="240"/>
        <v>0</v>
      </c>
      <c r="J1620" s="95"/>
      <c r="K1620" s="95"/>
      <c r="L1620" s="95"/>
      <c r="M1620" s="93">
        <f t="shared" si="241"/>
        <v>0</v>
      </c>
      <c r="N1620" s="95"/>
      <c r="O1620" s="95"/>
      <c r="P1620" s="95"/>
      <c r="Q1620" s="55" t="e">
        <f t="shared" si="235"/>
        <v>#DIV/0!</v>
      </c>
      <c r="R1620" s="55" t="e">
        <f t="shared" si="236"/>
        <v>#DIV/0!</v>
      </c>
      <c r="S1620" s="55" t="e">
        <f t="shared" si="237"/>
        <v>#DIV/0!</v>
      </c>
      <c r="T1620" s="55" t="e">
        <f t="shared" si="238"/>
        <v>#DIV/0!</v>
      </c>
      <c r="U1620" s="33" t="e">
        <f>M1620/#REF!%</f>
        <v>#REF!</v>
      </c>
    </row>
    <row r="1621" spans="1:21" ht="13.8" hidden="1" x14ac:dyDescent="0.3">
      <c r="A1621" s="76"/>
      <c r="B1621" s="34" t="s">
        <v>204</v>
      </c>
      <c r="C1621" s="38" t="s">
        <v>178</v>
      </c>
      <c r="D1621" s="95"/>
      <c r="E1621" s="93">
        <f t="shared" si="239"/>
        <v>0</v>
      </c>
      <c r="F1621" s="95"/>
      <c r="G1621" s="95"/>
      <c r="H1621" s="95"/>
      <c r="I1621" s="93">
        <f t="shared" si="240"/>
        <v>0</v>
      </c>
      <c r="J1621" s="95"/>
      <c r="K1621" s="95"/>
      <c r="L1621" s="95"/>
      <c r="M1621" s="93">
        <f t="shared" si="241"/>
        <v>0</v>
      </c>
      <c r="N1621" s="95"/>
      <c r="O1621" s="95"/>
      <c r="P1621" s="95"/>
      <c r="Q1621" s="55" t="e">
        <f t="shared" si="235"/>
        <v>#DIV/0!</v>
      </c>
      <c r="R1621" s="55" t="e">
        <f t="shared" si="236"/>
        <v>#DIV/0!</v>
      </c>
      <c r="S1621" s="55" t="e">
        <f t="shared" si="237"/>
        <v>#DIV/0!</v>
      </c>
      <c r="T1621" s="55" t="e">
        <f t="shared" si="238"/>
        <v>#DIV/0!</v>
      </c>
      <c r="U1621" s="33" t="e">
        <f>M1621/#REF!%</f>
        <v>#REF!</v>
      </c>
    </row>
    <row r="1622" spans="1:21" ht="27.6" hidden="1" x14ac:dyDescent="0.3">
      <c r="A1622" s="76"/>
      <c r="B1622" s="34" t="s">
        <v>205</v>
      </c>
      <c r="C1622" s="39" t="s">
        <v>179</v>
      </c>
      <c r="D1622" s="95"/>
      <c r="E1622" s="93">
        <f t="shared" si="239"/>
        <v>0</v>
      </c>
      <c r="F1622" s="95"/>
      <c r="G1622" s="95"/>
      <c r="H1622" s="95"/>
      <c r="I1622" s="93">
        <f t="shared" si="240"/>
        <v>0</v>
      </c>
      <c r="J1622" s="95"/>
      <c r="K1622" s="95"/>
      <c r="L1622" s="95"/>
      <c r="M1622" s="93">
        <f t="shared" si="241"/>
        <v>0</v>
      </c>
      <c r="N1622" s="95"/>
      <c r="O1622" s="95"/>
      <c r="P1622" s="95"/>
      <c r="Q1622" s="55" t="e">
        <f t="shared" si="235"/>
        <v>#DIV/0!</v>
      </c>
      <c r="R1622" s="55" t="e">
        <f t="shared" si="236"/>
        <v>#DIV/0!</v>
      </c>
      <c r="S1622" s="55" t="e">
        <f t="shared" si="237"/>
        <v>#DIV/0!</v>
      </c>
      <c r="T1622" s="55" t="e">
        <f t="shared" si="238"/>
        <v>#DIV/0!</v>
      </c>
      <c r="U1622" s="33" t="e">
        <f>M1622/#REF!%</f>
        <v>#REF!</v>
      </c>
    </row>
    <row r="1623" spans="1:21" ht="27.6" hidden="1" x14ac:dyDescent="0.3">
      <c r="A1623" s="76"/>
      <c r="B1623" s="34" t="s">
        <v>206</v>
      </c>
      <c r="C1623" s="39" t="s">
        <v>180</v>
      </c>
      <c r="D1623" s="95"/>
      <c r="E1623" s="93">
        <f t="shared" si="239"/>
        <v>0</v>
      </c>
      <c r="F1623" s="95"/>
      <c r="G1623" s="95"/>
      <c r="H1623" s="95"/>
      <c r="I1623" s="93">
        <f t="shared" si="240"/>
        <v>0</v>
      </c>
      <c r="J1623" s="95"/>
      <c r="K1623" s="95"/>
      <c r="L1623" s="95"/>
      <c r="M1623" s="93">
        <f t="shared" si="241"/>
        <v>0</v>
      </c>
      <c r="N1623" s="95"/>
      <c r="O1623" s="95"/>
      <c r="P1623" s="95"/>
      <c r="Q1623" s="55" t="e">
        <f t="shared" si="235"/>
        <v>#DIV/0!</v>
      </c>
      <c r="R1623" s="55" t="e">
        <f t="shared" si="236"/>
        <v>#DIV/0!</v>
      </c>
      <c r="S1623" s="55" t="e">
        <f t="shared" si="237"/>
        <v>#DIV/0!</v>
      </c>
      <c r="T1623" s="55" t="e">
        <f t="shared" si="238"/>
        <v>#DIV/0!</v>
      </c>
      <c r="U1623" s="33" t="e">
        <f>M1623/#REF!%</f>
        <v>#REF!</v>
      </c>
    </row>
    <row r="1624" spans="1:21" ht="13.8" hidden="1" x14ac:dyDescent="0.3">
      <c r="A1624" s="76"/>
      <c r="B1624" s="34" t="s">
        <v>207</v>
      </c>
      <c r="C1624" s="38" t="s">
        <v>181</v>
      </c>
      <c r="D1624" s="95"/>
      <c r="E1624" s="93">
        <f t="shared" si="239"/>
        <v>0</v>
      </c>
      <c r="F1624" s="95"/>
      <c r="G1624" s="95"/>
      <c r="H1624" s="95"/>
      <c r="I1624" s="93">
        <f t="shared" si="240"/>
        <v>0</v>
      </c>
      <c r="J1624" s="95"/>
      <c r="K1624" s="95"/>
      <c r="L1624" s="95"/>
      <c r="M1624" s="93">
        <f t="shared" si="241"/>
        <v>0</v>
      </c>
      <c r="N1624" s="95"/>
      <c r="O1624" s="95"/>
      <c r="P1624" s="95"/>
      <c r="Q1624" s="55" t="e">
        <f t="shared" si="235"/>
        <v>#DIV/0!</v>
      </c>
      <c r="R1624" s="55" t="e">
        <f t="shared" si="236"/>
        <v>#DIV/0!</v>
      </c>
      <c r="S1624" s="55" t="e">
        <f t="shared" si="237"/>
        <v>#DIV/0!</v>
      </c>
      <c r="T1624" s="55" t="e">
        <f t="shared" si="238"/>
        <v>#DIV/0!</v>
      </c>
      <c r="U1624" s="33" t="e">
        <f>M1624/#REF!%</f>
        <v>#REF!</v>
      </c>
    </row>
    <row r="1625" spans="1:21" ht="27.6" hidden="1" x14ac:dyDescent="0.3">
      <c r="A1625" s="76"/>
      <c r="B1625" s="34" t="s">
        <v>208</v>
      </c>
      <c r="C1625" s="39" t="s">
        <v>182</v>
      </c>
      <c r="D1625" s="95"/>
      <c r="E1625" s="93">
        <f t="shared" si="239"/>
        <v>0</v>
      </c>
      <c r="F1625" s="95"/>
      <c r="G1625" s="95"/>
      <c r="H1625" s="95"/>
      <c r="I1625" s="93">
        <f t="shared" si="240"/>
        <v>0</v>
      </c>
      <c r="J1625" s="95"/>
      <c r="K1625" s="95"/>
      <c r="L1625" s="95"/>
      <c r="M1625" s="93">
        <f t="shared" si="241"/>
        <v>0</v>
      </c>
      <c r="N1625" s="95"/>
      <c r="O1625" s="95"/>
      <c r="P1625" s="95"/>
      <c r="Q1625" s="55" t="e">
        <f t="shared" si="235"/>
        <v>#DIV/0!</v>
      </c>
      <c r="R1625" s="55" t="e">
        <f t="shared" si="236"/>
        <v>#DIV/0!</v>
      </c>
      <c r="S1625" s="55" t="e">
        <f t="shared" si="237"/>
        <v>#DIV/0!</v>
      </c>
      <c r="T1625" s="55" t="e">
        <f t="shared" si="238"/>
        <v>#DIV/0!</v>
      </c>
      <c r="U1625" s="33" t="e">
        <f>M1625/#REF!%</f>
        <v>#REF!</v>
      </c>
    </row>
    <row r="1626" spans="1:21" ht="82.8" hidden="1" x14ac:dyDescent="0.3">
      <c r="A1626" s="76"/>
      <c r="B1626" s="34" t="s">
        <v>209</v>
      </c>
      <c r="C1626" s="39" t="s">
        <v>183</v>
      </c>
      <c r="D1626" s="95"/>
      <c r="E1626" s="93">
        <f t="shared" si="239"/>
        <v>0</v>
      </c>
      <c r="F1626" s="95"/>
      <c r="G1626" s="95"/>
      <c r="H1626" s="95"/>
      <c r="I1626" s="93">
        <f t="shared" si="240"/>
        <v>0</v>
      </c>
      <c r="J1626" s="95"/>
      <c r="K1626" s="95"/>
      <c r="L1626" s="95"/>
      <c r="M1626" s="93">
        <f t="shared" si="241"/>
        <v>0</v>
      </c>
      <c r="N1626" s="95"/>
      <c r="O1626" s="95"/>
      <c r="P1626" s="95"/>
      <c r="Q1626" s="55" t="e">
        <f t="shared" si="235"/>
        <v>#DIV/0!</v>
      </c>
      <c r="R1626" s="55" t="e">
        <f t="shared" si="236"/>
        <v>#DIV/0!</v>
      </c>
      <c r="S1626" s="55" t="e">
        <f t="shared" si="237"/>
        <v>#DIV/0!</v>
      </c>
      <c r="T1626" s="55" t="e">
        <f t="shared" si="238"/>
        <v>#DIV/0!</v>
      </c>
      <c r="U1626" s="33" t="e">
        <f>M1626/#REF!%</f>
        <v>#REF!</v>
      </c>
    </row>
    <row r="1627" spans="1:21" ht="151.80000000000001" hidden="1" x14ac:dyDescent="0.3">
      <c r="A1627" s="76"/>
      <c r="B1627" s="34" t="s">
        <v>210</v>
      </c>
      <c r="C1627" s="39" t="s">
        <v>285</v>
      </c>
      <c r="D1627" s="95"/>
      <c r="E1627" s="93">
        <f t="shared" si="239"/>
        <v>0</v>
      </c>
      <c r="F1627" s="95"/>
      <c r="G1627" s="95"/>
      <c r="H1627" s="95"/>
      <c r="I1627" s="93">
        <f t="shared" si="240"/>
        <v>0</v>
      </c>
      <c r="J1627" s="95"/>
      <c r="K1627" s="95"/>
      <c r="L1627" s="95"/>
      <c r="M1627" s="93">
        <f t="shared" si="241"/>
        <v>0</v>
      </c>
      <c r="N1627" s="95"/>
      <c r="O1627" s="95"/>
      <c r="P1627" s="95"/>
      <c r="Q1627" s="55" t="e">
        <f t="shared" si="235"/>
        <v>#DIV/0!</v>
      </c>
      <c r="R1627" s="55" t="e">
        <f t="shared" si="236"/>
        <v>#DIV/0!</v>
      </c>
      <c r="S1627" s="55" t="e">
        <f t="shared" si="237"/>
        <v>#DIV/0!</v>
      </c>
      <c r="T1627" s="55" t="e">
        <f t="shared" si="238"/>
        <v>#DIV/0!</v>
      </c>
      <c r="U1627" s="33" t="e">
        <f>M1627/#REF!%</f>
        <v>#REF!</v>
      </c>
    </row>
    <row r="1628" spans="1:21" ht="41.4" hidden="1" x14ac:dyDescent="0.3">
      <c r="A1628" s="76"/>
      <c r="B1628" s="34" t="s">
        <v>211</v>
      </c>
      <c r="C1628" s="39" t="s">
        <v>286</v>
      </c>
      <c r="D1628" s="95"/>
      <c r="E1628" s="93">
        <f t="shared" si="239"/>
        <v>0</v>
      </c>
      <c r="F1628" s="95"/>
      <c r="G1628" s="95"/>
      <c r="H1628" s="95"/>
      <c r="I1628" s="93">
        <f t="shared" si="240"/>
        <v>0</v>
      </c>
      <c r="J1628" s="95"/>
      <c r="K1628" s="95"/>
      <c r="L1628" s="95"/>
      <c r="M1628" s="93">
        <f t="shared" si="241"/>
        <v>0</v>
      </c>
      <c r="N1628" s="95"/>
      <c r="O1628" s="95"/>
      <c r="P1628" s="95"/>
      <c r="Q1628" s="55" t="e">
        <f t="shared" si="235"/>
        <v>#DIV/0!</v>
      </c>
      <c r="R1628" s="55" t="e">
        <f t="shared" si="236"/>
        <v>#DIV/0!</v>
      </c>
      <c r="S1628" s="55" t="e">
        <f t="shared" si="237"/>
        <v>#DIV/0!</v>
      </c>
      <c r="T1628" s="55" t="e">
        <f t="shared" si="238"/>
        <v>#DIV/0!</v>
      </c>
      <c r="U1628" s="33" t="e">
        <f>M1628/#REF!%</f>
        <v>#REF!</v>
      </c>
    </row>
    <row r="1629" spans="1:21" ht="41.4" hidden="1" x14ac:dyDescent="0.3">
      <c r="A1629" s="76"/>
      <c r="B1629" s="34" t="s">
        <v>212</v>
      </c>
      <c r="C1629" s="39" t="s">
        <v>287</v>
      </c>
      <c r="D1629" s="95"/>
      <c r="E1629" s="93">
        <f t="shared" si="239"/>
        <v>0</v>
      </c>
      <c r="F1629" s="95"/>
      <c r="G1629" s="95"/>
      <c r="H1629" s="95"/>
      <c r="I1629" s="93">
        <f t="shared" si="240"/>
        <v>0</v>
      </c>
      <c r="J1629" s="95"/>
      <c r="K1629" s="95"/>
      <c r="L1629" s="95"/>
      <c r="M1629" s="93">
        <f t="shared" si="241"/>
        <v>0</v>
      </c>
      <c r="N1629" s="95"/>
      <c r="O1629" s="95"/>
      <c r="P1629" s="95"/>
      <c r="Q1629" s="55" t="e">
        <f t="shared" si="235"/>
        <v>#DIV/0!</v>
      </c>
      <c r="R1629" s="55" t="e">
        <f t="shared" si="236"/>
        <v>#DIV/0!</v>
      </c>
      <c r="S1629" s="55" t="e">
        <f t="shared" si="237"/>
        <v>#DIV/0!</v>
      </c>
      <c r="T1629" s="55" t="e">
        <f t="shared" si="238"/>
        <v>#DIV/0!</v>
      </c>
      <c r="U1629" s="33" t="e">
        <f>M1629/#REF!%</f>
        <v>#REF!</v>
      </c>
    </row>
    <row r="1630" spans="1:21" ht="41.4" hidden="1" x14ac:dyDescent="0.3">
      <c r="A1630" s="76"/>
      <c r="B1630" s="34" t="s">
        <v>213</v>
      </c>
      <c r="C1630" s="39" t="s">
        <v>288</v>
      </c>
      <c r="D1630" s="95"/>
      <c r="E1630" s="93">
        <f t="shared" si="239"/>
        <v>0</v>
      </c>
      <c r="F1630" s="95"/>
      <c r="G1630" s="95"/>
      <c r="H1630" s="95"/>
      <c r="I1630" s="93">
        <f t="shared" si="240"/>
        <v>0</v>
      </c>
      <c r="J1630" s="95"/>
      <c r="K1630" s="95"/>
      <c r="L1630" s="95"/>
      <c r="M1630" s="93">
        <f t="shared" si="241"/>
        <v>0</v>
      </c>
      <c r="N1630" s="95"/>
      <c r="O1630" s="95"/>
      <c r="P1630" s="95"/>
      <c r="Q1630" s="55" t="e">
        <f t="shared" si="235"/>
        <v>#DIV/0!</v>
      </c>
      <c r="R1630" s="55" t="e">
        <f t="shared" si="236"/>
        <v>#DIV/0!</v>
      </c>
      <c r="S1630" s="55" t="e">
        <f t="shared" si="237"/>
        <v>#DIV/0!</v>
      </c>
      <c r="T1630" s="55" t="e">
        <f t="shared" si="238"/>
        <v>#DIV/0!</v>
      </c>
      <c r="U1630" s="33" t="e">
        <f>M1630/#REF!%</f>
        <v>#REF!</v>
      </c>
    </row>
    <row r="1631" spans="1:21" ht="27.6" hidden="1" x14ac:dyDescent="0.3">
      <c r="A1631" s="76"/>
      <c r="B1631" s="34" t="s">
        <v>214</v>
      </c>
      <c r="C1631" s="39" t="s">
        <v>289</v>
      </c>
      <c r="D1631" s="95"/>
      <c r="E1631" s="93">
        <f t="shared" si="239"/>
        <v>0</v>
      </c>
      <c r="F1631" s="95"/>
      <c r="G1631" s="95"/>
      <c r="H1631" s="95"/>
      <c r="I1631" s="93">
        <f t="shared" si="240"/>
        <v>0</v>
      </c>
      <c r="J1631" s="95"/>
      <c r="K1631" s="95"/>
      <c r="L1631" s="95"/>
      <c r="M1631" s="93">
        <f t="shared" si="241"/>
        <v>0</v>
      </c>
      <c r="N1631" s="95"/>
      <c r="O1631" s="95"/>
      <c r="P1631" s="95"/>
      <c r="Q1631" s="55" t="e">
        <f t="shared" si="235"/>
        <v>#DIV/0!</v>
      </c>
      <c r="R1631" s="55" t="e">
        <f t="shared" si="236"/>
        <v>#DIV/0!</v>
      </c>
      <c r="S1631" s="55" t="e">
        <f t="shared" si="237"/>
        <v>#DIV/0!</v>
      </c>
      <c r="T1631" s="55" t="e">
        <f t="shared" si="238"/>
        <v>#DIV/0!</v>
      </c>
      <c r="U1631" s="33" t="e">
        <f>M1631/#REF!%</f>
        <v>#REF!</v>
      </c>
    </row>
    <row r="1632" spans="1:21" ht="41.4" hidden="1" x14ac:dyDescent="0.3">
      <c r="A1632" s="76"/>
      <c r="B1632" s="34" t="s">
        <v>215</v>
      </c>
      <c r="C1632" s="39" t="s">
        <v>290</v>
      </c>
      <c r="D1632" s="95"/>
      <c r="E1632" s="93">
        <f t="shared" si="239"/>
        <v>0</v>
      </c>
      <c r="F1632" s="95"/>
      <c r="G1632" s="95"/>
      <c r="H1632" s="95"/>
      <c r="I1632" s="93">
        <f t="shared" si="240"/>
        <v>0</v>
      </c>
      <c r="J1632" s="95"/>
      <c r="K1632" s="95"/>
      <c r="L1632" s="95"/>
      <c r="M1632" s="93">
        <f t="shared" si="241"/>
        <v>0</v>
      </c>
      <c r="N1632" s="95"/>
      <c r="O1632" s="95"/>
      <c r="P1632" s="95"/>
      <c r="Q1632" s="55" t="e">
        <f t="shared" si="235"/>
        <v>#DIV/0!</v>
      </c>
      <c r="R1632" s="55" t="e">
        <f t="shared" si="236"/>
        <v>#DIV/0!</v>
      </c>
      <c r="S1632" s="55" t="e">
        <f t="shared" si="237"/>
        <v>#DIV/0!</v>
      </c>
      <c r="T1632" s="55" t="e">
        <f t="shared" si="238"/>
        <v>#DIV/0!</v>
      </c>
      <c r="U1632" s="33" t="e">
        <f>M1632/#REF!%</f>
        <v>#REF!</v>
      </c>
    </row>
    <row r="1633" spans="1:21" ht="55.2" hidden="1" x14ac:dyDescent="0.3">
      <c r="A1633" s="76"/>
      <c r="B1633" s="34" t="s">
        <v>216</v>
      </c>
      <c r="C1633" s="39" t="s">
        <v>291</v>
      </c>
      <c r="D1633" s="95"/>
      <c r="E1633" s="93">
        <f t="shared" si="239"/>
        <v>0</v>
      </c>
      <c r="F1633" s="95"/>
      <c r="G1633" s="95"/>
      <c r="H1633" s="95"/>
      <c r="I1633" s="93">
        <f t="shared" si="240"/>
        <v>0</v>
      </c>
      <c r="J1633" s="95"/>
      <c r="K1633" s="95"/>
      <c r="L1633" s="95"/>
      <c r="M1633" s="93">
        <f t="shared" si="241"/>
        <v>0</v>
      </c>
      <c r="N1633" s="95"/>
      <c r="O1633" s="95"/>
      <c r="P1633" s="95"/>
      <c r="Q1633" s="55" t="e">
        <f t="shared" si="235"/>
        <v>#DIV/0!</v>
      </c>
      <c r="R1633" s="55" t="e">
        <f t="shared" si="236"/>
        <v>#DIV/0!</v>
      </c>
      <c r="S1633" s="55" t="e">
        <f t="shared" si="237"/>
        <v>#DIV/0!</v>
      </c>
      <c r="T1633" s="55" t="e">
        <f t="shared" si="238"/>
        <v>#DIV/0!</v>
      </c>
      <c r="U1633" s="33" t="e">
        <f>M1633/#REF!%</f>
        <v>#REF!</v>
      </c>
    </row>
    <row r="1634" spans="1:21" ht="27.6" hidden="1" x14ac:dyDescent="0.3">
      <c r="A1634" s="76"/>
      <c r="B1634" s="34" t="s">
        <v>217</v>
      </c>
      <c r="C1634" s="39" t="s">
        <v>292</v>
      </c>
      <c r="D1634" s="95"/>
      <c r="E1634" s="93">
        <f t="shared" si="239"/>
        <v>0</v>
      </c>
      <c r="F1634" s="95"/>
      <c r="G1634" s="95"/>
      <c r="H1634" s="95"/>
      <c r="I1634" s="93">
        <f t="shared" si="240"/>
        <v>0</v>
      </c>
      <c r="J1634" s="95"/>
      <c r="K1634" s="95"/>
      <c r="L1634" s="95"/>
      <c r="M1634" s="93">
        <f t="shared" si="241"/>
        <v>0</v>
      </c>
      <c r="N1634" s="95"/>
      <c r="O1634" s="95"/>
      <c r="P1634" s="95"/>
      <c r="Q1634" s="55" t="e">
        <f t="shared" si="235"/>
        <v>#DIV/0!</v>
      </c>
      <c r="R1634" s="55" t="e">
        <f t="shared" si="236"/>
        <v>#DIV/0!</v>
      </c>
      <c r="S1634" s="55" t="e">
        <f t="shared" si="237"/>
        <v>#DIV/0!</v>
      </c>
      <c r="T1634" s="55" t="e">
        <f t="shared" si="238"/>
        <v>#DIV/0!</v>
      </c>
      <c r="U1634" s="33" t="e">
        <f>M1634/#REF!%</f>
        <v>#REF!</v>
      </c>
    </row>
    <row r="1635" spans="1:21" ht="27.6" hidden="1" x14ac:dyDescent="0.3">
      <c r="A1635" s="76"/>
      <c r="B1635" s="34" t="s">
        <v>218</v>
      </c>
      <c r="C1635" s="39" t="s">
        <v>293</v>
      </c>
      <c r="D1635" s="95"/>
      <c r="E1635" s="93">
        <f t="shared" si="239"/>
        <v>0</v>
      </c>
      <c r="F1635" s="95"/>
      <c r="G1635" s="95"/>
      <c r="H1635" s="95"/>
      <c r="I1635" s="93">
        <f t="shared" si="240"/>
        <v>0</v>
      </c>
      <c r="J1635" s="95"/>
      <c r="K1635" s="95"/>
      <c r="L1635" s="95"/>
      <c r="M1635" s="93">
        <f t="shared" si="241"/>
        <v>0</v>
      </c>
      <c r="N1635" s="95"/>
      <c r="O1635" s="95"/>
      <c r="P1635" s="95"/>
      <c r="Q1635" s="55" t="e">
        <f t="shared" si="235"/>
        <v>#DIV/0!</v>
      </c>
      <c r="R1635" s="55" t="e">
        <f t="shared" si="236"/>
        <v>#DIV/0!</v>
      </c>
      <c r="S1635" s="55" t="e">
        <f t="shared" si="237"/>
        <v>#DIV/0!</v>
      </c>
      <c r="T1635" s="55" t="e">
        <f t="shared" si="238"/>
        <v>#DIV/0!</v>
      </c>
      <c r="U1635" s="33" t="e">
        <f>M1635/#REF!%</f>
        <v>#REF!</v>
      </c>
    </row>
    <row r="1636" spans="1:21" ht="27.6" hidden="1" x14ac:dyDescent="0.3">
      <c r="A1636" s="76"/>
      <c r="B1636" s="34" t="s">
        <v>219</v>
      </c>
      <c r="C1636" s="39" t="s">
        <v>294</v>
      </c>
      <c r="D1636" s="95"/>
      <c r="E1636" s="93">
        <f t="shared" si="239"/>
        <v>0</v>
      </c>
      <c r="F1636" s="95"/>
      <c r="G1636" s="95"/>
      <c r="H1636" s="95"/>
      <c r="I1636" s="93">
        <f t="shared" si="240"/>
        <v>0</v>
      </c>
      <c r="J1636" s="95"/>
      <c r="K1636" s="95"/>
      <c r="L1636" s="95"/>
      <c r="M1636" s="93">
        <f t="shared" si="241"/>
        <v>0</v>
      </c>
      <c r="N1636" s="95"/>
      <c r="O1636" s="95"/>
      <c r="P1636" s="95"/>
      <c r="Q1636" s="55" t="e">
        <f t="shared" si="235"/>
        <v>#DIV/0!</v>
      </c>
      <c r="R1636" s="55" t="e">
        <f t="shared" si="236"/>
        <v>#DIV/0!</v>
      </c>
      <c r="S1636" s="55" t="e">
        <f t="shared" si="237"/>
        <v>#DIV/0!</v>
      </c>
      <c r="T1636" s="55" t="e">
        <f t="shared" si="238"/>
        <v>#DIV/0!</v>
      </c>
      <c r="U1636" s="33" t="e">
        <f>M1636/#REF!%</f>
        <v>#REF!</v>
      </c>
    </row>
    <row r="1637" spans="1:21" ht="69" hidden="1" x14ac:dyDescent="0.3">
      <c r="A1637" s="76"/>
      <c r="B1637" s="34" t="s">
        <v>220</v>
      </c>
      <c r="C1637" s="39" t="s">
        <v>295</v>
      </c>
      <c r="D1637" s="95"/>
      <c r="E1637" s="93">
        <f t="shared" si="239"/>
        <v>0</v>
      </c>
      <c r="F1637" s="95"/>
      <c r="G1637" s="95"/>
      <c r="H1637" s="95"/>
      <c r="I1637" s="93">
        <f t="shared" si="240"/>
        <v>0</v>
      </c>
      <c r="J1637" s="95"/>
      <c r="K1637" s="95"/>
      <c r="L1637" s="95"/>
      <c r="M1637" s="93">
        <f t="shared" si="241"/>
        <v>0</v>
      </c>
      <c r="N1637" s="95"/>
      <c r="O1637" s="95"/>
      <c r="P1637" s="95"/>
      <c r="Q1637" s="55" t="e">
        <f t="shared" si="235"/>
        <v>#DIV/0!</v>
      </c>
      <c r="R1637" s="55" t="e">
        <f t="shared" si="236"/>
        <v>#DIV/0!</v>
      </c>
      <c r="S1637" s="55" t="e">
        <f t="shared" si="237"/>
        <v>#DIV/0!</v>
      </c>
      <c r="T1637" s="55" t="e">
        <f t="shared" si="238"/>
        <v>#DIV/0!</v>
      </c>
      <c r="U1637" s="33" t="e">
        <f>M1637/#REF!%</f>
        <v>#REF!</v>
      </c>
    </row>
    <row r="1638" spans="1:21" ht="27.6" hidden="1" x14ac:dyDescent="0.3">
      <c r="A1638" s="76"/>
      <c r="B1638" s="34" t="s">
        <v>221</v>
      </c>
      <c r="C1638" s="39" t="s">
        <v>296</v>
      </c>
      <c r="D1638" s="95"/>
      <c r="E1638" s="93">
        <f t="shared" si="239"/>
        <v>0</v>
      </c>
      <c r="F1638" s="95"/>
      <c r="G1638" s="95"/>
      <c r="H1638" s="95"/>
      <c r="I1638" s="93">
        <f t="shared" si="240"/>
        <v>0</v>
      </c>
      <c r="J1638" s="95"/>
      <c r="K1638" s="95"/>
      <c r="L1638" s="95"/>
      <c r="M1638" s="93">
        <f t="shared" si="241"/>
        <v>0</v>
      </c>
      <c r="N1638" s="95"/>
      <c r="O1638" s="95"/>
      <c r="P1638" s="95"/>
      <c r="Q1638" s="55" t="e">
        <f t="shared" si="235"/>
        <v>#DIV/0!</v>
      </c>
      <c r="R1638" s="55" t="e">
        <f t="shared" si="236"/>
        <v>#DIV/0!</v>
      </c>
      <c r="S1638" s="55" t="e">
        <f t="shared" si="237"/>
        <v>#DIV/0!</v>
      </c>
      <c r="T1638" s="55" t="e">
        <f t="shared" si="238"/>
        <v>#DIV/0!</v>
      </c>
      <c r="U1638" s="33" t="e">
        <f>M1638/#REF!%</f>
        <v>#REF!</v>
      </c>
    </row>
    <row r="1639" spans="1:21" ht="27.6" hidden="1" x14ac:dyDescent="0.3">
      <c r="A1639" s="76"/>
      <c r="B1639" s="34" t="s">
        <v>222</v>
      </c>
      <c r="C1639" s="38" t="s">
        <v>297</v>
      </c>
      <c r="D1639" s="95"/>
      <c r="E1639" s="93">
        <f t="shared" si="239"/>
        <v>0</v>
      </c>
      <c r="F1639" s="95"/>
      <c r="G1639" s="95"/>
      <c r="H1639" s="95"/>
      <c r="I1639" s="93">
        <f t="shared" si="240"/>
        <v>0</v>
      </c>
      <c r="J1639" s="95"/>
      <c r="K1639" s="95"/>
      <c r="L1639" s="95"/>
      <c r="M1639" s="93">
        <f t="shared" si="241"/>
        <v>0</v>
      </c>
      <c r="N1639" s="95"/>
      <c r="O1639" s="95"/>
      <c r="P1639" s="95"/>
      <c r="Q1639" s="55" t="e">
        <f t="shared" si="235"/>
        <v>#DIV/0!</v>
      </c>
      <c r="R1639" s="55" t="e">
        <f t="shared" si="236"/>
        <v>#DIV/0!</v>
      </c>
      <c r="S1639" s="55" t="e">
        <f t="shared" si="237"/>
        <v>#DIV/0!</v>
      </c>
      <c r="T1639" s="55" t="e">
        <f t="shared" si="238"/>
        <v>#DIV/0!</v>
      </c>
      <c r="U1639" s="33" t="e">
        <f>M1639/#REF!%</f>
        <v>#REF!</v>
      </c>
    </row>
    <row r="1640" spans="1:21" ht="13.8" hidden="1" x14ac:dyDescent="0.3">
      <c r="A1640" s="76"/>
      <c r="B1640" s="34" t="s">
        <v>223</v>
      </c>
      <c r="C1640" s="38" t="s">
        <v>298</v>
      </c>
      <c r="D1640" s="95"/>
      <c r="E1640" s="93">
        <f t="shared" si="239"/>
        <v>0</v>
      </c>
      <c r="F1640" s="95"/>
      <c r="G1640" s="95"/>
      <c r="H1640" s="95"/>
      <c r="I1640" s="93">
        <f t="shared" si="240"/>
        <v>0</v>
      </c>
      <c r="J1640" s="95"/>
      <c r="K1640" s="95"/>
      <c r="L1640" s="95"/>
      <c r="M1640" s="93">
        <f t="shared" si="241"/>
        <v>0</v>
      </c>
      <c r="N1640" s="95"/>
      <c r="O1640" s="95"/>
      <c r="P1640" s="95"/>
      <c r="Q1640" s="55" t="e">
        <f t="shared" si="235"/>
        <v>#DIV/0!</v>
      </c>
      <c r="R1640" s="55" t="e">
        <f t="shared" si="236"/>
        <v>#DIV/0!</v>
      </c>
      <c r="S1640" s="55" t="e">
        <f t="shared" si="237"/>
        <v>#DIV/0!</v>
      </c>
      <c r="T1640" s="55" t="e">
        <f t="shared" si="238"/>
        <v>#DIV/0!</v>
      </c>
      <c r="U1640" s="33" t="e">
        <f>M1640/#REF!%</f>
        <v>#REF!</v>
      </c>
    </row>
    <row r="1641" spans="1:21" ht="13.8" hidden="1" x14ac:dyDescent="0.3">
      <c r="A1641" s="76"/>
      <c r="B1641" s="34" t="s">
        <v>224</v>
      </c>
      <c r="C1641" s="38" t="s">
        <v>324</v>
      </c>
      <c r="D1641" s="95"/>
      <c r="E1641" s="93">
        <f t="shared" si="239"/>
        <v>0</v>
      </c>
      <c r="F1641" s="95"/>
      <c r="G1641" s="95"/>
      <c r="H1641" s="95"/>
      <c r="I1641" s="93">
        <f t="shared" si="240"/>
        <v>0</v>
      </c>
      <c r="J1641" s="95"/>
      <c r="K1641" s="95"/>
      <c r="L1641" s="95"/>
      <c r="M1641" s="93">
        <f t="shared" si="241"/>
        <v>0</v>
      </c>
      <c r="N1641" s="95"/>
      <c r="O1641" s="95"/>
      <c r="P1641" s="95"/>
      <c r="Q1641" s="55" t="e">
        <f t="shared" si="235"/>
        <v>#DIV/0!</v>
      </c>
      <c r="R1641" s="55" t="e">
        <f t="shared" si="236"/>
        <v>#DIV/0!</v>
      </c>
      <c r="S1641" s="55" t="e">
        <f t="shared" si="237"/>
        <v>#DIV/0!</v>
      </c>
      <c r="T1641" s="55" t="e">
        <f t="shared" si="238"/>
        <v>#DIV/0!</v>
      </c>
      <c r="U1641" s="33" t="e">
        <f>M1641/#REF!%</f>
        <v>#REF!</v>
      </c>
    </row>
    <row r="1642" spans="1:21" ht="55.2" hidden="1" x14ac:dyDescent="0.3">
      <c r="A1642" s="76"/>
      <c r="B1642" s="34" t="s">
        <v>225</v>
      </c>
      <c r="C1642" s="38" t="s">
        <v>325</v>
      </c>
      <c r="D1642" s="95"/>
      <c r="E1642" s="93">
        <f t="shared" si="239"/>
        <v>0</v>
      </c>
      <c r="F1642" s="95"/>
      <c r="G1642" s="95"/>
      <c r="H1642" s="95"/>
      <c r="I1642" s="93">
        <f t="shared" si="240"/>
        <v>0</v>
      </c>
      <c r="J1642" s="95"/>
      <c r="K1642" s="95"/>
      <c r="L1642" s="95"/>
      <c r="M1642" s="93">
        <f t="shared" si="241"/>
        <v>0</v>
      </c>
      <c r="N1642" s="95"/>
      <c r="O1642" s="95"/>
      <c r="P1642" s="95"/>
      <c r="Q1642" s="55" t="e">
        <f t="shared" si="235"/>
        <v>#DIV/0!</v>
      </c>
      <c r="R1642" s="55" t="e">
        <f t="shared" si="236"/>
        <v>#DIV/0!</v>
      </c>
      <c r="S1642" s="55" t="e">
        <f t="shared" si="237"/>
        <v>#DIV/0!</v>
      </c>
      <c r="T1642" s="55" t="e">
        <f t="shared" si="238"/>
        <v>#DIV/0!</v>
      </c>
      <c r="U1642" s="33" t="e">
        <f>M1642/#REF!%</f>
        <v>#REF!</v>
      </c>
    </row>
    <row r="1643" spans="1:21" ht="55.2" hidden="1" x14ac:dyDescent="0.3">
      <c r="A1643" s="76"/>
      <c r="B1643" s="34" t="s">
        <v>226</v>
      </c>
      <c r="C1643" s="38" t="s">
        <v>326</v>
      </c>
      <c r="D1643" s="95"/>
      <c r="E1643" s="93">
        <f t="shared" si="239"/>
        <v>0</v>
      </c>
      <c r="F1643" s="95"/>
      <c r="G1643" s="95"/>
      <c r="H1643" s="95"/>
      <c r="I1643" s="93">
        <f t="shared" si="240"/>
        <v>0</v>
      </c>
      <c r="J1643" s="95"/>
      <c r="K1643" s="95"/>
      <c r="L1643" s="95"/>
      <c r="M1643" s="93">
        <f t="shared" si="241"/>
        <v>0</v>
      </c>
      <c r="N1643" s="95"/>
      <c r="O1643" s="95"/>
      <c r="P1643" s="95"/>
      <c r="Q1643" s="55" t="e">
        <f t="shared" si="235"/>
        <v>#DIV/0!</v>
      </c>
      <c r="R1643" s="55" t="e">
        <f t="shared" si="236"/>
        <v>#DIV/0!</v>
      </c>
      <c r="S1643" s="55" t="e">
        <f t="shared" si="237"/>
        <v>#DIV/0!</v>
      </c>
      <c r="T1643" s="55" t="e">
        <f t="shared" si="238"/>
        <v>#DIV/0!</v>
      </c>
      <c r="U1643" s="33" t="e">
        <f>M1643/#REF!%</f>
        <v>#REF!</v>
      </c>
    </row>
    <row r="1644" spans="1:21" ht="41.4" hidden="1" x14ac:dyDescent="0.3">
      <c r="A1644" s="76"/>
      <c r="B1644" s="34" t="s">
        <v>227</v>
      </c>
      <c r="C1644" s="39" t="s">
        <v>327</v>
      </c>
      <c r="D1644" s="95"/>
      <c r="E1644" s="93">
        <f t="shared" si="239"/>
        <v>0</v>
      </c>
      <c r="F1644" s="95"/>
      <c r="G1644" s="95"/>
      <c r="H1644" s="95"/>
      <c r="I1644" s="93">
        <f t="shared" si="240"/>
        <v>0</v>
      </c>
      <c r="J1644" s="95"/>
      <c r="K1644" s="95"/>
      <c r="L1644" s="95"/>
      <c r="M1644" s="93">
        <f t="shared" si="241"/>
        <v>0</v>
      </c>
      <c r="N1644" s="95"/>
      <c r="O1644" s="95"/>
      <c r="P1644" s="95"/>
      <c r="Q1644" s="55" t="e">
        <f t="shared" si="235"/>
        <v>#DIV/0!</v>
      </c>
      <c r="R1644" s="55" t="e">
        <f t="shared" si="236"/>
        <v>#DIV/0!</v>
      </c>
      <c r="S1644" s="55" t="e">
        <f t="shared" si="237"/>
        <v>#DIV/0!</v>
      </c>
      <c r="T1644" s="55" t="e">
        <f t="shared" si="238"/>
        <v>#DIV/0!</v>
      </c>
      <c r="U1644" s="33" t="e">
        <f>M1644/#REF!%</f>
        <v>#REF!</v>
      </c>
    </row>
    <row r="1645" spans="1:21" ht="27.6" hidden="1" x14ac:dyDescent="0.3">
      <c r="A1645" s="76"/>
      <c r="B1645" s="34" t="s">
        <v>228</v>
      </c>
      <c r="C1645" s="39" t="s">
        <v>328</v>
      </c>
      <c r="D1645" s="95"/>
      <c r="E1645" s="93">
        <f t="shared" si="239"/>
        <v>0</v>
      </c>
      <c r="F1645" s="95"/>
      <c r="G1645" s="95"/>
      <c r="H1645" s="95"/>
      <c r="I1645" s="93">
        <f t="shared" si="240"/>
        <v>0</v>
      </c>
      <c r="J1645" s="95"/>
      <c r="K1645" s="95"/>
      <c r="L1645" s="95"/>
      <c r="M1645" s="93">
        <f t="shared" si="241"/>
        <v>0</v>
      </c>
      <c r="N1645" s="95"/>
      <c r="O1645" s="95"/>
      <c r="P1645" s="95"/>
      <c r="Q1645" s="55" t="e">
        <f t="shared" si="235"/>
        <v>#DIV/0!</v>
      </c>
      <c r="R1645" s="55" t="e">
        <f t="shared" si="236"/>
        <v>#DIV/0!</v>
      </c>
      <c r="S1645" s="55" t="e">
        <f t="shared" si="237"/>
        <v>#DIV/0!</v>
      </c>
      <c r="T1645" s="55" t="e">
        <f t="shared" si="238"/>
        <v>#DIV/0!</v>
      </c>
      <c r="U1645" s="33" t="e">
        <f>M1645/#REF!%</f>
        <v>#REF!</v>
      </c>
    </row>
    <row r="1646" spans="1:21" ht="27.6" hidden="1" x14ac:dyDescent="0.3">
      <c r="A1646" s="76"/>
      <c r="B1646" s="34" t="s">
        <v>229</v>
      </c>
      <c r="C1646" s="39" t="s">
        <v>329</v>
      </c>
      <c r="D1646" s="95"/>
      <c r="E1646" s="93">
        <f t="shared" si="239"/>
        <v>0</v>
      </c>
      <c r="F1646" s="95"/>
      <c r="G1646" s="95"/>
      <c r="H1646" s="95"/>
      <c r="I1646" s="93">
        <f t="shared" si="240"/>
        <v>0</v>
      </c>
      <c r="J1646" s="95"/>
      <c r="K1646" s="95"/>
      <c r="L1646" s="95"/>
      <c r="M1646" s="93">
        <f t="shared" si="241"/>
        <v>0</v>
      </c>
      <c r="N1646" s="95"/>
      <c r="O1646" s="95"/>
      <c r="P1646" s="95"/>
      <c r="Q1646" s="55" t="e">
        <f t="shared" si="235"/>
        <v>#DIV/0!</v>
      </c>
      <c r="R1646" s="55" t="e">
        <f t="shared" si="236"/>
        <v>#DIV/0!</v>
      </c>
      <c r="S1646" s="55" t="e">
        <f t="shared" si="237"/>
        <v>#DIV/0!</v>
      </c>
      <c r="T1646" s="55" t="e">
        <f t="shared" si="238"/>
        <v>#DIV/0!</v>
      </c>
      <c r="U1646" s="33" t="e">
        <f>M1646/#REF!%</f>
        <v>#REF!</v>
      </c>
    </row>
    <row r="1647" spans="1:21" ht="55.2" hidden="1" x14ac:dyDescent="0.3">
      <c r="A1647" s="76"/>
      <c r="B1647" s="34" t="s">
        <v>230</v>
      </c>
      <c r="C1647" s="39" t="s">
        <v>330</v>
      </c>
      <c r="D1647" s="95"/>
      <c r="E1647" s="93">
        <f t="shared" si="239"/>
        <v>0</v>
      </c>
      <c r="F1647" s="95"/>
      <c r="G1647" s="95"/>
      <c r="H1647" s="95"/>
      <c r="I1647" s="93">
        <f t="shared" si="240"/>
        <v>0</v>
      </c>
      <c r="J1647" s="95"/>
      <c r="K1647" s="95"/>
      <c r="L1647" s="95"/>
      <c r="M1647" s="93">
        <f t="shared" si="241"/>
        <v>0</v>
      </c>
      <c r="N1647" s="95"/>
      <c r="O1647" s="95"/>
      <c r="P1647" s="95"/>
      <c r="Q1647" s="55" t="e">
        <f t="shared" si="235"/>
        <v>#DIV/0!</v>
      </c>
      <c r="R1647" s="55" t="e">
        <f t="shared" si="236"/>
        <v>#DIV/0!</v>
      </c>
      <c r="S1647" s="55" t="e">
        <f t="shared" si="237"/>
        <v>#DIV/0!</v>
      </c>
      <c r="T1647" s="55" t="e">
        <f t="shared" si="238"/>
        <v>#DIV/0!</v>
      </c>
      <c r="U1647" s="33" t="e">
        <f>M1647/#REF!%</f>
        <v>#REF!</v>
      </c>
    </row>
    <row r="1648" spans="1:21" ht="55.2" hidden="1" x14ac:dyDescent="0.3">
      <c r="A1648" s="76"/>
      <c r="B1648" s="34" t="s">
        <v>231</v>
      </c>
      <c r="C1648" s="39" t="s">
        <v>331</v>
      </c>
      <c r="D1648" s="95"/>
      <c r="E1648" s="93">
        <f t="shared" si="239"/>
        <v>0</v>
      </c>
      <c r="F1648" s="95"/>
      <c r="G1648" s="95"/>
      <c r="H1648" s="95"/>
      <c r="I1648" s="93">
        <f t="shared" si="240"/>
        <v>0</v>
      </c>
      <c r="J1648" s="95"/>
      <c r="K1648" s="95"/>
      <c r="L1648" s="95"/>
      <c r="M1648" s="93">
        <f t="shared" si="241"/>
        <v>0</v>
      </c>
      <c r="N1648" s="95"/>
      <c r="O1648" s="95"/>
      <c r="P1648" s="95"/>
      <c r="Q1648" s="55" t="e">
        <f t="shared" si="235"/>
        <v>#DIV/0!</v>
      </c>
      <c r="R1648" s="55" t="e">
        <f t="shared" si="236"/>
        <v>#DIV/0!</v>
      </c>
      <c r="S1648" s="55" t="e">
        <f t="shared" si="237"/>
        <v>#DIV/0!</v>
      </c>
      <c r="T1648" s="55" t="e">
        <f t="shared" si="238"/>
        <v>#DIV/0!</v>
      </c>
      <c r="U1648" s="33" t="e">
        <f>M1648/#REF!%</f>
        <v>#REF!</v>
      </c>
    </row>
    <row r="1649" spans="1:21" ht="82.8" hidden="1" x14ac:dyDescent="0.3">
      <c r="A1649" s="76"/>
      <c r="B1649" s="34" t="s">
        <v>232</v>
      </c>
      <c r="C1649" s="39" t="s">
        <v>332</v>
      </c>
      <c r="D1649" s="95"/>
      <c r="E1649" s="93">
        <f t="shared" si="239"/>
        <v>0</v>
      </c>
      <c r="F1649" s="95"/>
      <c r="G1649" s="95"/>
      <c r="H1649" s="95"/>
      <c r="I1649" s="93">
        <f t="shared" si="240"/>
        <v>0</v>
      </c>
      <c r="J1649" s="95"/>
      <c r="K1649" s="95"/>
      <c r="L1649" s="95"/>
      <c r="M1649" s="93">
        <f t="shared" si="241"/>
        <v>0</v>
      </c>
      <c r="N1649" s="95"/>
      <c r="O1649" s="95"/>
      <c r="P1649" s="95"/>
      <c r="Q1649" s="55" t="e">
        <f t="shared" si="235"/>
        <v>#DIV/0!</v>
      </c>
      <c r="R1649" s="55" t="e">
        <f t="shared" si="236"/>
        <v>#DIV/0!</v>
      </c>
      <c r="S1649" s="55" t="e">
        <f t="shared" si="237"/>
        <v>#DIV/0!</v>
      </c>
      <c r="T1649" s="55" t="e">
        <f t="shared" si="238"/>
        <v>#DIV/0!</v>
      </c>
      <c r="U1649" s="33" t="e">
        <f>M1649/#REF!%</f>
        <v>#REF!</v>
      </c>
    </row>
    <row r="1650" spans="1:21" ht="41.4" hidden="1" x14ac:dyDescent="0.3">
      <c r="A1650" s="76"/>
      <c r="B1650" s="34" t="s">
        <v>233</v>
      </c>
      <c r="C1650" s="38" t="s">
        <v>333</v>
      </c>
      <c r="D1650" s="95"/>
      <c r="E1650" s="93">
        <f t="shared" si="239"/>
        <v>0</v>
      </c>
      <c r="F1650" s="95"/>
      <c r="G1650" s="95"/>
      <c r="H1650" s="95"/>
      <c r="I1650" s="93">
        <f t="shared" si="240"/>
        <v>0</v>
      </c>
      <c r="J1650" s="95"/>
      <c r="K1650" s="95"/>
      <c r="L1650" s="95"/>
      <c r="M1650" s="93">
        <f t="shared" si="241"/>
        <v>0</v>
      </c>
      <c r="N1650" s="95"/>
      <c r="O1650" s="95"/>
      <c r="P1650" s="95"/>
      <c r="Q1650" s="55" t="e">
        <f t="shared" si="235"/>
        <v>#DIV/0!</v>
      </c>
      <c r="R1650" s="55" t="e">
        <f t="shared" si="236"/>
        <v>#DIV/0!</v>
      </c>
      <c r="S1650" s="55" t="e">
        <f t="shared" si="237"/>
        <v>#DIV/0!</v>
      </c>
      <c r="T1650" s="55" t="e">
        <f t="shared" si="238"/>
        <v>#DIV/0!</v>
      </c>
      <c r="U1650" s="33" t="e">
        <f>M1650/#REF!%</f>
        <v>#REF!</v>
      </c>
    </row>
    <row r="1651" spans="1:21" ht="41.4" hidden="1" x14ac:dyDescent="0.3">
      <c r="A1651" s="76"/>
      <c r="B1651" s="34" t="s">
        <v>234</v>
      </c>
      <c r="C1651" s="38" t="s">
        <v>334</v>
      </c>
      <c r="D1651" s="95"/>
      <c r="E1651" s="93">
        <f t="shared" si="239"/>
        <v>0</v>
      </c>
      <c r="F1651" s="95"/>
      <c r="G1651" s="95"/>
      <c r="H1651" s="95"/>
      <c r="I1651" s="93">
        <f t="shared" si="240"/>
        <v>0</v>
      </c>
      <c r="J1651" s="95"/>
      <c r="K1651" s="95"/>
      <c r="L1651" s="95"/>
      <c r="M1651" s="93">
        <f t="shared" si="241"/>
        <v>0</v>
      </c>
      <c r="N1651" s="95"/>
      <c r="O1651" s="95"/>
      <c r="P1651" s="95"/>
      <c r="Q1651" s="55" t="e">
        <f t="shared" si="235"/>
        <v>#DIV/0!</v>
      </c>
      <c r="R1651" s="55" t="e">
        <f t="shared" si="236"/>
        <v>#DIV/0!</v>
      </c>
      <c r="S1651" s="55" t="e">
        <f t="shared" si="237"/>
        <v>#DIV/0!</v>
      </c>
      <c r="T1651" s="55" t="e">
        <f t="shared" si="238"/>
        <v>#DIV/0!</v>
      </c>
      <c r="U1651" s="33" t="e">
        <f>M1651/#REF!%</f>
        <v>#REF!</v>
      </c>
    </row>
    <row r="1652" spans="1:21" ht="27.6" hidden="1" x14ac:dyDescent="0.3">
      <c r="A1652" s="76"/>
      <c r="B1652" s="34" t="s">
        <v>235</v>
      </c>
      <c r="C1652" s="39" t="s">
        <v>335</v>
      </c>
      <c r="D1652" s="95"/>
      <c r="E1652" s="93">
        <f t="shared" si="239"/>
        <v>0</v>
      </c>
      <c r="F1652" s="95"/>
      <c r="G1652" s="95"/>
      <c r="H1652" s="95"/>
      <c r="I1652" s="93">
        <f t="shared" si="240"/>
        <v>0</v>
      </c>
      <c r="J1652" s="95"/>
      <c r="K1652" s="95"/>
      <c r="L1652" s="95"/>
      <c r="M1652" s="93">
        <f t="shared" si="241"/>
        <v>0</v>
      </c>
      <c r="N1652" s="95"/>
      <c r="O1652" s="95"/>
      <c r="P1652" s="95"/>
      <c r="Q1652" s="55" t="e">
        <f t="shared" si="235"/>
        <v>#DIV/0!</v>
      </c>
      <c r="R1652" s="55" t="e">
        <f t="shared" si="236"/>
        <v>#DIV/0!</v>
      </c>
      <c r="S1652" s="55" t="e">
        <f t="shared" si="237"/>
        <v>#DIV/0!</v>
      </c>
      <c r="T1652" s="55" t="e">
        <f t="shared" si="238"/>
        <v>#DIV/0!</v>
      </c>
      <c r="U1652" s="33" t="e">
        <f>M1652/#REF!%</f>
        <v>#REF!</v>
      </c>
    </row>
    <row r="1653" spans="1:21" ht="55.2" hidden="1" x14ac:dyDescent="0.3">
      <c r="A1653" s="76"/>
      <c r="B1653" s="34" t="s">
        <v>236</v>
      </c>
      <c r="C1653" s="39" t="s">
        <v>336</v>
      </c>
      <c r="D1653" s="95"/>
      <c r="E1653" s="93">
        <f t="shared" si="239"/>
        <v>0</v>
      </c>
      <c r="F1653" s="95"/>
      <c r="G1653" s="95"/>
      <c r="H1653" s="95"/>
      <c r="I1653" s="93">
        <f t="shared" si="240"/>
        <v>0</v>
      </c>
      <c r="J1653" s="95"/>
      <c r="K1653" s="95"/>
      <c r="L1653" s="95"/>
      <c r="M1653" s="93">
        <f t="shared" si="241"/>
        <v>0</v>
      </c>
      <c r="N1653" s="95"/>
      <c r="O1653" s="95"/>
      <c r="P1653" s="95"/>
      <c r="Q1653" s="55" t="e">
        <f t="shared" si="235"/>
        <v>#DIV/0!</v>
      </c>
      <c r="R1653" s="55" t="e">
        <f t="shared" si="236"/>
        <v>#DIV/0!</v>
      </c>
      <c r="S1653" s="55" t="e">
        <f t="shared" si="237"/>
        <v>#DIV/0!</v>
      </c>
      <c r="T1653" s="55" t="e">
        <f t="shared" si="238"/>
        <v>#DIV/0!</v>
      </c>
      <c r="U1653" s="33" t="e">
        <f>M1653/#REF!%</f>
        <v>#REF!</v>
      </c>
    </row>
    <row r="1654" spans="1:21" ht="27.6" hidden="1" x14ac:dyDescent="0.3">
      <c r="A1654" s="76"/>
      <c r="B1654" s="34" t="s">
        <v>237</v>
      </c>
      <c r="C1654" s="39" t="s">
        <v>337</v>
      </c>
      <c r="D1654" s="95"/>
      <c r="E1654" s="93">
        <f t="shared" si="239"/>
        <v>0</v>
      </c>
      <c r="F1654" s="95"/>
      <c r="G1654" s="95"/>
      <c r="H1654" s="95"/>
      <c r="I1654" s="93">
        <f t="shared" si="240"/>
        <v>0</v>
      </c>
      <c r="J1654" s="95"/>
      <c r="K1654" s="95"/>
      <c r="L1654" s="95"/>
      <c r="M1654" s="93">
        <f t="shared" si="241"/>
        <v>0</v>
      </c>
      <c r="N1654" s="95"/>
      <c r="O1654" s="95"/>
      <c r="P1654" s="95"/>
      <c r="Q1654" s="55" t="e">
        <f t="shared" si="235"/>
        <v>#DIV/0!</v>
      </c>
      <c r="R1654" s="55" t="e">
        <f t="shared" si="236"/>
        <v>#DIV/0!</v>
      </c>
      <c r="S1654" s="55" t="e">
        <f t="shared" si="237"/>
        <v>#DIV/0!</v>
      </c>
      <c r="T1654" s="55" t="e">
        <f t="shared" si="238"/>
        <v>#DIV/0!</v>
      </c>
      <c r="U1654" s="33" t="e">
        <f>M1654/#REF!%</f>
        <v>#REF!</v>
      </c>
    </row>
    <row r="1655" spans="1:21" ht="82.8" hidden="1" x14ac:dyDescent="0.3">
      <c r="A1655" s="76"/>
      <c r="B1655" s="34" t="s">
        <v>238</v>
      </c>
      <c r="C1655" s="39" t="s">
        <v>338</v>
      </c>
      <c r="D1655" s="95"/>
      <c r="E1655" s="93">
        <f t="shared" si="239"/>
        <v>0</v>
      </c>
      <c r="F1655" s="95"/>
      <c r="G1655" s="95"/>
      <c r="H1655" s="95"/>
      <c r="I1655" s="93">
        <f t="shared" si="240"/>
        <v>0</v>
      </c>
      <c r="J1655" s="95"/>
      <c r="K1655" s="95"/>
      <c r="L1655" s="95"/>
      <c r="M1655" s="93">
        <f t="shared" si="241"/>
        <v>0</v>
      </c>
      <c r="N1655" s="95"/>
      <c r="O1655" s="95"/>
      <c r="P1655" s="95"/>
      <c r="Q1655" s="55" t="e">
        <f t="shared" si="235"/>
        <v>#DIV/0!</v>
      </c>
      <c r="R1655" s="55" t="e">
        <f t="shared" si="236"/>
        <v>#DIV/0!</v>
      </c>
      <c r="S1655" s="55" t="e">
        <f t="shared" si="237"/>
        <v>#DIV/0!</v>
      </c>
      <c r="T1655" s="55" t="e">
        <f t="shared" si="238"/>
        <v>#DIV/0!</v>
      </c>
      <c r="U1655" s="33" t="e">
        <f>M1655/#REF!%</f>
        <v>#REF!</v>
      </c>
    </row>
    <row r="1656" spans="1:21" ht="27.6" hidden="1" x14ac:dyDescent="0.3">
      <c r="A1656" s="76"/>
      <c r="B1656" s="34" t="s">
        <v>239</v>
      </c>
      <c r="C1656" s="39" t="s">
        <v>339</v>
      </c>
      <c r="D1656" s="95"/>
      <c r="E1656" s="93">
        <f t="shared" si="239"/>
        <v>0</v>
      </c>
      <c r="F1656" s="95"/>
      <c r="G1656" s="95"/>
      <c r="H1656" s="95"/>
      <c r="I1656" s="93">
        <f t="shared" si="240"/>
        <v>0</v>
      </c>
      <c r="J1656" s="95"/>
      <c r="K1656" s="95"/>
      <c r="L1656" s="95"/>
      <c r="M1656" s="93">
        <f t="shared" si="241"/>
        <v>0</v>
      </c>
      <c r="N1656" s="95"/>
      <c r="O1656" s="95"/>
      <c r="P1656" s="95"/>
      <c r="Q1656" s="55" t="e">
        <f t="shared" si="235"/>
        <v>#DIV/0!</v>
      </c>
      <c r="R1656" s="55" t="e">
        <f t="shared" si="236"/>
        <v>#DIV/0!</v>
      </c>
      <c r="S1656" s="55" t="e">
        <f t="shared" si="237"/>
        <v>#DIV/0!</v>
      </c>
      <c r="T1656" s="55" t="e">
        <f t="shared" si="238"/>
        <v>#DIV/0!</v>
      </c>
      <c r="U1656" s="33" t="e">
        <f>M1656/#REF!%</f>
        <v>#REF!</v>
      </c>
    </row>
    <row r="1657" spans="1:21" ht="82.8" hidden="1" x14ac:dyDescent="0.3">
      <c r="A1657" s="76"/>
      <c r="B1657" s="34" t="s">
        <v>240</v>
      </c>
      <c r="C1657" s="39" t="s">
        <v>340</v>
      </c>
      <c r="D1657" s="95"/>
      <c r="E1657" s="93">
        <f t="shared" si="239"/>
        <v>0</v>
      </c>
      <c r="F1657" s="95"/>
      <c r="G1657" s="95"/>
      <c r="H1657" s="95"/>
      <c r="I1657" s="93">
        <f t="shared" si="240"/>
        <v>0</v>
      </c>
      <c r="J1657" s="95"/>
      <c r="K1657" s="95"/>
      <c r="L1657" s="95"/>
      <c r="M1657" s="93">
        <f t="shared" si="241"/>
        <v>0</v>
      </c>
      <c r="N1657" s="95"/>
      <c r="O1657" s="95"/>
      <c r="P1657" s="95"/>
      <c r="Q1657" s="55" t="e">
        <f t="shared" si="235"/>
        <v>#DIV/0!</v>
      </c>
      <c r="R1657" s="55" t="e">
        <f t="shared" si="236"/>
        <v>#DIV/0!</v>
      </c>
      <c r="S1657" s="55" t="e">
        <f t="shared" si="237"/>
        <v>#DIV/0!</v>
      </c>
      <c r="T1657" s="55" t="e">
        <f t="shared" si="238"/>
        <v>#DIV/0!</v>
      </c>
      <c r="U1657" s="33" t="e">
        <f>M1657/#REF!%</f>
        <v>#REF!</v>
      </c>
    </row>
    <row r="1658" spans="1:21" ht="27.6" hidden="1" x14ac:dyDescent="0.3">
      <c r="A1658" s="76"/>
      <c r="B1658" s="34" t="s">
        <v>241</v>
      </c>
      <c r="C1658" s="39" t="s">
        <v>341</v>
      </c>
      <c r="D1658" s="95"/>
      <c r="E1658" s="93">
        <f t="shared" si="239"/>
        <v>0</v>
      </c>
      <c r="F1658" s="95"/>
      <c r="G1658" s="95"/>
      <c r="H1658" s="95"/>
      <c r="I1658" s="93">
        <f t="shared" si="240"/>
        <v>0</v>
      </c>
      <c r="J1658" s="95"/>
      <c r="K1658" s="95"/>
      <c r="L1658" s="95"/>
      <c r="M1658" s="93">
        <f t="shared" si="241"/>
        <v>0</v>
      </c>
      <c r="N1658" s="95"/>
      <c r="O1658" s="95"/>
      <c r="P1658" s="95"/>
      <c r="Q1658" s="55" t="e">
        <f t="shared" si="235"/>
        <v>#DIV/0!</v>
      </c>
      <c r="R1658" s="55" t="e">
        <f t="shared" si="236"/>
        <v>#DIV/0!</v>
      </c>
      <c r="S1658" s="55" t="e">
        <f t="shared" si="237"/>
        <v>#DIV/0!</v>
      </c>
      <c r="T1658" s="55" t="e">
        <f t="shared" si="238"/>
        <v>#DIV/0!</v>
      </c>
      <c r="U1658" s="33" t="e">
        <f>M1658/#REF!%</f>
        <v>#REF!</v>
      </c>
    </row>
    <row r="1659" spans="1:21" ht="27.6" hidden="1" x14ac:dyDescent="0.3">
      <c r="A1659" s="76"/>
      <c r="B1659" s="34" t="s">
        <v>242</v>
      </c>
      <c r="C1659" s="39" t="s">
        <v>342</v>
      </c>
      <c r="D1659" s="95"/>
      <c r="E1659" s="93">
        <f t="shared" si="239"/>
        <v>0</v>
      </c>
      <c r="F1659" s="95"/>
      <c r="G1659" s="95"/>
      <c r="H1659" s="95"/>
      <c r="I1659" s="93">
        <f t="shared" si="240"/>
        <v>0</v>
      </c>
      <c r="J1659" s="95"/>
      <c r="K1659" s="95"/>
      <c r="L1659" s="95"/>
      <c r="M1659" s="93">
        <f t="shared" si="241"/>
        <v>0</v>
      </c>
      <c r="N1659" s="95"/>
      <c r="O1659" s="95"/>
      <c r="P1659" s="95"/>
      <c r="Q1659" s="55" t="e">
        <f t="shared" si="235"/>
        <v>#DIV/0!</v>
      </c>
      <c r="R1659" s="55" t="e">
        <f t="shared" si="236"/>
        <v>#DIV/0!</v>
      </c>
      <c r="S1659" s="55" t="e">
        <f t="shared" si="237"/>
        <v>#DIV/0!</v>
      </c>
      <c r="T1659" s="55" t="e">
        <f t="shared" si="238"/>
        <v>#DIV/0!</v>
      </c>
      <c r="U1659" s="33" t="e">
        <f>M1659/#REF!%</f>
        <v>#REF!</v>
      </c>
    </row>
    <row r="1660" spans="1:21" ht="27.6" hidden="1" x14ac:dyDescent="0.3">
      <c r="A1660" s="76"/>
      <c r="B1660" s="34" t="s">
        <v>243</v>
      </c>
      <c r="C1660" s="39" t="s">
        <v>343</v>
      </c>
      <c r="D1660" s="95"/>
      <c r="E1660" s="93">
        <f t="shared" si="239"/>
        <v>0</v>
      </c>
      <c r="F1660" s="95"/>
      <c r="G1660" s="95"/>
      <c r="H1660" s="95"/>
      <c r="I1660" s="93">
        <f t="shared" si="240"/>
        <v>0</v>
      </c>
      <c r="J1660" s="95"/>
      <c r="K1660" s="95"/>
      <c r="L1660" s="95"/>
      <c r="M1660" s="93">
        <f t="shared" si="241"/>
        <v>0</v>
      </c>
      <c r="N1660" s="95"/>
      <c r="O1660" s="95"/>
      <c r="P1660" s="95"/>
      <c r="Q1660" s="55" t="e">
        <f t="shared" si="235"/>
        <v>#DIV/0!</v>
      </c>
      <c r="R1660" s="55" t="e">
        <f t="shared" si="236"/>
        <v>#DIV/0!</v>
      </c>
      <c r="S1660" s="55" t="e">
        <f t="shared" si="237"/>
        <v>#DIV/0!</v>
      </c>
      <c r="T1660" s="55" t="e">
        <f t="shared" si="238"/>
        <v>#DIV/0!</v>
      </c>
      <c r="U1660" s="33" t="e">
        <f>M1660/#REF!%</f>
        <v>#REF!</v>
      </c>
    </row>
    <row r="1661" spans="1:21" ht="27.6" hidden="1" x14ac:dyDescent="0.3">
      <c r="A1661" s="76"/>
      <c r="B1661" s="34" t="s">
        <v>244</v>
      </c>
      <c r="C1661" s="39" t="s">
        <v>344</v>
      </c>
      <c r="D1661" s="95"/>
      <c r="E1661" s="93">
        <f t="shared" si="239"/>
        <v>0</v>
      </c>
      <c r="F1661" s="95"/>
      <c r="G1661" s="95"/>
      <c r="H1661" s="95"/>
      <c r="I1661" s="93">
        <f t="shared" si="240"/>
        <v>0</v>
      </c>
      <c r="J1661" s="95"/>
      <c r="K1661" s="95"/>
      <c r="L1661" s="95"/>
      <c r="M1661" s="93">
        <f t="shared" si="241"/>
        <v>0</v>
      </c>
      <c r="N1661" s="95"/>
      <c r="O1661" s="95"/>
      <c r="P1661" s="95"/>
      <c r="Q1661" s="55" t="e">
        <f t="shared" si="235"/>
        <v>#DIV/0!</v>
      </c>
      <c r="R1661" s="55" t="e">
        <f t="shared" si="236"/>
        <v>#DIV/0!</v>
      </c>
      <c r="S1661" s="55" t="e">
        <f t="shared" si="237"/>
        <v>#DIV/0!</v>
      </c>
      <c r="T1661" s="55" t="e">
        <f t="shared" si="238"/>
        <v>#DIV/0!</v>
      </c>
      <c r="U1661" s="33" t="e">
        <f>M1661/#REF!%</f>
        <v>#REF!</v>
      </c>
    </row>
    <row r="1662" spans="1:21" ht="27.6" hidden="1" x14ac:dyDescent="0.3">
      <c r="A1662" s="76"/>
      <c r="B1662" s="34" t="s">
        <v>245</v>
      </c>
      <c r="C1662" s="39" t="s">
        <v>345</v>
      </c>
      <c r="D1662" s="95"/>
      <c r="E1662" s="93">
        <f t="shared" si="239"/>
        <v>0</v>
      </c>
      <c r="F1662" s="95"/>
      <c r="G1662" s="95"/>
      <c r="H1662" s="95"/>
      <c r="I1662" s="93">
        <f t="shared" si="240"/>
        <v>0</v>
      </c>
      <c r="J1662" s="95"/>
      <c r="K1662" s="95"/>
      <c r="L1662" s="95"/>
      <c r="M1662" s="93">
        <f t="shared" si="241"/>
        <v>0</v>
      </c>
      <c r="N1662" s="95"/>
      <c r="O1662" s="95"/>
      <c r="P1662" s="95"/>
      <c r="Q1662" s="55" t="e">
        <f t="shared" si="235"/>
        <v>#DIV/0!</v>
      </c>
      <c r="R1662" s="55" t="e">
        <f t="shared" si="236"/>
        <v>#DIV/0!</v>
      </c>
      <c r="S1662" s="55" t="e">
        <f t="shared" si="237"/>
        <v>#DIV/0!</v>
      </c>
      <c r="T1662" s="55" t="e">
        <f t="shared" si="238"/>
        <v>#DIV/0!</v>
      </c>
      <c r="U1662" s="33" t="e">
        <f>M1662/#REF!%</f>
        <v>#REF!</v>
      </c>
    </row>
    <row r="1663" spans="1:21" ht="69" hidden="1" x14ac:dyDescent="0.3">
      <c r="A1663" s="76"/>
      <c r="B1663" s="34" t="s">
        <v>246</v>
      </c>
      <c r="C1663" s="39" t="s">
        <v>346</v>
      </c>
      <c r="D1663" s="95"/>
      <c r="E1663" s="93">
        <f t="shared" si="239"/>
        <v>0</v>
      </c>
      <c r="F1663" s="95"/>
      <c r="G1663" s="95"/>
      <c r="H1663" s="95"/>
      <c r="I1663" s="93">
        <f t="shared" si="240"/>
        <v>0</v>
      </c>
      <c r="J1663" s="95"/>
      <c r="K1663" s="95"/>
      <c r="L1663" s="95"/>
      <c r="M1663" s="93">
        <f t="shared" si="241"/>
        <v>0</v>
      </c>
      <c r="N1663" s="95"/>
      <c r="O1663" s="95"/>
      <c r="P1663" s="95"/>
      <c r="Q1663" s="55" t="e">
        <f t="shared" si="235"/>
        <v>#DIV/0!</v>
      </c>
      <c r="R1663" s="55" t="e">
        <f t="shared" si="236"/>
        <v>#DIV/0!</v>
      </c>
      <c r="S1663" s="55" t="e">
        <f t="shared" si="237"/>
        <v>#DIV/0!</v>
      </c>
      <c r="T1663" s="55" t="e">
        <f t="shared" si="238"/>
        <v>#DIV/0!</v>
      </c>
      <c r="U1663" s="33" t="e">
        <f>M1663/#REF!%</f>
        <v>#REF!</v>
      </c>
    </row>
    <row r="1664" spans="1:21" ht="13.8" hidden="1" x14ac:dyDescent="0.3">
      <c r="A1664" s="76"/>
      <c r="B1664" s="34" t="s">
        <v>247</v>
      </c>
      <c r="C1664" s="37" t="s">
        <v>347</v>
      </c>
      <c r="D1664" s="95"/>
      <c r="E1664" s="93">
        <f t="shared" si="239"/>
        <v>0</v>
      </c>
      <c r="F1664" s="95"/>
      <c r="G1664" s="95"/>
      <c r="H1664" s="95"/>
      <c r="I1664" s="93">
        <f t="shared" si="240"/>
        <v>0</v>
      </c>
      <c r="J1664" s="95"/>
      <c r="K1664" s="95"/>
      <c r="L1664" s="95"/>
      <c r="M1664" s="93">
        <f t="shared" si="241"/>
        <v>0</v>
      </c>
      <c r="N1664" s="95"/>
      <c r="O1664" s="95"/>
      <c r="P1664" s="95"/>
      <c r="Q1664" s="55" t="e">
        <f t="shared" si="235"/>
        <v>#DIV/0!</v>
      </c>
      <c r="R1664" s="55" t="e">
        <f t="shared" si="236"/>
        <v>#DIV/0!</v>
      </c>
      <c r="S1664" s="55" t="e">
        <f t="shared" si="237"/>
        <v>#DIV/0!</v>
      </c>
      <c r="T1664" s="55" t="e">
        <f t="shared" si="238"/>
        <v>#DIV/0!</v>
      </c>
      <c r="U1664" s="33" t="e">
        <f>M1664/#REF!%</f>
        <v>#REF!</v>
      </c>
    </row>
    <row r="1665" spans="1:21" ht="13.8" hidden="1" x14ac:dyDescent="0.3">
      <c r="A1665" s="76"/>
      <c r="B1665" s="34" t="s">
        <v>251</v>
      </c>
      <c r="C1665" s="37" t="s">
        <v>348</v>
      </c>
      <c r="D1665" s="95"/>
      <c r="E1665" s="93">
        <f t="shared" si="239"/>
        <v>0</v>
      </c>
      <c r="F1665" s="95"/>
      <c r="G1665" s="95"/>
      <c r="H1665" s="95"/>
      <c r="I1665" s="93">
        <f t="shared" si="240"/>
        <v>0</v>
      </c>
      <c r="J1665" s="95"/>
      <c r="K1665" s="95"/>
      <c r="L1665" s="95"/>
      <c r="M1665" s="93">
        <f t="shared" si="241"/>
        <v>0</v>
      </c>
      <c r="N1665" s="95"/>
      <c r="O1665" s="95"/>
      <c r="P1665" s="95"/>
      <c r="Q1665" s="55" t="e">
        <f t="shared" si="235"/>
        <v>#DIV/0!</v>
      </c>
      <c r="R1665" s="55" t="e">
        <f t="shared" si="236"/>
        <v>#DIV/0!</v>
      </c>
      <c r="S1665" s="55" t="e">
        <f t="shared" si="237"/>
        <v>#DIV/0!</v>
      </c>
      <c r="T1665" s="55" t="e">
        <f t="shared" si="238"/>
        <v>#DIV/0!</v>
      </c>
      <c r="U1665" s="33" t="e">
        <f>M1665/#REF!%</f>
        <v>#REF!</v>
      </c>
    </row>
    <row r="1666" spans="1:21" ht="13.8" hidden="1" x14ac:dyDescent="0.3">
      <c r="A1666" s="76"/>
      <c r="B1666" s="34" t="s">
        <v>252</v>
      </c>
      <c r="C1666" s="38" t="s">
        <v>349</v>
      </c>
      <c r="D1666" s="95"/>
      <c r="E1666" s="93">
        <f t="shared" si="239"/>
        <v>0</v>
      </c>
      <c r="F1666" s="95"/>
      <c r="G1666" s="95"/>
      <c r="H1666" s="95"/>
      <c r="I1666" s="93">
        <f t="shared" si="240"/>
        <v>0</v>
      </c>
      <c r="J1666" s="95"/>
      <c r="K1666" s="95"/>
      <c r="L1666" s="95"/>
      <c r="M1666" s="93">
        <f t="shared" si="241"/>
        <v>0</v>
      </c>
      <c r="N1666" s="95"/>
      <c r="O1666" s="95"/>
      <c r="P1666" s="95"/>
      <c r="Q1666" s="55" t="e">
        <f t="shared" si="235"/>
        <v>#DIV/0!</v>
      </c>
      <c r="R1666" s="55" t="e">
        <f t="shared" si="236"/>
        <v>#DIV/0!</v>
      </c>
      <c r="S1666" s="55" t="e">
        <f t="shared" si="237"/>
        <v>#DIV/0!</v>
      </c>
      <c r="T1666" s="55" t="e">
        <f t="shared" si="238"/>
        <v>#DIV/0!</v>
      </c>
      <c r="U1666" s="33" t="e">
        <f>M1666/#REF!%</f>
        <v>#REF!</v>
      </c>
    </row>
    <row r="1667" spans="1:21" ht="27.6" hidden="1" x14ac:dyDescent="0.3">
      <c r="A1667" s="76"/>
      <c r="B1667" s="34" t="s">
        <v>253</v>
      </c>
      <c r="C1667" s="39" t="s">
        <v>350</v>
      </c>
      <c r="D1667" s="95"/>
      <c r="E1667" s="93">
        <f t="shared" si="239"/>
        <v>0</v>
      </c>
      <c r="F1667" s="95"/>
      <c r="G1667" s="95"/>
      <c r="H1667" s="95"/>
      <c r="I1667" s="93">
        <f t="shared" si="240"/>
        <v>0</v>
      </c>
      <c r="J1667" s="95"/>
      <c r="K1667" s="95"/>
      <c r="L1667" s="95"/>
      <c r="M1667" s="93">
        <f t="shared" si="241"/>
        <v>0</v>
      </c>
      <c r="N1667" s="95"/>
      <c r="O1667" s="95"/>
      <c r="P1667" s="95"/>
      <c r="Q1667" s="55" t="e">
        <f t="shared" si="235"/>
        <v>#DIV/0!</v>
      </c>
      <c r="R1667" s="55" t="e">
        <f t="shared" si="236"/>
        <v>#DIV/0!</v>
      </c>
      <c r="S1667" s="55" t="e">
        <f t="shared" si="237"/>
        <v>#DIV/0!</v>
      </c>
      <c r="T1667" s="55" t="e">
        <f t="shared" si="238"/>
        <v>#DIV/0!</v>
      </c>
      <c r="U1667" s="33" t="e">
        <f>M1667/#REF!%</f>
        <v>#REF!</v>
      </c>
    </row>
    <row r="1668" spans="1:21" ht="27.6" hidden="1" x14ac:dyDescent="0.3">
      <c r="A1668" s="76"/>
      <c r="B1668" s="34" t="s">
        <v>254</v>
      </c>
      <c r="C1668" s="39" t="s">
        <v>351</v>
      </c>
      <c r="D1668" s="95"/>
      <c r="E1668" s="93">
        <f t="shared" si="239"/>
        <v>0</v>
      </c>
      <c r="F1668" s="95"/>
      <c r="G1668" s="95"/>
      <c r="H1668" s="95"/>
      <c r="I1668" s="93">
        <f t="shared" si="240"/>
        <v>0</v>
      </c>
      <c r="J1668" s="95"/>
      <c r="K1668" s="95"/>
      <c r="L1668" s="95"/>
      <c r="M1668" s="93">
        <f t="shared" si="241"/>
        <v>0</v>
      </c>
      <c r="N1668" s="95"/>
      <c r="O1668" s="95"/>
      <c r="P1668" s="95"/>
      <c r="Q1668" s="55" t="e">
        <f t="shared" si="235"/>
        <v>#DIV/0!</v>
      </c>
      <c r="R1668" s="55" t="e">
        <f t="shared" si="236"/>
        <v>#DIV/0!</v>
      </c>
      <c r="S1668" s="55" t="e">
        <f t="shared" si="237"/>
        <v>#DIV/0!</v>
      </c>
      <c r="T1668" s="55" t="e">
        <f t="shared" si="238"/>
        <v>#DIV/0!</v>
      </c>
      <c r="U1668" s="33" t="e">
        <f>M1668/#REF!%</f>
        <v>#REF!</v>
      </c>
    </row>
    <row r="1669" spans="1:21" ht="13.8" hidden="1" x14ac:dyDescent="0.3">
      <c r="A1669" s="76"/>
      <c r="B1669" s="34" t="s">
        <v>255</v>
      </c>
      <c r="C1669" s="38" t="s">
        <v>352</v>
      </c>
      <c r="D1669" s="95"/>
      <c r="E1669" s="93">
        <f t="shared" si="239"/>
        <v>0</v>
      </c>
      <c r="F1669" s="95"/>
      <c r="G1669" s="95"/>
      <c r="H1669" s="95"/>
      <c r="I1669" s="93">
        <f t="shared" si="240"/>
        <v>0</v>
      </c>
      <c r="J1669" s="95"/>
      <c r="K1669" s="95"/>
      <c r="L1669" s="95"/>
      <c r="M1669" s="93">
        <f t="shared" si="241"/>
        <v>0</v>
      </c>
      <c r="N1669" s="95"/>
      <c r="O1669" s="95"/>
      <c r="P1669" s="95"/>
      <c r="Q1669" s="55" t="e">
        <f t="shared" si="235"/>
        <v>#DIV/0!</v>
      </c>
      <c r="R1669" s="55" t="e">
        <f t="shared" si="236"/>
        <v>#DIV/0!</v>
      </c>
      <c r="S1669" s="55" t="e">
        <f t="shared" si="237"/>
        <v>#DIV/0!</v>
      </c>
      <c r="T1669" s="55" t="e">
        <f t="shared" si="238"/>
        <v>#DIV/0!</v>
      </c>
      <c r="U1669" s="33" t="e">
        <f>M1669/#REF!%</f>
        <v>#REF!</v>
      </c>
    </row>
    <row r="1670" spans="1:21" ht="27.6" hidden="1" x14ac:dyDescent="0.3">
      <c r="A1670" s="76"/>
      <c r="B1670" s="34" t="s">
        <v>256</v>
      </c>
      <c r="C1670" s="39" t="s">
        <v>350</v>
      </c>
      <c r="D1670" s="95"/>
      <c r="E1670" s="93">
        <f t="shared" si="239"/>
        <v>0</v>
      </c>
      <c r="F1670" s="95"/>
      <c r="G1670" s="95"/>
      <c r="H1670" s="95"/>
      <c r="I1670" s="93">
        <f t="shared" si="240"/>
        <v>0</v>
      </c>
      <c r="J1670" s="95"/>
      <c r="K1670" s="95"/>
      <c r="L1670" s="95"/>
      <c r="M1670" s="93">
        <f t="shared" si="241"/>
        <v>0</v>
      </c>
      <c r="N1670" s="95"/>
      <c r="O1670" s="95"/>
      <c r="P1670" s="95"/>
      <c r="Q1670" s="55" t="e">
        <f t="shared" si="235"/>
        <v>#DIV/0!</v>
      </c>
      <c r="R1670" s="55" t="e">
        <f t="shared" si="236"/>
        <v>#DIV/0!</v>
      </c>
      <c r="S1670" s="55" t="e">
        <f t="shared" si="237"/>
        <v>#DIV/0!</v>
      </c>
      <c r="T1670" s="55" t="e">
        <f t="shared" si="238"/>
        <v>#DIV/0!</v>
      </c>
      <c r="U1670" s="33" t="e">
        <f>M1670/#REF!%</f>
        <v>#REF!</v>
      </c>
    </row>
    <row r="1671" spans="1:21" ht="27.6" hidden="1" x14ac:dyDescent="0.3">
      <c r="A1671" s="76"/>
      <c r="B1671" s="34" t="s">
        <v>257</v>
      </c>
      <c r="C1671" s="39" t="s">
        <v>351</v>
      </c>
      <c r="D1671" s="95"/>
      <c r="E1671" s="93">
        <f t="shared" si="239"/>
        <v>0</v>
      </c>
      <c r="F1671" s="95"/>
      <c r="G1671" s="95"/>
      <c r="H1671" s="95"/>
      <c r="I1671" s="93">
        <f t="shared" si="240"/>
        <v>0</v>
      </c>
      <c r="J1671" s="95"/>
      <c r="K1671" s="95"/>
      <c r="L1671" s="95"/>
      <c r="M1671" s="93">
        <f t="shared" si="241"/>
        <v>0</v>
      </c>
      <c r="N1671" s="95"/>
      <c r="O1671" s="95"/>
      <c r="P1671" s="95"/>
      <c r="Q1671" s="55" t="e">
        <f t="shared" si="235"/>
        <v>#DIV/0!</v>
      </c>
      <c r="R1671" s="55" t="e">
        <f t="shared" si="236"/>
        <v>#DIV/0!</v>
      </c>
      <c r="S1671" s="55" t="e">
        <f t="shared" si="237"/>
        <v>#DIV/0!</v>
      </c>
      <c r="T1671" s="55" t="e">
        <f t="shared" si="238"/>
        <v>#DIV/0!</v>
      </c>
      <c r="U1671" s="33" t="e">
        <f>M1671/#REF!%</f>
        <v>#REF!</v>
      </c>
    </row>
    <row r="1672" spans="1:21" ht="41.4" hidden="1" x14ac:dyDescent="0.3">
      <c r="A1672" s="76"/>
      <c r="B1672" s="34" t="s">
        <v>258</v>
      </c>
      <c r="C1672" s="38" t="s">
        <v>353</v>
      </c>
      <c r="D1672" s="95"/>
      <c r="E1672" s="93">
        <f t="shared" si="239"/>
        <v>0</v>
      </c>
      <c r="F1672" s="95"/>
      <c r="G1672" s="95"/>
      <c r="H1672" s="95"/>
      <c r="I1672" s="93">
        <f t="shared" si="240"/>
        <v>0</v>
      </c>
      <c r="J1672" s="95"/>
      <c r="K1672" s="95"/>
      <c r="L1672" s="95"/>
      <c r="M1672" s="93">
        <f t="shared" si="241"/>
        <v>0</v>
      </c>
      <c r="N1672" s="95"/>
      <c r="O1672" s="95"/>
      <c r="P1672" s="95"/>
      <c r="Q1672" s="55" t="e">
        <f t="shared" si="235"/>
        <v>#DIV/0!</v>
      </c>
      <c r="R1672" s="55" t="e">
        <f t="shared" si="236"/>
        <v>#DIV/0!</v>
      </c>
      <c r="S1672" s="55" t="e">
        <f t="shared" si="237"/>
        <v>#DIV/0!</v>
      </c>
      <c r="T1672" s="55" t="e">
        <f t="shared" si="238"/>
        <v>#DIV/0!</v>
      </c>
      <c r="U1672" s="33" t="e">
        <f>M1672/#REF!%</f>
        <v>#REF!</v>
      </c>
    </row>
    <row r="1673" spans="1:21" ht="27.6" hidden="1" x14ac:dyDescent="0.3">
      <c r="A1673" s="76"/>
      <c r="B1673" s="34" t="s">
        <v>259</v>
      </c>
      <c r="C1673" s="39" t="s">
        <v>350</v>
      </c>
      <c r="D1673" s="95"/>
      <c r="E1673" s="93">
        <f t="shared" si="239"/>
        <v>0</v>
      </c>
      <c r="F1673" s="95"/>
      <c r="G1673" s="95"/>
      <c r="H1673" s="95"/>
      <c r="I1673" s="93">
        <f t="shared" si="240"/>
        <v>0</v>
      </c>
      <c r="J1673" s="95"/>
      <c r="K1673" s="95"/>
      <c r="L1673" s="95"/>
      <c r="M1673" s="93">
        <f t="shared" si="241"/>
        <v>0</v>
      </c>
      <c r="N1673" s="95"/>
      <c r="O1673" s="95"/>
      <c r="P1673" s="95"/>
      <c r="Q1673" s="55" t="e">
        <f t="shared" si="235"/>
        <v>#DIV/0!</v>
      </c>
      <c r="R1673" s="55" t="e">
        <f t="shared" si="236"/>
        <v>#DIV/0!</v>
      </c>
      <c r="S1673" s="55" t="e">
        <f t="shared" si="237"/>
        <v>#DIV/0!</v>
      </c>
      <c r="T1673" s="55" t="e">
        <f t="shared" si="238"/>
        <v>#DIV/0!</v>
      </c>
      <c r="U1673" s="33" t="e">
        <f>M1673/#REF!%</f>
        <v>#REF!</v>
      </c>
    </row>
    <row r="1674" spans="1:21" ht="27.6" hidden="1" x14ac:dyDescent="0.3">
      <c r="A1674" s="76"/>
      <c r="B1674" s="34" t="s">
        <v>260</v>
      </c>
      <c r="C1674" s="39" t="s">
        <v>351</v>
      </c>
      <c r="D1674" s="95"/>
      <c r="E1674" s="93">
        <f t="shared" si="239"/>
        <v>0</v>
      </c>
      <c r="F1674" s="95"/>
      <c r="G1674" s="95"/>
      <c r="H1674" s="95"/>
      <c r="I1674" s="93">
        <f t="shared" si="240"/>
        <v>0</v>
      </c>
      <c r="J1674" s="95"/>
      <c r="K1674" s="95"/>
      <c r="L1674" s="95"/>
      <c r="M1674" s="93">
        <f t="shared" si="241"/>
        <v>0</v>
      </c>
      <c r="N1674" s="95"/>
      <c r="O1674" s="95"/>
      <c r="P1674" s="95"/>
      <c r="Q1674" s="55" t="e">
        <f t="shared" si="235"/>
        <v>#DIV/0!</v>
      </c>
      <c r="R1674" s="55" t="e">
        <f t="shared" si="236"/>
        <v>#DIV/0!</v>
      </c>
      <c r="S1674" s="55" t="e">
        <f t="shared" si="237"/>
        <v>#DIV/0!</v>
      </c>
      <c r="T1674" s="55" t="e">
        <f t="shared" si="238"/>
        <v>#DIV/0!</v>
      </c>
      <c r="U1674" s="33" t="e">
        <f>M1674/#REF!%</f>
        <v>#REF!</v>
      </c>
    </row>
    <row r="1675" spans="1:21" ht="13.8" hidden="1" x14ac:dyDescent="0.3">
      <c r="A1675" s="76"/>
      <c r="B1675" s="34" t="s">
        <v>261</v>
      </c>
      <c r="C1675" s="37" t="s">
        <v>354</v>
      </c>
      <c r="D1675" s="95"/>
      <c r="E1675" s="93">
        <f t="shared" si="239"/>
        <v>0</v>
      </c>
      <c r="F1675" s="95"/>
      <c r="G1675" s="95"/>
      <c r="H1675" s="95"/>
      <c r="I1675" s="93">
        <f t="shared" si="240"/>
        <v>0</v>
      </c>
      <c r="J1675" s="95"/>
      <c r="K1675" s="95"/>
      <c r="L1675" s="95"/>
      <c r="M1675" s="93">
        <f t="shared" si="241"/>
        <v>0</v>
      </c>
      <c r="N1675" s="95"/>
      <c r="O1675" s="95"/>
      <c r="P1675" s="95"/>
      <c r="Q1675" s="55" t="e">
        <f t="shared" ref="Q1675:Q1738" si="242">M1675/I1675*100</f>
        <v>#DIV/0!</v>
      </c>
      <c r="R1675" s="55" t="e">
        <f t="shared" ref="R1675:R1738" si="243">N1675/J1675*100</f>
        <v>#DIV/0!</v>
      </c>
      <c r="S1675" s="55" t="e">
        <f t="shared" ref="S1675:S1738" si="244">O1675/K1675*100</f>
        <v>#DIV/0!</v>
      </c>
      <c r="T1675" s="55" t="e">
        <f t="shared" ref="T1675:T1738" si="245">P1675/L1675*100</f>
        <v>#DIV/0!</v>
      </c>
      <c r="U1675" s="33" t="e">
        <f>M1675/#REF!%</f>
        <v>#REF!</v>
      </c>
    </row>
    <row r="1676" spans="1:21" ht="41.4" hidden="1" x14ac:dyDescent="0.3">
      <c r="A1676" s="76"/>
      <c r="B1676" s="34" t="s">
        <v>262</v>
      </c>
      <c r="C1676" s="38" t="s">
        <v>355</v>
      </c>
      <c r="D1676" s="95"/>
      <c r="E1676" s="93">
        <f t="shared" si="239"/>
        <v>0</v>
      </c>
      <c r="F1676" s="95"/>
      <c r="G1676" s="95"/>
      <c r="H1676" s="95"/>
      <c r="I1676" s="93">
        <f t="shared" si="240"/>
        <v>0</v>
      </c>
      <c r="J1676" s="95"/>
      <c r="K1676" s="95"/>
      <c r="L1676" s="95"/>
      <c r="M1676" s="93">
        <f t="shared" si="241"/>
        <v>0</v>
      </c>
      <c r="N1676" s="95"/>
      <c r="O1676" s="95"/>
      <c r="P1676" s="95"/>
      <c r="Q1676" s="55" t="e">
        <f t="shared" si="242"/>
        <v>#DIV/0!</v>
      </c>
      <c r="R1676" s="55" t="e">
        <f t="shared" si="243"/>
        <v>#DIV/0!</v>
      </c>
      <c r="S1676" s="55" t="e">
        <f t="shared" si="244"/>
        <v>#DIV/0!</v>
      </c>
      <c r="T1676" s="55" t="e">
        <f t="shared" si="245"/>
        <v>#DIV/0!</v>
      </c>
      <c r="U1676" s="33" t="e">
        <f>M1676/#REF!%</f>
        <v>#REF!</v>
      </c>
    </row>
    <row r="1677" spans="1:21" ht="13.8" hidden="1" x14ac:dyDescent="0.3">
      <c r="A1677" s="76"/>
      <c r="B1677" s="34" t="s">
        <v>263</v>
      </c>
      <c r="C1677" s="38" t="s">
        <v>356</v>
      </c>
      <c r="D1677" s="95"/>
      <c r="E1677" s="93">
        <f t="shared" ref="E1677:E1740" si="246">F1677+G1677</f>
        <v>0</v>
      </c>
      <c r="F1677" s="95"/>
      <c r="G1677" s="95"/>
      <c r="H1677" s="95"/>
      <c r="I1677" s="93">
        <f t="shared" ref="I1677:I1740" si="247">J1677+K1677</f>
        <v>0</v>
      </c>
      <c r="J1677" s="95"/>
      <c r="K1677" s="95"/>
      <c r="L1677" s="95"/>
      <c r="M1677" s="93">
        <f t="shared" ref="M1677:M1740" si="248">N1677+O1677</f>
        <v>0</v>
      </c>
      <c r="N1677" s="95"/>
      <c r="O1677" s="95"/>
      <c r="P1677" s="95"/>
      <c r="Q1677" s="55" t="e">
        <f t="shared" si="242"/>
        <v>#DIV/0!</v>
      </c>
      <c r="R1677" s="55" t="e">
        <f t="shared" si="243"/>
        <v>#DIV/0!</v>
      </c>
      <c r="S1677" s="55" t="e">
        <f t="shared" si="244"/>
        <v>#DIV/0!</v>
      </c>
      <c r="T1677" s="55" t="e">
        <f t="shared" si="245"/>
        <v>#DIV/0!</v>
      </c>
      <c r="U1677" s="33" t="e">
        <f>M1677/#REF!%</f>
        <v>#REF!</v>
      </c>
    </row>
    <row r="1678" spans="1:21" ht="27.6" hidden="1" x14ac:dyDescent="0.3">
      <c r="A1678" s="76"/>
      <c r="B1678" s="34" t="s">
        <v>264</v>
      </c>
      <c r="C1678" s="39" t="s">
        <v>357</v>
      </c>
      <c r="D1678" s="95"/>
      <c r="E1678" s="93">
        <f t="shared" si="246"/>
        <v>0</v>
      </c>
      <c r="F1678" s="95"/>
      <c r="G1678" s="95"/>
      <c r="H1678" s="95"/>
      <c r="I1678" s="93">
        <f t="shared" si="247"/>
        <v>0</v>
      </c>
      <c r="J1678" s="95"/>
      <c r="K1678" s="95"/>
      <c r="L1678" s="95"/>
      <c r="M1678" s="93">
        <f t="shared" si="248"/>
        <v>0</v>
      </c>
      <c r="N1678" s="95"/>
      <c r="O1678" s="95"/>
      <c r="P1678" s="95"/>
      <c r="Q1678" s="55" t="e">
        <f t="shared" si="242"/>
        <v>#DIV/0!</v>
      </c>
      <c r="R1678" s="55" t="e">
        <f t="shared" si="243"/>
        <v>#DIV/0!</v>
      </c>
      <c r="S1678" s="55" t="e">
        <f t="shared" si="244"/>
        <v>#DIV/0!</v>
      </c>
      <c r="T1678" s="55" t="e">
        <f t="shared" si="245"/>
        <v>#DIV/0!</v>
      </c>
      <c r="U1678" s="33" t="e">
        <f>M1678/#REF!%</f>
        <v>#REF!</v>
      </c>
    </row>
    <row r="1679" spans="1:21" ht="27.6" hidden="1" x14ac:dyDescent="0.3">
      <c r="A1679" s="76"/>
      <c r="B1679" s="34" t="s">
        <v>265</v>
      </c>
      <c r="C1679" s="39" t="s">
        <v>358</v>
      </c>
      <c r="D1679" s="95"/>
      <c r="E1679" s="93">
        <f t="shared" si="246"/>
        <v>0</v>
      </c>
      <c r="F1679" s="95"/>
      <c r="G1679" s="95"/>
      <c r="H1679" s="95"/>
      <c r="I1679" s="93">
        <f t="shared" si="247"/>
        <v>0</v>
      </c>
      <c r="J1679" s="95"/>
      <c r="K1679" s="95"/>
      <c r="L1679" s="95"/>
      <c r="M1679" s="93">
        <f t="shared" si="248"/>
        <v>0</v>
      </c>
      <c r="N1679" s="95"/>
      <c r="O1679" s="95"/>
      <c r="P1679" s="95"/>
      <c r="Q1679" s="55" t="e">
        <f t="shared" si="242"/>
        <v>#DIV/0!</v>
      </c>
      <c r="R1679" s="55" t="e">
        <f t="shared" si="243"/>
        <v>#DIV/0!</v>
      </c>
      <c r="S1679" s="55" t="e">
        <f t="shared" si="244"/>
        <v>#DIV/0!</v>
      </c>
      <c r="T1679" s="55" t="e">
        <f t="shared" si="245"/>
        <v>#DIV/0!</v>
      </c>
      <c r="U1679" s="33" t="e">
        <f>M1679/#REF!%</f>
        <v>#REF!</v>
      </c>
    </row>
    <row r="1680" spans="1:21" ht="27.6" hidden="1" x14ac:dyDescent="0.3">
      <c r="A1680" s="76"/>
      <c r="B1680" s="34" t="s">
        <v>145</v>
      </c>
      <c r="C1680" s="36" t="s">
        <v>359</v>
      </c>
      <c r="D1680" s="95"/>
      <c r="E1680" s="93">
        <f t="shared" si="246"/>
        <v>0</v>
      </c>
      <c r="F1680" s="95"/>
      <c r="G1680" s="95"/>
      <c r="H1680" s="95"/>
      <c r="I1680" s="93">
        <f t="shared" si="247"/>
        <v>0</v>
      </c>
      <c r="J1680" s="95"/>
      <c r="K1680" s="95"/>
      <c r="L1680" s="95"/>
      <c r="M1680" s="93">
        <f t="shared" si="248"/>
        <v>0</v>
      </c>
      <c r="N1680" s="95"/>
      <c r="O1680" s="95"/>
      <c r="P1680" s="95"/>
      <c r="Q1680" s="55" t="e">
        <f t="shared" si="242"/>
        <v>#DIV/0!</v>
      </c>
      <c r="R1680" s="55" t="e">
        <f t="shared" si="243"/>
        <v>#DIV/0!</v>
      </c>
      <c r="S1680" s="55" t="e">
        <f t="shared" si="244"/>
        <v>#DIV/0!</v>
      </c>
      <c r="T1680" s="55" t="e">
        <f t="shared" si="245"/>
        <v>#DIV/0!</v>
      </c>
      <c r="U1680" s="33" t="e">
        <f>M1680/#REF!%</f>
        <v>#REF!</v>
      </c>
    </row>
    <row r="1681" spans="1:21" ht="16.5" hidden="1" customHeight="1" x14ac:dyDescent="0.3">
      <c r="A1681" s="76"/>
      <c r="B1681" s="34" t="s">
        <v>146</v>
      </c>
      <c r="C1681" s="42" t="s">
        <v>664</v>
      </c>
      <c r="D1681" s="95"/>
      <c r="E1681" s="93">
        <f t="shared" si="246"/>
        <v>0</v>
      </c>
      <c r="F1681" s="95"/>
      <c r="G1681" s="95"/>
      <c r="H1681" s="95"/>
      <c r="I1681" s="93">
        <f t="shared" si="247"/>
        <v>0</v>
      </c>
      <c r="J1681" s="95"/>
      <c r="K1681" s="95"/>
      <c r="L1681" s="95"/>
      <c r="M1681" s="93">
        <f t="shared" si="248"/>
        <v>0</v>
      </c>
      <c r="N1681" s="95"/>
      <c r="O1681" s="95"/>
      <c r="P1681" s="95"/>
      <c r="Q1681" s="55" t="e">
        <f t="shared" si="242"/>
        <v>#DIV/0!</v>
      </c>
      <c r="R1681" s="55" t="e">
        <f t="shared" si="243"/>
        <v>#DIV/0!</v>
      </c>
      <c r="S1681" s="55" t="e">
        <f t="shared" si="244"/>
        <v>#DIV/0!</v>
      </c>
      <c r="T1681" s="55" t="e">
        <f t="shared" si="245"/>
        <v>#DIV/0!</v>
      </c>
      <c r="U1681" s="33" t="e">
        <f>M1681/#REF!%</f>
        <v>#REF!</v>
      </c>
    </row>
    <row r="1682" spans="1:21" ht="16.5" hidden="1" customHeight="1" x14ac:dyDescent="0.3">
      <c r="A1682" s="76"/>
      <c r="B1682" s="34" t="s">
        <v>266</v>
      </c>
      <c r="C1682" s="38" t="s">
        <v>360</v>
      </c>
      <c r="D1682" s="95"/>
      <c r="E1682" s="93">
        <f t="shared" si="246"/>
        <v>0</v>
      </c>
      <c r="F1682" s="95"/>
      <c r="G1682" s="95"/>
      <c r="H1682" s="95"/>
      <c r="I1682" s="93">
        <f t="shared" si="247"/>
        <v>0</v>
      </c>
      <c r="J1682" s="95"/>
      <c r="K1682" s="95"/>
      <c r="L1682" s="95"/>
      <c r="M1682" s="93">
        <f t="shared" si="248"/>
        <v>0</v>
      </c>
      <c r="N1682" s="95"/>
      <c r="O1682" s="95"/>
      <c r="P1682" s="95"/>
      <c r="Q1682" s="55" t="e">
        <f t="shared" si="242"/>
        <v>#DIV/0!</v>
      </c>
      <c r="R1682" s="55" t="e">
        <f t="shared" si="243"/>
        <v>#DIV/0!</v>
      </c>
      <c r="S1682" s="55" t="e">
        <f t="shared" si="244"/>
        <v>#DIV/0!</v>
      </c>
      <c r="T1682" s="55" t="e">
        <f t="shared" si="245"/>
        <v>#DIV/0!</v>
      </c>
      <c r="U1682" s="33" t="e">
        <f>M1682/#REF!%</f>
        <v>#REF!</v>
      </c>
    </row>
    <row r="1683" spans="1:21" ht="16.5" hidden="1" customHeight="1" x14ac:dyDescent="0.3">
      <c r="A1683" s="76"/>
      <c r="B1683" s="34" t="s">
        <v>267</v>
      </c>
      <c r="C1683" s="39" t="s">
        <v>361</v>
      </c>
      <c r="D1683" s="95"/>
      <c r="E1683" s="93">
        <f t="shared" si="246"/>
        <v>0</v>
      </c>
      <c r="F1683" s="95"/>
      <c r="G1683" s="95"/>
      <c r="H1683" s="95"/>
      <c r="I1683" s="93">
        <f t="shared" si="247"/>
        <v>0</v>
      </c>
      <c r="J1683" s="95"/>
      <c r="K1683" s="95"/>
      <c r="L1683" s="95"/>
      <c r="M1683" s="93">
        <f t="shared" si="248"/>
        <v>0</v>
      </c>
      <c r="N1683" s="95"/>
      <c r="O1683" s="95"/>
      <c r="P1683" s="95"/>
      <c r="Q1683" s="55" t="e">
        <f t="shared" si="242"/>
        <v>#DIV/0!</v>
      </c>
      <c r="R1683" s="55" t="e">
        <f t="shared" si="243"/>
        <v>#DIV/0!</v>
      </c>
      <c r="S1683" s="55" t="e">
        <f t="shared" si="244"/>
        <v>#DIV/0!</v>
      </c>
      <c r="T1683" s="55" t="e">
        <f t="shared" si="245"/>
        <v>#DIV/0!</v>
      </c>
      <c r="U1683" s="33" t="e">
        <f>M1683/#REF!%</f>
        <v>#REF!</v>
      </c>
    </row>
    <row r="1684" spans="1:21" ht="16.5" hidden="1" customHeight="1" x14ac:dyDescent="0.3">
      <c r="A1684" s="76"/>
      <c r="B1684" s="34" t="s">
        <v>268</v>
      </c>
      <c r="C1684" s="39" t="s">
        <v>362</v>
      </c>
      <c r="D1684" s="95"/>
      <c r="E1684" s="93">
        <f t="shared" si="246"/>
        <v>0</v>
      </c>
      <c r="F1684" s="95"/>
      <c r="G1684" s="95"/>
      <c r="H1684" s="95"/>
      <c r="I1684" s="93">
        <f t="shared" si="247"/>
        <v>0</v>
      </c>
      <c r="J1684" s="95"/>
      <c r="K1684" s="95"/>
      <c r="L1684" s="95"/>
      <c r="M1684" s="93">
        <f t="shared" si="248"/>
        <v>0</v>
      </c>
      <c r="N1684" s="95"/>
      <c r="O1684" s="95"/>
      <c r="P1684" s="95"/>
      <c r="Q1684" s="55" t="e">
        <f t="shared" si="242"/>
        <v>#DIV/0!</v>
      </c>
      <c r="R1684" s="55" t="e">
        <f t="shared" si="243"/>
        <v>#DIV/0!</v>
      </c>
      <c r="S1684" s="55" t="e">
        <f t="shared" si="244"/>
        <v>#DIV/0!</v>
      </c>
      <c r="T1684" s="55" t="e">
        <f t="shared" si="245"/>
        <v>#DIV/0!</v>
      </c>
      <c r="U1684" s="33" t="e">
        <f>M1684/#REF!%</f>
        <v>#REF!</v>
      </c>
    </row>
    <row r="1685" spans="1:21" ht="16.5" hidden="1" customHeight="1" x14ac:dyDescent="0.3">
      <c r="A1685" s="76"/>
      <c r="B1685" s="34" t="s">
        <v>269</v>
      </c>
      <c r="C1685" s="39" t="s">
        <v>363</v>
      </c>
      <c r="D1685" s="95"/>
      <c r="E1685" s="93">
        <f t="shared" si="246"/>
        <v>0</v>
      </c>
      <c r="F1685" s="95"/>
      <c r="G1685" s="95"/>
      <c r="H1685" s="95"/>
      <c r="I1685" s="93">
        <f t="shared" si="247"/>
        <v>0</v>
      </c>
      <c r="J1685" s="95"/>
      <c r="K1685" s="95"/>
      <c r="L1685" s="95"/>
      <c r="M1685" s="93">
        <f t="shared" si="248"/>
        <v>0</v>
      </c>
      <c r="N1685" s="95"/>
      <c r="O1685" s="95"/>
      <c r="P1685" s="95"/>
      <c r="Q1685" s="55" t="e">
        <f t="shared" si="242"/>
        <v>#DIV/0!</v>
      </c>
      <c r="R1685" s="55" t="e">
        <f t="shared" si="243"/>
        <v>#DIV/0!</v>
      </c>
      <c r="S1685" s="55" t="e">
        <f t="shared" si="244"/>
        <v>#DIV/0!</v>
      </c>
      <c r="T1685" s="55" t="e">
        <f t="shared" si="245"/>
        <v>#DIV/0!</v>
      </c>
      <c r="U1685" s="33" t="e">
        <f>M1685/#REF!%</f>
        <v>#REF!</v>
      </c>
    </row>
    <row r="1686" spans="1:21" ht="16.5" hidden="1" customHeight="1" x14ac:dyDescent="0.3">
      <c r="A1686" s="76"/>
      <c r="B1686" s="34" t="s">
        <v>270</v>
      </c>
      <c r="C1686" s="39" t="s">
        <v>364</v>
      </c>
      <c r="D1686" s="95"/>
      <c r="E1686" s="93">
        <f t="shared" si="246"/>
        <v>0</v>
      </c>
      <c r="F1686" s="95"/>
      <c r="G1686" s="95"/>
      <c r="H1686" s="95"/>
      <c r="I1686" s="93">
        <f t="shared" si="247"/>
        <v>0</v>
      </c>
      <c r="J1686" s="95"/>
      <c r="K1686" s="95"/>
      <c r="L1686" s="95"/>
      <c r="M1686" s="93">
        <f t="shared" si="248"/>
        <v>0</v>
      </c>
      <c r="N1686" s="95"/>
      <c r="O1686" s="95"/>
      <c r="P1686" s="95"/>
      <c r="Q1686" s="55" t="e">
        <f t="shared" si="242"/>
        <v>#DIV/0!</v>
      </c>
      <c r="R1686" s="55" t="e">
        <f t="shared" si="243"/>
        <v>#DIV/0!</v>
      </c>
      <c r="S1686" s="55" t="e">
        <f t="shared" si="244"/>
        <v>#DIV/0!</v>
      </c>
      <c r="T1686" s="55" t="e">
        <f t="shared" si="245"/>
        <v>#DIV/0!</v>
      </c>
      <c r="U1686" s="33" t="e">
        <f>M1686/#REF!%</f>
        <v>#REF!</v>
      </c>
    </row>
    <row r="1687" spans="1:21" ht="16.5" hidden="1" customHeight="1" x14ac:dyDescent="0.3">
      <c r="A1687" s="76"/>
      <c r="B1687" s="34" t="s">
        <v>271</v>
      </c>
      <c r="C1687" s="39" t="s">
        <v>365</v>
      </c>
      <c r="D1687" s="95"/>
      <c r="E1687" s="93">
        <f t="shared" si="246"/>
        <v>0</v>
      </c>
      <c r="F1687" s="95"/>
      <c r="G1687" s="95"/>
      <c r="H1687" s="95"/>
      <c r="I1687" s="93">
        <f t="shared" si="247"/>
        <v>0</v>
      </c>
      <c r="J1687" s="95"/>
      <c r="K1687" s="95"/>
      <c r="L1687" s="95"/>
      <c r="M1687" s="93">
        <f t="shared" si="248"/>
        <v>0</v>
      </c>
      <c r="N1687" s="95"/>
      <c r="O1687" s="95"/>
      <c r="P1687" s="95"/>
      <c r="Q1687" s="55" t="e">
        <f t="shared" si="242"/>
        <v>#DIV/0!</v>
      </c>
      <c r="R1687" s="55" t="e">
        <f t="shared" si="243"/>
        <v>#DIV/0!</v>
      </c>
      <c r="S1687" s="55" t="e">
        <f t="shared" si="244"/>
        <v>#DIV/0!</v>
      </c>
      <c r="T1687" s="55" t="e">
        <f t="shared" si="245"/>
        <v>#DIV/0!</v>
      </c>
      <c r="U1687" s="33" t="e">
        <f>M1687/#REF!%</f>
        <v>#REF!</v>
      </c>
    </row>
    <row r="1688" spans="1:21" ht="16.5" hidden="1" customHeight="1" x14ac:dyDescent="0.3">
      <c r="A1688" s="76"/>
      <c r="B1688" s="34" t="s">
        <v>272</v>
      </c>
      <c r="C1688" s="39" t="s">
        <v>366</v>
      </c>
      <c r="D1688" s="95"/>
      <c r="E1688" s="93">
        <f t="shared" si="246"/>
        <v>0</v>
      </c>
      <c r="F1688" s="95"/>
      <c r="G1688" s="95"/>
      <c r="H1688" s="95"/>
      <c r="I1688" s="93">
        <f t="shared" si="247"/>
        <v>0</v>
      </c>
      <c r="J1688" s="95"/>
      <c r="K1688" s="95"/>
      <c r="L1688" s="95"/>
      <c r="M1688" s="93">
        <f t="shared" si="248"/>
        <v>0</v>
      </c>
      <c r="N1688" s="95"/>
      <c r="O1688" s="95"/>
      <c r="P1688" s="95"/>
      <c r="Q1688" s="55" t="e">
        <f t="shared" si="242"/>
        <v>#DIV/0!</v>
      </c>
      <c r="R1688" s="55" t="e">
        <f t="shared" si="243"/>
        <v>#DIV/0!</v>
      </c>
      <c r="S1688" s="55" t="e">
        <f t="shared" si="244"/>
        <v>#DIV/0!</v>
      </c>
      <c r="T1688" s="55" t="e">
        <f t="shared" si="245"/>
        <v>#DIV/0!</v>
      </c>
      <c r="U1688" s="33" t="e">
        <f>M1688/#REF!%</f>
        <v>#REF!</v>
      </c>
    </row>
    <row r="1689" spans="1:21" ht="16.5" hidden="1" customHeight="1" x14ac:dyDescent="0.3">
      <c r="A1689" s="76"/>
      <c r="B1689" s="34" t="s">
        <v>273</v>
      </c>
      <c r="C1689" s="39" t="s">
        <v>367</v>
      </c>
      <c r="D1689" s="95"/>
      <c r="E1689" s="93">
        <f t="shared" si="246"/>
        <v>0</v>
      </c>
      <c r="F1689" s="95"/>
      <c r="G1689" s="95"/>
      <c r="H1689" s="95"/>
      <c r="I1689" s="93">
        <f t="shared" si="247"/>
        <v>0</v>
      </c>
      <c r="J1689" s="95"/>
      <c r="K1689" s="95"/>
      <c r="L1689" s="95"/>
      <c r="M1689" s="93">
        <f t="shared" si="248"/>
        <v>0</v>
      </c>
      <c r="N1689" s="95"/>
      <c r="O1689" s="95"/>
      <c r="P1689" s="95"/>
      <c r="Q1689" s="55" t="e">
        <f t="shared" si="242"/>
        <v>#DIV/0!</v>
      </c>
      <c r="R1689" s="55" t="e">
        <f t="shared" si="243"/>
        <v>#DIV/0!</v>
      </c>
      <c r="S1689" s="55" t="e">
        <f t="shared" si="244"/>
        <v>#DIV/0!</v>
      </c>
      <c r="T1689" s="55" t="e">
        <f t="shared" si="245"/>
        <v>#DIV/0!</v>
      </c>
      <c r="U1689" s="33" t="e">
        <f>M1689/#REF!%</f>
        <v>#REF!</v>
      </c>
    </row>
    <row r="1690" spans="1:21" ht="41.4" hidden="1" x14ac:dyDescent="0.3">
      <c r="A1690" s="76"/>
      <c r="B1690" s="34" t="s">
        <v>274</v>
      </c>
      <c r="C1690" s="39" t="s">
        <v>368</v>
      </c>
      <c r="D1690" s="95"/>
      <c r="E1690" s="93">
        <f t="shared" si="246"/>
        <v>0</v>
      </c>
      <c r="F1690" s="95"/>
      <c r="G1690" s="95"/>
      <c r="H1690" s="95"/>
      <c r="I1690" s="93">
        <f t="shared" si="247"/>
        <v>0</v>
      </c>
      <c r="J1690" s="95"/>
      <c r="K1690" s="95"/>
      <c r="L1690" s="95"/>
      <c r="M1690" s="93">
        <f t="shared" si="248"/>
        <v>0</v>
      </c>
      <c r="N1690" s="95"/>
      <c r="O1690" s="95"/>
      <c r="P1690" s="95"/>
      <c r="Q1690" s="55" t="e">
        <f t="shared" si="242"/>
        <v>#DIV/0!</v>
      </c>
      <c r="R1690" s="55" t="e">
        <f t="shared" si="243"/>
        <v>#DIV/0!</v>
      </c>
      <c r="S1690" s="55" t="e">
        <f t="shared" si="244"/>
        <v>#DIV/0!</v>
      </c>
      <c r="T1690" s="55" t="e">
        <f t="shared" si="245"/>
        <v>#DIV/0!</v>
      </c>
      <c r="U1690" s="33" t="e">
        <f>M1690/#REF!%</f>
        <v>#REF!</v>
      </c>
    </row>
    <row r="1691" spans="1:21" ht="27.6" hidden="1" x14ac:dyDescent="0.3">
      <c r="A1691" s="76"/>
      <c r="B1691" s="34" t="s">
        <v>275</v>
      </c>
      <c r="C1691" s="38" t="s">
        <v>369</v>
      </c>
      <c r="D1691" s="95"/>
      <c r="E1691" s="93">
        <f t="shared" si="246"/>
        <v>0</v>
      </c>
      <c r="F1691" s="95"/>
      <c r="G1691" s="95"/>
      <c r="H1691" s="95"/>
      <c r="I1691" s="93">
        <f t="shared" si="247"/>
        <v>0</v>
      </c>
      <c r="J1691" s="95"/>
      <c r="K1691" s="95"/>
      <c r="L1691" s="95"/>
      <c r="M1691" s="93">
        <f t="shared" si="248"/>
        <v>0</v>
      </c>
      <c r="N1691" s="95"/>
      <c r="O1691" s="95"/>
      <c r="P1691" s="95"/>
      <c r="Q1691" s="55" t="e">
        <f t="shared" si="242"/>
        <v>#DIV/0!</v>
      </c>
      <c r="R1691" s="55" t="e">
        <f t="shared" si="243"/>
        <v>#DIV/0!</v>
      </c>
      <c r="S1691" s="55" t="e">
        <f t="shared" si="244"/>
        <v>#DIV/0!</v>
      </c>
      <c r="T1691" s="55" t="e">
        <f t="shared" si="245"/>
        <v>#DIV/0!</v>
      </c>
      <c r="U1691" s="33" t="e">
        <f>M1691/#REF!%</f>
        <v>#REF!</v>
      </c>
    </row>
    <row r="1692" spans="1:21" ht="27.6" hidden="1" x14ac:dyDescent="0.3">
      <c r="A1692" s="76"/>
      <c r="B1692" s="34" t="s">
        <v>276</v>
      </c>
      <c r="C1692" s="39" t="s">
        <v>370</v>
      </c>
      <c r="D1692" s="95"/>
      <c r="E1692" s="93">
        <f t="shared" si="246"/>
        <v>0</v>
      </c>
      <c r="F1692" s="95"/>
      <c r="G1692" s="95"/>
      <c r="H1692" s="95"/>
      <c r="I1692" s="93">
        <f t="shared" si="247"/>
        <v>0</v>
      </c>
      <c r="J1692" s="95"/>
      <c r="K1692" s="95"/>
      <c r="L1692" s="95"/>
      <c r="M1692" s="93">
        <f t="shared" si="248"/>
        <v>0</v>
      </c>
      <c r="N1692" s="95"/>
      <c r="O1692" s="95"/>
      <c r="P1692" s="95"/>
      <c r="Q1692" s="55" t="e">
        <f t="shared" si="242"/>
        <v>#DIV/0!</v>
      </c>
      <c r="R1692" s="55" t="e">
        <f t="shared" si="243"/>
        <v>#DIV/0!</v>
      </c>
      <c r="S1692" s="55" t="e">
        <f t="shared" si="244"/>
        <v>#DIV/0!</v>
      </c>
      <c r="T1692" s="55" t="e">
        <f t="shared" si="245"/>
        <v>#DIV/0!</v>
      </c>
      <c r="U1692" s="33" t="e">
        <f>M1692/#REF!%</f>
        <v>#REF!</v>
      </c>
    </row>
    <row r="1693" spans="1:21" ht="48" x14ac:dyDescent="0.3">
      <c r="A1693" s="76" t="s">
        <v>740</v>
      </c>
      <c r="B1693" s="30"/>
      <c r="C1693" s="628" t="s">
        <v>2351</v>
      </c>
      <c r="D1693" s="94">
        <f>D1874+D1895+D1891</f>
        <v>2777.1</v>
      </c>
      <c r="E1693" s="93">
        <f t="shared" si="246"/>
        <v>5425.5850200000004</v>
      </c>
      <c r="F1693" s="94">
        <f>F1874+F1895+F1891</f>
        <v>4781.2045800000005</v>
      </c>
      <c r="G1693" s="94">
        <f>G1874+G1895+G1891</f>
        <v>644.38044000000002</v>
      </c>
      <c r="H1693" s="94">
        <f>H1874+H1895+H1891</f>
        <v>0</v>
      </c>
      <c r="I1693" s="93">
        <f t="shared" si="247"/>
        <v>2508.0244400000001</v>
      </c>
      <c r="J1693" s="94">
        <f>J1874+J1895+J1891</f>
        <v>1863.644</v>
      </c>
      <c r="K1693" s="94">
        <f>K1874+K1895+K1891</f>
        <v>644.38044000000002</v>
      </c>
      <c r="L1693" s="94">
        <f>L1874+L1895+L1891</f>
        <v>0</v>
      </c>
      <c r="M1693" s="93">
        <f t="shared" si="248"/>
        <v>1780.3670099999999</v>
      </c>
      <c r="N1693" s="94">
        <f>N1874+N1895+N1891</f>
        <v>1459.5732599999999</v>
      </c>
      <c r="O1693" s="94">
        <f>O1874+O1895+O1891</f>
        <v>320.79374999999999</v>
      </c>
      <c r="P1693" s="94">
        <f>P1874+P1895+P1891</f>
        <v>0</v>
      </c>
      <c r="Q1693" s="55">
        <f t="shared" si="242"/>
        <v>70.986828581303612</v>
      </c>
      <c r="R1693" s="55">
        <f t="shared" si="243"/>
        <v>78.318244256950351</v>
      </c>
      <c r="S1693" s="55">
        <f t="shared" si="244"/>
        <v>49.783284855760051</v>
      </c>
      <c r="T1693" s="55" t="e">
        <f t="shared" si="245"/>
        <v>#DIV/0!</v>
      </c>
      <c r="U1693" s="33" t="e">
        <f>M1693/#REF!%</f>
        <v>#REF!</v>
      </c>
    </row>
    <row r="1694" spans="1:21" ht="13.8" hidden="1" x14ac:dyDescent="0.3">
      <c r="A1694" s="76"/>
      <c r="B1694" s="34" t="s">
        <v>61</v>
      </c>
      <c r="C1694" s="36" t="s">
        <v>170</v>
      </c>
      <c r="D1694" s="92"/>
      <c r="E1694" s="93">
        <f t="shared" si="246"/>
        <v>0</v>
      </c>
      <c r="F1694" s="92"/>
      <c r="G1694" s="92"/>
      <c r="H1694" s="92"/>
      <c r="I1694" s="93">
        <f t="shared" si="247"/>
        <v>0</v>
      </c>
      <c r="J1694" s="92"/>
      <c r="K1694" s="92"/>
      <c r="L1694" s="92"/>
      <c r="M1694" s="93">
        <f t="shared" si="248"/>
        <v>0</v>
      </c>
      <c r="N1694" s="92"/>
      <c r="O1694" s="92"/>
      <c r="P1694" s="92"/>
      <c r="Q1694" s="55" t="e">
        <f t="shared" si="242"/>
        <v>#DIV/0!</v>
      </c>
      <c r="R1694" s="55" t="e">
        <f t="shared" si="243"/>
        <v>#DIV/0!</v>
      </c>
      <c r="S1694" s="55" t="e">
        <f t="shared" si="244"/>
        <v>#DIV/0!</v>
      </c>
      <c r="T1694" s="55" t="e">
        <f t="shared" si="245"/>
        <v>#DIV/0!</v>
      </c>
      <c r="U1694" s="33" t="e">
        <f>M1694/#REF!%</f>
        <v>#REF!</v>
      </c>
    </row>
    <row r="1695" spans="1:21" ht="13.8" hidden="1" x14ac:dyDescent="0.3">
      <c r="A1695" s="76"/>
      <c r="B1695" s="34" t="s">
        <v>197</v>
      </c>
      <c r="C1695" s="37" t="s">
        <v>171</v>
      </c>
      <c r="D1695" s="92"/>
      <c r="E1695" s="93">
        <f t="shared" si="246"/>
        <v>0</v>
      </c>
      <c r="F1695" s="92"/>
      <c r="G1695" s="92"/>
      <c r="H1695" s="92"/>
      <c r="I1695" s="93">
        <f t="shared" si="247"/>
        <v>0</v>
      </c>
      <c r="J1695" s="92"/>
      <c r="K1695" s="92"/>
      <c r="L1695" s="92"/>
      <c r="M1695" s="93">
        <f t="shared" si="248"/>
        <v>0</v>
      </c>
      <c r="N1695" s="92"/>
      <c r="O1695" s="92"/>
      <c r="P1695" s="92"/>
      <c r="Q1695" s="55" t="e">
        <f t="shared" si="242"/>
        <v>#DIV/0!</v>
      </c>
      <c r="R1695" s="55" t="e">
        <f t="shared" si="243"/>
        <v>#DIV/0!</v>
      </c>
      <c r="S1695" s="55" t="e">
        <f t="shared" si="244"/>
        <v>#DIV/0!</v>
      </c>
      <c r="T1695" s="55" t="e">
        <f t="shared" si="245"/>
        <v>#DIV/0!</v>
      </c>
      <c r="U1695" s="33" t="e">
        <f>M1695/#REF!%</f>
        <v>#REF!</v>
      </c>
    </row>
    <row r="1696" spans="1:21" ht="13.8" hidden="1" x14ac:dyDescent="0.3">
      <c r="A1696" s="76"/>
      <c r="B1696" s="34" t="s">
        <v>198</v>
      </c>
      <c r="C1696" s="38" t="s">
        <v>172</v>
      </c>
      <c r="D1696" s="92"/>
      <c r="E1696" s="93">
        <f t="shared" si="246"/>
        <v>0</v>
      </c>
      <c r="F1696" s="92"/>
      <c r="G1696" s="92"/>
      <c r="H1696" s="92"/>
      <c r="I1696" s="93">
        <f t="shared" si="247"/>
        <v>0</v>
      </c>
      <c r="J1696" s="92"/>
      <c r="K1696" s="92"/>
      <c r="L1696" s="92"/>
      <c r="M1696" s="93">
        <f t="shared" si="248"/>
        <v>0</v>
      </c>
      <c r="N1696" s="92"/>
      <c r="O1696" s="92"/>
      <c r="P1696" s="92"/>
      <c r="Q1696" s="55" t="e">
        <f t="shared" si="242"/>
        <v>#DIV/0!</v>
      </c>
      <c r="R1696" s="55" t="e">
        <f t="shared" si="243"/>
        <v>#DIV/0!</v>
      </c>
      <c r="S1696" s="55" t="e">
        <f t="shared" si="244"/>
        <v>#DIV/0!</v>
      </c>
      <c r="T1696" s="55" t="e">
        <f t="shared" si="245"/>
        <v>#DIV/0!</v>
      </c>
      <c r="U1696" s="33" t="e">
        <f>M1696/#REF!%</f>
        <v>#REF!</v>
      </c>
    </row>
    <row r="1697" spans="1:21" ht="27.6" hidden="1" x14ac:dyDescent="0.3">
      <c r="A1697" s="76"/>
      <c r="B1697" s="34" t="s">
        <v>199</v>
      </c>
      <c r="C1697" s="39" t="s">
        <v>173</v>
      </c>
      <c r="D1697" s="92"/>
      <c r="E1697" s="93">
        <f t="shared" si="246"/>
        <v>0</v>
      </c>
      <c r="F1697" s="92"/>
      <c r="G1697" s="92"/>
      <c r="H1697" s="92"/>
      <c r="I1697" s="93">
        <f t="shared" si="247"/>
        <v>0</v>
      </c>
      <c r="J1697" s="92"/>
      <c r="K1697" s="92"/>
      <c r="L1697" s="92"/>
      <c r="M1697" s="93">
        <f t="shared" si="248"/>
        <v>0</v>
      </c>
      <c r="N1697" s="92"/>
      <c r="O1697" s="92"/>
      <c r="P1697" s="92"/>
      <c r="Q1697" s="55" t="e">
        <f t="shared" si="242"/>
        <v>#DIV/0!</v>
      </c>
      <c r="R1697" s="55" t="e">
        <f t="shared" si="243"/>
        <v>#DIV/0!</v>
      </c>
      <c r="S1697" s="55" t="e">
        <f t="shared" si="244"/>
        <v>#DIV/0!</v>
      </c>
      <c r="T1697" s="55" t="e">
        <f t="shared" si="245"/>
        <v>#DIV/0!</v>
      </c>
      <c r="U1697" s="33" t="e">
        <f>M1697/#REF!%</f>
        <v>#REF!</v>
      </c>
    </row>
    <row r="1698" spans="1:21" ht="27.6" hidden="1" x14ac:dyDescent="0.3">
      <c r="A1698" s="76"/>
      <c r="B1698" s="34" t="s">
        <v>200</v>
      </c>
      <c r="C1698" s="39" t="s">
        <v>174</v>
      </c>
      <c r="D1698" s="92"/>
      <c r="E1698" s="93">
        <f t="shared" si="246"/>
        <v>0</v>
      </c>
      <c r="F1698" s="92"/>
      <c r="G1698" s="92"/>
      <c r="H1698" s="92"/>
      <c r="I1698" s="93">
        <f t="shared" si="247"/>
        <v>0</v>
      </c>
      <c r="J1698" s="92"/>
      <c r="K1698" s="92"/>
      <c r="L1698" s="92"/>
      <c r="M1698" s="93">
        <f t="shared" si="248"/>
        <v>0</v>
      </c>
      <c r="N1698" s="92"/>
      <c r="O1698" s="92"/>
      <c r="P1698" s="92"/>
      <c r="Q1698" s="55" t="e">
        <f t="shared" si="242"/>
        <v>#DIV/0!</v>
      </c>
      <c r="R1698" s="55" t="e">
        <f t="shared" si="243"/>
        <v>#DIV/0!</v>
      </c>
      <c r="S1698" s="55" t="e">
        <f t="shared" si="244"/>
        <v>#DIV/0!</v>
      </c>
      <c r="T1698" s="55" t="e">
        <f t="shared" si="245"/>
        <v>#DIV/0!</v>
      </c>
      <c r="U1698" s="33" t="e">
        <f>M1698/#REF!%</f>
        <v>#REF!</v>
      </c>
    </row>
    <row r="1699" spans="1:21" ht="13.8" hidden="1" x14ac:dyDescent="0.3">
      <c r="A1699" s="76"/>
      <c r="B1699" s="34" t="s">
        <v>201</v>
      </c>
      <c r="C1699" s="38" t="s">
        <v>175</v>
      </c>
      <c r="D1699" s="92"/>
      <c r="E1699" s="93">
        <f t="shared" si="246"/>
        <v>0</v>
      </c>
      <c r="F1699" s="92"/>
      <c r="G1699" s="92"/>
      <c r="H1699" s="92"/>
      <c r="I1699" s="93">
        <f t="shared" si="247"/>
        <v>0</v>
      </c>
      <c r="J1699" s="92"/>
      <c r="K1699" s="92"/>
      <c r="L1699" s="92"/>
      <c r="M1699" s="93">
        <f t="shared" si="248"/>
        <v>0</v>
      </c>
      <c r="N1699" s="92"/>
      <c r="O1699" s="92"/>
      <c r="P1699" s="92"/>
      <c r="Q1699" s="55" t="e">
        <f t="shared" si="242"/>
        <v>#DIV/0!</v>
      </c>
      <c r="R1699" s="55" t="e">
        <f t="shared" si="243"/>
        <v>#DIV/0!</v>
      </c>
      <c r="S1699" s="55" t="e">
        <f t="shared" si="244"/>
        <v>#DIV/0!</v>
      </c>
      <c r="T1699" s="55" t="e">
        <f t="shared" si="245"/>
        <v>#DIV/0!</v>
      </c>
      <c r="U1699" s="33" t="e">
        <f>M1699/#REF!%</f>
        <v>#REF!</v>
      </c>
    </row>
    <row r="1700" spans="1:21" ht="13.8" hidden="1" x14ac:dyDescent="0.3">
      <c r="A1700" s="76"/>
      <c r="B1700" s="34" t="s">
        <v>202</v>
      </c>
      <c r="C1700" s="37" t="s">
        <v>176</v>
      </c>
      <c r="D1700" s="92"/>
      <c r="E1700" s="93">
        <f t="shared" si="246"/>
        <v>0</v>
      </c>
      <c r="F1700" s="92"/>
      <c r="G1700" s="92"/>
      <c r="H1700" s="92"/>
      <c r="I1700" s="93">
        <f t="shared" si="247"/>
        <v>0</v>
      </c>
      <c r="J1700" s="92"/>
      <c r="K1700" s="92"/>
      <c r="L1700" s="92"/>
      <c r="M1700" s="93">
        <f t="shared" si="248"/>
        <v>0</v>
      </c>
      <c r="N1700" s="92"/>
      <c r="O1700" s="92"/>
      <c r="P1700" s="92"/>
      <c r="Q1700" s="55" t="e">
        <f t="shared" si="242"/>
        <v>#DIV/0!</v>
      </c>
      <c r="R1700" s="55" t="e">
        <f t="shared" si="243"/>
        <v>#DIV/0!</v>
      </c>
      <c r="S1700" s="55" t="e">
        <f t="shared" si="244"/>
        <v>#DIV/0!</v>
      </c>
      <c r="T1700" s="55" t="e">
        <f t="shared" si="245"/>
        <v>#DIV/0!</v>
      </c>
      <c r="U1700" s="33" t="e">
        <f>M1700/#REF!%</f>
        <v>#REF!</v>
      </c>
    </row>
    <row r="1701" spans="1:21" ht="41.4" hidden="1" x14ac:dyDescent="0.3">
      <c r="A1701" s="76"/>
      <c r="B1701" s="34" t="s">
        <v>203</v>
      </c>
      <c r="C1701" s="38" t="s">
        <v>177</v>
      </c>
      <c r="D1701" s="92"/>
      <c r="E1701" s="93">
        <f t="shared" si="246"/>
        <v>0</v>
      </c>
      <c r="F1701" s="92"/>
      <c r="G1701" s="92"/>
      <c r="H1701" s="92"/>
      <c r="I1701" s="93">
        <f t="shared" si="247"/>
        <v>0</v>
      </c>
      <c r="J1701" s="92"/>
      <c r="K1701" s="92"/>
      <c r="L1701" s="92"/>
      <c r="M1701" s="93">
        <f t="shared" si="248"/>
        <v>0</v>
      </c>
      <c r="N1701" s="92"/>
      <c r="O1701" s="92"/>
      <c r="P1701" s="92"/>
      <c r="Q1701" s="55" t="e">
        <f t="shared" si="242"/>
        <v>#DIV/0!</v>
      </c>
      <c r="R1701" s="55" t="e">
        <f t="shared" si="243"/>
        <v>#DIV/0!</v>
      </c>
      <c r="S1701" s="55" t="e">
        <f t="shared" si="244"/>
        <v>#DIV/0!</v>
      </c>
      <c r="T1701" s="55" t="e">
        <f t="shared" si="245"/>
        <v>#DIV/0!</v>
      </c>
      <c r="U1701" s="33" t="e">
        <f>M1701/#REF!%</f>
        <v>#REF!</v>
      </c>
    </row>
    <row r="1702" spans="1:21" ht="13.8" hidden="1" x14ac:dyDescent="0.3">
      <c r="A1702" s="76"/>
      <c r="B1702" s="34" t="s">
        <v>204</v>
      </c>
      <c r="C1702" s="38" t="s">
        <v>178</v>
      </c>
      <c r="D1702" s="92"/>
      <c r="E1702" s="93">
        <f t="shared" si="246"/>
        <v>0</v>
      </c>
      <c r="F1702" s="92"/>
      <c r="G1702" s="92"/>
      <c r="H1702" s="92"/>
      <c r="I1702" s="93">
        <f t="shared" si="247"/>
        <v>0</v>
      </c>
      <c r="J1702" s="92"/>
      <c r="K1702" s="92"/>
      <c r="L1702" s="92"/>
      <c r="M1702" s="93">
        <f t="shared" si="248"/>
        <v>0</v>
      </c>
      <c r="N1702" s="92"/>
      <c r="O1702" s="92"/>
      <c r="P1702" s="92"/>
      <c r="Q1702" s="55" t="e">
        <f t="shared" si="242"/>
        <v>#DIV/0!</v>
      </c>
      <c r="R1702" s="55" t="e">
        <f t="shared" si="243"/>
        <v>#DIV/0!</v>
      </c>
      <c r="S1702" s="55" t="e">
        <f t="shared" si="244"/>
        <v>#DIV/0!</v>
      </c>
      <c r="T1702" s="55" t="e">
        <f t="shared" si="245"/>
        <v>#DIV/0!</v>
      </c>
      <c r="U1702" s="33" t="e">
        <f>M1702/#REF!%</f>
        <v>#REF!</v>
      </c>
    </row>
    <row r="1703" spans="1:21" ht="27.6" hidden="1" x14ac:dyDescent="0.3">
      <c r="A1703" s="76"/>
      <c r="B1703" s="34" t="s">
        <v>205</v>
      </c>
      <c r="C1703" s="39" t="s">
        <v>179</v>
      </c>
      <c r="D1703" s="92"/>
      <c r="E1703" s="93">
        <f t="shared" si="246"/>
        <v>0</v>
      </c>
      <c r="F1703" s="92"/>
      <c r="G1703" s="92"/>
      <c r="H1703" s="92"/>
      <c r="I1703" s="93">
        <f t="shared" si="247"/>
        <v>0</v>
      </c>
      <c r="J1703" s="92"/>
      <c r="K1703" s="92"/>
      <c r="L1703" s="92"/>
      <c r="M1703" s="93">
        <f t="shared" si="248"/>
        <v>0</v>
      </c>
      <c r="N1703" s="92"/>
      <c r="O1703" s="92"/>
      <c r="P1703" s="92"/>
      <c r="Q1703" s="55" t="e">
        <f t="shared" si="242"/>
        <v>#DIV/0!</v>
      </c>
      <c r="R1703" s="55" t="e">
        <f t="shared" si="243"/>
        <v>#DIV/0!</v>
      </c>
      <c r="S1703" s="55" t="e">
        <f t="shared" si="244"/>
        <v>#DIV/0!</v>
      </c>
      <c r="T1703" s="55" t="e">
        <f t="shared" si="245"/>
        <v>#DIV/0!</v>
      </c>
      <c r="U1703" s="33" t="e">
        <f>M1703/#REF!%</f>
        <v>#REF!</v>
      </c>
    </row>
    <row r="1704" spans="1:21" ht="27.6" hidden="1" x14ac:dyDescent="0.3">
      <c r="A1704" s="76"/>
      <c r="B1704" s="34" t="s">
        <v>206</v>
      </c>
      <c r="C1704" s="39" t="s">
        <v>180</v>
      </c>
      <c r="D1704" s="92"/>
      <c r="E1704" s="93">
        <f t="shared" si="246"/>
        <v>0</v>
      </c>
      <c r="F1704" s="92"/>
      <c r="G1704" s="92"/>
      <c r="H1704" s="92"/>
      <c r="I1704" s="93">
        <f t="shared" si="247"/>
        <v>0</v>
      </c>
      <c r="J1704" s="92"/>
      <c r="K1704" s="92"/>
      <c r="L1704" s="92"/>
      <c r="M1704" s="93">
        <f t="shared" si="248"/>
        <v>0</v>
      </c>
      <c r="N1704" s="92"/>
      <c r="O1704" s="92"/>
      <c r="P1704" s="92"/>
      <c r="Q1704" s="55" t="e">
        <f t="shared" si="242"/>
        <v>#DIV/0!</v>
      </c>
      <c r="R1704" s="55" t="e">
        <f t="shared" si="243"/>
        <v>#DIV/0!</v>
      </c>
      <c r="S1704" s="55" t="e">
        <f t="shared" si="244"/>
        <v>#DIV/0!</v>
      </c>
      <c r="T1704" s="55" t="e">
        <f t="shared" si="245"/>
        <v>#DIV/0!</v>
      </c>
      <c r="U1704" s="33" t="e">
        <f>M1704/#REF!%</f>
        <v>#REF!</v>
      </c>
    </row>
    <row r="1705" spans="1:21" ht="13.8" hidden="1" x14ac:dyDescent="0.3">
      <c r="A1705" s="76"/>
      <c r="B1705" s="34" t="s">
        <v>207</v>
      </c>
      <c r="C1705" s="38" t="s">
        <v>181</v>
      </c>
      <c r="D1705" s="92"/>
      <c r="E1705" s="93">
        <f t="shared" si="246"/>
        <v>0</v>
      </c>
      <c r="F1705" s="92"/>
      <c r="G1705" s="92"/>
      <c r="H1705" s="92"/>
      <c r="I1705" s="93">
        <f t="shared" si="247"/>
        <v>0</v>
      </c>
      <c r="J1705" s="92"/>
      <c r="K1705" s="92"/>
      <c r="L1705" s="92"/>
      <c r="M1705" s="93">
        <f t="shared" si="248"/>
        <v>0</v>
      </c>
      <c r="N1705" s="92"/>
      <c r="O1705" s="92"/>
      <c r="P1705" s="92"/>
      <c r="Q1705" s="55" t="e">
        <f t="shared" si="242"/>
        <v>#DIV/0!</v>
      </c>
      <c r="R1705" s="55" t="e">
        <f t="shared" si="243"/>
        <v>#DIV/0!</v>
      </c>
      <c r="S1705" s="55" t="e">
        <f t="shared" si="244"/>
        <v>#DIV/0!</v>
      </c>
      <c r="T1705" s="55" t="e">
        <f t="shared" si="245"/>
        <v>#DIV/0!</v>
      </c>
      <c r="U1705" s="33" t="e">
        <f>M1705/#REF!%</f>
        <v>#REF!</v>
      </c>
    </row>
    <row r="1706" spans="1:21" ht="27.6" hidden="1" x14ac:dyDescent="0.3">
      <c r="A1706" s="76"/>
      <c r="B1706" s="34" t="s">
        <v>208</v>
      </c>
      <c r="C1706" s="39" t="s">
        <v>182</v>
      </c>
      <c r="D1706" s="92"/>
      <c r="E1706" s="93">
        <f t="shared" si="246"/>
        <v>0</v>
      </c>
      <c r="F1706" s="92"/>
      <c r="G1706" s="92"/>
      <c r="H1706" s="92"/>
      <c r="I1706" s="93">
        <f t="shared" si="247"/>
        <v>0</v>
      </c>
      <c r="J1706" s="92"/>
      <c r="K1706" s="92"/>
      <c r="L1706" s="92"/>
      <c r="M1706" s="93">
        <f t="shared" si="248"/>
        <v>0</v>
      </c>
      <c r="N1706" s="92"/>
      <c r="O1706" s="92"/>
      <c r="P1706" s="92"/>
      <c r="Q1706" s="55" t="e">
        <f t="shared" si="242"/>
        <v>#DIV/0!</v>
      </c>
      <c r="R1706" s="55" t="e">
        <f t="shared" si="243"/>
        <v>#DIV/0!</v>
      </c>
      <c r="S1706" s="55" t="e">
        <f t="shared" si="244"/>
        <v>#DIV/0!</v>
      </c>
      <c r="T1706" s="55" t="e">
        <f t="shared" si="245"/>
        <v>#DIV/0!</v>
      </c>
      <c r="U1706" s="33" t="e">
        <f>M1706/#REF!%</f>
        <v>#REF!</v>
      </c>
    </row>
    <row r="1707" spans="1:21" ht="82.8" hidden="1" x14ac:dyDescent="0.3">
      <c r="A1707" s="76"/>
      <c r="B1707" s="34" t="s">
        <v>209</v>
      </c>
      <c r="C1707" s="39" t="s">
        <v>183</v>
      </c>
      <c r="D1707" s="92"/>
      <c r="E1707" s="93">
        <f t="shared" si="246"/>
        <v>0</v>
      </c>
      <c r="F1707" s="92"/>
      <c r="G1707" s="92"/>
      <c r="H1707" s="92"/>
      <c r="I1707" s="93">
        <f t="shared" si="247"/>
        <v>0</v>
      </c>
      <c r="J1707" s="92"/>
      <c r="K1707" s="92"/>
      <c r="L1707" s="92"/>
      <c r="M1707" s="93">
        <f t="shared" si="248"/>
        <v>0</v>
      </c>
      <c r="N1707" s="92"/>
      <c r="O1707" s="92"/>
      <c r="P1707" s="92"/>
      <c r="Q1707" s="55" t="e">
        <f t="shared" si="242"/>
        <v>#DIV/0!</v>
      </c>
      <c r="R1707" s="55" t="e">
        <f t="shared" si="243"/>
        <v>#DIV/0!</v>
      </c>
      <c r="S1707" s="55" t="e">
        <f t="shared" si="244"/>
        <v>#DIV/0!</v>
      </c>
      <c r="T1707" s="55" t="e">
        <f t="shared" si="245"/>
        <v>#DIV/0!</v>
      </c>
      <c r="U1707" s="33" t="e">
        <f>M1707/#REF!%</f>
        <v>#REF!</v>
      </c>
    </row>
    <row r="1708" spans="1:21" ht="151.80000000000001" hidden="1" x14ac:dyDescent="0.3">
      <c r="A1708" s="76"/>
      <c r="B1708" s="34" t="s">
        <v>210</v>
      </c>
      <c r="C1708" s="39" t="s">
        <v>285</v>
      </c>
      <c r="D1708" s="92"/>
      <c r="E1708" s="93">
        <f t="shared" si="246"/>
        <v>0</v>
      </c>
      <c r="F1708" s="92"/>
      <c r="G1708" s="92"/>
      <c r="H1708" s="92"/>
      <c r="I1708" s="93">
        <f t="shared" si="247"/>
        <v>0</v>
      </c>
      <c r="J1708" s="92"/>
      <c r="K1708" s="92"/>
      <c r="L1708" s="92"/>
      <c r="M1708" s="93">
        <f t="shared" si="248"/>
        <v>0</v>
      </c>
      <c r="N1708" s="92"/>
      <c r="O1708" s="92"/>
      <c r="P1708" s="92"/>
      <c r="Q1708" s="55" t="e">
        <f t="shared" si="242"/>
        <v>#DIV/0!</v>
      </c>
      <c r="R1708" s="55" t="e">
        <f t="shared" si="243"/>
        <v>#DIV/0!</v>
      </c>
      <c r="S1708" s="55" t="e">
        <f t="shared" si="244"/>
        <v>#DIV/0!</v>
      </c>
      <c r="T1708" s="55" t="e">
        <f t="shared" si="245"/>
        <v>#DIV/0!</v>
      </c>
      <c r="U1708" s="33" t="e">
        <f>M1708/#REF!%</f>
        <v>#REF!</v>
      </c>
    </row>
    <row r="1709" spans="1:21" ht="41.4" hidden="1" x14ac:dyDescent="0.3">
      <c r="A1709" s="76"/>
      <c r="B1709" s="34" t="s">
        <v>211</v>
      </c>
      <c r="C1709" s="39" t="s">
        <v>286</v>
      </c>
      <c r="D1709" s="92"/>
      <c r="E1709" s="93">
        <f t="shared" si="246"/>
        <v>0</v>
      </c>
      <c r="F1709" s="92"/>
      <c r="G1709" s="92"/>
      <c r="H1709" s="92"/>
      <c r="I1709" s="93">
        <f t="shared" si="247"/>
        <v>0</v>
      </c>
      <c r="J1709" s="92"/>
      <c r="K1709" s="92"/>
      <c r="L1709" s="92"/>
      <c r="M1709" s="93">
        <f t="shared" si="248"/>
        <v>0</v>
      </c>
      <c r="N1709" s="92"/>
      <c r="O1709" s="92"/>
      <c r="P1709" s="92"/>
      <c r="Q1709" s="55" t="e">
        <f t="shared" si="242"/>
        <v>#DIV/0!</v>
      </c>
      <c r="R1709" s="55" t="e">
        <f t="shared" si="243"/>
        <v>#DIV/0!</v>
      </c>
      <c r="S1709" s="55" t="e">
        <f t="shared" si="244"/>
        <v>#DIV/0!</v>
      </c>
      <c r="T1709" s="55" t="e">
        <f t="shared" si="245"/>
        <v>#DIV/0!</v>
      </c>
      <c r="U1709" s="33" t="e">
        <f>M1709/#REF!%</f>
        <v>#REF!</v>
      </c>
    </row>
    <row r="1710" spans="1:21" ht="41.4" hidden="1" x14ac:dyDescent="0.3">
      <c r="A1710" s="76"/>
      <c r="B1710" s="34" t="s">
        <v>212</v>
      </c>
      <c r="C1710" s="39" t="s">
        <v>287</v>
      </c>
      <c r="D1710" s="92"/>
      <c r="E1710" s="93">
        <f t="shared" si="246"/>
        <v>0</v>
      </c>
      <c r="F1710" s="92"/>
      <c r="G1710" s="92"/>
      <c r="H1710" s="92"/>
      <c r="I1710" s="93">
        <f t="shared" si="247"/>
        <v>0</v>
      </c>
      <c r="J1710" s="92"/>
      <c r="K1710" s="92"/>
      <c r="L1710" s="92"/>
      <c r="M1710" s="93">
        <f t="shared" si="248"/>
        <v>0</v>
      </c>
      <c r="N1710" s="92"/>
      <c r="O1710" s="92"/>
      <c r="P1710" s="92"/>
      <c r="Q1710" s="55" t="e">
        <f t="shared" si="242"/>
        <v>#DIV/0!</v>
      </c>
      <c r="R1710" s="55" t="e">
        <f t="shared" si="243"/>
        <v>#DIV/0!</v>
      </c>
      <c r="S1710" s="55" t="e">
        <f t="shared" si="244"/>
        <v>#DIV/0!</v>
      </c>
      <c r="T1710" s="55" t="e">
        <f t="shared" si="245"/>
        <v>#DIV/0!</v>
      </c>
      <c r="U1710" s="33" t="e">
        <f>M1710/#REF!%</f>
        <v>#REF!</v>
      </c>
    </row>
    <row r="1711" spans="1:21" ht="41.4" hidden="1" x14ac:dyDescent="0.3">
      <c r="A1711" s="76"/>
      <c r="B1711" s="34" t="s">
        <v>213</v>
      </c>
      <c r="C1711" s="39" t="s">
        <v>288</v>
      </c>
      <c r="D1711" s="92"/>
      <c r="E1711" s="93">
        <f t="shared" si="246"/>
        <v>0</v>
      </c>
      <c r="F1711" s="92"/>
      <c r="G1711" s="92"/>
      <c r="H1711" s="92"/>
      <c r="I1711" s="93">
        <f t="shared" si="247"/>
        <v>0</v>
      </c>
      <c r="J1711" s="92"/>
      <c r="K1711" s="92"/>
      <c r="L1711" s="92"/>
      <c r="M1711" s="93">
        <f t="shared" si="248"/>
        <v>0</v>
      </c>
      <c r="N1711" s="92"/>
      <c r="O1711" s="92"/>
      <c r="P1711" s="92"/>
      <c r="Q1711" s="55" t="e">
        <f t="shared" si="242"/>
        <v>#DIV/0!</v>
      </c>
      <c r="R1711" s="55" t="e">
        <f t="shared" si="243"/>
        <v>#DIV/0!</v>
      </c>
      <c r="S1711" s="55" t="e">
        <f t="shared" si="244"/>
        <v>#DIV/0!</v>
      </c>
      <c r="T1711" s="55" t="e">
        <f t="shared" si="245"/>
        <v>#DIV/0!</v>
      </c>
      <c r="U1711" s="33" t="e">
        <f>M1711/#REF!%</f>
        <v>#REF!</v>
      </c>
    </row>
    <row r="1712" spans="1:21" ht="27.6" hidden="1" x14ac:dyDescent="0.3">
      <c r="A1712" s="76"/>
      <c r="B1712" s="34" t="s">
        <v>214</v>
      </c>
      <c r="C1712" s="39" t="s">
        <v>289</v>
      </c>
      <c r="D1712" s="92"/>
      <c r="E1712" s="93">
        <f t="shared" si="246"/>
        <v>0</v>
      </c>
      <c r="F1712" s="92"/>
      <c r="G1712" s="92"/>
      <c r="H1712" s="92"/>
      <c r="I1712" s="93">
        <f t="shared" si="247"/>
        <v>0</v>
      </c>
      <c r="J1712" s="92"/>
      <c r="K1712" s="92"/>
      <c r="L1712" s="92"/>
      <c r="M1712" s="93">
        <f t="shared" si="248"/>
        <v>0</v>
      </c>
      <c r="N1712" s="92"/>
      <c r="O1712" s="92"/>
      <c r="P1712" s="92"/>
      <c r="Q1712" s="55" t="e">
        <f t="shared" si="242"/>
        <v>#DIV/0!</v>
      </c>
      <c r="R1712" s="55" t="e">
        <f t="shared" si="243"/>
        <v>#DIV/0!</v>
      </c>
      <c r="S1712" s="55" t="e">
        <f t="shared" si="244"/>
        <v>#DIV/0!</v>
      </c>
      <c r="T1712" s="55" t="e">
        <f t="shared" si="245"/>
        <v>#DIV/0!</v>
      </c>
      <c r="U1712" s="33" t="e">
        <f>M1712/#REF!%</f>
        <v>#REF!</v>
      </c>
    </row>
    <row r="1713" spans="1:21" ht="41.4" hidden="1" x14ac:dyDescent="0.3">
      <c r="A1713" s="76"/>
      <c r="B1713" s="34" t="s">
        <v>215</v>
      </c>
      <c r="C1713" s="39" t="s">
        <v>290</v>
      </c>
      <c r="D1713" s="92"/>
      <c r="E1713" s="93">
        <f t="shared" si="246"/>
        <v>0</v>
      </c>
      <c r="F1713" s="92"/>
      <c r="G1713" s="92"/>
      <c r="H1713" s="92"/>
      <c r="I1713" s="93">
        <f t="shared" si="247"/>
        <v>0</v>
      </c>
      <c r="J1713" s="92"/>
      <c r="K1713" s="92"/>
      <c r="L1713" s="92"/>
      <c r="M1713" s="93">
        <f t="shared" si="248"/>
        <v>0</v>
      </c>
      <c r="N1713" s="92"/>
      <c r="O1713" s="92"/>
      <c r="P1713" s="92"/>
      <c r="Q1713" s="55" t="e">
        <f t="shared" si="242"/>
        <v>#DIV/0!</v>
      </c>
      <c r="R1713" s="55" t="e">
        <f t="shared" si="243"/>
        <v>#DIV/0!</v>
      </c>
      <c r="S1713" s="55" t="e">
        <f t="shared" si="244"/>
        <v>#DIV/0!</v>
      </c>
      <c r="T1713" s="55" t="e">
        <f t="shared" si="245"/>
        <v>#DIV/0!</v>
      </c>
      <c r="U1713" s="33" t="e">
        <f>M1713/#REF!%</f>
        <v>#REF!</v>
      </c>
    </row>
    <row r="1714" spans="1:21" ht="55.2" hidden="1" x14ac:dyDescent="0.3">
      <c r="A1714" s="76"/>
      <c r="B1714" s="34" t="s">
        <v>216</v>
      </c>
      <c r="C1714" s="39" t="s">
        <v>291</v>
      </c>
      <c r="D1714" s="92"/>
      <c r="E1714" s="93">
        <f t="shared" si="246"/>
        <v>0</v>
      </c>
      <c r="F1714" s="92"/>
      <c r="G1714" s="92"/>
      <c r="H1714" s="92"/>
      <c r="I1714" s="93">
        <f t="shared" si="247"/>
        <v>0</v>
      </c>
      <c r="J1714" s="92"/>
      <c r="K1714" s="92"/>
      <c r="L1714" s="92"/>
      <c r="M1714" s="93">
        <f t="shared" si="248"/>
        <v>0</v>
      </c>
      <c r="N1714" s="92"/>
      <c r="O1714" s="92"/>
      <c r="P1714" s="92"/>
      <c r="Q1714" s="55" t="e">
        <f t="shared" si="242"/>
        <v>#DIV/0!</v>
      </c>
      <c r="R1714" s="55" t="e">
        <f t="shared" si="243"/>
        <v>#DIV/0!</v>
      </c>
      <c r="S1714" s="55" t="e">
        <f t="shared" si="244"/>
        <v>#DIV/0!</v>
      </c>
      <c r="T1714" s="55" t="e">
        <f t="shared" si="245"/>
        <v>#DIV/0!</v>
      </c>
      <c r="U1714" s="33" t="e">
        <f>M1714/#REF!%</f>
        <v>#REF!</v>
      </c>
    </row>
    <row r="1715" spans="1:21" ht="27.6" hidden="1" x14ac:dyDescent="0.3">
      <c r="A1715" s="76"/>
      <c r="B1715" s="34" t="s">
        <v>217</v>
      </c>
      <c r="C1715" s="39" t="s">
        <v>292</v>
      </c>
      <c r="D1715" s="92"/>
      <c r="E1715" s="93">
        <f t="shared" si="246"/>
        <v>0</v>
      </c>
      <c r="F1715" s="92"/>
      <c r="G1715" s="92"/>
      <c r="H1715" s="92"/>
      <c r="I1715" s="93">
        <f t="shared" si="247"/>
        <v>0</v>
      </c>
      <c r="J1715" s="92"/>
      <c r="K1715" s="92"/>
      <c r="L1715" s="92"/>
      <c r="M1715" s="93">
        <f t="shared" si="248"/>
        <v>0</v>
      </c>
      <c r="N1715" s="92"/>
      <c r="O1715" s="92"/>
      <c r="P1715" s="92"/>
      <c r="Q1715" s="55" t="e">
        <f t="shared" si="242"/>
        <v>#DIV/0!</v>
      </c>
      <c r="R1715" s="55" t="e">
        <f t="shared" si="243"/>
        <v>#DIV/0!</v>
      </c>
      <c r="S1715" s="55" t="e">
        <f t="shared" si="244"/>
        <v>#DIV/0!</v>
      </c>
      <c r="T1715" s="55" t="e">
        <f t="shared" si="245"/>
        <v>#DIV/0!</v>
      </c>
      <c r="U1715" s="33" t="e">
        <f>M1715/#REF!%</f>
        <v>#REF!</v>
      </c>
    </row>
    <row r="1716" spans="1:21" ht="27.6" hidden="1" x14ac:dyDescent="0.3">
      <c r="A1716" s="76"/>
      <c r="B1716" s="34" t="s">
        <v>218</v>
      </c>
      <c r="C1716" s="39" t="s">
        <v>293</v>
      </c>
      <c r="D1716" s="92"/>
      <c r="E1716" s="93">
        <f t="shared" si="246"/>
        <v>0</v>
      </c>
      <c r="F1716" s="92"/>
      <c r="G1716" s="92"/>
      <c r="H1716" s="92"/>
      <c r="I1716" s="93">
        <f t="shared" si="247"/>
        <v>0</v>
      </c>
      <c r="J1716" s="92"/>
      <c r="K1716" s="92"/>
      <c r="L1716" s="92"/>
      <c r="M1716" s="93">
        <f t="shared" si="248"/>
        <v>0</v>
      </c>
      <c r="N1716" s="92"/>
      <c r="O1716" s="92"/>
      <c r="P1716" s="92"/>
      <c r="Q1716" s="55" t="e">
        <f t="shared" si="242"/>
        <v>#DIV/0!</v>
      </c>
      <c r="R1716" s="55" t="e">
        <f t="shared" si="243"/>
        <v>#DIV/0!</v>
      </c>
      <c r="S1716" s="55" t="e">
        <f t="shared" si="244"/>
        <v>#DIV/0!</v>
      </c>
      <c r="T1716" s="55" t="e">
        <f t="shared" si="245"/>
        <v>#DIV/0!</v>
      </c>
      <c r="U1716" s="33" t="e">
        <f>M1716/#REF!%</f>
        <v>#REF!</v>
      </c>
    </row>
    <row r="1717" spans="1:21" ht="27.6" hidden="1" x14ac:dyDescent="0.3">
      <c r="A1717" s="76"/>
      <c r="B1717" s="34" t="s">
        <v>219</v>
      </c>
      <c r="C1717" s="39" t="s">
        <v>294</v>
      </c>
      <c r="D1717" s="92"/>
      <c r="E1717" s="93">
        <f t="shared" si="246"/>
        <v>0</v>
      </c>
      <c r="F1717" s="92"/>
      <c r="G1717" s="92"/>
      <c r="H1717" s="92"/>
      <c r="I1717" s="93">
        <f t="shared" si="247"/>
        <v>0</v>
      </c>
      <c r="J1717" s="92"/>
      <c r="K1717" s="92"/>
      <c r="L1717" s="92"/>
      <c r="M1717" s="93">
        <f t="shared" si="248"/>
        <v>0</v>
      </c>
      <c r="N1717" s="92"/>
      <c r="O1717" s="92"/>
      <c r="P1717" s="92"/>
      <c r="Q1717" s="55" t="e">
        <f t="shared" si="242"/>
        <v>#DIV/0!</v>
      </c>
      <c r="R1717" s="55" t="e">
        <f t="shared" si="243"/>
        <v>#DIV/0!</v>
      </c>
      <c r="S1717" s="55" t="e">
        <f t="shared" si="244"/>
        <v>#DIV/0!</v>
      </c>
      <c r="T1717" s="55" t="e">
        <f t="shared" si="245"/>
        <v>#DIV/0!</v>
      </c>
      <c r="U1717" s="33" t="e">
        <f>M1717/#REF!%</f>
        <v>#REF!</v>
      </c>
    </row>
    <row r="1718" spans="1:21" ht="69" hidden="1" x14ac:dyDescent="0.3">
      <c r="A1718" s="76"/>
      <c r="B1718" s="34" t="s">
        <v>220</v>
      </c>
      <c r="C1718" s="39" t="s">
        <v>295</v>
      </c>
      <c r="D1718" s="92"/>
      <c r="E1718" s="93">
        <f t="shared" si="246"/>
        <v>0</v>
      </c>
      <c r="F1718" s="92"/>
      <c r="G1718" s="92"/>
      <c r="H1718" s="92"/>
      <c r="I1718" s="93">
        <f t="shared" si="247"/>
        <v>0</v>
      </c>
      <c r="J1718" s="92"/>
      <c r="K1718" s="92"/>
      <c r="L1718" s="92"/>
      <c r="M1718" s="93">
        <f t="shared" si="248"/>
        <v>0</v>
      </c>
      <c r="N1718" s="92"/>
      <c r="O1718" s="92"/>
      <c r="P1718" s="92"/>
      <c r="Q1718" s="55" t="e">
        <f t="shared" si="242"/>
        <v>#DIV/0!</v>
      </c>
      <c r="R1718" s="55" t="e">
        <f t="shared" si="243"/>
        <v>#DIV/0!</v>
      </c>
      <c r="S1718" s="55" t="e">
        <f t="shared" si="244"/>
        <v>#DIV/0!</v>
      </c>
      <c r="T1718" s="55" t="e">
        <f t="shared" si="245"/>
        <v>#DIV/0!</v>
      </c>
      <c r="U1718" s="33" t="e">
        <f>M1718/#REF!%</f>
        <v>#REF!</v>
      </c>
    </row>
    <row r="1719" spans="1:21" ht="27.6" hidden="1" x14ac:dyDescent="0.3">
      <c r="A1719" s="76"/>
      <c r="B1719" s="34" t="s">
        <v>221</v>
      </c>
      <c r="C1719" s="39" t="s">
        <v>296</v>
      </c>
      <c r="D1719" s="92"/>
      <c r="E1719" s="93">
        <f t="shared" si="246"/>
        <v>0</v>
      </c>
      <c r="F1719" s="92"/>
      <c r="G1719" s="92"/>
      <c r="H1719" s="92"/>
      <c r="I1719" s="93">
        <f t="shared" si="247"/>
        <v>0</v>
      </c>
      <c r="J1719" s="92"/>
      <c r="K1719" s="92"/>
      <c r="L1719" s="92"/>
      <c r="M1719" s="93">
        <f t="shared" si="248"/>
        <v>0</v>
      </c>
      <c r="N1719" s="92"/>
      <c r="O1719" s="92"/>
      <c r="P1719" s="92"/>
      <c r="Q1719" s="55" t="e">
        <f t="shared" si="242"/>
        <v>#DIV/0!</v>
      </c>
      <c r="R1719" s="55" t="e">
        <f t="shared" si="243"/>
        <v>#DIV/0!</v>
      </c>
      <c r="S1719" s="55" t="e">
        <f t="shared" si="244"/>
        <v>#DIV/0!</v>
      </c>
      <c r="T1719" s="55" t="e">
        <f t="shared" si="245"/>
        <v>#DIV/0!</v>
      </c>
      <c r="U1719" s="33" t="e">
        <f>M1719/#REF!%</f>
        <v>#REF!</v>
      </c>
    </row>
    <row r="1720" spans="1:21" ht="27.6" hidden="1" x14ac:dyDescent="0.3">
      <c r="A1720" s="76"/>
      <c r="B1720" s="34" t="s">
        <v>222</v>
      </c>
      <c r="C1720" s="38" t="s">
        <v>297</v>
      </c>
      <c r="D1720" s="92"/>
      <c r="E1720" s="93">
        <f t="shared" si="246"/>
        <v>0</v>
      </c>
      <c r="F1720" s="92"/>
      <c r="G1720" s="92"/>
      <c r="H1720" s="92"/>
      <c r="I1720" s="93">
        <f t="shared" si="247"/>
        <v>0</v>
      </c>
      <c r="J1720" s="92"/>
      <c r="K1720" s="92"/>
      <c r="L1720" s="92"/>
      <c r="M1720" s="93">
        <f t="shared" si="248"/>
        <v>0</v>
      </c>
      <c r="N1720" s="92"/>
      <c r="O1720" s="92"/>
      <c r="P1720" s="92"/>
      <c r="Q1720" s="55" t="e">
        <f t="shared" si="242"/>
        <v>#DIV/0!</v>
      </c>
      <c r="R1720" s="55" t="e">
        <f t="shared" si="243"/>
        <v>#DIV/0!</v>
      </c>
      <c r="S1720" s="55" t="e">
        <f t="shared" si="244"/>
        <v>#DIV/0!</v>
      </c>
      <c r="T1720" s="55" t="e">
        <f t="shared" si="245"/>
        <v>#DIV/0!</v>
      </c>
      <c r="U1720" s="33" t="e">
        <f>M1720/#REF!%</f>
        <v>#REF!</v>
      </c>
    </row>
    <row r="1721" spans="1:21" ht="13.8" hidden="1" x14ac:dyDescent="0.3">
      <c r="A1721" s="76"/>
      <c r="B1721" s="34" t="s">
        <v>223</v>
      </c>
      <c r="C1721" s="38" t="s">
        <v>298</v>
      </c>
      <c r="D1721" s="92"/>
      <c r="E1721" s="93">
        <f t="shared" si="246"/>
        <v>0</v>
      </c>
      <c r="F1721" s="92"/>
      <c r="G1721" s="92"/>
      <c r="H1721" s="92"/>
      <c r="I1721" s="93">
        <f t="shared" si="247"/>
        <v>0</v>
      </c>
      <c r="J1721" s="92"/>
      <c r="K1721" s="92"/>
      <c r="L1721" s="92"/>
      <c r="M1721" s="93">
        <f t="shared" si="248"/>
        <v>0</v>
      </c>
      <c r="N1721" s="92"/>
      <c r="O1721" s="92"/>
      <c r="P1721" s="92"/>
      <c r="Q1721" s="55" t="e">
        <f t="shared" si="242"/>
        <v>#DIV/0!</v>
      </c>
      <c r="R1721" s="55" t="e">
        <f t="shared" si="243"/>
        <v>#DIV/0!</v>
      </c>
      <c r="S1721" s="55" t="e">
        <f t="shared" si="244"/>
        <v>#DIV/0!</v>
      </c>
      <c r="T1721" s="55" t="e">
        <f t="shared" si="245"/>
        <v>#DIV/0!</v>
      </c>
      <c r="U1721" s="33" t="e">
        <f>M1721/#REF!%</f>
        <v>#REF!</v>
      </c>
    </row>
    <row r="1722" spans="1:21" ht="13.8" hidden="1" x14ac:dyDescent="0.3">
      <c r="A1722" s="76"/>
      <c r="B1722" s="34" t="s">
        <v>224</v>
      </c>
      <c r="C1722" s="38" t="s">
        <v>324</v>
      </c>
      <c r="D1722" s="92"/>
      <c r="E1722" s="93">
        <f t="shared" si="246"/>
        <v>0</v>
      </c>
      <c r="F1722" s="92"/>
      <c r="G1722" s="92"/>
      <c r="H1722" s="92"/>
      <c r="I1722" s="93">
        <f t="shared" si="247"/>
        <v>0</v>
      </c>
      <c r="J1722" s="92"/>
      <c r="K1722" s="92"/>
      <c r="L1722" s="92"/>
      <c r="M1722" s="93">
        <f t="shared" si="248"/>
        <v>0</v>
      </c>
      <c r="N1722" s="92"/>
      <c r="O1722" s="92"/>
      <c r="P1722" s="92"/>
      <c r="Q1722" s="55" t="e">
        <f t="shared" si="242"/>
        <v>#DIV/0!</v>
      </c>
      <c r="R1722" s="55" t="e">
        <f t="shared" si="243"/>
        <v>#DIV/0!</v>
      </c>
      <c r="S1722" s="55" t="e">
        <f t="shared" si="244"/>
        <v>#DIV/0!</v>
      </c>
      <c r="T1722" s="55" t="e">
        <f t="shared" si="245"/>
        <v>#DIV/0!</v>
      </c>
      <c r="U1722" s="33" t="e">
        <f>M1722/#REF!%</f>
        <v>#REF!</v>
      </c>
    </row>
    <row r="1723" spans="1:21" ht="55.2" hidden="1" x14ac:dyDescent="0.3">
      <c r="A1723" s="76"/>
      <c r="B1723" s="34" t="s">
        <v>225</v>
      </c>
      <c r="C1723" s="38" t="s">
        <v>325</v>
      </c>
      <c r="D1723" s="92"/>
      <c r="E1723" s="93">
        <f t="shared" si="246"/>
        <v>0</v>
      </c>
      <c r="F1723" s="92"/>
      <c r="G1723" s="92"/>
      <c r="H1723" s="92"/>
      <c r="I1723" s="93">
        <f t="shared" si="247"/>
        <v>0</v>
      </c>
      <c r="J1723" s="92"/>
      <c r="K1723" s="92"/>
      <c r="L1723" s="92"/>
      <c r="M1723" s="93">
        <f t="shared" si="248"/>
        <v>0</v>
      </c>
      <c r="N1723" s="92"/>
      <c r="O1723" s="92"/>
      <c r="P1723" s="92"/>
      <c r="Q1723" s="55" t="e">
        <f t="shared" si="242"/>
        <v>#DIV/0!</v>
      </c>
      <c r="R1723" s="55" t="e">
        <f t="shared" si="243"/>
        <v>#DIV/0!</v>
      </c>
      <c r="S1723" s="55" t="e">
        <f t="shared" si="244"/>
        <v>#DIV/0!</v>
      </c>
      <c r="T1723" s="55" t="e">
        <f t="shared" si="245"/>
        <v>#DIV/0!</v>
      </c>
      <c r="U1723" s="33" t="e">
        <f>M1723/#REF!%</f>
        <v>#REF!</v>
      </c>
    </row>
    <row r="1724" spans="1:21" ht="55.2" hidden="1" x14ac:dyDescent="0.3">
      <c r="A1724" s="76"/>
      <c r="B1724" s="34" t="s">
        <v>226</v>
      </c>
      <c r="C1724" s="38" t="s">
        <v>326</v>
      </c>
      <c r="D1724" s="92"/>
      <c r="E1724" s="93">
        <f t="shared" si="246"/>
        <v>0</v>
      </c>
      <c r="F1724" s="92"/>
      <c r="G1724" s="92"/>
      <c r="H1724" s="92"/>
      <c r="I1724" s="93">
        <f t="shared" si="247"/>
        <v>0</v>
      </c>
      <c r="J1724" s="92"/>
      <c r="K1724" s="92"/>
      <c r="L1724" s="92"/>
      <c r="M1724" s="93">
        <f t="shared" si="248"/>
        <v>0</v>
      </c>
      <c r="N1724" s="92"/>
      <c r="O1724" s="92"/>
      <c r="P1724" s="92"/>
      <c r="Q1724" s="55" t="e">
        <f t="shared" si="242"/>
        <v>#DIV/0!</v>
      </c>
      <c r="R1724" s="55" t="e">
        <f t="shared" si="243"/>
        <v>#DIV/0!</v>
      </c>
      <c r="S1724" s="55" t="e">
        <f t="shared" si="244"/>
        <v>#DIV/0!</v>
      </c>
      <c r="T1724" s="55" t="e">
        <f t="shared" si="245"/>
        <v>#DIV/0!</v>
      </c>
      <c r="U1724" s="33" t="e">
        <f>M1724/#REF!%</f>
        <v>#REF!</v>
      </c>
    </row>
    <row r="1725" spans="1:21" ht="41.4" hidden="1" x14ac:dyDescent="0.3">
      <c r="A1725" s="76"/>
      <c r="B1725" s="34" t="s">
        <v>227</v>
      </c>
      <c r="C1725" s="39" t="s">
        <v>327</v>
      </c>
      <c r="D1725" s="92"/>
      <c r="E1725" s="93">
        <f t="shared" si="246"/>
        <v>0</v>
      </c>
      <c r="F1725" s="92"/>
      <c r="G1725" s="92"/>
      <c r="H1725" s="92"/>
      <c r="I1725" s="93">
        <f t="shared" si="247"/>
        <v>0</v>
      </c>
      <c r="J1725" s="92"/>
      <c r="K1725" s="92"/>
      <c r="L1725" s="92"/>
      <c r="M1725" s="93">
        <f t="shared" si="248"/>
        <v>0</v>
      </c>
      <c r="N1725" s="92"/>
      <c r="O1725" s="92"/>
      <c r="P1725" s="92"/>
      <c r="Q1725" s="55" t="e">
        <f t="shared" si="242"/>
        <v>#DIV/0!</v>
      </c>
      <c r="R1725" s="55" t="e">
        <f t="shared" si="243"/>
        <v>#DIV/0!</v>
      </c>
      <c r="S1725" s="55" t="e">
        <f t="shared" si="244"/>
        <v>#DIV/0!</v>
      </c>
      <c r="T1725" s="55" t="e">
        <f t="shared" si="245"/>
        <v>#DIV/0!</v>
      </c>
      <c r="U1725" s="33" t="e">
        <f>M1725/#REF!%</f>
        <v>#REF!</v>
      </c>
    </row>
    <row r="1726" spans="1:21" ht="27.6" hidden="1" x14ac:dyDescent="0.3">
      <c r="A1726" s="76"/>
      <c r="B1726" s="34" t="s">
        <v>228</v>
      </c>
      <c r="C1726" s="39" t="s">
        <v>328</v>
      </c>
      <c r="D1726" s="92"/>
      <c r="E1726" s="93">
        <f t="shared" si="246"/>
        <v>0</v>
      </c>
      <c r="F1726" s="92"/>
      <c r="G1726" s="92"/>
      <c r="H1726" s="92"/>
      <c r="I1726" s="93">
        <f t="shared" si="247"/>
        <v>0</v>
      </c>
      <c r="J1726" s="92"/>
      <c r="K1726" s="92"/>
      <c r="L1726" s="92"/>
      <c r="M1726" s="93">
        <f t="shared" si="248"/>
        <v>0</v>
      </c>
      <c r="N1726" s="92"/>
      <c r="O1726" s="92"/>
      <c r="P1726" s="92"/>
      <c r="Q1726" s="55" t="e">
        <f t="shared" si="242"/>
        <v>#DIV/0!</v>
      </c>
      <c r="R1726" s="55" t="e">
        <f t="shared" si="243"/>
        <v>#DIV/0!</v>
      </c>
      <c r="S1726" s="55" t="e">
        <f t="shared" si="244"/>
        <v>#DIV/0!</v>
      </c>
      <c r="T1726" s="55" t="e">
        <f t="shared" si="245"/>
        <v>#DIV/0!</v>
      </c>
      <c r="U1726" s="33" t="e">
        <f>M1726/#REF!%</f>
        <v>#REF!</v>
      </c>
    </row>
    <row r="1727" spans="1:21" ht="27.6" hidden="1" x14ac:dyDescent="0.3">
      <c r="A1727" s="76"/>
      <c r="B1727" s="34" t="s">
        <v>229</v>
      </c>
      <c r="C1727" s="39" t="s">
        <v>329</v>
      </c>
      <c r="D1727" s="92"/>
      <c r="E1727" s="93">
        <f t="shared" si="246"/>
        <v>0</v>
      </c>
      <c r="F1727" s="92"/>
      <c r="G1727" s="92"/>
      <c r="H1727" s="92"/>
      <c r="I1727" s="93">
        <f t="shared" si="247"/>
        <v>0</v>
      </c>
      <c r="J1727" s="92"/>
      <c r="K1727" s="92"/>
      <c r="L1727" s="92"/>
      <c r="M1727" s="93">
        <f t="shared" si="248"/>
        <v>0</v>
      </c>
      <c r="N1727" s="92"/>
      <c r="O1727" s="92"/>
      <c r="P1727" s="92"/>
      <c r="Q1727" s="55" t="e">
        <f t="shared" si="242"/>
        <v>#DIV/0!</v>
      </c>
      <c r="R1727" s="55" t="e">
        <f t="shared" si="243"/>
        <v>#DIV/0!</v>
      </c>
      <c r="S1727" s="55" t="e">
        <f t="shared" si="244"/>
        <v>#DIV/0!</v>
      </c>
      <c r="T1727" s="55" t="e">
        <f t="shared" si="245"/>
        <v>#DIV/0!</v>
      </c>
      <c r="U1727" s="33" t="e">
        <f>M1727/#REF!%</f>
        <v>#REF!</v>
      </c>
    </row>
    <row r="1728" spans="1:21" ht="55.2" hidden="1" x14ac:dyDescent="0.3">
      <c r="A1728" s="76"/>
      <c r="B1728" s="34" t="s">
        <v>230</v>
      </c>
      <c r="C1728" s="39" t="s">
        <v>330</v>
      </c>
      <c r="D1728" s="92"/>
      <c r="E1728" s="93">
        <f t="shared" si="246"/>
        <v>0</v>
      </c>
      <c r="F1728" s="92"/>
      <c r="G1728" s="92"/>
      <c r="H1728" s="92"/>
      <c r="I1728" s="93">
        <f t="shared" si="247"/>
        <v>0</v>
      </c>
      <c r="J1728" s="92"/>
      <c r="K1728" s="92"/>
      <c r="L1728" s="92"/>
      <c r="M1728" s="93">
        <f t="shared" si="248"/>
        <v>0</v>
      </c>
      <c r="N1728" s="92"/>
      <c r="O1728" s="92"/>
      <c r="P1728" s="92"/>
      <c r="Q1728" s="55" t="e">
        <f t="shared" si="242"/>
        <v>#DIV/0!</v>
      </c>
      <c r="R1728" s="55" t="e">
        <f t="shared" si="243"/>
        <v>#DIV/0!</v>
      </c>
      <c r="S1728" s="55" t="e">
        <f t="shared" si="244"/>
        <v>#DIV/0!</v>
      </c>
      <c r="T1728" s="55" t="e">
        <f t="shared" si="245"/>
        <v>#DIV/0!</v>
      </c>
      <c r="U1728" s="33" t="e">
        <f>M1728/#REF!%</f>
        <v>#REF!</v>
      </c>
    </row>
    <row r="1729" spans="1:21" ht="55.2" hidden="1" x14ac:dyDescent="0.3">
      <c r="A1729" s="76"/>
      <c r="B1729" s="34" t="s">
        <v>231</v>
      </c>
      <c r="C1729" s="39" t="s">
        <v>331</v>
      </c>
      <c r="D1729" s="92"/>
      <c r="E1729" s="93">
        <f t="shared" si="246"/>
        <v>0</v>
      </c>
      <c r="F1729" s="92"/>
      <c r="G1729" s="92"/>
      <c r="H1729" s="92"/>
      <c r="I1729" s="93">
        <f t="shared" si="247"/>
        <v>0</v>
      </c>
      <c r="J1729" s="92"/>
      <c r="K1729" s="92"/>
      <c r="L1729" s="92"/>
      <c r="M1729" s="93">
        <f t="shared" si="248"/>
        <v>0</v>
      </c>
      <c r="N1729" s="92"/>
      <c r="O1729" s="92"/>
      <c r="P1729" s="92"/>
      <c r="Q1729" s="55" t="e">
        <f t="shared" si="242"/>
        <v>#DIV/0!</v>
      </c>
      <c r="R1729" s="55" t="e">
        <f t="shared" si="243"/>
        <v>#DIV/0!</v>
      </c>
      <c r="S1729" s="55" t="e">
        <f t="shared" si="244"/>
        <v>#DIV/0!</v>
      </c>
      <c r="T1729" s="55" t="e">
        <f t="shared" si="245"/>
        <v>#DIV/0!</v>
      </c>
      <c r="U1729" s="33" t="e">
        <f>M1729/#REF!%</f>
        <v>#REF!</v>
      </c>
    </row>
    <row r="1730" spans="1:21" ht="82.8" hidden="1" x14ac:dyDescent="0.3">
      <c r="A1730" s="76"/>
      <c r="B1730" s="34" t="s">
        <v>232</v>
      </c>
      <c r="C1730" s="39" t="s">
        <v>332</v>
      </c>
      <c r="D1730" s="92"/>
      <c r="E1730" s="93">
        <f t="shared" si="246"/>
        <v>0</v>
      </c>
      <c r="F1730" s="92"/>
      <c r="G1730" s="92"/>
      <c r="H1730" s="92"/>
      <c r="I1730" s="93">
        <f t="shared" si="247"/>
        <v>0</v>
      </c>
      <c r="J1730" s="92"/>
      <c r="K1730" s="92"/>
      <c r="L1730" s="92"/>
      <c r="M1730" s="93">
        <f t="shared" si="248"/>
        <v>0</v>
      </c>
      <c r="N1730" s="92"/>
      <c r="O1730" s="92"/>
      <c r="P1730" s="92"/>
      <c r="Q1730" s="55" t="e">
        <f t="shared" si="242"/>
        <v>#DIV/0!</v>
      </c>
      <c r="R1730" s="55" t="e">
        <f t="shared" si="243"/>
        <v>#DIV/0!</v>
      </c>
      <c r="S1730" s="55" t="e">
        <f t="shared" si="244"/>
        <v>#DIV/0!</v>
      </c>
      <c r="T1730" s="55" t="e">
        <f t="shared" si="245"/>
        <v>#DIV/0!</v>
      </c>
      <c r="U1730" s="33" t="e">
        <f>M1730/#REF!%</f>
        <v>#REF!</v>
      </c>
    </row>
    <row r="1731" spans="1:21" ht="41.4" hidden="1" x14ac:dyDescent="0.3">
      <c r="A1731" s="76"/>
      <c r="B1731" s="34" t="s">
        <v>233</v>
      </c>
      <c r="C1731" s="38" t="s">
        <v>333</v>
      </c>
      <c r="D1731" s="92"/>
      <c r="E1731" s="93">
        <f t="shared" si="246"/>
        <v>0</v>
      </c>
      <c r="F1731" s="92"/>
      <c r="G1731" s="92"/>
      <c r="H1731" s="92"/>
      <c r="I1731" s="93">
        <f t="shared" si="247"/>
        <v>0</v>
      </c>
      <c r="J1731" s="92"/>
      <c r="K1731" s="92"/>
      <c r="L1731" s="92"/>
      <c r="M1731" s="93">
        <f t="shared" si="248"/>
        <v>0</v>
      </c>
      <c r="N1731" s="92"/>
      <c r="O1731" s="92"/>
      <c r="P1731" s="92"/>
      <c r="Q1731" s="55" t="e">
        <f t="shared" si="242"/>
        <v>#DIV/0!</v>
      </c>
      <c r="R1731" s="55" t="e">
        <f t="shared" si="243"/>
        <v>#DIV/0!</v>
      </c>
      <c r="S1731" s="55" t="e">
        <f t="shared" si="244"/>
        <v>#DIV/0!</v>
      </c>
      <c r="T1731" s="55" t="e">
        <f t="shared" si="245"/>
        <v>#DIV/0!</v>
      </c>
      <c r="U1731" s="33" t="e">
        <f>M1731/#REF!%</f>
        <v>#REF!</v>
      </c>
    </row>
    <row r="1732" spans="1:21" ht="41.4" hidden="1" x14ac:dyDescent="0.3">
      <c r="A1732" s="76"/>
      <c r="B1732" s="34" t="s">
        <v>234</v>
      </c>
      <c r="C1732" s="38" t="s">
        <v>334</v>
      </c>
      <c r="D1732" s="92"/>
      <c r="E1732" s="93">
        <f t="shared" si="246"/>
        <v>0</v>
      </c>
      <c r="F1732" s="92"/>
      <c r="G1732" s="92"/>
      <c r="H1732" s="92"/>
      <c r="I1732" s="93">
        <f t="shared" si="247"/>
        <v>0</v>
      </c>
      <c r="J1732" s="92"/>
      <c r="K1732" s="92"/>
      <c r="L1732" s="92"/>
      <c r="M1732" s="93">
        <f t="shared" si="248"/>
        <v>0</v>
      </c>
      <c r="N1732" s="92"/>
      <c r="O1732" s="92"/>
      <c r="P1732" s="92"/>
      <c r="Q1732" s="55" t="e">
        <f t="shared" si="242"/>
        <v>#DIV/0!</v>
      </c>
      <c r="R1732" s="55" t="e">
        <f t="shared" si="243"/>
        <v>#DIV/0!</v>
      </c>
      <c r="S1732" s="55" t="e">
        <f t="shared" si="244"/>
        <v>#DIV/0!</v>
      </c>
      <c r="T1732" s="55" t="e">
        <f t="shared" si="245"/>
        <v>#DIV/0!</v>
      </c>
      <c r="U1732" s="33" t="e">
        <f>M1732/#REF!%</f>
        <v>#REF!</v>
      </c>
    </row>
    <row r="1733" spans="1:21" ht="27.6" hidden="1" x14ac:dyDescent="0.3">
      <c r="A1733" s="76"/>
      <c r="B1733" s="34" t="s">
        <v>235</v>
      </c>
      <c r="C1733" s="39" t="s">
        <v>335</v>
      </c>
      <c r="D1733" s="92"/>
      <c r="E1733" s="93">
        <f t="shared" si="246"/>
        <v>0</v>
      </c>
      <c r="F1733" s="92"/>
      <c r="G1733" s="92"/>
      <c r="H1733" s="92"/>
      <c r="I1733" s="93">
        <f t="shared" si="247"/>
        <v>0</v>
      </c>
      <c r="J1733" s="92"/>
      <c r="K1733" s="92"/>
      <c r="L1733" s="92"/>
      <c r="M1733" s="93">
        <f t="shared" si="248"/>
        <v>0</v>
      </c>
      <c r="N1733" s="92"/>
      <c r="O1733" s="92"/>
      <c r="P1733" s="92"/>
      <c r="Q1733" s="55" t="e">
        <f t="shared" si="242"/>
        <v>#DIV/0!</v>
      </c>
      <c r="R1733" s="55" t="e">
        <f t="shared" si="243"/>
        <v>#DIV/0!</v>
      </c>
      <c r="S1733" s="55" t="e">
        <f t="shared" si="244"/>
        <v>#DIV/0!</v>
      </c>
      <c r="T1733" s="55" t="e">
        <f t="shared" si="245"/>
        <v>#DIV/0!</v>
      </c>
      <c r="U1733" s="33" t="e">
        <f>M1733/#REF!%</f>
        <v>#REF!</v>
      </c>
    </row>
    <row r="1734" spans="1:21" ht="55.2" hidden="1" x14ac:dyDescent="0.3">
      <c r="A1734" s="76"/>
      <c r="B1734" s="34" t="s">
        <v>236</v>
      </c>
      <c r="C1734" s="39" t="s">
        <v>336</v>
      </c>
      <c r="D1734" s="92"/>
      <c r="E1734" s="93">
        <f t="shared" si="246"/>
        <v>0</v>
      </c>
      <c r="F1734" s="92"/>
      <c r="G1734" s="92"/>
      <c r="H1734" s="92"/>
      <c r="I1734" s="93">
        <f t="shared" si="247"/>
        <v>0</v>
      </c>
      <c r="J1734" s="92"/>
      <c r="K1734" s="92"/>
      <c r="L1734" s="92"/>
      <c r="M1734" s="93">
        <f t="shared" si="248"/>
        <v>0</v>
      </c>
      <c r="N1734" s="92"/>
      <c r="O1734" s="92"/>
      <c r="P1734" s="92"/>
      <c r="Q1734" s="55" t="e">
        <f t="shared" si="242"/>
        <v>#DIV/0!</v>
      </c>
      <c r="R1734" s="55" t="e">
        <f t="shared" si="243"/>
        <v>#DIV/0!</v>
      </c>
      <c r="S1734" s="55" t="e">
        <f t="shared" si="244"/>
        <v>#DIV/0!</v>
      </c>
      <c r="T1734" s="55" t="e">
        <f t="shared" si="245"/>
        <v>#DIV/0!</v>
      </c>
      <c r="U1734" s="33" t="e">
        <f>M1734/#REF!%</f>
        <v>#REF!</v>
      </c>
    </row>
    <row r="1735" spans="1:21" ht="27.6" hidden="1" x14ac:dyDescent="0.3">
      <c r="A1735" s="76"/>
      <c r="B1735" s="34" t="s">
        <v>237</v>
      </c>
      <c r="C1735" s="39" t="s">
        <v>337</v>
      </c>
      <c r="D1735" s="92"/>
      <c r="E1735" s="93">
        <f t="shared" si="246"/>
        <v>0</v>
      </c>
      <c r="F1735" s="92"/>
      <c r="G1735" s="92"/>
      <c r="H1735" s="92"/>
      <c r="I1735" s="93">
        <f t="shared" si="247"/>
        <v>0</v>
      </c>
      <c r="J1735" s="92"/>
      <c r="K1735" s="92"/>
      <c r="L1735" s="92"/>
      <c r="M1735" s="93">
        <f t="shared" si="248"/>
        <v>0</v>
      </c>
      <c r="N1735" s="92"/>
      <c r="O1735" s="92"/>
      <c r="P1735" s="92"/>
      <c r="Q1735" s="55" t="e">
        <f t="shared" si="242"/>
        <v>#DIV/0!</v>
      </c>
      <c r="R1735" s="55" t="e">
        <f t="shared" si="243"/>
        <v>#DIV/0!</v>
      </c>
      <c r="S1735" s="55" t="e">
        <f t="shared" si="244"/>
        <v>#DIV/0!</v>
      </c>
      <c r="T1735" s="55" t="e">
        <f t="shared" si="245"/>
        <v>#DIV/0!</v>
      </c>
      <c r="U1735" s="33" t="e">
        <f>M1735/#REF!%</f>
        <v>#REF!</v>
      </c>
    </row>
    <row r="1736" spans="1:21" ht="82.8" hidden="1" x14ac:dyDescent="0.3">
      <c r="A1736" s="76"/>
      <c r="B1736" s="34" t="s">
        <v>238</v>
      </c>
      <c r="C1736" s="39" t="s">
        <v>338</v>
      </c>
      <c r="D1736" s="92"/>
      <c r="E1736" s="93">
        <f t="shared" si="246"/>
        <v>0</v>
      </c>
      <c r="F1736" s="92"/>
      <c r="G1736" s="92"/>
      <c r="H1736" s="92"/>
      <c r="I1736" s="93">
        <f t="shared" si="247"/>
        <v>0</v>
      </c>
      <c r="J1736" s="92"/>
      <c r="K1736" s="92"/>
      <c r="L1736" s="92"/>
      <c r="M1736" s="93">
        <f t="shared" si="248"/>
        <v>0</v>
      </c>
      <c r="N1736" s="92"/>
      <c r="O1736" s="92"/>
      <c r="P1736" s="92"/>
      <c r="Q1736" s="55" t="e">
        <f t="shared" si="242"/>
        <v>#DIV/0!</v>
      </c>
      <c r="R1736" s="55" t="e">
        <f t="shared" si="243"/>
        <v>#DIV/0!</v>
      </c>
      <c r="S1736" s="55" t="e">
        <f t="shared" si="244"/>
        <v>#DIV/0!</v>
      </c>
      <c r="T1736" s="55" t="e">
        <f t="shared" si="245"/>
        <v>#DIV/0!</v>
      </c>
      <c r="U1736" s="33" t="e">
        <f>M1736/#REF!%</f>
        <v>#REF!</v>
      </c>
    </row>
    <row r="1737" spans="1:21" ht="27.6" hidden="1" x14ac:dyDescent="0.3">
      <c r="A1737" s="76"/>
      <c r="B1737" s="34" t="s">
        <v>239</v>
      </c>
      <c r="C1737" s="39" t="s">
        <v>339</v>
      </c>
      <c r="D1737" s="92"/>
      <c r="E1737" s="93">
        <f t="shared" si="246"/>
        <v>0</v>
      </c>
      <c r="F1737" s="92"/>
      <c r="G1737" s="92"/>
      <c r="H1737" s="92"/>
      <c r="I1737" s="93">
        <f t="shared" si="247"/>
        <v>0</v>
      </c>
      <c r="J1737" s="92"/>
      <c r="K1737" s="92"/>
      <c r="L1737" s="92"/>
      <c r="M1737" s="93">
        <f t="shared" si="248"/>
        <v>0</v>
      </c>
      <c r="N1737" s="92"/>
      <c r="O1737" s="92"/>
      <c r="P1737" s="92"/>
      <c r="Q1737" s="55" t="e">
        <f t="shared" si="242"/>
        <v>#DIV/0!</v>
      </c>
      <c r="R1737" s="55" t="e">
        <f t="shared" si="243"/>
        <v>#DIV/0!</v>
      </c>
      <c r="S1737" s="55" t="e">
        <f t="shared" si="244"/>
        <v>#DIV/0!</v>
      </c>
      <c r="T1737" s="55" t="e">
        <f t="shared" si="245"/>
        <v>#DIV/0!</v>
      </c>
      <c r="U1737" s="33" t="e">
        <f>M1737/#REF!%</f>
        <v>#REF!</v>
      </c>
    </row>
    <row r="1738" spans="1:21" ht="82.8" hidden="1" x14ac:dyDescent="0.3">
      <c r="A1738" s="76"/>
      <c r="B1738" s="34" t="s">
        <v>240</v>
      </c>
      <c r="C1738" s="39" t="s">
        <v>340</v>
      </c>
      <c r="D1738" s="92"/>
      <c r="E1738" s="93">
        <f t="shared" si="246"/>
        <v>0</v>
      </c>
      <c r="F1738" s="92"/>
      <c r="G1738" s="92"/>
      <c r="H1738" s="92"/>
      <c r="I1738" s="93">
        <f t="shared" si="247"/>
        <v>0</v>
      </c>
      <c r="J1738" s="92"/>
      <c r="K1738" s="92"/>
      <c r="L1738" s="92"/>
      <c r="M1738" s="93">
        <f t="shared" si="248"/>
        <v>0</v>
      </c>
      <c r="N1738" s="92"/>
      <c r="O1738" s="92"/>
      <c r="P1738" s="92"/>
      <c r="Q1738" s="55" t="e">
        <f t="shared" si="242"/>
        <v>#DIV/0!</v>
      </c>
      <c r="R1738" s="55" t="e">
        <f t="shared" si="243"/>
        <v>#DIV/0!</v>
      </c>
      <c r="S1738" s="55" t="e">
        <f t="shared" si="244"/>
        <v>#DIV/0!</v>
      </c>
      <c r="T1738" s="55" t="e">
        <f t="shared" si="245"/>
        <v>#DIV/0!</v>
      </c>
      <c r="U1738" s="33" t="e">
        <f>M1738/#REF!%</f>
        <v>#REF!</v>
      </c>
    </row>
    <row r="1739" spans="1:21" ht="27.6" hidden="1" x14ac:dyDescent="0.3">
      <c r="A1739" s="76"/>
      <c r="B1739" s="34" t="s">
        <v>241</v>
      </c>
      <c r="C1739" s="39" t="s">
        <v>341</v>
      </c>
      <c r="D1739" s="92"/>
      <c r="E1739" s="93">
        <f t="shared" si="246"/>
        <v>0</v>
      </c>
      <c r="F1739" s="92"/>
      <c r="G1739" s="92"/>
      <c r="H1739" s="92"/>
      <c r="I1739" s="93">
        <f t="shared" si="247"/>
        <v>0</v>
      </c>
      <c r="J1739" s="92"/>
      <c r="K1739" s="92"/>
      <c r="L1739" s="92"/>
      <c r="M1739" s="93">
        <f t="shared" si="248"/>
        <v>0</v>
      </c>
      <c r="N1739" s="92"/>
      <c r="O1739" s="92"/>
      <c r="P1739" s="92"/>
      <c r="Q1739" s="55" t="e">
        <f t="shared" ref="Q1739:Q1766" si="249">M1739/I1739*100</f>
        <v>#DIV/0!</v>
      </c>
      <c r="R1739" s="55" t="e">
        <f t="shared" ref="R1739:R1766" si="250">N1739/J1739*100</f>
        <v>#DIV/0!</v>
      </c>
      <c r="S1739" s="55" t="e">
        <f t="shared" ref="S1739:S1766" si="251">O1739/K1739*100</f>
        <v>#DIV/0!</v>
      </c>
      <c r="T1739" s="55" t="e">
        <f t="shared" ref="T1739:T1766" si="252">P1739/L1739*100</f>
        <v>#DIV/0!</v>
      </c>
      <c r="U1739" s="33" t="e">
        <f>M1739/#REF!%</f>
        <v>#REF!</v>
      </c>
    </row>
    <row r="1740" spans="1:21" ht="27.6" hidden="1" x14ac:dyDescent="0.3">
      <c r="A1740" s="76"/>
      <c r="B1740" s="34" t="s">
        <v>242</v>
      </c>
      <c r="C1740" s="39" t="s">
        <v>342</v>
      </c>
      <c r="D1740" s="92"/>
      <c r="E1740" s="93">
        <f t="shared" si="246"/>
        <v>0</v>
      </c>
      <c r="F1740" s="92"/>
      <c r="G1740" s="92"/>
      <c r="H1740" s="92"/>
      <c r="I1740" s="93">
        <f t="shared" si="247"/>
        <v>0</v>
      </c>
      <c r="J1740" s="92"/>
      <c r="K1740" s="92"/>
      <c r="L1740" s="92"/>
      <c r="M1740" s="93">
        <f t="shared" si="248"/>
        <v>0</v>
      </c>
      <c r="N1740" s="92"/>
      <c r="O1740" s="92"/>
      <c r="P1740" s="92"/>
      <c r="Q1740" s="55" t="e">
        <f t="shared" si="249"/>
        <v>#DIV/0!</v>
      </c>
      <c r="R1740" s="55" t="e">
        <f t="shared" si="250"/>
        <v>#DIV/0!</v>
      </c>
      <c r="S1740" s="55" t="e">
        <f t="shared" si="251"/>
        <v>#DIV/0!</v>
      </c>
      <c r="T1740" s="55" t="e">
        <f t="shared" si="252"/>
        <v>#DIV/0!</v>
      </c>
      <c r="U1740" s="33" t="e">
        <f>M1740/#REF!%</f>
        <v>#REF!</v>
      </c>
    </row>
    <row r="1741" spans="1:21" ht="27.6" hidden="1" x14ac:dyDescent="0.3">
      <c r="A1741" s="76"/>
      <c r="B1741" s="34" t="s">
        <v>243</v>
      </c>
      <c r="C1741" s="39" t="s">
        <v>343</v>
      </c>
      <c r="D1741" s="92"/>
      <c r="E1741" s="93">
        <f t="shared" ref="E1741:E1806" si="253">F1741+G1741</f>
        <v>0</v>
      </c>
      <c r="F1741" s="92"/>
      <c r="G1741" s="92"/>
      <c r="H1741" s="92"/>
      <c r="I1741" s="93">
        <f t="shared" ref="I1741:I1806" si="254">J1741+K1741</f>
        <v>0</v>
      </c>
      <c r="J1741" s="92"/>
      <c r="K1741" s="92"/>
      <c r="L1741" s="92"/>
      <c r="M1741" s="93">
        <f t="shared" ref="M1741:M1806" si="255">N1741+O1741</f>
        <v>0</v>
      </c>
      <c r="N1741" s="92"/>
      <c r="O1741" s="92"/>
      <c r="P1741" s="92"/>
      <c r="Q1741" s="55" t="e">
        <f t="shared" si="249"/>
        <v>#DIV/0!</v>
      </c>
      <c r="R1741" s="55" t="e">
        <f t="shared" si="250"/>
        <v>#DIV/0!</v>
      </c>
      <c r="S1741" s="55" t="e">
        <f t="shared" si="251"/>
        <v>#DIV/0!</v>
      </c>
      <c r="T1741" s="55" t="e">
        <f t="shared" si="252"/>
        <v>#DIV/0!</v>
      </c>
      <c r="U1741" s="33" t="e">
        <f>M1741/#REF!%</f>
        <v>#REF!</v>
      </c>
    </row>
    <row r="1742" spans="1:21" ht="27.6" hidden="1" x14ac:dyDescent="0.3">
      <c r="A1742" s="76"/>
      <c r="B1742" s="34" t="s">
        <v>244</v>
      </c>
      <c r="C1742" s="39" t="s">
        <v>344</v>
      </c>
      <c r="D1742" s="92"/>
      <c r="E1742" s="93">
        <f t="shared" si="253"/>
        <v>0</v>
      </c>
      <c r="F1742" s="92"/>
      <c r="G1742" s="92"/>
      <c r="H1742" s="92"/>
      <c r="I1742" s="93">
        <f t="shared" si="254"/>
        <v>0</v>
      </c>
      <c r="J1742" s="92"/>
      <c r="K1742" s="92"/>
      <c r="L1742" s="92"/>
      <c r="M1742" s="93">
        <f t="shared" si="255"/>
        <v>0</v>
      </c>
      <c r="N1742" s="92"/>
      <c r="O1742" s="92"/>
      <c r="P1742" s="92"/>
      <c r="Q1742" s="55" t="e">
        <f t="shared" si="249"/>
        <v>#DIV/0!</v>
      </c>
      <c r="R1742" s="55" t="e">
        <f t="shared" si="250"/>
        <v>#DIV/0!</v>
      </c>
      <c r="S1742" s="55" t="e">
        <f t="shared" si="251"/>
        <v>#DIV/0!</v>
      </c>
      <c r="T1742" s="55" t="e">
        <f t="shared" si="252"/>
        <v>#DIV/0!</v>
      </c>
      <c r="U1742" s="33" t="e">
        <f>M1742/#REF!%</f>
        <v>#REF!</v>
      </c>
    </row>
    <row r="1743" spans="1:21" ht="27.6" hidden="1" x14ac:dyDescent="0.3">
      <c r="A1743" s="76"/>
      <c r="B1743" s="34" t="s">
        <v>245</v>
      </c>
      <c r="C1743" s="39" t="s">
        <v>345</v>
      </c>
      <c r="D1743" s="92"/>
      <c r="E1743" s="93">
        <f t="shared" si="253"/>
        <v>0</v>
      </c>
      <c r="F1743" s="92"/>
      <c r="G1743" s="92"/>
      <c r="H1743" s="92"/>
      <c r="I1743" s="93">
        <f t="shared" si="254"/>
        <v>0</v>
      </c>
      <c r="J1743" s="92"/>
      <c r="K1743" s="92"/>
      <c r="L1743" s="92"/>
      <c r="M1743" s="93">
        <f t="shared" si="255"/>
        <v>0</v>
      </c>
      <c r="N1743" s="92"/>
      <c r="O1743" s="92"/>
      <c r="P1743" s="92"/>
      <c r="Q1743" s="55" t="e">
        <f t="shared" si="249"/>
        <v>#DIV/0!</v>
      </c>
      <c r="R1743" s="55" t="e">
        <f t="shared" si="250"/>
        <v>#DIV/0!</v>
      </c>
      <c r="S1743" s="55" t="e">
        <f t="shared" si="251"/>
        <v>#DIV/0!</v>
      </c>
      <c r="T1743" s="55" t="e">
        <f t="shared" si="252"/>
        <v>#DIV/0!</v>
      </c>
      <c r="U1743" s="33" t="e">
        <f>M1743/#REF!%</f>
        <v>#REF!</v>
      </c>
    </row>
    <row r="1744" spans="1:21" ht="69" hidden="1" x14ac:dyDescent="0.3">
      <c r="A1744" s="76"/>
      <c r="B1744" s="34" t="s">
        <v>246</v>
      </c>
      <c r="C1744" s="39" t="s">
        <v>346</v>
      </c>
      <c r="D1744" s="92"/>
      <c r="E1744" s="93">
        <f t="shared" si="253"/>
        <v>0</v>
      </c>
      <c r="F1744" s="92"/>
      <c r="G1744" s="92"/>
      <c r="H1744" s="92"/>
      <c r="I1744" s="93">
        <f t="shared" si="254"/>
        <v>0</v>
      </c>
      <c r="J1744" s="92"/>
      <c r="K1744" s="92"/>
      <c r="L1744" s="92"/>
      <c r="M1744" s="93">
        <f t="shared" si="255"/>
        <v>0</v>
      </c>
      <c r="N1744" s="92"/>
      <c r="O1744" s="92"/>
      <c r="P1744" s="92"/>
      <c r="Q1744" s="55" t="e">
        <f t="shared" si="249"/>
        <v>#DIV/0!</v>
      </c>
      <c r="R1744" s="55" t="e">
        <f t="shared" si="250"/>
        <v>#DIV/0!</v>
      </c>
      <c r="S1744" s="55" t="e">
        <f t="shared" si="251"/>
        <v>#DIV/0!</v>
      </c>
      <c r="T1744" s="55" t="e">
        <f t="shared" si="252"/>
        <v>#DIV/0!</v>
      </c>
      <c r="U1744" s="33" t="e">
        <f>M1744/#REF!%</f>
        <v>#REF!</v>
      </c>
    </row>
    <row r="1745" spans="1:21" ht="13.8" hidden="1" x14ac:dyDescent="0.3">
      <c r="A1745" s="76"/>
      <c r="B1745" s="34" t="s">
        <v>247</v>
      </c>
      <c r="C1745" s="37" t="s">
        <v>347</v>
      </c>
      <c r="D1745" s="92"/>
      <c r="E1745" s="93">
        <f t="shared" si="253"/>
        <v>0</v>
      </c>
      <c r="F1745" s="92"/>
      <c r="G1745" s="92"/>
      <c r="H1745" s="92"/>
      <c r="I1745" s="93">
        <f t="shared" si="254"/>
        <v>0</v>
      </c>
      <c r="J1745" s="92"/>
      <c r="K1745" s="92"/>
      <c r="L1745" s="92"/>
      <c r="M1745" s="93">
        <f t="shared" si="255"/>
        <v>0</v>
      </c>
      <c r="N1745" s="92"/>
      <c r="O1745" s="92"/>
      <c r="P1745" s="92"/>
      <c r="Q1745" s="55" t="e">
        <f t="shared" si="249"/>
        <v>#DIV/0!</v>
      </c>
      <c r="R1745" s="55" t="e">
        <f t="shared" si="250"/>
        <v>#DIV/0!</v>
      </c>
      <c r="S1745" s="55" t="e">
        <f t="shared" si="251"/>
        <v>#DIV/0!</v>
      </c>
      <c r="T1745" s="55" t="e">
        <f t="shared" si="252"/>
        <v>#DIV/0!</v>
      </c>
      <c r="U1745" s="33" t="e">
        <f>M1745/#REF!%</f>
        <v>#REF!</v>
      </c>
    </row>
    <row r="1746" spans="1:21" ht="13.8" hidden="1" x14ac:dyDescent="0.3">
      <c r="A1746" s="76"/>
      <c r="B1746" s="34" t="s">
        <v>251</v>
      </c>
      <c r="C1746" s="37" t="s">
        <v>348</v>
      </c>
      <c r="D1746" s="92"/>
      <c r="E1746" s="93">
        <f t="shared" si="253"/>
        <v>0</v>
      </c>
      <c r="F1746" s="92"/>
      <c r="G1746" s="92"/>
      <c r="H1746" s="92"/>
      <c r="I1746" s="93">
        <f t="shared" si="254"/>
        <v>0</v>
      </c>
      <c r="J1746" s="92"/>
      <c r="K1746" s="92"/>
      <c r="L1746" s="92"/>
      <c r="M1746" s="93">
        <f t="shared" si="255"/>
        <v>0</v>
      </c>
      <c r="N1746" s="92"/>
      <c r="O1746" s="92"/>
      <c r="P1746" s="92"/>
      <c r="Q1746" s="55" t="e">
        <f t="shared" si="249"/>
        <v>#DIV/0!</v>
      </c>
      <c r="R1746" s="55" t="e">
        <f t="shared" si="250"/>
        <v>#DIV/0!</v>
      </c>
      <c r="S1746" s="55" t="e">
        <f t="shared" si="251"/>
        <v>#DIV/0!</v>
      </c>
      <c r="T1746" s="55" t="e">
        <f t="shared" si="252"/>
        <v>#DIV/0!</v>
      </c>
      <c r="U1746" s="33" t="e">
        <f>M1746/#REF!%</f>
        <v>#REF!</v>
      </c>
    </row>
    <row r="1747" spans="1:21" ht="13.8" hidden="1" x14ac:dyDescent="0.3">
      <c r="A1747" s="76"/>
      <c r="B1747" s="34" t="s">
        <v>252</v>
      </c>
      <c r="C1747" s="38" t="s">
        <v>349</v>
      </c>
      <c r="D1747" s="92"/>
      <c r="E1747" s="93">
        <f t="shared" si="253"/>
        <v>0</v>
      </c>
      <c r="F1747" s="92"/>
      <c r="G1747" s="92"/>
      <c r="H1747" s="92"/>
      <c r="I1747" s="93">
        <f t="shared" si="254"/>
        <v>0</v>
      </c>
      <c r="J1747" s="92"/>
      <c r="K1747" s="92"/>
      <c r="L1747" s="92"/>
      <c r="M1747" s="93">
        <f t="shared" si="255"/>
        <v>0</v>
      </c>
      <c r="N1747" s="92"/>
      <c r="O1747" s="92"/>
      <c r="P1747" s="92"/>
      <c r="Q1747" s="55" t="e">
        <f t="shared" si="249"/>
        <v>#DIV/0!</v>
      </c>
      <c r="R1747" s="55" t="e">
        <f t="shared" si="250"/>
        <v>#DIV/0!</v>
      </c>
      <c r="S1747" s="55" t="e">
        <f t="shared" si="251"/>
        <v>#DIV/0!</v>
      </c>
      <c r="T1747" s="55" t="e">
        <f t="shared" si="252"/>
        <v>#DIV/0!</v>
      </c>
      <c r="U1747" s="33" t="e">
        <f>M1747/#REF!%</f>
        <v>#REF!</v>
      </c>
    </row>
    <row r="1748" spans="1:21" ht="27.6" hidden="1" x14ac:dyDescent="0.3">
      <c r="A1748" s="76"/>
      <c r="B1748" s="34" t="s">
        <v>253</v>
      </c>
      <c r="C1748" s="39" t="s">
        <v>350</v>
      </c>
      <c r="D1748" s="92"/>
      <c r="E1748" s="93">
        <f t="shared" si="253"/>
        <v>0</v>
      </c>
      <c r="F1748" s="92"/>
      <c r="G1748" s="92"/>
      <c r="H1748" s="92"/>
      <c r="I1748" s="93">
        <f t="shared" si="254"/>
        <v>0</v>
      </c>
      <c r="J1748" s="92"/>
      <c r="K1748" s="92"/>
      <c r="L1748" s="92"/>
      <c r="M1748" s="93">
        <f t="shared" si="255"/>
        <v>0</v>
      </c>
      <c r="N1748" s="92"/>
      <c r="O1748" s="92"/>
      <c r="P1748" s="92"/>
      <c r="Q1748" s="55" t="e">
        <f t="shared" si="249"/>
        <v>#DIV/0!</v>
      </c>
      <c r="R1748" s="55" t="e">
        <f t="shared" si="250"/>
        <v>#DIV/0!</v>
      </c>
      <c r="S1748" s="55" t="e">
        <f t="shared" si="251"/>
        <v>#DIV/0!</v>
      </c>
      <c r="T1748" s="55" t="e">
        <f t="shared" si="252"/>
        <v>#DIV/0!</v>
      </c>
      <c r="U1748" s="33" t="e">
        <f>M1748/#REF!%</f>
        <v>#REF!</v>
      </c>
    </row>
    <row r="1749" spans="1:21" ht="27.6" hidden="1" x14ac:dyDescent="0.3">
      <c r="A1749" s="76"/>
      <c r="B1749" s="34" t="s">
        <v>254</v>
      </c>
      <c r="C1749" s="39" t="s">
        <v>351</v>
      </c>
      <c r="D1749" s="92"/>
      <c r="E1749" s="93">
        <f t="shared" si="253"/>
        <v>0</v>
      </c>
      <c r="F1749" s="92"/>
      <c r="G1749" s="92"/>
      <c r="H1749" s="92"/>
      <c r="I1749" s="93">
        <f t="shared" si="254"/>
        <v>0</v>
      </c>
      <c r="J1749" s="92"/>
      <c r="K1749" s="92"/>
      <c r="L1749" s="92"/>
      <c r="M1749" s="93">
        <f t="shared" si="255"/>
        <v>0</v>
      </c>
      <c r="N1749" s="92"/>
      <c r="O1749" s="92"/>
      <c r="P1749" s="92"/>
      <c r="Q1749" s="55" t="e">
        <f t="shared" si="249"/>
        <v>#DIV/0!</v>
      </c>
      <c r="R1749" s="55" t="e">
        <f t="shared" si="250"/>
        <v>#DIV/0!</v>
      </c>
      <c r="S1749" s="55" t="e">
        <f t="shared" si="251"/>
        <v>#DIV/0!</v>
      </c>
      <c r="T1749" s="55" t="e">
        <f t="shared" si="252"/>
        <v>#DIV/0!</v>
      </c>
      <c r="U1749" s="33" t="e">
        <f>M1749/#REF!%</f>
        <v>#REF!</v>
      </c>
    </row>
    <row r="1750" spans="1:21" ht="13.8" hidden="1" x14ac:dyDescent="0.3">
      <c r="A1750" s="76"/>
      <c r="B1750" s="34" t="s">
        <v>255</v>
      </c>
      <c r="C1750" s="38" t="s">
        <v>352</v>
      </c>
      <c r="D1750" s="92"/>
      <c r="E1750" s="93">
        <f t="shared" si="253"/>
        <v>0</v>
      </c>
      <c r="F1750" s="92"/>
      <c r="G1750" s="92"/>
      <c r="H1750" s="92"/>
      <c r="I1750" s="93">
        <f t="shared" si="254"/>
        <v>0</v>
      </c>
      <c r="J1750" s="92"/>
      <c r="K1750" s="92"/>
      <c r="L1750" s="92"/>
      <c r="M1750" s="93">
        <f t="shared" si="255"/>
        <v>0</v>
      </c>
      <c r="N1750" s="92"/>
      <c r="O1750" s="92"/>
      <c r="P1750" s="92"/>
      <c r="Q1750" s="55" t="e">
        <f t="shared" si="249"/>
        <v>#DIV/0!</v>
      </c>
      <c r="R1750" s="55" t="e">
        <f t="shared" si="250"/>
        <v>#DIV/0!</v>
      </c>
      <c r="S1750" s="55" t="e">
        <f t="shared" si="251"/>
        <v>#DIV/0!</v>
      </c>
      <c r="T1750" s="55" t="e">
        <f t="shared" si="252"/>
        <v>#DIV/0!</v>
      </c>
      <c r="U1750" s="33" t="e">
        <f>M1750/#REF!%</f>
        <v>#REF!</v>
      </c>
    </row>
    <row r="1751" spans="1:21" ht="27.6" hidden="1" x14ac:dyDescent="0.3">
      <c r="A1751" s="76"/>
      <c r="B1751" s="34" t="s">
        <v>256</v>
      </c>
      <c r="C1751" s="39" t="s">
        <v>350</v>
      </c>
      <c r="D1751" s="92"/>
      <c r="E1751" s="93">
        <f t="shared" si="253"/>
        <v>0</v>
      </c>
      <c r="F1751" s="92"/>
      <c r="G1751" s="92"/>
      <c r="H1751" s="92"/>
      <c r="I1751" s="93">
        <f t="shared" si="254"/>
        <v>0</v>
      </c>
      <c r="J1751" s="92"/>
      <c r="K1751" s="92"/>
      <c r="L1751" s="92"/>
      <c r="M1751" s="93">
        <f t="shared" si="255"/>
        <v>0</v>
      </c>
      <c r="N1751" s="92"/>
      <c r="O1751" s="92"/>
      <c r="P1751" s="92"/>
      <c r="Q1751" s="55" t="e">
        <f t="shared" si="249"/>
        <v>#DIV/0!</v>
      </c>
      <c r="R1751" s="55" t="e">
        <f t="shared" si="250"/>
        <v>#DIV/0!</v>
      </c>
      <c r="S1751" s="55" t="e">
        <f t="shared" si="251"/>
        <v>#DIV/0!</v>
      </c>
      <c r="T1751" s="55" t="e">
        <f t="shared" si="252"/>
        <v>#DIV/0!</v>
      </c>
      <c r="U1751" s="33" t="e">
        <f>M1751/#REF!%</f>
        <v>#REF!</v>
      </c>
    </row>
    <row r="1752" spans="1:21" ht="27.6" hidden="1" x14ac:dyDescent="0.3">
      <c r="A1752" s="76"/>
      <c r="B1752" s="34" t="s">
        <v>257</v>
      </c>
      <c r="C1752" s="39" t="s">
        <v>351</v>
      </c>
      <c r="D1752" s="92"/>
      <c r="E1752" s="93">
        <f t="shared" si="253"/>
        <v>0</v>
      </c>
      <c r="F1752" s="92"/>
      <c r="G1752" s="92"/>
      <c r="H1752" s="92"/>
      <c r="I1752" s="93">
        <f t="shared" si="254"/>
        <v>0</v>
      </c>
      <c r="J1752" s="92"/>
      <c r="K1752" s="92"/>
      <c r="L1752" s="92"/>
      <c r="M1752" s="93">
        <f t="shared" si="255"/>
        <v>0</v>
      </c>
      <c r="N1752" s="92"/>
      <c r="O1752" s="92"/>
      <c r="P1752" s="92"/>
      <c r="Q1752" s="55" t="e">
        <f t="shared" si="249"/>
        <v>#DIV/0!</v>
      </c>
      <c r="R1752" s="55" t="e">
        <f t="shared" si="250"/>
        <v>#DIV/0!</v>
      </c>
      <c r="S1752" s="55" t="e">
        <f t="shared" si="251"/>
        <v>#DIV/0!</v>
      </c>
      <c r="T1752" s="55" t="e">
        <f t="shared" si="252"/>
        <v>#DIV/0!</v>
      </c>
      <c r="U1752" s="33" t="e">
        <f>M1752/#REF!%</f>
        <v>#REF!</v>
      </c>
    </row>
    <row r="1753" spans="1:21" ht="41.4" hidden="1" x14ac:dyDescent="0.3">
      <c r="A1753" s="76"/>
      <c r="B1753" s="34" t="s">
        <v>258</v>
      </c>
      <c r="C1753" s="38" t="s">
        <v>353</v>
      </c>
      <c r="D1753" s="92"/>
      <c r="E1753" s="93">
        <f t="shared" si="253"/>
        <v>0</v>
      </c>
      <c r="F1753" s="92"/>
      <c r="G1753" s="92"/>
      <c r="H1753" s="92"/>
      <c r="I1753" s="93">
        <f t="shared" si="254"/>
        <v>0</v>
      </c>
      <c r="J1753" s="92"/>
      <c r="K1753" s="92"/>
      <c r="L1753" s="92"/>
      <c r="M1753" s="93">
        <f t="shared" si="255"/>
        <v>0</v>
      </c>
      <c r="N1753" s="92"/>
      <c r="O1753" s="92"/>
      <c r="P1753" s="92"/>
      <c r="Q1753" s="55" t="e">
        <f t="shared" si="249"/>
        <v>#DIV/0!</v>
      </c>
      <c r="R1753" s="55" t="e">
        <f t="shared" si="250"/>
        <v>#DIV/0!</v>
      </c>
      <c r="S1753" s="55" t="e">
        <f t="shared" si="251"/>
        <v>#DIV/0!</v>
      </c>
      <c r="T1753" s="55" t="e">
        <f t="shared" si="252"/>
        <v>#DIV/0!</v>
      </c>
      <c r="U1753" s="33" t="e">
        <f>M1753/#REF!%</f>
        <v>#REF!</v>
      </c>
    </row>
    <row r="1754" spans="1:21" ht="27.6" hidden="1" x14ac:dyDescent="0.3">
      <c r="A1754" s="76"/>
      <c r="B1754" s="34" t="s">
        <v>259</v>
      </c>
      <c r="C1754" s="39" t="s">
        <v>350</v>
      </c>
      <c r="D1754" s="92"/>
      <c r="E1754" s="93">
        <f t="shared" si="253"/>
        <v>0</v>
      </c>
      <c r="F1754" s="92"/>
      <c r="G1754" s="92"/>
      <c r="H1754" s="92"/>
      <c r="I1754" s="93">
        <f t="shared" si="254"/>
        <v>0</v>
      </c>
      <c r="J1754" s="92"/>
      <c r="K1754" s="92"/>
      <c r="L1754" s="92"/>
      <c r="M1754" s="93">
        <f t="shared" si="255"/>
        <v>0</v>
      </c>
      <c r="N1754" s="92"/>
      <c r="O1754" s="92"/>
      <c r="P1754" s="92"/>
      <c r="Q1754" s="55" t="e">
        <f t="shared" si="249"/>
        <v>#DIV/0!</v>
      </c>
      <c r="R1754" s="55" t="e">
        <f t="shared" si="250"/>
        <v>#DIV/0!</v>
      </c>
      <c r="S1754" s="55" t="e">
        <f t="shared" si="251"/>
        <v>#DIV/0!</v>
      </c>
      <c r="T1754" s="55" t="e">
        <f t="shared" si="252"/>
        <v>#DIV/0!</v>
      </c>
      <c r="U1754" s="33" t="e">
        <f>M1754/#REF!%</f>
        <v>#REF!</v>
      </c>
    </row>
    <row r="1755" spans="1:21" ht="27.6" hidden="1" x14ac:dyDescent="0.3">
      <c r="A1755" s="76"/>
      <c r="B1755" s="34" t="s">
        <v>260</v>
      </c>
      <c r="C1755" s="39" t="s">
        <v>351</v>
      </c>
      <c r="D1755" s="92"/>
      <c r="E1755" s="93">
        <f t="shared" si="253"/>
        <v>0</v>
      </c>
      <c r="F1755" s="92"/>
      <c r="G1755" s="92"/>
      <c r="H1755" s="92"/>
      <c r="I1755" s="93">
        <f t="shared" si="254"/>
        <v>0</v>
      </c>
      <c r="J1755" s="92"/>
      <c r="K1755" s="92"/>
      <c r="L1755" s="92"/>
      <c r="M1755" s="93">
        <f t="shared" si="255"/>
        <v>0</v>
      </c>
      <c r="N1755" s="92"/>
      <c r="O1755" s="92"/>
      <c r="P1755" s="92"/>
      <c r="Q1755" s="55" t="e">
        <f t="shared" si="249"/>
        <v>#DIV/0!</v>
      </c>
      <c r="R1755" s="55" t="e">
        <f t="shared" si="250"/>
        <v>#DIV/0!</v>
      </c>
      <c r="S1755" s="55" t="e">
        <f t="shared" si="251"/>
        <v>#DIV/0!</v>
      </c>
      <c r="T1755" s="55" t="e">
        <f t="shared" si="252"/>
        <v>#DIV/0!</v>
      </c>
      <c r="U1755" s="33" t="e">
        <f>M1755/#REF!%</f>
        <v>#REF!</v>
      </c>
    </row>
    <row r="1756" spans="1:21" ht="13.8" hidden="1" x14ac:dyDescent="0.3">
      <c r="A1756" s="76"/>
      <c r="B1756" s="34" t="s">
        <v>261</v>
      </c>
      <c r="C1756" s="37" t="s">
        <v>354</v>
      </c>
      <c r="D1756" s="92"/>
      <c r="E1756" s="93">
        <f t="shared" si="253"/>
        <v>0</v>
      </c>
      <c r="F1756" s="92"/>
      <c r="G1756" s="92"/>
      <c r="H1756" s="92"/>
      <c r="I1756" s="93">
        <f t="shared" si="254"/>
        <v>0</v>
      </c>
      <c r="J1756" s="92"/>
      <c r="K1756" s="92"/>
      <c r="L1756" s="92"/>
      <c r="M1756" s="93">
        <f t="shared" si="255"/>
        <v>0</v>
      </c>
      <c r="N1756" s="92"/>
      <c r="O1756" s="92"/>
      <c r="P1756" s="92"/>
      <c r="Q1756" s="55" t="e">
        <f t="shared" si="249"/>
        <v>#DIV/0!</v>
      </c>
      <c r="R1756" s="55" t="e">
        <f t="shared" si="250"/>
        <v>#DIV/0!</v>
      </c>
      <c r="S1756" s="55" t="e">
        <f t="shared" si="251"/>
        <v>#DIV/0!</v>
      </c>
      <c r="T1756" s="55" t="e">
        <f t="shared" si="252"/>
        <v>#DIV/0!</v>
      </c>
      <c r="U1756" s="33" t="e">
        <f>M1756/#REF!%</f>
        <v>#REF!</v>
      </c>
    </row>
    <row r="1757" spans="1:21" ht="41.4" hidden="1" x14ac:dyDescent="0.3">
      <c r="A1757" s="76"/>
      <c r="B1757" s="34" t="s">
        <v>262</v>
      </c>
      <c r="C1757" s="38" t="s">
        <v>355</v>
      </c>
      <c r="D1757" s="92"/>
      <c r="E1757" s="93">
        <f t="shared" si="253"/>
        <v>0</v>
      </c>
      <c r="F1757" s="92"/>
      <c r="G1757" s="92"/>
      <c r="H1757" s="92"/>
      <c r="I1757" s="93">
        <f t="shared" si="254"/>
        <v>0</v>
      </c>
      <c r="J1757" s="92"/>
      <c r="K1757" s="92"/>
      <c r="L1757" s="92"/>
      <c r="M1757" s="93">
        <f t="shared" si="255"/>
        <v>0</v>
      </c>
      <c r="N1757" s="92"/>
      <c r="O1757" s="92"/>
      <c r="P1757" s="92"/>
      <c r="Q1757" s="55" t="e">
        <f t="shared" si="249"/>
        <v>#DIV/0!</v>
      </c>
      <c r="R1757" s="55" t="e">
        <f t="shared" si="250"/>
        <v>#DIV/0!</v>
      </c>
      <c r="S1757" s="55" t="e">
        <f t="shared" si="251"/>
        <v>#DIV/0!</v>
      </c>
      <c r="T1757" s="55" t="e">
        <f t="shared" si="252"/>
        <v>#DIV/0!</v>
      </c>
      <c r="U1757" s="33" t="e">
        <f>M1757/#REF!%</f>
        <v>#REF!</v>
      </c>
    </row>
    <row r="1758" spans="1:21" ht="13.8" hidden="1" x14ac:dyDescent="0.3">
      <c r="A1758" s="76"/>
      <c r="B1758" s="34" t="s">
        <v>263</v>
      </c>
      <c r="C1758" s="38" t="s">
        <v>356</v>
      </c>
      <c r="D1758" s="92"/>
      <c r="E1758" s="93">
        <f t="shared" si="253"/>
        <v>0</v>
      </c>
      <c r="F1758" s="92"/>
      <c r="G1758" s="92"/>
      <c r="H1758" s="92"/>
      <c r="I1758" s="93">
        <f t="shared" si="254"/>
        <v>0</v>
      </c>
      <c r="J1758" s="92"/>
      <c r="K1758" s="92"/>
      <c r="L1758" s="92"/>
      <c r="M1758" s="93">
        <f t="shared" si="255"/>
        <v>0</v>
      </c>
      <c r="N1758" s="92"/>
      <c r="O1758" s="92"/>
      <c r="P1758" s="92"/>
      <c r="Q1758" s="55" t="e">
        <f t="shared" si="249"/>
        <v>#DIV/0!</v>
      </c>
      <c r="R1758" s="55" t="e">
        <f t="shared" si="250"/>
        <v>#DIV/0!</v>
      </c>
      <c r="S1758" s="55" t="e">
        <f t="shared" si="251"/>
        <v>#DIV/0!</v>
      </c>
      <c r="T1758" s="55" t="e">
        <f t="shared" si="252"/>
        <v>#DIV/0!</v>
      </c>
      <c r="U1758" s="33" t="e">
        <f>M1758/#REF!%</f>
        <v>#REF!</v>
      </c>
    </row>
    <row r="1759" spans="1:21" ht="27.6" hidden="1" x14ac:dyDescent="0.3">
      <c r="A1759" s="76"/>
      <c r="B1759" s="34" t="s">
        <v>264</v>
      </c>
      <c r="C1759" s="39" t="s">
        <v>357</v>
      </c>
      <c r="D1759" s="92"/>
      <c r="E1759" s="93">
        <f t="shared" si="253"/>
        <v>0</v>
      </c>
      <c r="F1759" s="92"/>
      <c r="G1759" s="92"/>
      <c r="H1759" s="92"/>
      <c r="I1759" s="93">
        <f t="shared" si="254"/>
        <v>0</v>
      </c>
      <c r="J1759" s="92"/>
      <c r="K1759" s="92"/>
      <c r="L1759" s="92"/>
      <c r="M1759" s="93">
        <f t="shared" si="255"/>
        <v>0</v>
      </c>
      <c r="N1759" s="92"/>
      <c r="O1759" s="92"/>
      <c r="P1759" s="92"/>
      <c r="Q1759" s="55" t="e">
        <f t="shared" si="249"/>
        <v>#DIV/0!</v>
      </c>
      <c r="R1759" s="55" t="e">
        <f t="shared" si="250"/>
        <v>#DIV/0!</v>
      </c>
      <c r="S1759" s="55" t="e">
        <f t="shared" si="251"/>
        <v>#DIV/0!</v>
      </c>
      <c r="T1759" s="55" t="e">
        <f t="shared" si="252"/>
        <v>#DIV/0!</v>
      </c>
      <c r="U1759" s="33" t="e">
        <f>M1759/#REF!%</f>
        <v>#REF!</v>
      </c>
    </row>
    <row r="1760" spans="1:21" ht="27.6" hidden="1" x14ac:dyDescent="0.3">
      <c r="A1760" s="76"/>
      <c r="B1760" s="34" t="s">
        <v>265</v>
      </c>
      <c r="C1760" s="39" t="s">
        <v>358</v>
      </c>
      <c r="D1760" s="92"/>
      <c r="E1760" s="93">
        <f t="shared" si="253"/>
        <v>0</v>
      </c>
      <c r="F1760" s="92"/>
      <c r="G1760" s="92"/>
      <c r="H1760" s="92"/>
      <c r="I1760" s="93">
        <f t="shared" si="254"/>
        <v>0</v>
      </c>
      <c r="J1760" s="92"/>
      <c r="K1760" s="92"/>
      <c r="L1760" s="92"/>
      <c r="M1760" s="93">
        <f t="shared" si="255"/>
        <v>0</v>
      </c>
      <c r="N1760" s="92"/>
      <c r="O1760" s="92"/>
      <c r="P1760" s="92"/>
      <c r="Q1760" s="55" t="e">
        <f t="shared" si="249"/>
        <v>#DIV/0!</v>
      </c>
      <c r="R1760" s="55" t="e">
        <f t="shared" si="250"/>
        <v>#DIV/0!</v>
      </c>
      <c r="S1760" s="55" t="e">
        <f t="shared" si="251"/>
        <v>#DIV/0!</v>
      </c>
      <c r="T1760" s="55" t="e">
        <f t="shared" si="252"/>
        <v>#DIV/0!</v>
      </c>
      <c r="U1760" s="33" t="e">
        <f>M1760/#REF!%</f>
        <v>#REF!</v>
      </c>
    </row>
    <row r="1761" spans="1:21" ht="13.8" x14ac:dyDescent="0.3">
      <c r="A1761" s="76"/>
      <c r="B1761" s="34" t="s">
        <v>61</v>
      </c>
      <c r="C1761" s="36" t="s">
        <v>7</v>
      </c>
      <c r="D1761" s="92">
        <f>D1875+D1892</f>
        <v>2527.1</v>
      </c>
      <c r="E1761" s="93">
        <f>F1761+G1761</f>
        <v>2630.2030000000004</v>
      </c>
      <c r="F1761" s="92">
        <f>F1875+F1892+F1896</f>
        <v>2630.2030000000004</v>
      </c>
      <c r="G1761" s="92">
        <f>G1875+G1892+G1896</f>
        <v>0</v>
      </c>
      <c r="H1761" s="92">
        <f>H1875+H1892+H1896</f>
        <v>0</v>
      </c>
      <c r="I1761" s="93">
        <f t="shared" si="254"/>
        <v>1633.0229999999999</v>
      </c>
      <c r="J1761" s="92">
        <f>J1875+J1892+J1896</f>
        <v>1633.0229999999999</v>
      </c>
      <c r="K1761" s="92">
        <f>K1875+K1892+K1896</f>
        <v>0</v>
      </c>
      <c r="L1761" s="92">
        <f>L1875+L1892+L1896</f>
        <v>0</v>
      </c>
      <c r="M1761" s="93">
        <f t="shared" si="255"/>
        <v>1435.2158999999999</v>
      </c>
      <c r="N1761" s="92">
        <f>N1875+N1892+N1896</f>
        <v>1435.2158999999999</v>
      </c>
      <c r="O1761" s="92">
        <f>O1875+O1892+O1896</f>
        <v>0</v>
      </c>
      <c r="P1761" s="92">
        <f>P1875+P1892+P1896</f>
        <v>0</v>
      </c>
      <c r="Q1761" s="55">
        <f t="shared" si="249"/>
        <v>87.887059765845308</v>
      </c>
      <c r="R1761" s="55">
        <f t="shared" si="250"/>
        <v>87.887059765845308</v>
      </c>
      <c r="S1761" s="55" t="e">
        <f t="shared" si="251"/>
        <v>#DIV/0!</v>
      </c>
      <c r="T1761" s="55" t="e">
        <f t="shared" si="252"/>
        <v>#DIV/0!</v>
      </c>
      <c r="U1761" s="33" t="e">
        <f>M1761/#REF!%</f>
        <v>#REF!</v>
      </c>
    </row>
    <row r="1762" spans="1:21" ht="27.6" x14ac:dyDescent="0.3">
      <c r="A1762" s="76"/>
      <c r="B1762" s="34" t="s">
        <v>202</v>
      </c>
      <c r="C1762" s="37" t="s">
        <v>36</v>
      </c>
      <c r="D1762" s="92">
        <f>D1876+D1893</f>
        <v>1012.1</v>
      </c>
      <c r="E1762" s="93">
        <f t="shared" si="253"/>
        <v>1012.4</v>
      </c>
      <c r="F1762" s="92">
        <f>F1876+F1893</f>
        <v>1012.4</v>
      </c>
      <c r="G1762" s="92">
        <f>G1876+G1893</f>
        <v>0</v>
      </c>
      <c r="H1762" s="92">
        <f>H1876+H1893</f>
        <v>0</v>
      </c>
      <c r="I1762" s="93">
        <f t="shared" si="254"/>
        <v>506.3</v>
      </c>
      <c r="J1762" s="92">
        <f>J1876+J1893</f>
        <v>506.3</v>
      </c>
      <c r="K1762" s="92">
        <f>K1876+K1893</f>
        <v>0</v>
      </c>
      <c r="L1762" s="92">
        <f>L1876+L1893</f>
        <v>0</v>
      </c>
      <c r="M1762" s="93">
        <f t="shared" si="255"/>
        <v>409.24600000000004</v>
      </c>
      <c r="N1762" s="92">
        <f>N1876+N1893</f>
        <v>409.24600000000004</v>
      </c>
      <c r="O1762" s="92">
        <f>O1876+O1893</f>
        <v>0</v>
      </c>
      <c r="P1762" s="92">
        <f>P1876+P1893</f>
        <v>0</v>
      </c>
      <c r="Q1762" s="55">
        <f t="shared" si="249"/>
        <v>80.830732767134123</v>
      </c>
      <c r="R1762" s="55">
        <f t="shared" si="250"/>
        <v>80.830732767134123</v>
      </c>
      <c r="S1762" s="55" t="e">
        <f t="shared" si="251"/>
        <v>#DIV/0!</v>
      </c>
      <c r="T1762" s="55" t="e">
        <f t="shared" si="252"/>
        <v>#DIV/0!</v>
      </c>
      <c r="U1762" s="33" t="e">
        <f>M1762/#REF!%</f>
        <v>#REF!</v>
      </c>
    </row>
    <row r="1763" spans="1:21" ht="13.8" x14ac:dyDescent="0.3">
      <c r="A1763" s="76"/>
      <c r="B1763" s="34" t="s">
        <v>247</v>
      </c>
      <c r="C1763" s="37" t="s">
        <v>44</v>
      </c>
      <c r="D1763" s="92">
        <f>D1877</f>
        <v>1393.5</v>
      </c>
      <c r="E1763" s="93">
        <f t="shared" si="253"/>
        <v>1444.32</v>
      </c>
      <c r="F1763" s="92">
        <f>F1877</f>
        <v>1444.32</v>
      </c>
      <c r="G1763" s="92">
        <f>G1877</f>
        <v>0</v>
      </c>
      <c r="H1763" s="92">
        <f>H1877</f>
        <v>0</v>
      </c>
      <c r="I1763" s="93">
        <f t="shared" si="254"/>
        <v>953.24</v>
      </c>
      <c r="J1763" s="92">
        <f>J1877</f>
        <v>953.24</v>
      </c>
      <c r="K1763" s="92">
        <f>K1877</f>
        <v>0</v>
      </c>
      <c r="L1763" s="92">
        <f>L1877</f>
        <v>0</v>
      </c>
      <c r="M1763" s="93">
        <f t="shared" si="255"/>
        <v>852.48692000000005</v>
      </c>
      <c r="N1763" s="92">
        <f>N1877</f>
        <v>852.48692000000005</v>
      </c>
      <c r="O1763" s="92">
        <f>O1877</f>
        <v>0</v>
      </c>
      <c r="P1763" s="92">
        <f>P1877</f>
        <v>0</v>
      </c>
      <c r="Q1763" s="55">
        <f t="shared" si="249"/>
        <v>89.430460324787049</v>
      </c>
      <c r="R1763" s="55">
        <f t="shared" si="250"/>
        <v>89.430460324787049</v>
      </c>
      <c r="S1763" s="55" t="e">
        <f t="shared" si="251"/>
        <v>#DIV/0!</v>
      </c>
      <c r="T1763" s="55" t="e">
        <f t="shared" si="252"/>
        <v>#DIV/0!</v>
      </c>
      <c r="U1763" s="33"/>
    </row>
    <row r="1764" spans="1:21" ht="13.8" hidden="1" x14ac:dyDescent="0.3">
      <c r="A1764" s="76"/>
      <c r="B1764" s="34" t="s">
        <v>261</v>
      </c>
      <c r="C1764" s="37" t="s">
        <v>684</v>
      </c>
      <c r="D1764" s="92"/>
      <c r="E1764" s="93">
        <f t="shared" si="253"/>
        <v>0</v>
      </c>
      <c r="F1764" s="92"/>
      <c r="G1764" s="92"/>
      <c r="H1764" s="92"/>
      <c r="I1764" s="93">
        <f t="shared" si="254"/>
        <v>0</v>
      </c>
      <c r="J1764" s="92"/>
      <c r="K1764" s="92"/>
      <c r="L1764" s="92"/>
      <c r="M1764" s="93">
        <f t="shared" si="255"/>
        <v>0</v>
      </c>
      <c r="N1764" s="92"/>
      <c r="O1764" s="92"/>
      <c r="P1764" s="92"/>
      <c r="Q1764" s="55" t="e">
        <f t="shared" si="249"/>
        <v>#DIV/0!</v>
      </c>
      <c r="R1764" s="55" t="e">
        <f t="shared" si="250"/>
        <v>#DIV/0!</v>
      </c>
      <c r="S1764" s="55" t="e">
        <f t="shared" si="251"/>
        <v>#DIV/0!</v>
      </c>
      <c r="T1764" s="55" t="e">
        <f t="shared" si="252"/>
        <v>#DIV/0!</v>
      </c>
      <c r="U1764" s="33" t="e">
        <f>M1764/#REF!%</f>
        <v>#REF!</v>
      </c>
    </row>
    <row r="1765" spans="1:21" ht="13.8" x14ac:dyDescent="0.3">
      <c r="A1765" s="76"/>
      <c r="B1765" s="34" t="s">
        <v>261</v>
      </c>
      <c r="C1765" s="37" t="s">
        <v>684</v>
      </c>
      <c r="D1765" s="92">
        <f>D1878+D1897</f>
        <v>0</v>
      </c>
      <c r="E1765" s="93">
        <f t="shared" si="253"/>
        <v>0</v>
      </c>
      <c r="F1765" s="92">
        <f>F1878+F1897</f>
        <v>0</v>
      </c>
      <c r="G1765" s="92">
        <f>G1878+G1897</f>
        <v>0</v>
      </c>
      <c r="H1765" s="92">
        <f>H1878+H1897</f>
        <v>0</v>
      </c>
      <c r="I1765" s="93">
        <f t="shared" si="254"/>
        <v>0</v>
      </c>
      <c r="J1765" s="92">
        <f>J1878+J1897</f>
        <v>0</v>
      </c>
      <c r="K1765" s="92">
        <f>K1878+K1897</f>
        <v>0</v>
      </c>
      <c r="L1765" s="92">
        <f>L1878+L1897</f>
        <v>0</v>
      </c>
      <c r="M1765" s="93">
        <f t="shared" si="255"/>
        <v>0</v>
      </c>
      <c r="N1765" s="92">
        <f>N1878+N1897</f>
        <v>0</v>
      </c>
      <c r="O1765" s="92">
        <f>O1878+O1897</f>
        <v>0</v>
      </c>
      <c r="P1765" s="92">
        <f>P1878+P1897</f>
        <v>0</v>
      </c>
      <c r="Q1765" s="55" t="e">
        <f t="shared" si="249"/>
        <v>#DIV/0!</v>
      </c>
      <c r="R1765" s="55" t="e">
        <f t="shared" si="250"/>
        <v>#DIV/0!</v>
      </c>
      <c r="S1765" s="55" t="e">
        <f t="shared" si="251"/>
        <v>#DIV/0!</v>
      </c>
      <c r="T1765" s="55" t="e">
        <f t="shared" si="252"/>
        <v>#DIV/0!</v>
      </c>
      <c r="U1765" s="33"/>
    </row>
    <row r="1766" spans="1:21" ht="13.8" x14ac:dyDescent="0.3">
      <c r="A1766" s="76"/>
      <c r="B1766" s="34"/>
      <c r="C1766" s="37" t="s">
        <v>41</v>
      </c>
      <c r="D1766" s="92">
        <f>D1885</f>
        <v>121.5</v>
      </c>
      <c r="E1766" s="93">
        <f t="shared" si="253"/>
        <v>173.483</v>
      </c>
      <c r="F1766" s="92">
        <f>F1879</f>
        <v>173.483</v>
      </c>
      <c r="G1766" s="92">
        <f>G1879</f>
        <v>0</v>
      </c>
      <c r="H1766" s="92">
        <f>H1879</f>
        <v>0</v>
      </c>
      <c r="I1766" s="93">
        <f t="shared" si="254"/>
        <v>173.483</v>
      </c>
      <c r="J1766" s="92">
        <f>J1879</f>
        <v>173.483</v>
      </c>
      <c r="K1766" s="92">
        <f>K1879</f>
        <v>0</v>
      </c>
      <c r="L1766" s="92">
        <f>L1879</f>
        <v>0</v>
      </c>
      <c r="M1766" s="93">
        <f t="shared" si="255"/>
        <v>173.48298</v>
      </c>
      <c r="N1766" s="92">
        <f>N1879</f>
        <v>173.48298</v>
      </c>
      <c r="O1766" s="92">
        <f>O1879</f>
        <v>0</v>
      </c>
      <c r="P1766" s="92">
        <f>P1879</f>
        <v>0</v>
      </c>
      <c r="Q1766" s="55">
        <f t="shared" si="249"/>
        <v>99.999988471492884</v>
      </c>
      <c r="R1766" s="55">
        <f t="shared" si="250"/>
        <v>99.999988471492884</v>
      </c>
      <c r="S1766" s="55" t="e">
        <f t="shared" si="251"/>
        <v>#DIV/0!</v>
      </c>
      <c r="T1766" s="55" t="e">
        <f t="shared" si="252"/>
        <v>#DIV/0!</v>
      </c>
      <c r="U1766" s="33"/>
    </row>
    <row r="1767" spans="1:21" ht="27.6" x14ac:dyDescent="0.3">
      <c r="A1767" s="76"/>
      <c r="B1767" s="34" t="s">
        <v>145</v>
      </c>
      <c r="C1767" s="36" t="s">
        <v>9</v>
      </c>
      <c r="D1767" s="92">
        <f>D1880+D1898+D1894</f>
        <v>250</v>
      </c>
      <c r="E1767" s="93">
        <f t="shared" si="253"/>
        <v>2795.38202</v>
      </c>
      <c r="F1767" s="92">
        <f>F1880+F1898+F1894</f>
        <v>2151.0015800000001</v>
      </c>
      <c r="G1767" s="92">
        <f>G1880+G1898+G1894</f>
        <v>644.38044000000002</v>
      </c>
      <c r="H1767" s="92">
        <f>H1880+H1898</f>
        <v>0</v>
      </c>
      <c r="I1767" s="93">
        <f t="shared" si="254"/>
        <v>875.00144</v>
      </c>
      <c r="J1767" s="92">
        <f>J1880+J1898+J1894</f>
        <v>230.62100000000001</v>
      </c>
      <c r="K1767" s="92">
        <f>K1880+K1898+K1894</f>
        <v>644.38044000000002</v>
      </c>
      <c r="L1767" s="92">
        <f>L1880+L1898+L1894</f>
        <v>0</v>
      </c>
      <c r="M1767" s="93">
        <f t="shared" si="255"/>
        <v>345.15111000000002</v>
      </c>
      <c r="N1767" s="92">
        <f>N1880+N1898+N1894</f>
        <v>24.35736</v>
      </c>
      <c r="O1767" s="92">
        <f>O1880+O1898+O1894</f>
        <v>320.79374999999999</v>
      </c>
      <c r="P1767" s="92">
        <f>P1880+P1898+P1894</f>
        <v>0</v>
      </c>
      <c r="Q1767" s="55">
        <f t="shared" ref="Q1767:Q1806" si="256">M1767/I1767*100</f>
        <v>39.445776226379699</v>
      </c>
      <c r="R1767" s="55">
        <f t="shared" ref="R1767:R1806" si="257">N1767/J1767*100</f>
        <v>10.561640093486716</v>
      </c>
      <c r="S1767" s="55">
        <f t="shared" ref="S1767:S1806" si="258">O1767/K1767*100</f>
        <v>49.783284855760051</v>
      </c>
      <c r="T1767" s="55" t="e">
        <f t="shared" ref="T1767:T1806" si="259">P1767/L1767*100</f>
        <v>#DIV/0!</v>
      </c>
      <c r="U1767" s="33" t="e">
        <f>M1767/#REF!%</f>
        <v>#REF!</v>
      </c>
    </row>
    <row r="1768" spans="1:21" ht="26.25" hidden="1" customHeight="1" x14ac:dyDescent="0.3">
      <c r="A1768" s="76"/>
      <c r="B1768" s="34" t="s">
        <v>146</v>
      </c>
      <c r="C1768" s="42" t="s">
        <v>664</v>
      </c>
      <c r="D1768" s="95"/>
      <c r="E1768" s="93">
        <f t="shared" si="253"/>
        <v>0</v>
      </c>
      <c r="F1768" s="95"/>
      <c r="G1768" s="95"/>
      <c r="H1768" s="95"/>
      <c r="I1768" s="93">
        <f t="shared" si="254"/>
        <v>0</v>
      </c>
      <c r="J1768" s="95"/>
      <c r="K1768" s="95"/>
      <c r="L1768" s="95"/>
      <c r="M1768" s="93">
        <f t="shared" si="255"/>
        <v>0</v>
      </c>
      <c r="N1768" s="95"/>
      <c r="O1768" s="95"/>
      <c r="P1768" s="95"/>
      <c r="Q1768" s="55" t="e">
        <f t="shared" si="256"/>
        <v>#DIV/0!</v>
      </c>
      <c r="R1768" s="55" t="e">
        <f t="shared" si="257"/>
        <v>#DIV/0!</v>
      </c>
      <c r="S1768" s="55" t="e">
        <f t="shared" si="258"/>
        <v>#DIV/0!</v>
      </c>
      <c r="T1768" s="55" t="e">
        <f t="shared" si="259"/>
        <v>#DIV/0!</v>
      </c>
      <c r="U1768" s="33" t="e">
        <f>M1768/#REF!%</f>
        <v>#REF!</v>
      </c>
    </row>
    <row r="1769" spans="1:21" ht="26.25" hidden="1" customHeight="1" x14ac:dyDescent="0.3">
      <c r="A1769" s="76"/>
      <c r="B1769" s="34" t="s">
        <v>266</v>
      </c>
      <c r="C1769" s="38" t="s">
        <v>360</v>
      </c>
      <c r="D1769" s="95"/>
      <c r="E1769" s="93">
        <f t="shared" si="253"/>
        <v>0</v>
      </c>
      <c r="F1769" s="95"/>
      <c r="G1769" s="95"/>
      <c r="H1769" s="95"/>
      <c r="I1769" s="93">
        <f t="shared" si="254"/>
        <v>0</v>
      </c>
      <c r="J1769" s="95"/>
      <c r="K1769" s="95"/>
      <c r="L1769" s="95"/>
      <c r="M1769" s="93">
        <f t="shared" si="255"/>
        <v>0</v>
      </c>
      <c r="N1769" s="95"/>
      <c r="O1769" s="95"/>
      <c r="P1769" s="95"/>
      <c r="Q1769" s="55" t="e">
        <f t="shared" si="256"/>
        <v>#DIV/0!</v>
      </c>
      <c r="R1769" s="55" t="e">
        <f t="shared" si="257"/>
        <v>#DIV/0!</v>
      </c>
      <c r="S1769" s="55" t="e">
        <f t="shared" si="258"/>
        <v>#DIV/0!</v>
      </c>
      <c r="T1769" s="55" t="e">
        <f t="shared" si="259"/>
        <v>#DIV/0!</v>
      </c>
      <c r="U1769" s="33" t="e">
        <f>M1769/#REF!%</f>
        <v>#REF!</v>
      </c>
    </row>
    <row r="1770" spans="1:21" ht="27.6" hidden="1" x14ac:dyDescent="0.3">
      <c r="A1770" s="76"/>
      <c r="B1770" s="34" t="s">
        <v>267</v>
      </c>
      <c r="C1770" s="39" t="s">
        <v>361</v>
      </c>
      <c r="D1770" s="95"/>
      <c r="E1770" s="93">
        <f t="shared" si="253"/>
        <v>0</v>
      </c>
      <c r="F1770" s="95"/>
      <c r="G1770" s="95"/>
      <c r="H1770" s="95"/>
      <c r="I1770" s="93">
        <f t="shared" si="254"/>
        <v>0</v>
      </c>
      <c r="J1770" s="95"/>
      <c r="K1770" s="95"/>
      <c r="L1770" s="95"/>
      <c r="M1770" s="93">
        <f t="shared" si="255"/>
        <v>0</v>
      </c>
      <c r="N1770" s="95"/>
      <c r="O1770" s="95"/>
      <c r="P1770" s="95"/>
      <c r="Q1770" s="55" t="e">
        <f t="shared" si="256"/>
        <v>#DIV/0!</v>
      </c>
      <c r="R1770" s="55" t="e">
        <f t="shared" si="257"/>
        <v>#DIV/0!</v>
      </c>
      <c r="S1770" s="55" t="e">
        <f t="shared" si="258"/>
        <v>#DIV/0!</v>
      </c>
      <c r="T1770" s="55" t="e">
        <f t="shared" si="259"/>
        <v>#DIV/0!</v>
      </c>
      <c r="U1770" s="33" t="e">
        <f>M1770/#REF!%</f>
        <v>#REF!</v>
      </c>
    </row>
    <row r="1771" spans="1:21" ht="27.6" hidden="1" x14ac:dyDescent="0.3">
      <c r="A1771" s="76"/>
      <c r="B1771" s="34" t="s">
        <v>268</v>
      </c>
      <c r="C1771" s="39" t="s">
        <v>361</v>
      </c>
      <c r="D1771" s="95"/>
      <c r="E1771" s="93">
        <f t="shared" si="253"/>
        <v>0</v>
      </c>
      <c r="F1771" s="95"/>
      <c r="G1771" s="95"/>
      <c r="H1771" s="95"/>
      <c r="I1771" s="93">
        <f t="shared" si="254"/>
        <v>0</v>
      </c>
      <c r="J1771" s="95"/>
      <c r="K1771" s="95"/>
      <c r="L1771" s="95"/>
      <c r="M1771" s="93">
        <f t="shared" si="255"/>
        <v>0</v>
      </c>
      <c r="N1771" s="95"/>
      <c r="O1771" s="95"/>
      <c r="P1771" s="95"/>
      <c r="Q1771" s="55" t="e">
        <f t="shared" si="256"/>
        <v>#DIV/0!</v>
      </c>
      <c r="R1771" s="55" t="e">
        <f t="shared" si="257"/>
        <v>#DIV/0!</v>
      </c>
      <c r="S1771" s="55" t="e">
        <f t="shared" si="258"/>
        <v>#DIV/0!</v>
      </c>
      <c r="T1771" s="55" t="e">
        <f t="shared" si="259"/>
        <v>#DIV/0!</v>
      </c>
      <c r="U1771" s="33" t="e">
        <f>M1771/#REF!%</f>
        <v>#REF!</v>
      </c>
    </row>
    <row r="1772" spans="1:21" ht="27.6" hidden="1" x14ac:dyDescent="0.3">
      <c r="A1772" s="76"/>
      <c r="B1772" s="34" t="s">
        <v>269</v>
      </c>
      <c r="C1772" s="39" t="s">
        <v>363</v>
      </c>
      <c r="D1772" s="95"/>
      <c r="E1772" s="93">
        <f t="shared" si="253"/>
        <v>0</v>
      </c>
      <c r="F1772" s="95"/>
      <c r="G1772" s="95"/>
      <c r="H1772" s="95"/>
      <c r="I1772" s="93">
        <f t="shared" si="254"/>
        <v>0</v>
      </c>
      <c r="J1772" s="95"/>
      <c r="K1772" s="95"/>
      <c r="L1772" s="95"/>
      <c r="M1772" s="93">
        <f t="shared" si="255"/>
        <v>0</v>
      </c>
      <c r="N1772" s="95"/>
      <c r="O1772" s="95"/>
      <c r="P1772" s="95"/>
      <c r="Q1772" s="55" t="e">
        <f t="shared" si="256"/>
        <v>#DIV/0!</v>
      </c>
      <c r="R1772" s="55" t="e">
        <f t="shared" si="257"/>
        <v>#DIV/0!</v>
      </c>
      <c r="S1772" s="55" t="e">
        <f t="shared" si="258"/>
        <v>#DIV/0!</v>
      </c>
      <c r="T1772" s="55" t="e">
        <f t="shared" si="259"/>
        <v>#DIV/0!</v>
      </c>
      <c r="U1772" s="33" t="e">
        <f>M1772/#REF!%</f>
        <v>#REF!</v>
      </c>
    </row>
    <row r="1773" spans="1:21" ht="27.6" hidden="1" x14ac:dyDescent="0.3">
      <c r="A1773" s="76"/>
      <c r="B1773" s="34" t="s">
        <v>270</v>
      </c>
      <c r="C1773" s="39" t="s">
        <v>364</v>
      </c>
      <c r="D1773" s="95"/>
      <c r="E1773" s="93">
        <f t="shared" si="253"/>
        <v>0</v>
      </c>
      <c r="F1773" s="95"/>
      <c r="G1773" s="95"/>
      <c r="H1773" s="95"/>
      <c r="I1773" s="93">
        <f t="shared" si="254"/>
        <v>0</v>
      </c>
      <c r="J1773" s="95"/>
      <c r="K1773" s="95"/>
      <c r="L1773" s="95"/>
      <c r="M1773" s="93">
        <f t="shared" si="255"/>
        <v>0</v>
      </c>
      <c r="N1773" s="95"/>
      <c r="O1773" s="95"/>
      <c r="P1773" s="95"/>
      <c r="Q1773" s="55" t="e">
        <f t="shared" si="256"/>
        <v>#DIV/0!</v>
      </c>
      <c r="R1773" s="55" t="e">
        <f t="shared" si="257"/>
        <v>#DIV/0!</v>
      </c>
      <c r="S1773" s="55" t="e">
        <f t="shared" si="258"/>
        <v>#DIV/0!</v>
      </c>
      <c r="T1773" s="55" t="e">
        <f t="shared" si="259"/>
        <v>#DIV/0!</v>
      </c>
      <c r="U1773" s="33" t="e">
        <f>M1773/#REF!%</f>
        <v>#REF!</v>
      </c>
    </row>
    <row r="1774" spans="1:21" ht="41.4" hidden="1" x14ac:dyDescent="0.3">
      <c r="A1774" s="76"/>
      <c r="B1774" s="34" t="s">
        <v>271</v>
      </c>
      <c r="C1774" s="39" t="s">
        <v>365</v>
      </c>
      <c r="D1774" s="95"/>
      <c r="E1774" s="93">
        <f t="shared" si="253"/>
        <v>0</v>
      </c>
      <c r="F1774" s="95"/>
      <c r="G1774" s="95"/>
      <c r="H1774" s="95"/>
      <c r="I1774" s="93">
        <f t="shared" si="254"/>
        <v>0</v>
      </c>
      <c r="J1774" s="95"/>
      <c r="K1774" s="95"/>
      <c r="L1774" s="95"/>
      <c r="M1774" s="93">
        <f t="shared" si="255"/>
        <v>0</v>
      </c>
      <c r="N1774" s="95"/>
      <c r="O1774" s="95"/>
      <c r="P1774" s="95"/>
      <c r="Q1774" s="55" t="e">
        <f t="shared" si="256"/>
        <v>#DIV/0!</v>
      </c>
      <c r="R1774" s="55" t="e">
        <f t="shared" si="257"/>
        <v>#DIV/0!</v>
      </c>
      <c r="S1774" s="55" t="e">
        <f t="shared" si="258"/>
        <v>#DIV/0!</v>
      </c>
      <c r="T1774" s="55" t="e">
        <f t="shared" si="259"/>
        <v>#DIV/0!</v>
      </c>
      <c r="U1774" s="33" t="e">
        <f>M1774/#REF!%</f>
        <v>#REF!</v>
      </c>
    </row>
    <row r="1775" spans="1:21" ht="27.6" hidden="1" x14ac:dyDescent="0.3">
      <c r="A1775" s="76"/>
      <c r="B1775" s="34" t="s">
        <v>272</v>
      </c>
      <c r="C1775" s="39" t="s">
        <v>366</v>
      </c>
      <c r="D1775" s="95"/>
      <c r="E1775" s="93">
        <f t="shared" si="253"/>
        <v>0</v>
      </c>
      <c r="F1775" s="95"/>
      <c r="G1775" s="95"/>
      <c r="H1775" s="95"/>
      <c r="I1775" s="93">
        <f t="shared" si="254"/>
        <v>0</v>
      </c>
      <c r="J1775" s="95"/>
      <c r="K1775" s="95"/>
      <c r="L1775" s="95"/>
      <c r="M1775" s="93">
        <f t="shared" si="255"/>
        <v>0</v>
      </c>
      <c r="N1775" s="95"/>
      <c r="O1775" s="95"/>
      <c r="P1775" s="95"/>
      <c r="Q1775" s="55" t="e">
        <f t="shared" si="256"/>
        <v>#DIV/0!</v>
      </c>
      <c r="R1775" s="55" t="e">
        <f t="shared" si="257"/>
        <v>#DIV/0!</v>
      </c>
      <c r="S1775" s="55" t="e">
        <f t="shared" si="258"/>
        <v>#DIV/0!</v>
      </c>
      <c r="T1775" s="55" t="e">
        <f t="shared" si="259"/>
        <v>#DIV/0!</v>
      </c>
      <c r="U1775" s="33" t="e">
        <f>M1775/#REF!%</f>
        <v>#REF!</v>
      </c>
    </row>
    <row r="1776" spans="1:21" ht="27.6" hidden="1" x14ac:dyDescent="0.3">
      <c r="A1776" s="76"/>
      <c r="B1776" s="34" t="s">
        <v>273</v>
      </c>
      <c r="C1776" s="39" t="s">
        <v>367</v>
      </c>
      <c r="D1776" s="95"/>
      <c r="E1776" s="93">
        <f t="shared" si="253"/>
        <v>0</v>
      </c>
      <c r="F1776" s="95"/>
      <c r="G1776" s="95"/>
      <c r="H1776" s="95"/>
      <c r="I1776" s="93">
        <f t="shared" si="254"/>
        <v>0</v>
      </c>
      <c r="J1776" s="95"/>
      <c r="K1776" s="95"/>
      <c r="L1776" s="95"/>
      <c r="M1776" s="93">
        <f t="shared" si="255"/>
        <v>0</v>
      </c>
      <c r="N1776" s="95"/>
      <c r="O1776" s="95"/>
      <c r="P1776" s="95"/>
      <c r="Q1776" s="55" t="e">
        <f t="shared" si="256"/>
        <v>#DIV/0!</v>
      </c>
      <c r="R1776" s="55" t="e">
        <f t="shared" si="257"/>
        <v>#DIV/0!</v>
      </c>
      <c r="S1776" s="55" t="e">
        <f t="shared" si="258"/>
        <v>#DIV/0!</v>
      </c>
      <c r="T1776" s="55" t="e">
        <f t="shared" si="259"/>
        <v>#DIV/0!</v>
      </c>
      <c r="U1776" s="33" t="e">
        <f>M1776/#REF!%</f>
        <v>#REF!</v>
      </c>
    </row>
    <row r="1777" spans="1:21" ht="41.4" hidden="1" x14ac:dyDescent="0.3">
      <c r="A1777" s="76"/>
      <c r="B1777" s="34" t="s">
        <v>274</v>
      </c>
      <c r="C1777" s="39" t="s">
        <v>368</v>
      </c>
      <c r="D1777" s="95"/>
      <c r="E1777" s="93">
        <f t="shared" si="253"/>
        <v>0</v>
      </c>
      <c r="F1777" s="95"/>
      <c r="G1777" s="95"/>
      <c r="H1777" s="95"/>
      <c r="I1777" s="93">
        <f t="shared" si="254"/>
        <v>0</v>
      </c>
      <c r="J1777" s="95"/>
      <c r="K1777" s="95"/>
      <c r="L1777" s="95"/>
      <c r="M1777" s="93">
        <f t="shared" si="255"/>
        <v>0</v>
      </c>
      <c r="N1777" s="95"/>
      <c r="O1777" s="95"/>
      <c r="P1777" s="95"/>
      <c r="Q1777" s="55" t="e">
        <f t="shared" si="256"/>
        <v>#DIV/0!</v>
      </c>
      <c r="R1777" s="55" t="e">
        <f t="shared" si="257"/>
        <v>#DIV/0!</v>
      </c>
      <c r="S1777" s="55" t="e">
        <f t="shared" si="258"/>
        <v>#DIV/0!</v>
      </c>
      <c r="T1777" s="55" t="e">
        <f t="shared" si="259"/>
        <v>#DIV/0!</v>
      </c>
      <c r="U1777" s="33" t="e">
        <f>M1777/#REF!%</f>
        <v>#REF!</v>
      </c>
    </row>
    <row r="1778" spans="1:21" ht="27.6" hidden="1" x14ac:dyDescent="0.3">
      <c r="A1778" s="76"/>
      <c r="B1778" s="34" t="s">
        <v>275</v>
      </c>
      <c r="C1778" s="38" t="s">
        <v>369</v>
      </c>
      <c r="D1778" s="95"/>
      <c r="E1778" s="93">
        <f t="shared" si="253"/>
        <v>0</v>
      </c>
      <c r="F1778" s="95"/>
      <c r="G1778" s="95"/>
      <c r="H1778" s="95"/>
      <c r="I1778" s="93">
        <f t="shared" si="254"/>
        <v>0</v>
      </c>
      <c r="J1778" s="95"/>
      <c r="K1778" s="95"/>
      <c r="L1778" s="95"/>
      <c r="M1778" s="93">
        <f t="shared" si="255"/>
        <v>0</v>
      </c>
      <c r="N1778" s="95"/>
      <c r="O1778" s="95"/>
      <c r="P1778" s="95"/>
      <c r="Q1778" s="55" t="e">
        <f t="shared" si="256"/>
        <v>#DIV/0!</v>
      </c>
      <c r="R1778" s="55" t="e">
        <f t="shared" si="257"/>
        <v>#DIV/0!</v>
      </c>
      <c r="S1778" s="55" t="e">
        <f t="shared" si="258"/>
        <v>#DIV/0!</v>
      </c>
      <c r="T1778" s="55" t="e">
        <f t="shared" si="259"/>
        <v>#DIV/0!</v>
      </c>
      <c r="U1778" s="33" t="e">
        <f>M1778/#REF!%</f>
        <v>#REF!</v>
      </c>
    </row>
    <row r="1779" spans="1:21" ht="27.6" hidden="1" x14ac:dyDescent="0.3">
      <c r="A1779" s="76"/>
      <c r="B1779" s="34" t="s">
        <v>276</v>
      </c>
      <c r="C1779" s="39" t="s">
        <v>370</v>
      </c>
      <c r="D1779" s="95"/>
      <c r="E1779" s="93">
        <f t="shared" si="253"/>
        <v>0</v>
      </c>
      <c r="F1779" s="95"/>
      <c r="G1779" s="95"/>
      <c r="H1779" s="95"/>
      <c r="I1779" s="93">
        <f t="shared" si="254"/>
        <v>0</v>
      </c>
      <c r="J1779" s="95"/>
      <c r="K1779" s="95"/>
      <c r="L1779" s="95"/>
      <c r="M1779" s="93">
        <f t="shared" si="255"/>
        <v>0</v>
      </c>
      <c r="N1779" s="95"/>
      <c r="O1779" s="95"/>
      <c r="P1779" s="95"/>
      <c r="Q1779" s="55" t="e">
        <f t="shared" si="256"/>
        <v>#DIV/0!</v>
      </c>
      <c r="R1779" s="55" t="e">
        <f t="shared" si="257"/>
        <v>#DIV/0!</v>
      </c>
      <c r="S1779" s="55" t="e">
        <f t="shared" si="258"/>
        <v>#DIV/0!</v>
      </c>
      <c r="T1779" s="55" t="e">
        <f t="shared" si="259"/>
        <v>#DIV/0!</v>
      </c>
      <c r="U1779" s="33" t="e">
        <f>M1779/#REF!%</f>
        <v>#REF!</v>
      </c>
    </row>
    <row r="1780" spans="1:21" ht="13.8" hidden="1" x14ac:dyDescent="0.3">
      <c r="A1780" s="76"/>
      <c r="B1780" s="34" t="s">
        <v>146</v>
      </c>
      <c r="C1780" s="42" t="s">
        <v>27</v>
      </c>
      <c r="D1780" s="95"/>
      <c r="E1780" s="93">
        <f t="shared" si="253"/>
        <v>0</v>
      </c>
      <c r="F1780" s="95"/>
      <c r="G1780" s="95"/>
      <c r="H1780" s="95"/>
      <c r="I1780" s="93">
        <f t="shared" si="254"/>
        <v>0</v>
      </c>
      <c r="J1780" s="95"/>
      <c r="K1780" s="95"/>
      <c r="L1780" s="95"/>
      <c r="M1780" s="93">
        <f t="shared" si="255"/>
        <v>0</v>
      </c>
      <c r="N1780" s="95"/>
      <c r="O1780" s="95"/>
      <c r="P1780" s="95"/>
      <c r="Q1780" s="55" t="e">
        <f t="shared" si="256"/>
        <v>#DIV/0!</v>
      </c>
      <c r="R1780" s="55" t="e">
        <f t="shared" si="257"/>
        <v>#DIV/0!</v>
      </c>
      <c r="S1780" s="55" t="e">
        <f t="shared" si="258"/>
        <v>#DIV/0!</v>
      </c>
      <c r="T1780" s="55" t="e">
        <f t="shared" si="259"/>
        <v>#DIV/0!</v>
      </c>
      <c r="U1780" s="33" t="e">
        <f>M1780/#REF!%</f>
        <v>#REF!</v>
      </c>
    </row>
    <row r="1781" spans="1:21" ht="29.25" hidden="1" customHeight="1" x14ac:dyDescent="0.3">
      <c r="A1781" s="76"/>
      <c r="B1781" s="34" t="s">
        <v>266</v>
      </c>
      <c r="C1781" s="38" t="s">
        <v>360</v>
      </c>
      <c r="D1781" s="95"/>
      <c r="E1781" s="93">
        <f t="shared" si="253"/>
        <v>0</v>
      </c>
      <c r="F1781" s="95"/>
      <c r="G1781" s="95"/>
      <c r="H1781" s="95"/>
      <c r="I1781" s="93">
        <f t="shared" si="254"/>
        <v>0</v>
      </c>
      <c r="J1781" s="95"/>
      <c r="K1781" s="95"/>
      <c r="L1781" s="95"/>
      <c r="M1781" s="93">
        <f t="shared" si="255"/>
        <v>0</v>
      </c>
      <c r="N1781" s="95"/>
      <c r="O1781" s="95"/>
      <c r="P1781" s="95"/>
      <c r="Q1781" s="55" t="e">
        <f t="shared" si="256"/>
        <v>#DIV/0!</v>
      </c>
      <c r="R1781" s="55" t="e">
        <f t="shared" si="257"/>
        <v>#DIV/0!</v>
      </c>
      <c r="S1781" s="55" t="e">
        <f t="shared" si="258"/>
        <v>#DIV/0!</v>
      </c>
      <c r="T1781" s="55" t="e">
        <f t="shared" si="259"/>
        <v>#DIV/0!</v>
      </c>
      <c r="U1781" s="33" t="e">
        <f>M1781/#REF!%</f>
        <v>#REF!</v>
      </c>
    </row>
    <row r="1782" spans="1:21" ht="27.75" hidden="1" customHeight="1" x14ac:dyDescent="0.3">
      <c r="A1782" s="76"/>
      <c r="B1782" s="34" t="s">
        <v>267</v>
      </c>
      <c r="C1782" s="39" t="s">
        <v>361</v>
      </c>
      <c r="D1782" s="95"/>
      <c r="E1782" s="93">
        <f t="shared" si="253"/>
        <v>0</v>
      </c>
      <c r="F1782" s="95"/>
      <c r="G1782" s="95"/>
      <c r="H1782" s="95"/>
      <c r="I1782" s="93">
        <f t="shared" si="254"/>
        <v>0</v>
      </c>
      <c r="J1782" s="95"/>
      <c r="K1782" s="95"/>
      <c r="L1782" s="95"/>
      <c r="M1782" s="93">
        <f t="shared" si="255"/>
        <v>0</v>
      </c>
      <c r="N1782" s="95"/>
      <c r="O1782" s="95"/>
      <c r="P1782" s="95"/>
      <c r="Q1782" s="55" t="e">
        <f t="shared" si="256"/>
        <v>#DIV/0!</v>
      </c>
      <c r="R1782" s="55" t="e">
        <f t="shared" si="257"/>
        <v>#DIV/0!</v>
      </c>
      <c r="S1782" s="55" t="e">
        <f t="shared" si="258"/>
        <v>#DIV/0!</v>
      </c>
      <c r="T1782" s="55" t="e">
        <f t="shared" si="259"/>
        <v>#DIV/0!</v>
      </c>
      <c r="U1782" s="33" t="e">
        <f>M1782/#REF!%</f>
        <v>#REF!</v>
      </c>
    </row>
    <row r="1783" spans="1:21" ht="27.6" hidden="1" x14ac:dyDescent="0.3">
      <c r="A1783" s="76"/>
      <c r="B1783" s="34" t="s">
        <v>268</v>
      </c>
      <c r="C1783" s="39" t="s">
        <v>362</v>
      </c>
      <c r="D1783" s="95"/>
      <c r="E1783" s="93">
        <f t="shared" si="253"/>
        <v>0</v>
      </c>
      <c r="F1783" s="95"/>
      <c r="G1783" s="95"/>
      <c r="H1783" s="95"/>
      <c r="I1783" s="93">
        <f t="shared" si="254"/>
        <v>0</v>
      </c>
      <c r="J1783" s="95"/>
      <c r="K1783" s="95"/>
      <c r="L1783" s="95"/>
      <c r="M1783" s="93">
        <f t="shared" si="255"/>
        <v>0</v>
      </c>
      <c r="N1783" s="95"/>
      <c r="O1783" s="95"/>
      <c r="P1783" s="95"/>
      <c r="Q1783" s="55" t="e">
        <f t="shared" si="256"/>
        <v>#DIV/0!</v>
      </c>
      <c r="R1783" s="55" t="e">
        <f t="shared" si="257"/>
        <v>#DIV/0!</v>
      </c>
      <c r="S1783" s="55" t="e">
        <f t="shared" si="258"/>
        <v>#DIV/0!</v>
      </c>
      <c r="T1783" s="55" t="e">
        <f t="shared" si="259"/>
        <v>#DIV/0!</v>
      </c>
      <c r="U1783" s="33" t="e">
        <f>M1783/#REF!%</f>
        <v>#REF!</v>
      </c>
    </row>
    <row r="1784" spans="1:21" ht="27.6" hidden="1" x14ac:dyDescent="0.3">
      <c r="A1784" s="76"/>
      <c r="B1784" s="34" t="s">
        <v>269</v>
      </c>
      <c r="C1784" s="39" t="s">
        <v>363</v>
      </c>
      <c r="D1784" s="95"/>
      <c r="E1784" s="93">
        <f t="shared" si="253"/>
        <v>0</v>
      </c>
      <c r="F1784" s="95"/>
      <c r="G1784" s="95"/>
      <c r="H1784" s="95"/>
      <c r="I1784" s="93">
        <f t="shared" si="254"/>
        <v>0</v>
      </c>
      <c r="J1784" s="95"/>
      <c r="K1784" s="95"/>
      <c r="L1784" s="95"/>
      <c r="M1784" s="93">
        <f t="shared" si="255"/>
        <v>0</v>
      </c>
      <c r="N1784" s="95"/>
      <c r="O1784" s="95"/>
      <c r="P1784" s="95"/>
      <c r="Q1784" s="55" t="e">
        <f t="shared" si="256"/>
        <v>#DIV/0!</v>
      </c>
      <c r="R1784" s="55" t="e">
        <f t="shared" si="257"/>
        <v>#DIV/0!</v>
      </c>
      <c r="S1784" s="55" t="e">
        <f t="shared" si="258"/>
        <v>#DIV/0!</v>
      </c>
      <c r="T1784" s="55" t="e">
        <f t="shared" si="259"/>
        <v>#DIV/0!</v>
      </c>
      <c r="U1784" s="33" t="e">
        <f>M1784/#REF!%</f>
        <v>#REF!</v>
      </c>
    </row>
    <row r="1785" spans="1:21" ht="27.6" hidden="1" x14ac:dyDescent="0.3">
      <c r="A1785" s="76"/>
      <c r="B1785" s="34" t="s">
        <v>270</v>
      </c>
      <c r="C1785" s="39" t="s">
        <v>364</v>
      </c>
      <c r="D1785" s="95"/>
      <c r="E1785" s="93">
        <f t="shared" si="253"/>
        <v>0</v>
      </c>
      <c r="F1785" s="95"/>
      <c r="G1785" s="95"/>
      <c r="H1785" s="95"/>
      <c r="I1785" s="93">
        <f t="shared" si="254"/>
        <v>0</v>
      </c>
      <c r="J1785" s="95"/>
      <c r="K1785" s="95"/>
      <c r="L1785" s="95"/>
      <c r="M1785" s="93">
        <f t="shared" si="255"/>
        <v>0</v>
      </c>
      <c r="N1785" s="95"/>
      <c r="O1785" s="95"/>
      <c r="P1785" s="95"/>
      <c r="Q1785" s="55" t="e">
        <f t="shared" si="256"/>
        <v>#DIV/0!</v>
      </c>
      <c r="R1785" s="55" t="e">
        <f t="shared" si="257"/>
        <v>#DIV/0!</v>
      </c>
      <c r="S1785" s="55" t="e">
        <f t="shared" si="258"/>
        <v>#DIV/0!</v>
      </c>
      <c r="T1785" s="55" t="e">
        <f t="shared" si="259"/>
        <v>#DIV/0!</v>
      </c>
      <c r="U1785" s="33" t="e">
        <f>M1785/#REF!%</f>
        <v>#REF!</v>
      </c>
    </row>
    <row r="1786" spans="1:21" ht="41.4" hidden="1" x14ac:dyDescent="0.3">
      <c r="A1786" s="76"/>
      <c r="B1786" s="34" t="s">
        <v>271</v>
      </c>
      <c r="C1786" s="39" t="s">
        <v>365</v>
      </c>
      <c r="D1786" s="95"/>
      <c r="E1786" s="93">
        <f t="shared" si="253"/>
        <v>0</v>
      </c>
      <c r="F1786" s="95"/>
      <c r="G1786" s="95"/>
      <c r="H1786" s="95"/>
      <c r="I1786" s="93">
        <f t="shared" si="254"/>
        <v>0</v>
      </c>
      <c r="J1786" s="95"/>
      <c r="K1786" s="95"/>
      <c r="L1786" s="95"/>
      <c r="M1786" s="93">
        <f t="shared" si="255"/>
        <v>0</v>
      </c>
      <c r="N1786" s="95"/>
      <c r="O1786" s="95"/>
      <c r="P1786" s="95"/>
      <c r="Q1786" s="55" t="e">
        <f t="shared" si="256"/>
        <v>#DIV/0!</v>
      </c>
      <c r="R1786" s="55" t="e">
        <f t="shared" si="257"/>
        <v>#DIV/0!</v>
      </c>
      <c r="S1786" s="55" t="e">
        <f t="shared" si="258"/>
        <v>#DIV/0!</v>
      </c>
      <c r="T1786" s="55" t="e">
        <f t="shared" si="259"/>
        <v>#DIV/0!</v>
      </c>
      <c r="U1786" s="33" t="e">
        <f>M1786/#REF!%</f>
        <v>#REF!</v>
      </c>
    </row>
    <row r="1787" spans="1:21" ht="27.6" hidden="1" x14ac:dyDescent="0.3">
      <c r="A1787" s="76"/>
      <c r="B1787" s="34" t="s">
        <v>272</v>
      </c>
      <c r="C1787" s="39" t="s">
        <v>366</v>
      </c>
      <c r="D1787" s="95"/>
      <c r="E1787" s="93">
        <f t="shared" si="253"/>
        <v>0</v>
      </c>
      <c r="F1787" s="95"/>
      <c r="G1787" s="95"/>
      <c r="H1787" s="95"/>
      <c r="I1787" s="93">
        <f t="shared" si="254"/>
        <v>0</v>
      </c>
      <c r="J1787" s="95"/>
      <c r="K1787" s="95"/>
      <c r="L1787" s="95"/>
      <c r="M1787" s="93">
        <f t="shared" si="255"/>
        <v>0</v>
      </c>
      <c r="N1787" s="95"/>
      <c r="O1787" s="95"/>
      <c r="P1787" s="95"/>
      <c r="Q1787" s="55" t="e">
        <f t="shared" si="256"/>
        <v>#DIV/0!</v>
      </c>
      <c r="R1787" s="55" t="e">
        <f t="shared" si="257"/>
        <v>#DIV/0!</v>
      </c>
      <c r="S1787" s="55" t="e">
        <f t="shared" si="258"/>
        <v>#DIV/0!</v>
      </c>
      <c r="T1787" s="55" t="e">
        <f t="shared" si="259"/>
        <v>#DIV/0!</v>
      </c>
      <c r="U1787" s="33" t="e">
        <f>M1787/#REF!%</f>
        <v>#REF!</v>
      </c>
    </row>
    <row r="1788" spans="1:21" ht="27.6" hidden="1" x14ac:dyDescent="0.3">
      <c r="A1788" s="76"/>
      <c r="B1788" s="34" t="s">
        <v>273</v>
      </c>
      <c r="C1788" s="39" t="s">
        <v>367</v>
      </c>
      <c r="D1788" s="95"/>
      <c r="E1788" s="93">
        <f t="shared" si="253"/>
        <v>0</v>
      </c>
      <c r="F1788" s="95"/>
      <c r="G1788" s="95"/>
      <c r="H1788" s="95"/>
      <c r="I1788" s="93">
        <f t="shared" si="254"/>
        <v>0</v>
      </c>
      <c r="J1788" s="95"/>
      <c r="K1788" s="95"/>
      <c r="L1788" s="95"/>
      <c r="M1788" s="93">
        <f t="shared" si="255"/>
        <v>0</v>
      </c>
      <c r="N1788" s="95"/>
      <c r="O1788" s="95"/>
      <c r="P1788" s="95"/>
      <c r="Q1788" s="55" t="e">
        <f t="shared" si="256"/>
        <v>#DIV/0!</v>
      </c>
      <c r="R1788" s="55" t="e">
        <f t="shared" si="257"/>
        <v>#DIV/0!</v>
      </c>
      <c r="S1788" s="55" t="e">
        <f t="shared" si="258"/>
        <v>#DIV/0!</v>
      </c>
      <c r="T1788" s="55" t="e">
        <f t="shared" si="259"/>
        <v>#DIV/0!</v>
      </c>
      <c r="U1788" s="33" t="e">
        <f>M1788/#REF!%</f>
        <v>#REF!</v>
      </c>
    </row>
    <row r="1789" spans="1:21" ht="41.4" hidden="1" x14ac:dyDescent="0.3">
      <c r="A1789" s="76"/>
      <c r="B1789" s="34" t="s">
        <v>274</v>
      </c>
      <c r="C1789" s="39" t="s">
        <v>368</v>
      </c>
      <c r="D1789" s="95"/>
      <c r="E1789" s="93">
        <f t="shared" si="253"/>
        <v>0</v>
      </c>
      <c r="F1789" s="95"/>
      <c r="G1789" s="95"/>
      <c r="H1789" s="95"/>
      <c r="I1789" s="93">
        <f t="shared" si="254"/>
        <v>0</v>
      </c>
      <c r="J1789" s="95"/>
      <c r="K1789" s="95"/>
      <c r="L1789" s="95"/>
      <c r="M1789" s="93">
        <f t="shared" si="255"/>
        <v>0</v>
      </c>
      <c r="N1789" s="95"/>
      <c r="O1789" s="95"/>
      <c r="P1789" s="95"/>
      <c r="Q1789" s="55" t="e">
        <f t="shared" si="256"/>
        <v>#DIV/0!</v>
      </c>
      <c r="R1789" s="55" t="e">
        <f t="shared" si="257"/>
        <v>#DIV/0!</v>
      </c>
      <c r="S1789" s="55" t="e">
        <f t="shared" si="258"/>
        <v>#DIV/0!</v>
      </c>
      <c r="T1789" s="55" t="e">
        <f t="shared" si="259"/>
        <v>#DIV/0!</v>
      </c>
      <c r="U1789" s="33" t="e">
        <f>M1789/#REF!%</f>
        <v>#REF!</v>
      </c>
    </row>
    <row r="1790" spans="1:21" ht="27.6" hidden="1" x14ac:dyDescent="0.3">
      <c r="A1790" s="76"/>
      <c r="B1790" s="34" t="s">
        <v>275</v>
      </c>
      <c r="C1790" s="38" t="s">
        <v>369</v>
      </c>
      <c r="D1790" s="95"/>
      <c r="E1790" s="93">
        <f t="shared" si="253"/>
        <v>0</v>
      </c>
      <c r="F1790" s="95"/>
      <c r="G1790" s="95"/>
      <c r="H1790" s="95"/>
      <c r="I1790" s="93">
        <f t="shared" si="254"/>
        <v>0</v>
      </c>
      <c r="J1790" s="95"/>
      <c r="K1790" s="95"/>
      <c r="L1790" s="95"/>
      <c r="M1790" s="93">
        <f t="shared" si="255"/>
        <v>0</v>
      </c>
      <c r="N1790" s="95"/>
      <c r="O1790" s="95"/>
      <c r="P1790" s="95"/>
      <c r="Q1790" s="55" t="e">
        <f t="shared" si="256"/>
        <v>#DIV/0!</v>
      </c>
      <c r="R1790" s="55" t="e">
        <f t="shared" si="257"/>
        <v>#DIV/0!</v>
      </c>
      <c r="S1790" s="55" t="e">
        <f t="shared" si="258"/>
        <v>#DIV/0!</v>
      </c>
      <c r="T1790" s="55" t="e">
        <f t="shared" si="259"/>
        <v>#DIV/0!</v>
      </c>
      <c r="U1790" s="33" t="e">
        <f>M1790/#REF!%</f>
        <v>#REF!</v>
      </c>
    </row>
    <row r="1791" spans="1:21" ht="27.6" hidden="1" x14ac:dyDescent="0.3">
      <c r="A1791" s="76"/>
      <c r="B1791" s="34" t="s">
        <v>276</v>
      </c>
      <c r="C1791" s="39" t="s">
        <v>370</v>
      </c>
      <c r="D1791" s="95"/>
      <c r="E1791" s="93">
        <f t="shared" si="253"/>
        <v>0</v>
      </c>
      <c r="F1791" s="95"/>
      <c r="G1791" s="95"/>
      <c r="H1791" s="95"/>
      <c r="I1791" s="93">
        <f t="shared" si="254"/>
        <v>0</v>
      </c>
      <c r="J1791" s="95"/>
      <c r="K1791" s="95"/>
      <c r="L1791" s="95"/>
      <c r="M1791" s="93">
        <f t="shared" si="255"/>
        <v>0</v>
      </c>
      <c r="N1791" s="95"/>
      <c r="O1791" s="95"/>
      <c r="P1791" s="95"/>
      <c r="Q1791" s="55" t="e">
        <f t="shared" si="256"/>
        <v>#DIV/0!</v>
      </c>
      <c r="R1791" s="55" t="e">
        <f t="shared" si="257"/>
        <v>#DIV/0!</v>
      </c>
      <c r="S1791" s="55" t="e">
        <f t="shared" si="258"/>
        <v>#DIV/0!</v>
      </c>
      <c r="T1791" s="55" t="e">
        <f t="shared" si="259"/>
        <v>#DIV/0!</v>
      </c>
      <c r="U1791" s="33" t="e">
        <f>M1791/#REF!%</f>
        <v>#REF!</v>
      </c>
    </row>
    <row r="1792" spans="1:21" ht="48" hidden="1" x14ac:dyDescent="0.3">
      <c r="A1792" s="76" t="s">
        <v>26</v>
      </c>
      <c r="B1792" s="34"/>
      <c r="C1792" s="47" t="s">
        <v>28</v>
      </c>
      <c r="D1792" s="95"/>
      <c r="E1792" s="93">
        <f t="shared" si="253"/>
        <v>0</v>
      </c>
      <c r="F1792" s="95"/>
      <c r="G1792" s="95"/>
      <c r="H1792" s="95"/>
      <c r="I1792" s="93">
        <f t="shared" si="254"/>
        <v>0</v>
      </c>
      <c r="J1792" s="95"/>
      <c r="K1792" s="95"/>
      <c r="L1792" s="95"/>
      <c r="M1792" s="93">
        <f t="shared" si="255"/>
        <v>0</v>
      </c>
      <c r="N1792" s="95"/>
      <c r="O1792" s="95"/>
      <c r="P1792" s="95"/>
      <c r="Q1792" s="55" t="e">
        <f t="shared" si="256"/>
        <v>#DIV/0!</v>
      </c>
      <c r="R1792" s="55" t="e">
        <f t="shared" si="257"/>
        <v>#DIV/0!</v>
      </c>
      <c r="S1792" s="55" t="e">
        <f t="shared" si="258"/>
        <v>#DIV/0!</v>
      </c>
      <c r="T1792" s="55" t="e">
        <f t="shared" si="259"/>
        <v>#DIV/0!</v>
      </c>
      <c r="U1792" s="33" t="e">
        <f>M1792/#REF!%</f>
        <v>#REF!</v>
      </c>
    </row>
    <row r="1793" spans="1:21" ht="13.8" hidden="1" x14ac:dyDescent="0.3">
      <c r="A1793" s="76"/>
      <c r="B1793" s="34" t="s">
        <v>61</v>
      </c>
      <c r="C1793" s="36" t="s">
        <v>170</v>
      </c>
      <c r="D1793" s="95"/>
      <c r="E1793" s="93">
        <f t="shared" si="253"/>
        <v>0</v>
      </c>
      <c r="F1793" s="95"/>
      <c r="G1793" s="95"/>
      <c r="H1793" s="95"/>
      <c r="I1793" s="93">
        <f t="shared" si="254"/>
        <v>0</v>
      </c>
      <c r="J1793" s="95"/>
      <c r="K1793" s="95"/>
      <c r="L1793" s="95"/>
      <c r="M1793" s="93">
        <f t="shared" si="255"/>
        <v>0</v>
      </c>
      <c r="N1793" s="95"/>
      <c r="O1793" s="95"/>
      <c r="P1793" s="95"/>
      <c r="Q1793" s="55" t="e">
        <f t="shared" si="256"/>
        <v>#DIV/0!</v>
      </c>
      <c r="R1793" s="55" t="e">
        <f t="shared" si="257"/>
        <v>#DIV/0!</v>
      </c>
      <c r="S1793" s="55" t="e">
        <f t="shared" si="258"/>
        <v>#DIV/0!</v>
      </c>
      <c r="T1793" s="55" t="e">
        <f t="shared" si="259"/>
        <v>#DIV/0!</v>
      </c>
      <c r="U1793" s="33" t="e">
        <f>M1793/#REF!%</f>
        <v>#REF!</v>
      </c>
    </row>
    <row r="1794" spans="1:21" ht="13.8" hidden="1" x14ac:dyDescent="0.3">
      <c r="A1794" s="76"/>
      <c r="B1794" s="34" t="s">
        <v>197</v>
      </c>
      <c r="C1794" s="37" t="s">
        <v>171</v>
      </c>
      <c r="D1794" s="95"/>
      <c r="E1794" s="93">
        <f t="shared" si="253"/>
        <v>0</v>
      </c>
      <c r="F1794" s="95"/>
      <c r="G1794" s="95"/>
      <c r="H1794" s="95"/>
      <c r="I1794" s="93">
        <f t="shared" si="254"/>
        <v>0</v>
      </c>
      <c r="J1794" s="95"/>
      <c r="K1794" s="95"/>
      <c r="L1794" s="95"/>
      <c r="M1794" s="93">
        <f t="shared" si="255"/>
        <v>0</v>
      </c>
      <c r="N1794" s="95"/>
      <c r="O1794" s="95"/>
      <c r="P1794" s="95"/>
      <c r="Q1794" s="55" t="e">
        <f t="shared" si="256"/>
        <v>#DIV/0!</v>
      </c>
      <c r="R1794" s="55" t="e">
        <f t="shared" si="257"/>
        <v>#DIV/0!</v>
      </c>
      <c r="S1794" s="55" t="e">
        <f t="shared" si="258"/>
        <v>#DIV/0!</v>
      </c>
      <c r="T1794" s="55" t="e">
        <f t="shared" si="259"/>
        <v>#DIV/0!</v>
      </c>
      <c r="U1794" s="33" t="e">
        <f>M1794/#REF!%</f>
        <v>#REF!</v>
      </c>
    </row>
    <row r="1795" spans="1:21" ht="13.8" hidden="1" x14ac:dyDescent="0.3">
      <c r="A1795" s="76"/>
      <c r="B1795" s="34" t="s">
        <v>198</v>
      </c>
      <c r="C1795" s="38" t="s">
        <v>172</v>
      </c>
      <c r="D1795" s="95"/>
      <c r="E1795" s="93">
        <f t="shared" si="253"/>
        <v>0</v>
      </c>
      <c r="F1795" s="95"/>
      <c r="G1795" s="95"/>
      <c r="H1795" s="95"/>
      <c r="I1795" s="93">
        <f t="shared" si="254"/>
        <v>0</v>
      </c>
      <c r="J1795" s="95"/>
      <c r="K1795" s="95"/>
      <c r="L1795" s="95"/>
      <c r="M1795" s="93">
        <f t="shared" si="255"/>
        <v>0</v>
      </c>
      <c r="N1795" s="95"/>
      <c r="O1795" s="95"/>
      <c r="P1795" s="95"/>
      <c r="Q1795" s="55" t="e">
        <f t="shared" si="256"/>
        <v>#DIV/0!</v>
      </c>
      <c r="R1795" s="55" t="e">
        <f t="shared" si="257"/>
        <v>#DIV/0!</v>
      </c>
      <c r="S1795" s="55" t="e">
        <f t="shared" si="258"/>
        <v>#DIV/0!</v>
      </c>
      <c r="T1795" s="55" t="e">
        <f t="shared" si="259"/>
        <v>#DIV/0!</v>
      </c>
      <c r="U1795" s="33" t="e">
        <f>M1795/#REF!%</f>
        <v>#REF!</v>
      </c>
    </row>
    <row r="1796" spans="1:21" ht="27.6" hidden="1" x14ac:dyDescent="0.3">
      <c r="A1796" s="76"/>
      <c r="B1796" s="34" t="s">
        <v>199</v>
      </c>
      <c r="C1796" s="39" t="s">
        <v>173</v>
      </c>
      <c r="D1796" s="95"/>
      <c r="E1796" s="93">
        <f t="shared" si="253"/>
        <v>0</v>
      </c>
      <c r="F1796" s="95"/>
      <c r="G1796" s="95"/>
      <c r="H1796" s="95"/>
      <c r="I1796" s="93">
        <f t="shared" si="254"/>
        <v>0</v>
      </c>
      <c r="J1796" s="95"/>
      <c r="K1796" s="95"/>
      <c r="L1796" s="95"/>
      <c r="M1796" s="93">
        <f t="shared" si="255"/>
        <v>0</v>
      </c>
      <c r="N1796" s="95"/>
      <c r="O1796" s="95"/>
      <c r="P1796" s="95"/>
      <c r="Q1796" s="55" t="e">
        <f t="shared" si="256"/>
        <v>#DIV/0!</v>
      </c>
      <c r="R1796" s="55" t="e">
        <f t="shared" si="257"/>
        <v>#DIV/0!</v>
      </c>
      <c r="S1796" s="55" t="e">
        <f t="shared" si="258"/>
        <v>#DIV/0!</v>
      </c>
      <c r="T1796" s="55" t="e">
        <f t="shared" si="259"/>
        <v>#DIV/0!</v>
      </c>
      <c r="U1796" s="33" t="e">
        <f>M1796/#REF!%</f>
        <v>#REF!</v>
      </c>
    </row>
    <row r="1797" spans="1:21" ht="27.6" hidden="1" x14ac:dyDescent="0.3">
      <c r="A1797" s="76"/>
      <c r="B1797" s="34" t="s">
        <v>200</v>
      </c>
      <c r="C1797" s="39" t="s">
        <v>174</v>
      </c>
      <c r="D1797" s="95"/>
      <c r="E1797" s="93">
        <f t="shared" si="253"/>
        <v>0</v>
      </c>
      <c r="F1797" s="95"/>
      <c r="G1797" s="95"/>
      <c r="H1797" s="95"/>
      <c r="I1797" s="93">
        <f t="shared" si="254"/>
        <v>0</v>
      </c>
      <c r="J1797" s="95"/>
      <c r="K1797" s="95"/>
      <c r="L1797" s="95"/>
      <c r="M1797" s="93">
        <f t="shared" si="255"/>
        <v>0</v>
      </c>
      <c r="N1797" s="95"/>
      <c r="O1797" s="95"/>
      <c r="P1797" s="95"/>
      <c r="Q1797" s="55" t="e">
        <f t="shared" si="256"/>
        <v>#DIV/0!</v>
      </c>
      <c r="R1797" s="55" t="e">
        <f t="shared" si="257"/>
        <v>#DIV/0!</v>
      </c>
      <c r="S1797" s="55" t="e">
        <f t="shared" si="258"/>
        <v>#DIV/0!</v>
      </c>
      <c r="T1797" s="55" t="e">
        <f t="shared" si="259"/>
        <v>#DIV/0!</v>
      </c>
      <c r="U1797" s="33" t="e">
        <f>M1797/#REF!%</f>
        <v>#REF!</v>
      </c>
    </row>
    <row r="1798" spans="1:21" ht="13.8" hidden="1" x14ac:dyDescent="0.3">
      <c r="A1798" s="76"/>
      <c r="B1798" s="34" t="s">
        <v>201</v>
      </c>
      <c r="C1798" s="38" t="s">
        <v>175</v>
      </c>
      <c r="D1798" s="95"/>
      <c r="E1798" s="93">
        <f t="shared" si="253"/>
        <v>0</v>
      </c>
      <c r="F1798" s="95"/>
      <c r="G1798" s="95"/>
      <c r="H1798" s="95"/>
      <c r="I1798" s="93">
        <f t="shared" si="254"/>
        <v>0</v>
      </c>
      <c r="J1798" s="95"/>
      <c r="K1798" s="95"/>
      <c r="L1798" s="95"/>
      <c r="M1798" s="93">
        <f t="shared" si="255"/>
        <v>0</v>
      </c>
      <c r="N1798" s="95"/>
      <c r="O1798" s="95"/>
      <c r="P1798" s="95"/>
      <c r="Q1798" s="55" t="e">
        <f t="shared" si="256"/>
        <v>#DIV/0!</v>
      </c>
      <c r="R1798" s="55" t="e">
        <f t="shared" si="257"/>
        <v>#DIV/0!</v>
      </c>
      <c r="S1798" s="55" t="e">
        <f t="shared" si="258"/>
        <v>#DIV/0!</v>
      </c>
      <c r="T1798" s="55" t="e">
        <f t="shared" si="259"/>
        <v>#DIV/0!</v>
      </c>
      <c r="U1798" s="33" t="e">
        <f>M1798/#REF!%</f>
        <v>#REF!</v>
      </c>
    </row>
    <row r="1799" spans="1:21" ht="13.8" hidden="1" x14ac:dyDescent="0.3">
      <c r="A1799" s="76"/>
      <c r="B1799" s="34" t="s">
        <v>202</v>
      </c>
      <c r="C1799" s="37" t="s">
        <v>176</v>
      </c>
      <c r="D1799" s="95"/>
      <c r="E1799" s="93">
        <f t="shared" si="253"/>
        <v>0</v>
      </c>
      <c r="F1799" s="95"/>
      <c r="G1799" s="95"/>
      <c r="H1799" s="95"/>
      <c r="I1799" s="93">
        <f t="shared" si="254"/>
        <v>0</v>
      </c>
      <c r="J1799" s="95"/>
      <c r="K1799" s="95"/>
      <c r="L1799" s="95"/>
      <c r="M1799" s="93">
        <f t="shared" si="255"/>
        <v>0</v>
      </c>
      <c r="N1799" s="95"/>
      <c r="O1799" s="95"/>
      <c r="P1799" s="95"/>
      <c r="Q1799" s="55" t="e">
        <f t="shared" si="256"/>
        <v>#DIV/0!</v>
      </c>
      <c r="R1799" s="55" t="e">
        <f t="shared" si="257"/>
        <v>#DIV/0!</v>
      </c>
      <c r="S1799" s="55" t="e">
        <f t="shared" si="258"/>
        <v>#DIV/0!</v>
      </c>
      <c r="T1799" s="55" t="e">
        <f t="shared" si="259"/>
        <v>#DIV/0!</v>
      </c>
      <c r="U1799" s="33" t="e">
        <f>M1799/#REF!%</f>
        <v>#REF!</v>
      </c>
    </row>
    <row r="1800" spans="1:21" ht="41.4" hidden="1" x14ac:dyDescent="0.3">
      <c r="A1800" s="76"/>
      <c r="B1800" s="34" t="s">
        <v>203</v>
      </c>
      <c r="C1800" s="38" t="s">
        <v>177</v>
      </c>
      <c r="D1800" s="95"/>
      <c r="E1800" s="93">
        <f t="shared" si="253"/>
        <v>0</v>
      </c>
      <c r="F1800" s="95"/>
      <c r="G1800" s="95"/>
      <c r="H1800" s="95"/>
      <c r="I1800" s="93">
        <f t="shared" si="254"/>
        <v>0</v>
      </c>
      <c r="J1800" s="95"/>
      <c r="K1800" s="95"/>
      <c r="L1800" s="95"/>
      <c r="M1800" s="93">
        <f t="shared" si="255"/>
        <v>0</v>
      </c>
      <c r="N1800" s="95"/>
      <c r="O1800" s="95"/>
      <c r="P1800" s="95"/>
      <c r="Q1800" s="55" t="e">
        <f t="shared" si="256"/>
        <v>#DIV/0!</v>
      </c>
      <c r="R1800" s="55" t="e">
        <f t="shared" si="257"/>
        <v>#DIV/0!</v>
      </c>
      <c r="S1800" s="55" t="e">
        <f t="shared" si="258"/>
        <v>#DIV/0!</v>
      </c>
      <c r="T1800" s="55" t="e">
        <f t="shared" si="259"/>
        <v>#DIV/0!</v>
      </c>
      <c r="U1800" s="33" t="e">
        <f>M1800/#REF!%</f>
        <v>#REF!</v>
      </c>
    </row>
    <row r="1801" spans="1:21" ht="13.8" hidden="1" x14ac:dyDescent="0.3">
      <c r="A1801" s="76"/>
      <c r="B1801" s="34" t="s">
        <v>204</v>
      </c>
      <c r="C1801" s="38" t="s">
        <v>178</v>
      </c>
      <c r="D1801" s="95"/>
      <c r="E1801" s="93">
        <f t="shared" si="253"/>
        <v>0</v>
      </c>
      <c r="F1801" s="95"/>
      <c r="G1801" s="95"/>
      <c r="H1801" s="95"/>
      <c r="I1801" s="93">
        <f t="shared" si="254"/>
        <v>0</v>
      </c>
      <c r="J1801" s="95"/>
      <c r="K1801" s="95"/>
      <c r="L1801" s="95"/>
      <c r="M1801" s="93">
        <f t="shared" si="255"/>
        <v>0</v>
      </c>
      <c r="N1801" s="95"/>
      <c r="O1801" s="95"/>
      <c r="P1801" s="95"/>
      <c r="Q1801" s="55" t="e">
        <f t="shared" si="256"/>
        <v>#DIV/0!</v>
      </c>
      <c r="R1801" s="55" t="e">
        <f t="shared" si="257"/>
        <v>#DIV/0!</v>
      </c>
      <c r="S1801" s="55" t="e">
        <f t="shared" si="258"/>
        <v>#DIV/0!</v>
      </c>
      <c r="T1801" s="55" t="e">
        <f t="shared" si="259"/>
        <v>#DIV/0!</v>
      </c>
      <c r="U1801" s="33" t="e">
        <f>M1801/#REF!%</f>
        <v>#REF!</v>
      </c>
    </row>
    <row r="1802" spans="1:21" ht="27.6" hidden="1" x14ac:dyDescent="0.3">
      <c r="A1802" s="76"/>
      <c r="B1802" s="34" t="s">
        <v>205</v>
      </c>
      <c r="C1802" s="39" t="s">
        <v>179</v>
      </c>
      <c r="D1802" s="95"/>
      <c r="E1802" s="93">
        <f t="shared" si="253"/>
        <v>0</v>
      </c>
      <c r="F1802" s="95"/>
      <c r="G1802" s="95"/>
      <c r="H1802" s="95"/>
      <c r="I1802" s="93">
        <f t="shared" si="254"/>
        <v>0</v>
      </c>
      <c r="J1802" s="95"/>
      <c r="K1802" s="95"/>
      <c r="L1802" s="95"/>
      <c r="M1802" s="93">
        <f t="shared" si="255"/>
        <v>0</v>
      </c>
      <c r="N1802" s="95"/>
      <c r="O1802" s="95"/>
      <c r="P1802" s="95"/>
      <c r="Q1802" s="55" t="e">
        <f t="shared" si="256"/>
        <v>#DIV/0!</v>
      </c>
      <c r="R1802" s="55" t="e">
        <f t="shared" si="257"/>
        <v>#DIV/0!</v>
      </c>
      <c r="S1802" s="55" t="e">
        <f t="shared" si="258"/>
        <v>#DIV/0!</v>
      </c>
      <c r="T1802" s="55" t="e">
        <f t="shared" si="259"/>
        <v>#DIV/0!</v>
      </c>
      <c r="U1802" s="33" t="e">
        <f>M1802/#REF!%</f>
        <v>#REF!</v>
      </c>
    </row>
    <row r="1803" spans="1:21" ht="27.6" hidden="1" x14ac:dyDescent="0.3">
      <c r="A1803" s="76"/>
      <c r="B1803" s="34" t="s">
        <v>206</v>
      </c>
      <c r="C1803" s="39" t="s">
        <v>180</v>
      </c>
      <c r="D1803" s="95"/>
      <c r="E1803" s="93">
        <f t="shared" si="253"/>
        <v>0</v>
      </c>
      <c r="F1803" s="95"/>
      <c r="G1803" s="95"/>
      <c r="H1803" s="95"/>
      <c r="I1803" s="93">
        <f t="shared" si="254"/>
        <v>0</v>
      </c>
      <c r="J1803" s="95"/>
      <c r="K1803" s="95"/>
      <c r="L1803" s="95"/>
      <c r="M1803" s="93">
        <f t="shared" si="255"/>
        <v>0</v>
      </c>
      <c r="N1803" s="95"/>
      <c r="O1803" s="95"/>
      <c r="P1803" s="95"/>
      <c r="Q1803" s="55" t="e">
        <f t="shared" si="256"/>
        <v>#DIV/0!</v>
      </c>
      <c r="R1803" s="55" t="e">
        <f t="shared" si="257"/>
        <v>#DIV/0!</v>
      </c>
      <c r="S1803" s="55" t="e">
        <f t="shared" si="258"/>
        <v>#DIV/0!</v>
      </c>
      <c r="T1803" s="55" t="e">
        <f t="shared" si="259"/>
        <v>#DIV/0!</v>
      </c>
      <c r="U1803" s="33" t="e">
        <f>M1803/#REF!%</f>
        <v>#REF!</v>
      </c>
    </row>
    <row r="1804" spans="1:21" ht="13.8" hidden="1" x14ac:dyDescent="0.3">
      <c r="A1804" s="76"/>
      <c r="B1804" s="34" t="s">
        <v>207</v>
      </c>
      <c r="C1804" s="38" t="s">
        <v>181</v>
      </c>
      <c r="D1804" s="95"/>
      <c r="E1804" s="93">
        <f t="shared" si="253"/>
        <v>0</v>
      </c>
      <c r="F1804" s="95"/>
      <c r="G1804" s="95"/>
      <c r="H1804" s="95"/>
      <c r="I1804" s="93">
        <f t="shared" si="254"/>
        <v>0</v>
      </c>
      <c r="J1804" s="95"/>
      <c r="K1804" s="95"/>
      <c r="L1804" s="95"/>
      <c r="M1804" s="93">
        <f t="shared" si="255"/>
        <v>0</v>
      </c>
      <c r="N1804" s="95"/>
      <c r="O1804" s="95"/>
      <c r="P1804" s="95"/>
      <c r="Q1804" s="55" t="e">
        <f t="shared" si="256"/>
        <v>#DIV/0!</v>
      </c>
      <c r="R1804" s="55" t="e">
        <f t="shared" si="257"/>
        <v>#DIV/0!</v>
      </c>
      <c r="S1804" s="55" t="e">
        <f t="shared" si="258"/>
        <v>#DIV/0!</v>
      </c>
      <c r="T1804" s="55" t="e">
        <f t="shared" si="259"/>
        <v>#DIV/0!</v>
      </c>
      <c r="U1804" s="33" t="e">
        <f>M1804/#REF!%</f>
        <v>#REF!</v>
      </c>
    </row>
    <row r="1805" spans="1:21" ht="27.6" hidden="1" x14ac:dyDescent="0.3">
      <c r="A1805" s="76"/>
      <c r="B1805" s="34" t="s">
        <v>208</v>
      </c>
      <c r="C1805" s="39" t="s">
        <v>182</v>
      </c>
      <c r="D1805" s="95"/>
      <c r="E1805" s="93">
        <f t="shared" si="253"/>
        <v>0</v>
      </c>
      <c r="F1805" s="95"/>
      <c r="G1805" s="95"/>
      <c r="H1805" s="95"/>
      <c r="I1805" s="93">
        <f t="shared" si="254"/>
        <v>0</v>
      </c>
      <c r="J1805" s="95"/>
      <c r="K1805" s="95"/>
      <c r="L1805" s="95"/>
      <c r="M1805" s="93">
        <f t="shared" si="255"/>
        <v>0</v>
      </c>
      <c r="N1805" s="95"/>
      <c r="O1805" s="95"/>
      <c r="P1805" s="95"/>
      <c r="Q1805" s="55" t="e">
        <f t="shared" si="256"/>
        <v>#DIV/0!</v>
      </c>
      <c r="R1805" s="55" t="e">
        <f t="shared" si="257"/>
        <v>#DIV/0!</v>
      </c>
      <c r="S1805" s="55" t="e">
        <f t="shared" si="258"/>
        <v>#DIV/0!</v>
      </c>
      <c r="T1805" s="55" t="e">
        <f t="shared" si="259"/>
        <v>#DIV/0!</v>
      </c>
      <c r="U1805" s="33" t="e">
        <f>M1805/#REF!%</f>
        <v>#REF!</v>
      </c>
    </row>
    <row r="1806" spans="1:21" ht="82.8" hidden="1" x14ac:dyDescent="0.3">
      <c r="A1806" s="76"/>
      <c r="B1806" s="34" t="s">
        <v>209</v>
      </c>
      <c r="C1806" s="39" t="s">
        <v>183</v>
      </c>
      <c r="D1806" s="95"/>
      <c r="E1806" s="93">
        <f t="shared" si="253"/>
        <v>0</v>
      </c>
      <c r="F1806" s="95"/>
      <c r="G1806" s="95"/>
      <c r="H1806" s="95"/>
      <c r="I1806" s="93">
        <f t="shared" si="254"/>
        <v>0</v>
      </c>
      <c r="J1806" s="95"/>
      <c r="K1806" s="95"/>
      <c r="L1806" s="95"/>
      <c r="M1806" s="93">
        <f t="shared" si="255"/>
        <v>0</v>
      </c>
      <c r="N1806" s="95"/>
      <c r="O1806" s="95"/>
      <c r="P1806" s="95"/>
      <c r="Q1806" s="55" t="e">
        <f t="shared" si="256"/>
        <v>#DIV/0!</v>
      </c>
      <c r="R1806" s="55" t="e">
        <f t="shared" si="257"/>
        <v>#DIV/0!</v>
      </c>
      <c r="S1806" s="55" t="e">
        <f t="shared" si="258"/>
        <v>#DIV/0!</v>
      </c>
      <c r="T1806" s="55" t="e">
        <f t="shared" si="259"/>
        <v>#DIV/0!</v>
      </c>
      <c r="U1806" s="33" t="e">
        <f>M1806/#REF!%</f>
        <v>#REF!</v>
      </c>
    </row>
    <row r="1807" spans="1:21" ht="151.80000000000001" hidden="1" x14ac:dyDescent="0.3">
      <c r="A1807" s="76"/>
      <c r="B1807" s="34" t="s">
        <v>210</v>
      </c>
      <c r="C1807" s="39" t="s">
        <v>285</v>
      </c>
      <c r="D1807" s="95"/>
      <c r="E1807" s="93">
        <f t="shared" ref="E1807:E1870" si="260">F1807+G1807</f>
        <v>0</v>
      </c>
      <c r="F1807" s="95"/>
      <c r="G1807" s="95"/>
      <c r="H1807" s="95"/>
      <c r="I1807" s="93">
        <f t="shared" ref="I1807:I1870" si="261">J1807+K1807</f>
        <v>0</v>
      </c>
      <c r="J1807" s="95"/>
      <c r="K1807" s="95"/>
      <c r="L1807" s="95"/>
      <c r="M1807" s="93">
        <f t="shared" ref="M1807:M1870" si="262">N1807+O1807</f>
        <v>0</v>
      </c>
      <c r="N1807" s="95"/>
      <c r="O1807" s="95"/>
      <c r="P1807" s="95"/>
      <c r="Q1807" s="55" t="e">
        <f t="shared" ref="Q1807:Q1870" si="263">M1807/I1807*100</f>
        <v>#DIV/0!</v>
      </c>
      <c r="R1807" s="55" t="e">
        <f t="shared" ref="R1807:R1870" si="264">N1807/J1807*100</f>
        <v>#DIV/0!</v>
      </c>
      <c r="S1807" s="55" t="e">
        <f t="shared" ref="S1807:S1870" si="265">O1807/K1807*100</f>
        <v>#DIV/0!</v>
      </c>
      <c r="T1807" s="55" t="e">
        <f t="shared" ref="T1807:T1870" si="266">P1807/L1807*100</f>
        <v>#DIV/0!</v>
      </c>
      <c r="U1807" s="33" t="e">
        <f>M1807/#REF!%</f>
        <v>#REF!</v>
      </c>
    </row>
    <row r="1808" spans="1:21" ht="41.4" hidden="1" x14ac:dyDescent="0.3">
      <c r="A1808" s="76"/>
      <c r="B1808" s="34" t="s">
        <v>211</v>
      </c>
      <c r="C1808" s="39" t="s">
        <v>286</v>
      </c>
      <c r="D1808" s="95"/>
      <c r="E1808" s="93">
        <f t="shared" si="260"/>
        <v>0</v>
      </c>
      <c r="F1808" s="95"/>
      <c r="G1808" s="95"/>
      <c r="H1808" s="95"/>
      <c r="I1808" s="93">
        <f t="shared" si="261"/>
        <v>0</v>
      </c>
      <c r="J1808" s="95"/>
      <c r="K1808" s="95"/>
      <c r="L1808" s="95"/>
      <c r="M1808" s="93">
        <f t="shared" si="262"/>
        <v>0</v>
      </c>
      <c r="N1808" s="95"/>
      <c r="O1808" s="95"/>
      <c r="P1808" s="95"/>
      <c r="Q1808" s="55" t="e">
        <f t="shared" si="263"/>
        <v>#DIV/0!</v>
      </c>
      <c r="R1808" s="55" t="e">
        <f t="shared" si="264"/>
        <v>#DIV/0!</v>
      </c>
      <c r="S1808" s="55" t="e">
        <f t="shared" si="265"/>
        <v>#DIV/0!</v>
      </c>
      <c r="T1808" s="55" t="e">
        <f t="shared" si="266"/>
        <v>#DIV/0!</v>
      </c>
      <c r="U1808" s="33" t="e">
        <f>M1808/#REF!%</f>
        <v>#REF!</v>
      </c>
    </row>
    <row r="1809" spans="1:21" ht="41.4" hidden="1" x14ac:dyDescent="0.3">
      <c r="A1809" s="76"/>
      <c r="B1809" s="34" t="s">
        <v>212</v>
      </c>
      <c r="C1809" s="39" t="s">
        <v>287</v>
      </c>
      <c r="D1809" s="95"/>
      <c r="E1809" s="93">
        <f t="shared" si="260"/>
        <v>0</v>
      </c>
      <c r="F1809" s="95"/>
      <c r="G1809" s="95"/>
      <c r="H1809" s="95"/>
      <c r="I1809" s="93">
        <f t="shared" si="261"/>
        <v>0</v>
      </c>
      <c r="J1809" s="95"/>
      <c r="K1809" s="95"/>
      <c r="L1809" s="95"/>
      <c r="M1809" s="93">
        <f t="shared" si="262"/>
        <v>0</v>
      </c>
      <c r="N1809" s="95"/>
      <c r="O1809" s="95"/>
      <c r="P1809" s="95"/>
      <c r="Q1809" s="55" t="e">
        <f t="shared" si="263"/>
        <v>#DIV/0!</v>
      </c>
      <c r="R1809" s="55" t="e">
        <f t="shared" si="264"/>
        <v>#DIV/0!</v>
      </c>
      <c r="S1809" s="55" t="e">
        <f t="shared" si="265"/>
        <v>#DIV/0!</v>
      </c>
      <c r="T1809" s="55" t="e">
        <f t="shared" si="266"/>
        <v>#DIV/0!</v>
      </c>
      <c r="U1809" s="33" t="e">
        <f>M1809/#REF!%</f>
        <v>#REF!</v>
      </c>
    </row>
    <row r="1810" spans="1:21" ht="41.4" hidden="1" x14ac:dyDescent="0.3">
      <c r="A1810" s="76"/>
      <c r="B1810" s="34" t="s">
        <v>213</v>
      </c>
      <c r="C1810" s="39" t="s">
        <v>288</v>
      </c>
      <c r="D1810" s="95"/>
      <c r="E1810" s="93">
        <f t="shared" si="260"/>
        <v>0</v>
      </c>
      <c r="F1810" s="95"/>
      <c r="G1810" s="95"/>
      <c r="H1810" s="95"/>
      <c r="I1810" s="93">
        <f t="shared" si="261"/>
        <v>0</v>
      </c>
      <c r="J1810" s="95"/>
      <c r="K1810" s="95"/>
      <c r="L1810" s="95"/>
      <c r="M1810" s="93">
        <f t="shared" si="262"/>
        <v>0</v>
      </c>
      <c r="N1810" s="95"/>
      <c r="O1810" s="95"/>
      <c r="P1810" s="95"/>
      <c r="Q1810" s="55" t="e">
        <f t="shared" si="263"/>
        <v>#DIV/0!</v>
      </c>
      <c r="R1810" s="55" t="e">
        <f t="shared" si="264"/>
        <v>#DIV/0!</v>
      </c>
      <c r="S1810" s="55" t="e">
        <f t="shared" si="265"/>
        <v>#DIV/0!</v>
      </c>
      <c r="T1810" s="55" t="e">
        <f t="shared" si="266"/>
        <v>#DIV/0!</v>
      </c>
      <c r="U1810" s="33" t="e">
        <f>M1810/#REF!%</f>
        <v>#REF!</v>
      </c>
    </row>
    <row r="1811" spans="1:21" ht="27.6" hidden="1" x14ac:dyDescent="0.3">
      <c r="A1811" s="76"/>
      <c r="B1811" s="34" t="s">
        <v>214</v>
      </c>
      <c r="C1811" s="39" t="s">
        <v>289</v>
      </c>
      <c r="D1811" s="95"/>
      <c r="E1811" s="93">
        <f t="shared" si="260"/>
        <v>0</v>
      </c>
      <c r="F1811" s="95"/>
      <c r="G1811" s="95"/>
      <c r="H1811" s="95"/>
      <c r="I1811" s="93">
        <f t="shared" si="261"/>
        <v>0</v>
      </c>
      <c r="J1811" s="95"/>
      <c r="K1811" s="95"/>
      <c r="L1811" s="95"/>
      <c r="M1811" s="93">
        <f t="shared" si="262"/>
        <v>0</v>
      </c>
      <c r="N1811" s="95"/>
      <c r="O1811" s="95"/>
      <c r="P1811" s="95"/>
      <c r="Q1811" s="55" t="e">
        <f t="shared" si="263"/>
        <v>#DIV/0!</v>
      </c>
      <c r="R1811" s="55" t="e">
        <f t="shared" si="264"/>
        <v>#DIV/0!</v>
      </c>
      <c r="S1811" s="55" t="e">
        <f t="shared" si="265"/>
        <v>#DIV/0!</v>
      </c>
      <c r="T1811" s="55" t="e">
        <f t="shared" si="266"/>
        <v>#DIV/0!</v>
      </c>
      <c r="U1811" s="33" t="e">
        <f>M1811/#REF!%</f>
        <v>#REF!</v>
      </c>
    </row>
    <row r="1812" spans="1:21" ht="41.4" hidden="1" x14ac:dyDescent="0.3">
      <c r="A1812" s="76"/>
      <c r="B1812" s="34" t="s">
        <v>215</v>
      </c>
      <c r="C1812" s="39" t="s">
        <v>290</v>
      </c>
      <c r="D1812" s="95"/>
      <c r="E1812" s="93">
        <f t="shared" si="260"/>
        <v>0</v>
      </c>
      <c r="F1812" s="95"/>
      <c r="G1812" s="95"/>
      <c r="H1812" s="95"/>
      <c r="I1812" s="93">
        <f t="shared" si="261"/>
        <v>0</v>
      </c>
      <c r="J1812" s="95"/>
      <c r="K1812" s="95"/>
      <c r="L1812" s="95"/>
      <c r="M1812" s="93">
        <f t="shared" si="262"/>
        <v>0</v>
      </c>
      <c r="N1812" s="95"/>
      <c r="O1812" s="95"/>
      <c r="P1812" s="95"/>
      <c r="Q1812" s="55" t="e">
        <f t="shared" si="263"/>
        <v>#DIV/0!</v>
      </c>
      <c r="R1812" s="55" t="e">
        <f t="shared" si="264"/>
        <v>#DIV/0!</v>
      </c>
      <c r="S1812" s="55" t="e">
        <f t="shared" si="265"/>
        <v>#DIV/0!</v>
      </c>
      <c r="T1812" s="55" t="e">
        <f t="shared" si="266"/>
        <v>#DIV/0!</v>
      </c>
      <c r="U1812" s="33" t="e">
        <f>M1812/#REF!%</f>
        <v>#REF!</v>
      </c>
    </row>
    <row r="1813" spans="1:21" ht="55.2" hidden="1" x14ac:dyDescent="0.3">
      <c r="A1813" s="76"/>
      <c r="B1813" s="34" t="s">
        <v>216</v>
      </c>
      <c r="C1813" s="39" t="s">
        <v>291</v>
      </c>
      <c r="D1813" s="95"/>
      <c r="E1813" s="93">
        <f t="shared" si="260"/>
        <v>0</v>
      </c>
      <c r="F1813" s="95"/>
      <c r="G1813" s="95"/>
      <c r="H1813" s="95"/>
      <c r="I1813" s="93">
        <f t="shared" si="261"/>
        <v>0</v>
      </c>
      <c r="J1813" s="95"/>
      <c r="K1813" s="95"/>
      <c r="L1813" s="95"/>
      <c r="M1813" s="93">
        <f t="shared" si="262"/>
        <v>0</v>
      </c>
      <c r="N1813" s="95"/>
      <c r="O1813" s="95"/>
      <c r="P1813" s="95"/>
      <c r="Q1813" s="55" t="e">
        <f t="shared" si="263"/>
        <v>#DIV/0!</v>
      </c>
      <c r="R1813" s="55" t="e">
        <f t="shared" si="264"/>
        <v>#DIV/0!</v>
      </c>
      <c r="S1813" s="55" t="e">
        <f t="shared" si="265"/>
        <v>#DIV/0!</v>
      </c>
      <c r="T1813" s="55" t="e">
        <f t="shared" si="266"/>
        <v>#DIV/0!</v>
      </c>
      <c r="U1813" s="33" t="e">
        <f>M1813/#REF!%</f>
        <v>#REF!</v>
      </c>
    </row>
    <row r="1814" spans="1:21" ht="27.6" hidden="1" x14ac:dyDescent="0.3">
      <c r="A1814" s="76"/>
      <c r="B1814" s="34" t="s">
        <v>217</v>
      </c>
      <c r="C1814" s="39" t="s">
        <v>292</v>
      </c>
      <c r="D1814" s="95"/>
      <c r="E1814" s="93">
        <f t="shared" si="260"/>
        <v>0</v>
      </c>
      <c r="F1814" s="95"/>
      <c r="G1814" s="95"/>
      <c r="H1814" s="95"/>
      <c r="I1814" s="93">
        <f t="shared" si="261"/>
        <v>0</v>
      </c>
      <c r="J1814" s="95"/>
      <c r="K1814" s="95"/>
      <c r="L1814" s="95"/>
      <c r="M1814" s="93">
        <f t="shared" si="262"/>
        <v>0</v>
      </c>
      <c r="N1814" s="95"/>
      <c r="O1814" s="95"/>
      <c r="P1814" s="95"/>
      <c r="Q1814" s="55" t="e">
        <f t="shared" si="263"/>
        <v>#DIV/0!</v>
      </c>
      <c r="R1814" s="55" t="e">
        <f t="shared" si="264"/>
        <v>#DIV/0!</v>
      </c>
      <c r="S1814" s="55" t="e">
        <f t="shared" si="265"/>
        <v>#DIV/0!</v>
      </c>
      <c r="T1814" s="55" t="e">
        <f t="shared" si="266"/>
        <v>#DIV/0!</v>
      </c>
      <c r="U1814" s="33" t="e">
        <f>M1814/#REF!%</f>
        <v>#REF!</v>
      </c>
    </row>
    <row r="1815" spans="1:21" ht="27.6" hidden="1" x14ac:dyDescent="0.3">
      <c r="A1815" s="76"/>
      <c r="B1815" s="34" t="s">
        <v>218</v>
      </c>
      <c r="C1815" s="39" t="s">
        <v>293</v>
      </c>
      <c r="D1815" s="95"/>
      <c r="E1815" s="93">
        <f t="shared" si="260"/>
        <v>0</v>
      </c>
      <c r="F1815" s="95"/>
      <c r="G1815" s="95"/>
      <c r="H1815" s="95"/>
      <c r="I1815" s="93">
        <f t="shared" si="261"/>
        <v>0</v>
      </c>
      <c r="J1815" s="95"/>
      <c r="K1815" s="95"/>
      <c r="L1815" s="95"/>
      <c r="M1815" s="93">
        <f t="shared" si="262"/>
        <v>0</v>
      </c>
      <c r="N1815" s="95"/>
      <c r="O1815" s="95"/>
      <c r="P1815" s="95"/>
      <c r="Q1815" s="55" t="e">
        <f t="shared" si="263"/>
        <v>#DIV/0!</v>
      </c>
      <c r="R1815" s="55" t="e">
        <f t="shared" si="264"/>
        <v>#DIV/0!</v>
      </c>
      <c r="S1815" s="55" t="e">
        <f t="shared" si="265"/>
        <v>#DIV/0!</v>
      </c>
      <c r="T1815" s="55" t="e">
        <f t="shared" si="266"/>
        <v>#DIV/0!</v>
      </c>
      <c r="U1815" s="33" t="e">
        <f>M1815/#REF!%</f>
        <v>#REF!</v>
      </c>
    </row>
    <row r="1816" spans="1:21" ht="27.6" hidden="1" x14ac:dyDescent="0.3">
      <c r="A1816" s="76"/>
      <c r="B1816" s="34" t="s">
        <v>219</v>
      </c>
      <c r="C1816" s="39" t="s">
        <v>294</v>
      </c>
      <c r="D1816" s="95"/>
      <c r="E1816" s="93">
        <f t="shared" si="260"/>
        <v>0</v>
      </c>
      <c r="F1816" s="95"/>
      <c r="G1816" s="95"/>
      <c r="H1816" s="95"/>
      <c r="I1816" s="93">
        <f t="shared" si="261"/>
        <v>0</v>
      </c>
      <c r="J1816" s="95"/>
      <c r="K1816" s="95"/>
      <c r="L1816" s="95"/>
      <c r="M1816" s="93">
        <f t="shared" si="262"/>
        <v>0</v>
      </c>
      <c r="N1816" s="95"/>
      <c r="O1816" s="95"/>
      <c r="P1816" s="95"/>
      <c r="Q1816" s="55" t="e">
        <f t="shared" si="263"/>
        <v>#DIV/0!</v>
      </c>
      <c r="R1816" s="55" t="e">
        <f t="shared" si="264"/>
        <v>#DIV/0!</v>
      </c>
      <c r="S1816" s="55" t="e">
        <f t="shared" si="265"/>
        <v>#DIV/0!</v>
      </c>
      <c r="T1816" s="55" t="e">
        <f t="shared" si="266"/>
        <v>#DIV/0!</v>
      </c>
      <c r="U1816" s="33" t="e">
        <f>M1816/#REF!%</f>
        <v>#REF!</v>
      </c>
    </row>
    <row r="1817" spans="1:21" ht="69" hidden="1" x14ac:dyDescent="0.3">
      <c r="A1817" s="76"/>
      <c r="B1817" s="34" t="s">
        <v>220</v>
      </c>
      <c r="C1817" s="39" t="s">
        <v>295</v>
      </c>
      <c r="D1817" s="95"/>
      <c r="E1817" s="93">
        <f t="shared" si="260"/>
        <v>0</v>
      </c>
      <c r="F1817" s="95"/>
      <c r="G1817" s="95"/>
      <c r="H1817" s="95"/>
      <c r="I1817" s="93">
        <f t="shared" si="261"/>
        <v>0</v>
      </c>
      <c r="J1817" s="95"/>
      <c r="K1817" s="95"/>
      <c r="L1817" s="95"/>
      <c r="M1817" s="93">
        <f t="shared" si="262"/>
        <v>0</v>
      </c>
      <c r="N1817" s="95"/>
      <c r="O1817" s="95"/>
      <c r="P1817" s="95"/>
      <c r="Q1817" s="55" t="e">
        <f t="shared" si="263"/>
        <v>#DIV/0!</v>
      </c>
      <c r="R1817" s="55" t="e">
        <f t="shared" si="264"/>
        <v>#DIV/0!</v>
      </c>
      <c r="S1817" s="55" t="e">
        <f t="shared" si="265"/>
        <v>#DIV/0!</v>
      </c>
      <c r="T1817" s="55" t="e">
        <f t="shared" si="266"/>
        <v>#DIV/0!</v>
      </c>
      <c r="U1817" s="33" t="e">
        <f>M1817/#REF!%</f>
        <v>#REF!</v>
      </c>
    </row>
    <row r="1818" spans="1:21" ht="27.6" hidden="1" x14ac:dyDescent="0.3">
      <c r="A1818" s="76"/>
      <c r="B1818" s="34" t="s">
        <v>221</v>
      </c>
      <c r="C1818" s="39" t="s">
        <v>296</v>
      </c>
      <c r="D1818" s="95"/>
      <c r="E1818" s="93">
        <f t="shared" si="260"/>
        <v>0</v>
      </c>
      <c r="F1818" s="95"/>
      <c r="G1818" s="95"/>
      <c r="H1818" s="95"/>
      <c r="I1818" s="93">
        <f t="shared" si="261"/>
        <v>0</v>
      </c>
      <c r="J1818" s="95"/>
      <c r="K1818" s="95"/>
      <c r="L1818" s="95"/>
      <c r="M1818" s="93">
        <f t="shared" si="262"/>
        <v>0</v>
      </c>
      <c r="N1818" s="95"/>
      <c r="O1818" s="95"/>
      <c r="P1818" s="95"/>
      <c r="Q1818" s="55" t="e">
        <f t="shared" si="263"/>
        <v>#DIV/0!</v>
      </c>
      <c r="R1818" s="55" t="e">
        <f t="shared" si="264"/>
        <v>#DIV/0!</v>
      </c>
      <c r="S1818" s="55" t="e">
        <f t="shared" si="265"/>
        <v>#DIV/0!</v>
      </c>
      <c r="T1818" s="55" t="e">
        <f t="shared" si="266"/>
        <v>#DIV/0!</v>
      </c>
      <c r="U1818" s="33" t="e">
        <f>M1818/#REF!%</f>
        <v>#REF!</v>
      </c>
    </row>
    <row r="1819" spans="1:21" ht="27.6" hidden="1" x14ac:dyDescent="0.3">
      <c r="A1819" s="76"/>
      <c r="B1819" s="34" t="s">
        <v>222</v>
      </c>
      <c r="C1819" s="38" t="s">
        <v>297</v>
      </c>
      <c r="D1819" s="95"/>
      <c r="E1819" s="93">
        <f t="shared" si="260"/>
        <v>0</v>
      </c>
      <c r="F1819" s="95"/>
      <c r="G1819" s="95"/>
      <c r="H1819" s="95"/>
      <c r="I1819" s="93">
        <f t="shared" si="261"/>
        <v>0</v>
      </c>
      <c r="J1819" s="95"/>
      <c r="K1819" s="95"/>
      <c r="L1819" s="95"/>
      <c r="M1819" s="93">
        <f t="shared" si="262"/>
        <v>0</v>
      </c>
      <c r="N1819" s="95"/>
      <c r="O1819" s="95"/>
      <c r="P1819" s="95"/>
      <c r="Q1819" s="55" t="e">
        <f t="shared" si="263"/>
        <v>#DIV/0!</v>
      </c>
      <c r="R1819" s="55" t="e">
        <f t="shared" si="264"/>
        <v>#DIV/0!</v>
      </c>
      <c r="S1819" s="55" t="e">
        <f t="shared" si="265"/>
        <v>#DIV/0!</v>
      </c>
      <c r="T1819" s="55" t="e">
        <f t="shared" si="266"/>
        <v>#DIV/0!</v>
      </c>
      <c r="U1819" s="33" t="e">
        <f>M1819/#REF!%</f>
        <v>#REF!</v>
      </c>
    </row>
    <row r="1820" spans="1:21" ht="13.8" hidden="1" x14ac:dyDescent="0.3">
      <c r="A1820" s="76"/>
      <c r="B1820" s="34" t="s">
        <v>223</v>
      </c>
      <c r="C1820" s="38" t="s">
        <v>298</v>
      </c>
      <c r="D1820" s="95"/>
      <c r="E1820" s="93">
        <f t="shared" si="260"/>
        <v>0</v>
      </c>
      <c r="F1820" s="95"/>
      <c r="G1820" s="95"/>
      <c r="H1820" s="95"/>
      <c r="I1820" s="93">
        <f t="shared" si="261"/>
        <v>0</v>
      </c>
      <c r="J1820" s="95"/>
      <c r="K1820" s="95"/>
      <c r="L1820" s="95"/>
      <c r="M1820" s="93">
        <f t="shared" si="262"/>
        <v>0</v>
      </c>
      <c r="N1820" s="95"/>
      <c r="O1820" s="95"/>
      <c r="P1820" s="95"/>
      <c r="Q1820" s="55" t="e">
        <f t="shared" si="263"/>
        <v>#DIV/0!</v>
      </c>
      <c r="R1820" s="55" t="e">
        <f t="shared" si="264"/>
        <v>#DIV/0!</v>
      </c>
      <c r="S1820" s="55" t="e">
        <f t="shared" si="265"/>
        <v>#DIV/0!</v>
      </c>
      <c r="T1820" s="55" t="e">
        <f t="shared" si="266"/>
        <v>#DIV/0!</v>
      </c>
      <c r="U1820" s="33" t="e">
        <f>M1820/#REF!%</f>
        <v>#REF!</v>
      </c>
    </row>
    <row r="1821" spans="1:21" ht="13.8" hidden="1" x14ac:dyDescent="0.3">
      <c r="A1821" s="76"/>
      <c r="B1821" s="34" t="s">
        <v>224</v>
      </c>
      <c r="C1821" s="38" t="s">
        <v>324</v>
      </c>
      <c r="D1821" s="95"/>
      <c r="E1821" s="93">
        <f t="shared" si="260"/>
        <v>0</v>
      </c>
      <c r="F1821" s="95"/>
      <c r="G1821" s="95"/>
      <c r="H1821" s="95"/>
      <c r="I1821" s="93">
        <f t="shared" si="261"/>
        <v>0</v>
      </c>
      <c r="J1821" s="95"/>
      <c r="K1821" s="95"/>
      <c r="L1821" s="95"/>
      <c r="M1821" s="93">
        <f t="shared" si="262"/>
        <v>0</v>
      </c>
      <c r="N1821" s="95"/>
      <c r="O1821" s="95"/>
      <c r="P1821" s="95"/>
      <c r="Q1821" s="55" t="e">
        <f t="shared" si="263"/>
        <v>#DIV/0!</v>
      </c>
      <c r="R1821" s="55" t="e">
        <f t="shared" si="264"/>
        <v>#DIV/0!</v>
      </c>
      <c r="S1821" s="55" t="e">
        <f t="shared" si="265"/>
        <v>#DIV/0!</v>
      </c>
      <c r="T1821" s="55" t="e">
        <f t="shared" si="266"/>
        <v>#DIV/0!</v>
      </c>
      <c r="U1821" s="33" t="e">
        <f>M1821/#REF!%</f>
        <v>#REF!</v>
      </c>
    </row>
    <row r="1822" spans="1:21" ht="55.2" hidden="1" x14ac:dyDescent="0.3">
      <c r="A1822" s="76"/>
      <c r="B1822" s="34" t="s">
        <v>225</v>
      </c>
      <c r="C1822" s="38" t="s">
        <v>325</v>
      </c>
      <c r="D1822" s="95"/>
      <c r="E1822" s="93">
        <f t="shared" si="260"/>
        <v>0</v>
      </c>
      <c r="F1822" s="95"/>
      <c r="G1822" s="95"/>
      <c r="H1822" s="95"/>
      <c r="I1822" s="93">
        <f t="shared" si="261"/>
        <v>0</v>
      </c>
      <c r="J1822" s="95"/>
      <c r="K1822" s="95"/>
      <c r="L1822" s="95"/>
      <c r="M1822" s="93">
        <f t="shared" si="262"/>
        <v>0</v>
      </c>
      <c r="N1822" s="95"/>
      <c r="O1822" s="95"/>
      <c r="P1822" s="95"/>
      <c r="Q1822" s="55" t="e">
        <f t="shared" si="263"/>
        <v>#DIV/0!</v>
      </c>
      <c r="R1822" s="55" t="e">
        <f t="shared" si="264"/>
        <v>#DIV/0!</v>
      </c>
      <c r="S1822" s="55" t="e">
        <f t="shared" si="265"/>
        <v>#DIV/0!</v>
      </c>
      <c r="T1822" s="55" t="e">
        <f t="shared" si="266"/>
        <v>#DIV/0!</v>
      </c>
      <c r="U1822" s="33" t="e">
        <f>M1822/#REF!%</f>
        <v>#REF!</v>
      </c>
    </row>
    <row r="1823" spans="1:21" ht="55.2" hidden="1" x14ac:dyDescent="0.3">
      <c r="A1823" s="76"/>
      <c r="B1823" s="34" t="s">
        <v>226</v>
      </c>
      <c r="C1823" s="38" t="s">
        <v>326</v>
      </c>
      <c r="D1823" s="95"/>
      <c r="E1823" s="93">
        <f t="shared" si="260"/>
        <v>0</v>
      </c>
      <c r="F1823" s="95"/>
      <c r="G1823" s="95"/>
      <c r="H1823" s="95"/>
      <c r="I1823" s="93">
        <f t="shared" si="261"/>
        <v>0</v>
      </c>
      <c r="J1823" s="95"/>
      <c r="K1823" s="95"/>
      <c r="L1823" s="95"/>
      <c r="M1823" s="93">
        <f t="shared" si="262"/>
        <v>0</v>
      </c>
      <c r="N1823" s="95"/>
      <c r="O1823" s="95"/>
      <c r="P1823" s="95"/>
      <c r="Q1823" s="55" t="e">
        <f t="shared" si="263"/>
        <v>#DIV/0!</v>
      </c>
      <c r="R1823" s="55" t="e">
        <f t="shared" si="264"/>
        <v>#DIV/0!</v>
      </c>
      <c r="S1823" s="55" t="e">
        <f t="shared" si="265"/>
        <v>#DIV/0!</v>
      </c>
      <c r="T1823" s="55" t="e">
        <f t="shared" si="266"/>
        <v>#DIV/0!</v>
      </c>
      <c r="U1823" s="33" t="e">
        <f>M1823/#REF!%</f>
        <v>#REF!</v>
      </c>
    </row>
    <row r="1824" spans="1:21" ht="41.4" hidden="1" x14ac:dyDescent="0.3">
      <c r="A1824" s="76"/>
      <c r="B1824" s="34" t="s">
        <v>227</v>
      </c>
      <c r="C1824" s="39" t="s">
        <v>327</v>
      </c>
      <c r="D1824" s="95"/>
      <c r="E1824" s="93">
        <f t="shared" si="260"/>
        <v>0</v>
      </c>
      <c r="F1824" s="95"/>
      <c r="G1824" s="95"/>
      <c r="H1824" s="95"/>
      <c r="I1824" s="93">
        <f t="shared" si="261"/>
        <v>0</v>
      </c>
      <c r="J1824" s="95"/>
      <c r="K1824" s="95"/>
      <c r="L1824" s="95"/>
      <c r="M1824" s="93">
        <f t="shared" si="262"/>
        <v>0</v>
      </c>
      <c r="N1824" s="95"/>
      <c r="O1824" s="95"/>
      <c r="P1824" s="95"/>
      <c r="Q1824" s="55" t="e">
        <f t="shared" si="263"/>
        <v>#DIV/0!</v>
      </c>
      <c r="R1824" s="55" t="e">
        <f t="shared" si="264"/>
        <v>#DIV/0!</v>
      </c>
      <c r="S1824" s="55" t="e">
        <f t="shared" si="265"/>
        <v>#DIV/0!</v>
      </c>
      <c r="T1824" s="55" t="e">
        <f t="shared" si="266"/>
        <v>#DIV/0!</v>
      </c>
      <c r="U1824" s="33" t="e">
        <f>M1824/#REF!%</f>
        <v>#REF!</v>
      </c>
    </row>
    <row r="1825" spans="1:21" ht="27.6" hidden="1" x14ac:dyDescent="0.3">
      <c r="A1825" s="76"/>
      <c r="B1825" s="34" t="s">
        <v>228</v>
      </c>
      <c r="C1825" s="39" t="s">
        <v>328</v>
      </c>
      <c r="D1825" s="95"/>
      <c r="E1825" s="93">
        <f t="shared" si="260"/>
        <v>0</v>
      </c>
      <c r="F1825" s="95"/>
      <c r="G1825" s="95"/>
      <c r="H1825" s="95"/>
      <c r="I1825" s="93">
        <f t="shared" si="261"/>
        <v>0</v>
      </c>
      <c r="J1825" s="95"/>
      <c r="K1825" s="95"/>
      <c r="L1825" s="95"/>
      <c r="M1825" s="93">
        <f t="shared" si="262"/>
        <v>0</v>
      </c>
      <c r="N1825" s="95"/>
      <c r="O1825" s="95"/>
      <c r="P1825" s="95"/>
      <c r="Q1825" s="55" t="e">
        <f t="shared" si="263"/>
        <v>#DIV/0!</v>
      </c>
      <c r="R1825" s="55" t="e">
        <f t="shared" si="264"/>
        <v>#DIV/0!</v>
      </c>
      <c r="S1825" s="55" t="e">
        <f t="shared" si="265"/>
        <v>#DIV/0!</v>
      </c>
      <c r="T1825" s="55" t="e">
        <f t="shared" si="266"/>
        <v>#DIV/0!</v>
      </c>
      <c r="U1825" s="33" t="e">
        <f>M1825/#REF!%</f>
        <v>#REF!</v>
      </c>
    </row>
    <row r="1826" spans="1:21" ht="27.6" hidden="1" x14ac:dyDescent="0.3">
      <c r="A1826" s="76"/>
      <c r="B1826" s="34" t="s">
        <v>229</v>
      </c>
      <c r="C1826" s="39" t="s">
        <v>329</v>
      </c>
      <c r="D1826" s="95"/>
      <c r="E1826" s="93">
        <f t="shared" si="260"/>
        <v>0</v>
      </c>
      <c r="F1826" s="95"/>
      <c r="G1826" s="95"/>
      <c r="H1826" s="95"/>
      <c r="I1826" s="93">
        <f t="shared" si="261"/>
        <v>0</v>
      </c>
      <c r="J1826" s="95"/>
      <c r="K1826" s="95"/>
      <c r="L1826" s="95"/>
      <c r="M1826" s="93">
        <f t="shared" si="262"/>
        <v>0</v>
      </c>
      <c r="N1826" s="95"/>
      <c r="O1826" s="95"/>
      <c r="P1826" s="95"/>
      <c r="Q1826" s="55" t="e">
        <f t="shared" si="263"/>
        <v>#DIV/0!</v>
      </c>
      <c r="R1826" s="55" t="e">
        <f t="shared" si="264"/>
        <v>#DIV/0!</v>
      </c>
      <c r="S1826" s="55" t="e">
        <f t="shared" si="265"/>
        <v>#DIV/0!</v>
      </c>
      <c r="T1826" s="55" t="e">
        <f t="shared" si="266"/>
        <v>#DIV/0!</v>
      </c>
      <c r="U1826" s="33" t="e">
        <f>M1826/#REF!%</f>
        <v>#REF!</v>
      </c>
    </row>
    <row r="1827" spans="1:21" ht="55.2" hidden="1" x14ac:dyDescent="0.3">
      <c r="A1827" s="76"/>
      <c r="B1827" s="34" t="s">
        <v>230</v>
      </c>
      <c r="C1827" s="39" t="s">
        <v>330</v>
      </c>
      <c r="D1827" s="95"/>
      <c r="E1827" s="93">
        <f t="shared" si="260"/>
        <v>0</v>
      </c>
      <c r="F1827" s="95"/>
      <c r="G1827" s="95"/>
      <c r="H1827" s="95"/>
      <c r="I1827" s="93">
        <f t="shared" si="261"/>
        <v>0</v>
      </c>
      <c r="J1827" s="95"/>
      <c r="K1827" s="95"/>
      <c r="L1827" s="95"/>
      <c r="M1827" s="93">
        <f t="shared" si="262"/>
        <v>0</v>
      </c>
      <c r="N1827" s="95"/>
      <c r="O1827" s="95"/>
      <c r="P1827" s="95"/>
      <c r="Q1827" s="55" t="e">
        <f t="shared" si="263"/>
        <v>#DIV/0!</v>
      </c>
      <c r="R1827" s="55" t="e">
        <f t="shared" si="264"/>
        <v>#DIV/0!</v>
      </c>
      <c r="S1827" s="55" t="e">
        <f t="shared" si="265"/>
        <v>#DIV/0!</v>
      </c>
      <c r="T1827" s="55" t="e">
        <f t="shared" si="266"/>
        <v>#DIV/0!</v>
      </c>
      <c r="U1827" s="33" t="e">
        <f>M1827/#REF!%</f>
        <v>#REF!</v>
      </c>
    </row>
    <row r="1828" spans="1:21" ht="55.2" hidden="1" x14ac:dyDescent="0.3">
      <c r="A1828" s="76"/>
      <c r="B1828" s="34" t="s">
        <v>231</v>
      </c>
      <c r="C1828" s="39" t="s">
        <v>331</v>
      </c>
      <c r="D1828" s="95"/>
      <c r="E1828" s="93">
        <f t="shared" si="260"/>
        <v>0</v>
      </c>
      <c r="F1828" s="95"/>
      <c r="G1828" s="95"/>
      <c r="H1828" s="95"/>
      <c r="I1828" s="93">
        <f t="shared" si="261"/>
        <v>0</v>
      </c>
      <c r="J1828" s="95"/>
      <c r="K1828" s="95"/>
      <c r="L1828" s="95"/>
      <c r="M1828" s="93">
        <f t="shared" si="262"/>
        <v>0</v>
      </c>
      <c r="N1828" s="95"/>
      <c r="O1828" s="95"/>
      <c r="P1828" s="95"/>
      <c r="Q1828" s="55" t="e">
        <f t="shared" si="263"/>
        <v>#DIV/0!</v>
      </c>
      <c r="R1828" s="55" t="e">
        <f t="shared" si="264"/>
        <v>#DIV/0!</v>
      </c>
      <c r="S1828" s="55" t="e">
        <f t="shared" si="265"/>
        <v>#DIV/0!</v>
      </c>
      <c r="T1828" s="55" t="e">
        <f t="shared" si="266"/>
        <v>#DIV/0!</v>
      </c>
      <c r="U1828" s="33" t="e">
        <f>M1828/#REF!%</f>
        <v>#REF!</v>
      </c>
    </row>
    <row r="1829" spans="1:21" ht="82.8" hidden="1" x14ac:dyDescent="0.3">
      <c r="A1829" s="76"/>
      <c r="B1829" s="34" t="s">
        <v>232</v>
      </c>
      <c r="C1829" s="39" t="s">
        <v>332</v>
      </c>
      <c r="D1829" s="95"/>
      <c r="E1829" s="93">
        <f t="shared" si="260"/>
        <v>0</v>
      </c>
      <c r="F1829" s="95"/>
      <c r="G1829" s="95"/>
      <c r="H1829" s="95"/>
      <c r="I1829" s="93">
        <f t="shared" si="261"/>
        <v>0</v>
      </c>
      <c r="J1829" s="95"/>
      <c r="K1829" s="95"/>
      <c r="L1829" s="95"/>
      <c r="M1829" s="93">
        <f t="shared" si="262"/>
        <v>0</v>
      </c>
      <c r="N1829" s="95"/>
      <c r="O1829" s="95"/>
      <c r="P1829" s="95"/>
      <c r="Q1829" s="55" t="e">
        <f t="shared" si="263"/>
        <v>#DIV/0!</v>
      </c>
      <c r="R1829" s="55" t="e">
        <f t="shared" si="264"/>
        <v>#DIV/0!</v>
      </c>
      <c r="S1829" s="55" t="e">
        <f t="shared" si="265"/>
        <v>#DIV/0!</v>
      </c>
      <c r="T1829" s="55" t="e">
        <f t="shared" si="266"/>
        <v>#DIV/0!</v>
      </c>
      <c r="U1829" s="33" t="e">
        <f>M1829/#REF!%</f>
        <v>#REF!</v>
      </c>
    </row>
    <row r="1830" spans="1:21" ht="41.4" hidden="1" x14ac:dyDescent="0.3">
      <c r="A1830" s="76"/>
      <c r="B1830" s="34" t="s">
        <v>233</v>
      </c>
      <c r="C1830" s="38" t="s">
        <v>333</v>
      </c>
      <c r="D1830" s="95"/>
      <c r="E1830" s="93">
        <f t="shared" si="260"/>
        <v>0</v>
      </c>
      <c r="F1830" s="95"/>
      <c r="G1830" s="95"/>
      <c r="H1830" s="95"/>
      <c r="I1830" s="93">
        <f t="shared" si="261"/>
        <v>0</v>
      </c>
      <c r="J1830" s="95"/>
      <c r="K1830" s="95"/>
      <c r="L1830" s="95"/>
      <c r="M1830" s="93">
        <f t="shared" si="262"/>
        <v>0</v>
      </c>
      <c r="N1830" s="95"/>
      <c r="O1830" s="95"/>
      <c r="P1830" s="95"/>
      <c r="Q1830" s="55" t="e">
        <f t="shared" si="263"/>
        <v>#DIV/0!</v>
      </c>
      <c r="R1830" s="55" t="e">
        <f t="shared" si="264"/>
        <v>#DIV/0!</v>
      </c>
      <c r="S1830" s="55" t="e">
        <f t="shared" si="265"/>
        <v>#DIV/0!</v>
      </c>
      <c r="T1830" s="55" t="e">
        <f t="shared" si="266"/>
        <v>#DIV/0!</v>
      </c>
      <c r="U1830" s="33" t="e">
        <f>M1830/#REF!%</f>
        <v>#REF!</v>
      </c>
    </row>
    <row r="1831" spans="1:21" ht="41.4" hidden="1" x14ac:dyDescent="0.3">
      <c r="A1831" s="76"/>
      <c r="B1831" s="34" t="s">
        <v>234</v>
      </c>
      <c r="C1831" s="38" t="s">
        <v>334</v>
      </c>
      <c r="D1831" s="95"/>
      <c r="E1831" s="93">
        <f t="shared" si="260"/>
        <v>0</v>
      </c>
      <c r="F1831" s="95"/>
      <c r="G1831" s="95"/>
      <c r="H1831" s="95"/>
      <c r="I1831" s="93">
        <f t="shared" si="261"/>
        <v>0</v>
      </c>
      <c r="J1831" s="95"/>
      <c r="K1831" s="95"/>
      <c r="L1831" s="95"/>
      <c r="M1831" s="93">
        <f t="shared" si="262"/>
        <v>0</v>
      </c>
      <c r="N1831" s="95"/>
      <c r="O1831" s="95"/>
      <c r="P1831" s="95"/>
      <c r="Q1831" s="55" t="e">
        <f t="shared" si="263"/>
        <v>#DIV/0!</v>
      </c>
      <c r="R1831" s="55" t="e">
        <f t="shared" si="264"/>
        <v>#DIV/0!</v>
      </c>
      <c r="S1831" s="55" t="e">
        <f t="shared" si="265"/>
        <v>#DIV/0!</v>
      </c>
      <c r="T1831" s="55" t="e">
        <f t="shared" si="266"/>
        <v>#DIV/0!</v>
      </c>
      <c r="U1831" s="33" t="e">
        <f>M1831/#REF!%</f>
        <v>#REF!</v>
      </c>
    </row>
    <row r="1832" spans="1:21" ht="27.6" hidden="1" x14ac:dyDescent="0.3">
      <c r="A1832" s="76"/>
      <c r="B1832" s="34" t="s">
        <v>235</v>
      </c>
      <c r="C1832" s="39" t="s">
        <v>335</v>
      </c>
      <c r="D1832" s="95"/>
      <c r="E1832" s="93">
        <f t="shared" si="260"/>
        <v>0</v>
      </c>
      <c r="F1832" s="95"/>
      <c r="G1832" s="95"/>
      <c r="H1832" s="95"/>
      <c r="I1832" s="93">
        <f t="shared" si="261"/>
        <v>0</v>
      </c>
      <c r="J1832" s="95"/>
      <c r="K1832" s="95"/>
      <c r="L1832" s="95"/>
      <c r="M1832" s="93">
        <f t="shared" si="262"/>
        <v>0</v>
      </c>
      <c r="N1832" s="95"/>
      <c r="O1832" s="95"/>
      <c r="P1832" s="95"/>
      <c r="Q1832" s="55" t="e">
        <f t="shared" si="263"/>
        <v>#DIV/0!</v>
      </c>
      <c r="R1832" s="55" t="e">
        <f t="shared" si="264"/>
        <v>#DIV/0!</v>
      </c>
      <c r="S1832" s="55" t="e">
        <f t="shared" si="265"/>
        <v>#DIV/0!</v>
      </c>
      <c r="T1832" s="55" t="e">
        <f t="shared" si="266"/>
        <v>#DIV/0!</v>
      </c>
      <c r="U1832" s="33" t="e">
        <f>M1832/#REF!%</f>
        <v>#REF!</v>
      </c>
    </row>
    <row r="1833" spans="1:21" ht="55.2" hidden="1" x14ac:dyDescent="0.3">
      <c r="A1833" s="76"/>
      <c r="B1833" s="34" t="s">
        <v>236</v>
      </c>
      <c r="C1833" s="39" t="s">
        <v>336</v>
      </c>
      <c r="D1833" s="95"/>
      <c r="E1833" s="93">
        <f t="shared" si="260"/>
        <v>0</v>
      </c>
      <c r="F1833" s="95"/>
      <c r="G1833" s="95"/>
      <c r="H1833" s="95"/>
      <c r="I1833" s="93">
        <f t="shared" si="261"/>
        <v>0</v>
      </c>
      <c r="J1833" s="95"/>
      <c r="K1833" s="95"/>
      <c r="L1833" s="95"/>
      <c r="M1833" s="93">
        <f t="shared" si="262"/>
        <v>0</v>
      </c>
      <c r="N1833" s="95"/>
      <c r="O1833" s="95"/>
      <c r="P1833" s="95"/>
      <c r="Q1833" s="55" t="e">
        <f t="shared" si="263"/>
        <v>#DIV/0!</v>
      </c>
      <c r="R1833" s="55" t="e">
        <f t="shared" si="264"/>
        <v>#DIV/0!</v>
      </c>
      <c r="S1833" s="55" t="e">
        <f t="shared" si="265"/>
        <v>#DIV/0!</v>
      </c>
      <c r="T1833" s="55" t="e">
        <f t="shared" si="266"/>
        <v>#DIV/0!</v>
      </c>
      <c r="U1833" s="33" t="e">
        <f>M1833/#REF!%</f>
        <v>#REF!</v>
      </c>
    </row>
    <row r="1834" spans="1:21" ht="27.6" hidden="1" x14ac:dyDescent="0.3">
      <c r="A1834" s="76"/>
      <c r="B1834" s="34" t="s">
        <v>237</v>
      </c>
      <c r="C1834" s="39" t="s">
        <v>337</v>
      </c>
      <c r="D1834" s="95"/>
      <c r="E1834" s="93">
        <f t="shared" si="260"/>
        <v>0</v>
      </c>
      <c r="F1834" s="95"/>
      <c r="G1834" s="95"/>
      <c r="H1834" s="95"/>
      <c r="I1834" s="93">
        <f t="shared" si="261"/>
        <v>0</v>
      </c>
      <c r="J1834" s="95"/>
      <c r="K1834" s="95"/>
      <c r="L1834" s="95"/>
      <c r="M1834" s="93">
        <f t="shared" si="262"/>
        <v>0</v>
      </c>
      <c r="N1834" s="95"/>
      <c r="O1834" s="95"/>
      <c r="P1834" s="95"/>
      <c r="Q1834" s="55" t="e">
        <f t="shared" si="263"/>
        <v>#DIV/0!</v>
      </c>
      <c r="R1834" s="55" t="e">
        <f t="shared" si="264"/>
        <v>#DIV/0!</v>
      </c>
      <c r="S1834" s="55" t="e">
        <f t="shared" si="265"/>
        <v>#DIV/0!</v>
      </c>
      <c r="T1834" s="55" t="e">
        <f t="shared" si="266"/>
        <v>#DIV/0!</v>
      </c>
      <c r="U1834" s="33" t="e">
        <f>M1834/#REF!%</f>
        <v>#REF!</v>
      </c>
    </row>
    <row r="1835" spans="1:21" ht="82.8" hidden="1" x14ac:dyDescent="0.3">
      <c r="A1835" s="76"/>
      <c r="B1835" s="34" t="s">
        <v>238</v>
      </c>
      <c r="C1835" s="39" t="s">
        <v>338</v>
      </c>
      <c r="D1835" s="95"/>
      <c r="E1835" s="93">
        <f t="shared" si="260"/>
        <v>0</v>
      </c>
      <c r="F1835" s="95"/>
      <c r="G1835" s="95"/>
      <c r="H1835" s="95"/>
      <c r="I1835" s="93">
        <f t="shared" si="261"/>
        <v>0</v>
      </c>
      <c r="J1835" s="95"/>
      <c r="K1835" s="95"/>
      <c r="L1835" s="95"/>
      <c r="M1835" s="93">
        <f t="shared" si="262"/>
        <v>0</v>
      </c>
      <c r="N1835" s="95"/>
      <c r="O1835" s="95"/>
      <c r="P1835" s="95"/>
      <c r="Q1835" s="55" t="e">
        <f t="shared" si="263"/>
        <v>#DIV/0!</v>
      </c>
      <c r="R1835" s="55" t="e">
        <f t="shared" si="264"/>
        <v>#DIV/0!</v>
      </c>
      <c r="S1835" s="55" t="e">
        <f t="shared" si="265"/>
        <v>#DIV/0!</v>
      </c>
      <c r="T1835" s="55" t="e">
        <f t="shared" si="266"/>
        <v>#DIV/0!</v>
      </c>
      <c r="U1835" s="33" t="e">
        <f>M1835/#REF!%</f>
        <v>#REF!</v>
      </c>
    </row>
    <row r="1836" spans="1:21" ht="27.6" hidden="1" x14ac:dyDescent="0.3">
      <c r="A1836" s="76"/>
      <c r="B1836" s="34" t="s">
        <v>239</v>
      </c>
      <c r="C1836" s="39" t="s">
        <v>339</v>
      </c>
      <c r="D1836" s="95"/>
      <c r="E1836" s="93">
        <f t="shared" si="260"/>
        <v>0</v>
      </c>
      <c r="F1836" s="95"/>
      <c r="G1836" s="95"/>
      <c r="H1836" s="95"/>
      <c r="I1836" s="93">
        <f t="shared" si="261"/>
        <v>0</v>
      </c>
      <c r="J1836" s="95"/>
      <c r="K1836" s="95"/>
      <c r="L1836" s="95"/>
      <c r="M1836" s="93">
        <f t="shared" si="262"/>
        <v>0</v>
      </c>
      <c r="N1836" s="95"/>
      <c r="O1836" s="95"/>
      <c r="P1836" s="95"/>
      <c r="Q1836" s="55" t="e">
        <f t="shared" si="263"/>
        <v>#DIV/0!</v>
      </c>
      <c r="R1836" s="55" t="e">
        <f t="shared" si="264"/>
        <v>#DIV/0!</v>
      </c>
      <c r="S1836" s="55" t="e">
        <f t="shared" si="265"/>
        <v>#DIV/0!</v>
      </c>
      <c r="T1836" s="55" t="e">
        <f t="shared" si="266"/>
        <v>#DIV/0!</v>
      </c>
      <c r="U1836" s="33" t="e">
        <f>M1836/#REF!%</f>
        <v>#REF!</v>
      </c>
    </row>
    <row r="1837" spans="1:21" ht="82.8" hidden="1" x14ac:dyDescent="0.3">
      <c r="A1837" s="76"/>
      <c r="B1837" s="34" t="s">
        <v>240</v>
      </c>
      <c r="C1837" s="39" t="s">
        <v>340</v>
      </c>
      <c r="D1837" s="95"/>
      <c r="E1837" s="93">
        <f t="shared" si="260"/>
        <v>0</v>
      </c>
      <c r="F1837" s="95"/>
      <c r="G1837" s="95"/>
      <c r="H1837" s="95"/>
      <c r="I1837" s="93">
        <f t="shared" si="261"/>
        <v>0</v>
      </c>
      <c r="J1837" s="95"/>
      <c r="K1837" s="95"/>
      <c r="L1837" s="95"/>
      <c r="M1837" s="93">
        <f t="shared" si="262"/>
        <v>0</v>
      </c>
      <c r="N1837" s="95"/>
      <c r="O1837" s="95"/>
      <c r="P1837" s="95"/>
      <c r="Q1837" s="55" t="e">
        <f t="shared" si="263"/>
        <v>#DIV/0!</v>
      </c>
      <c r="R1837" s="55" t="e">
        <f t="shared" si="264"/>
        <v>#DIV/0!</v>
      </c>
      <c r="S1837" s="55" t="e">
        <f t="shared" si="265"/>
        <v>#DIV/0!</v>
      </c>
      <c r="T1837" s="55" t="e">
        <f t="shared" si="266"/>
        <v>#DIV/0!</v>
      </c>
      <c r="U1837" s="33" t="e">
        <f>M1837/#REF!%</f>
        <v>#REF!</v>
      </c>
    </row>
    <row r="1838" spans="1:21" ht="27.6" hidden="1" x14ac:dyDescent="0.3">
      <c r="A1838" s="76"/>
      <c r="B1838" s="34" t="s">
        <v>241</v>
      </c>
      <c r="C1838" s="39" t="s">
        <v>341</v>
      </c>
      <c r="D1838" s="95"/>
      <c r="E1838" s="93">
        <f t="shared" si="260"/>
        <v>0</v>
      </c>
      <c r="F1838" s="95"/>
      <c r="G1838" s="95"/>
      <c r="H1838" s="95"/>
      <c r="I1838" s="93">
        <f t="shared" si="261"/>
        <v>0</v>
      </c>
      <c r="J1838" s="95"/>
      <c r="K1838" s="95"/>
      <c r="L1838" s="95"/>
      <c r="M1838" s="93">
        <f t="shared" si="262"/>
        <v>0</v>
      </c>
      <c r="N1838" s="95"/>
      <c r="O1838" s="95"/>
      <c r="P1838" s="95"/>
      <c r="Q1838" s="55" t="e">
        <f t="shared" si="263"/>
        <v>#DIV/0!</v>
      </c>
      <c r="R1838" s="55" t="e">
        <f t="shared" si="264"/>
        <v>#DIV/0!</v>
      </c>
      <c r="S1838" s="55" t="e">
        <f t="shared" si="265"/>
        <v>#DIV/0!</v>
      </c>
      <c r="T1838" s="55" t="e">
        <f t="shared" si="266"/>
        <v>#DIV/0!</v>
      </c>
      <c r="U1838" s="33" t="e">
        <f>M1838/#REF!%</f>
        <v>#REF!</v>
      </c>
    </row>
    <row r="1839" spans="1:21" ht="27.6" hidden="1" x14ac:dyDescent="0.3">
      <c r="A1839" s="76"/>
      <c r="B1839" s="34" t="s">
        <v>242</v>
      </c>
      <c r="C1839" s="39" t="s">
        <v>342</v>
      </c>
      <c r="D1839" s="95"/>
      <c r="E1839" s="93">
        <f t="shared" si="260"/>
        <v>0</v>
      </c>
      <c r="F1839" s="95"/>
      <c r="G1839" s="95"/>
      <c r="H1839" s="95"/>
      <c r="I1839" s="93">
        <f t="shared" si="261"/>
        <v>0</v>
      </c>
      <c r="J1839" s="95"/>
      <c r="K1839" s="95"/>
      <c r="L1839" s="95"/>
      <c r="M1839" s="93">
        <f t="shared" si="262"/>
        <v>0</v>
      </c>
      <c r="N1839" s="95"/>
      <c r="O1839" s="95"/>
      <c r="P1839" s="95"/>
      <c r="Q1839" s="55" t="e">
        <f t="shared" si="263"/>
        <v>#DIV/0!</v>
      </c>
      <c r="R1839" s="55" t="e">
        <f t="shared" si="264"/>
        <v>#DIV/0!</v>
      </c>
      <c r="S1839" s="55" t="e">
        <f t="shared" si="265"/>
        <v>#DIV/0!</v>
      </c>
      <c r="T1839" s="55" t="e">
        <f t="shared" si="266"/>
        <v>#DIV/0!</v>
      </c>
      <c r="U1839" s="33" t="e">
        <f>M1839/#REF!%</f>
        <v>#REF!</v>
      </c>
    </row>
    <row r="1840" spans="1:21" ht="27.6" hidden="1" x14ac:dyDescent="0.3">
      <c r="A1840" s="76"/>
      <c r="B1840" s="34" t="s">
        <v>243</v>
      </c>
      <c r="C1840" s="39" t="s">
        <v>343</v>
      </c>
      <c r="D1840" s="95"/>
      <c r="E1840" s="93">
        <f t="shared" si="260"/>
        <v>0</v>
      </c>
      <c r="F1840" s="95"/>
      <c r="G1840" s="95"/>
      <c r="H1840" s="95"/>
      <c r="I1840" s="93">
        <f t="shared" si="261"/>
        <v>0</v>
      </c>
      <c r="J1840" s="95"/>
      <c r="K1840" s="95"/>
      <c r="L1840" s="95"/>
      <c r="M1840" s="93">
        <f t="shared" si="262"/>
        <v>0</v>
      </c>
      <c r="N1840" s="95"/>
      <c r="O1840" s="95"/>
      <c r="P1840" s="95"/>
      <c r="Q1840" s="55" t="e">
        <f t="shared" si="263"/>
        <v>#DIV/0!</v>
      </c>
      <c r="R1840" s="55" t="e">
        <f t="shared" si="264"/>
        <v>#DIV/0!</v>
      </c>
      <c r="S1840" s="55" t="e">
        <f t="shared" si="265"/>
        <v>#DIV/0!</v>
      </c>
      <c r="T1840" s="55" t="e">
        <f t="shared" si="266"/>
        <v>#DIV/0!</v>
      </c>
      <c r="U1840" s="33" t="e">
        <f>M1840/#REF!%</f>
        <v>#REF!</v>
      </c>
    </row>
    <row r="1841" spans="1:21" ht="27.6" hidden="1" x14ac:dyDescent="0.3">
      <c r="A1841" s="76"/>
      <c r="B1841" s="34" t="s">
        <v>244</v>
      </c>
      <c r="C1841" s="39" t="s">
        <v>344</v>
      </c>
      <c r="D1841" s="95"/>
      <c r="E1841" s="93">
        <f t="shared" si="260"/>
        <v>0</v>
      </c>
      <c r="F1841" s="95"/>
      <c r="G1841" s="95"/>
      <c r="H1841" s="95"/>
      <c r="I1841" s="93">
        <f t="shared" si="261"/>
        <v>0</v>
      </c>
      <c r="J1841" s="95"/>
      <c r="K1841" s="95"/>
      <c r="L1841" s="95"/>
      <c r="M1841" s="93">
        <f t="shared" si="262"/>
        <v>0</v>
      </c>
      <c r="N1841" s="95"/>
      <c r="O1841" s="95"/>
      <c r="P1841" s="95"/>
      <c r="Q1841" s="55" t="e">
        <f t="shared" si="263"/>
        <v>#DIV/0!</v>
      </c>
      <c r="R1841" s="55" t="e">
        <f t="shared" si="264"/>
        <v>#DIV/0!</v>
      </c>
      <c r="S1841" s="55" t="e">
        <f t="shared" si="265"/>
        <v>#DIV/0!</v>
      </c>
      <c r="T1841" s="55" t="e">
        <f t="shared" si="266"/>
        <v>#DIV/0!</v>
      </c>
      <c r="U1841" s="33" t="e">
        <f>M1841/#REF!%</f>
        <v>#REF!</v>
      </c>
    </row>
    <row r="1842" spans="1:21" ht="27.6" hidden="1" x14ac:dyDescent="0.3">
      <c r="A1842" s="76"/>
      <c r="B1842" s="34" t="s">
        <v>245</v>
      </c>
      <c r="C1842" s="39" t="s">
        <v>345</v>
      </c>
      <c r="D1842" s="95"/>
      <c r="E1842" s="93">
        <f t="shared" si="260"/>
        <v>0</v>
      </c>
      <c r="F1842" s="95"/>
      <c r="G1842" s="95"/>
      <c r="H1842" s="95"/>
      <c r="I1842" s="93">
        <f t="shared" si="261"/>
        <v>0</v>
      </c>
      <c r="J1842" s="95"/>
      <c r="K1842" s="95"/>
      <c r="L1842" s="95"/>
      <c r="M1842" s="93">
        <f t="shared" si="262"/>
        <v>0</v>
      </c>
      <c r="N1842" s="95"/>
      <c r="O1842" s="95"/>
      <c r="P1842" s="95"/>
      <c r="Q1842" s="55" t="e">
        <f t="shared" si="263"/>
        <v>#DIV/0!</v>
      </c>
      <c r="R1842" s="55" t="e">
        <f t="shared" si="264"/>
        <v>#DIV/0!</v>
      </c>
      <c r="S1842" s="55" t="e">
        <f t="shared" si="265"/>
        <v>#DIV/0!</v>
      </c>
      <c r="T1842" s="55" t="e">
        <f t="shared" si="266"/>
        <v>#DIV/0!</v>
      </c>
      <c r="U1842" s="33" t="e">
        <f>M1842/#REF!%</f>
        <v>#REF!</v>
      </c>
    </row>
    <row r="1843" spans="1:21" ht="69" hidden="1" x14ac:dyDescent="0.3">
      <c r="A1843" s="76"/>
      <c r="B1843" s="34" t="s">
        <v>246</v>
      </c>
      <c r="C1843" s="39" t="s">
        <v>346</v>
      </c>
      <c r="D1843" s="95"/>
      <c r="E1843" s="93">
        <f t="shared" si="260"/>
        <v>0</v>
      </c>
      <c r="F1843" s="95"/>
      <c r="G1843" s="95"/>
      <c r="H1843" s="95"/>
      <c r="I1843" s="93">
        <f t="shared" si="261"/>
        <v>0</v>
      </c>
      <c r="J1843" s="95"/>
      <c r="K1843" s="95"/>
      <c r="L1843" s="95"/>
      <c r="M1843" s="93">
        <f t="shared" si="262"/>
        <v>0</v>
      </c>
      <c r="N1843" s="95"/>
      <c r="O1843" s="95"/>
      <c r="P1843" s="95"/>
      <c r="Q1843" s="55" t="e">
        <f t="shared" si="263"/>
        <v>#DIV/0!</v>
      </c>
      <c r="R1843" s="55" t="e">
        <f t="shared" si="264"/>
        <v>#DIV/0!</v>
      </c>
      <c r="S1843" s="55" t="e">
        <f t="shared" si="265"/>
        <v>#DIV/0!</v>
      </c>
      <c r="T1843" s="55" t="e">
        <f t="shared" si="266"/>
        <v>#DIV/0!</v>
      </c>
      <c r="U1843" s="33" t="e">
        <f>M1843/#REF!%</f>
        <v>#REF!</v>
      </c>
    </row>
    <row r="1844" spans="1:21" ht="13.8" hidden="1" x14ac:dyDescent="0.3">
      <c r="A1844" s="76"/>
      <c r="B1844" s="34" t="s">
        <v>247</v>
      </c>
      <c r="C1844" s="37" t="s">
        <v>347</v>
      </c>
      <c r="D1844" s="95"/>
      <c r="E1844" s="93">
        <f t="shared" si="260"/>
        <v>0</v>
      </c>
      <c r="F1844" s="95"/>
      <c r="G1844" s="95"/>
      <c r="H1844" s="95"/>
      <c r="I1844" s="93">
        <f t="shared" si="261"/>
        <v>0</v>
      </c>
      <c r="J1844" s="95"/>
      <c r="K1844" s="95"/>
      <c r="L1844" s="95"/>
      <c r="M1844" s="93">
        <f t="shared" si="262"/>
        <v>0</v>
      </c>
      <c r="N1844" s="95"/>
      <c r="O1844" s="95"/>
      <c r="P1844" s="95"/>
      <c r="Q1844" s="55" t="e">
        <f t="shared" si="263"/>
        <v>#DIV/0!</v>
      </c>
      <c r="R1844" s="55" t="e">
        <f t="shared" si="264"/>
        <v>#DIV/0!</v>
      </c>
      <c r="S1844" s="55" t="e">
        <f t="shared" si="265"/>
        <v>#DIV/0!</v>
      </c>
      <c r="T1844" s="55" t="e">
        <f t="shared" si="266"/>
        <v>#DIV/0!</v>
      </c>
      <c r="U1844" s="33" t="e">
        <f>M1844/#REF!%</f>
        <v>#REF!</v>
      </c>
    </row>
    <row r="1845" spans="1:21" ht="13.8" hidden="1" x14ac:dyDescent="0.3">
      <c r="A1845" s="76"/>
      <c r="B1845" s="34" t="s">
        <v>251</v>
      </c>
      <c r="C1845" s="37" t="s">
        <v>348</v>
      </c>
      <c r="D1845" s="95"/>
      <c r="E1845" s="93">
        <f t="shared" si="260"/>
        <v>0</v>
      </c>
      <c r="F1845" s="95"/>
      <c r="G1845" s="95"/>
      <c r="H1845" s="95"/>
      <c r="I1845" s="93">
        <f t="shared" si="261"/>
        <v>0</v>
      </c>
      <c r="J1845" s="95"/>
      <c r="K1845" s="95"/>
      <c r="L1845" s="95"/>
      <c r="M1845" s="93">
        <f t="shared" si="262"/>
        <v>0</v>
      </c>
      <c r="N1845" s="95"/>
      <c r="O1845" s="95"/>
      <c r="P1845" s="95"/>
      <c r="Q1845" s="55" t="e">
        <f t="shared" si="263"/>
        <v>#DIV/0!</v>
      </c>
      <c r="R1845" s="55" t="e">
        <f t="shared" si="264"/>
        <v>#DIV/0!</v>
      </c>
      <c r="S1845" s="55" t="e">
        <f t="shared" si="265"/>
        <v>#DIV/0!</v>
      </c>
      <c r="T1845" s="55" t="e">
        <f t="shared" si="266"/>
        <v>#DIV/0!</v>
      </c>
      <c r="U1845" s="33" t="e">
        <f>M1845/#REF!%</f>
        <v>#REF!</v>
      </c>
    </row>
    <row r="1846" spans="1:21" ht="13.8" hidden="1" x14ac:dyDescent="0.3">
      <c r="A1846" s="76"/>
      <c r="B1846" s="34" t="s">
        <v>252</v>
      </c>
      <c r="C1846" s="38" t="s">
        <v>349</v>
      </c>
      <c r="D1846" s="95"/>
      <c r="E1846" s="93">
        <f t="shared" si="260"/>
        <v>0</v>
      </c>
      <c r="F1846" s="95"/>
      <c r="G1846" s="95"/>
      <c r="H1846" s="95"/>
      <c r="I1846" s="93">
        <f t="shared" si="261"/>
        <v>0</v>
      </c>
      <c r="J1846" s="95"/>
      <c r="K1846" s="95"/>
      <c r="L1846" s="95"/>
      <c r="M1846" s="93">
        <f t="shared" si="262"/>
        <v>0</v>
      </c>
      <c r="N1846" s="95"/>
      <c r="O1846" s="95"/>
      <c r="P1846" s="95"/>
      <c r="Q1846" s="55" t="e">
        <f t="shared" si="263"/>
        <v>#DIV/0!</v>
      </c>
      <c r="R1846" s="55" t="e">
        <f t="shared" si="264"/>
        <v>#DIV/0!</v>
      </c>
      <c r="S1846" s="55" t="e">
        <f t="shared" si="265"/>
        <v>#DIV/0!</v>
      </c>
      <c r="T1846" s="55" t="e">
        <f t="shared" si="266"/>
        <v>#DIV/0!</v>
      </c>
      <c r="U1846" s="33" t="e">
        <f>M1846/#REF!%</f>
        <v>#REF!</v>
      </c>
    </row>
    <row r="1847" spans="1:21" ht="27.6" hidden="1" x14ac:dyDescent="0.3">
      <c r="A1847" s="76"/>
      <c r="B1847" s="34" t="s">
        <v>253</v>
      </c>
      <c r="C1847" s="39" t="s">
        <v>350</v>
      </c>
      <c r="D1847" s="95"/>
      <c r="E1847" s="93">
        <f t="shared" si="260"/>
        <v>0</v>
      </c>
      <c r="F1847" s="95"/>
      <c r="G1847" s="95"/>
      <c r="H1847" s="95"/>
      <c r="I1847" s="93">
        <f t="shared" si="261"/>
        <v>0</v>
      </c>
      <c r="J1847" s="95"/>
      <c r="K1847" s="95"/>
      <c r="L1847" s="95"/>
      <c r="M1847" s="93">
        <f t="shared" si="262"/>
        <v>0</v>
      </c>
      <c r="N1847" s="95"/>
      <c r="O1847" s="95"/>
      <c r="P1847" s="95"/>
      <c r="Q1847" s="55" t="e">
        <f t="shared" si="263"/>
        <v>#DIV/0!</v>
      </c>
      <c r="R1847" s="55" t="e">
        <f t="shared" si="264"/>
        <v>#DIV/0!</v>
      </c>
      <c r="S1847" s="55" t="e">
        <f t="shared" si="265"/>
        <v>#DIV/0!</v>
      </c>
      <c r="T1847" s="55" t="e">
        <f t="shared" si="266"/>
        <v>#DIV/0!</v>
      </c>
      <c r="U1847" s="33" t="e">
        <f>M1847/#REF!%</f>
        <v>#REF!</v>
      </c>
    </row>
    <row r="1848" spans="1:21" ht="27.6" hidden="1" x14ac:dyDescent="0.3">
      <c r="A1848" s="76"/>
      <c r="B1848" s="34" t="s">
        <v>254</v>
      </c>
      <c r="C1848" s="39" t="s">
        <v>351</v>
      </c>
      <c r="D1848" s="95"/>
      <c r="E1848" s="93">
        <f t="shared" si="260"/>
        <v>0</v>
      </c>
      <c r="F1848" s="95"/>
      <c r="G1848" s="95"/>
      <c r="H1848" s="95"/>
      <c r="I1848" s="93">
        <f t="shared" si="261"/>
        <v>0</v>
      </c>
      <c r="J1848" s="95"/>
      <c r="K1848" s="95"/>
      <c r="L1848" s="95"/>
      <c r="M1848" s="93">
        <f t="shared" si="262"/>
        <v>0</v>
      </c>
      <c r="N1848" s="95"/>
      <c r="O1848" s="95"/>
      <c r="P1848" s="95"/>
      <c r="Q1848" s="55" t="e">
        <f t="shared" si="263"/>
        <v>#DIV/0!</v>
      </c>
      <c r="R1848" s="55" t="e">
        <f t="shared" si="264"/>
        <v>#DIV/0!</v>
      </c>
      <c r="S1848" s="55" t="e">
        <f t="shared" si="265"/>
        <v>#DIV/0!</v>
      </c>
      <c r="T1848" s="55" t="e">
        <f t="shared" si="266"/>
        <v>#DIV/0!</v>
      </c>
      <c r="U1848" s="33" t="e">
        <f>M1848/#REF!%</f>
        <v>#REF!</v>
      </c>
    </row>
    <row r="1849" spans="1:21" ht="13.8" hidden="1" x14ac:dyDescent="0.3">
      <c r="A1849" s="76"/>
      <c r="B1849" s="34" t="s">
        <v>255</v>
      </c>
      <c r="C1849" s="38" t="s">
        <v>352</v>
      </c>
      <c r="D1849" s="95"/>
      <c r="E1849" s="93">
        <f t="shared" si="260"/>
        <v>0</v>
      </c>
      <c r="F1849" s="95"/>
      <c r="G1849" s="95"/>
      <c r="H1849" s="95"/>
      <c r="I1849" s="93">
        <f t="shared" si="261"/>
        <v>0</v>
      </c>
      <c r="J1849" s="95"/>
      <c r="K1849" s="95"/>
      <c r="L1849" s="95"/>
      <c r="M1849" s="93">
        <f t="shared" si="262"/>
        <v>0</v>
      </c>
      <c r="N1849" s="95"/>
      <c r="O1849" s="95"/>
      <c r="P1849" s="95"/>
      <c r="Q1849" s="55" t="e">
        <f t="shared" si="263"/>
        <v>#DIV/0!</v>
      </c>
      <c r="R1849" s="55" t="e">
        <f t="shared" si="264"/>
        <v>#DIV/0!</v>
      </c>
      <c r="S1849" s="55" t="e">
        <f t="shared" si="265"/>
        <v>#DIV/0!</v>
      </c>
      <c r="T1849" s="55" t="e">
        <f t="shared" si="266"/>
        <v>#DIV/0!</v>
      </c>
      <c r="U1849" s="33" t="e">
        <f>M1849/#REF!%</f>
        <v>#REF!</v>
      </c>
    </row>
    <row r="1850" spans="1:21" ht="27.6" hidden="1" x14ac:dyDescent="0.3">
      <c r="A1850" s="76"/>
      <c r="B1850" s="34" t="s">
        <v>256</v>
      </c>
      <c r="C1850" s="39" t="s">
        <v>350</v>
      </c>
      <c r="D1850" s="95"/>
      <c r="E1850" s="93">
        <f t="shared" si="260"/>
        <v>0</v>
      </c>
      <c r="F1850" s="95"/>
      <c r="G1850" s="95"/>
      <c r="H1850" s="95"/>
      <c r="I1850" s="93">
        <f t="shared" si="261"/>
        <v>0</v>
      </c>
      <c r="J1850" s="95"/>
      <c r="K1850" s="95"/>
      <c r="L1850" s="95"/>
      <c r="M1850" s="93">
        <f t="shared" si="262"/>
        <v>0</v>
      </c>
      <c r="N1850" s="95"/>
      <c r="O1850" s="95"/>
      <c r="P1850" s="95"/>
      <c r="Q1850" s="55" t="e">
        <f t="shared" si="263"/>
        <v>#DIV/0!</v>
      </c>
      <c r="R1850" s="55" t="e">
        <f t="shared" si="264"/>
        <v>#DIV/0!</v>
      </c>
      <c r="S1850" s="55" t="e">
        <f t="shared" si="265"/>
        <v>#DIV/0!</v>
      </c>
      <c r="T1850" s="55" t="e">
        <f t="shared" si="266"/>
        <v>#DIV/0!</v>
      </c>
      <c r="U1850" s="33" t="e">
        <f>M1850/#REF!%</f>
        <v>#REF!</v>
      </c>
    </row>
    <row r="1851" spans="1:21" ht="27.6" hidden="1" x14ac:dyDescent="0.3">
      <c r="A1851" s="76"/>
      <c r="B1851" s="34" t="s">
        <v>257</v>
      </c>
      <c r="C1851" s="39" t="s">
        <v>351</v>
      </c>
      <c r="D1851" s="95"/>
      <c r="E1851" s="93">
        <f t="shared" si="260"/>
        <v>0</v>
      </c>
      <c r="F1851" s="95"/>
      <c r="G1851" s="95"/>
      <c r="H1851" s="95"/>
      <c r="I1851" s="93">
        <f t="shared" si="261"/>
        <v>0</v>
      </c>
      <c r="J1851" s="95"/>
      <c r="K1851" s="95"/>
      <c r="L1851" s="95"/>
      <c r="M1851" s="93">
        <f t="shared" si="262"/>
        <v>0</v>
      </c>
      <c r="N1851" s="95"/>
      <c r="O1851" s="95"/>
      <c r="P1851" s="95"/>
      <c r="Q1851" s="55" t="e">
        <f t="shared" si="263"/>
        <v>#DIV/0!</v>
      </c>
      <c r="R1851" s="55" t="e">
        <f t="shared" si="264"/>
        <v>#DIV/0!</v>
      </c>
      <c r="S1851" s="55" t="e">
        <f t="shared" si="265"/>
        <v>#DIV/0!</v>
      </c>
      <c r="T1851" s="55" t="e">
        <f t="shared" si="266"/>
        <v>#DIV/0!</v>
      </c>
      <c r="U1851" s="33" t="e">
        <f>M1851/#REF!%</f>
        <v>#REF!</v>
      </c>
    </row>
    <row r="1852" spans="1:21" ht="41.4" hidden="1" x14ac:dyDescent="0.3">
      <c r="A1852" s="76"/>
      <c r="B1852" s="34" t="s">
        <v>258</v>
      </c>
      <c r="C1852" s="38" t="s">
        <v>353</v>
      </c>
      <c r="D1852" s="95"/>
      <c r="E1852" s="93">
        <f t="shared" si="260"/>
        <v>0</v>
      </c>
      <c r="F1852" s="95"/>
      <c r="G1852" s="95"/>
      <c r="H1852" s="95"/>
      <c r="I1852" s="93">
        <f t="shared" si="261"/>
        <v>0</v>
      </c>
      <c r="J1852" s="95"/>
      <c r="K1852" s="95"/>
      <c r="L1852" s="95"/>
      <c r="M1852" s="93">
        <f t="shared" si="262"/>
        <v>0</v>
      </c>
      <c r="N1852" s="95"/>
      <c r="O1852" s="95"/>
      <c r="P1852" s="95"/>
      <c r="Q1852" s="55" t="e">
        <f t="shared" si="263"/>
        <v>#DIV/0!</v>
      </c>
      <c r="R1852" s="55" t="e">
        <f t="shared" si="264"/>
        <v>#DIV/0!</v>
      </c>
      <c r="S1852" s="55" t="e">
        <f t="shared" si="265"/>
        <v>#DIV/0!</v>
      </c>
      <c r="T1852" s="55" t="e">
        <f t="shared" si="266"/>
        <v>#DIV/0!</v>
      </c>
      <c r="U1852" s="33" t="e">
        <f>M1852/#REF!%</f>
        <v>#REF!</v>
      </c>
    </row>
    <row r="1853" spans="1:21" ht="27.6" hidden="1" x14ac:dyDescent="0.3">
      <c r="A1853" s="76"/>
      <c r="B1853" s="34" t="s">
        <v>259</v>
      </c>
      <c r="C1853" s="39" t="s">
        <v>350</v>
      </c>
      <c r="D1853" s="95"/>
      <c r="E1853" s="93">
        <f t="shared" si="260"/>
        <v>0</v>
      </c>
      <c r="F1853" s="95"/>
      <c r="G1853" s="95"/>
      <c r="H1853" s="95"/>
      <c r="I1853" s="93">
        <f t="shared" si="261"/>
        <v>0</v>
      </c>
      <c r="J1853" s="95"/>
      <c r="K1853" s="95"/>
      <c r="L1853" s="95"/>
      <c r="M1853" s="93">
        <f t="shared" si="262"/>
        <v>0</v>
      </c>
      <c r="N1853" s="95"/>
      <c r="O1853" s="95"/>
      <c r="P1853" s="95"/>
      <c r="Q1853" s="55" t="e">
        <f t="shared" si="263"/>
        <v>#DIV/0!</v>
      </c>
      <c r="R1853" s="55" t="e">
        <f t="shared" si="264"/>
        <v>#DIV/0!</v>
      </c>
      <c r="S1853" s="55" t="e">
        <f t="shared" si="265"/>
        <v>#DIV/0!</v>
      </c>
      <c r="T1853" s="55" t="e">
        <f t="shared" si="266"/>
        <v>#DIV/0!</v>
      </c>
      <c r="U1853" s="33" t="e">
        <f>M1853/#REF!%</f>
        <v>#REF!</v>
      </c>
    </row>
    <row r="1854" spans="1:21" ht="27.6" hidden="1" x14ac:dyDescent="0.3">
      <c r="A1854" s="76"/>
      <c r="B1854" s="34" t="s">
        <v>260</v>
      </c>
      <c r="C1854" s="39" t="s">
        <v>351</v>
      </c>
      <c r="D1854" s="95"/>
      <c r="E1854" s="93">
        <f t="shared" si="260"/>
        <v>0</v>
      </c>
      <c r="F1854" s="95"/>
      <c r="G1854" s="95"/>
      <c r="H1854" s="95"/>
      <c r="I1854" s="93">
        <f t="shared" si="261"/>
        <v>0</v>
      </c>
      <c r="J1854" s="95"/>
      <c r="K1854" s="95"/>
      <c r="L1854" s="95"/>
      <c r="M1854" s="93">
        <f t="shared" si="262"/>
        <v>0</v>
      </c>
      <c r="N1854" s="95"/>
      <c r="O1854" s="95"/>
      <c r="P1854" s="95"/>
      <c r="Q1854" s="55" t="e">
        <f t="shared" si="263"/>
        <v>#DIV/0!</v>
      </c>
      <c r="R1854" s="55" t="e">
        <f t="shared" si="264"/>
        <v>#DIV/0!</v>
      </c>
      <c r="S1854" s="55" t="e">
        <f t="shared" si="265"/>
        <v>#DIV/0!</v>
      </c>
      <c r="T1854" s="55" t="e">
        <f t="shared" si="266"/>
        <v>#DIV/0!</v>
      </c>
      <c r="U1854" s="33" t="e">
        <f>M1854/#REF!%</f>
        <v>#REF!</v>
      </c>
    </row>
    <row r="1855" spans="1:21" ht="13.8" hidden="1" x14ac:dyDescent="0.3">
      <c r="A1855" s="76"/>
      <c r="B1855" s="34" t="s">
        <v>261</v>
      </c>
      <c r="C1855" s="37" t="s">
        <v>354</v>
      </c>
      <c r="D1855" s="95"/>
      <c r="E1855" s="93">
        <f t="shared" si="260"/>
        <v>0</v>
      </c>
      <c r="F1855" s="95"/>
      <c r="G1855" s="95"/>
      <c r="H1855" s="95"/>
      <c r="I1855" s="93">
        <f t="shared" si="261"/>
        <v>0</v>
      </c>
      <c r="J1855" s="95"/>
      <c r="K1855" s="95"/>
      <c r="L1855" s="95"/>
      <c r="M1855" s="93">
        <f t="shared" si="262"/>
        <v>0</v>
      </c>
      <c r="N1855" s="95"/>
      <c r="O1855" s="95"/>
      <c r="P1855" s="95"/>
      <c r="Q1855" s="55" t="e">
        <f t="shared" si="263"/>
        <v>#DIV/0!</v>
      </c>
      <c r="R1855" s="55" t="e">
        <f t="shared" si="264"/>
        <v>#DIV/0!</v>
      </c>
      <c r="S1855" s="55" t="e">
        <f t="shared" si="265"/>
        <v>#DIV/0!</v>
      </c>
      <c r="T1855" s="55" t="e">
        <f t="shared" si="266"/>
        <v>#DIV/0!</v>
      </c>
      <c r="U1855" s="33" t="e">
        <f>M1855/#REF!%</f>
        <v>#REF!</v>
      </c>
    </row>
    <row r="1856" spans="1:21" ht="41.4" hidden="1" x14ac:dyDescent="0.3">
      <c r="A1856" s="76"/>
      <c r="B1856" s="34" t="s">
        <v>262</v>
      </c>
      <c r="C1856" s="38" t="s">
        <v>355</v>
      </c>
      <c r="D1856" s="95"/>
      <c r="E1856" s="93">
        <f t="shared" si="260"/>
        <v>0</v>
      </c>
      <c r="F1856" s="95"/>
      <c r="G1856" s="95"/>
      <c r="H1856" s="95"/>
      <c r="I1856" s="93">
        <f t="shared" si="261"/>
        <v>0</v>
      </c>
      <c r="J1856" s="95"/>
      <c r="K1856" s="95"/>
      <c r="L1856" s="95"/>
      <c r="M1856" s="93">
        <f t="shared" si="262"/>
        <v>0</v>
      </c>
      <c r="N1856" s="95"/>
      <c r="O1856" s="95"/>
      <c r="P1856" s="95"/>
      <c r="Q1856" s="55" t="e">
        <f t="shared" si="263"/>
        <v>#DIV/0!</v>
      </c>
      <c r="R1856" s="55" t="e">
        <f t="shared" si="264"/>
        <v>#DIV/0!</v>
      </c>
      <c r="S1856" s="55" t="e">
        <f t="shared" si="265"/>
        <v>#DIV/0!</v>
      </c>
      <c r="T1856" s="55" t="e">
        <f t="shared" si="266"/>
        <v>#DIV/0!</v>
      </c>
      <c r="U1856" s="33" t="e">
        <f>M1856/#REF!%</f>
        <v>#REF!</v>
      </c>
    </row>
    <row r="1857" spans="1:21" ht="13.8" hidden="1" x14ac:dyDescent="0.3">
      <c r="A1857" s="76"/>
      <c r="B1857" s="34" t="s">
        <v>263</v>
      </c>
      <c r="C1857" s="38" t="s">
        <v>356</v>
      </c>
      <c r="D1857" s="95"/>
      <c r="E1857" s="93">
        <f t="shared" si="260"/>
        <v>0</v>
      </c>
      <c r="F1857" s="95"/>
      <c r="G1857" s="95"/>
      <c r="H1857" s="95"/>
      <c r="I1857" s="93">
        <f t="shared" si="261"/>
        <v>0</v>
      </c>
      <c r="J1857" s="95"/>
      <c r="K1857" s="95"/>
      <c r="L1857" s="95"/>
      <c r="M1857" s="93">
        <f t="shared" si="262"/>
        <v>0</v>
      </c>
      <c r="N1857" s="95"/>
      <c r="O1857" s="95"/>
      <c r="P1857" s="95"/>
      <c r="Q1857" s="55" t="e">
        <f t="shared" si="263"/>
        <v>#DIV/0!</v>
      </c>
      <c r="R1857" s="55" t="e">
        <f t="shared" si="264"/>
        <v>#DIV/0!</v>
      </c>
      <c r="S1857" s="55" t="e">
        <f t="shared" si="265"/>
        <v>#DIV/0!</v>
      </c>
      <c r="T1857" s="55" t="e">
        <f t="shared" si="266"/>
        <v>#DIV/0!</v>
      </c>
      <c r="U1857" s="33" t="e">
        <f>M1857/#REF!%</f>
        <v>#REF!</v>
      </c>
    </row>
    <row r="1858" spans="1:21" ht="27.6" hidden="1" x14ac:dyDescent="0.3">
      <c r="A1858" s="76"/>
      <c r="B1858" s="34" t="s">
        <v>264</v>
      </c>
      <c r="C1858" s="39" t="s">
        <v>357</v>
      </c>
      <c r="D1858" s="95"/>
      <c r="E1858" s="93">
        <f t="shared" si="260"/>
        <v>0</v>
      </c>
      <c r="F1858" s="95"/>
      <c r="G1858" s="95"/>
      <c r="H1858" s="95"/>
      <c r="I1858" s="93">
        <f t="shared" si="261"/>
        <v>0</v>
      </c>
      <c r="J1858" s="95"/>
      <c r="K1858" s="95"/>
      <c r="L1858" s="95"/>
      <c r="M1858" s="93">
        <f t="shared" si="262"/>
        <v>0</v>
      </c>
      <c r="N1858" s="95"/>
      <c r="O1858" s="95"/>
      <c r="P1858" s="95"/>
      <c r="Q1858" s="55" t="e">
        <f t="shared" si="263"/>
        <v>#DIV/0!</v>
      </c>
      <c r="R1858" s="55" t="e">
        <f t="shared" si="264"/>
        <v>#DIV/0!</v>
      </c>
      <c r="S1858" s="55" t="e">
        <f t="shared" si="265"/>
        <v>#DIV/0!</v>
      </c>
      <c r="T1858" s="55" t="e">
        <f t="shared" si="266"/>
        <v>#DIV/0!</v>
      </c>
      <c r="U1858" s="33" t="e">
        <f>M1858/#REF!%</f>
        <v>#REF!</v>
      </c>
    </row>
    <row r="1859" spans="1:21" ht="27.6" hidden="1" x14ac:dyDescent="0.3">
      <c r="A1859" s="76"/>
      <c r="B1859" s="34" t="s">
        <v>265</v>
      </c>
      <c r="C1859" s="39" t="s">
        <v>358</v>
      </c>
      <c r="D1859" s="95"/>
      <c r="E1859" s="93">
        <f t="shared" si="260"/>
        <v>0</v>
      </c>
      <c r="F1859" s="95"/>
      <c r="G1859" s="95"/>
      <c r="H1859" s="95"/>
      <c r="I1859" s="93">
        <f t="shared" si="261"/>
        <v>0</v>
      </c>
      <c r="J1859" s="95"/>
      <c r="K1859" s="95"/>
      <c r="L1859" s="95"/>
      <c r="M1859" s="93">
        <f t="shared" si="262"/>
        <v>0</v>
      </c>
      <c r="N1859" s="95"/>
      <c r="O1859" s="95"/>
      <c r="P1859" s="95"/>
      <c r="Q1859" s="55" t="e">
        <f t="shared" si="263"/>
        <v>#DIV/0!</v>
      </c>
      <c r="R1859" s="55" t="e">
        <f t="shared" si="264"/>
        <v>#DIV/0!</v>
      </c>
      <c r="S1859" s="55" t="e">
        <f t="shared" si="265"/>
        <v>#DIV/0!</v>
      </c>
      <c r="T1859" s="55" t="e">
        <f t="shared" si="266"/>
        <v>#DIV/0!</v>
      </c>
      <c r="U1859" s="33" t="e">
        <f>M1859/#REF!%</f>
        <v>#REF!</v>
      </c>
    </row>
    <row r="1860" spans="1:21" ht="27.6" hidden="1" x14ac:dyDescent="0.3">
      <c r="A1860" s="76"/>
      <c r="B1860" s="34" t="s">
        <v>145</v>
      </c>
      <c r="C1860" s="36" t="s">
        <v>359</v>
      </c>
      <c r="D1860" s="95"/>
      <c r="E1860" s="93">
        <f t="shared" si="260"/>
        <v>0</v>
      </c>
      <c r="F1860" s="95"/>
      <c r="G1860" s="95"/>
      <c r="H1860" s="95"/>
      <c r="I1860" s="93">
        <f t="shared" si="261"/>
        <v>0</v>
      </c>
      <c r="J1860" s="95"/>
      <c r="K1860" s="95"/>
      <c r="L1860" s="95"/>
      <c r="M1860" s="93">
        <f t="shared" si="262"/>
        <v>0</v>
      </c>
      <c r="N1860" s="95"/>
      <c r="O1860" s="95"/>
      <c r="P1860" s="95"/>
      <c r="Q1860" s="55" t="e">
        <f t="shared" si="263"/>
        <v>#DIV/0!</v>
      </c>
      <c r="R1860" s="55" t="e">
        <f t="shared" si="264"/>
        <v>#DIV/0!</v>
      </c>
      <c r="S1860" s="55" t="e">
        <f t="shared" si="265"/>
        <v>#DIV/0!</v>
      </c>
      <c r="T1860" s="55" t="e">
        <f t="shared" si="266"/>
        <v>#DIV/0!</v>
      </c>
      <c r="U1860" s="33" t="e">
        <f>M1860/#REF!%</f>
        <v>#REF!</v>
      </c>
    </row>
    <row r="1861" spans="1:21" ht="13.8" hidden="1" x14ac:dyDescent="0.3">
      <c r="A1861" s="76"/>
      <c r="B1861" s="34" t="s">
        <v>146</v>
      </c>
      <c r="C1861" s="42" t="s">
        <v>27</v>
      </c>
      <c r="D1861" s="95"/>
      <c r="E1861" s="93">
        <f t="shared" si="260"/>
        <v>0</v>
      </c>
      <c r="F1861" s="95"/>
      <c r="G1861" s="95"/>
      <c r="H1861" s="95"/>
      <c r="I1861" s="93">
        <f t="shared" si="261"/>
        <v>0</v>
      </c>
      <c r="J1861" s="95"/>
      <c r="K1861" s="95"/>
      <c r="L1861" s="95"/>
      <c r="M1861" s="93">
        <f t="shared" si="262"/>
        <v>0</v>
      </c>
      <c r="N1861" s="95"/>
      <c r="O1861" s="95"/>
      <c r="P1861" s="95"/>
      <c r="Q1861" s="55" t="e">
        <f t="shared" si="263"/>
        <v>#DIV/0!</v>
      </c>
      <c r="R1861" s="55" t="e">
        <f t="shared" si="264"/>
        <v>#DIV/0!</v>
      </c>
      <c r="S1861" s="55" t="e">
        <f t="shared" si="265"/>
        <v>#DIV/0!</v>
      </c>
      <c r="T1861" s="55" t="e">
        <f t="shared" si="266"/>
        <v>#DIV/0!</v>
      </c>
      <c r="U1861" s="33" t="e">
        <f>M1861/#REF!%</f>
        <v>#REF!</v>
      </c>
    </row>
    <row r="1862" spans="1:21" ht="27.6" hidden="1" x14ac:dyDescent="0.3">
      <c r="A1862" s="76"/>
      <c r="B1862" s="34" t="s">
        <v>266</v>
      </c>
      <c r="C1862" s="38" t="s">
        <v>360</v>
      </c>
      <c r="D1862" s="95"/>
      <c r="E1862" s="93">
        <f t="shared" si="260"/>
        <v>0</v>
      </c>
      <c r="F1862" s="95"/>
      <c r="G1862" s="95"/>
      <c r="H1862" s="95"/>
      <c r="I1862" s="93">
        <f t="shared" si="261"/>
        <v>0</v>
      </c>
      <c r="J1862" s="95"/>
      <c r="K1862" s="95"/>
      <c r="L1862" s="95"/>
      <c r="M1862" s="93">
        <f t="shared" si="262"/>
        <v>0</v>
      </c>
      <c r="N1862" s="95"/>
      <c r="O1862" s="95"/>
      <c r="P1862" s="95"/>
      <c r="Q1862" s="55" t="e">
        <f t="shared" si="263"/>
        <v>#DIV/0!</v>
      </c>
      <c r="R1862" s="55" t="e">
        <f t="shared" si="264"/>
        <v>#DIV/0!</v>
      </c>
      <c r="S1862" s="55" t="e">
        <f t="shared" si="265"/>
        <v>#DIV/0!</v>
      </c>
      <c r="T1862" s="55" t="e">
        <f t="shared" si="266"/>
        <v>#DIV/0!</v>
      </c>
      <c r="U1862" s="33" t="e">
        <f>M1862/#REF!%</f>
        <v>#REF!</v>
      </c>
    </row>
    <row r="1863" spans="1:21" ht="27.75" hidden="1" customHeight="1" x14ac:dyDescent="0.3">
      <c r="A1863" s="76"/>
      <c r="B1863" s="34" t="s">
        <v>267</v>
      </c>
      <c r="C1863" s="39" t="s">
        <v>361</v>
      </c>
      <c r="D1863" s="95"/>
      <c r="E1863" s="93">
        <f t="shared" si="260"/>
        <v>0</v>
      </c>
      <c r="F1863" s="95"/>
      <c r="G1863" s="95"/>
      <c r="H1863" s="95"/>
      <c r="I1863" s="93">
        <f t="shared" si="261"/>
        <v>0</v>
      </c>
      <c r="J1863" s="95"/>
      <c r="K1863" s="95"/>
      <c r="L1863" s="95"/>
      <c r="M1863" s="93">
        <f t="shared" si="262"/>
        <v>0</v>
      </c>
      <c r="N1863" s="95"/>
      <c r="O1863" s="95"/>
      <c r="P1863" s="95"/>
      <c r="Q1863" s="55" t="e">
        <f t="shared" si="263"/>
        <v>#DIV/0!</v>
      </c>
      <c r="R1863" s="55" t="e">
        <f t="shared" si="264"/>
        <v>#DIV/0!</v>
      </c>
      <c r="S1863" s="55" t="e">
        <f t="shared" si="265"/>
        <v>#DIV/0!</v>
      </c>
      <c r="T1863" s="55" t="e">
        <f t="shared" si="266"/>
        <v>#DIV/0!</v>
      </c>
      <c r="U1863" s="33" t="e">
        <f>M1863/#REF!%</f>
        <v>#REF!</v>
      </c>
    </row>
    <row r="1864" spans="1:21" ht="27.6" hidden="1" x14ac:dyDescent="0.3">
      <c r="A1864" s="76"/>
      <c r="B1864" s="34" t="s">
        <v>268</v>
      </c>
      <c r="C1864" s="39" t="s">
        <v>362</v>
      </c>
      <c r="D1864" s="95"/>
      <c r="E1864" s="93">
        <f t="shared" si="260"/>
        <v>0</v>
      </c>
      <c r="F1864" s="95"/>
      <c r="G1864" s="95"/>
      <c r="H1864" s="95"/>
      <c r="I1864" s="93">
        <f t="shared" si="261"/>
        <v>0</v>
      </c>
      <c r="J1864" s="95"/>
      <c r="K1864" s="95"/>
      <c r="L1864" s="95"/>
      <c r="M1864" s="93">
        <f t="shared" si="262"/>
        <v>0</v>
      </c>
      <c r="N1864" s="95"/>
      <c r="O1864" s="95"/>
      <c r="P1864" s="95"/>
      <c r="Q1864" s="55" t="e">
        <f t="shared" si="263"/>
        <v>#DIV/0!</v>
      </c>
      <c r="R1864" s="55" t="e">
        <f t="shared" si="264"/>
        <v>#DIV/0!</v>
      </c>
      <c r="S1864" s="55" t="e">
        <f t="shared" si="265"/>
        <v>#DIV/0!</v>
      </c>
      <c r="T1864" s="55" t="e">
        <f t="shared" si="266"/>
        <v>#DIV/0!</v>
      </c>
      <c r="U1864" s="33" t="e">
        <f>M1864/#REF!%</f>
        <v>#REF!</v>
      </c>
    </row>
    <row r="1865" spans="1:21" ht="27.6" hidden="1" x14ac:dyDescent="0.3">
      <c r="A1865" s="76"/>
      <c r="B1865" s="34" t="s">
        <v>269</v>
      </c>
      <c r="C1865" s="39" t="s">
        <v>363</v>
      </c>
      <c r="D1865" s="95"/>
      <c r="E1865" s="93">
        <f t="shared" si="260"/>
        <v>0</v>
      </c>
      <c r="F1865" s="95"/>
      <c r="G1865" s="95"/>
      <c r="H1865" s="95"/>
      <c r="I1865" s="93">
        <f t="shared" si="261"/>
        <v>0</v>
      </c>
      <c r="J1865" s="95"/>
      <c r="K1865" s="95"/>
      <c r="L1865" s="95"/>
      <c r="M1865" s="93">
        <f t="shared" si="262"/>
        <v>0</v>
      </c>
      <c r="N1865" s="95"/>
      <c r="O1865" s="95"/>
      <c r="P1865" s="95"/>
      <c r="Q1865" s="55" t="e">
        <f t="shared" si="263"/>
        <v>#DIV/0!</v>
      </c>
      <c r="R1865" s="55" t="e">
        <f t="shared" si="264"/>
        <v>#DIV/0!</v>
      </c>
      <c r="S1865" s="55" t="e">
        <f t="shared" si="265"/>
        <v>#DIV/0!</v>
      </c>
      <c r="T1865" s="55" t="e">
        <f t="shared" si="266"/>
        <v>#DIV/0!</v>
      </c>
      <c r="U1865" s="33" t="e">
        <f>M1865/#REF!%</f>
        <v>#REF!</v>
      </c>
    </row>
    <row r="1866" spans="1:21" ht="27.6" hidden="1" x14ac:dyDescent="0.3">
      <c r="A1866" s="76"/>
      <c r="B1866" s="34" t="s">
        <v>270</v>
      </c>
      <c r="C1866" s="39" t="s">
        <v>364</v>
      </c>
      <c r="D1866" s="95"/>
      <c r="E1866" s="93">
        <f t="shared" si="260"/>
        <v>0</v>
      </c>
      <c r="F1866" s="95"/>
      <c r="G1866" s="95"/>
      <c r="H1866" s="95"/>
      <c r="I1866" s="93">
        <f t="shared" si="261"/>
        <v>0</v>
      </c>
      <c r="J1866" s="95"/>
      <c r="K1866" s="95"/>
      <c r="L1866" s="95"/>
      <c r="M1866" s="93">
        <f t="shared" si="262"/>
        <v>0</v>
      </c>
      <c r="N1866" s="95"/>
      <c r="O1866" s="95"/>
      <c r="P1866" s="95"/>
      <c r="Q1866" s="55" t="e">
        <f t="shared" si="263"/>
        <v>#DIV/0!</v>
      </c>
      <c r="R1866" s="55" t="e">
        <f t="shared" si="264"/>
        <v>#DIV/0!</v>
      </c>
      <c r="S1866" s="55" t="e">
        <f t="shared" si="265"/>
        <v>#DIV/0!</v>
      </c>
      <c r="T1866" s="55" t="e">
        <f t="shared" si="266"/>
        <v>#DIV/0!</v>
      </c>
      <c r="U1866" s="33" t="e">
        <f>M1866/#REF!%</f>
        <v>#REF!</v>
      </c>
    </row>
    <row r="1867" spans="1:21" ht="41.4" hidden="1" x14ac:dyDescent="0.3">
      <c r="A1867" s="76"/>
      <c r="B1867" s="34" t="s">
        <v>271</v>
      </c>
      <c r="C1867" s="39" t="s">
        <v>365</v>
      </c>
      <c r="D1867" s="95"/>
      <c r="E1867" s="93">
        <f t="shared" si="260"/>
        <v>0</v>
      </c>
      <c r="F1867" s="95"/>
      <c r="G1867" s="95"/>
      <c r="H1867" s="95"/>
      <c r="I1867" s="93">
        <f t="shared" si="261"/>
        <v>0</v>
      </c>
      <c r="J1867" s="95"/>
      <c r="K1867" s="95"/>
      <c r="L1867" s="95"/>
      <c r="M1867" s="93">
        <f t="shared" si="262"/>
        <v>0</v>
      </c>
      <c r="N1867" s="95"/>
      <c r="O1867" s="95"/>
      <c r="P1867" s="95"/>
      <c r="Q1867" s="55" t="e">
        <f t="shared" si="263"/>
        <v>#DIV/0!</v>
      </c>
      <c r="R1867" s="55" t="e">
        <f t="shared" si="264"/>
        <v>#DIV/0!</v>
      </c>
      <c r="S1867" s="55" t="e">
        <f t="shared" si="265"/>
        <v>#DIV/0!</v>
      </c>
      <c r="T1867" s="55" t="e">
        <f t="shared" si="266"/>
        <v>#DIV/0!</v>
      </c>
      <c r="U1867" s="33" t="e">
        <f>M1867/#REF!%</f>
        <v>#REF!</v>
      </c>
    </row>
    <row r="1868" spans="1:21" ht="27.6" hidden="1" x14ac:dyDescent="0.3">
      <c r="A1868" s="76"/>
      <c r="B1868" s="34" t="s">
        <v>272</v>
      </c>
      <c r="C1868" s="39" t="s">
        <v>366</v>
      </c>
      <c r="D1868" s="95"/>
      <c r="E1868" s="93">
        <f t="shared" si="260"/>
        <v>0</v>
      </c>
      <c r="F1868" s="95"/>
      <c r="G1868" s="95"/>
      <c r="H1868" s="95"/>
      <c r="I1868" s="93">
        <f t="shared" si="261"/>
        <v>0</v>
      </c>
      <c r="J1868" s="95"/>
      <c r="K1868" s="95"/>
      <c r="L1868" s="95"/>
      <c r="M1868" s="93">
        <f t="shared" si="262"/>
        <v>0</v>
      </c>
      <c r="N1868" s="95"/>
      <c r="O1868" s="95"/>
      <c r="P1868" s="95"/>
      <c r="Q1868" s="55" t="e">
        <f t="shared" si="263"/>
        <v>#DIV/0!</v>
      </c>
      <c r="R1868" s="55" t="e">
        <f t="shared" si="264"/>
        <v>#DIV/0!</v>
      </c>
      <c r="S1868" s="55" t="e">
        <f t="shared" si="265"/>
        <v>#DIV/0!</v>
      </c>
      <c r="T1868" s="55" t="e">
        <f t="shared" si="266"/>
        <v>#DIV/0!</v>
      </c>
      <c r="U1868" s="33" t="e">
        <f>M1868/#REF!%</f>
        <v>#REF!</v>
      </c>
    </row>
    <row r="1869" spans="1:21" ht="27.6" hidden="1" x14ac:dyDescent="0.3">
      <c r="A1869" s="76"/>
      <c r="B1869" s="34" t="s">
        <v>273</v>
      </c>
      <c r="C1869" s="39" t="s">
        <v>367</v>
      </c>
      <c r="D1869" s="95"/>
      <c r="E1869" s="93">
        <f t="shared" si="260"/>
        <v>0</v>
      </c>
      <c r="F1869" s="95"/>
      <c r="G1869" s="95"/>
      <c r="H1869" s="95"/>
      <c r="I1869" s="93">
        <f t="shared" si="261"/>
        <v>0</v>
      </c>
      <c r="J1869" s="95"/>
      <c r="K1869" s="95"/>
      <c r="L1869" s="95"/>
      <c r="M1869" s="93">
        <f t="shared" si="262"/>
        <v>0</v>
      </c>
      <c r="N1869" s="95"/>
      <c r="O1869" s="95"/>
      <c r="P1869" s="95"/>
      <c r="Q1869" s="55" t="e">
        <f t="shared" si="263"/>
        <v>#DIV/0!</v>
      </c>
      <c r="R1869" s="55" t="e">
        <f t="shared" si="264"/>
        <v>#DIV/0!</v>
      </c>
      <c r="S1869" s="55" t="e">
        <f t="shared" si="265"/>
        <v>#DIV/0!</v>
      </c>
      <c r="T1869" s="55" t="e">
        <f t="shared" si="266"/>
        <v>#DIV/0!</v>
      </c>
      <c r="U1869" s="33" t="e">
        <f>M1869/#REF!%</f>
        <v>#REF!</v>
      </c>
    </row>
    <row r="1870" spans="1:21" ht="41.4" hidden="1" x14ac:dyDescent="0.3">
      <c r="A1870" s="76"/>
      <c r="B1870" s="34" t="s">
        <v>274</v>
      </c>
      <c r="C1870" s="39" t="s">
        <v>368</v>
      </c>
      <c r="D1870" s="95"/>
      <c r="E1870" s="93">
        <f t="shared" si="260"/>
        <v>0</v>
      </c>
      <c r="F1870" s="95"/>
      <c r="G1870" s="95"/>
      <c r="H1870" s="95"/>
      <c r="I1870" s="93">
        <f t="shared" si="261"/>
        <v>0</v>
      </c>
      <c r="J1870" s="95"/>
      <c r="K1870" s="95"/>
      <c r="L1870" s="95"/>
      <c r="M1870" s="93">
        <f t="shared" si="262"/>
        <v>0</v>
      </c>
      <c r="N1870" s="95"/>
      <c r="O1870" s="95"/>
      <c r="P1870" s="95"/>
      <c r="Q1870" s="55" t="e">
        <f t="shared" si="263"/>
        <v>#DIV/0!</v>
      </c>
      <c r="R1870" s="55" t="e">
        <f t="shared" si="264"/>
        <v>#DIV/0!</v>
      </c>
      <c r="S1870" s="55" t="e">
        <f t="shared" si="265"/>
        <v>#DIV/0!</v>
      </c>
      <c r="T1870" s="55" t="e">
        <f t="shared" si="266"/>
        <v>#DIV/0!</v>
      </c>
      <c r="U1870" s="33" t="e">
        <f>M1870/#REF!%</f>
        <v>#REF!</v>
      </c>
    </row>
    <row r="1871" spans="1:21" ht="27.6" hidden="1" x14ac:dyDescent="0.3">
      <c r="A1871" s="76"/>
      <c r="B1871" s="34" t="s">
        <v>275</v>
      </c>
      <c r="C1871" s="38" t="s">
        <v>369</v>
      </c>
      <c r="D1871" s="95"/>
      <c r="E1871" s="93">
        <f t="shared" ref="E1871:E1940" si="267">F1871+G1871</f>
        <v>0</v>
      </c>
      <c r="F1871" s="95"/>
      <c r="G1871" s="95"/>
      <c r="H1871" s="95"/>
      <c r="I1871" s="93">
        <f t="shared" ref="I1871:I1940" si="268">J1871+K1871</f>
        <v>0</v>
      </c>
      <c r="J1871" s="95"/>
      <c r="K1871" s="95"/>
      <c r="L1871" s="95"/>
      <c r="M1871" s="93">
        <f t="shared" ref="M1871:M1940" si="269">N1871+O1871</f>
        <v>0</v>
      </c>
      <c r="N1871" s="95"/>
      <c r="O1871" s="95"/>
      <c r="P1871" s="95"/>
      <c r="Q1871" s="55" t="e">
        <f t="shared" ref="Q1871:Q1940" si="270">M1871/I1871*100</f>
        <v>#DIV/0!</v>
      </c>
      <c r="R1871" s="55" t="e">
        <f t="shared" ref="R1871:R1940" si="271">N1871/J1871*100</f>
        <v>#DIV/0!</v>
      </c>
      <c r="S1871" s="55" t="e">
        <f t="shared" ref="S1871:S1940" si="272">O1871/K1871*100</f>
        <v>#DIV/0!</v>
      </c>
      <c r="T1871" s="55" t="e">
        <f t="shared" ref="T1871:T1940" si="273">P1871/L1871*100</f>
        <v>#DIV/0!</v>
      </c>
      <c r="U1871" s="33" t="e">
        <f>M1871/#REF!%</f>
        <v>#REF!</v>
      </c>
    </row>
    <row r="1872" spans="1:21" ht="27.6" hidden="1" x14ac:dyDescent="0.3">
      <c r="A1872" s="76"/>
      <c r="B1872" s="34" t="s">
        <v>276</v>
      </c>
      <c r="C1872" s="39" t="s">
        <v>370</v>
      </c>
      <c r="D1872" s="95"/>
      <c r="E1872" s="93">
        <f t="shared" si="267"/>
        <v>0</v>
      </c>
      <c r="F1872" s="95"/>
      <c r="G1872" s="95"/>
      <c r="H1872" s="95"/>
      <c r="I1872" s="93">
        <f t="shared" si="268"/>
        <v>0</v>
      </c>
      <c r="J1872" s="95"/>
      <c r="K1872" s="95"/>
      <c r="L1872" s="95"/>
      <c r="M1872" s="93">
        <f t="shared" si="269"/>
        <v>0</v>
      </c>
      <c r="N1872" s="95"/>
      <c r="O1872" s="95"/>
      <c r="P1872" s="95"/>
      <c r="Q1872" s="55" t="e">
        <f t="shared" si="270"/>
        <v>#DIV/0!</v>
      </c>
      <c r="R1872" s="55" t="e">
        <f t="shared" si="271"/>
        <v>#DIV/0!</v>
      </c>
      <c r="S1872" s="55" t="e">
        <f t="shared" si="272"/>
        <v>#DIV/0!</v>
      </c>
      <c r="T1872" s="55" t="e">
        <f t="shared" si="273"/>
        <v>#DIV/0!</v>
      </c>
      <c r="U1872" s="33" t="e">
        <f>M1872/#REF!%</f>
        <v>#REF!</v>
      </c>
    </row>
    <row r="1873" spans="1:21" ht="41.4" hidden="1" x14ac:dyDescent="0.3">
      <c r="A1873" s="76"/>
      <c r="B1873" s="34"/>
      <c r="C1873" s="39" t="s">
        <v>368</v>
      </c>
      <c r="D1873" s="95"/>
      <c r="E1873" s="93">
        <f t="shared" si="267"/>
        <v>0</v>
      </c>
      <c r="F1873" s="95"/>
      <c r="G1873" s="95"/>
      <c r="H1873" s="95"/>
      <c r="I1873" s="93">
        <f t="shared" si="268"/>
        <v>0</v>
      </c>
      <c r="J1873" s="95"/>
      <c r="K1873" s="95"/>
      <c r="L1873" s="95"/>
      <c r="M1873" s="93">
        <f t="shared" si="269"/>
        <v>0</v>
      </c>
      <c r="N1873" s="95"/>
      <c r="O1873" s="95"/>
      <c r="P1873" s="95"/>
      <c r="Q1873" s="55" t="e">
        <f t="shared" si="270"/>
        <v>#DIV/0!</v>
      </c>
      <c r="R1873" s="55" t="e">
        <f t="shared" si="271"/>
        <v>#DIV/0!</v>
      </c>
      <c r="S1873" s="55" t="e">
        <f t="shared" si="272"/>
        <v>#DIV/0!</v>
      </c>
      <c r="T1873" s="55" t="e">
        <f t="shared" si="273"/>
        <v>#DIV/0!</v>
      </c>
      <c r="U1873" s="33" t="e">
        <f>M1873/#REF!%</f>
        <v>#REF!</v>
      </c>
    </row>
    <row r="1874" spans="1:21" ht="48" x14ac:dyDescent="0.3">
      <c r="A1874" s="76" t="s">
        <v>741</v>
      </c>
      <c r="B1874" s="30"/>
      <c r="C1874" s="123" t="s">
        <v>760</v>
      </c>
      <c r="D1874" s="94">
        <f>D1881+D1887</f>
        <v>2527.1</v>
      </c>
      <c r="E1874" s="93">
        <f t="shared" si="267"/>
        <v>2629.9030000000002</v>
      </c>
      <c r="F1874" s="94">
        <f t="shared" ref="F1874:H1875" si="274">F1881+F1887</f>
        <v>2629.9030000000002</v>
      </c>
      <c r="G1874" s="94">
        <f t="shared" si="274"/>
        <v>0</v>
      </c>
      <c r="H1874" s="94">
        <f t="shared" si="274"/>
        <v>0</v>
      </c>
      <c r="I1874" s="93">
        <f t="shared" si="268"/>
        <v>1632.723</v>
      </c>
      <c r="J1874" s="94">
        <f t="shared" ref="J1874:L1875" si="275">J1881+J1887</f>
        <v>1632.723</v>
      </c>
      <c r="K1874" s="94">
        <f t="shared" si="275"/>
        <v>0</v>
      </c>
      <c r="L1874" s="94">
        <f t="shared" si="275"/>
        <v>0</v>
      </c>
      <c r="M1874" s="93">
        <f t="shared" si="269"/>
        <v>1434.9159</v>
      </c>
      <c r="N1874" s="94">
        <f t="shared" ref="N1874:P1875" si="276">N1881+N1887</f>
        <v>1434.9159</v>
      </c>
      <c r="O1874" s="94">
        <f t="shared" si="276"/>
        <v>0</v>
      </c>
      <c r="P1874" s="94">
        <f t="shared" si="276"/>
        <v>0</v>
      </c>
      <c r="Q1874" s="55">
        <f t="shared" si="270"/>
        <v>87.884834108418886</v>
      </c>
      <c r="R1874" s="55">
        <f t="shared" si="271"/>
        <v>87.884834108418886</v>
      </c>
      <c r="S1874" s="55" t="e">
        <f t="shared" si="272"/>
        <v>#DIV/0!</v>
      </c>
      <c r="T1874" s="55" t="e">
        <f t="shared" si="273"/>
        <v>#DIV/0!</v>
      </c>
      <c r="U1874" s="33"/>
    </row>
    <row r="1875" spans="1:21" ht="13.8" x14ac:dyDescent="0.3">
      <c r="A1875" s="76"/>
      <c r="B1875" s="34" t="s">
        <v>61</v>
      </c>
      <c r="C1875" s="36" t="s">
        <v>7</v>
      </c>
      <c r="D1875" s="31">
        <f>D1882+D1888</f>
        <v>2527.1</v>
      </c>
      <c r="E1875" s="131">
        <f t="shared" si="267"/>
        <v>2629.9030000000002</v>
      </c>
      <c r="F1875" s="31">
        <f t="shared" si="274"/>
        <v>2629.9030000000002</v>
      </c>
      <c r="G1875" s="31">
        <f t="shared" si="274"/>
        <v>0</v>
      </c>
      <c r="H1875" s="31">
        <f t="shared" si="274"/>
        <v>0</v>
      </c>
      <c r="I1875" s="131">
        <f t="shared" si="268"/>
        <v>1632.723</v>
      </c>
      <c r="J1875" s="31">
        <f t="shared" si="275"/>
        <v>1632.723</v>
      </c>
      <c r="K1875" s="31">
        <f t="shared" si="275"/>
        <v>0</v>
      </c>
      <c r="L1875" s="31">
        <f t="shared" si="275"/>
        <v>0</v>
      </c>
      <c r="M1875" s="131">
        <f t="shared" si="269"/>
        <v>1434.9159</v>
      </c>
      <c r="N1875" s="31">
        <f t="shared" si="276"/>
        <v>1434.9159</v>
      </c>
      <c r="O1875" s="31">
        <f t="shared" si="276"/>
        <v>0</v>
      </c>
      <c r="P1875" s="31">
        <f t="shared" si="276"/>
        <v>0</v>
      </c>
      <c r="Q1875" s="55">
        <f t="shared" si="270"/>
        <v>87.884834108418886</v>
      </c>
      <c r="R1875" s="55">
        <f t="shared" si="271"/>
        <v>87.884834108418886</v>
      </c>
      <c r="S1875" s="55" t="e">
        <f t="shared" si="272"/>
        <v>#DIV/0!</v>
      </c>
      <c r="T1875" s="55" t="e">
        <f t="shared" si="273"/>
        <v>#DIV/0!</v>
      </c>
      <c r="U1875" s="33"/>
    </row>
    <row r="1876" spans="1:21" ht="27.6" x14ac:dyDescent="0.3">
      <c r="A1876" s="76"/>
      <c r="B1876" s="34" t="s">
        <v>202</v>
      </c>
      <c r="C1876" s="37" t="s">
        <v>36</v>
      </c>
      <c r="D1876" s="95">
        <f>D1883</f>
        <v>1012.1</v>
      </c>
      <c r="E1876" s="131">
        <f t="shared" si="267"/>
        <v>1012.1</v>
      </c>
      <c r="F1876" s="95">
        <f>F1883</f>
        <v>1012.1</v>
      </c>
      <c r="G1876" s="95">
        <f>G1883</f>
        <v>0</v>
      </c>
      <c r="H1876" s="95">
        <f>H1883</f>
        <v>0</v>
      </c>
      <c r="I1876" s="131">
        <f t="shared" si="268"/>
        <v>506</v>
      </c>
      <c r="J1876" s="95">
        <f>J1883</f>
        <v>506</v>
      </c>
      <c r="K1876" s="95">
        <f>K1883</f>
        <v>0</v>
      </c>
      <c r="L1876" s="95">
        <f>L1883</f>
        <v>0</v>
      </c>
      <c r="M1876" s="131">
        <f t="shared" si="269"/>
        <v>408.94600000000003</v>
      </c>
      <c r="N1876" s="95">
        <f>N1883</f>
        <v>408.94600000000003</v>
      </c>
      <c r="O1876" s="95">
        <f>O1883</f>
        <v>0</v>
      </c>
      <c r="P1876" s="95">
        <f>P1883</f>
        <v>0</v>
      </c>
      <c r="Q1876" s="55">
        <f t="shared" si="270"/>
        <v>80.819367588932806</v>
      </c>
      <c r="R1876" s="55">
        <f t="shared" si="271"/>
        <v>80.819367588932806</v>
      </c>
      <c r="S1876" s="55" t="e">
        <f t="shared" si="272"/>
        <v>#DIV/0!</v>
      </c>
      <c r="T1876" s="55" t="e">
        <f t="shared" si="273"/>
        <v>#DIV/0!</v>
      </c>
      <c r="U1876" s="33"/>
    </row>
    <row r="1877" spans="1:21" ht="13.8" x14ac:dyDescent="0.3">
      <c r="A1877" s="76"/>
      <c r="B1877" s="34" t="s">
        <v>247</v>
      </c>
      <c r="C1877" s="37" t="s">
        <v>44</v>
      </c>
      <c r="D1877" s="95">
        <f>D1889</f>
        <v>1393.5</v>
      </c>
      <c r="E1877" s="131">
        <f t="shared" si="267"/>
        <v>1444.32</v>
      </c>
      <c r="F1877" s="95">
        <f>F1889</f>
        <v>1444.32</v>
      </c>
      <c r="G1877" s="95">
        <f>G1889</f>
        <v>0</v>
      </c>
      <c r="H1877" s="95">
        <f>H1889</f>
        <v>0</v>
      </c>
      <c r="I1877" s="131">
        <f t="shared" si="268"/>
        <v>953.24</v>
      </c>
      <c r="J1877" s="95">
        <f>J1889</f>
        <v>953.24</v>
      </c>
      <c r="K1877" s="95">
        <f>K1889</f>
        <v>0</v>
      </c>
      <c r="L1877" s="95">
        <f>L1889</f>
        <v>0</v>
      </c>
      <c r="M1877" s="131">
        <f t="shared" si="269"/>
        <v>852.48692000000005</v>
      </c>
      <c r="N1877" s="95">
        <f>N1889</f>
        <v>852.48692000000005</v>
      </c>
      <c r="O1877" s="95">
        <f>O1889</f>
        <v>0</v>
      </c>
      <c r="P1877" s="95">
        <f>P1889</f>
        <v>0</v>
      </c>
      <c r="Q1877" s="55">
        <f t="shared" si="270"/>
        <v>89.430460324787049</v>
      </c>
      <c r="R1877" s="55">
        <f t="shared" si="271"/>
        <v>89.430460324787049</v>
      </c>
      <c r="S1877" s="55" t="e">
        <f t="shared" si="272"/>
        <v>#DIV/0!</v>
      </c>
      <c r="T1877" s="55" t="e">
        <f t="shared" si="273"/>
        <v>#DIV/0!</v>
      </c>
      <c r="U1877" s="33"/>
    </row>
    <row r="1878" spans="1:21" ht="13.8" x14ac:dyDescent="0.3">
      <c r="A1878" s="76"/>
      <c r="B1878" s="34" t="s">
        <v>261</v>
      </c>
      <c r="C1878" s="37" t="s">
        <v>684</v>
      </c>
      <c r="D1878" s="95">
        <f>D1884</f>
        <v>0</v>
      </c>
      <c r="E1878" s="131">
        <f t="shared" si="267"/>
        <v>0</v>
      </c>
      <c r="F1878" s="95">
        <f t="shared" ref="F1878:H1879" si="277">F1884</f>
        <v>0</v>
      </c>
      <c r="G1878" s="95">
        <f t="shared" si="277"/>
        <v>0</v>
      </c>
      <c r="H1878" s="95">
        <f t="shared" si="277"/>
        <v>0</v>
      </c>
      <c r="I1878" s="131">
        <f t="shared" si="268"/>
        <v>0</v>
      </c>
      <c r="J1878" s="95">
        <f t="shared" ref="J1878:L1879" si="278">J1884</f>
        <v>0</v>
      </c>
      <c r="K1878" s="95">
        <f t="shared" si="278"/>
        <v>0</v>
      </c>
      <c r="L1878" s="95">
        <f t="shared" si="278"/>
        <v>0</v>
      </c>
      <c r="M1878" s="131">
        <f t="shared" si="269"/>
        <v>0</v>
      </c>
      <c r="N1878" s="95">
        <f t="shared" ref="N1878:P1879" si="279">N1884</f>
        <v>0</v>
      </c>
      <c r="O1878" s="95">
        <f t="shared" si="279"/>
        <v>0</v>
      </c>
      <c r="P1878" s="95">
        <f t="shared" si="279"/>
        <v>0</v>
      </c>
      <c r="Q1878" s="55" t="e">
        <f t="shared" ref="Q1878:T1879" si="280">M1878/I1878*100</f>
        <v>#DIV/0!</v>
      </c>
      <c r="R1878" s="55" t="e">
        <f t="shared" si="280"/>
        <v>#DIV/0!</v>
      </c>
      <c r="S1878" s="55" t="e">
        <f t="shared" si="280"/>
        <v>#DIV/0!</v>
      </c>
      <c r="T1878" s="55" t="e">
        <f t="shared" si="280"/>
        <v>#DIV/0!</v>
      </c>
      <c r="U1878" s="33"/>
    </row>
    <row r="1879" spans="1:21" ht="13.8" x14ac:dyDescent="0.3">
      <c r="A1879" s="76"/>
      <c r="B1879" s="34"/>
      <c r="C1879" s="37" t="s">
        <v>41</v>
      </c>
      <c r="D1879" s="95"/>
      <c r="E1879" s="131">
        <f t="shared" si="267"/>
        <v>173.483</v>
      </c>
      <c r="F1879" s="95">
        <f t="shared" si="277"/>
        <v>173.483</v>
      </c>
      <c r="G1879" s="95">
        <f t="shared" si="277"/>
        <v>0</v>
      </c>
      <c r="H1879" s="95">
        <f t="shared" si="277"/>
        <v>0</v>
      </c>
      <c r="I1879" s="131">
        <f t="shared" si="268"/>
        <v>173.483</v>
      </c>
      <c r="J1879" s="95">
        <f t="shared" si="278"/>
        <v>173.483</v>
      </c>
      <c r="K1879" s="95">
        <f t="shared" si="278"/>
        <v>0</v>
      </c>
      <c r="L1879" s="95">
        <f t="shared" si="278"/>
        <v>0</v>
      </c>
      <c r="M1879" s="131">
        <f t="shared" si="269"/>
        <v>173.48298</v>
      </c>
      <c r="N1879" s="95">
        <f t="shared" si="279"/>
        <v>173.48298</v>
      </c>
      <c r="O1879" s="95">
        <f t="shared" si="279"/>
        <v>0</v>
      </c>
      <c r="P1879" s="95">
        <f t="shared" si="279"/>
        <v>0</v>
      </c>
      <c r="Q1879" s="55">
        <f t="shared" si="280"/>
        <v>99.999988471492884</v>
      </c>
      <c r="R1879" s="55">
        <f t="shared" si="280"/>
        <v>99.999988471492884</v>
      </c>
      <c r="S1879" s="55" t="e">
        <f t="shared" si="280"/>
        <v>#DIV/0!</v>
      </c>
      <c r="T1879" s="55" t="e">
        <f t="shared" si="280"/>
        <v>#DIV/0!</v>
      </c>
      <c r="U1879" s="33"/>
    </row>
    <row r="1880" spans="1:21" ht="27.6" x14ac:dyDescent="0.3">
      <c r="A1880" s="76"/>
      <c r="B1880" s="34" t="s">
        <v>145</v>
      </c>
      <c r="C1880" s="36" t="s">
        <v>9</v>
      </c>
      <c r="D1880" s="95">
        <f>D1886+D1890</f>
        <v>0</v>
      </c>
      <c r="E1880" s="131">
        <f t="shared" si="267"/>
        <v>0</v>
      </c>
      <c r="F1880" s="95">
        <f>F1886+F1890</f>
        <v>0</v>
      </c>
      <c r="G1880" s="95">
        <f>G1886+G1890</f>
        <v>0</v>
      </c>
      <c r="H1880" s="95">
        <f>H1886+H1890</f>
        <v>0</v>
      </c>
      <c r="I1880" s="131">
        <f t="shared" si="268"/>
        <v>0</v>
      </c>
      <c r="J1880" s="95">
        <f>J1886+J1890</f>
        <v>0</v>
      </c>
      <c r="K1880" s="95">
        <f>K1886+K1890</f>
        <v>0</v>
      </c>
      <c r="L1880" s="95">
        <f>L1886+L1890</f>
        <v>0</v>
      </c>
      <c r="M1880" s="131">
        <f t="shared" si="269"/>
        <v>0</v>
      </c>
      <c r="N1880" s="95">
        <f>N1886+N1890</f>
        <v>0</v>
      </c>
      <c r="O1880" s="95">
        <f>O1886+O1890</f>
        <v>0</v>
      </c>
      <c r="P1880" s="95">
        <f>P1886+P1890</f>
        <v>0</v>
      </c>
      <c r="Q1880" s="55" t="e">
        <f t="shared" si="270"/>
        <v>#DIV/0!</v>
      </c>
      <c r="R1880" s="55" t="e">
        <f t="shared" si="271"/>
        <v>#DIV/0!</v>
      </c>
      <c r="S1880" s="55" t="e">
        <f t="shared" si="272"/>
        <v>#DIV/0!</v>
      </c>
      <c r="T1880" s="55" t="e">
        <f t="shared" si="273"/>
        <v>#DIV/0!</v>
      </c>
      <c r="U1880" s="33"/>
    </row>
    <row r="1881" spans="1:21" ht="36" customHeight="1" x14ac:dyDescent="0.3">
      <c r="A1881" s="76" t="s">
        <v>742</v>
      </c>
      <c r="B1881" s="30"/>
      <c r="C1881" s="122" t="s">
        <v>761</v>
      </c>
      <c r="D1881" s="31">
        <f>D1882+D1886</f>
        <v>1133.5999999999999</v>
      </c>
      <c r="E1881" s="131">
        <f t="shared" si="267"/>
        <v>1185.5830000000001</v>
      </c>
      <c r="F1881" s="31">
        <f>F1882+F1886</f>
        <v>1185.5830000000001</v>
      </c>
      <c r="G1881" s="31">
        <f>G1882+G1886</f>
        <v>0</v>
      </c>
      <c r="H1881" s="31">
        <f>H1882+H1886</f>
        <v>0</v>
      </c>
      <c r="I1881" s="131">
        <f t="shared" si="268"/>
        <v>679.48299999999995</v>
      </c>
      <c r="J1881" s="31">
        <f>J1882+J1886</f>
        <v>679.48299999999995</v>
      </c>
      <c r="K1881" s="31">
        <f>K1882+K1886</f>
        <v>0</v>
      </c>
      <c r="L1881" s="31">
        <f>L1882+L1886</f>
        <v>0</v>
      </c>
      <c r="M1881" s="131">
        <f t="shared" si="269"/>
        <v>582.42898000000002</v>
      </c>
      <c r="N1881" s="31">
        <f>N1882+N1886</f>
        <v>582.42898000000002</v>
      </c>
      <c r="O1881" s="31">
        <f>O1882+O1886</f>
        <v>0</v>
      </c>
      <c r="P1881" s="31">
        <f>P1882+P1886</f>
        <v>0</v>
      </c>
      <c r="Q1881" s="55">
        <f t="shared" si="270"/>
        <v>85.716490331619781</v>
      </c>
      <c r="R1881" s="55">
        <f t="shared" si="271"/>
        <v>85.716490331619781</v>
      </c>
      <c r="S1881" s="55" t="e">
        <f t="shared" si="272"/>
        <v>#DIV/0!</v>
      </c>
      <c r="T1881" s="55" t="e">
        <f t="shared" si="273"/>
        <v>#DIV/0!</v>
      </c>
      <c r="U1881" s="33"/>
    </row>
    <row r="1882" spans="1:21" ht="13.8" x14ac:dyDescent="0.3">
      <c r="A1882" s="76"/>
      <c r="B1882" s="34" t="s">
        <v>61</v>
      </c>
      <c r="C1882" s="36" t="s">
        <v>7</v>
      </c>
      <c r="D1882" s="95">
        <f>D1883+D1884+D1885</f>
        <v>1133.5999999999999</v>
      </c>
      <c r="E1882" s="131">
        <f t="shared" si="267"/>
        <v>1185.5830000000001</v>
      </c>
      <c r="F1882" s="95">
        <f>F1883+F1884+F1885</f>
        <v>1185.5830000000001</v>
      </c>
      <c r="G1882" s="95">
        <f>G1883+G1884+G1885</f>
        <v>0</v>
      </c>
      <c r="H1882" s="95">
        <f>H1883+H1884+H1885</f>
        <v>0</v>
      </c>
      <c r="I1882" s="131">
        <f t="shared" si="268"/>
        <v>679.48299999999995</v>
      </c>
      <c r="J1882" s="95">
        <f>J1883+J1884+J1885</f>
        <v>679.48299999999995</v>
      </c>
      <c r="K1882" s="95">
        <f>K1883+K1884+K1885</f>
        <v>0</v>
      </c>
      <c r="L1882" s="95">
        <f>L1883+L1884+L1885</f>
        <v>0</v>
      </c>
      <c r="M1882" s="131">
        <f t="shared" si="269"/>
        <v>582.42898000000002</v>
      </c>
      <c r="N1882" s="95">
        <f>N1883+N1884+N1885</f>
        <v>582.42898000000002</v>
      </c>
      <c r="O1882" s="95">
        <f>O1883+O1884+O1885</f>
        <v>0</v>
      </c>
      <c r="P1882" s="95">
        <f>P1883+P1884+P1885</f>
        <v>0</v>
      </c>
      <c r="Q1882" s="55">
        <f t="shared" si="270"/>
        <v>85.716490331619781</v>
      </c>
      <c r="R1882" s="55">
        <f t="shared" si="271"/>
        <v>85.716490331619781</v>
      </c>
      <c r="S1882" s="55" t="e">
        <f t="shared" si="272"/>
        <v>#DIV/0!</v>
      </c>
      <c r="T1882" s="55" t="e">
        <f t="shared" si="273"/>
        <v>#DIV/0!</v>
      </c>
      <c r="U1882" s="33"/>
    </row>
    <row r="1883" spans="1:21" ht="27.6" x14ac:dyDescent="0.3">
      <c r="A1883" s="76"/>
      <c r="B1883" s="34" t="s">
        <v>202</v>
      </c>
      <c r="C1883" s="37" t="s">
        <v>36</v>
      </c>
      <c r="D1883" s="95">
        <v>1012.1</v>
      </c>
      <c r="E1883" s="131">
        <f t="shared" si="267"/>
        <v>1012.1</v>
      </c>
      <c r="F1883" s="95">
        <v>1012.1</v>
      </c>
      <c r="G1883" s="95"/>
      <c r="H1883" s="95"/>
      <c r="I1883" s="131">
        <f t="shared" si="268"/>
        <v>506</v>
      </c>
      <c r="J1883" s="95">
        <v>506</v>
      </c>
      <c r="K1883" s="95"/>
      <c r="L1883" s="95"/>
      <c r="M1883" s="131">
        <f t="shared" si="269"/>
        <v>408.94600000000003</v>
      </c>
      <c r="N1883" s="95">
        <v>408.94600000000003</v>
      </c>
      <c r="O1883" s="95"/>
      <c r="P1883" s="95"/>
      <c r="Q1883" s="55">
        <f t="shared" si="270"/>
        <v>80.819367588932806</v>
      </c>
      <c r="R1883" s="55">
        <f t="shared" si="271"/>
        <v>80.819367588932806</v>
      </c>
      <c r="S1883" s="55" t="e">
        <f t="shared" si="272"/>
        <v>#DIV/0!</v>
      </c>
      <c r="T1883" s="55" t="e">
        <f t="shared" si="273"/>
        <v>#DIV/0!</v>
      </c>
      <c r="U1883" s="33"/>
    </row>
    <row r="1884" spans="1:21" ht="13.8" x14ac:dyDescent="0.3">
      <c r="A1884" s="76"/>
      <c r="B1884" s="34"/>
      <c r="C1884" s="37" t="s">
        <v>684</v>
      </c>
      <c r="D1884" s="95"/>
      <c r="E1884" s="131">
        <f t="shared" si="267"/>
        <v>0</v>
      </c>
      <c r="F1884" s="95"/>
      <c r="G1884" s="95"/>
      <c r="H1884" s="95"/>
      <c r="I1884" s="131">
        <f t="shared" si="268"/>
        <v>0</v>
      </c>
      <c r="J1884" s="95"/>
      <c r="K1884" s="95"/>
      <c r="L1884" s="95"/>
      <c r="M1884" s="131">
        <f t="shared" si="269"/>
        <v>0</v>
      </c>
      <c r="N1884" s="95"/>
      <c r="O1884" s="95"/>
      <c r="P1884" s="95"/>
      <c r="Q1884" s="55"/>
      <c r="R1884" s="55"/>
      <c r="S1884" s="55"/>
      <c r="T1884" s="55"/>
      <c r="U1884" s="33"/>
    </row>
    <row r="1885" spans="1:21" ht="13.8" x14ac:dyDescent="0.3">
      <c r="A1885" s="76"/>
      <c r="B1885" s="34"/>
      <c r="C1885" s="37" t="s">
        <v>41</v>
      </c>
      <c r="D1885" s="95">
        <v>121.5</v>
      </c>
      <c r="E1885" s="131">
        <f t="shared" si="267"/>
        <v>173.483</v>
      </c>
      <c r="F1885" s="95">
        <v>173.483</v>
      </c>
      <c r="G1885" s="95"/>
      <c r="H1885" s="95"/>
      <c r="I1885" s="131">
        <f t="shared" si="268"/>
        <v>173.483</v>
      </c>
      <c r="J1885" s="95">
        <v>173.483</v>
      </c>
      <c r="K1885" s="95"/>
      <c r="L1885" s="95"/>
      <c r="M1885" s="131">
        <f t="shared" si="269"/>
        <v>173.48298</v>
      </c>
      <c r="N1885" s="95">
        <v>173.48298</v>
      </c>
      <c r="O1885" s="95"/>
      <c r="P1885" s="95"/>
      <c r="Q1885" s="55"/>
      <c r="R1885" s="55"/>
      <c r="S1885" s="55"/>
      <c r="T1885" s="55"/>
      <c r="U1885" s="33"/>
    </row>
    <row r="1886" spans="1:21" ht="27.6" x14ac:dyDescent="0.3">
      <c r="A1886" s="76"/>
      <c r="B1886" s="34" t="s">
        <v>145</v>
      </c>
      <c r="C1886" s="36" t="s">
        <v>9</v>
      </c>
      <c r="D1886" s="95"/>
      <c r="E1886" s="131">
        <f t="shared" si="267"/>
        <v>0</v>
      </c>
      <c r="F1886" s="95"/>
      <c r="G1886" s="95"/>
      <c r="H1886" s="95"/>
      <c r="I1886" s="131">
        <f t="shared" si="268"/>
        <v>0</v>
      </c>
      <c r="J1886" s="95"/>
      <c r="K1886" s="95"/>
      <c r="L1886" s="95"/>
      <c r="M1886" s="131">
        <f t="shared" si="269"/>
        <v>0</v>
      </c>
      <c r="N1886" s="95"/>
      <c r="O1886" s="95"/>
      <c r="P1886" s="95"/>
      <c r="Q1886" s="55" t="e">
        <f t="shared" si="270"/>
        <v>#DIV/0!</v>
      </c>
      <c r="R1886" s="55" t="e">
        <f t="shared" si="271"/>
        <v>#DIV/0!</v>
      </c>
      <c r="S1886" s="55" t="e">
        <f t="shared" si="272"/>
        <v>#DIV/0!</v>
      </c>
      <c r="T1886" s="55" t="e">
        <f t="shared" si="273"/>
        <v>#DIV/0!</v>
      </c>
      <c r="U1886" s="33"/>
    </row>
    <row r="1887" spans="1:21" ht="27" customHeight="1" x14ac:dyDescent="0.3">
      <c r="A1887" s="76" t="s">
        <v>743</v>
      </c>
      <c r="B1887" s="30"/>
      <c r="C1887" s="122" t="s">
        <v>762</v>
      </c>
      <c r="D1887" s="95">
        <f>D1888+D1890</f>
        <v>1393.5</v>
      </c>
      <c r="E1887" s="131">
        <f t="shared" si="267"/>
        <v>1444.32</v>
      </c>
      <c r="F1887" s="95">
        <f>F1888+F1890</f>
        <v>1444.32</v>
      </c>
      <c r="G1887" s="95">
        <f>G1888+G1890</f>
        <v>0</v>
      </c>
      <c r="H1887" s="95">
        <f>H1888+H1890</f>
        <v>0</v>
      </c>
      <c r="I1887" s="131">
        <f t="shared" si="268"/>
        <v>953.24</v>
      </c>
      <c r="J1887" s="95">
        <f>J1888+J1890</f>
        <v>953.24</v>
      </c>
      <c r="K1887" s="95">
        <f>K1888+K1890</f>
        <v>0</v>
      </c>
      <c r="L1887" s="95">
        <f>L1888+L1890</f>
        <v>0</v>
      </c>
      <c r="M1887" s="131">
        <f t="shared" si="269"/>
        <v>852.48692000000005</v>
      </c>
      <c r="N1887" s="95">
        <f>N1888+N1890</f>
        <v>852.48692000000005</v>
      </c>
      <c r="O1887" s="95">
        <f>O1888+O1890</f>
        <v>0</v>
      </c>
      <c r="P1887" s="95">
        <f>P1888+P1890</f>
        <v>0</v>
      </c>
      <c r="Q1887" s="55">
        <f t="shared" si="270"/>
        <v>89.430460324787049</v>
      </c>
      <c r="R1887" s="55">
        <f t="shared" si="271"/>
        <v>89.430460324787049</v>
      </c>
      <c r="S1887" s="55" t="e">
        <f t="shared" si="272"/>
        <v>#DIV/0!</v>
      </c>
      <c r="T1887" s="55" t="e">
        <f t="shared" si="273"/>
        <v>#DIV/0!</v>
      </c>
      <c r="U1887" s="33" t="e">
        <f>M1887/#REF!%</f>
        <v>#REF!</v>
      </c>
    </row>
    <row r="1888" spans="1:21" ht="13.8" x14ac:dyDescent="0.3">
      <c r="A1888" s="76"/>
      <c r="B1888" s="34" t="s">
        <v>61</v>
      </c>
      <c r="C1888" s="36" t="s">
        <v>7</v>
      </c>
      <c r="D1888" s="95">
        <f>D1889</f>
        <v>1393.5</v>
      </c>
      <c r="E1888" s="131">
        <f t="shared" si="267"/>
        <v>1444.32</v>
      </c>
      <c r="F1888" s="95">
        <f>F1889</f>
        <v>1444.32</v>
      </c>
      <c r="G1888" s="95">
        <f>G1889</f>
        <v>0</v>
      </c>
      <c r="H1888" s="95">
        <f>H1889</f>
        <v>0</v>
      </c>
      <c r="I1888" s="131">
        <f t="shared" si="268"/>
        <v>953.24</v>
      </c>
      <c r="J1888" s="95">
        <f>J1889</f>
        <v>953.24</v>
      </c>
      <c r="K1888" s="95">
        <f>K1889</f>
        <v>0</v>
      </c>
      <c r="L1888" s="95">
        <f>L1889</f>
        <v>0</v>
      </c>
      <c r="M1888" s="131">
        <f t="shared" si="269"/>
        <v>852.48692000000005</v>
      </c>
      <c r="N1888" s="95">
        <f>N1889</f>
        <v>852.48692000000005</v>
      </c>
      <c r="O1888" s="95">
        <f>O1889</f>
        <v>0</v>
      </c>
      <c r="P1888" s="95">
        <f>P1889</f>
        <v>0</v>
      </c>
      <c r="Q1888" s="55">
        <f t="shared" si="270"/>
        <v>89.430460324787049</v>
      </c>
      <c r="R1888" s="55">
        <f t="shared" si="271"/>
        <v>89.430460324787049</v>
      </c>
      <c r="S1888" s="55" t="e">
        <f t="shared" si="272"/>
        <v>#DIV/0!</v>
      </c>
      <c r="T1888" s="55" t="e">
        <f t="shared" si="273"/>
        <v>#DIV/0!</v>
      </c>
      <c r="U1888" s="33" t="e">
        <f>M1888/#REF!%</f>
        <v>#REF!</v>
      </c>
    </row>
    <row r="1889" spans="1:22" ht="13.8" x14ac:dyDescent="0.3">
      <c r="A1889" s="76"/>
      <c r="B1889" s="34" t="s">
        <v>247</v>
      </c>
      <c r="C1889" s="37" t="s">
        <v>44</v>
      </c>
      <c r="D1889" s="95">
        <v>1393.5</v>
      </c>
      <c r="E1889" s="131">
        <f t="shared" si="267"/>
        <v>1444.32</v>
      </c>
      <c r="F1889" s="95">
        <v>1444.32</v>
      </c>
      <c r="G1889" s="95"/>
      <c r="H1889" s="95"/>
      <c r="I1889" s="131">
        <f t="shared" si="268"/>
        <v>953.24</v>
      </c>
      <c r="J1889" s="95">
        <v>953.24</v>
      </c>
      <c r="K1889" s="95"/>
      <c r="L1889" s="95"/>
      <c r="M1889" s="131">
        <f t="shared" si="269"/>
        <v>852.48692000000005</v>
      </c>
      <c r="N1889" s="95">
        <v>852.48692000000005</v>
      </c>
      <c r="O1889" s="95"/>
      <c r="P1889" s="95"/>
      <c r="Q1889" s="55">
        <f t="shared" si="270"/>
        <v>89.430460324787049</v>
      </c>
      <c r="R1889" s="55">
        <f t="shared" si="271"/>
        <v>89.430460324787049</v>
      </c>
      <c r="S1889" s="55" t="e">
        <f t="shared" si="272"/>
        <v>#DIV/0!</v>
      </c>
      <c r="T1889" s="55" t="e">
        <f t="shared" si="273"/>
        <v>#DIV/0!</v>
      </c>
      <c r="U1889" s="33" t="e">
        <f>M1889/#REF!%</f>
        <v>#REF!</v>
      </c>
    </row>
    <row r="1890" spans="1:22" ht="27.6" x14ac:dyDescent="0.3">
      <c r="A1890" s="76"/>
      <c r="B1890" s="34" t="s">
        <v>145</v>
      </c>
      <c r="C1890" s="36" t="s">
        <v>9</v>
      </c>
      <c r="D1890" s="95"/>
      <c r="E1890" s="131">
        <f t="shared" si="267"/>
        <v>0</v>
      </c>
      <c r="F1890" s="95"/>
      <c r="G1890" s="95"/>
      <c r="H1890" s="95"/>
      <c r="I1890" s="131">
        <f t="shared" si="268"/>
        <v>0</v>
      </c>
      <c r="J1890" s="95"/>
      <c r="K1890" s="95"/>
      <c r="L1890" s="95"/>
      <c r="M1890" s="131">
        <f t="shared" si="269"/>
        <v>0</v>
      </c>
      <c r="N1890" s="95"/>
      <c r="O1890" s="95"/>
      <c r="P1890" s="95"/>
      <c r="Q1890" s="55" t="e">
        <f t="shared" si="270"/>
        <v>#DIV/0!</v>
      </c>
      <c r="R1890" s="55" t="e">
        <f t="shared" si="271"/>
        <v>#DIV/0!</v>
      </c>
      <c r="S1890" s="55" t="e">
        <f t="shared" si="272"/>
        <v>#DIV/0!</v>
      </c>
      <c r="T1890" s="55" t="e">
        <f t="shared" si="273"/>
        <v>#DIV/0!</v>
      </c>
      <c r="U1890" s="33" t="e">
        <f>M1890/#REF!%</f>
        <v>#REF!</v>
      </c>
    </row>
    <row r="1891" spans="1:22" ht="24.75" customHeight="1" x14ac:dyDescent="0.3">
      <c r="A1891" s="76" t="s">
        <v>799</v>
      </c>
      <c r="B1891" s="34"/>
      <c r="C1891" s="124" t="s">
        <v>800</v>
      </c>
      <c r="D1891" s="92">
        <f>D1892+D1894</f>
        <v>150</v>
      </c>
      <c r="E1891" s="93">
        <f t="shared" si="267"/>
        <v>2295.6820200000002</v>
      </c>
      <c r="F1891" s="92">
        <f>F1892+F1894</f>
        <v>1651.3015800000001</v>
      </c>
      <c r="G1891" s="92">
        <f>G1892+G1894</f>
        <v>644.38044000000002</v>
      </c>
      <c r="H1891" s="92">
        <f>H1892+H1894</f>
        <v>0</v>
      </c>
      <c r="I1891" s="93">
        <f t="shared" si="268"/>
        <v>875.30144000000007</v>
      </c>
      <c r="J1891" s="92">
        <f>J1892+J1894</f>
        <v>230.92100000000002</v>
      </c>
      <c r="K1891" s="92">
        <f>K1892+K1894</f>
        <v>644.38044000000002</v>
      </c>
      <c r="L1891" s="92">
        <f>L1892+L1894</f>
        <v>0</v>
      </c>
      <c r="M1891" s="93">
        <f t="shared" si="269"/>
        <v>345.45110999999997</v>
      </c>
      <c r="N1891" s="92">
        <f>N1892+N1894</f>
        <v>24.657360000000001</v>
      </c>
      <c r="O1891" s="92">
        <f>O1892+O1894</f>
        <v>320.79374999999999</v>
      </c>
      <c r="P1891" s="92">
        <f>P1892+P1894</f>
        <v>0</v>
      </c>
      <c r="Q1891" s="55">
        <f t="shared" si="270"/>
        <v>39.466530524615607</v>
      </c>
      <c r="R1891" s="55">
        <f t="shared" si="271"/>
        <v>10.677833544805365</v>
      </c>
      <c r="S1891" s="55">
        <f t="shared" si="272"/>
        <v>49.783284855760051</v>
      </c>
      <c r="T1891" s="55" t="e">
        <f t="shared" si="273"/>
        <v>#DIV/0!</v>
      </c>
      <c r="U1891" s="33"/>
    </row>
    <row r="1892" spans="1:22" ht="13.8" x14ac:dyDescent="0.3">
      <c r="A1892" s="76"/>
      <c r="B1892" s="34" t="s">
        <v>61</v>
      </c>
      <c r="C1892" s="36" t="s">
        <v>7</v>
      </c>
      <c r="D1892" s="95">
        <f>D1893</f>
        <v>0</v>
      </c>
      <c r="E1892" s="131">
        <f t="shared" si="267"/>
        <v>0.3</v>
      </c>
      <c r="F1892" s="95">
        <f>F1893</f>
        <v>0.3</v>
      </c>
      <c r="G1892" s="95">
        <f>G1893</f>
        <v>0</v>
      </c>
      <c r="H1892" s="95">
        <f>H1893</f>
        <v>0</v>
      </c>
      <c r="I1892" s="131">
        <f t="shared" si="268"/>
        <v>0.3</v>
      </c>
      <c r="J1892" s="95">
        <f>J1893</f>
        <v>0.3</v>
      </c>
      <c r="K1892" s="95">
        <f>K1893</f>
        <v>0</v>
      </c>
      <c r="L1892" s="95">
        <f>L1893</f>
        <v>0</v>
      </c>
      <c r="M1892" s="131">
        <f t="shared" si="269"/>
        <v>0.3</v>
      </c>
      <c r="N1892" s="95">
        <f>N1893</f>
        <v>0.3</v>
      </c>
      <c r="O1892" s="95">
        <f>O1893</f>
        <v>0</v>
      </c>
      <c r="P1892" s="95">
        <f>P1893</f>
        <v>0</v>
      </c>
      <c r="Q1892" s="55">
        <f t="shared" si="270"/>
        <v>100</v>
      </c>
      <c r="R1892" s="55">
        <f t="shared" si="271"/>
        <v>100</v>
      </c>
      <c r="S1892" s="55" t="e">
        <f t="shared" si="272"/>
        <v>#DIV/0!</v>
      </c>
      <c r="T1892" s="55" t="e">
        <f t="shared" si="273"/>
        <v>#DIV/0!</v>
      </c>
      <c r="U1892" s="33"/>
    </row>
    <row r="1893" spans="1:22" ht="27.6" x14ac:dyDescent="0.3">
      <c r="A1893" s="76"/>
      <c r="B1893" s="34" t="s">
        <v>202</v>
      </c>
      <c r="C1893" s="37" t="s">
        <v>36</v>
      </c>
      <c r="D1893" s="95"/>
      <c r="E1893" s="131">
        <f t="shared" si="267"/>
        <v>0.3</v>
      </c>
      <c r="F1893" s="95">
        <v>0.3</v>
      </c>
      <c r="G1893" s="95"/>
      <c r="H1893" s="95"/>
      <c r="I1893" s="131">
        <f t="shared" si="268"/>
        <v>0.3</v>
      </c>
      <c r="J1893" s="95">
        <v>0.3</v>
      </c>
      <c r="K1893" s="95"/>
      <c r="L1893" s="95"/>
      <c r="M1893" s="131">
        <f t="shared" si="269"/>
        <v>0.3</v>
      </c>
      <c r="N1893" s="95">
        <v>0.3</v>
      </c>
      <c r="O1893" s="95"/>
      <c r="P1893" s="95"/>
      <c r="Q1893" s="55">
        <f t="shared" si="270"/>
        <v>100</v>
      </c>
      <c r="R1893" s="55">
        <f t="shared" si="271"/>
        <v>100</v>
      </c>
      <c r="S1893" s="55" t="e">
        <f t="shared" si="272"/>
        <v>#DIV/0!</v>
      </c>
      <c r="T1893" s="55" t="e">
        <f t="shared" si="273"/>
        <v>#DIV/0!</v>
      </c>
      <c r="U1893" s="33"/>
    </row>
    <row r="1894" spans="1:22" ht="27.6" x14ac:dyDescent="0.3">
      <c r="A1894" s="76"/>
      <c r="B1894" s="34" t="s">
        <v>145</v>
      </c>
      <c r="C1894" s="36" t="s">
        <v>9</v>
      </c>
      <c r="D1894" s="95">
        <v>150</v>
      </c>
      <c r="E1894" s="131">
        <f t="shared" si="267"/>
        <v>2295.38202</v>
      </c>
      <c r="F1894" s="95">
        <v>1651.0015800000001</v>
      </c>
      <c r="G1894" s="95">
        <v>644.38044000000002</v>
      </c>
      <c r="H1894" s="95"/>
      <c r="I1894" s="131">
        <f t="shared" si="268"/>
        <v>875.00144</v>
      </c>
      <c r="J1894" s="95">
        <v>230.62100000000001</v>
      </c>
      <c r="K1894" s="95">
        <v>644.38044000000002</v>
      </c>
      <c r="L1894" s="95"/>
      <c r="M1894" s="131">
        <f t="shared" si="269"/>
        <v>345.15111000000002</v>
      </c>
      <c r="N1894" s="95">
        <v>24.35736</v>
      </c>
      <c r="O1894" s="95">
        <v>320.79374999999999</v>
      </c>
      <c r="P1894" s="95"/>
      <c r="Q1894" s="55">
        <f t="shared" si="270"/>
        <v>39.445776226379699</v>
      </c>
      <c r="R1894" s="55">
        <f t="shared" si="271"/>
        <v>10.561640093486716</v>
      </c>
      <c r="S1894" s="55">
        <f t="shared" si="272"/>
        <v>49.783284855760051</v>
      </c>
      <c r="T1894" s="55" t="e">
        <f t="shared" si="273"/>
        <v>#DIV/0!</v>
      </c>
      <c r="U1894" s="33"/>
    </row>
    <row r="1895" spans="1:22" ht="39.75" customHeight="1" x14ac:dyDescent="0.3">
      <c r="A1895" s="76" t="s">
        <v>744</v>
      </c>
      <c r="B1895" s="34"/>
      <c r="C1895" s="123" t="s">
        <v>763</v>
      </c>
      <c r="D1895" s="92">
        <f>D1898</f>
        <v>100</v>
      </c>
      <c r="E1895" s="93">
        <f t="shared" si="267"/>
        <v>500</v>
      </c>
      <c r="F1895" s="92">
        <f>F1896+F1898</f>
        <v>500</v>
      </c>
      <c r="G1895" s="92">
        <f>G1896+G1898</f>
        <v>0</v>
      </c>
      <c r="H1895" s="92">
        <f>H1896+H1898</f>
        <v>0</v>
      </c>
      <c r="I1895" s="93">
        <f t="shared" si="268"/>
        <v>0</v>
      </c>
      <c r="J1895" s="92">
        <f>J1896+J1898</f>
        <v>0</v>
      </c>
      <c r="K1895" s="92">
        <f>K1896+K1898</f>
        <v>0</v>
      </c>
      <c r="L1895" s="92">
        <f>L1896+L1898</f>
        <v>0</v>
      </c>
      <c r="M1895" s="93">
        <f t="shared" si="269"/>
        <v>0</v>
      </c>
      <c r="N1895" s="92">
        <f>N1896+N1898</f>
        <v>0</v>
      </c>
      <c r="O1895" s="92">
        <f>O1896+O1898</f>
        <v>0</v>
      </c>
      <c r="P1895" s="92">
        <f>P1896+P1898</f>
        <v>0</v>
      </c>
      <c r="Q1895" s="55" t="e">
        <f t="shared" si="270"/>
        <v>#DIV/0!</v>
      </c>
      <c r="R1895" s="55" t="e">
        <f t="shared" si="271"/>
        <v>#DIV/0!</v>
      </c>
      <c r="S1895" s="55" t="e">
        <f t="shared" si="272"/>
        <v>#DIV/0!</v>
      </c>
      <c r="T1895" s="55" t="e">
        <f t="shared" si="273"/>
        <v>#DIV/0!</v>
      </c>
      <c r="U1895" s="33"/>
    </row>
    <row r="1896" spans="1:22" ht="13.8" x14ac:dyDescent="0.3">
      <c r="A1896" s="76"/>
      <c r="B1896" s="34"/>
      <c r="C1896" s="36" t="s">
        <v>7</v>
      </c>
      <c r="D1896" s="92"/>
      <c r="E1896" s="131">
        <f t="shared" si="267"/>
        <v>0</v>
      </c>
      <c r="F1896" s="95">
        <f>F1897</f>
        <v>0</v>
      </c>
      <c r="G1896" s="95">
        <f>G1897</f>
        <v>0</v>
      </c>
      <c r="H1896" s="95">
        <f>H1897</f>
        <v>0</v>
      </c>
      <c r="I1896" s="93">
        <f t="shared" si="268"/>
        <v>0</v>
      </c>
      <c r="J1896" s="95">
        <f>J1897</f>
        <v>0</v>
      </c>
      <c r="K1896" s="95">
        <f>K1897</f>
        <v>0</v>
      </c>
      <c r="L1896" s="95">
        <f>L1897</f>
        <v>0</v>
      </c>
      <c r="M1896" s="93">
        <f t="shared" si="269"/>
        <v>0</v>
      </c>
      <c r="N1896" s="95">
        <f>N1897</f>
        <v>0</v>
      </c>
      <c r="O1896" s="95">
        <f>O1897</f>
        <v>0</v>
      </c>
      <c r="P1896" s="95">
        <f>P1897</f>
        <v>0</v>
      </c>
      <c r="Q1896" s="55"/>
      <c r="R1896" s="55"/>
      <c r="S1896" s="55"/>
      <c r="T1896" s="55"/>
      <c r="U1896" s="33"/>
    </row>
    <row r="1897" spans="1:22" ht="13.8" x14ac:dyDescent="0.3">
      <c r="A1897" s="76"/>
      <c r="B1897" s="34"/>
      <c r="C1897" s="37" t="s">
        <v>46</v>
      </c>
      <c r="D1897" s="92"/>
      <c r="E1897" s="131">
        <f t="shared" si="267"/>
        <v>0</v>
      </c>
      <c r="F1897" s="95"/>
      <c r="G1897" s="92"/>
      <c r="H1897" s="92"/>
      <c r="I1897" s="131">
        <f t="shared" si="268"/>
        <v>0</v>
      </c>
      <c r="J1897" s="95"/>
      <c r="K1897" s="95"/>
      <c r="L1897" s="95"/>
      <c r="M1897" s="131">
        <f t="shared" si="269"/>
        <v>0</v>
      </c>
      <c r="N1897" s="95"/>
      <c r="O1897" s="92"/>
      <c r="P1897" s="92"/>
      <c r="Q1897" s="55"/>
      <c r="R1897" s="55"/>
      <c r="S1897" s="55"/>
      <c r="T1897" s="55"/>
      <c r="U1897" s="33"/>
    </row>
    <row r="1898" spans="1:22" ht="27.6" x14ac:dyDescent="0.3">
      <c r="A1898" s="76"/>
      <c r="B1898" s="34" t="s">
        <v>145</v>
      </c>
      <c r="C1898" s="36" t="s">
        <v>9</v>
      </c>
      <c r="D1898" s="95">
        <v>100</v>
      </c>
      <c r="E1898" s="131">
        <f t="shared" si="267"/>
        <v>500</v>
      </c>
      <c r="F1898" s="95">
        <v>500</v>
      </c>
      <c r="G1898" s="95"/>
      <c r="H1898" s="95"/>
      <c r="I1898" s="131">
        <f t="shared" si="268"/>
        <v>0</v>
      </c>
      <c r="J1898" s="95"/>
      <c r="K1898" s="95"/>
      <c r="L1898" s="95"/>
      <c r="M1898" s="131">
        <f t="shared" si="269"/>
        <v>0</v>
      </c>
      <c r="N1898" s="95"/>
      <c r="O1898" s="95"/>
      <c r="P1898" s="95"/>
      <c r="Q1898" s="55" t="e">
        <f t="shared" si="270"/>
        <v>#DIV/0!</v>
      </c>
      <c r="R1898" s="55" t="e">
        <f t="shared" si="271"/>
        <v>#DIV/0!</v>
      </c>
      <c r="S1898" s="55" t="e">
        <f t="shared" si="272"/>
        <v>#DIV/0!</v>
      </c>
      <c r="T1898" s="55" t="e">
        <f t="shared" si="273"/>
        <v>#DIV/0!</v>
      </c>
      <c r="U1898" s="33"/>
    </row>
    <row r="1899" spans="1:22" ht="32.25" customHeight="1" x14ac:dyDescent="0.3">
      <c r="A1899" s="75" t="s">
        <v>745</v>
      </c>
      <c r="B1899" s="46"/>
      <c r="C1899" s="47" t="s">
        <v>571</v>
      </c>
      <c r="D1899" s="92">
        <f>D1956+D1961+D1966+D2334</f>
        <v>3960.5</v>
      </c>
      <c r="E1899" s="93">
        <f t="shared" si="267"/>
        <v>6308.2972300000001</v>
      </c>
      <c r="F1899" s="92">
        <f t="shared" ref="F1899:H1900" si="281">F1956+F1961+F1966+F2334</f>
        <v>5611.8143700000001</v>
      </c>
      <c r="G1899" s="92">
        <f t="shared" si="281"/>
        <v>696.48285999999996</v>
      </c>
      <c r="H1899" s="92">
        <f t="shared" si="281"/>
        <v>0</v>
      </c>
      <c r="I1899" s="93">
        <f t="shared" si="268"/>
        <v>3987.4500899999998</v>
      </c>
      <c r="J1899" s="92">
        <f t="shared" ref="J1899:L1900" si="282">J1956+J1961+J1966+J2334</f>
        <v>3406.3919999999998</v>
      </c>
      <c r="K1899" s="92">
        <f t="shared" si="282"/>
        <v>581.05808999999999</v>
      </c>
      <c r="L1899" s="92">
        <f t="shared" si="282"/>
        <v>0</v>
      </c>
      <c r="M1899" s="93">
        <f t="shared" si="269"/>
        <v>3086.80881</v>
      </c>
      <c r="N1899" s="92">
        <f t="shared" ref="N1899:P1900" si="283">N1956+N1961+N1966+N2334</f>
        <v>2685.8743399999998</v>
      </c>
      <c r="O1899" s="92">
        <f t="shared" si="283"/>
        <v>400.93446999999998</v>
      </c>
      <c r="P1899" s="92">
        <f t="shared" si="283"/>
        <v>0</v>
      </c>
      <c r="Q1899" s="55">
        <f t="shared" si="270"/>
        <v>77.41310211609445</v>
      </c>
      <c r="R1899" s="55">
        <f t="shared" si="271"/>
        <v>78.848069746523592</v>
      </c>
      <c r="S1899" s="55">
        <f t="shared" si="272"/>
        <v>69.000755156855305</v>
      </c>
      <c r="T1899" s="55" t="e">
        <f t="shared" si="273"/>
        <v>#DIV/0!</v>
      </c>
      <c r="U1899" s="33" t="e">
        <f>M1899/#REF!%</f>
        <v>#REF!</v>
      </c>
      <c r="V1899" s="19"/>
    </row>
    <row r="1900" spans="1:22" ht="13.8" x14ac:dyDescent="0.3">
      <c r="A1900" s="75"/>
      <c r="B1900" s="46" t="s">
        <v>61</v>
      </c>
      <c r="C1900" s="36" t="s">
        <v>7</v>
      </c>
      <c r="D1900" s="92">
        <f>D1957+D1962+D1967+D2335</f>
        <v>3859</v>
      </c>
      <c r="E1900" s="93">
        <f t="shared" si="267"/>
        <v>4611.7559999999994</v>
      </c>
      <c r="F1900" s="92">
        <f t="shared" si="281"/>
        <v>4094.1929999999998</v>
      </c>
      <c r="G1900" s="92">
        <f t="shared" si="281"/>
        <v>517.56299999999999</v>
      </c>
      <c r="H1900" s="92">
        <f t="shared" si="281"/>
        <v>0</v>
      </c>
      <c r="I1900" s="93">
        <f t="shared" si="268"/>
        <v>2700.6072300000001</v>
      </c>
      <c r="J1900" s="92">
        <f t="shared" si="282"/>
        <v>2298.4690000000001</v>
      </c>
      <c r="K1900" s="92">
        <f t="shared" si="282"/>
        <v>402.13823000000002</v>
      </c>
      <c r="L1900" s="92">
        <f t="shared" si="282"/>
        <v>0</v>
      </c>
      <c r="M1900" s="93">
        <f t="shared" si="269"/>
        <v>2355.5332099999996</v>
      </c>
      <c r="N1900" s="92">
        <f t="shared" si="283"/>
        <v>2032.8287299999997</v>
      </c>
      <c r="O1900" s="92">
        <f t="shared" si="283"/>
        <v>322.70447999999999</v>
      </c>
      <c r="P1900" s="92">
        <f t="shared" si="283"/>
        <v>0</v>
      </c>
      <c r="Q1900" s="55">
        <f t="shared" si="270"/>
        <v>87.222354433228688</v>
      </c>
      <c r="R1900" s="55">
        <f t="shared" si="271"/>
        <v>88.442729921526009</v>
      </c>
      <c r="S1900" s="55">
        <f t="shared" si="272"/>
        <v>80.247152826031979</v>
      </c>
      <c r="T1900" s="55" t="e">
        <f t="shared" si="273"/>
        <v>#DIV/0!</v>
      </c>
      <c r="U1900" s="33" t="e">
        <f>M1900/#REF!%</f>
        <v>#REF!</v>
      </c>
    </row>
    <row r="1901" spans="1:22" ht="13.8" x14ac:dyDescent="0.3">
      <c r="A1901" s="75"/>
      <c r="B1901" s="46" t="s">
        <v>197</v>
      </c>
      <c r="C1901" s="37" t="s">
        <v>34</v>
      </c>
      <c r="D1901" s="92">
        <f>D1968</f>
        <v>0</v>
      </c>
      <c r="E1901" s="93">
        <f t="shared" si="267"/>
        <v>0</v>
      </c>
      <c r="F1901" s="92">
        <f>F1968</f>
        <v>0</v>
      </c>
      <c r="G1901" s="92">
        <f>G1968</f>
        <v>0</v>
      </c>
      <c r="H1901" s="92">
        <f>H1968</f>
        <v>0</v>
      </c>
      <c r="I1901" s="93">
        <f t="shared" si="268"/>
        <v>0</v>
      </c>
      <c r="J1901" s="92">
        <f>J1968</f>
        <v>0</v>
      </c>
      <c r="K1901" s="92">
        <f>K1968</f>
        <v>0</v>
      </c>
      <c r="L1901" s="92">
        <f>L1968</f>
        <v>0</v>
      </c>
      <c r="M1901" s="93">
        <f t="shared" si="269"/>
        <v>0</v>
      </c>
      <c r="N1901" s="92">
        <f>N1968</f>
        <v>0</v>
      </c>
      <c r="O1901" s="92">
        <f>O1968</f>
        <v>0</v>
      </c>
      <c r="P1901" s="92">
        <f>P1968</f>
        <v>0</v>
      </c>
      <c r="Q1901" s="55" t="e">
        <f t="shared" si="270"/>
        <v>#DIV/0!</v>
      </c>
      <c r="R1901" s="55" t="e">
        <f t="shared" si="271"/>
        <v>#DIV/0!</v>
      </c>
      <c r="S1901" s="55" t="e">
        <f t="shared" si="272"/>
        <v>#DIV/0!</v>
      </c>
      <c r="T1901" s="55" t="e">
        <f t="shared" si="273"/>
        <v>#DIV/0!</v>
      </c>
      <c r="U1901" s="33" t="e">
        <f>M1901/#REF!%</f>
        <v>#REF!</v>
      </c>
    </row>
    <row r="1902" spans="1:22" ht="13.8" hidden="1" x14ac:dyDescent="0.3">
      <c r="A1902" s="75"/>
      <c r="B1902" s="46" t="s">
        <v>198</v>
      </c>
      <c r="C1902" s="38" t="s">
        <v>172</v>
      </c>
      <c r="D1902" s="92"/>
      <c r="E1902" s="93">
        <f t="shared" si="267"/>
        <v>0</v>
      </c>
      <c r="F1902" s="92"/>
      <c r="G1902" s="92"/>
      <c r="H1902" s="92"/>
      <c r="I1902" s="93">
        <f t="shared" si="268"/>
        <v>0</v>
      </c>
      <c r="J1902" s="92"/>
      <c r="K1902" s="92"/>
      <c r="L1902" s="92"/>
      <c r="M1902" s="93">
        <f t="shared" si="269"/>
        <v>0</v>
      </c>
      <c r="N1902" s="92"/>
      <c r="O1902" s="92"/>
      <c r="P1902" s="92"/>
      <c r="Q1902" s="55" t="e">
        <f t="shared" si="270"/>
        <v>#DIV/0!</v>
      </c>
      <c r="R1902" s="55" t="e">
        <f t="shared" si="271"/>
        <v>#DIV/0!</v>
      </c>
      <c r="S1902" s="55" t="e">
        <f t="shared" si="272"/>
        <v>#DIV/0!</v>
      </c>
      <c r="T1902" s="55" t="e">
        <f t="shared" si="273"/>
        <v>#DIV/0!</v>
      </c>
      <c r="U1902" s="33" t="e">
        <f>M1902/#REF!%</f>
        <v>#REF!</v>
      </c>
    </row>
    <row r="1903" spans="1:22" ht="27.6" hidden="1" x14ac:dyDescent="0.3">
      <c r="A1903" s="75"/>
      <c r="B1903" s="46" t="s">
        <v>199</v>
      </c>
      <c r="C1903" s="39" t="s">
        <v>173</v>
      </c>
      <c r="D1903" s="92"/>
      <c r="E1903" s="93">
        <f t="shared" si="267"/>
        <v>0</v>
      </c>
      <c r="F1903" s="92"/>
      <c r="G1903" s="92"/>
      <c r="H1903" s="92"/>
      <c r="I1903" s="93">
        <f t="shared" si="268"/>
        <v>0</v>
      </c>
      <c r="J1903" s="92"/>
      <c r="K1903" s="92"/>
      <c r="L1903" s="92"/>
      <c r="M1903" s="93">
        <f t="shared" si="269"/>
        <v>0</v>
      </c>
      <c r="N1903" s="92"/>
      <c r="O1903" s="92"/>
      <c r="P1903" s="92"/>
      <c r="Q1903" s="55" t="e">
        <f t="shared" si="270"/>
        <v>#DIV/0!</v>
      </c>
      <c r="R1903" s="55" t="e">
        <f t="shared" si="271"/>
        <v>#DIV/0!</v>
      </c>
      <c r="S1903" s="55" t="e">
        <f t="shared" si="272"/>
        <v>#DIV/0!</v>
      </c>
      <c r="T1903" s="55" t="e">
        <f t="shared" si="273"/>
        <v>#DIV/0!</v>
      </c>
      <c r="U1903" s="33" t="e">
        <f>M1903/#REF!%</f>
        <v>#REF!</v>
      </c>
    </row>
    <row r="1904" spans="1:22" ht="27.6" hidden="1" x14ac:dyDescent="0.3">
      <c r="A1904" s="75"/>
      <c r="B1904" s="46" t="s">
        <v>200</v>
      </c>
      <c r="C1904" s="39" t="s">
        <v>174</v>
      </c>
      <c r="D1904" s="92"/>
      <c r="E1904" s="93">
        <f t="shared" si="267"/>
        <v>0</v>
      </c>
      <c r="F1904" s="92"/>
      <c r="G1904" s="92"/>
      <c r="H1904" s="92"/>
      <c r="I1904" s="93">
        <f t="shared" si="268"/>
        <v>0</v>
      </c>
      <c r="J1904" s="92"/>
      <c r="K1904" s="92"/>
      <c r="L1904" s="92"/>
      <c r="M1904" s="93">
        <f t="shared" si="269"/>
        <v>0</v>
      </c>
      <c r="N1904" s="92"/>
      <c r="O1904" s="92"/>
      <c r="P1904" s="92"/>
      <c r="Q1904" s="55" t="e">
        <f t="shared" si="270"/>
        <v>#DIV/0!</v>
      </c>
      <c r="R1904" s="55" t="e">
        <f t="shared" si="271"/>
        <v>#DIV/0!</v>
      </c>
      <c r="S1904" s="55" t="e">
        <f t="shared" si="272"/>
        <v>#DIV/0!</v>
      </c>
      <c r="T1904" s="55" t="e">
        <f t="shared" si="273"/>
        <v>#DIV/0!</v>
      </c>
      <c r="U1904" s="33" t="e">
        <f>M1904/#REF!%</f>
        <v>#REF!</v>
      </c>
    </row>
    <row r="1905" spans="1:21" ht="13.8" hidden="1" x14ac:dyDescent="0.3">
      <c r="A1905" s="75"/>
      <c r="B1905" s="46" t="s">
        <v>201</v>
      </c>
      <c r="C1905" s="38" t="s">
        <v>175</v>
      </c>
      <c r="D1905" s="92"/>
      <c r="E1905" s="93">
        <f t="shared" si="267"/>
        <v>0</v>
      </c>
      <c r="F1905" s="92"/>
      <c r="G1905" s="92"/>
      <c r="H1905" s="92"/>
      <c r="I1905" s="93">
        <f t="shared" si="268"/>
        <v>0</v>
      </c>
      <c r="J1905" s="92"/>
      <c r="K1905" s="92"/>
      <c r="L1905" s="92"/>
      <c r="M1905" s="93">
        <f t="shared" si="269"/>
        <v>0</v>
      </c>
      <c r="N1905" s="92"/>
      <c r="O1905" s="92"/>
      <c r="P1905" s="92"/>
      <c r="Q1905" s="55" t="e">
        <f t="shared" si="270"/>
        <v>#DIV/0!</v>
      </c>
      <c r="R1905" s="55" t="e">
        <f t="shared" si="271"/>
        <v>#DIV/0!</v>
      </c>
      <c r="S1905" s="55" t="e">
        <f t="shared" si="272"/>
        <v>#DIV/0!</v>
      </c>
      <c r="T1905" s="55" t="e">
        <f t="shared" si="273"/>
        <v>#DIV/0!</v>
      </c>
      <c r="U1905" s="33" t="e">
        <f>M1905/#REF!%</f>
        <v>#REF!</v>
      </c>
    </row>
    <row r="1906" spans="1:21" ht="27.6" x14ac:dyDescent="0.3">
      <c r="A1906" s="75"/>
      <c r="B1906" s="46" t="s">
        <v>202</v>
      </c>
      <c r="C1906" s="37" t="s">
        <v>8</v>
      </c>
      <c r="D1906" s="92">
        <f>D1958+D1963+D1973+D2336</f>
        <v>0</v>
      </c>
      <c r="E1906" s="93">
        <f t="shared" si="267"/>
        <v>519.36299999999994</v>
      </c>
      <c r="F1906" s="92">
        <f>F1958+F1963+F1973+F2336</f>
        <v>1.8</v>
      </c>
      <c r="G1906" s="92">
        <f>G1958+G1963+G1973+G2336</f>
        <v>517.56299999999999</v>
      </c>
      <c r="H1906" s="92">
        <f>H1958+H1963+H1973+H2336</f>
        <v>0</v>
      </c>
      <c r="I1906" s="93">
        <f t="shared" si="268"/>
        <v>403.93823000000003</v>
      </c>
      <c r="J1906" s="92">
        <f>J1958+J1963+J1973+J2336</f>
        <v>1.8</v>
      </c>
      <c r="K1906" s="92">
        <f>K1958+K1963+K1973+K2336</f>
        <v>402.13823000000002</v>
      </c>
      <c r="L1906" s="92">
        <f>L1958+L1963+L1973+L2336</f>
        <v>0</v>
      </c>
      <c r="M1906" s="93">
        <f t="shared" si="269"/>
        <v>324.46447999999998</v>
      </c>
      <c r="N1906" s="92">
        <f>N1958+N1963+N1973+N2336</f>
        <v>1.76</v>
      </c>
      <c r="O1906" s="92">
        <f>O1958+O1963+O1973+O2336</f>
        <v>322.70447999999999</v>
      </c>
      <c r="P1906" s="92">
        <f>P1958+P1963+P1973+P2336</f>
        <v>0</v>
      </c>
      <c r="Q1906" s="55">
        <f t="shared" si="270"/>
        <v>80.325271514904628</v>
      </c>
      <c r="R1906" s="55">
        <f t="shared" si="271"/>
        <v>97.777777777777771</v>
      </c>
      <c r="S1906" s="55">
        <f t="shared" si="272"/>
        <v>80.247152826031979</v>
      </c>
      <c r="T1906" s="55" t="e">
        <f t="shared" si="273"/>
        <v>#DIV/0!</v>
      </c>
      <c r="U1906" s="33" t="e">
        <f>M1906/#REF!%</f>
        <v>#REF!</v>
      </c>
    </row>
    <row r="1907" spans="1:21" ht="41.4" hidden="1" x14ac:dyDescent="0.3">
      <c r="A1907" s="75"/>
      <c r="B1907" s="46" t="s">
        <v>203</v>
      </c>
      <c r="C1907" s="38" t="s">
        <v>177</v>
      </c>
      <c r="D1907" s="92"/>
      <c r="E1907" s="93">
        <f t="shared" si="267"/>
        <v>0</v>
      </c>
      <c r="F1907" s="92"/>
      <c r="G1907" s="92"/>
      <c r="H1907" s="92"/>
      <c r="I1907" s="93">
        <f t="shared" si="268"/>
        <v>0</v>
      </c>
      <c r="J1907" s="92"/>
      <c r="K1907" s="92"/>
      <c r="L1907" s="92"/>
      <c r="M1907" s="93">
        <f t="shared" si="269"/>
        <v>0</v>
      </c>
      <c r="N1907" s="92"/>
      <c r="O1907" s="92"/>
      <c r="P1907" s="92"/>
      <c r="Q1907" s="55" t="e">
        <f t="shared" si="270"/>
        <v>#DIV/0!</v>
      </c>
      <c r="R1907" s="55" t="e">
        <f t="shared" si="271"/>
        <v>#DIV/0!</v>
      </c>
      <c r="S1907" s="55" t="e">
        <f t="shared" si="272"/>
        <v>#DIV/0!</v>
      </c>
      <c r="T1907" s="55" t="e">
        <f t="shared" si="273"/>
        <v>#DIV/0!</v>
      </c>
      <c r="U1907" s="33" t="e">
        <f>M1907/#REF!%</f>
        <v>#REF!</v>
      </c>
    </row>
    <row r="1908" spans="1:21" ht="13.8" hidden="1" x14ac:dyDescent="0.3">
      <c r="A1908" s="75"/>
      <c r="B1908" s="46" t="s">
        <v>204</v>
      </c>
      <c r="C1908" s="38" t="s">
        <v>178</v>
      </c>
      <c r="D1908" s="92"/>
      <c r="E1908" s="93">
        <f t="shared" si="267"/>
        <v>0</v>
      </c>
      <c r="F1908" s="92"/>
      <c r="G1908" s="92"/>
      <c r="H1908" s="92"/>
      <c r="I1908" s="93">
        <f t="shared" si="268"/>
        <v>0</v>
      </c>
      <c r="J1908" s="92"/>
      <c r="K1908" s="92"/>
      <c r="L1908" s="92"/>
      <c r="M1908" s="93">
        <f t="shared" si="269"/>
        <v>0</v>
      </c>
      <c r="N1908" s="92"/>
      <c r="O1908" s="92"/>
      <c r="P1908" s="92"/>
      <c r="Q1908" s="55" t="e">
        <f t="shared" si="270"/>
        <v>#DIV/0!</v>
      </c>
      <c r="R1908" s="55" t="e">
        <f t="shared" si="271"/>
        <v>#DIV/0!</v>
      </c>
      <c r="S1908" s="55" t="e">
        <f t="shared" si="272"/>
        <v>#DIV/0!</v>
      </c>
      <c r="T1908" s="55" t="e">
        <f t="shared" si="273"/>
        <v>#DIV/0!</v>
      </c>
      <c r="U1908" s="33" t="e">
        <f>M1908/#REF!%</f>
        <v>#REF!</v>
      </c>
    </row>
    <row r="1909" spans="1:21" ht="27.6" hidden="1" x14ac:dyDescent="0.3">
      <c r="A1909" s="75"/>
      <c r="B1909" s="46" t="s">
        <v>205</v>
      </c>
      <c r="C1909" s="39" t="s">
        <v>179</v>
      </c>
      <c r="D1909" s="92"/>
      <c r="E1909" s="93">
        <f t="shared" si="267"/>
        <v>0</v>
      </c>
      <c r="F1909" s="92"/>
      <c r="G1909" s="92"/>
      <c r="H1909" s="92"/>
      <c r="I1909" s="93">
        <f t="shared" si="268"/>
        <v>0</v>
      </c>
      <c r="J1909" s="92"/>
      <c r="K1909" s="92"/>
      <c r="L1909" s="92"/>
      <c r="M1909" s="93">
        <f t="shared" si="269"/>
        <v>0</v>
      </c>
      <c r="N1909" s="92"/>
      <c r="O1909" s="92"/>
      <c r="P1909" s="92"/>
      <c r="Q1909" s="55" t="e">
        <f t="shared" si="270"/>
        <v>#DIV/0!</v>
      </c>
      <c r="R1909" s="55" t="e">
        <f t="shared" si="271"/>
        <v>#DIV/0!</v>
      </c>
      <c r="S1909" s="55" t="e">
        <f t="shared" si="272"/>
        <v>#DIV/0!</v>
      </c>
      <c r="T1909" s="55" t="e">
        <f t="shared" si="273"/>
        <v>#DIV/0!</v>
      </c>
      <c r="U1909" s="33" t="e">
        <f>M1909/#REF!%</f>
        <v>#REF!</v>
      </c>
    </row>
    <row r="1910" spans="1:21" ht="27.6" hidden="1" x14ac:dyDescent="0.3">
      <c r="A1910" s="75"/>
      <c r="B1910" s="46" t="s">
        <v>206</v>
      </c>
      <c r="C1910" s="39" t="s">
        <v>180</v>
      </c>
      <c r="D1910" s="92"/>
      <c r="E1910" s="93">
        <f t="shared" si="267"/>
        <v>0</v>
      </c>
      <c r="F1910" s="92"/>
      <c r="G1910" s="92"/>
      <c r="H1910" s="92"/>
      <c r="I1910" s="93">
        <f t="shared" si="268"/>
        <v>0</v>
      </c>
      <c r="J1910" s="92"/>
      <c r="K1910" s="92"/>
      <c r="L1910" s="92"/>
      <c r="M1910" s="93">
        <f t="shared" si="269"/>
        <v>0</v>
      </c>
      <c r="N1910" s="92"/>
      <c r="O1910" s="92"/>
      <c r="P1910" s="92"/>
      <c r="Q1910" s="55" t="e">
        <f t="shared" si="270"/>
        <v>#DIV/0!</v>
      </c>
      <c r="R1910" s="55" t="e">
        <f t="shared" si="271"/>
        <v>#DIV/0!</v>
      </c>
      <c r="S1910" s="55" t="e">
        <f t="shared" si="272"/>
        <v>#DIV/0!</v>
      </c>
      <c r="T1910" s="55" t="e">
        <f t="shared" si="273"/>
        <v>#DIV/0!</v>
      </c>
      <c r="U1910" s="33" t="e">
        <f>M1910/#REF!%</f>
        <v>#REF!</v>
      </c>
    </row>
    <row r="1911" spans="1:21" ht="13.8" hidden="1" x14ac:dyDescent="0.3">
      <c r="A1911" s="75"/>
      <c r="B1911" s="46" t="s">
        <v>207</v>
      </c>
      <c r="C1911" s="38" t="s">
        <v>181</v>
      </c>
      <c r="D1911" s="92"/>
      <c r="E1911" s="93">
        <f t="shared" si="267"/>
        <v>0</v>
      </c>
      <c r="F1911" s="92"/>
      <c r="G1911" s="92"/>
      <c r="H1911" s="92"/>
      <c r="I1911" s="93">
        <f t="shared" si="268"/>
        <v>0</v>
      </c>
      <c r="J1911" s="92"/>
      <c r="K1911" s="92"/>
      <c r="L1911" s="92"/>
      <c r="M1911" s="93">
        <f t="shared" si="269"/>
        <v>0</v>
      </c>
      <c r="N1911" s="92"/>
      <c r="O1911" s="92"/>
      <c r="P1911" s="92"/>
      <c r="Q1911" s="55" t="e">
        <f t="shared" si="270"/>
        <v>#DIV/0!</v>
      </c>
      <c r="R1911" s="55" t="e">
        <f t="shared" si="271"/>
        <v>#DIV/0!</v>
      </c>
      <c r="S1911" s="55" t="e">
        <f t="shared" si="272"/>
        <v>#DIV/0!</v>
      </c>
      <c r="T1911" s="55" t="e">
        <f t="shared" si="273"/>
        <v>#DIV/0!</v>
      </c>
      <c r="U1911" s="33" t="e">
        <f>M1911/#REF!%</f>
        <v>#REF!</v>
      </c>
    </row>
    <row r="1912" spans="1:21" ht="27.6" hidden="1" x14ac:dyDescent="0.3">
      <c r="A1912" s="75"/>
      <c r="B1912" s="46" t="s">
        <v>208</v>
      </c>
      <c r="C1912" s="39" t="s">
        <v>182</v>
      </c>
      <c r="D1912" s="92"/>
      <c r="E1912" s="93">
        <f t="shared" si="267"/>
        <v>0</v>
      </c>
      <c r="F1912" s="92"/>
      <c r="G1912" s="92"/>
      <c r="H1912" s="92"/>
      <c r="I1912" s="93">
        <f t="shared" si="268"/>
        <v>0</v>
      </c>
      <c r="J1912" s="92"/>
      <c r="K1912" s="92"/>
      <c r="L1912" s="92"/>
      <c r="M1912" s="93">
        <f t="shared" si="269"/>
        <v>0</v>
      </c>
      <c r="N1912" s="92"/>
      <c r="O1912" s="92"/>
      <c r="P1912" s="92"/>
      <c r="Q1912" s="55" t="e">
        <f t="shared" si="270"/>
        <v>#DIV/0!</v>
      </c>
      <c r="R1912" s="55" t="e">
        <f t="shared" si="271"/>
        <v>#DIV/0!</v>
      </c>
      <c r="S1912" s="55" t="e">
        <f t="shared" si="272"/>
        <v>#DIV/0!</v>
      </c>
      <c r="T1912" s="55" t="e">
        <f t="shared" si="273"/>
        <v>#DIV/0!</v>
      </c>
      <c r="U1912" s="33" t="e">
        <f>M1912/#REF!%</f>
        <v>#REF!</v>
      </c>
    </row>
    <row r="1913" spans="1:21" ht="82.8" hidden="1" x14ac:dyDescent="0.3">
      <c r="A1913" s="75"/>
      <c r="B1913" s="46" t="s">
        <v>209</v>
      </c>
      <c r="C1913" s="39" t="s">
        <v>183</v>
      </c>
      <c r="D1913" s="92"/>
      <c r="E1913" s="93">
        <f t="shared" si="267"/>
        <v>0</v>
      </c>
      <c r="F1913" s="92"/>
      <c r="G1913" s="92"/>
      <c r="H1913" s="92"/>
      <c r="I1913" s="93">
        <f t="shared" si="268"/>
        <v>0</v>
      </c>
      <c r="J1913" s="92"/>
      <c r="K1913" s="92"/>
      <c r="L1913" s="92"/>
      <c r="M1913" s="93">
        <f t="shared" si="269"/>
        <v>0</v>
      </c>
      <c r="N1913" s="92"/>
      <c r="O1913" s="92"/>
      <c r="P1913" s="92"/>
      <c r="Q1913" s="55" t="e">
        <f t="shared" si="270"/>
        <v>#DIV/0!</v>
      </c>
      <c r="R1913" s="55" t="e">
        <f t="shared" si="271"/>
        <v>#DIV/0!</v>
      </c>
      <c r="S1913" s="55" t="e">
        <f t="shared" si="272"/>
        <v>#DIV/0!</v>
      </c>
      <c r="T1913" s="55" t="e">
        <f t="shared" si="273"/>
        <v>#DIV/0!</v>
      </c>
      <c r="U1913" s="33" t="e">
        <f>M1913/#REF!%</f>
        <v>#REF!</v>
      </c>
    </row>
    <row r="1914" spans="1:21" ht="151.80000000000001" hidden="1" x14ac:dyDescent="0.3">
      <c r="A1914" s="75"/>
      <c r="B1914" s="46" t="s">
        <v>210</v>
      </c>
      <c r="C1914" s="39" t="s">
        <v>285</v>
      </c>
      <c r="D1914" s="92"/>
      <c r="E1914" s="93">
        <f t="shared" si="267"/>
        <v>0</v>
      </c>
      <c r="F1914" s="92"/>
      <c r="G1914" s="92"/>
      <c r="H1914" s="92"/>
      <c r="I1914" s="93">
        <f t="shared" si="268"/>
        <v>0</v>
      </c>
      <c r="J1914" s="92"/>
      <c r="K1914" s="92"/>
      <c r="L1914" s="92"/>
      <c r="M1914" s="93">
        <f t="shared" si="269"/>
        <v>0</v>
      </c>
      <c r="N1914" s="92"/>
      <c r="O1914" s="92"/>
      <c r="P1914" s="92"/>
      <c r="Q1914" s="55" t="e">
        <f t="shared" si="270"/>
        <v>#DIV/0!</v>
      </c>
      <c r="R1914" s="55" t="e">
        <f t="shared" si="271"/>
        <v>#DIV/0!</v>
      </c>
      <c r="S1914" s="55" t="e">
        <f t="shared" si="272"/>
        <v>#DIV/0!</v>
      </c>
      <c r="T1914" s="55" t="e">
        <f t="shared" si="273"/>
        <v>#DIV/0!</v>
      </c>
      <c r="U1914" s="33" t="e">
        <f>M1914/#REF!%</f>
        <v>#REF!</v>
      </c>
    </row>
    <row r="1915" spans="1:21" ht="41.4" hidden="1" x14ac:dyDescent="0.3">
      <c r="A1915" s="75"/>
      <c r="B1915" s="46" t="s">
        <v>211</v>
      </c>
      <c r="C1915" s="39" t="s">
        <v>286</v>
      </c>
      <c r="D1915" s="92"/>
      <c r="E1915" s="93">
        <f t="shared" si="267"/>
        <v>0</v>
      </c>
      <c r="F1915" s="92"/>
      <c r="G1915" s="92"/>
      <c r="H1915" s="92"/>
      <c r="I1915" s="93">
        <f t="shared" si="268"/>
        <v>0</v>
      </c>
      <c r="J1915" s="92"/>
      <c r="K1915" s="92"/>
      <c r="L1915" s="92"/>
      <c r="M1915" s="93">
        <f t="shared" si="269"/>
        <v>0</v>
      </c>
      <c r="N1915" s="92"/>
      <c r="O1915" s="92"/>
      <c r="P1915" s="92"/>
      <c r="Q1915" s="55" t="e">
        <f t="shared" si="270"/>
        <v>#DIV/0!</v>
      </c>
      <c r="R1915" s="55" t="e">
        <f t="shared" si="271"/>
        <v>#DIV/0!</v>
      </c>
      <c r="S1915" s="55" t="e">
        <f t="shared" si="272"/>
        <v>#DIV/0!</v>
      </c>
      <c r="T1915" s="55" t="e">
        <f t="shared" si="273"/>
        <v>#DIV/0!</v>
      </c>
      <c r="U1915" s="33" t="e">
        <f>M1915/#REF!%</f>
        <v>#REF!</v>
      </c>
    </row>
    <row r="1916" spans="1:21" ht="41.4" hidden="1" x14ac:dyDescent="0.3">
      <c r="A1916" s="75"/>
      <c r="B1916" s="46" t="s">
        <v>212</v>
      </c>
      <c r="C1916" s="39" t="s">
        <v>287</v>
      </c>
      <c r="D1916" s="92"/>
      <c r="E1916" s="93">
        <f t="shared" si="267"/>
        <v>0</v>
      </c>
      <c r="F1916" s="92"/>
      <c r="G1916" s="92"/>
      <c r="H1916" s="92"/>
      <c r="I1916" s="93">
        <f t="shared" si="268"/>
        <v>0</v>
      </c>
      <c r="J1916" s="92"/>
      <c r="K1916" s="92"/>
      <c r="L1916" s="92"/>
      <c r="M1916" s="93">
        <f t="shared" si="269"/>
        <v>0</v>
      </c>
      <c r="N1916" s="92"/>
      <c r="O1916" s="92"/>
      <c r="P1916" s="92"/>
      <c r="Q1916" s="55" t="e">
        <f t="shared" si="270"/>
        <v>#DIV/0!</v>
      </c>
      <c r="R1916" s="55" t="e">
        <f t="shared" si="271"/>
        <v>#DIV/0!</v>
      </c>
      <c r="S1916" s="55" t="e">
        <f t="shared" si="272"/>
        <v>#DIV/0!</v>
      </c>
      <c r="T1916" s="55" t="e">
        <f t="shared" si="273"/>
        <v>#DIV/0!</v>
      </c>
      <c r="U1916" s="33" t="e">
        <f>M1916/#REF!%</f>
        <v>#REF!</v>
      </c>
    </row>
    <row r="1917" spans="1:21" ht="41.4" hidden="1" x14ac:dyDescent="0.3">
      <c r="A1917" s="75"/>
      <c r="B1917" s="46" t="s">
        <v>213</v>
      </c>
      <c r="C1917" s="39" t="s">
        <v>288</v>
      </c>
      <c r="D1917" s="92"/>
      <c r="E1917" s="93">
        <f t="shared" si="267"/>
        <v>0</v>
      </c>
      <c r="F1917" s="92"/>
      <c r="G1917" s="92"/>
      <c r="H1917" s="92"/>
      <c r="I1917" s="93">
        <f t="shared" si="268"/>
        <v>0</v>
      </c>
      <c r="J1917" s="92"/>
      <c r="K1917" s="92"/>
      <c r="L1917" s="92"/>
      <c r="M1917" s="93">
        <f t="shared" si="269"/>
        <v>0</v>
      </c>
      <c r="N1917" s="92"/>
      <c r="O1917" s="92"/>
      <c r="P1917" s="92"/>
      <c r="Q1917" s="55" t="e">
        <f t="shared" si="270"/>
        <v>#DIV/0!</v>
      </c>
      <c r="R1917" s="55" t="e">
        <f t="shared" si="271"/>
        <v>#DIV/0!</v>
      </c>
      <c r="S1917" s="55" t="e">
        <f t="shared" si="272"/>
        <v>#DIV/0!</v>
      </c>
      <c r="T1917" s="55" t="e">
        <f t="shared" si="273"/>
        <v>#DIV/0!</v>
      </c>
      <c r="U1917" s="33" t="e">
        <f>M1917/#REF!%</f>
        <v>#REF!</v>
      </c>
    </row>
    <row r="1918" spans="1:21" ht="27.6" hidden="1" x14ac:dyDescent="0.3">
      <c r="A1918" s="75"/>
      <c r="B1918" s="46" t="s">
        <v>214</v>
      </c>
      <c r="C1918" s="39" t="s">
        <v>289</v>
      </c>
      <c r="D1918" s="92"/>
      <c r="E1918" s="93">
        <f t="shared" si="267"/>
        <v>0</v>
      </c>
      <c r="F1918" s="92"/>
      <c r="G1918" s="92"/>
      <c r="H1918" s="92"/>
      <c r="I1918" s="93">
        <f t="shared" si="268"/>
        <v>0</v>
      </c>
      <c r="J1918" s="92"/>
      <c r="K1918" s="92"/>
      <c r="L1918" s="92"/>
      <c r="M1918" s="93">
        <f t="shared" si="269"/>
        <v>0</v>
      </c>
      <c r="N1918" s="92"/>
      <c r="O1918" s="92"/>
      <c r="P1918" s="92"/>
      <c r="Q1918" s="55" t="e">
        <f t="shared" si="270"/>
        <v>#DIV/0!</v>
      </c>
      <c r="R1918" s="55" t="e">
        <f t="shared" si="271"/>
        <v>#DIV/0!</v>
      </c>
      <c r="S1918" s="55" t="e">
        <f t="shared" si="272"/>
        <v>#DIV/0!</v>
      </c>
      <c r="T1918" s="55" t="e">
        <f t="shared" si="273"/>
        <v>#DIV/0!</v>
      </c>
      <c r="U1918" s="33" t="e">
        <f>M1918/#REF!%</f>
        <v>#REF!</v>
      </c>
    </row>
    <row r="1919" spans="1:21" ht="41.4" hidden="1" x14ac:dyDescent="0.3">
      <c r="A1919" s="75"/>
      <c r="B1919" s="46" t="s">
        <v>215</v>
      </c>
      <c r="C1919" s="39" t="s">
        <v>290</v>
      </c>
      <c r="D1919" s="92"/>
      <c r="E1919" s="93">
        <f t="shared" si="267"/>
        <v>0</v>
      </c>
      <c r="F1919" s="92"/>
      <c r="G1919" s="92"/>
      <c r="H1919" s="92"/>
      <c r="I1919" s="93">
        <f t="shared" si="268"/>
        <v>0</v>
      </c>
      <c r="J1919" s="92"/>
      <c r="K1919" s="92"/>
      <c r="L1919" s="92"/>
      <c r="M1919" s="93">
        <f t="shared" si="269"/>
        <v>0</v>
      </c>
      <c r="N1919" s="92"/>
      <c r="O1919" s="92"/>
      <c r="P1919" s="92"/>
      <c r="Q1919" s="55" t="e">
        <f t="shared" si="270"/>
        <v>#DIV/0!</v>
      </c>
      <c r="R1919" s="55" t="e">
        <f t="shared" si="271"/>
        <v>#DIV/0!</v>
      </c>
      <c r="S1919" s="55" t="e">
        <f t="shared" si="272"/>
        <v>#DIV/0!</v>
      </c>
      <c r="T1919" s="55" t="e">
        <f t="shared" si="273"/>
        <v>#DIV/0!</v>
      </c>
      <c r="U1919" s="33" t="e">
        <f>M1919/#REF!%</f>
        <v>#REF!</v>
      </c>
    </row>
    <row r="1920" spans="1:21" ht="55.2" hidden="1" x14ac:dyDescent="0.3">
      <c r="A1920" s="75"/>
      <c r="B1920" s="46" t="s">
        <v>216</v>
      </c>
      <c r="C1920" s="39" t="s">
        <v>291</v>
      </c>
      <c r="D1920" s="92"/>
      <c r="E1920" s="93">
        <f t="shared" si="267"/>
        <v>0</v>
      </c>
      <c r="F1920" s="92"/>
      <c r="G1920" s="92"/>
      <c r="H1920" s="92"/>
      <c r="I1920" s="93">
        <f t="shared" si="268"/>
        <v>0</v>
      </c>
      <c r="J1920" s="92"/>
      <c r="K1920" s="92"/>
      <c r="L1920" s="92"/>
      <c r="M1920" s="93">
        <f t="shared" si="269"/>
        <v>0</v>
      </c>
      <c r="N1920" s="92"/>
      <c r="O1920" s="92"/>
      <c r="P1920" s="92"/>
      <c r="Q1920" s="55" t="e">
        <f t="shared" si="270"/>
        <v>#DIV/0!</v>
      </c>
      <c r="R1920" s="55" t="e">
        <f t="shared" si="271"/>
        <v>#DIV/0!</v>
      </c>
      <c r="S1920" s="55" t="e">
        <f t="shared" si="272"/>
        <v>#DIV/0!</v>
      </c>
      <c r="T1920" s="55" t="e">
        <f t="shared" si="273"/>
        <v>#DIV/0!</v>
      </c>
      <c r="U1920" s="33" t="e">
        <f>M1920/#REF!%</f>
        <v>#REF!</v>
      </c>
    </row>
    <row r="1921" spans="1:21" ht="27.6" hidden="1" x14ac:dyDescent="0.3">
      <c r="A1921" s="75"/>
      <c r="B1921" s="46" t="s">
        <v>217</v>
      </c>
      <c r="C1921" s="39" t="s">
        <v>292</v>
      </c>
      <c r="D1921" s="92"/>
      <c r="E1921" s="93">
        <f t="shared" si="267"/>
        <v>0</v>
      </c>
      <c r="F1921" s="92"/>
      <c r="G1921" s="92"/>
      <c r="H1921" s="92"/>
      <c r="I1921" s="93">
        <f t="shared" si="268"/>
        <v>0</v>
      </c>
      <c r="J1921" s="92"/>
      <c r="K1921" s="92"/>
      <c r="L1921" s="92"/>
      <c r="M1921" s="93">
        <f t="shared" si="269"/>
        <v>0</v>
      </c>
      <c r="N1921" s="92"/>
      <c r="O1921" s="92"/>
      <c r="P1921" s="92"/>
      <c r="Q1921" s="55" t="e">
        <f t="shared" si="270"/>
        <v>#DIV/0!</v>
      </c>
      <c r="R1921" s="55" t="e">
        <f t="shared" si="271"/>
        <v>#DIV/0!</v>
      </c>
      <c r="S1921" s="55" t="e">
        <f t="shared" si="272"/>
        <v>#DIV/0!</v>
      </c>
      <c r="T1921" s="55" t="e">
        <f t="shared" si="273"/>
        <v>#DIV/0!</v>
      </c>
      <c r="U1921" s="33" t="e">
        <f>M1921/#REF!%</f>
        <v>#REF!</v>
      </c>
    </row>
    <row r="1922" spans="1:21" ht="27.6" hidden="1" x14ac:dyDescent="0.3">
      <c r="A1922" s="75"/>
      <c r="B1922" s="46" t="s">
        <v>218</v>
      </c>
      <c r="C1922" s="39" t="s">
        <v>293</v>
      </c>
      <c r="D1922" s="92"/>
      <c r="E1922" s="93">
        <f t="shared" si="267"/>
        <v>0</v>
      </c>
      <c r="F1922" s="92"/>
      <c r="G1922" s="92"/>
      <c r="H1922" s="92"/>
      <c r="I1922" s="93">
        <f t="shared" si="268"/>
        <v>0</v>
      </c>
      <c r="J1922" s="92"/>
      <c r="K1922" s="92"/>
      <c r="L1922" s="92"/>
      <c r="M1922" s="93">
        <f t="shared" si="269"/>
        <v>0</v>
      </c>
      <c r="N1922" s="92"/>
      <c r="O1922" s="92"/>
      <c r="P1922" s="92"/>
      <c r="Q1922" s="55" t="e">
        <f t="shared" si="270"/>
        <v>#DIV/0!</v>
      </c>
      <c r="R1922" s="55" t="e">
        <f t="shared" si="271"/>
        <v>#DIV/0!</v>
      </c>
      <c r="S1922" s="55" t="e">
        <f t="shared" si="272"/>
        <v>#DIV/0!</v>
      </c>
      <c r="T1922" s="55" t="e">
        <f t="shared" si="273"/>
        <v>#DIV/0!</v>
      </c>
      <c r="U1922" s="33" t="e">
        <f>M1922/#REF!%</f>
        <v>#REF!</v>
      </c>
    </row>
    <row r="1923" spans="1:21" ht="27.6" hidden="1" x14ac:dyDescent="0.3">
      <c r="A1923" s="75"/>
      <c r="B1923" s="46" t="s">
        <v>219</v>
      </c>
      <c r="C1923" s="39" t="s">
        <v>294</v>
      </c>
      <c r="D1923" s="92"/>
      <c r="E1923" s="93">
        <f t="shared" si="267"/>
        <v>0</v>
      </c>
      <c r="F1923" s="92"/>
      <c r="G1923" s="92"/>
      <c r="H1923" s="92"/>
      <c r="I1923" s="93">
        <f t="shared" si="268"/>
        <v>0</v>
      </c>
      <c r="J1923" s="92"/>
      <c r="K1923" s="92"/>
      <c r="L1923" s="92"/>
      <c r="M1923" s="93">
        <f t="shared" si="269"/>
        <v>0</v>
      </c>
      <c r="N1923" s="92"/>
      <c r="O1923" s="92"/>
      <c r="P1923" s="92"/>
      <c r="Q1923" s="55" t="e">
        <f t="shared" si="270"/>
        <v>#DIV/0!</v>
      </c>
      <c r="R1923" s="55" t="e">
        <f t="shared" si="271"/>
        <v>#DIV/0!</v>
      </c>
      <c r="S1923" s="55" t="e">
        <f t="shared" si="272"/>
        <v>#DIV/0!</v>
      </c>
      <c r="T1923" s="55" t="e">
        <f t="shared" si="273"/>
        <v>#DIV/0!</v>
      </c>
      <c r="U1923" s="33" t="e">
        <f>M1923/#REF!%</f>
        <v>#REF!</v>
      </c>
    </row>
    <row r="1924" spans="1:21" ht="69" hidden="1" x14ac:dyDescent="0.3">
      <c r="A1924" s="75"/>
      <c r="B1924" s="46" t="s">
        <v>220</v>
      </c>
      <c r="C1924" s="39" t="s">
        <v>295</v>
      </c>
      <c r="D1924" s="92"/>
      <c r="E1924" s="93">
        <f t="shared" si="267"/>
        <v>0</v>
      </c>
      <c r="F1924" s="92"/>
      <c r="G1924" s="92"/>
      <c r="H1924" s="92"/>
      <c r="I1924" s="93">
        <f t="shared" si="268"/>
        <v>0</v>
      </c>
      <c r="J1924" s="92"/>
      <c r="K1924" s="92"/>
      <c r="L1924" s="92"/>
      <c r="M1924" s="93">
        <f t="shared" si="269"/>
        <v>0</v>
      </c>
      <c r="N1924" s="92"/>
      <c r="O1924" s="92"/>
      <c r="P1924" s="92"/>
      <c r="Q1924" s="55" t="e">
        <f t="shared" si="270"/>
        <v>#DIV/0!</v>
      </c>
      <c r="R1924" s="55" t="e">
        <f t="shared" si="271"/>
        <v>#DIV/0!</v>
      </c>
      <c r="S1924" s="55" t="e">
        <f t="shared" si="272"/>
        <v>#DIV/0!</v>
      </c>
      <c r="T1924" s="55" t="e">
        <f t="shared" si="273"/>
        <v>#DIV/0!</v>
      </c>
      <c r="U1924" s="33" t="e">
        <f>M1924/#REF!%</f>
        <v>#REF!</v>
      </c>
    </row>
    <row r="1925" spans="1:21" ht="27.6" hidden="1" x14ac:dyDescent="0.3">
      <c r="A1925" s="75"/>
      <c r="B1925" s="46" t="s">
        <v>221</v>
      </c>
      <c r="C1925" s="39" t="s">
        <v>296</v>
      </c>
      <c r="D1925" s="92"/>
      <c r="E1925" s="93">
        <f t="shared" si="267"/>
        <v>0</v>
      </c>
      <c r="F1925" s="92"/>
      <c r="G1925" s="92"/>
      <c r="H1925" s="92"/>
      <c r="I1925" s="93">
        <f t="shared" si="268"/>
        <v>0</v>
      </c>
      <c r="J1925" s="92"/>
      <c r="K1925" s="92"/>
      <c r="L1925" s="92"/>
      <c r="M1925" s="93">
        <f t="shared" si="269"/>
        <v>0</v>
      </c>
      <c r="N1925" s="92"/>
      <c r="O1925" s="92"/>
      <c r="P1925" s="92"/>
      <c r="Q1925" s="55" t="e">
        <f t="shared" si="270"/>
        <v>#DIV/0!</v>
      </c>
      <c r="R1925" s="55" t="e">
        <f t="shared" si="271"/>
        <v>#DIV/0!</v>
      </c>
      <c r="S1925" s="55" t="e">
        <f t="shared" si="272"/>
        <v>#DIV/0!</v>
      </c>
      <c r="T1925" s="55" t="e">
        <f t="shared" si="273"/>
        <v>#DIV/0!</v>
      </c>
      <c r="U1925" s="33" t="e">
        <f>M1925/#REF!%</f>
        <v>#REF!</v>
      </c>
    </row>
    <row r="1926" spans="1:21" ht="27.6" hidden="1" x14ac:dyDescent="0.3">
      <c r="A1926" s="75"/>
      <c r="B1926" s="46" t="s">
        <v>222</v>
      </c>
      <c r="C1926" s="38" t="s">
        <v>297</v>
      </c>
      <c r="D1926" s="92"/>
      <c r="E1926" s="93">
        <f t="shared" si="267"/>
        <v>0</v>
      </c>
      <c r="F1926" s="92"/>
      <c r="G1926" s="92"/>
      <c r="H1926" s="92"/>
      <c r="I1926" s="93">
        <f t="shared" si="268"/>
        <v>0</v>
      </c>
      <c r="J1926" s="92"/>
      <c r="K1926" s="92"/>
      <c r="L1926" s="92"/>
      <c r="M1926" s="93">
        <f t="shared" si="269"/>
        <v>0</v>
      </c>
      <c r="N1926" s="92"/>
      <c r="O1926" s="92"/>
      <c r="P1926" s="92"/>
      <c r="Q1926" s="55" t="e">
        <f t="shared" si="270"/>
        <v>#DIV/0!</v>
      </c>
      <c r="R1926" s="55" t="e">
        <f t="shared" si="271"/>
        <v>#DIV/0!</v>
      </c>
      <c r="S1926" s="55" t="e">
        <f t="shared" si="272"/>
        <v>#DIV/0!</v>
      </c>
      <c r="T1926" s="55" t="e">
        <f t="shared" si="273"/>
        <v>#DIV/0!</v>
      </c>
      <c r="U1926" s="33" t="e">
        <f>M1926/#REF!%</f>
        <v>#REF!</v>
      </c>
    </row>
    <row r="1927" spans="1:21" ht="13.8" hidden="1" x14ac:dyDescent="0.3">
      <c r="A1927" s="75"/>
      <c r="B1927" s="46" t="s">
        <v>223</v>
      </c>
      <c r="C1927" s="38" t="s">
        <v>298</v>
      </c>
      <c r="D1927" s="92"/>
      <c r="E1927" s="93">
        <f t="shared" si="267"/>
        <v>0</v>
      </c>
      <c r="F1927" s="92"/>
      <c r="G1927" s="92"/>
      <c r="H1927" s="92"/>
      <c r="I1927" s="93">
        <f t="shared" si="268"/>
        <v>0</v>
      </c>
      <c r="J1927" s="92"/>
      <c r="K1927" s="92"/>
      <c r="L1927" s="92"/>
      <c r="M1927" s="93">
        <f t="shared" si="269"/>
        <v>0</v>
      </c>
      <c r="N1927" s="92"/>
      <c r="O1927" s="92"/>
      <c r="P1927" s="92"/>
      <c r="Q1927" s="55" t="e">
        <f t="shared" si="270"/>
        <v>#DIV/0!</v>
      </c>
      <c r="R1927" s="55" t="e">
        <f t="shared" si="271"/>
        <v>#DIV/0!</v>
      </c>
      <c r="S1927" s="55" t="e">
        <f t="shared" si="272"/>
        <v>#DIV/0!</v>
      </c>
      <c r="T1927" s="55" t="e">
        <f t="shared" si="273"/>
        <v>#DIV/0!</v>
      </c>
      <c r="U1927" s="33" t="e">
        <f>M1927/#REF!%</f>
        <v>#REF!</v>
      </c>
    </row>
    <row r="1928" spans="1:21" ht="13.8" hidden="1" x14ac:dyDescent="0.3">
      <c r="A1928" s="75"/>
      <c r="B1928" s="46" t="s">
        <v>224</v>
      </c>
      <c r="C1928" s="38" t="s">
        <v>324</v>
      </c>
      <c r="D1928" s="92"/>
      <c r="E1928" s="93">
        <f t="shared" si="267"/>
        <v>0</v>
      </c>
      <c r="F1928" s="92"/>
      <c r="G1928" s="92"/>
      <c r="H1928" s="92"/>
      <c r="I1928" s="93">
        <f t="shared" si="268"/>
        <v>0</v>
      </c>
      <c r="J1928" s="92"/>
      <c r="K1928" s="92"/>
      <c r="L1928" s="92"/>
      <c r="M1928" s="93">
        <f t="shared" si="269"/>
        <v>0</v>
      </c>
      <c r="N1928" s="92"/>
      <c r="O1928" s="92"/>
      <c r="P1928" s="92"/>
      <c r="Q1928" s="55" t="e">
        <f t="shared" si="270"/>
        <v>#DIV/0!</v>
      </c>
      <c r="R1928" s="55" t="e">
        <f t="shared" si="271"/>
        <v>#DIV/0!</v>
      </c>
      <c r="S1928" s="55" t="e">
        <f t="shared" si="272"/>
        <v>#DIV/0!</v>
      </c>
      <c r="T1928" s="55" t="e">
        <f t="shared" si="273"/>
        <v>#DIV/0!</v>
      </c>
      <c r="U1928" s="33" t="e">
        <f>M1928/#REF!%</f>
        <v>#REF!</v>
      </c>
    </row>
    <row r="1929" spans="1:21" ht="55.2" hidden="1" x14ac:dyDescent="0.3">
      <c r="A1929" s="75"/>
      <c r="B1929" s="46" t="s">
        <v>225</v>
      </c>
      <c r="C1929" s="38" t="s">
        <v>325</v>
      </c>
      <c r="D1929" s="92"/>
      <c r="E1929" s="93">
        <f t="shared" si="267"/>
        <v>0</v>
      </c>
      <c r="F1929" s="92"/>
      <c r="G1929" s="92"/>
      <c r="H1929" s="92"/>
      <c r="I1929" s="93">
        <f t="shared" si="268"/>
        <v>0</v>
      </c>
      <c r="J1929" s="92"/>
      <c r="K1929" s="92"/>
      <c r="L1929" s="92"/>
      <c r="M1929" s="93">
        <f t="shared" si="269"/>
        <v>0</v>
      </c>
      <c r="N1929" s="92"/>
      <c r="O1929" s="92"/>
      <c r="P1929" s="92"/>
      <c r="Q1929" s="55" t="e">
        <f t="shared" si="270"/>
        <v>#DIV/0!</v>
      </c>
      <c r="R1929" s="55" t="e">
        <f t="shared" si="271"/>
        <v>#DIV/0!</v>
      </c>
      <c r="S1929" s="55" t="e">
        <f t="shared" si="272"/>
        <v>#DIV/0!</v>
      </c>
      <c r="T1929" s="55" t="e">
        <f t="shared" si="273"/>
        <v>#DIV/0!</v>
      </c>
      <c r="U1929" s="33" t="e">
        <f>M1929/#REF!%</f>
        <v>#REF!</v>
      </c>
    </row>
    <row r="1930" spans="1:21" ht="55.2" hidden="1" x14ac:dyDescent="0.3">
      <c r="A1930" s="75"/>
      <c r="B1930" s="46" t="s">
        <v>226</v>
      </c>
      <c r="C1930" s="38" t="s">
        <v>326</v>
      </c>
      <c r="D1930" s="92"/>
      <c r="E1930" s="93">
        <f t="shared" si="267"/>
        <v>0</v>
      </c>
      <c r="F1930" s="92"/>
      <c r="G1930" s="92"/>
      <c r="H1930" s="92"/>
      <c r="I1930" s="93">
        <f t="shared" si="268"/>
        <v>0</v>
      </c>
      <c r="J1930" s="92"/>
      <c r="K1930" s="92"/>
      <c r="L1930" s="92"/>
      <c r="M1930" s="93">
        <f t="shared" si="269"/>
        <v>0</v>
      </c>
      <c r="N1930" s="92"/>
      <c r="O1930" s="92"/>
      <c r="P1930" s="92"/>
      <c r="Q1930" s="55" t="e">
        <f t="shared" si="270"/>
        <v>#DIV/0!</v>
      </c>
      <c r="R1930" s="55" t="e">
        <f t="shared" si="271"/>
        <v>#DIV/0!</v>
      </c>
      <c r="S1930" s="55" t="e">
        <f t="shared" si="272"/>
        <v>#DIV/0!</v>
      </c>
      <c r="T1930" s="55" t="e">
        <f t="shared" si="273"/>
        <v>#DIV/0!</v>
      </c>
      <c r="U1930" s="33" t="e">
        <f>M1930/#REF!%</f>
        <v>#REF!</v>
      </c>
    </row>
    <row r="1931" spans="1:21" ht="41.4" hidden="1" x14ac:dyDescent="0.3">
      <c r="A1931" s="75"/>
      <c r="B1931" s="46" t="s">
        <v>227</v>
      </c>
      <c r="C1931" s="39" t="s">
        <v>327</v>
      </c>
      <c r="D1931" s="92"/>
      <c r="E1931" s="93">
        <f t="shared" si="267"/>
        <v>0</v>
      </c>
      <c r="F1931" s="92"/>
      <c r="G1931" s="92"/>
      <c r="H1931" s="92"/>
      <c r="I1931" s="93">
        <f t="shared" si="268"/>
        <v>0</v>
      </c>
      <c r="J1931" s="92"/>
      <c r="K1931" s="92"/>
      <c r="L1931" s="92"/>
      <c r="M1931" s="93">
        <f t="shared" si="269"/>
        <v>0</v>
      </c>
      <c r="N1931" s="92"/>
      <c r="O1931" s="92"/>
      <c r="P1931" s="92"/>
      <c r="Q1931" s="55" t="e">
        <f t="shared" si="270"/>
        <v>#DIV/0!</v>
      </c>
      <c r="R1931" s="55" t="e">
        <f t="shared" si="271"/>
        <v>#DIV/0!</v>
      </c>
      <c r="S1931" s="55" t="e">
        <f t="shared" si="272"/>
        <v>#DIV/0!</v>
      </c>
      <c r="T1931" s="55" t="e">
        <f t="shared" si="273"/>
        <v>#DIV/0!</v>
      </c>
      <c r="U1931" s="33" t="e">
        <f>M1931/#REF!%</f>
        <v>#REF!</v>
      </c>
    </row>
    <row r="1932" spans="1:21" ht="27.6" hidden="1" x14ac:dyDescent="0.3">
      <c r="A1932" s="75"/>
      <c r="B1932" s="46" t="s">
        <v>228</v>
      </c>
      <c r="C1932" s="39" t="s">
        <v>328</v>
      </c>
      <c r="D1932" s="92"/>
      <c r="E1932" s="93">
        <f t="shared" si="267"/>
        <v>0</v>
      </c>
      <c r="F1932" s="92"/>
      <c r="G1932" s="92"/>
      <c r="H1932" s="92"/>
      <c r="I1932" s="93">
        <f t="shared" si="268"/>
        <v>0</v>
      </c>
      <c r="J1932" s="92"/>
      <c r="K1932" s="92"/>
      <c r="L1932" s="92"/>
      <c r="M1932" s="93">
        <f t="shared" si="269"/>
        <v>0</v>
      </c>
      <c r="N1932" s="92"/>
      <c r="O1932" s="92"/>
      <c r="P1932" s="92"/>
      <c r="Q1932" s="55" t="e">
        <f t="shared" si="270"/>
        <v>#DIV/0!</v>
      </c>
      <c r="R1932" s="55" t="e">
        <f t="shared" si="271"/>
        <v>#DIV/0!</v>
      </c>
      <c r="S1932" s="55" t="e">
        <f t="shared" si="272"/>
        <v>#DIV/0!</v>
      </c>
      <c r="T1932" s="55" t="e">
        <f t="shared" si="273"/>
        <v>#DIV/0!</v>
      </c>
      <c r="U1932" s="33" t="e">
        <f>M1932/#REF!%</f>
        <v>#REF!</v>
      </c>
    </row>
    <row r="1933" spans="1:21" ht="27.6" hidden="1" x14ac:dyDescent="0.3">
      <c r="A1933" s="75"/>
      <c r="B1933" s="46" t="s">
        <v>229</v>
      </c>
      <c r="C1933" s="39" t="s">
        <v>329</v>
      </c>
      <c r="D1933" s="92"/>
      <c r="E1933" s="93">
        <f t="shared" si="267"/>
        <v>0</v>
      </c>
      <c r="F1933" s="92"/>
      <c r="G1933" s="92"/>
      <c r="H1933" s="92"/>
      <c r="I1933" s="93">
        <f t="shared" si="268"/>
        <v>0</v>
      </c>
      <c r="J1933" s="92"/>
      <c r="K1933" s="92"/>
      <c r="L1933" s="92"/>
      <c r="M1933" s="93">
        <f t="shared" si="269"/>
        <v>0</v>
      </c>
      <c r="N1933" s="92"/>
      <c r="O1933" s="92"/>
      <c r="P1933" s="92"/>
      <c r="Q1933" s="55" t="e">
        <f t="shared" si="270"/>
        <v>#DIV/0!</v>
      </c>
      <c r="R1933" s="55" t="e">
        <f t="shared" si="271"/>
        <v>#DIV/0!</v>
      </c>
      <c r="S1933" s="55" t="e">
        <f t="shared" si="272"/>
        <v>#DIV/0!</v>
      </c>
      <c r="T1933" s="55" t="e">
        <f t="shared" si="273"/>
        <v>#DIV/0!</v>
      </c>
      <c r="U1933" s="33" t="e">
        <f>M1933/#REF!%</f>
        <v>#REF!</v>
      </c>
    </row>
    <row r="1934" spans="1:21" ht="55.2" hidden="1" x14ac:dyDescent="0.3">
      <c r="A1934" s="75"/>
      <c r="B1934" s="46" t="s">
        <v>230</v>
      </c>
      <c r="C1934" s="39" t="s">
        <v>330</v>
      </c>
      <c r="D1934" s="92"/>
      <c r="E1934" s="93">
        <f t="shared" si="267"/>
        <v>0</v>
      </c>
      <c r="F1934" s="92"/>
      <c r="G1934" s="92"/>
      <c r="H1934" s="92"/>
      <c r="I1934" s="93">
        <f t="shared" si="268"/>
        <v>0</v>
      </c>
      <c r="J1934" s="92"/>
      <c r="K1934" s="92"/>
      <c r="L1934" s="92"/>
      <c r="M1934" s="93">
        <f t="shared" si="269"/>
        <v>0</v>
      </c>
      <c r="N1934" s="92"/>
      <c r="O1934" s="92"/>
      <c r="P1934" s="92"/>
      <c r="Q1934" s="55" t="e">
        <f t="shared" si="270"/>
        <v>#DIV/0!</v>
      </c>
      <c r="R1934" s="55" t="e">
        <f t="shared" si="271"/>
        <v>#DIV/0!</v>
      </c>
      <c r="S1934" s="55" t="e">
        <f t="shared" si="272"/>
        <v>#DIV/0!</v>
      </c>
      <c r="T1934" s="55" t="e">
        <f t="shared" si="273"/>
        <v>#DIV/0!</v>
      </c>
      <c r="U1934" s="33" t="e">
        <f>M1934/#REF!%</f>
        <v>#REF!</v>
      </c>
    </row>
    <row r="1935" spans="1:21" ht="55.2" hidden="1" x14ac:dyDescent="0.3">
      <c r="A1935" s="75"/>
      <c r="B1935" s="46" t="s">
        <v>231</v>
      </c>
      <c r="C1935" s="39" t="s">
        <v>331</v>
      </c>
      <c r="D1935" s="92"/>
      <c r="E1935" s="93">
        <f t="shared" si="267"/>
        <v>0</v>
      </c>
      <c r="F1935" s="92"/>
      <c r="G1935" s="92"/>
      <c r="H1935" s="92"/>
      <c r="I1935" s="93">
        <f t="shared" si="268"/>
        <v>0</v>
      </c>
      <c r="J1935" s="92"/>
      <c r="K1935" s="92"/>
      <c r="L1935" s="92"/>
      <c r="M1935" s="93">
        <f t="shared" si="269"/>
        <v>0</v>
      </c>
      <c r="N1935" s="92"/>
      <c r="O1935" s="92"/>
      <c r="P1935" s="92"/>
      <c r="Q1935" s="55" t="e">
        <f t="shared" si="270"/>
        <v>#DIV/0!</v>
      </c>
      <c r="R1935" s="55" t="e">
        <f t="shared" si="271"/>
        <v>#DIV/0!</v>
      </c>
      <c r="S1935" s="55" t="e">
        <f t="shared" si="272"/>
        <v>#DIV/0!</v>
      </c>
      <c r="T1935" s="55" t="e">
        <f t="shared" si="273"/>
        <v>#DIV/0!</v>
      </c>
      <c r="U1935" s="33" t="e">
        <f>M1935/#REF!%</f>
        <v>#REF!</v>
      </c>
    </row>
    <row r="1936" spans="1:21" ht="82.8" hidden="1" x14ac:dyDescent="0.3">
      <c r="A1936" s="75"/>
      <c r="B1936" s="46" t="s">
        <v>232</v>
      </c>
      <c r="C1936" s="39" t="s">
        <v>332</v>
      </c>
      <c r="D1936" s="92"/>
      <c r="E1936" s="93">
        <f t="shared" si="267"/>
        <v>0</v>
      </c>
      <c r="F1936" s="92"/>
      <c r="G1936" s="92"/>
      <c r="H1936" s="92"/>
      <c r="I1936" s="93">
        <f t="shared" si="268"/>
        <v>0</v>
      </c>
      <c r="J1936" s="92"/>
      <c r="K1936" s="92"/>
      <c r="L1936" s="92"/>
      <c r="M1936" s="93">
        <f t="shared" si="269"/>
        <v>0</v>
      </c>
      <c r="N1936" s="92"/>
      <c r="O1936" s="92"/>
      <c r="P1936" s="92"/>
      <c r="Q1936" s="55" t="e">
        <f t="shared" si="270"/>
        <v>#DIV/0!</v>
      </c>
      <c r="R1936" s="55" t="e">
        <f t="shared" si="271"/>
        <v>#DIV/0!</v>
      </c>
      <c r="S1936" s="55" t="e">
        <f t="shared" si="272"/>
        <v>#DIV/0!</v>
      </c>
      <c r="T1936" s="55" t="e">
        <f t="shared" si="273"/>
        <v>#DIV/0!</v>
      </c>
      <c r="U1936" s="33" t="e">
        <f>M1936/#REF!%</f>
        <v>#REF!</v>
      </c>
    </row>
    <row r="1937" spans="1:21" ht="41.4" hidden="1" x14ac:dyDescent="0.3">
      <c r="A1937" s="75"/>
      <c r="B1937" s="46" t="s">
        <v>233</v>
      </c>
      <c r="C1937" s="38" t="s">
        <v>333</v>
      </c>
      <c r="D1937" s="92"/>
      <c r="E1937" s="93">
        <f t="shared" si="267"/>
        <v>0</v>
      </c>
      <c r="F1937" s="92"/>
      <c r="G1937" s="92"/>
      <c r="H1937" s="92"/>
      <c r="I1937" s="93">
        <f t="shared" si="268"/>
        <v>0</v>
      </c>
      <c r="J1937" s="92"/>
      <c r="K1937" s="92"/>
      <c r="L1937" s="92"/>
      <c r="M1937" s="93">
        <f t="shared" si="269"/>
        <v>0</v>
      </c>
      <c r="N1937" s="92"/>
      <c r="O1937" s="92"/>
      <c r="P1937" s="92"/>
      <c r="Q1937" s="55" t="e">
        <f t="shared" si="270"/>
        <v>#DIV/0!</v>
      </c>
      <c r="R1937" s="55" t="e">
        <f t="shared" si="271"/>
        <v>#DIV/0!</v>
      </c>
      <c r="S1937" s="55" t="e">
        <f t="shared" si="272"/>
        <v>#DIV/0!</v>
      </c>
      <c r="T1937" s="55" t="e">
        <f t="shared" si="273"/>
        <v>#DIV/0!</v>
      </c>
      <c r="U1937" s="33" t="e">
        <f>M1937/#REF!%</f>
        <v>#REF!</v>
      </c>
    </row>
    <row r="1938" spans="1:21" ht="41.4" hidden="1" x14ac:dyDescent="0.3">
      <c r="A1938" s="75"/>
      <c r="B1938" s="46" t="s">
        <v>234</v>
      </c>
      <c r="C1938" s="38" t="s">
        <v>334</v>
      </c>
      <c r="D1938" s="92"/>
      <c r="E1938" s="93">
        <f t="shared" si="267"/>
        <v>0</v>
      </c>
      <c r="F1938" s="92"/>
      <c r="G1938" s="92"/>
      <c r="H1938" s="92"/>
      <c r="I1938" s="93">
        <f t="shared" si="268"/>
        <v>0</v>
      </c>
      <c r="J1938" s="92"/>
      <c r="K1938" s="92"/>
      <c r="L1938" s="92"/>
      <c r="M1938" s="93">
        <f t="shared" si="269"/>
        <v>0</v>
      </c>
      <c r="N1938" s="92"/>
      <c r="O1938" s="92"/>
      <c r="P1938" s="92"/>
      <c r="Q1938" s="55" t="e">
        <f t="shared" si="270"/>
        <v>#DIV/0!</v>
      </c>
      <c r="R1938" s="55" t="e">
        <f t="shared" si="271"/>
        <v>#DIV/0!</v>
      </c>
      <c r="S1938" s="55" t="e">
        <f t="shared" si="272"/>
        <v>#DIV/0!</v>
      </c>
      <c r="T1938" s="55" t="e">
        <f t="shared" si="273"/>
        <v>#DIV/0!</v>
      </c>
      <c r="U1938" s="33" t="e">
        <f>M1938/#REF!%</f>
        <v>#REF!</v>
      </c>
    </row>
    <row r="1939" spans="1:21" ht="27.6" hidden="1" x14ac:dyDescent="0.3">
      <c r="A1939" s="75"/>
      <c r="B1939" s="46" t="s">
        <v>235</v>
      </c>
      <c r="C1939" s="39" t="s">
        <v>335</v>
      </c>
      <c r="D1939" s="92"/>
      <c r="E1939" s="93">
        <f t="shared" si="267"/>
        <v>0</v>
      </c>
      <c r="F1939" s="92"/>
      <c r="G1939" s="92"/>
      <c r="H1939" s="92"/>
      <c r="I1939" s="93">
        <f t="shared" si="268"/>
        <v>0</v>
      </c>
      <c r="J1939" s="92"/>
      <c r="K1939" s="92"/>
      <c r="L1939" s="92"/>
      <c r="M1939" s="93">
        <f t="shared" si="269"/>
        <v>0</v>
      </c>
      <c r="N1939" s="92"/>
      <c r="O1939" s="92"/>
      <c r="P1939" s="92"/>
      <c r="Q1939" s="55" t="e">
        <f t="shared" si="270"/>
        <v>#DIV/0!</v>
      </c>
      <c r="R1939" s="55" t="e">
        <f t="shared" si="271"/>
        <v>#DIV/0!</v>
      </c>
      <c r="S1939" s="55" t="e">
        <f t="shared" si="272"/>
        <v>#DIV/0!</v>
      </c>
      <c r="T1939" s="55" t="e">
        <f t="shared" si="273"/>
        <v>#DIV/0!</v>
      </c>
      <c r="U1939" s="33" t="e">
        <f>M1939/#REF!%</f>
        <v>#REF!</v>
      </c>
    </row>
    <row r="1940" spans="1:21" ht="55.2" hidden="1" x14ac:dyDescent="0.3">
      <c r="A1940" s="75"/>
      <c r="B1940" s="46" t="s">
        <v>236</v>
      </c>
      <c r="C1940" s="39" t="s">
        <v>336</v>
      </c>
      <c r="D1940" s="92"/>
      <c r="E1940" s="93">
        <f t="shared" si="267"/>
        <v>0</v>
      </c>
      <c r="F1940" s="92"/>
      <c r="G1940" s="92"/>
      <c r="H1940" s="92"/>
      <c r="I1940" s="93">
        <f t="shared" si="268"/>
        <v>0</v>
      </c>
      <c r="J1940" s="92"/>
      <c r="K1940" s="92"/>
      <c r="L1940" s="92"/>
      <c r="M1940" s="93">
        <f t="shared" si="269"/>
        <v>0</v>
      </c>
      <c r="N1940" s="92"/>
      <c r="O1940" s="92"/>
      <c r="P1940" s="92"/>
      <c r="Q1940" s="55" t="e">
        <f t="shared" si="270"/>
        <v>#DIV/0!</v>
      </c>
      <c r="R1940" s="55" t="e">
        <f t="shared" si="271"/>
        <v>#DIV/0!</v>
      </c>
      <c r="S1940" s="55" t="e">
        <f t="shared" si="272"/>
        <v>#DIV/0!</v>
      </c>
      <c r="T1940" s="55" t="e">
        <f t="shared" si="273"/>
        <v>#DIV/0!</v>
      </c>
      <c r="U1940" s="33" t="e">
        <f>M1940/#REF!%</f>
        <v>#REF!</v>
      </c>
    </row>
    <row r="1941" spans="1:21" ht="27.6" hidden="1" x14ac:dyDescent="0.3">
      <c r="A1941" s="75"/>
      <c r="B1941" s="46" t="s">
        <v>237</v>
      </c>
      <c r="C1941" s="39" t="s">
        <v>337</v>
      </c>
      <c r="D1941" s="92"/>
      <c r="E1941" s="93">
        <f t="shared" ref="E1941:E2004" si="284">F1941+G1941</f>
        <v>0</v>
      </c>
      <c r="F1941" s="92"/>
      <c r="G1941" s="92"/>
      <c r="H1941" s="92"/>
      <c r="I1941" s="93">
        <f t="shared" ref="I1941:I2004" si="285">J1941+K1941</f>
        <v>0</v>
      </c>
      <c r="J1941" s="92"/>
      <c r="K1941" s="92"/>
      <c r="L1941" s="92"/>
      <c r="M1941" s="93">
        <f t="shared" ref="M1941:M2004" si="286">N1941+O1941</f>
        <v>0</v>
      </c>
      <c r="N1941" s="92"/>
      <c r="O1941" s="92"/>
      <c r="P1941" s="92"/>
      <c r="Q1941" s="55" t="e">
        <f t="shared" ref="Q1941:Q2004" si="287">M1941/I1941*100</f>
        <v>#DIV/0!</v>
      </c>
      <c r="R1941" s="55" t="e">
        <f t="shared" ref="R1941:R2004" si="288">N1941/J1941*100</f>
        <v>#DIV/0!</v>
      </c>
      <c r="S1941" s="55" t="e">
        <f t="shared" ref="S1941:S2004" si="289">O1941/K1941*100</f>
        <v>#DIV/0!</v>
      </c>
      <c r="T1941" s="55" t="e">
        <f t="shared" ref="T1941:T2004" si="290">P1941/L1941*100</f>
        <v>#DIV/0!</v>
      </c>
      <c r="U1941" s="33" t="e">
        <f>M1941/#REF!%</f>
        <v>#REF!</v>
      </c>
    </row>
    <row r="1942" spans="1:21" ht="82.8" hidden="1" x14ac:dyDescent="0.3">
      <c r="A1942" s="75"/>
      <c r="B1942" s="46" t="s">
        <v>238</v>
      </c>
      <c r="C1942" s="39" t="s">
        <v>338</v>
      </c>
      <c r="D1942" s="92"/>
      <c r="E1942" s="93">
        <f t="shared" si="284"/>
        <v>0</v>
      </c>
      <c r="F1942" s="92"/>
      <c r="G1942" s="92"/>
      <c r="H1942" s="92"/>
      <c r="I1942" s="93">
        <f t="shared" si="285"/>
        <v>0</v>
      </c>
      <c r="J1942" s="92"/>
      <c r="K1942" s="92"/>
      <c r="L1942" s="92"/>
      <c r="M1942" s="93">
        <f t="shared" si="286"/>
        <v>0</v>
      </c>
      <c r="N1942" s="92"/>
      <c r="O1942" s="92"/>
      <c r="P1942" s="92"/>
      <c r="Q1942" s="55" t="e">
        <f t="shared" si="287"/>
        <v>#DIV/0!</v>
      </c>
      <c r="R1942" s="55" t="e">
        <f t="shared" si="288"/>
        <v>#DIV/0!</v>
      </c>
      <c r="S1942" s="55" t="e">
        <f t="shared" si="289"/>
        <v>#DIV/0!</v>
      </c>
      <c r="T1942" s="55" t="e">
        <f t="shared" si="290"/>
        <v>#DIV/0!</v>
      </c>
      <c r="U1942" s="33" t="e">
        <f>M1942/#REF!%</f>
        <v>#REF!</v>
      </c>
    </row>
    <row r="1943" spans="1:21" ht="27.6" hidden="1" x14ac:dyDescent="0.3">
      <c r="A1943" s="75"/>
      <c r="B1943" s="46" t="s">
        <v>239</v>
      </c>
      <c r="C1943" s="39" t="s">
        <v>339</v>
      </c>
      <c r="D1943" s="92"/>
      <c r="E1943" s="93">
        <f t="shared" si="284"/>
        <v>0</v>
      </c>
      <c r="F1943" s="92"/>
      <c r="G1943" s="92"/>
      <c r="H1943" s="92"/>
      <c r="I1943" s="93">
        <f t="shared" si="285"/>
        <v>0</v>
      </c>
      <c r="J1943" s="92"/>
      <c r="K1943" s="92"/>
      <c r="L1943" s="92"/>
      <c r="M1943" s="93">
        <f t="shared" si="286"/>
        <v>0</v>
      </c>
      <c r="N1943" s="92"/>
      <c r="O1943" s="92"/>
      <c r="P1943" s="92"/>
      <c r="Q1943" s="55" t="e">
        <f t="shared" si="287"/>
        <v>#DIV/0!</v>
      </c>
      <c r="R1943" s="55" t="e">
        <f t="shared" si="288"/>
        <v>#DIV/0!</v>
      </c>
      <c r="S1943" s="55" t="e">
        <f t="shared" si="289"/>
        <v>#DIV/0!</v>
      </c>
      <c r="T1943" s="55" t="e">
        <f t="shared" si="290"/>
        <v>#DIV/0!</v>
      </c>
      <c r="U1943" s="33" t="e">
        <f>M1943/#REF!%</f>
        <v>#REF!</v>
      </c>
    </row>
    <row r="1944" spans="1:21" ht="82.8" hidden="1" x14ac:dyDescent="0.3">
      <c r="A1944" s="75"/>
      <c r="B1944" s="46" t="s">
        <v>240</v>
      </c>
      <c r="C1944" s="39" t="s">
        <v>340</v>
      </c>
      <c r="D1944" s="92"/>
      <c r="E1944" s="93">
        <f t="shared" si="284"/>
        <v>0</v>
      </c>
      <c r="F1944" s="92"/>
      <c r="G1944" s="92"/>
      <c r="H1944" s="92"/>
      <c r="I1944" s="93">
        <f t="shared" si="285"/>
        <v>0</v>
      </c>
      <c r="J1944" s="92"/>
      <c r="K1944" s="92"/>
      <c r="L1944" s="92"/>
      <c r="M1944" s="93">
        <f t="shared" si="286"/>
        <v>0</v>
      </c>
      <c r="N1944" s="92"/>
      <c r="O1944" s="92"/>
      <c r="P1944" s="92"/>
      <c r="Q1944" s="55" t="e">
        <f t="shared" si="287"/>
        <v>#DIV/0!</v>
      </c>
      <c r="R1944" s="55" t="e">
        <f t="shared" si="288"/>
        <v>#DIV/0!</v>
      </c>
      <c r="S1944" s="55" t="e">
        <f t="shared" si="289"/>
        <v>#DIV/0!</v>
      </c>
      <c r="T1944" s="55" t="e">
        <f t="shared" si="290"/>
        <v>#DIV/0!</v>
      </c>
      <c r="U1944" s="33" t="e">
        <f>M1944/#REF!%</f>
        <v>#REF!</v>
      </c>
    </row>
    <row r="1945" spans="1:21" ht="27.6" hidden="1" x14ac:dyDescent="0.3">
      <c r="A1945" s="75"/>
      <c r="B1945" s="46" t="s">
        <v>241</v>
      </c>
      <c r="C1945" s="39" t="s">
        <v>341</v>
      </c>
      <c r="D1945" s="92"/>
      <c r="E1945" s="93">
        <f t="shared" si="284"/>
        <v>0</v>
      </c>
      <c r="F1945" s="92"/>
      <c r="G1945" s="92"/>
      <c r="H1945" s="92"/>
      <c r="I1945" s="93">
        <f t="shared" si="285"/>
        <v>0</v>
      </c>
      <c r="J1945" s="92"/>
      <c r="K1945" s="92"/>
      <c r="L1945" s="92"/>
      <c r="M1945" s="93">
        <f t="shared" si="286"/>
        <v>0</v>
      </c>
      <c r="N1945" s="92"/>
      <c r="O1945" s="92"/>
      <c r="P1945" s="92"/>
      <c r="Q1945" s="55" t="e">
        <f t="shared" si="287"/>
        <v>#DIV/0!</v>
      </c>
      <c r="R1945" s="55" t="e">
        <f t="shared" si="288"/>
        <v>#DIV/0!</v>
      </c>
      <c r="S1945" s="55" t="e">
        <f t="shared" si="289"/>
        <v>#DIV/0!</v>
      </c>
      <c r="T1945" s="55" t="e">
        <f t="shared" si="290"/>
        <v>#DIV/0!</v>
      </c>
      <c r="U1945" s="33" t="e">
        <f>M1945/#REF!%</f>
        <v>#REF!</v>
      </c>
    </row>
    <row r="1946" spans="1:21" ht="27.6" hidden="1" x14ac:dyDescent="0.3">
      <c r="A1946" s="75"/>
      <c r="B1946" s="46" t="s">
        <v>242</v>
      </c>
      <c r="C1946" s="39" t="s">
        <v>342</v>
      </c>
      <c r="D1946" s="92"/>
      <c r="E1946" s="93">
        <f t="shared" si="284"/>
        <v>0</v>
      </c>
      <c r="F1946" s="92"/>
      <c r="G1946" s="92"/>
      <c r="H1946" s="92"/>
      <c r="I1946" s="93">
        <f t="shared" si="285"/>
        <v>0</v>
      </c>
      <c r="J1946" s="92"/>
      <c r="K1946" s="92"/>
      <c r="L1946" s="92"/>
      <c r="M1946" s="93">
        <f t="shared" si="286"/>
        <v>0</v>
      </c>
      <c r="N1946" s="92"/>
      <c r="O1946" s="92"/>
      <c r="P1946" s="92"/>
      <c r="Q1946" s="55" t="e">
        <f t="shared" si="287"/>
        <v>#DIV/0!</v>
      </c>
      <c r="R1946" s="55" t="e">
        <f t="shared" si="288"/>
        <v>#DIV/0!</v>
      </c>
      <c r="S1946" s="55" t="e">
        <f t="shared" si="289"/>
        <v>#DIV/0!</v>
      </c>
      <c r="T1946" s="55" t="e">
        <f t="shared" si="290"/>
        <v>#DIV/0!</v>
      </c>
      <c r="U1946" s="33" t="e">
        <f>M1946/#REF!%</f>
        <v>#REF!</v>
      </c>
    </row>
    <row r="1947" spans="1:21" ht="27.6" hidden="1" x14ac:dyDescent="0.3">
      <c r="A1947" s="75"/>
      <c r="B1947" s="46" t="s">
        <v>243</v>
      </c>
      <c r="C1947" s="39" t="s">
        <v>343</v>
      </c>
      <c r="D1947" s="92"/>
      <c r="E1947" s="93">
        <f t="shared" si="284"/>
        <v>0</v>
      </c>
      <c r="F1947" s="92"/>
      <c r="G1947" s="92"/>
      <c r="H1947" s="92"/>
      <c r="I1947" s="93">
        <f t="shared" si="285"/>
        <v>0</v>
      </c>
      <c r="J1947" s="92"/>
      <c r="K1947" s="92"/>
      <c r="L1947" s="92"/>
      <c r="M1947" s="93">
        <f t="shared" si="286"/>
        <v>0</v>
      </c>
      <c r="N1947" s="92"/>
      <c r="O1947" s="92"/>
      <c r="P1947" s="92"/>
      <c r="Q1947" s="55" t="e">
        <f t="shared" si="287"/>
        <v>#DIV/0!</v>
      </c>
      <c r="R1947" s="55" t="e">
        <f t="shared" si="288"/>
        <v>#DIV/0!</v>
      </c>
      <c r="S1947" s="55" t="e">
        <f t="shared" si="289"/>
        <v>#DIV/0!</v>
      </c>
      <c r="T1947" s="55" t="e">
        <f t="shared" si="290"/>
        <v>#DIV/0!</v>
      </c>
      <c r="U1947" s="33" t="e">
        <f>M1947/#REF!%</f>
        <v>#REF!</v>
      </c>
    </row>
    <row r="1948" spans="1:21" ht="27.6" hidden="1" x14ac:dyDescent="0.3">
      <c r="A1948" s="75"/>
      <c r="B1948" s="46" t="s">
        <v>244</v>
      </c>
      <c r="C1948" s="39" t="s">
        <v>344</v>
      </c>
      <c r="D1948" s="92"/>
      <c r="E1948" s="93">
        <f t="shared" si="284"/>
        <v>0</v>
      </c>
      <c r="F1948" s="92"/>
      <c r="G1948" s="92"/>
      <c r="H1948" s="92"/>
      <c r="I1948" s="93">
        <f t="shared" si="285"/>
        <v>0</v>
      </c>
      <c r="J1948" s="92"/>
      <c r="K1948" s="92"/>
      <c r="L1948" s="92"/>
      <c r="M1948" s="93">
        <f t="shared" si="286"/>
        <v>0</v>
      </c>
      <c r="N1948" s="92"/>
      <c r="O1948" s="92"/>
      <c r="P1948" s="92"/>
      <c r="Q1948" s="55" t="e">
        <f t="shared" si="287"/>
        <v>#DIV/0!</v>
      </c>
      <c r="R1948" s="55" t="e">
        <f t="shared" si="288"/>
        <v>#DIV/0!</v>
      </c>
      <c r="S1948" s="55" t="e">
        <f t="shared" si="289"/>
        <v>#DIV/0!</v>
      </c>
      <c r="T1948" s="55" t="e">
        <f t="shared" si="290"/>
        <v>#DIV/0!</v>
      </c>
      <c r="U1948" s="33" t="e">
        <f>M1948/#REF!%</f>
        <v>#REF!</v>
      </c>
    </row>
    <row r="1949" spans="1:21" ht="27.6" hidden="1" x14ac:dyDescent="0.3">
      <c r="A1949" s="75"/>
      <c r="B1949" s="46" t="s">
        <v>245</v>
      </c>
      <c r="C1949" s="39" t="s">
        <v>345</v>
      </c>
      <c r="D1949" s="92"/>
      <c r="E1949" s="93">
        <f t="shared" si="284"/>
        <v>0</v>
      </c>
      <c r="F1949" s="92"/>
      <c r="G1949" s="92"/>
      <c r="H1949" s="92"/>
      <c r="I1949" s="93">
        <f t="shared" si="285"/>
        <v>0</v>
      </c>
      <c r="J1949" s="92"/>
      <c r="K1949" s="92"/>
      <c r="L1949" s="92"/>
      <c r="M1949" s="93">
        <f t="shared" si="286"/>
        <v>0</v>
      </c>
      <c r="N1949" s="92"/>
      <c r="O1949" s="92"/>
      <c r="P1949" s="92"/>
      <c r="Q1949" s="55" t="e">
        <f t="shared" si="287"/>
        <v>#DIV/0!</v>
      </c>
      <c r="R1949" s="55" t="e">
        <f t="shared" si="288"/>
        <v>#DIV/0!</v>
      </c>
      <c r="S1949" s="55" t="e">
        <f t="shared" si="289"/>
        <v>#DIV/0!</v>
      </c>
      <c r="T1949" s="55" t="e">
        <f t="shared" si="290"/>
        <v>#DIV/0!</v>
      </c>
      <c r="U1949" s="33" t="e">
        <f>M1949/#REF!%</f>
        <v>#REF!</v>
      </c>
    </row>
    <row r="1950" spans="1:21" ht="69" hidden="1" x14ac:dyDescent="0.3">
      <c r="A1950" s="75"/>
      <c r="B1950" s="46" t="s">
        <v>246</v>
      </c>
      <c r="C1950" s="39" t="s">
        <v>346</v>
      </c>
      <c r="D1950" s="92"/>
      <c r="E1950" s="93">
        <f t="shared" si="284"/>
        <v>0</v>
      </c>
      <c r="F1950" s="92"/>
      <c r="G1950" s="92"/>
      <c r="H1950" s="92"/>
      <c r="I1950" s="93">
        <f t="shared" si="285"/>
        <v>0</v>
      </c>
      <c r="J1950" s="92"/>
      <c r="K1950" s="92"/>
      <c r="L1950" s="92"/>
      <c r="M1950" s="93">
        <f t="shared" si="286"/>
        <v>0</v>
      </c>
      <c r="N1950" s="92"/>
      <c r="O1950" s="92"/>
      <c r="P1950" s="92"/>
      <c r="Q1950" s="55" t="e">
        <f t="shared" si="287"/>
        <v>#DIV/0!</v>
      </c>
      <c r="R1950" s="55" t="e">
        <f t="shared" si="288"/>
        <v>#DIV/0!</v>
      </c>
      <c r="S1950" s="55" t="e">
        <f t="shared" si="289"/>
        <v>#DIV/0!</v>
      </c>
      <c r="T1950" s="55" t="e">
        <f t="shared" si="290"/>
        <v>#DIV/0!</v>
      </c>
      <c r="U1950" s="33" t="e">
        <f>M1950/#REF!%</f>
        <v>#REF!</v>
      </c>
    </row>
    <row r="1951" spans="1:21" ht="13.8" x14ac:dyDescent="0.3">
      <c r="A1951" s="75"/>
      <c r="B1951" s="46" t="s">
        <v>247</v>
      </c>
      <c r="C1951" s="37" t="s">
        <v>44</v>
      </c>
      <c r="D1951" s="92">
        <f>D1959+D2018</f>
        <v>3819</v>
      </c>
      <c r="E1951" s="93">
        <f t="shared" si="284"/>
        <v>4002.6479999999997</v>
      </c>
      <c r="F1951" s="92">
        <f>F1959+F2018</f>
        <v>4002.6479999999997</v>
      </c>
      <c r="G1951" s="92">
        <f>G1959+G2018</f>
        <v>0</v>
      </c>
      <c r="H1951" s="92">
        <f>H1959+H2018</f>
        <v>0</v>
      </c>
      <c r="I1951" s="93">
        <f t="shared" si="285"/>
        <v>2236.924</v>
      </c>
      <c r="J1951" s="92">
        <f>J1959+J2018</f>
        <v>2236.924</v>
      </c>
      <c r="K1951" s="92">
        <f>K1959+K2018</f>
        <v>0</v>
      </c>
      <c r="L1951" s="92">
        <f>L1959+L2018</f>
        <v>0</v>
      </c>
      <c r="M1951" s="93">
        <f t="shared" si="286"/>
        <v>1989.9366599999998</v>
      </c>
      <c r="N1951" s="92">
        <f>N1959+N2018</f>
        <v>1989.9366599999998</v>
      </c>
      <c r="O1951" s="92">
        <f>O1959+O2018</f>
        <v>0</v>
      </c>
      <c r="P1951" s="92">
        <f>P1959+P2018</f>
        <v>0</v>
      </c>
      <c r="Q1951" s="55">
        <f t="shared" si="287"/>
        <v>88.958617279800293</v>
      </c>
      <c r="R1951" s="55">
        <f t="shared" si="288"/>
        <v>88.958617279800293</v>
      </c>
      <c r="S1951" s="55" t="e">
        <f t="shared" si="289"/>
        <v>#DIV/0!</v>
      </c>
      <c r="T1951" s="55" t="e">
        <f t="shared" si="290"/>
        <v>#DIV/0!</v>
      </c>
      <c r="U1951" s="33" t="e">
        <f>M1951/#REF!%</f>
        <v>#REF!</v>
      </c>
    </row>
    <row r="1952" spans="1:21" ht="27.6" hidden="1" x14ac:dyDescent="0.3">
      <c r="A1952" s="75"/>
      <c r="B1952" s="46" t="s">
        <v>251</v>
      </c>
      <c r="C1952" s="37" t="s">
        <v>45</v>
      </c>
      <c r="D1952" s="92"/>
      <c r="E1952" s="93">
        <f t="shared" si="284"/>
        <v>0</v>
      </c>
      <c r="F1952" s="92"/>
      <c r="G1952" s="92"/>
      <c r="H1952" s="92"/>
      <c r="I1952" s="93">
        <f t="shared" si="285"/>
        <v>0</v>
      </c>
      <c r="J1952" s="92"/>
      <c r="K1952" s="92"/>
      <c r="L1952" s="92"/>
      <c r="M1952" s="93">
        <f t="shared" si="286"/>
        <v>0</v>
      </c>
      <c r="N1952" s="92"/>
      <c r="O1952" s="92"/>
      <c r="P1952" s="92"/>
      <c r="Q1952" s="55" t="e">
        <f t="shared" si="287"/>
        <v>#DIV/0!</v>
      </c>
      <c r="R1952" s="55" t="e">
        <f t="shared" si="288"/>
        <v>#DIV/0!</v>
      </c>
      <c r="S1952" s="55" t="e">
        <f t="shared" si="289"/>
        <v>#DIV/0!</v>
      </c>
      <c r="T1952" s="55" t="e">
        <f t="shared" si="290"/>
        <v>#DIV/0!</v>
      </c>
      <c r="U1952" s="33" t="e">
        <f>M1952/#REF!%</f>
        <v>#REF!</v>
      </c>
    </row>
    <row r="1953" spans="1:22" ht="13.8" x14ac:dyDescent="0.3">
      <c r="A1953" s="75"/>
      <c r="B1953" s="46" t="s">
        <v>261</v>
      </c>
      <c r="C1953" s="37" t="s">
        <v>46</v>
      </c>
      <c r="D1953" s="92">
        <f>D1964+D2020</f>
        <v>40</v>
      </c>
      <c r="E1953" s="93">
        <f t="shared" si="284"/>
        <v>89.745000000000005</v>
      </c>
      <c r="F1953" s="92">
        <f>F1964+F2020</f>
        <v>89.745000000000005</v>
      </c>
      <c r="G1953" s="92">
        <f>G1964+G2020</f>
        <v>0</v>
      </c>
      <c r="H1953" s="92">
        <f>H1964+H2020</f>
        <v>0</v>
      </c>
      <c r="I1953" s="93">
        <f t="shared" si="285"/>
        <v>59.745000000000005</v>
      </c>
      <c r="J1953" s="92">
        <f>J1964+J2020</f>
        <v>59.745000000000005</v>
      </c>
      <c r="K1953" s="92">
        <f>K1964+K2020</f>
        <v>0</v>
      </c>
      <c r="L1953" s="92">
        <f>L1964+L2020</f>
        <v>0</v>
      </c>
      <c r="M1953" s="93">
        <f t="shared" si="286"/>
        <v>41.132069999999999</v>
      </c>
      <c r="N1953" s="92">
        <f>N1964+N2020</f>
        <v>41.132069999999999</v>
      </c>
      <c r="O1953" s="92">
        <f>O1964+O2020</f>
        <v>0</v>
      </c>
      <c r="P1953" s="92">
        <f>P1964+P2020</f>
        <v>0</v>
      </c>
      <c r="Q1953" s="55">
        <f t="shared" si="287"/>
        <v>68.846045694200342</v>
      </c>
      <c r="R1953" s="55">
        <f t="shared" si="288"/>
        <v>68.846045694200342</v>
      </c>
      <c r="S1953" s="55" t="e">
        <f t="shared" si="289"/>
        <v>#DIV/0!</v>
      </c>
      <c r="T1953" s="55" t="e">
        <f t="shared" si="290"/>
        <v>#DIV/0!</v>
      </c>
      <c r="U1953" s="33" t="e">
        <f>M1953/#REF!%</f>
        <v>#REF!</v>
      </c>
    </row>
    <row r="1954" spans="1:22" ht="27.6" x14ac:dyDescent="0.3">
      <c r="A1954" s="75"/>
      <c r="B1954" s="46" t="s">
        <v>145</v>
      </c>
      <c r="C1954" s="36" t="s">
        <v>9</v>
      </c>
      <c r="D1954" s="92">
        <f>D1960+D1965+D2021+D2337</f>
        <v>101.5</v>
      </c>
      <c r="E1954" s="93">
        <f t="shared" si="284"/>
        <v>1696.5412299999998</v>
      </c>
      <c r="F1954" s="92">
        <f>F1960+F1965+F2021+F2337</f>
        <v>1517.6213699999998</v>
      </c>
      <c r="G1954" s="92">
        <f>G1960+G1965+G2021+G2337</f>
        <v>178.91986</v>
      </c>
      <c r="H1954" s="92">
        <f>H1960+H1965+H2021+H2337</f>
        <v>0</v>
      </c>
      <c r="I1954" s="93">
        <f t="shared" si="285"/>
        <v>1286.84286</v>
      </c>
      <c r="J1954" s="92">
        <f>J1960+J1965+J2021+J2337</f>
        <v>1107.923</v>
      </c>
      <c r="K1954" s="92">
        <f>K1960+K1965+K2021+K2337</f>
        <v>178.91986</v>
      </c>
      <c r="L1954" s="92">
        <f>L1960+L1965+L2021+L2337</f>
        <v>0</v>
      </c>
      <c r="M1954" s="93">
        <f t="shared" si="286"/>
        <v>731.27560000000005</v>
      </c>
      <c r="N1954" s="92">
        <f>N1960+N1965+N2021+N2337</f>
        <v>653.04561000000001</v>
      </c>
      <c r="O1954" s="92">
        <f>O1960+O1965+O2021+O2337</f>
        <v>78.229990000000001</v>
      </c>
      <c r="P1954" s="92">
        <f>P1960+P1965+P2021+P2337</f>
        <v>0</v>
      </c>
      <c r="Q1954" s="55">
        <f t="shared" si="287"/>
        <v>56.827109411012323</v>
      </c>
      <c r="R1954" s="55">
        <f t="shared" si="288"/>
        <v>58.943230711881597</v>
      </c>
      <c r="S1954" s="55">
        <f t="shared" si="289"/>
        <v>43.723480445379288</v>
      </c>
      <c r="T1954" s="55" t="e">
        <f t="shared" si="290"/>
        <v>#DIV/0!</v>
      </c>
      <c r="U1954" s="33" t="e">
        <f>M1954/#REF!%</f>
        <v>#REF!</v>
      </c>
    </row>
    <row r="1955" spans="1:22" ht="13.8" hidden="1" x14ac:dyDescent="0.3">
      <c r="A1955" s="75"/>
      <c r="B1955" s="52" t="s">
        <v>277</v>
      </c>
      <c r="C1955" s="36" t="s">
        <v>681</v>
      </c>
      <c r="D1955" s="92"/>
      <c r="E1955" s="93">
        <f t="shared" si="284"/>
        <v>0</v>
      </c>
      <c r="F1955" s="92"/>
      <c r="G1955" s="92"/>
      <c r="H1955" s="92"/>
      <c r="I1955" s="93">
        <f t="shared" si="285"/>
        <v>0</v>
      </c>
      <c r="J1955" s="92"/>
      <c r="K1955" s="92"/>
      <c r="L1955" s="92"/>
      <c r="M1955" s="93">
        <f t="shared" si="286"/>
        <v>0</v>
      </c>
      <c r="N1955" s="92"/>
      <c r="O1955" s="92"/>
      <c r="P1955" s="92"/>
      <c r="Q1955" s="55" t="e">
        <f t="shared" si="287"/>
        <v>#DIV/0!</v>
      </c>
      <c r="R1955" s="55" t="e">
        <f t="shared" si="288"/>
        <v>#DIV/0!</v>
      </c>
      <c r="S1955" s="55" t="e">
        <f t="shared" si="289"/>
        <v>#DIV/0!</v>
      </c>
      <c r="T1955" s="55" t="e">
        <f t="shared" si="290"/>
        <v>#DIV/0!</v>
      </c>
      <c r="U1955" s="33" t="e">
        <f>M1955/#REF!%</f>
        <v>#REF!</v>
      </c>
    </row>
    <row r="1956" spans="1:22" ht="48" x14ac:dyDescent="0.3">
      <c r="A1956" s="76" t="s">
        <v>812</v>
      </c>
      <c r="B1956" s="52"/>
      <c r="C1956" s="47" t="s">
        <v>764</v>
      </c>
      <c r="D1956" s="92">
        <f>D1957+D1960</f>
        <v>3669.9</v>
      </c>
      <c r="E1956" s="93">
        <f t="shared" si="284"/>
        <v>3920.1479999999997</v>
      </c>
      <c r="F1956" s="92">
        <f>F1957+F1960</f>
        <v>3920.1479999999997</v>
      </c>
      <c r="G1956" s="92">
        <f>G1957+G1960</f>
        <v>0</v>
      </c>
      <c r="H1956" s="92">
        <f>H1957+H1960</f>
        <v>0</v>
      </c>
      <c r="I1956" s="93">
        <f t="shared" si="285"/>
        <v>2254.8240000000001</v>
      </c>
      <c r="J1956" s="92">
        <f>J1957+J1960</f>
        <v>2254.8240000000001</v>
      </c>
      <c r="K1956" s="92">
        <f>K1957+K1960</f>
        <v>0</v>
      </c>
      <c r="L1956" s="92">
        <f>L1957+L1960</f>
        <v>0</v>
      </c>
      <c r="M1956" s="93">
        <f t="shared" si="286"/>
        <v>1980.4137699999999</v>
      </c>
      <c r="N1956" s="92">
        <f>N1957+N1960</f>
        <v>1980.4137699999999</v>
      </c>
      <c r="O1956" s="92">
        <f>O1957+O1960</f>
        <v>0</v>
      </c>
      <c r="P1956" s="92">
        <f>P1957+P1960</f>
        <v>0</v>
      </c>
      <c r="Q1956" s="55">
        <f t="shared" si="287"/>
        <v>87.830082081794401</v>
      </c>
      <c r="R1956" s="55">
        <f t="shared" si="288"/>
        <v>87.830082081794401</v>
      </c>
      <c r="S1956" s="55" t="e">
        <f t="shared" si="289"/>
        <v>#DIV/0!</v>
      </c>
      <c r="T1956" s="55" t="e">
        <f t="shared" si="290"/>
        <v>#DIV/0!</v>
      </c>
      <c r="U1956" s="33" t="e">
        <f>M1956/#REF!%</f>
        <v>#REF!</v>
      </c>
    </row>
    <row r="1957" spans="1:22" ht="13.8" x14ac:dyDescent="0.3">
      <c r="A1957" s="75"/>
      <c r="B1957" s="52" t="s">
        <v>61</v>
      </c>
      <c r="C1957" s="36" t="s">
        <v>7</v>
      </c>
      <c r="D1957" s="95">
        <f>D1958+D1959</f>
        <v>3619.9</v>
      </c>
      <c r="E1957" s="131">
        <f t="shared" si="284"/>
        <v>3803.5479999999998</v>
      </c>
      <c r="F1957" s="95">
        <f>F1958+F1959</f>
        <v>3803.5479999999998</v>
      </c>
      <c r="G1957" s="95">
        <f>G1958+G1959</f>
        <v>0</v>
      </c>
      <c r="H1957" s="95">
        <f>H1958+H1959</f>
        <v>0</v>
      </c>
      <c r="I1957" s="131">
        <f t="shared" si="285"/>
        <v>2138.2240000000002</v>
      </c>
      <c r="J1957" s="95">
        <f>J1958+J1959</f>
        <v>2138.2240000000002</v>
      </c>
      <c r="K1957" s="95">
        <f>K1958+K1959</f>
        <v>0</v>
      </c>
      <c r="L1957" s="95">
        <f>L1958+L1959</f>
        <v>0</v>
      </c>
      <c r="M1957" s="131">
        <f t="shared" si="286"/>
        <v>1907.4794099999999</v>
      </c>
      <c r="N1957" s="95">
        <f>N1958+N1959</f>
        <v>1907.4794099999999</v>
      </c>
      <c r="O1957" s="95">
        <f>O1958+O1959</f>
        <v>0</v>
      </c>
      <c r="P1957" s="95">
        <f>P1958+P1959</f>
        <v>0</v>
      </c>
      <c r="Q1957" s="55">
        <f t="shared" si="287"/>
        <v>89.208586658834605</v>
      </c>
      <c r="R1957" s="55">
        <f t="shared" si="288"/>
        <v>89.208586658834605</v>
      </c>
      <c r="S1957" s="55" t="e">
        <f t="shared" si="289"/>
        <v>#DIV/0!</v>
      </c>
      <c r="T1957" s="55" t="e">
        <f t="shared" si="290"/>
        <v>#DIV/0!</v>
      </c>
      <c r="U1957" s="33" t="e">
        <f>M1957/#REF!%</f>
        <v>#REF!</v>
      </c>
    </row>
    <row r="1958" spans="1:22" ht="20.25" customHeight="1" x14ac:dyDescent="0.3">
      <c r="A1958" s="75"/>
      <c r="B1958" s="52" t="s">
        <v>202</v>
      </c>
      <c r="C1958" s="37" t="s">
        <v>36</v>
      </c>
      <c r="D1958" s="92"/>
      <c r="E1958" s="131">
        <f t="shared" si="284"/>
        <v>0</v>
      </c>
      <c r="F1958" s="95"/>
      <c r="G1958" s="95"/>
      <c r="H1958" s="95"/>
      <c r="I1958" s="131">
        <f t="shared" si="285"/>
        <v>0</v>
      </c>
      <c r="J1958" s="95"/>
      <c r="K1958" s="95"/>
      <c r="L1958" s="95"/>
      <c r="M1958" s="131">
        <f t="shared" si="286"/>
        <v>0</v>
      </c>
      <c r="N1958" s="92"/>
      <c r="O1958" s="92"/>
      <c r="P1958" s="92"/>
      <c r="Q1958" s="55" t="e">
        <f t="shared" si="287"/>
        <v>#DIV/0!</v>
      </c>
      <c r="R1958" s="55" t="e">
        <f t="shared" si="288"/>
        <v>#DIV/0!</v>
      </c>
      <c r="S1958" s="55" t="e">
        <f t="shared" si="289"/>
        <v>#DIV/0!</v>
      </c>
      <c r="T1958" s="55" t="e">
        <f t="shared" si="290"/>
        <v>#DIV/0!</v>
      </c>
      <c r="U1958" s="33" t="e">
        <f>M1958/#REF!%</f>
        <v>#REF!</v>
      </c>
    </row>
    <row r="1959" spans="1:22" ht="13.8" x14ac:dyDescent="0.3">
      <c r="A1959" s="75"/>
      <c r="B1959" s="52" t="s">
        <v>247</v>
      </c>
      <c r="C1959" s="37" t="s">
        <v>44</v>
      </c>
      <c r="D1959" s="95">
        <v>3619.9</v>
      </c>
      <c r="E1959" s="131">
        <f t="shared" si="284"/>
        <v>3803.5479999999998</v>
      </c>
      <c r="F1959" s="95">
        <v>3803.5479999999998</v>
      </c>
      <c r="G1959" s="95"/>
      <c r="H1959" s="95"/>
      <c r="I1959" s="131">
        <f t="shared" si="285"/>
        <v>2138.2240000000002</v>
      </c>
      <c r="J1959" s="95">
        <v>2138.2240000000002</v>
      </c>
      <c r="K1959" s="95"/>
      <c r="L1959" s="95"/>
      <c r="M1959" s="131">
        <f t="shared" si="286"/>
        <v>1907.4794099999999</v>
      </c>
      <c r="N1959" s="95">
        <v>1907.4794099999999</v>
      </c>
      <c r="O1959" s="92"/>
      <c r="P1959" s="92"/>
      <c r="Q1959" s="55">
        <f t="shared" si="287"/>
        <v>89.208586658834605</v>
      </c>
      <c r="R1959" s="55">
        <f t="shared" si="288"/>
        <v>89.208586658834605</v>
      </c>
      <c r="S1959" s="55" t="e">
        <f t="shared" si="289"/>
        <v>#DIV/0!</v>
      </c>
      <c r="T1959" s="55" t="e">
        <f t="shared" si="290"/>
        <v>#DIV/0!</v>
      </c>
      <c r="U1959" s="33" t="e">
        <f>M1959/#REF!%</f>
        <v>#REF!</v>
      </c>
    </row>
    <row r="1960" spans="1:22" ht="27.6" x14ac:dyDescent="0.3">
      <c r="A1960" s="75"/>
      <c r="B1960" s="52" t="s">
        <v>145</v>
      </c>
      <c r="C1960" s="36" t="s">
        <v>9</v>
      </c>
      <c r="D1960" s="95">
        <v>50</v>
      </c>
      <c r="E1960" s="131">
        <f t="shared" si="284"/>
        <v>116.6</v>
      </c>
      <c r="F1960" s="95">
        <v>116.6</v>
      </c>
      <c r="G1960" s="95"/>
      <c r="H1960" s="95"/>
      <c r="I1960" s="131">
        <f t="shared" si="285"/>
        <v>116.6</v>
      </c>
      <c r="J1960" s="95">
        <v>116.6</v>
      </c>
      <c r="K1960" s="95"/>
      <c r="L1960" s="95"/>
      <c r="M1960" s="131">
        <f t="shared" si="286"/>
        <v>72.934359999999998</v>
      </c>
      <c r="N1960" s="95">
        <v>72.934359999999998</v>
      </c>
      <c r="O1960" s="92"/>
      <c r="P1960" s="92"/>
      <c r="Q1960" s="55">
        <f t="shared" si="287"/>
        <v>62.550909090909087</v>
      </c>
      <c r="R1960" s="55">
        <f t="shared" si="288"/>
        <v>62.550909090909087</v>
      </c>
      <c r="S1960" s="55" t="e">
        <f t="shared" si="289"/>
        <v>#DIV/0!</v>
      </c>
      <c r="T1960" s="55" t="e">
        <f t="shared" si="290"/>
        <v>#DIV/0!</v>
      </c>
      <c r="U1960" s="33" t="e">
        <f>M1960/#REF!%</f>
        <v>#REF!</v>
      </c>
    </row>
    <row r="1961" spans="1:22" ht="37.5" customHeight="1" x14ac:dyDescent="0.3">
      <c r="A1961" s="76" t="s">
        <v>813</v>
      </c>
      <c r="B1961" s="45"/>
      <c r="C1961" s="123" t="s">
        <v>993</v>
      </c>
      <c r="D1961" s="92">
        <f>D1962+D1965</f>
        <v>50</v>
      </c>
      <c r="E1961" s="93">
        <f t="shared" si="284"/>
        <v>1492.9194299999999</v>
      </c>
      <c r="F1961" s="92">
        <f>F1962+F1965</f>
        <v>1401.06537</v>
      </c>
      <c r="G1961" s="92">
        <f>G1962+G1965</f>
        <v>91.854060000000004</v>
      </c>
      <c r="H1961" s="92">
        <f>H1962+H1965</f>
        <v>0</v>
      </c>
      <c r="I1961" s="93">
        <f t="shared" si="285"/>
        <v>1083.2210599999999</v>
      </c>
      <c r="J1961" s="92">
        <f>J1962+J1965</f>
        <v>991.36699999999996</v>
      </c>
      <c r="K1961" s="92">
        <f>K1962+K1965</f>
        <v>91.854060000000004</v>
      </c>
      <c r="L1961" s="92">
        <f>L1962+L1965</f>
        <v>0</v>
      </c>
      <c r="M1961" s="93">
        <f t="shared" si="286"/>
        <v>659.88531000000012</v>
      </c>
      <c r="N1961" s="92">
        <f>N1962+N1965</f>
        <v>581.65532000000007</v>
      </c>
      <c r="O1961" s="92">
        <f>O1962+O1965</f>
        <v>78.229990000000001</v>
      </c>
      <c r="P1961" s="92">
        <f>P1962+P1965</f>
        <v>0</v>
      </c>
      <c r="Q1961" s="55">
        <f t="shared" si="287"/>
        <v>60.91880359120789</v>
      </c>
      <c r="R1961" s="55">
        <f t="shared" si="288"/>
        <v>58.672047788558636</v>
      </c>
      <c r="S1961" s="55">
        <f t="shared" si="289"/>
        <v>85.167699718444666</v>
      </c>
      <c r="T1961" s="55" t="e">
        <f t="shared" si="290"/>
        <v>#DIV/0!</v>
      </c>
      <c r="U1961" s="33"/>
    </row>
    <row r="1962" spans="1:22" ht="13.8" x14ac:dyDescent="0.3">
      <c r="A1962" s="75"/>
      <c r="B1962" s="52" t="s">
        <v>61</v>
      </c>
      <c r="C1962" s="36" t="s">
        <v>7</v>
      </c>
      <c r="D1962" s="95">
        <f>D1963+D1964</f>
        <v>0</v>
      </c>
      <c r="E1962" s="131">
        <f t="shared" si="284"/>
        <v>1.5449999999999999</v>
      </c>
      <c r="F1962" s="95">
        <f>F1963+F1964</f>
        <v>1.5449999999999999</v>
      </c>
      <c r="G1962" s="95">
        <f>G1963+G1964</f>
        <v>0</v>
      </c>
      <c r="H1962" s="95">
        <f>H1963+H1964</f>
        <v>0</v>
      </c>
      <c r="I1962" s="131">
        <f t="shared" si="285"/>
        <v>1.5449999999999999</v>
      </c>
      <c r="J1962" s="95">
        <f>J1963+J1964</f>
        <v>1.5449999999999999</v>
      </c>
      <c r="K1962" s="95">
        <f>K1963+K1964</f>
        <v>0</v>
      </c>
      <c r="L1962" s="95">
        <f>L1963+L1964</f>
        <v>0</v>
      </c>
      <c r="M1962" s="131">
        <f t="shared" si="286"/>
        <v>1.5440700000000001</v>
      </c>
      <c r="N1962" s="95">
        <f>N1963+N1964</f>
        <v>1.5440700000000001</v>
      </c>
      <c r="O1962" s="95">
        <f>O1963+O1964</f>
        <v>0</v>
      </c>
      <c r="P1962" s="95">
        <f>P1963+P1964</f>
        <v>0</v>
      </c>
      <c r="Q1962" s="55">
        <f t="shared" si="287"/>
        <v>99.939805825242729</v>
      </c>
      <c r="R1962" s="55">
        <f t="shared" si="288"/>
        <v>99.939805825242729</v>
      </c>
      <c r="S1962" s="55" t="e">
        <f t="shared" si="289"/>
        <v>#DIV/0!</v>
      </c>
      <c r="T1962" s="55" t="e">
        <f t="shared" si="290"/>
        <v>#DIV/0!</v>
      </c>
      <c r="U1962" s="33"/>
    </row>
    <row r="1963" spans="1:22" ht="27.6" x14ac:dyDescent="0.3">
      <c r="A1963" s="75"/>
      <c r="B1963" s="52" t="s">
        <v>202</v>
      </c>
      <c r="C1963" s="37" t="s">
        <v>36</v>
      </c>
      <c r="D1963" s="95"/>
      <c r="E1963" s="131">
        <f t="shared" si="284"/>
        <v>0</v>
      </c>
      <c r="F1963" s="95"/>
      <c r="G1963" s="95"/>
      <c r="H1963" s="95"/>
      <c r="I1963" s="131">
        <f t="shared" si="285"/>
        <v>0</v>
      </c>
      <c r="J1963" s="95"/>
      <c r="K1963" s="95"/>
      <c r="L1963" s="95"/>
      <c r="M1963" s="131">
        <f t="shared" si="286"/>
        <v>0</v>
      </c>
      <c r="N1963" s="95"/>
      <c r="O1963" s="95"/>
      <c r="P1963" s="95"/>
      <c r="Q1963" s="55" t="e">
        <f t="shared" si="287"/>
        <v>#DIV/0!</v>
      </c>
      <c r="R1963" s="55" t="e">
        <f t="shared" si="288"/>
        <v>#DIV/0!</v>
      </c>
      <c r="S1963" s="55" t="e">
        <f t="shared" si="289"/>
        <v>#DIV/0!</v>
      </c>
      <c r="T1963" s="55" t="e">
        <f t="shared" si="290"/>
        <v>#DIV/0!</v>
      </c>
      <c r="U1963" s="33"/>
    </row>
    <row r="1964" spans="1:22" ht="13.8" x14ac:dyDescent="0.3">
      <c r="A1964" s="75"/>
      <c r="B1964" s="52" t="s">
        <v>261</v>
      </c>
      <c r="C1964" s="37" t="s">
        <v>684</v>
      </c>
      <c r="D1964" s="92"/>
      <c r="E1964" s="131">
        <f t="shared" si="284"/>
        <v>1.5449999999999999</v>
      </c>
      <c r="F1964" s="95">
        <v>1.5449999999999999</v>
      </c>
      <c r="G1964" s="95"/>
      <c r="H1964" s="95"/>
      <c r="I1964" s="131">
        <f t="shared" si="285"/>
        <v>1.5449999999999999</v>
      </c>
      <c r="J1964" s="95">
        <v>1.5449999999999999</v>
      </c>
      <c r="K1964" s="95"/>
      <c r="L1964" s="95"/>
      <c r="M1964" s="131">
        <f t="shared" si="286"/>
        <v>1.5440700000000001</v>
      </c>
      <c r="N1964" s="95">
        <v>1.5440700000000001</v>
      </c>
      <c r="O1964" s="92"/>
      <c r="P1964" s="92"/>
      <c r="Q1964" s="55">
        <f t="shared" si="287"/>
        <v>99.939805825242729</v>
      </c>
      <c r="R1964" s="55">
        <f t="shared" si="288"/>
        <v>99.939805825242729</v>
      </c>
      <c r="S1964" s="55" t="e">
        <f t="shared" si="289"/>
        <v>#DIV/0!</v>
      </c>
      <c r="T1964" s="55" t="e">
        <f t="shared" si="290"/>
        <v>#DIV/0!</v>
      </c>
      <c r="U1964" s="33"/>
    </row>
    <row r="1965" spans="1:22" ht="27.6" x14ac:dyDescent="0.3">
      <c r="A1965" s="75"/>
      <c r="B1965" s="52" t="s">
        <v>145</v>
      </c>
      <c r="C1965" s="36" t="s">
        <v>9</v>
      </c>
      <c r="D1965" s="92">
        <v>50</v>
      </c>
      <c r="E1965" s="131">
        <f t="shared" si="284"/>
        <v>1491.3744299999998</v>
      </c>
      <c r="F1965" s="95">
        <v>1399.52037</v>
      </c>
      <c r="G1965" s="95">
        <v>91.854060000000004</v>
      </c>
      <c r="H1965" s="95"/>
      <c r="I1965" s="131">
        <f t="shared" si="285"/>
        <v>1081.67606</v>
      </c>
      <c r="J1965" s="95">
        <v>989.822</v>
      </c>
      <c r="K1965" s="95">
        <v>91.854060000000004</v>
      </c>
      <c r="L1965" s="95"/>
      <c r="M1965" s="131">
        <f t="shared" si="286"/>
        <v>658.34124000000008</v>
      </c>
      <c r="N1965" s="95">
        <v>580.11125000000004</v>
      </c>
      <c r="O1965" s="95">
        <v>78.229990000000001</v>
      </c>
      <c r="P1965" s="92"/>
      <c r="Q1965" s="55">
        <f t="shared" si="287"/>
        <v>60.863068375572638</v>
      </c>
      <c r="R1965" s="55">
        <f t="shared" si="288"/>
        <v>58.607633493698877</v>
      </c>
      <c r="S1965" s="55">
        <f t="shared" si="289"/>
        <v>85.167699718444666</v>
      </c>
      <c r="T1965" s="55" t="e">
        <f t="shared" si="290"/>
        <v>#DIV/0!</v>
      </c>
      <c r="U1965" s="33"/>
    </row>
    <row r="1966" spans="1:22" ht="48" x14ac:dyDescent="0.3">
      <c r="A1966" s="76" t="s">
        <v>765</v>
      </c>
      <c r="B1966" s="30"/>
      <c r="C1966" s="123" t="s">
        <v>994</v>
      </c>
      <c r="D1966" s="94">
        <f>D2023+D2086</f>
        <v>240.6</v>
      </c>
      <c r="E1966" s="93">
        <f t="shared" si="284"/>
        <v>290.60000000000002</v>
      </c>
      <c r="F1966" s="94">
        <f>F2023+F2086</f>
        <v>290.60000000000002</v>
      </c>
      <c r="G1966" s="94">
        <f>G2023+G2086</f>
        <v>0</v>
      </c>
      <c r="H1966" s="94">
        <f>H2023+H2086</f>
        <v>0</v>
      </c>
      <c r="I1966" s="93">
        <f t="shared" si="285"/>
        <v>160.19999999999999</v>
      </c>
      <c r="J1966" s="94">
        <f t="shared" ref="J1966:L1972" si="291">J2023+J2086</f>
        <v>160.19999999999999</v>
      </c>
      <c r="K1966" s="94">
        <f t="shared" si="291"/>
        <v>0</v>
      </c>
      <c r="L1966" s="94">
        <f t="shared" si="291"/>
        <v>0</v>
      </c>
      <c r="M1966" s="93">
        <f t="shared" si="286"/>
        <v>123.80525</v>
      </c>
      <c r="N1966" s="94">
        <f t="shared" ref="N1966:P1972" si="292">N2023+N2086</f>
        <v>123.80525</v>
      </c>
      <c r="O1966" s="94">
        <f t="shared" si="292"/>
        <v>0</v>
      </c>
      <c r="P1966" s="94">
        <f t="shared" si="292"/>
        <v>0</v>
      </c>
      <c r="Q1966" s="55">
        <f t="shared" si="287"/>
        <v>77.281679151061184</v>
      </c>
      <c r="R1966" s="55">
        <f t="shared" si="288"/>
        <v>77.281679151061184</v>
      </c>
      <c r="S1966" s="55" t="e">
        <f t="shared" si="289"/>
        <v>#DIV/0!</v>
      </c>
      <c r="T1966" s="55" t="e">
        <f t="shared" si="290"/>
        <v>#DIV/0!</v>
      </c>
      <c r="U1966" s="33" t="e">
        <f>M1966/#REF!%</f>
        <v>#REF!</v>
      </c>
      <c r="V1966" s="19"/>
    </row>
    <row r="1967" spans="1:22" ht="13.8" x14ac:dyDescent="0.3">
      <c r="A1967" s="76"/>
      <c r="B1967" s="34" t="s">
        <v>61</v>
      </c>
      <c r="C1967" s="36" t="s">
        <v>7</v>
      </c>
      <c r="D1967" s="31">
        <f t="shared" ref="D1967:F2019" si="293">D2024+D2087</f>
        <v>239.1</v>
      </c>
      <c r="E1967" s="131">
        <f t="shared" si="284"/>
        <v>289.10000000000002</v>
      </c>
      <c r="F1967" s="31">
        <f t="shared" si="293"/>
        <v>289.10000000000002</v>
      </c>
      <c r="G1967" s="31">
        <f t="shared" ref="G1967:H1972" si="294">G2024+G2087</f>
        <v>0</v>
      </c>
      <c r="H1967" s="31">
        <f t="shared" si="294"/>
        <v>0</v>
      </c>
      <c r="I1967" s="131">
        <f t="shared" si="285"/>
        <v>158.69999999999999</v>
      </c>
      <c r="J1967" s="31">
        <f t="shared" si="291"/>
        <v>158.69999999999999</v>
      </c>
      <c r="K1967" s="31">
        <f t="shared" si="291"/>
        <v>0</v>
      </c>
      <c r="L1967" s="31">
        <f t="shared" si="291"/>
        <v>0</v>
      </c>
      <c r="M1967" s="131">
        <f t="shared" si="286"/>
        <v>123.80525</v>
      </c>
      <c r="N1967" s="31">
        <f t="shared" si="292"/>
        <v>123.80525</v>
      </c>
      <c r="O1967" s="31">
        <f t="shared" si="292"/>
        <v>0</v>
      </c>
      <c r="P1967" s="31">
        <f t="shared" si="292"/>
        <v>0</v>
      </c>
      <c r="Q1967" s="55">
        <f t="shared" si="287"/>
        <v>78.012129804662891</v>
      </c>
      <c r="R1967" s="55">
        <f t="shared" si="288"/>
        <v>78.012129804662891</v>
      </c>
      <c r="S1967" s="55" t="e">
        <f t="shared" si="289"/>
        <v>#DIV/0!</v>
      </c>
      <c r="T1967" s="55" t="e">
        <f t="shared" si="290"/>
        <v>#DIV/0!</v>
      </c>
      <c r="U1967" s="33" t="e">
        <f>M1967/#REF!%</f>
        <v>#REF!</v>
      </c>
      <c r="V1967" s="19"/>
    </row>
    <row r="1968" spans="1:22" ht="13.8" x14ac:dyDescent="0.3">
      <c r="A1968" s="76"/>
      <c r="B1968" s="34" t="s">
        <v>197</v>
      </c>
      <c r="C1968" s="37" t="s">
        <v>34</v>
      </c>
      <c r="D1968" s="31">
        <f t="shared" si="293"/>
        <v>0</v>
      </c>
      <c r="E1968" s="131">
        <f t="shared" si="284"/>
        <v>0</v>
      </c>
      <c r="F1968" s="31">
        <f>F2025</f>
        <v>0</v>
      </c>
      <c r="G1968" s="31">
        <f>G2025</f>
        <v>0</v>
      </c>
      <c r="H1968" s="31">
        <f>H2025</f>
        <v>0</v>
      </c>
      <c r="I1968" s="131">
        <f t="shared" si="285"/>
        <v>0</v>
      </c>
      <c r="J1968" s="31">
        <f>J2025</f>
        <v>0</v>
      </c>
      <c r="K1968" s="31">
        <f>K2025</f>
        <v>0</v>
      </c>
      <c r="L1968" s="31">
        <f>L2025</f>
        <v>0</v>
      </c>
      <c r="M1968" s="131">
        <f t="shared" si="286"/>
        <v>0</v>
      </c>
      <c r="N1968" s="31">
        <f>N2025</f>
        <v>0</v>
      </c>
      <c r="O1968" s="31">
        <f>O2025</f>
        <v>0</v>
      </c>
      <c r="P1968" s="31">
        <f>P2025</f>
        <v>0</v>
      </c>
      <c r="Q1968" s="55" t="e">
        <f t="shared" si="287"/>
        <v>#DIV/0!</v>
      </c>
      <c r="R1968" s="55" t="e">
        <f t="shared" si="288"/>
        <v>#DIV/0!</v>
      </c>
      <c r="S1968" s="55" t="e">
        <f t="shared" si="289"/>
        <v>#DIV/0!</v>
      </c>
      <c r="T1968" s="55" t="e">
        <f t="shared" si="290"/>
        <v>#DIV/0!</v>
      </c>
      <c r="U1968" s="33" t="e">
        <f>M1968/#REF!%</f>
        <v>#REF!</v>
      </c>
      <c r="V1968" s="19"/>
    </row>
    <row r="1969" spans="1:22" ht="13.8" hidden="1" x14ac:dyDescent="0.3">
      <c r="A1969" s="76"/>
      <c r="B1969" s="34" t="s">
        <v>198</v>
      </c>
      <c r="C1969" s="38" t="s">
        <v>172</v>
      </c>
      <c r="D1969" s="31">
        <f t="shared" si="293"/>
        <v>0</v>
      </c>
      <c r="E1969" s="131">
        <f t="shared" si="284"/>
        <v>0</v>
      </c>
      <c r="F1969" s="31">
        <f t="shared" si="293"/>
        <v>0</v>
      </c>
      <c r="G1969" s="31">
        <f t="shared" si="294"/>
        <v>0</v>
      </c>
      <c r="H1969" s="31">
        <f t="shared" si="294"/>
        <v>0</v>
      </c>
      <c r="I1969" s="131">
        <f t="shared" si="285"/>
        <v>0</v>
      </c>
      <c r="J1969" s="31">
        <f t="shared" si="291"/>
        <v>0</v>
      </c>
      <c r="K1969" s="31">
        <f t="shared" si="291"/>
        <v>0</v>
      </c>
      <c r="L1969" s="31">
        <f t="shared" si="291"/>
        <v>0</v>
      </c>
      <c r="M1969" s="131">
        <f t="shared" si="286"/>
        <v>0</v>
      </c>
      <c r="N1969" s="31">
        <f t="shared" si="292"/>
        <v>0</v>
      </c>
      <c r="O1969" s="31">
        <f t="shared" si="292"/>
        <v>0</v>
      </c>
      <c r="P1969" s="31">
        <f t="shared" si="292"/>
        <v>0</v>
      </c>
      <c r="Q1969" s="55" t="e">
        <f t="shared" si="287"/>
        <v>#DIV/0!</v>
      </c>
      <c r="R1969" s="55" t="e">
        <f t="shared" si="288"/>
        <v>#DIV/0!</v>
      </c>
      <c r="S1969" s="55" t="e">
        <f t="shared" si="289"/>
        <v>#DIV/0!</v>
      </c>
      <c r="T1969" s="55" t="e">
        <f t="shared" si="290"/>
        <v>#DIV/0!</v>
      </c>
      <c r="U1969" s="33" t="e">
        <f>M1969/#REF!%</f>
        <v>#REF!</v>
      </c>
      <c r="V1969" s="19"/>
    </row>
    <row r="1970" spans="1:22" ht="27.6" hidden="1" x14ac:dyDescent="0.3">
      <c r="A1970" s="76"/>
      <c r="B1970" s="34" t="s">
        <v>199</v>
      </c>
      <c r="C1970" s="39" t="s">
        <v>173</v>
      </c>
      <c r="D1970" s="31">
        <f t="shared" si="293"/>
        <v>40</v>
      </c>
      <c r="E1970" s="131">
        <f t="shared" si="284"/>
        <v>88.2</v>
      </c>
      <c r="F1970" s="31">
        <f t="shared" si="293"/>
        <v>88.2</v>
      </c>
      <c r="G1970" s="31">
        <f t="shared" si="294"/>
        <v>0</v>
      </c>
      <c r="H1970" s="31">
        <f t="shared" si="294"/>
        <v>0</v>
      </c>
      <c r="I1970" s="131">
        <f t="shared" si="285"/>
        <v>58.2</v>
      </c>
      <c r="J1970" s="31">
        <f t="shared" si="291"/>
        <v>58.2</v>
      </c>
      <c r="K1970" s="31">
        <f t="shared" si="291"/>
        <v>0</v>
      </c>
      <c r="L1970" s="31">
        <f t="shared" si="291"/>
        <v>0</v>
      </c>
      <c r="M1970" s="131">
        <f t="shared" si="286"/>
        <v>39.588000000000001</v>
      </c>
      <c r="N1970" s="31">
        <f t="shared" si="292"/>
        <v>39.588000000000001</v>
      </c>
      <c r="O1970" s="31">
        <f t="shared" si="292"/>
        <v>0</v>
      </c>
      <c r="P1970" s="31">
        <f t="shared" si="292"/>
        <v>0</v>
      </c>
      <c r="Q1970" s="55">
        <f t="shared" si="287"/>
        <v>68.020618556701024</v>
      </c>
      <c r="R1970" s="55">
        <f t="shared" si="288"/>
        <v>68.020618556701024</v>
      </c>
      <c r="S1970" s="55" t="e">
        <f t="shared" si="289"/>
        <v>#DIV/0!</v>
      </c>
      <c r="T1970" s="55" t="e">
        <f t="shared" si="290"/>
        <v>#DIV/0!</v>
      </c>
      <c r="U1970" s="33" t="e">
        <f>M1970/#REF!%</f>
        <v>#REF!</v>
      </c>
      <c r="V1970" s="19"/>
    </row>
    <row r="1971" spans="1:22" ht="27.6" hidden="1" x14ac:dyDescent="0.3">
      <c r="A1971" s="76"/>
      <c r="B1971" s="34" t="s">
        <v>200</v>
      </c>
      <c r="C1971" s="39" t="s">
        <v>174</v>
      </c>
      <c r="D1971" s="31">
        <f t="shared" si="293"/>
        <v>0</v>
      </c>
      <c r="E1971" s="131">
        <f t="shared" si="284"/>
        <v>0</v>
      </c>
      <c r="F1971" s="31">
        <f t="shared" si="293"/>
        <v>0</v>
      </c>
      <c r="G1971" s="31">
        <f t="shared" si="294"/>
        <v>0</v>
      </c>
      <c r="H1971" s="31">
        <f t="shared" si="294"/>
        <v>0</v>
      </c>
      <c r="I1971" s="131">
        <f t="shared" si="285"/>
        <v>0</v>
      </c>
      <c r="J1971" s="31">
        <f t="shared" si="291"/>
        <v>0</v>
      </c>
      <c r="K1971" s="31">
        <f t="shared" si="291"/>
        <v>0</v>
      </c>
      <c r="L1971" s="31">
        <f t="shared" si="291"/>
        <v>0</v>
      </c>
      <c r="M1971" s="131">
        <f t="shared" si="286"/>
        <v>0</v>
      </c>
      <c r="N1971" s="31">
        <f t="shared" si="292"/>
        <v>0</v>
      </c>
      <c r="O1971" s="31">
        <f t="shared" si="292"/>
        <v>0</v>
      </c>
      <c r="P1971" s="31">
        <f t="shared" si="292"/>
        <v>0</v>
      </c>
      <c r="Q1971" s="55" t="e">
        <f t="shared" si="287"/>
        <v>#DIV/0!</v>
      </c>
      <c r="R1971" s="55" t="e">
        <f t="shared" si="288"/>
        <v>#DIV/0!</v>
      </c>
      <c r="S1971" s="55" t="e">
        <f t="shared" si="289"/>
        <v>#DIV/0!</v>
      </c>
      <c r="T1971" s="55" t="e">
        <f t="shared" si="290"/>
        <v>#DIV/0!</v>
      </c>
      <c r="U1971" s="33" t="e">
        <f>M1971/#REF!%</f>
        <v>#REF!</v>
      </c>
      <c r="V1971" s="19"/>
    </row>
    <row r="1972" spans="1:22" ht="13.8" hidden="1" x14ac:dyDescent="0.3">
      <c r="A1972" s="76"/>
      <c r="B1972" s="34" t="s">
        <v>201</v>
      </c>
      <c r="C1972" s="38" t="s">
        <v>175</v>
      </c>
      <c r="D1972" s="31">
        <f t="shared" si="293"/>
        <v>0</v>
      </c>
      <c r="E1972" s="131">
        <f t="shared" si="284"/>
        <v>0</v>
      </c>
      <c r="F1972" s="31">
        <f t="shared" si="293"/>
        <v>0</v>
      </c>
      <c r="G1972" s="31">
        <f t="shared" si="294"/>
        <v>0</v>
      </c>
      <c r="H1972" s="31">
        <f t="shared" si="294"/>
        <v>0</v>
      </c>
      <c r="I1972" s="131">
        <f t="shared" si="285"/>
        <v>0</v>
      </c>
      <c r="J1972" s="31">
        <f t="shared" si="291"/>
        <v>0</v>
      </c>
      <c r="K1972" s="31">
        <f t="shared" si="291"/>
        <v>0</v>
      </c>
      <c r="L1972" s="31">
        <f t="shared" si="291"/>
        <v>0</v>
      </c>
      <c r="M1972" s="131">
        <f t="shared" si="286"/>
        <v>0</v>
      </c>
      <c r="N1972" s="31">
        <f t="shared" si="292"/>
        <v>0</v>
      </c>
      <c r="O1972" s="31">
        <f t="shared" si="292"/>
        <v>0</v>
      </c>
      <c r="P1972" s="31">
        <f t="shared" si="292"/>
        <v>0</v>
      </c>
      <c r="Q1972" s="55" t="e">
        <f t="shared" si="287"/>
        <v>#DIV/0!</v>
      </c>
      <c r="R1972" s="55" t="e">
        <f t="shared" si="288"/>
        <v>#DIV/0!</v>
      </c>
      <c r="S1972" s="55" t="e">
        <f t="shared" si="289"/>
        <v>#DIV/0!</v>
      </c>
      <c r="T1972" s="55" t="e">
        <f t="shared" si="290"/>
        <v>#DIV/0!</v>
      </c>
      <c r="U1972" s="33" t="e">
        <f>M1972/#REF!%</f>
        <v>#REF!</v>
      </c>
      <c r="V1972" s="19"/>
    </row>
    <row r="1973" spans="1:22" ht="27.6" x14ac:dyDescent="0.3">
      <c r="A1973" s="76"/>
      <c r="B1973" s="34" t="s">
        <v>202</v>
      </c>
      <c r="C1973" s="37" t="s">
        <v>36</v>
      </c>
      <c r="D1973" s="31">
        <f>D2026</f>
        <v>0</v>
      </c>
      <c r="E1973" s="131">
        <f t="shared" si="284"/>
        <v>1.8</v>
      </c>
      <c r="F1973" s="31">
        <f>F2026+F2088</f>
        <v>1.8</v>
      </c>
      <c r="G1973" s="31">
        <f>G2026+G2088</f>
        <v>0</v>
      </c>
      <c r="H1973" s="31">
        <f>H2026+H2088</f>
        <v>0</v>
      </c>
      <c r="I1973" s="131">
        <f t="shared" si="285"/>
        <v>1.8</v>
      </c>
      <c r="J1973" s="31">
        <f>J2026+J2088</f>
        <v>1.8</v>
      </c>
      <c r="K1973" s="31">
        <f>K2026+K2088</f>
        <v>0</v>
      </c>
      <c r="L1973" s="31">
        <f>L2026+L2088</f>
        <v>0</v>
      </c>
      <c r="M1973" s="131">
        <f t="shared" si="286"/>
        <v>1.76</v>
      </c>
      <c r="N1973" s="31">
        <f>N2026+N2088</f>
        <v>1.76</v>
      </c>
      <c r="O1973" s="31">
        <f>O2026+O2088</f>
        <v>0</v>
      </c>
      <c r="P1973" s="31">
        <f>P2026+P2088</f>
        <v>0</v>
      </c>
      <c r="Q1973" s="55">
        <f t="shared" si="287"/>
        <v>97.777777777777771</v>
      </c>
      <c r="R1973" s="55">
        <f t="shared" si="288"/>
        <v>97.777777777777771</v>
      </c>
      <c r="S1973" s="55" t="e">
        <f t="shared" si="289"/>
        <v>#DIV/0!</v>
      </c>
      <c r="T1973" s="55" t="e">
        <f t="shared" si="290"/>
        <v>#DIV/0!</v>
      </c>
      <c r="U1973" s="33" t="e">
        <f>M1973/#REF!%</f>
        <v>#REF!</v>
      </c>
      <c r="V1973" s="19"/>
    </row>
    <row r="1974" spans="1:22" ht="138" hidden="1" x14ac:dyDescent="0.3">
      <c r="A1974" s="76"/>
      <c r="B1974" s="34" t="s">
        <v>796</v>
      </c>
      <c r="C1974" s="38" t="s">
        <v>177</v>
      </c>
      <c r="D1974" s="31">
        <f t="shared" si="293"/>
        <v>0</v>
      </c>
      <c r="E1974" s="131">
        <f t="shared" si="284"/>
        <v>0</v>
      </c>
      <c r="F1974" s="31">
        <f t="shared" si="293"/>
        <v>0</v>
      </c>
      <c r="G1974" s="31">
        <f t="shared" ref="G1974:H1993" si="295">G2031+G2094</f>
        <v>0</v>
      </c>
      <c r="H1974" s="31">
        <f t="shared" si="295"/>
        <v>0</v>
      </c>
      <c r="I1974" s="131">
        <f t="shared" si="285"/>
        <v>0</v>
      </c>
      <c r="J1974" s="31">
        <f t="shared" ref="J1974:L1993" si="296">J2031+J2094</f>
        <v>0</v>
      </c>
      <c r="K1974" s="31">
        <f t="shared" si="296"/>
        <v>0</v>
      </c>
      <c r="L1974" s="31">
        <f t="shared" si="296"/>
        <v>0</v>
      </c>
      <c r="M1974" s="131">
        <f t="shared" si="286"/>
        <v>0</v>
      </c>
      <c r="N1974" s="31">
        <f t="shared" ref="N1974:P1993" si="297">N2031+N2094</f>
        <v>0</v>
      </c>
      <c r="O1974" s="31">
        <f t="shared" si="297"/>
        <v>0</v>
      </c>
      <c r="P1974" s="31">
        <f t="shared" si="297"/>
        <v>0</v>
      </c>
      <c r="Q1974" s="55" t="e">
        <f t="shared" si="287"/>
        <v>#DIV/0!</v>
      </c>
      <c r="R1974" s="55" t="e">
        <f t="shared" si="288"/>
        <v>#DIV/0!</v>
      </c>
      <c r="S1974" s="55" t="e">
        <f t="shared" si="289"/>
        <v>#DIV/0!</v>
      </c>
      <c r="T1974" s="55" t="e">
        <f t="shared" si="290"/>
        <v>#DIV/0!</v>
      </c>
      <c r="U1974" s="33" t="e">
        <f>M1974/#REF!%</f>
        <v>#REF!</v>
      </c>
      <c r="V1974" s="19"/>
    </row>
    <row r="1975" spans="1:22" ht="13.8" hidden="1" x14ac:dyDescent="0.3">
      <c r="A1975" s="76"/>
      <c r="B1975" s="34" t="s">
        <v>204</v>
      </c>
      <c r="C1975" s="38" t="s">
        <v>178</v>
      </c>
      <c r="D1975" s="31">
        <f t="shared" si="293"/>
        <v>0</v>
      </c>
      <c r="E1975" s="131">
        <f t="shared" si="284"/>
        <v>0</v>
      </c>
      <c r="F1975" s="31">
        <f t="shared" si="293"/>
        <v>0</v>
      </c>
      <c r="G1975" s="31">
        <f t="shared" si="295"/>
        <v>0</v>
      </c>
      <c r="H1975" s="31">
        <f t="shared" si="295"/>
        <v>0</v>
      </c>
      <c r="I1975" s="131">
        <f t="shared" si="285"/>
        <v>0</v>
      </c>
      <c r="J1975" s="31">
        <f t="shared" si="296"/>
        <v>0</v>
      </c>
      <c r="K1975" s="31">
        <f t="shared" si="296"/>
        <v>0</v>
      </c>
      <c r="L1975" s="31">
        <f t="shared" si="296"/>
        <v>0</v>
      </c>
      <c r="M1975" s="131">
        <f t="shared" si="286"/>
        <v>0</v>
      </c>
      <c r="N1975" s="31">
        <f t="shared" si="297"/>
        <v>0</v>
      </c>
      <c r="O1975" s="31">
        <f t="shared" si="297"/>
        <v>0</v>
      </c>
      <c r="P1975" s="31">
        <f t="shared" si="297"/>
        <v>0</v>
      </c>
      <c r="Q1975" s="55" t="e">
        <f t="shared" si="287"/>
        <v>#DIV/0!</v>
      </c>
      <c r="R1975" s="55" t="e">
        <f t="shared" si="288"/>
        <v>#DIV/0!</v>
      </c>
      <c r="S1975" s="55" t="e">
        <f t="shared" si="289"/>
        <v>#DIV/0!</v>
      </c>
      <c r="T1975" s="55" t="e">
        <f t="shared" si="290"/>
        <v>#DIV/0!</v>
      </c>
      <c r="U1975" s="33" t="e">
        <f>M1975/#REF!%</f>
        <v>#REF!</v>
      </c>
      <c r="V1975" s="19"/>
    </row>
    <row r="1976" spans="1:22" ht="27.6" hidden="1" x14ac:dyDescent="0.3">
      <c r="A1976" s="76"/>
      <c r="B1976" s="34" t="s">
        <v>205</v>
      </c>
      <c r="C1976" s="39" t="s">
        <v>179</v>
      </c>
      <c r="D1976" s="31">
        <f t="shared" si="293"/>
        <v>0</v>
      </c>
      <c r="E1976" s="131">
        <f t="shared" si="284"/>
        <v>0</v>
      </c>
      <c r="F1976" s="31">
        <f t="shared" si="293"/>
        <v>0</v>
      </c>
      <c r="G1976" s="31">
        <f t="shared" si="295"/>
        <v>0</v>
      </c>
      <c r="H1976" s="31">
        <f t="shared" si="295"/>
        <v>0</v>
      </c>
      <c r="I1976" s="131">
        <f t="shared" si="285"/>
        <v>0</v>
      </c>
      <c r="J1976" s="31">
        <f t="shared" si="296"/>
        <v>0</v>
      </c>
      <c r="K1976" s="31">
        <f t="shared" si="296"/>
        <v>0</v>
      </c>
      <c r="L1976" s="31">
        <f t="shared" si="296"/>
        <v>0</v>
      </c>
      <c r="M1976" s="131">
        <f t="shared" si="286"/>
        <v>0</v>
      </c>
      <c r="N1976" s="31">
        <f t="shared" si="297"/>
        <v>0</v>
      </c>
      <c r="O1976" s="31">
        <f t="shared" si="297"/>
        <v>0</v>
      </c>
      <c r="P1976" s="31">
        <f t="shared" si="297"/>
        <v>0</v>
      </c>
      <c r="Q1976" s="55" t="e">
        <f t="shared" si="287"/>
        <v>#DIV/0!</v>
      </c>
      <c r="R1976" s="55" t="e">
        <f t="shared" si="288"/>
        <v>#DIV/0!</v>
      </c>
      <c r="S1976" s="55" t="e">
        <f t="shared" si="289"/>
        <v>#DIV/0!</v>
      </c>
      <c r="T1976" s="55" t="e">
        <f t="shared" si="290"/>
        <v>#DIV/0!</v>
      </c>
      <c r="U1976" s="33" t="e">
        <f>M1976/#REF!%</f>
        <v>#REF!</v>
      </c>
      <c r="V1976" s="19"/>
    </row>
    <row r="1977" spans="1:22" ht="27.6" hidden="1" x14ac:dyDescent="0.3">
      <c r="A1977" s="76"/>
      <c r="B1977" s="34" t="s">
        <v>206</v>
      </c>
      <c r="C1977" s="39" t="s">
        <v>180</v>
      </c>
      <c r="D1977" s="31">
        <f t="shared" si="293"/>
        <v>0</v>
      </c>
      <c r="E1977" s="131">
        <f t="shared" si="284"/>
        <v>0</v>
      </c>
      <c r="F1977" s="31">
        <f t="shared" si="293"/>
        <v>0</v>
      </c>
      <c r="G1977" s="31">
        <f t="shared" si="295"/>
        <v>0</v>
      </c>
      <c r="H1977" s="31">
        <f t="shared" si="295"/>
        <v>0</v>
      </c>
      <c r="I1977" s="131">
        <f t="shared" si="285"/>
        <v>0</v>
      </c>
      <c r="J1977" s="31">
        <f t="shared" si="296"/>
        <v>0</v>
      </c>
      <c r="K1977" s="31">
        <f t="shared" si="296"/>
        <v>0</v>
      </c>
      <c r="L1977" s="31">
        <f t="shared" si="296"/>
        <v>0</v>
      </c>
      <c r="M1977" s="131">
        <f t="shared" si="286"/>
        <v>0</v>
      </c>
      <c r="N1977" s="31">
        <f t="shared" si="297"/>
        <v>0</v>
      </c>
      <c r="O1977" s="31">
        <f t="shared" si="297"/>
        <v>0</v>
      </c>
      <c r="P1977" s="31">
        <f t="shared" si="297"/>
        <v>0</v>
      </c>
      <c r="Q1977" s="55" t="e">
        <f t="shared" si="287"/>
        <v>#DIV/0!</v>
      </c>
      <c r="R1977" s="55" t="e">
        <f t="shared" si="288"/>
        <v>#DIV/0!</v>
      </c>
      <c r="S1977" s="55" t="e">
        <f t="shared" si="289"/>
        <v>#DIV/0!</v>
      </c>
      <c r="T1977" s="55" t="e">
        <f t="shared" si="290"/>
        <v>#DIV/0!</v>
      </c>
      <c r="U1977" s="33" t="e">
        <f>M1977/#REF!%</f>
        <v>#REF!</v>
      </c>
      <c r="V1977" s="19"/>
    </row>
    <row r="1978" spans="1:22" ht="13.8" hidden="1" x14ac:dyDescent="0.3">
      <c r="A1978" s="76"/>
      <c r="B1978" s="34" t="s">
        <v>207</v>
      </c>
      <c r="C1978" s="38" t="s">
        <v>181</v>
      </c>
      <c r="D1978" s="31">
        <f t="shared" si="293"/>
        <v>0</v>
      </c>
      <c r="E1978" s="131">
        <f t="shared" si="284"/>
        <v>0</v>
      </c>
      <c r="F1978" s="31">
        <f t="shared" si="293"/>
        <v>0</v>
      </c>
      <c r="G1978" s="31">
        <f t="shared" si="295"/>
        <v>0</v>
      </c>
      <c r="H1978" s="31">
        <f t="shared" si="295"/>
        <v>0</v>
      </c>
      <c r="I1978" s="131">
        <f t="shared" si="285"/>
        <v>0</v>
      </c>
      <c r="J1978" s="31">
        <f t="shared" si="296"/>
        <v>0</v>
      </c>
      <c r="K1978" s="31">
        <f t="shared" si="296"/>
        <v>0</v>
      </c>
      <c r="L1978" s="31">
        <f t="shared" si="296"/>
        <v>0</v>
      </c>
      <c r="M1978" s="131">
        <f t="shared" si="286"/>
        <v>0</v>
      </c>
      <c r="N1978" s="31">
        <f t="shared" si="297"/>
        <v>0</v>
      </c>
      <c r="O1978" s="31">
        <f t="shared" si="297"/>
        <v>0</v>
      </c>
      <c r="P1978" s="31">
        <f t="shared" si="297"/>
        <v>0</v>
      </c>
      <c r="Q1978" s="55" t="e">
        <f t="shared" si="287"/>
        <v>#DIV/0!</v>
      </c>
      <c r="R1978" s="55" t="e">
        <f t="shared" si="288"/>
        <v>#DIV/0!</v>
      </c>
      <c r="S1978" s="55" t="e">
        <f t="shared" si="289"/>
        <v>#DIV/0!</v>
      </c>
      <c r="T1978" s="55" t="e">
        <f t="shared" si="290"/>
        <v>#DIV/0!</v>
      </c>
      <c r="U1978" s="33" t="e">
        <f>M1978/#REF!%</f>
        <v>#REF!</v>
      </c>
      <c r="V1978" s="19"/>
    </row>
    <row r="1979" spans="1:22" ht="27.6" hidden="1" x14ac:dyDescent="0.3">
      <c r="A1979" s="76"/>
      <c r="B1979" s="34" t="s">
        <v>208</v>
      </c>
      <c r="C1979" s="39" t="s">
        <v>182</v>
      </c>
      <c r="D1979" s="31">
        <f t="shared" si="293"/>
        <v>0</v>
      </c>
      <c r="E1979" s="131">
        <f t="shared" si="284"/>
        <v>0</v>
      </c>
      <c r="F1979" s="31">
        <f t="shared" si="293"/>
        <v>0</v>
      </c>
      <c r="G1979" s="31">
        <f t="shared" si="295"/>
        <v>0</v>
      </c>
      <c r="H1979" s="31">
        <f t="shared" si="295"/>
        <v>0</v>
      </c>
      <c r="I1979" s="131">
        <f t="shared" si="285"/>
        <v>0</v>
      </c>
      <c r="J1979" s="31">
        <f t="shared" si="296"/>
        <v>0</v>
      </c>
      <c r="K1979" s="31">
        <f t="shared" si="296"/>
        <v>0</v>
      </c>
      <c r="L1979" s="31">
        <f t="shared" si="296"/>
        <v>0</v>
      </c>
      <c r="M1979" s="131">
        <f t="shared" si="286"/>
        <v>0</v>
      </c>
      <c r="N1979" s="31">
        <f t="shared" si="297"/>
        <v>0</v>
      </c>
      <c r="O1979" s="31">
        <f t="shared" si="297"/>
        <v>0</v>
      </c>
      <c r="P1979" s="31">
        <f t="shared" si="297"/>
        <v>0</v>
      </c>
      <c r="Q1979" s="55" t="e">
        <f t="shared" si="287"/>
        <v>#DIV/0!</v>
      </c>
      <c r="R1979" s="55" t="e">
        <f t="shared" si="288"/>
        <v>#DIV/0!</v>
      </c>
      <c r="S1979" s="55" t="e">
        <f t="shared" si="289"/>
        <v>#DIV/0!</v>
      </c>
      <c r="T1979" s="55" t="e">
        <f t="shared" si="290"/>
        <v>#DIV/0!</v>
      </c>
      <c r="U1979" s="33" t="e">
        <f>M1979/#REF!%</f>
        <v>#REF!</v>
      </c>
      <c r="V1979" s="19"/>
    </row>
    <row r="1980" spans="1:22" ht="82.8" hidden="1" x14ac:dyDescent="0.3">
      <c r="A1980" s="76"/>
      <c r="B1980" s="34" t="s">
        <v>209</v>
      </c>
      <c r="C1980" s="39" t="s">
        <v>183</v>
      </c>
      <c r="D1980" s="31">
        <f t="shared" si="293"/>
        <v>0</v>
      </c>
      <c r="E1980" s="131">
        <f t="shared" si="284"/>
        <v>0</v>
      </c>
      <c r="F1980" s="31">
        <f t="shared" si="293"/>
        <v>0</v>
      </c>
      <c r="G1980" s="31">
        <f t="shared" si="295"/>
        <v>0</v>
      </c>
      <c r="H1980" s="31">
        <f t="shared" si="295"/>
        <v>0</v>
      </c>
      <c r="I1980" s="131">
        <f t="shared" si="285"/>
        <v>0</v>
      </c>
      <c r="J1980" s="31">
        <f t="shared" si="296"/>
        <v>0</v>
      </c>
      <c r="K1980" s="31">
        <f t="shared" si="296"/>
        <v>0</v>
      </c>
      <c r="L1980" s="31">
        <f t="shared" si="296"/>
        <v>0</v>
      </c>
      <c r="M1980" s="131">
        <f t="shared" si="286"/>
        <v>0</v>
      </c>
      <c r="N1980" s="31">
        <f t="shared" si="297"/>
        <v>0</v>
      </c>
      <c r="O1980" s="31">
        <f t="shared" si="297"/>
        <v>0</v>
      </c>
      <c r="P1980" s="31">
        <f t="shared" si="297"/>
        <v>0</v>
      </c>
      <c r="Q1980" s="55" t="e">
        <f t="shared" si="287"/>
        <v>#DIV/0!</v>
      </c>
      <c r="R1980" s="55" t="e">
        <f t="shared" si="288"/>
        <v>#DIV/0!</v>
      </c>
      <c r="S1980" s="55" t="e">
        <f t="shared" si="289"/>
        <v>#DIV/0!</v>
      </c>
      <c r="T1980" s="55" t="e">
        <f t="shared" si="290"/>
        <v>#DIV/0!</v>
      </c>
      <c r="U1980" s="33" t="e">
        <f>M1980/#REF!%</f>
        <v>#REF!</v>
      </c>
      <c r="V1980" s="19"/>
    </row>
    <row r="1981" spans="1:22" ht="151.80000000000001" hidden="1" x14ac:dyDescent="0.3">
      <c r="A1981" s="76"/>
      <c r="B1981" s="34" t="s">
        <v>210</v>
      </c>
      <c r="C1981" s="39" t="s">
        <v>285</v>
      </c>
      <c r="D1981" s="31">
        <f t="shared" si="293"/>
        <v>0</v>
      </c>
      <c r="E1981" s="131">
        <f t="shared" si="284"/>
        <v>0</v>
      </c>
      <c r="F1981" s="31">
        <f t="shared" si="293"/>
        <v>0</v>
      </c>
      <c r="G1981" s="31">
        <f t="shared" si="295"/>
        <v>0</v>
      </c>
      <c r="H1981" s="31">
        <f t="shared" si="295"/>
        <v>0</v>
      </c>
      <c r="I1981" s="131">
        <f t="shared" si="285"/>
        <v>0</v>
      </c>
      <c r="J1981" s="31">
        <f t="shared" si="296"/>
        <v>0</v>
      </c>
      <c r="K1981" s="31">
        <f t="shared" si="296"/>
        <v>0</v>
      </c>
      <c r="L1981" s="31">
        <f t="shared" si="296"/>
        <v>0</v>
      </c>
      <c r="M1981" s="131">
        <f t="shared" si="286"/>
        <v>0</v>
      </c>
      <c r="N1981" s="31">
        <f t="shared" si="297"/>
        <v>0</v>
      </c>
      <c r="O1981" s="31">
        <f t="shared" si="297"/>
        <v>0</v>
      </c>
      <c r="P1981" s="31">
        <f t="shared" si="297"/>
        <v>0</v>
      </c>
      <c r="Q1981" s="55" t="e">
        <f t="shared" si="287"/>
        <v>#DIV/0!</v>
      </c>
      <c r="R1981" s="55" t="e">
        <f t="shared" si="288"/>
        <v>#DIV/0!</v>
      </c>
      <c r="S1981" s="55" t="e">
        <f t="shared" si="289"/>
        <v>#DIV/0!</v>
      </c>
      <c r="T1981" s="55" t="e">
        <f t="shared" si="290"/>
        <v>#DIV/0!</v>
      </c>
      <c r="U1981" s="33" t="e">
        <f>M1981/#REF!%</f>
        <v>#REF!</v>
      </c>
      <c r="V1981" s="19"/>
    </row>
    <row r="1982" spans="1:22" ht="41.4" hidden="1" x14ac:dyDescent="0.3">
      <c r="A1982" s="76"/>
      <c r="B1982" s="34" t="s">
        <v>211</v>
      </c>
      <c r="C1982" s="39" t="s">
        <v>286</v>
      </c>
      <c r="D1982" s="31">
        <f t="shared" si="293"/>
        <v>0</v>
      </c>
      <c r="E1982" s="131">
        <f t="shared" si="284"/>
        <v>0</v>
      </c>
      <c r="F1982" s="31">
        <f t="shared" si="293"/>
        <v>0</v>
      </c>
      <c r="G1982" s="31">
        <f t="shared" si="295"/>
        <v>0</v>
      </c>
      <c r="H1982" s="31">
        <f t="shared" si="295"/>
        <v>0</v>
      </c>
      <c r="I1982" s="131">
        <f t="shared" si="285"/>
        <v>0</v>
      </c>
      <c r="J1982" s="31">
        <f t="shared" si="296"/>
        <v>0</v>
      </c>
      <c r="K1982" s="31">
        <f t="shared" si="296"/>
        <v>0</v>
      </c>
      <c r="L1982" s="31">
        <f t="shared" si="296"/>
        <v>0</v>
      </c>
      <c r="M1982" s="131">
        <f t="shared" si="286"/>
        <v>0</v>
      </c>
      <c r="N1982" s="31">
        <f t="shared" si="297"/>
        <v>0</v>
      </c>
      <c r="O1982" s="31">
        <f t="shared" si="297"/>
        <v>0</v>
      </c>
      <c r="P1982" s="31">
        <f t="shared" si="297"/>
        <v>0</v>
      </c>
      <c r="Q1982" s="55" t="e">
        <f t="shared" si="287"/>
        <v>#DIV/0!</v>
      </c>
      <c r="R1982" s="55" t="e">
        <f t="shared" si="288"/>
        <v>#DIV/0!</v>
      </c>
      <c r="S1982" s="55" t="e">
        <f t="shared" si="289"/>
        <v>#DIV/0!</v>
      </c>
      <c r="T1982" s="55" t="e">
        <f t="shared" si="290"/>
        <v>#DIV/0!</v>
      </c>
      <c r="U1982" s="33" t="e">
        <f>M1982/#REF!%</f>
        <v>#REF!</v>
      </c>
      <c r="V1982" s="19"/>
    </row>
    <row r="1983" spans="1:22" ht="41.4" hidden="1" x14ac:dyDescent="0.3">
      <c r="A1983" s="76"/>
      <c r="B1983" s="34" t="s">
        <v>212</v>
      </c>
      <c r="C1983" s="39" t="s">
        <v>287</v>
      </c>
      <c r="D1983" s="31">
        <f t="shared" si="293"/>
        <v>0</v>
      </c>
      <c r="E1983" s="131">
        <f t="shared" si="284"/>
        <v>0</v>
      </c>
      <c r="F1983" s="31">
        <f t="shared" si="293"/>
        <v>0</v>
      </c>
      <c r="G1983" s="31">
        <f t="shared" si="295"/>
        <v>0</v>
      </c>
      <c r="H1983" s="31">
        <f t="shared" si="295"/>
        <v>0</v>
      </c>
      <c r="I1983" s="131">
        <f t="shared" si="285"/>
        <v>0</v>
      </c>
      <c r="J1983" s="31">
        <f t="shared" si="296"/>
        <v>0</v>
      </c>
      <c r="K1983" s="31">
        <f t="shared" si="296"/>
        <v>0</v>
      </c>
      <c r="L1983" s="31">
        <f t="shared" si="296"/>
        <v>0</v>
      </c>
      <c r="M1983" s="131">
        <f t="shared" si="286"/>
        <v>0</v>
      </c>
      <c r="N1983" s="31">
        <f t="shared" si="297"/>
        <v>0</v>
      </c>
      <c r="O1983" s="31">
        <f t="shared" si="297"/>
        <v>0</v>
      </c>
      <c r="P1983" s="31">
        <f t="shared" si="297"/>
        <v>0</v>
      </c>
      <c r="Q1983" s="55" t="e">
        <f t="shared" si="287"/>
        <v>#DIV/0!</v>
      </c>
      <c r="R1983" s="55" t="e">
        <f t="shared" si="288"/>
        <v>#DIV/0!</v>
      </c>
      <c r="S1983" s="55" t="e">
        <f t="shared" si="289"/>
        <v>#DIV/0!</v>
      </c>
      <c r="T1983" s="55" t="e">
        <f t="shared" si="290"/>
        <v>#DIV/0!</v>
      </c>
      <c r="U1983" s="33" t="e">
        <f>M1983/#REF!%</f>
        <v>#REF!</v>
      </c>
      <c r="V1983" s="19"/>
    </row>
    <row r="1984" spans="1:22" ht="41.4" hidden="1" x14ac:dyDescent="0.3">
      <c r="A1984" s="76"/>
      <c r="B1984" s="34" t="s">
        <v>213</v>
      </c>
      <c r="C1984" s="39" t="s">
        <v>288</v>
      </c>
      <c r="D1984" s="31">
        <f t="shared" si="293"/>
        <v>0</v>
      </c>
      <c r="E1984" s="131">
        <f t="shared" si="284"/>
        <v>0</v>
      </c>
      <c r="F1984" s="31">
        <f t="shared" si="293"/>
        <v>0</v>
      </c>
      <c r="G1984" s="31">
        <f t="shared" si="295"/>
        <v>0</v>
      </c>
      <c r="H1984" s="31">
        <f t="shared" si="295"/>
        <v>0</v>
      </c>
      <c r="I1984" s="131">
        <f t="shared" si="285"/>
        <v>0</v>
      </c>
      <c r="J1984" s="31">
        <f t="shared" si="296"/>
        <v>0</v>
      </c>
      <c r="K1984" s="31">
        <f t="shared" si="296"/>
        <v>0</v>
      </c>
      <c r="L1984" s="31">
        <f t="shared" si="296"/>
        <v>0</v>
      </c>
      <c r="M1984" s="131">
        <f t="shared" si="286"/>
        <v>0</v>
      </c>
      <c r="N1984" s="31">
        <f t="shared" si="297"/>
        <v>0</v>
      </c>
      <c r="O1984" s="31">
        <f t="shared" si="297"/>
        <v>0</v>
      </c>
      <c r="P1984" s="31">
        <f t="shared" si="297"/>
        <v>0</v>
      </c>
      <c r="Q1984" s="55" t="e">
        <f t="shared" si="287"/>
        <v>#DIV/0!</v>
      </c>
      <c r="R1984" s="55" t="e">
        <f t="shared" si="288"/>
        <v>#DIV/0!</v>
      </c>
      <c r="S1984" s="55" t="e">
        <f t="shared" si="289"/>
        <v>#DIV/0!</v>
      </c>
      <c r="T1984" s="55" t="e">
        <f t="shared" si="290"/>
        <v>#DIV/0!</v>
      </c>
      <c r="U1984" s="33" t="e">
        <f>M1984/#REF!%</f>
        <v>#REF!</v>
      </c>
      <c r="V1984" s="19"/>
    </row>
    <row r="1985" spans="1:22" ht="27.6" hidden="1" x14ac:dyDescent="0.3">
      <c r="A1985" s="76"/>
      <c r="B1985" s="34" t="s">
        <v>214</v>
      </c>
      <c r="C1985" s="39" t="s">
        <v>289</v>
      </c>
      <c r="D1985" s="31">
        <f t="shared" si="293"/>
        <v>0</v>
      </c>
      <c r="E1985" s="131">
        <f t="shared" si="284"/>
        <v>0</v>
      </c>
      <c r="F1985" s="31">
        <f t="shared" si="293"/>
        <v>0</v>
      </c>
      <c r="G1985" s="31">
        <f t="shared" si="295"/>
        <v>0</v>
      </c>
      <c r="H1985" s="31">
        <f t="shared" si="295"/>
        <v>0</v>
      </c>
      <c r="I1985" s="131">
        <f t="shared" si="285"/>
        <v>0</v>
      </c>
      <c r="J1985" s="31">
        <f t="shared" si="296"/>
        <v>0</v>
      </c>
      <c r="K1985" s="31">
        <f t="shared" si="296"/>
        <v>0</v>
      </c>
      <c r="L1985" s="31">
        <f t="shared" si="296"/>
        <v>0</v>
      </c>
      <c r="M1985" s="131">
        <f t="shared" si="286"/>
        <v>0</v>
      </c>
      <c r="N1985" s="31">
        <f t="shared" si="297"/>
        <v>0</v>
      </c>
      <c r="O1985" s="31">
        <f t="shared" si="297"/>
        <v>0</v>
      </c>
      <c r="P1985" s="31">
        <f t="shared" si="297"/>
        <v>0</v>
      </c>
      <c r="Q1985" s="55" t="e">
        <f t="shared" si="287"/>
        <v>#DIV/0!</v>
      </c>
      <c r="R1985" s="55" t="e">
        <f t="shared" si="288"/>
        <v>#DIV/0!</v>
      </c>
      <c r="S1985" s="55" t="e">
        <f t="shared" si="289"/>
        <v>#DIV/0!</v>
      </c>
      <c r="T1985" s="55" t="e">
        <f t="shared" si="290"/>
        <v>#DIV/0!</v>
      </c>
      <c r="U1985" s="33" t="e">
        <f>M1985/#REF!%</f>
        <v>#REF!</v>
      </c>
      <c r="V1985" s="19"/>
    </row>
    <row r="1986" spans="1:22" ht="41.4" hidden="1" x14ac:dyDescent="0.3">
      <c r="A1986" s="76"/>
      <c r="B1986" s="34" t="s">
        <v>215</v>
      </c>
      <c r="C1986" s="39" t="s">
        <v>290</v>
      </c>
      <c r="D1986" s="31">
        <f t="shared" si="293"/>
        <v>0</v>
      </c>
      <c r="E1986" s="131">
        <f t="shared" si="284"/>
        <v>0</v>
      </c>
      <c r="F1986" s="31">
        <f t="shared" si="293"/>
        <v>0</v>
      </c>
      <c r="G1986" s="31">
        <f t="shared" si="295"/>
        <v>0</v>
      </c>
      <c r="H1986" s="31">
        <f t="shared" si="295"/>
        <v>0</v>
      </c>
      <c r="I1986" s="131">
        <f t="shared" si="285"/>
        <v>0</v>
      </c>
      <c r="J1986" s="31">
        <f t="shared" si="296"/>
        <v>0</v>
      </c>
      <c r="K1986" s="31">
        <f t="shared" si="296"/>
        <v>0</v>
      </c>
      <c r="L1986" s="31">
        <f t="shared" si="296"/>
        <v>0</v>
      </c>
      <c r="M1986" s="131">
        <f t="shared" si="286"/>
        <v>0</v>
      </c>
      <c r="N1986" s="31">
        <f t="shared" si="297"/>
        <v>0</v>
      </c>
      <c r="O1986" s="31">
        <f t="shared" si="297"/>
        <v>0</v>
      </c>
      <c r="P1986" s="31">
        <f t="shared" si="297"/>
        <v>0</v>
      </c>
      <c r="Q1986" s="55" t="e">
        <f t="shared" si="287"/>
        <v>#DIV/0!</v>
      </c>
      <c r="R1986" s="55" t="e">
        <f t="shared" si="288"/>
        <v>#DIV/0!</v>
      </c>
      <c r="S1986" s="55" t="e">
        <f t="shared" si="289"/>
        <v>#DIV/0!</v>
      </c>
      <c r="T1986" s="55" t="e">
        <f t="shared" si="290"/>
        <v>#DIV/0!</v>
      </c>
      <c r="U1986" s="33" t="e">
        <f>M1986/#REF!%</f>
        <v>#REF!</v>
      </c>
      <c r="V1986" s="19"/>
    </row>
    <row r="1987" spans="1:22" ht="55.2" hidden="1" x14ac:dyDescent="0.3">
      <c r="A1987" s="76"/>
      <c r="B1987" s="34" t="s">
        <v>216</v>
      </c>
      <c r="C1987" s="39" t="s">
        <v>291</v>
      </c>
      <c r="D1987" s="31">
        <f t="shared" si="293"/>
        <v>0</v>
      </c>
      <c r="E1987" s="131">
        <f t="shared" si="284"/>
        <v>0</v>
      </c>
      <c r="F1987" s="31">
        <f t="shared" si="293"/>
        <v>0</v>
      </c>
      <c r="G1987" s="31">
        <f t="shared" si="295"/>
        <v>0</v>
      </c>
      <c r="H1987" s="31">
        <f t="shared" si="295"/>
        <v>0</v>
      </c>
      <c r="I1987" s="131">
        <f t="shared" si="285"/>
        <v>0</v>
      </c>
      <c r="J1987" s="31">
        <f t="shared" si="296"/>
        <v>0</v>
      </c>
      <c r="K1987" s="31">
        <f t="shared" si="296"/>
        <v>0</v>
      </c>
      <c r="L1987" s="31">
        <f t="shared" si="296"/>
        <v>0</v>
      </c>
      <c r="M1987" s="131">
        <f t="shared" si="286"/>
        <v>0</v>
      </c>
      <c r="N1987" s="31">
        <f t="shared" si="297"/>
        <v>0</v>
      </c>
      <c r="O1987" s="31">
        <f t="shared" si="297"/>
        <v>0</v>
      </c>
      <c r="P1987" s="31">
        <f t="shared" si="297"/>
        <v>0</v>
      </c>
      <c r="Q1987" s="55" t="e">
        <f t="shared" si="287"/>
        <v>#DIV/0!</v>
      </c>
      <c r="R1987" s="55" t="e">
        <f t="shared" si="288"/>
        <v>#DIV/0!</v>
      </c>
      <c r="S1987" s="55" t="e">
        <f t="shared" si="289"/>
        <v>#DIV/0!</v>
      </c>
      <c r="T1987" s="55" t="e">
        <f t="shared" si="290"/>
        <v>#DIV/0!</v>
      </c>
      <c r="U1987" s="33" t="e">
        <f>M1987/#REF!%</f>
        <v>#REF!</v>
      </c>
      <c r="V1987" s="19"/>
    </row>
    <row r="1988" spans="1:22" ht="27.6" hidden="1" x14ac:dyDescent="0.3">
      <c r="A1988" s="76"/>
      <c r="B1988" s="34" t="s">
        <v>217</v>
      </c>
      <c r="C1988" s="39" t="s">
        <v>292</v>
      </c>
      <c r="D1988" s="31">
        <f t="shared" si="293"/>
        <v>0</v>
      </c>
      <c r="E1988" s="131">
        <f t="shared" si="284"/>
        <v>0</v>
      </c>
      <c r="F1988" s="31">
        <f t="shared" si="293"/>
        <v>0</v>
      </c>
      <c r="G1988" s="31">
        <f t="shared" si="295"/>
        <v>0</v>
      </c>
      <c r="H1988" s="31">
        <f t="shared" si="295"/>
        <v>0</v>
      </c>
      <c r="I1988" s="131">
        <f t="shared" si="285"/>
        <v>0</v>
      </c>
      <c r="J1988" s="31">
        <f t="shared" si="296"/>
        <v>0</v>
      </c>
      <c r="K1988" s="31">
        <f t="shared" si="296"/>
        <v>0</v>
      </c>
      <c r="L1988" s="31">
        <f t="shared" si="296"/>
        <v>0</v>
      </c>
      <c r="M1988" s="131">
        <f t="shared" si="286"/>
        <v>0</v>
      </c>
      <c r="N1988" s="31">
        <f t="shared" si="297"/>
        <v>0</v>
      </c>
      <c r="O1988" s="31">
        <f t="shared" si="297"/>
        <v>0</v>
      </c>
      <c r="P1988" s="31">
        <f t="shared" si="297"/>
        <v>0</v>
      </c>
      <c r="Q1988" s="55" t="e">
        <f t="shared" si="287"/>
        <v>#DIV/0!</v>
      </c>
      <c r="R1988" s="55" t="e">
        <f t="shared" si="288"/>
        <v>#DIV/0!</v>
      </c>
      <c r="S1988" s="55" t="e">
        <f t="shared" si="289"/>
        <v>#DIV/0!</v>
      </c>
      <c r="T1988" s="55" t="e">
        <f t="shared" si="290"/>
        <v>#DIV/0!</v>
      </c>
      <c r="U1988" s="33" t="e">
        <f>M1988/#REF!%</f>
        <v>#REF!</v>
      </c>
      <c r="V1988" s="19"/>
    </row>
    <row r="1989" spans="1:22" ht="27.6" hidden="1" x14ac:dyDescent="0.3">
      <c r="A1989" s="76"/>
      <c r="B1989" s="34" t="s">
        <v>218</v>
      </c>
      <c r="C1989" s="39" t="s">
        <v>293</v>
      </c>
      <c r="D1989" s="31">
        <f t="shared" si="293"/>
        <v>0</v>
      </c>
      <c r="E1989" s="131">
        <f t="shared" si="284"/>
        <v>0</v>
      </c>
      <c r="F1989" s="31">
        <f t="shared" si="293"/>
        <v>0</v>
      </c>
      <c r="G1989" s="31">
        <f t="shared" si="295"/>
        <v>0</v>
      </c>
      <c r="H1989" s="31">
        <f t="shared" si="295"/>
        <v>0</v>
      </c>
      <c r="I1989" s="131">
        <f t="shared" si="285"/>
        <v>0</v>
      </c>
      <c r="J1989" s="31">
        <f t="shared" si="296"/>
        <v>0</v>
      </c>
      <c r="K1989" s="31">
        <f t="shared" si="296"/>
        <v>0</v>
      </c>
      <c r="L1989" s="31">
        <f t="shared" si="296"/>
        <v>0</v>
      </c>
      <c r="M1989" s="131">
        <f t="shared" si="286"/>
        <v>0</v>
      </c>
      <c r="N1989" s="31">
        <f t="shared" si="297"/>
        <v>0</v>
      </c>
      <c r="O1989" s="31">
        <f t="shared" si="297"/>
        <v>0</v>
      </c>
      <c r="P1989" s="31">
        <f t="shared" si="297"/>
        <v>0</v>
      </c>
      <c r="Q1989" s="55" t="e">
        <f t="shared" si="287"/>
        <v>#DIV/0!</v>
      </c>
      <c r="R1989" s="55" t="e">
        <f t="shared" si="288"/>
        <v>#DIV/0!</v>
      </c>
      <c r="S1989" s="55" t="e">
        <f t="shared" si="289"/>
        <v>#DIV/0!</v>
      </c>
      <c r="T1989" s="55" t="e">
        <f t="shared" si="290"/>
        <v>#DIV/0!</v>
      </c>
      <c r="U1989" s="33" t="e">
        <f>M1989/#REF!%</f>
        <v>#REF!</v>
      </c>
      <c r="V1989" s="19"/>
    </row>
    <row r="1990" spans="1:22" ht="27.6" hidden="1" x14ac:dyDescent="0.3">
      <c r="A1990" s="76"/>
      <c r="B1990" s="34" t="s">
        <v>219</v>
      </c>
      <c r="C1990" s="39" t="s">
        <v>294</v>
      </c>
      <c r="D1990" s="31">
        <f t="shared" si="293"/>
        <v>0</v>
      </c>
      <c r="E1990" s="131">
        <f t="shared" si="284"/>
        <v>0</v>
      </c>
      <c r="F1990" s="31">
        <f t="shared" si="293"/>
        <v>0</v>
      </c>
      <c r="G1990" s="31">
        <f t="shared" si="295"/>
        <v>0</v>
      </c>
      <c r="H1990" s="31">
        <f t="shared" si="295"/>
        <v>0</v>
      </c>
      <c r="I1990" s="131">
        <f t="shared" si="285"/>
        <v>0</v>
      </c>
      <c r="J1990" s="31">
        <f t="shared" si="296"/>
        <v>0</v>
      </c>
      <c r="K1990" s="31">
        <f t="shared" si="296"/>
        <v>0</v>
      </c>
      <c r="L1990" s="31">
        <f t="shared" si="296"/>
        <v>0</v>
      </c>
      <c r="M1990" s="131">
        <f t="shared" si="286"/>
        <v>0</v>
      </c>
      <c r="N1990" s="31">
        <f t="shared" si="297"/>
        <v>0</v>
      </c>
      <c r="O1990" s="31">
        <f t="shared" si="297"/>
        <v>0</v>
      </c>
      <c r="P1990" s="31">
        <f t="shared" si="297"/>
        <v>0</v>
      </c>
      <c r="Q1990" s="55" t="e">
        <f t="shared" si="287"/>
        <v>#DIV/0!</v>
      </c>
      <c r="R1990" s="55" t="e">
        <f t="shared" si="288"/>
        <v>#DIV/0!</v>
      </c>
      <c r="S1990" s="55" t="e">
        <f t="shared" si="289"/>
        <v>#DIV/0!</v>
      </c>
      <c r="T1990" s="55" t="e">
        <f t="shared" si="290"/>
        <v>#DIV/0!</v>
      </c>
      <c r="U1990" s="33" t="e">
        <f>M1990/#REF!%</f>
        <v>#REF!</v>
      </c>
      <c r="V1990" s="19"/>
    </row>
    <row r="1991" spans="1:22" ht="69" hidden="1" x14ac:dyDescent="0.3">
      <c r="A1991" s="76"/>
      <c r="B1991" s="34" t="s">
        <v>220</v>
      </c>
      <c r="C1991" s="39" t="s">
        <v>295</v>
      </c>
      <c r="D1991" s="31">
        <f t="shared" si="293"/>
        <v>0</v>
      </c>
      <c r="E1991" s="131">
        <f t="shared" si="284"/>
        <v>0</v>
      </c>
      <c r="F1991" s="31">
        <f t="shared" si="293"/>
        <v>0</v>
      </c>
      <c r="G1991" s="31">
        <f t="shared" si="295"/>
        <v>0</v>
      </c>
      <c r="H1991" s="31">
        <f t="shared" si="295"/>
        <v>0</v>
      </c>
      <c r="I1991" s="131">
        <f t="shared" si="285"/>
        <v>0</v>
      </c>
      <c r="J1991" s="31">
        <f t="shared" si="296"/>
        <v>0</v>
      </c>
      <c r="K1991" s="31">
        <f t="shared" si="296"/>
        <v>0</v>
      </c>
      <c r="L1991" s="31">
        <f t="shared" si="296"/>
        <v>0</v>
      </c>
      <c r="M1991" s="131">
        <f t="shared" si="286"/>
        <v>0</v>
      </c>
      <c r="N1991" s="31">
        <f t="shared" si="297"/>
        <v>0</v>
      </c>
      <c r="O1991" s="31">
        <f t="shared" si="297"/>
        <v>0</v>
      </c>
      <c r="P1991" s="31">
        <f t="shared" si="297"/>
        <v>0</v>
      </c>
      <c r="Q1991" s="55" t="e">
        <f t="shared" si="287"/>
        <v>#DIV/0!</v>
      </c>
      <c r="R1991" s="55" t="e">
        <f t="shared" si="288"/>
        <v>#DIV/0!</v>
      </c>
      <c r="S1991" s="55" t="e">
        <f t="shared" si="289"/>
        <v>#DIV/0!</v>
      </c>
      <c r="T1991" s="55" t="e">
        <f t="shared" si="290"/>
        <v>#DIV/0!</v>
      </c>
      <c r="U1991" s="33" t="e">
        <f>M1991/#REF!%</f>
        <v>#REF!</v>
      </c>
      <c r="V1991" s="19"/>
    </row>
    <row r="1992" spans="1:22" ht="27.6" hidden="1" x14ac:dyDescent="0.3">
      <c r="A1992" s="76"/>
      <c r="B1992" s="34" t="s">
        <v>221</v>
      </c>
      <c r="C1992" s="39" t="s">
        <v>296</v>
      </c>
      <c r="D1992" s="31">
        <f t="shared" si="293"/>
        <v>0</v>
      </c>
      <c r="E1992" s="131">
        <f t="shared" si="284"/>
        <v>0</v>
      </c>
      <c r="F1992" s="31">
        <f t="shared" si="293"/>
        <v>0</v>
      </c>
      <c r="G1992" s="31">
        <f t="shared" si="295"/>
        <v>0</v>
      </c>
      <c r="H1992" s="31">
        <f t="shared" si="295"/>
        <v>0</v>
      </c>
      <c r="I1992" s="131">
        <f t="shared" si="285"/>
        <v>0</v>
      </c>
      <c r="J1992" s="31">
        <f t="shared" si="296"/>
        <v>0</v>
      </c>
      <c r="K1992" s="31">
        <f t="shared" si="296"/>
        <v>0</v>
      </c>
      <c r="L1992" s="31">
        <f t="shared" si="296"/>
        <v>0</v>
      </c>
      <c r="M1992" s="131">
        <f t="shared" si="286"/>
        <v>0</v>
      </c>
      <c r="N1992" s="31">
        <f t="shared" si="297"/>
        <v>0</v>
      </c>
      <c r="O1992" s="31">
        <f t="shared" si="297"/>
        <v>0</v>
      </c>
      <c r="P1992" s="31">
        <f t="shared" si="297"/>
        <v>0</v>
      </c>
      <c r="Q1992" s="55" t="e">
        <f t="shared" si="287"/>
        <v>#DIV/0!</v>
      </c>
      <c r="R1992" s="55" t="e">
        <f t="shared" si="288"/>
        <v>#DIV/0!</v>
      </c>
      <c r="S1992" s="55" t="e">
        <f t="shared" si="289"/>
        <v>#DIV/0!</v>
      </c>
      <c r="T1992" s="55" t="e">
        <f t="shared" si="290"/>
        <v>#DIV/0!</v>
      </c>
      <c r="U1992" s="33" t="e">
        <f>M1992/#REF!%</f>
        <v>#REF!</v>
      </c>
      <c r="V1992" s="19"/>
    </row>
    <row r="1993" spans="1:22" ht="27.6" hidden="1" x14ac:dyDescent="0.3">
      <c r="A1993" s="76"/>
      <c r="B1993" s="34" t="s">
        <v>222</v>
      </c>
      <c r="C1993" s="38" t="s">
        <v>297</v>
      </c>
      <c r="D1993" s="31">
        <f t="shared" si="293"/>
        <v>0</v>
      </c>
      <c r="E1993" s="131">
        <f t="shared" si="284"/>
        <v>0</v>
      </c>
      <c r="F1993" s="31">
        <f t="shared" si="293"/>
        <v>0</v>
      </c>
      <c r="G1993" s="31">
        <f t="shared" si="295"/>
        <v>0</v>
      </c>
      <c r="H1993" s="31">
        <f t="shared" si="295"/>
        <v>0</v>
      </c>
      <c r="I1993" s="131">
        <f t="shared" si="285"/>
        <v>0</v>
      </c>
      <c r="J1993" s="31">
        <f t="shared" si="296"/>
        <v>0</v>
      </c>
      <c r="K1993" s="31">
        <f t="shared" si="296"/>
        <v>0</v>
      </c>
      <c r="L1993" s="31">
        <f t="shared" si="296"/>
        <v>0</v>
      </c>
      <c r="M1993" s="131">
        <f t="shared" si="286"/>
        <v>0</v>
      </c>
      <c r="N1993" s="31">
        <f t="shared" si="297"/>
        <v>0</v>
      </c>
      <c r="O1993" s="31">
        <f t="shared" si="297"/>
        <v>0</v>
      </c>
      <c r="P1993" s="31">
        <f t="shared" si="297"/>
        <v>0</v>
      </c>
      <c r="Q1993" s="55" t="e">
        <f t="shared" si="287"/>
        <v>#DIV/0!</v>
      </c>
      <c r="R1993" s="55" t="e">
        <f t="shared" si="288"/>
        <v>#DIV/0!</v>
      </c>
      <c r="S1993" s="55" t="e">
        <f t="shared" si="289"/>
        <v>#DIV/0!</v>
      </c>
      <c r="T1993" s="55" t="e">
        <f t="shared" si="290"/>
        <v>#DIV/0!</v>
      </c>
      <c r="U1993" s="33" t="e">
        <f>M1993/#REF!%</f>
        <v>#REF!</v>
      </c>
      <c r="V1993" s="19"/>
    </row>
    <row r="1994" spans="1:22" ht="13.8" hidden="1" x14ac:dyDescent="0.3">
      <c r="A1994" s="76"/>
      <c r="B1994" s="34" t="s">
        <v>223</v>
      </c>
      <c r="C1994" s="38" t="s">
        <v>298</v>
      </c>
      <c r="D1994" s="31">
        <f t="shared" si="293"/>
        <v>0</v>
      </c>
      <c r="E1994" s="131">
        <f t="shared" si="284"/>
        <v>0</v>
      </c>
      <c r="F1994" s="31">
        <f t="shared" si="293"/>
        <v>0</v>
      </c>
      <c r="G1994" s="31">
        <f t="shared" ref="G1994:H2013" si="298">G2051+G2114</f>
        <v>0</v>
      </c>
      <c r="H1994" s="31">
        <f t="shared" si="298"/>
        <v>0</v>
      </c>
      <c r="I1994" s="131">
        <f t="shared" si="285"/>
        <v>0</v>
      </c>
      <c r="J1994" s="31">
        <f t="shared" ref="J1994:L2013" si="299">J2051+J2114</f>
        <v>0</v>
      </c>
      <c r="K1994" s="31">
        <f t="shared" si="299"/>
        <v>0</v>
      </c>
      <c r="L1994" s="31">
        <f t="shared" si="299"/>
        <v>0</v>
      </c>
      <c r="M1994" s="131">
        <f t="shared" si="286"/>
        <v>0</v>
      </c>
      <c r="N1994" s="31">
        <f t="shared" ref="N1994:P2013" si="300">N2051+N2114</f>
        <v>0</v>
      </c>
      <c r="O1994" s="31">
        <f t="shared" si="300"/>
        <v>0</v>
      </c>
      <c r="P1994" s="31">
        <f t="shared" si="300"/>
        <v>0</v>
      </c>
      <c r="Q1994" s="55" t="e">
        <f t="shared" si="287"/>
        <v>#DIV/0!</v>
      </c>
      <c r="R1994" s="55" t="e">
        <f t="shared" si="288"/>
        <v>#DIV/0!</v>
      </c>
      <c r="S1994" s="55" t="e">
        <f t="shared" si="289"/>
        <v>#DIV/0!</v>
      </c>
      <c r="T1994" s="55" t="e">
        <f t="shared" si="290"/>
        <v>#DIV/0!</v>
      </c>
      <c r="U1994" s="33" t="e">
        <f>M1994/#REF!%</f>
        <v>#REF!</v>
      </c>
      <c r="V1994" s="19"/>
    </row>
    <row r="1995" spans="1:22" ht="13.8" hidden="1" x14ac:dyDescent="0.3">
      <c r="A1995" s="76"/>
      <c r="B1995" s="34" t="s">
        <v>224</v>
      </c>
      <c r="C1995" s="38" t="s">
        <v>324</v>
      </c>
      <c r="D1995" s="31">
        <f t="shared" si="293"/>
        <v>0</v>
      </c>
      <c r="E1995" s="131">
        <f t="shared" si="284"/>
        <v>0</v>
      </c>
      <c r="F1995" s="31">
        <f t="shared" si="293"/>
        <v>0</v>
      </c>
      <c r="G1995" s="31">
        <f t="shared" si="298"/>
        <v>0</v>
      </c>
      <c r="H1995" s="31">
        <f t="shared" si="298"/>
        <v>0</v>
      </c>
      <c r="I1995" s="131">
        <f t="shared" si="285"/>
        <v>0</v>
      </c>
      <c r="J1995" s="31">
        <f t="shared" si="299"/>
        <v>0</v>
      </c>
      <c r="K1995" s="31">
        <f t="shared" si="299"/>
        <v>0</v>
      </c>
      <c r="L1995" s="31">
        <f t="shared" si="299"/>
        <v>0</v>
      </c>
      <c r="M1995" s="131">
        <f t="shared" si="286"/>
        <v>0</v>
      </c>
      <c r="N1995" s="31">
        <f t="shared" si="300"/>
        <v>0</v>
      </c>
      <c r="O1995" s="31">
        <f t="shared" si="300"/>
        <v>0</v>
      </c>
      <c r="P1995" s="31">
        <f t="shared" si="300"/>
        <v>0</v>
      </c>
      <c r="Q1995" s="55" t="e">
        <f t="shared" si="287"/>
        <v>#DIV/0!</v>
      </c>
      <c r="R1995" s="55" t="e">
        <f t="shared" si="288"/>
        <v>#DIV/0!</v>
      </c>
      <c r="S1995" s="55" t="e">
        <f t="shared" si="289"/>
        <v>#DIV/0!</v>
      </c>
      <c r="T1995" s="55" t="e">
        <f t="shared" si="290"/>
        <v>#DIV/0!</v>
      </c>
      <c r="U1995" s="33" t="e">
        <f>M1995/#REF!%</f>
        <v>#REF!</v>
      </c>
      <c r="V1995" s="19"/>
    </row>
    <row r="1996" spans="1:22" ht="55.2" hidden="1" x14ac:dyDescent="0.3">
      <c r="A1996" s="76"/>
      <c r="B1996" s="34" t="s">
        <v>225</v>
      </c>
      <c r="C1996" s="38" t="s">
        <v>325</v>
      </c>
      <c r="D1996" s="31">
        <f t="shared" si="293"/>
        <v>0</v>
      </c>
      <c r="E1996" s="131">
        <f t="shared" si="284"/>
        <v>0</v>
      </c>
      <c r="F1996" s="31">
        <f t="shared" si="293"/>
        <v>0</v>
      </c>
      <c r="G1996" s="31">
        <f t="shared" si="298"/>
        <v>0</v>
      </c>
      <c r="H1996" s="31">
        <f t="shared" si="298"/>
        <v>0</v>
      </c>
      <c r="I1996" s="131">
        <f t="shared" si="285"/>
        <v>0</v>
      </c>
      <c r="J1996" s="31">
        <f t="shared" si="299"/>
        <v>0</v>
      </c>
      <c r="K1996" s="31">
        <f t="shared" si="299"/>
        <v>0</v>
      </c>
      <c r="L1996" s="31">
        <f t="shared" si="299"/>
        <v>0</v>
      </c>
      <c r="M1996" s="131">
        <f t="shared" si="286"/>
        <v>0</v>
      </c>
      <c r="N1996" s="31">
        <f t="shared" si="300"/>
        <v>0</v>
      </c>
      <c r="O1996" s="31">
        <f t="shared" si="300"/>
        <v>0</v>
      </c>
      <c r="P1996" s="31">
        <f t="shared" si="300"/>
        <v>0</v>
      </c>
      <c r="Q1996" s="55" t="e">
        <f t="shared" si="287"/>
        <v>#DIV/0!</v>
      </c>
      <c r="R1996" s="55" t="e">
        <f t="shared" si="288"/>
        <v>#DIV/0!</v>
      </c>
      <c r="S1996" s="55" t="e">
        <f t="shared" si="289"/>
        <v>#DIV/0!</v>
      </c>
      <c r="T1996" s="55" t="e">
        <f t="shared" si="290"/>
        <v>#DIV/0!</v>
      </c>
      <c r="U1996" s="33" t="e">
        <f>M1996/#REF!%</f>
        <v>#REF!</v>
      </c>
      <c r="V1996" s="19"/>
    </row>
    <row r="1997" spans="1:22" ht="55.2" hidden="1" x14ac:dyDescent="0.3">
      <c r="A1997" s="76"/>
      <c r="B1997" s="34" t="s">
        <v>226</v>
      </c>
      <c r="C1997" s="38" t="s">
        <v>326</v>
      </c>
      <c r="D1997" s="31">
        <f t="shared" si="293"/>
        <v>0</v>
      </c>
      <c r="E1997" s="131">
        <f t="shared" si="284"/>
        <v>0</v>
      </c>
      <c r="F1997" s="31">
        <f t="shared" si="293"/>
        <v>0</v>
      </c>
      <c r="G1997" s="31">
        <f t="shared" si="298"/>
        <v>0</v>
      </c>
      <c r="H1997" s="31">
        <f t="shared" si="298"/>
        <v>0</v>
      </c>
      <c r="I1997" s="131">
        <f t="shared" si="285"/>
        <v>0</v>
      </c>
      <c r="J1997" s="31">
        <f t="shared" si="299"/>
        <v>0</v>
      </c>
      <c r="K1997" s="31">
        <f t="shared" si="299"/>
        <v>0</v>
      </c>
      <c r="L1997" s="31">
        <f t="shared" si="299"/>
        <v>0</v>
      </c>
      <c r="M1997" s="131">
        <f t="shared" si="286"/>
        <v>0</v>
      </c>
      <c r="N1997" s="31">
        <f t="shared" si="300"/>
        <v>0</v>
      </c>
      <c r="O1997" s="31">
        <f t="shared" si="300"/>
        <v>0</v>
      </c>
      <c r="P1997" s="31">
        <f t="shared" si="300"/>
        <v>0</v>
      </c>
      <c r="Q1997" s="55" t="e">
        <f t="shared" si="287"/>
        <v>#DIV/0!</v>
      </c>
      <c r="R1997" s="55" t="e">
        <f t="shared" si="288"/>
        <v>#DIV/0!</v>
      </c>
      <c r="S1997" s="55" t="e">
        <f t="shared" si="289"/>
        <v>#DIV/0!</v>
      </c>
      <c r="T1997" s="55" t="e">
        <f t="shared" si="290"/>
        <v>#DIV/0!</v>
      </c>
      <c r="U1997" s="33" t="e">
        <f>M1997/#REF!%</f>
        <v>#REF!</v>
      </c>
      <c r="V1997" s="19"/>
    </row>
    <row r="1998" spans="1:22" ht="41.4" hidden="1" x14ac:dyDescent="0.3">
      <c r="A1998" s="76"/>
      <c r="B1998" s="34" t="s">
        <v>227</v>
      </c>
      <c r="C1998" s="39" t="s">
        <v>327</v>
      </c>
      <c r="D1998" s="31">
        <f t="shared" si="293"/>
        <v>0</v>
      </c>
      <c r="E1998" s="131">
        <f t="shared" si="284"/>
        <v>0</v>
      </c>
      <c r="F1998" s="31">
        <f t="shared" si="293"/>
        <v>0</v>
      </c>
      <c r="G1998" s="31">
        <f t="shared" si="298"/>
        <v>0</v>
      </c>
      <c r="H1998" s="31">
        <f t="shared" si="298"/>
        <v>0</v>
      </c>
      <c r="I1998" s="131">
        <f t="shared" si="285"/>
        <v>0</v>
      </c>
      <c r="J1998" s="31">
        <f t="shared" si="299"/>
        <v>0</v>
      </c>
      <c r="K1998" s="31">
        <f t="shared" si="299"/>
        <v>0</v>
      </c>
      <c r="L1998" s="31">
        <f t="shared" si="299"/>
        <v>0</v>
      </c>
      <c r="M1998" s="131">
        <f t="shared" si="286"/>
        <v>0</v>
      </c>
      <c r="N1998" s="31">
        <f t="shared" si="300"/>
        <v>0</v>
      </c>
      <c r="O1998" s="31">
        <f t="shared" si="300"/>
        <v>0</v>
      </c>
      <c r="P1998" s="31">
        <f t="shared" si="300"/>
        <v>0</v>
      </c>
      <c r="Q1998" s="55" t="e">
        <f t="shared" si="287"/>
        <v>#DIV/0!</v>
      </c>
      <c r="R1998" s="55" t="e">
        <f t="shared" si="288"/>
        <v>#DIV/0!</v>
      </c>
      <c r="S1998" s="55" t="e">
        <f t="shared" si="289"/>
        <v>#DIV/0!</v>
      </c>
      <c r="T1998" s="55" t="e">
        <f t="shared" si="290"/>
        <v>#DIV/0!</v>
      </c>
      <c r="U1998" s="33" t="e">
        <f>M1998/#REF!%</f>
        <v>#REF!</v>
      </c>
      <c r="V1998" s="19"/>
    </row>
    <row r="1999" spans="1:22" ht="27.6" hidden="1" x14ac:dyDescent="0.3">
      <c r="A1999" s="76"/>
      <c r="B1999" s="34" t="s">
        <v>228</v>
      </c>
      <c r="C1999" s="39" t="s">
        <v>328</v>
      </c>
      <c r="D1999" s="31">
        <f t="shared" si="293"/>
        <v>0</v>
      </c>
      <c r="E1999" s="131">
        <f t="shared" si="284"/>
        <v>0</v>
      </c>
      <c r="F1999" s="31">
        <f t="shared" si="293"/>
        <v>0</v>
      </c>
      <c r="G1999" s="31">
        <f t="shared" si="298"/>
        <v>0</v>
      </c>
      <c r="H1999" s="31">
        <f t="shared" si="298"/>
        <v>0</v>
      </c>
      <c r="I1999" s="131">
        <f t="shared" si="285"/>
        <v>0</v>
      </c>
      <c r="J1999" s="31">
        <f t="shared" si="299"/>
        <v>0</v>
      </c>
      <c r="K1999" s="31">
        <f t="shared" si="299"/>
        <v>0</v>
      </c>
      <c r="L1999" s="31">
        <f t="shared" si="299"/>
        <v>0</v>
      </c>
      <c r="M1999" s="131">
        <f t="shared" si="286"/>
        <v>0</v>
      </c>
      <c r="N1999" s="31">
        <f t="shared" si="300"/>
        <v>0</v>
      </c>
      <c r="O1999" s="31">
        <f t="shared" si="300"/>
        <v>0</v>
      </c>
      <c r="P1999" s="31">
        <f t="shared" si="300"/>
        <v>0</v>
      </c>
      <c r="Q1999" s="55" t="e">
        <f t="shared" si="287"/>
        <v>#DIV/0!</v>
      </c>
      <c r="R1999" s="55" t="e">
        <f t="shared" si="288"/>
        <v>#DIV/0!</v>
      </c>
      <c r="S1999" s="55" t="e">
        <f t="shared" si="289"/>
        <v>#DIV/0!</v>
      </c>
      <c r="T1999" s="55" t="e">
        <f t="shared" si="290"/>
        <v>#DIV/0!</v>
      </c>
      <c r="U1999" s="33" t="e">
        <f>M1999/#REF!%</f>
        <v>#REF!</v>
      </c>
      <c r="V1999" s="19"/>
    </row>
    <row r="2000" spans="1:22" ht="27.6" hidden="1" x14ac:dyDescent="0.3">
      <c r="A2000" s="76"/>
      <c r="B2000" s="34" t="s">
        <v>229</v>
      </c>
      <c r="C2000" s="39" t="s">
        <v>329</v>
      </c>
      <c r="D2000" s="31">
        <f t="shared" si="293"/>
        <v>0</v>
      </c>
      <c r="E2000" s="131">
        <f t="shared" si="284"/>
        <v>0</v>
      </c>
      <c r="F2000" s="31">
        <f t="shared" si="293"/>
        <v>0</v>
      </c>
      <c r="G2000" s="31">
        <f t="shared" si="298"/>
        <v>0</v>
      </c>
      <c r="H2000" s="31">
        <f t="shared" si="298"/>
        <v>0</v>
      </c>
      <c r="I2000" s="131">
        <f t="shared" si="285"/>
        <v>0</v>
      </c>
      <c r="J2000" s="31">
        <f t="shared" si="299"/>
        <v>0</v>
      </c>
      <c r="K2000" s="31">
        <f t="shared" si="299"/>
        <v>0</v>
      </c>
      <c r="L2000" s="31">
        <f t="shared" si="299"/>
        <v>0</v>
      </c>
      <c r="M2000" s="131">
        <f t="shared" si="286"/>
        <v>0</v>
      </c>
      <c r="N2000" s="31">
        <f t="shared" si="300"/>
        <v>0</v>
      </c>
      <c r="O2000" s="31">
        <f t="shared" si="300"/>
        <v>0</v>
      </c>
      <c r="P2000" s="31">
        <f t="shared" si="300"/>
        <v>0</v>
      </c>
      <c r="Q2000" s="55" t="e">
        <f t="shared" si="287"/>
        <v>#DIV/0!</v>
      </c>
      <c r="R2000" s="55" t="e">
        <f t="shared" si="288"/>
        <v>#DIV/0!</v>
      </c>
      <c r="S2000" s="55" t="e">
        <f t="shared" si="289"/>
        <v>#DIV/0!</v>
      </c>
      <c r="T2000" s="55" t="e">
        <f t="shared" si="290"/>
        <v>#DIV/0!</v>
      </c>
      <c r="U2000" s="33" t="e">
        <f>M2000/#REF!%</f>
        <v>#REF!</v>
      </c>
      <c r="V2000" s="19"/>
    </row>
    <row r="2001" spans="1:22" ht="55.2" hidden="1" x14ac:dyDescent="0.3">
      <c r="A2001" s="76"/>
      <c r="B2001" s="34" t="s">
        <v>230</v>
      </c>
      <c r="C2001" s="39" t="s">
        <v>330</v>
      </c>
      <c r="D2001" s="31">
        <f t="shared" si="293"/>
        <v>0</v>
      </c>
      <c r="E2001" s="131">
        <f t="shared" si="284"/>
        <v>0</v>
      </c>
      <c r="F2001" s="31">
        <f t="shared" si="293"/>
        <v>0</v>
      </c>
      <c r="G2001" s="31">
        <f t="shared" si="298"/>
        <v>0</v>
      </c>
      <c r="H2001" s="31">
        <f t="shared" si="298"/>
        <v>0</v>
      </c>
      <c r="I2001" s="131">
        <f t="shared" si="285"/>
        <v>0</v>
      </c>
      <c r="J2001" s="31">
        <f t="shared" si="299"/>
        <v>0</v>
      </c>
      <c r="K2001" s="31">
        <f t="shared" si="299"/>
        <v>0</v>
      </c>
      <c r="L2001" s="31">
        <f t="shared" si="299"/>
        <v>0</v>
      </c>
      <c r="M2001" s="131">
        <f t="shared" si="286"/>
        <v>0</v>
      </c>
      <c r="N2001" s="31">
        <f t="shared" si="300"/>
        <v>0</v>
      </c>
      <c r="O2001" s="31">
        <f t="shared" si="300"/>
        <v>0</v>
      </c>
      <c r="P2001" s="31">
        <f t="shared" si="300"/>
        <v>0</v>
      </c>
      <c r="Q2001" s="55" t="e">
        <f t="shared" si="287"/>
        <v>#DIV/0!</v>
      </c>
      <c r="R2001" s="55" t="e">
        <f t="shared" si="288"/>
        <v>#DIV/0!</v>
      </c>
      <c r="S2001" s="55" t="e">
        <f t="shared" si="289"/>
        <v>#DIV/0!</v>
      </c>
      <c r="T2001" s="55" t="e">
        <f t="shared" si="290"/>
        <v>#DIV/0!</v>
      </c>
      <c r="U2001" s="33" t="e">
        <f>M2001/#REF!%</f>
        <v>#REF!</v>
      </c>
      <c r="V2001" s="19"/>
    </row>
    <row r="2002" spans="1:22" ht="55.2" hidden="1" x14ac:dyDescent="0.3">
      <c r="A2002" s="76"/>
      <c r="B2002" s="34" t="s">
        <v>231</v>
      </c>
      <c r="C2002" s="39" t="s">
        <v>331</v>
      </c>
      <c r="D2002" s="31">
        <f t="shared" si="293"/>
        <v>0</v>
      </c>
      <c r="E2002" s="131">
        <f t="shared" si="284"/>
        <v>0</v>
      </c>
      <c r="F2002" s="31">
        <f t="shared" si="293"/>
        <v>0</v>
      </c>
      <c r="G2002" s="31">
        <f t="shared" si="298"/>
        <v>0</v>
      </c>
      <c r="H2002" s="31">
        <f t="shared" si="298"/>
        <v>0</v>
      </c>
      <c r="I2002" s="131">
        <f t="shared" si="285"/>
        <v>0</v>
      </c>
      <c r="J2002" s="31">
        <f t="shared" si="299"/>
        <v>0</v>
      </c>
      <c r="K2002" s="31">
        <f t="shared" si="299"/>
        <v>0</v>
      </c>
      <c r="L2002" s="31">
        <f t="shared" si="299"/>
        <v>0</v>
      </c>
      <c r="M2002" s="131">
        <f t="shared" si="286"/>
        <v>0</v>
      </c>
      <c r="N2002" s="31">
        <f t="shared" si="300"/>
        <v>0</v>
      </c>
      <c r="O2002" s="31">
        <f t="shared" si="300"/>
        <v>0</v>
      </c>
      <c r="P2002" s="31">
        <f t="shared" si="300"/>
        <v>0</v>
      </c>
      <c r="Q2002" s="55" t="e">
        <f t="shared" si="287"/>
        <v>#DIV/0!</v>
      </c>
      <c r="R2002" s="55" t="e">
        <f t="shared" si="288"/>
        <v>#DIV/0!</v>
      </c>
      <c r="S2002" s="55" t="e">
        <f t="shared" si="289"/>
        <v>#DIV/0!</v>
      </c>
      <c r="T2002" s="55" t="e">
        <f t="shared" si="290"/>
        <v>#DIV/0!</v>
      </c>
      <c r="U2002" s="33" t="e">
        <f>M2002/#REF!%</f>
        <v>#REF!</v>
      </c>
      <c r="V2002" s="19"/>
    </row>
    <row r="2003" spans="1:22" ht="82.8" hidden="1" x14ac:dyDescent="0.3">
      <c r="A2003" s="76"/>
      <c r="B2003" s="34" t="s">
        <v>232</v>
      </c>
      <c r="C2003" s="39" t="s">
        <v>332</v>
      </c>
      <c r="D2003" s="31">
        <f t="shared" si="293"/>
        <v>0</v>
      </c>
      <c r="E2003" s="131">
        <f t="shared" si="284"/>
        <v>0</v>
      </c>
      <c r="F2003" s="31">
        <f t="shared" si="293"/>
        <v>0</v>
      </c>
      <c r="G2003" s="31">
        <f t="shared" si="298"/>
        <v>0</v>
      </c>
      <c r="H2003" s="31">
        <f t="shared" si="298"/>
        <v>0</v>
      </c>
      <c r="I2003" s="131">
        <f t="shared" si="285"/>
        <v>0</v>
      </c>
      <c r="J2003" s="31">
        <f t="shared" si="299"/>
        <v>0</v>
      </c>
      <c r="K2003" s="31">
        <f t="shared" si="299"/>
        <v>0</v>
      </c>
      <c r="L2003" s="31">
        <f t="shared" si="299"/>
        <v>0</v>
      </c>
      <c r="M2003" s="131">
        <f t="shared" si="286"/>
        <v>0</v>
      </c>
      <c r="N2003" s="31">
        <f t="shared" si="300"/>
        <v>0</v>
      </c>
      <c r="O2003" s="31">
        <f t="shared" si="300"/>
        <v>0</v>
      </c>
      <c r="P2003" s="31">
        <f t="shared" si="300"/>
        <v>0</v>
      </c>
      <c r="Q2003" s="55" t="e">
        <f t="shared" si="287"/>
        <v>#DIV/0!</v>
      </c>
      <c r="R2003" s="55" t="e">
        <f t="shared" si="288"/>
        <v>#DIV/0!</v>
      </c>
      <c r="S2003" s="55" t="e">
        <f t="shared" si="289"/>
        <v>#DIV/0!</v>
      </c>
      <c r="T2003" s="55" t="e">
        <f t="shared" si="290"/>
        <v>#DIV/0!</v>
      </c>
      <c r="U2003" s="33" t="e">
        <f>M2003/#REF!%</f>
        <v>#REF!</v>
      </c>
      <c r="V2003" s="19"/>
    </row>
    <row r="2004" spans="1:22" ht="41.4" hidden="1" x14ac:dyDescent="0.3">
      <c r="A2004" s="76"/>
      <c r="B2004" s="34" t="s">
        <v>233</v>
      </c>
      <c r="C2004" s="38" t="s">
        <v>333</v>
      </c>
      <c r="D2004" s="31">
        <f t="shared" si="293"/>
        <v>0</v>
      </c>
      <c r="E2004" s="131">
        <f t="shared" si="284"/>
        <v>0</v>
      </c>
      <c r="F2004" s="31">
        <f t="shared" si="293"/>
        <v>0</v>
      </c>
      <c r="G2004" s="31">
        <f t="shared" si="298"/>
        <v>0</v>
      </c>
      <c r="H2004" s="31">
        <f t="shared" si="298"/>
        <v>0</v>
      </c>
      <c r="I2004" s="131">
        <f t="shared" si="285"/>
        <v>0</v>
      </c>
      <c r="J2004" s="31">
        <f t="shared" si="299"/>
        <v>0</v>
      </c>
      <c r="K2004" s="31">
        <f t="shared" si="299"/>
        <v>0</v>
      </c>
      <c r="L2004" s="31">
        <f t="shared" si="299"/>
        <v>0</v>
      </c>
      <c r="M2004" s="131">
        <f t="shared" si="286"/>
        <v>0</v>
      </c>
      <c r="N2004" s="31">
        <f t="shared" si="300"/>
        <v>0</v>
      </c>
      <c r="O2004" s="31">
        <f t="shared" si="300"/>
        <v>0</v>
      </c>
      <c r="P2004" s="31">
        <f t="shared" si="300"/>
        <v>0</v>
      </c>
      <c r="Q2004" s="55" t="e">
        <f t="shared" si="287"/>
        <v>#DIV/0!</v>
      </c>
      <c r="R2004" s="55" t="e">
        <f t="shared" si="288"/>
        <v>#DIV/0!</v>
      </c>
      <c r="S2004" s="55" t="e">
        <f t="shared" si="289"/>
        <v>#DIV/0!</v>
      </c>
      <c r="T2004" s="55" t="e">
        <f t="shared" si="290"/>
        <v>#DIV/0!</v>
      </c>
      <c r="U2004" s="33" t="e">
        <f>M2004/#REF!%</f>
        <v>#REF!</v>
      </c>
      <c r="V2004" s="19"/>
    </row>
    <row r="2005" spans="1:22" ht="41.4" hidden="1" x14ac:dyDescent="0.3">
      <c r="A2005" s="76"/>
      <c r="B2005" s="34" t="s">
        <v>234</v>
      </c>
      <c r="C2005" s="38" t="s">
        <v>334</v>
      </c>
      <c r="D2005" s="31">
        <f t="shared" si="293"/>
        <v>0</v>
      </c>
      <c r="E2005" s="131">
        <f t="shared" ref="E2005:E2068" si="301">F2005+G2005</f>
        <v>0</v>
      </c>
      <c r="F2005" s="31">
        <f t="shared" si="293"/>
        <v>0</v>
      </c>
      <c r="G2005" s="31">
        <f t="shared" si="298"/>
        <v>0</v>
      </c>
      <c r="H2005" s="31">
        <f t="shared" si="298"/>
        <v>0</v>
      </c>
      <c r="I2005" s="131">
        <f t="shared" ref="I2005:I2068" si="302">J2005+K2005</f>
        <v>0</v>
      </c>
      <c r="J2005" s="31">
        <f t="shared" si="299"/>
        <v>0</v>
      </c>
      <c r="K2005" s="31">
        <f t="shared" si="299"/>
        <v>0</v>
      </c>
      <c r="L2005" s="31">
        <f t="shared" si="299"/>
        <v>0</v>
      </c>
      <c r="M2005" s="131">
        <f t="shared" ref="M2005:M2068" si="303">N2005+O2005</f>
        <v>0</v>
      </c>
      <c r="N2005" s="31">
        <f t="shared" si="300"/>
        <v>0</v>
      </c>
      <c r="O2005" s="31">
        <f t="shared" si="300"/>
        <v>0</v>
      </c>
      <c r="P2005" s="31">
        <f t="shared" si="300"/>
        <v>0</v>
      </c>
      <c r="Q2005" s="55" t="e">
        <f t="shared" ref="Q2005:Q2068" si="304">M2005/I2005*100</f>
        <v>#DIV/0!</v>
      </c>
      <c r="R2005" s="55" t="e">
        <f t="shared" ref="R2005:R2068" si="305">N2005/J2005*100</f>
        <v>#DIV/0!</v>
      </c>
      <c r="S2005" s="55" t="e">
        <f t="shared" ref="S2005:S2068" si="306">O2005/K2005*100</f>
        <v>#DIV/0!</v>
      </c>
      <c r="T2005" s="55" t="e">
        <f t="shared" ref="T2005:T2068" si="307">P2005/L2005*100</f>
        <v>#DIV/0!</v>
      </c>
      <c r="U2005" s="33" t="e">
        <f>M2005/#REF!%</f>
        <v>#REF!</v>
      </c>
      <c r="V2005" s="19"/>
    </row>
    <row r="2006" spans="1:22" ht="27.6" hidden="1" x14ac:dyDescent="0.3">
      <c r="A2006" s="76"/>
      <c r="B2006" s="34" t="s">
        <v>235</v>
      </c>
      <c r="C2006" s="39" t="s">
        <v>335</v>
      </c>
      <c r="D2006" s="31">
        <f t="shared" si="293"/>
        <v>0</v>
      </c>
      <c r="E2006" s="131">
        <f t="shared" si="301"/>
        <v>0</v>
      </c>
      <c r="F2006" s="31">
        <f t="shared" si="293"/>
        <v>0</v>
      </c>
      <c r="G2006" s="31">
        <f t="shared" si="298"/>
        <v>0</v>
      </c>
      <c r="H2006" s="31">
        <f t="shared" si="298"/>
        <v>0</v>
      </c>
      <c r="I2006" s="131">
        <f t="shared" si="302"/>
        <v>0</v>
      </c>
      <c r="J2006" s="31">
        <f t="shared" si="299"/>
        <v>0</v>
      </c>
      <c r="K2006" s="31">
        <f t="shared" si="299"/>
        <v>0</v>
      </c>
      <c r="L2006" s="31">
        <f t="shared" si="299"/>
        <v>0</v>
      </c>
      <c r="M2006" s="131">
        <f t="shared" si="303"/>
        <v>0</v>
      </c>
      <c r="N2006" s="31">
        <f t="shared" si="300"/>
        <v>0</v>
      </c>
      <c r="O2006" s="31">
        <f t="shared" si="300"/>
        <v>0</v>
      </c>
      <c r="P2006" s="31">
        <f t="shared" si="300"/>
        <v>0</v>
      </c>
      <c r="Q2006" s="55" t="e">
        <f t="shared" si="304"/>
        <v>#DIV/0!</v>
      </c>
      <c r="R2006" s="55" t="e">
        <f t="shared" si="305"/>
        <v>#DIV/0!</v>
      </c>
      <c r="S2006" s="55" t="e">
        <f t="shared" si="306"/>
        <v>#DIV/0!</v>
      </c>
      <c r="T2006" s="55" t="e">
        <f t="shared" si="307"/>
        <v>#DIV/0!</v>
      </c>
      <c r="U2006" s="33" t="e">
        <f>M2006/#REF!%</f>
        <v>#REF!</v>
      </c>
      <c r="V2006" s="19"/>
    </row>
    <row r="2007" spans="1:22" ht="55.2" hidden="1" x14ac:dyDescent="0.3">
      <c r="A2007" s="76"/>
      <c r="B2007" s="34" t="s">
        <v>236</v>
      </c>
      <c r="C2007" s="39" t="s">
        <v>336</v>
      </c>
      <c r="D2007" s="31">
        <f t="shared" si="293"/>
        <v>0</v>
      </c>
      <c r="E2007" s="131">
        <f t="shared" si="301"/>
        <v>0</v>
      </c>
      <c r="F2007" s="31">
        <f t="shared" si="293"/>
        <v>0</v>
      </c>
      <c r="G2007" s="31">
        <f t="shared" si="298"/>
        <v>0</v>
      </c>
      <c r="H2007" s="31">
        <f t="shared" si="298"/>
        <v>0</v>
      </c>
      <c r="I2007" s="131">
        <f t="shared" si="302"/>
        <v>0</v>
      </c>
      <c r="J2007" s="31">
        <f t="shared" si="299"/>
        <v>0</v>
      </c>
      <c r="K2007" s="31">
        <f t="shared" si="299"/>
        <v>0</v>
      </c>
      <c r="L2007" s="31">
        <f t="shared" si="299"/>
        <v>0</v>
      </c>
      <c r="M2007" s="131">
        <f t="shared" si="303"/>
        <v>0</v>
      </c>
      <c r="N2007" s="31">
        <f t="shared" si="300"/>
        <v>0</v>
      </c>
      <c r="O2007" s="31">
        <f t="shared" si="300"/>
        <v>0</v>
      </c>
      <c r="P2007" s="31">
        <f t="shared" si="300"/>
        <v>0</v>
      </c>
      <c r="Q2007" s="55" t="e">
        <f t="shared" si="304"/>
        <v>#DIV/0!</v>
      </c>
      <c r="R2007" s="55" t="e">
        <f t="shared" si="305"/>
        <v>#DIV/0!</v>
      </c>
      <c r="S2007" s="55" t="e">
        <f t="shared" si="306"/>
        <v>#DIV/0!</v>
      </c>
      <c r="T2007" s="55" t="e">
        <f t="shared" si="307"/>
        <v>#DIV/0!</v>
      </c>
      <c r="U2007" s="33" t="e">
        <f>M2007/#REF!%</f>
        <v>#REF!</v>
      </c>
      <c r="V2007" s="19"/>
    </row>
    <row r="2008" spans="1:22" ht="27.6" hidden="1" x14ac:dyDescent="0.3">
      <c r="A2008" s="76"/>
      <c r="B2008" s="34" t="s">
        <v>237</v>
      </c>
      <c r="C2008" s="39" t="s">
        <v>337</v>
      </c>
      <c r="D2008" s="31">
        <f t="shared" si="293"/>
        <v>0</v>
      </c>
      <c r="E2008" s="131">
        <f t="shared" si="301"/>
        <v>0</v>
      </c>
      <c r="F2008" s="31">
        <f t="shared" si="293"/>
        <v>0</v>
      </c>
      <c r="G2008" s="31">
        <f t="shared" si="298"/>
        <v>0</v>
      </c>
      <c r="H2008" s="31">
        <f t="shared" si="298"/>
        <v>0</v>
      </c>
      <c r="I2008" s="131">
        <f t="shared" si="302"/>
        <v>0</v>
      </c>
      <c r="J2008" s="31">
        <f t="shared" si="299"/>
        <v>0</v>
      </c>
      <c r="K2008" s="31">
        <f t="shared" si="299"/>
        <v>0</v>
      </c>
      <c r="L2008" s="31">
        <f t="shared" si="299"/>
        <v>0</v>
      </c>
      <c r="M2008" s="131">
        <f t="shared" si="303"/>
        <v>0</v>
      </c>
      <c r="N2008" s="31">
        <f t="shared" si="300"/>
        <v>0</v>
      </c>
      <c r="O2008" s="31">
        <f t="shared" si="300"/>
        <v>0</v>
      </c>
      <c r="P2008" s="31">
        <f t="shared" si="300"/>
        <v>0</v>
      </c>
      <c r="Q2008" s="55" t="e">
        <f t="shared" si="304"/>
        <v>#DIV/0!</v>
      </c>
      <c r="R2008" s="55" t="e">
        <f t="shared" si="305"/>
        <v>#DIV/0!</v>
      </c>
      <c r="S2008" s="55" t="e">
        <f t="shared" si="306"/>
        <v>#DIV/0!</v>
      </c>
      <c r="T2008" s="55" t="e">
        <f t="shared" si="307"/>
        <v>#DIV/0!</v>
      </c>
      <c r="U2008" s="33" t="e">
        <f>M2008/#REF!%</f>
        <v>#REF!</v>
      </c>
      <c r="V2008" s="19"/>
    </row>
    <row r="2009" spans="1:22" ht="82.8" hidden="1" x14ac:dyDescent="0.3">
      <c r="A2009" s="76"/>
      <c r="B2009" s="34" t="s">
        <v>238</v>
      </c>
      <c r="C2009" s="39" t="s">
        <v>338</v>
      </c>
      <c r="D2009" s="31">
        <f t="shared" si="293"/>
        <v>0</v>
      </c>
      <c r="E2009" s="131">
        <f t="shared" si="301"/>
        <v>0</v>
      </c>
      <c r="F2009" s="31">
        <f t="shared" si="293"/>
        <v>0</v>
      </c>
      <c r="G2009" s="31">
        <f t="shared" si="298"/>
        <v>0</v>
      </c>
      <c r="H2009" s="31">
        <f t="shared" si="298"/>
        <v>0</v>
      </c>
      <c r="I2009" s="131">
        <f t="shared" si="302"/>
        <v>0</v>
      </c>
      <c r="J2009" s="31">
        <f t="shared" si="299"/>
        <v>0</v>
      </c>
      <c r="K2009" s="31">
        <f t="shared" si="299"/>
        <v>0</v>
      </c>
      <c r="L2009" s="31">
        <f t="shared" si="299"/>
        <v>0</v>
      </c>
      <c r="M2009" s="131">
        <f t="shared" si="303"/>
        <v>0</v>
      </c>
      <c r="N2009" s="31">
        <f t="shared" si="300"/>
        <v>0</v>
      </c>
      <c r="O2009" s="31">
        <f t="shared" si="300"/>
        <v>0</v>
      </c>
      <c r="P2009" s="31">
        <f t="shared" si="300"/>
        <v>0</v>
      </c>
      <c r="Q2009" s="55" t="e">
        <f t="shared" si="304"/>
        <v>#DIV/0!</v>
      </c>
      <c r="R2009" s="55" t="e">
        <f t="shared" si="305"/>
        <v>#DIV/0!</v>
      </c>
      <c r="S2009" s="55" t="e">
        <f t="shared" si="306"/>
        <v>#DIV/0!</v>
      </c>
      <c r="T2009" s="55" t="e">
        <f t="shared" si="307"/>
        <v>#DIV/0!</v>
      </c>
      <c r="U2009" s="33" t="e">
        <f>M2009/#REF!%</f>
        <v>#REF!</v>
      </c>
      <c r="V2009" s="19"/>
    </row>
    <row r="2010" spans="1:22" ht="27.6" hidden="1" x14ac:dyDescent="0.3">
      <c r="A2010" s="76"/>
      <c r="B2010" s="34" t="s">
        <v>239</v>
      </c>
      <c r="C2010" s="39" t="s">
        <v>339</v>
      </c>
      <c r="D2010" s="31">
        <f t="shared" si="293"/>
        <v>0</v>
      </c>
      <c r="E2010" s="131">
        <f t="shared" si="301"/>
        <v>0</v>
      </c>
      <c r="F2010" s="31">
        <f t="shared" si="293"/>
        <v>0</v>
      </c>
      <c r="G2010" s="31">
        <f t="shared" si="298"/>
        <v>0</v>
      </c>
      <c r="H2010" s="31">
        <f t="shared" si="298"/>
        <v>0</v>
      </c>
      <c r="I2010" s="131">
        <f t="shared" si="302"/>
        <v>0</v>
      </c>
      <c r="J2010" s="31">
        <f t="shared" si="299"/>
        <v>0</v>
      </c>
      <c r="K2010" s="31">
        <f t="shared" si="299"/>
        <v>0</v>
      </c>
      <c r="L2010" s="31">
        <f t="shared" si="299"/>
        <v>0</v>
      </c>
      <c r="M2010" s="131">
        <f t="shared" si="303"/>
        <v>0</v>
      </c>
      <c r="N2010" s="31">
        <f t="shared" si="300"/>
        <v>0</v>
      </c>
      <c r="O2010" s="31">
        <f t="shared" si="300"/>
        <v>0</v>
      </c>
      <c r="P2010" s="31">
        <f t="shared" si="300"/>
        <v>0</v>
      </c>
      <c r="Q2010" s="55" t="e">
        <f t="shared" si="304"/>
        <v>#DIV/0!</v>
      </c>
      <c r="R2010" s="55" t="e">
        <f t="shared" si="305"/>
        <v>#DIV/0!</v>
      </c>
      <c r="S2010" s="55" t="e">
        <f t="shared" si="306"/>
        <v>#DIV/0!</v>
      </c>
      <c r="T2010" s="55" t="e">
        <f t="shared" si="307"/>
        <v>#DIV/0!</v>
      </c>
      <c r="U2010" s="33" t="e">
        <f>M2010/#REF!%</f>
        <v>#REF!</v>
      </c>
      <c r="V2010" s="19"/>
    </row>
    <row r="2011" spans="1:22" ht="82.8" hidden="1" x14ac:dyDescent="0.3">
      <c r="A2011" s="76"/>
      <c r="B2011" s="34" t="s">
        <v>240</v>
      </c>
      <c r="C2011" s="39" t="s">
        <v>340</v>
      </c>
      <c r="D2011" s="31">
        <f t="shared" si="293"/>
        <v>0</v>
      </c>
      <c r="E2011" s="131">
        <f t="shared" si="301"/>
        <v>0</v>
      </c>
      <c r="F2011" s="31">
        <f t="shared" si="293"/>
        <v>0</v>
      </c>
      <c r="G2011" s="31">
        <f t="shared" si="298"/>
        <v>0</v>
      </c>
      <c r="H2011" s="31">
        <f t="shared" si="298"/>
        <v>0</v>
      </c>
      <c r="I2011" s="131">
        <f t="shared" si="302"/>
        <v>0</v>
      </c>
      <c r="J2011" s="31">
        <f t="shared" si="299"/>
        <v>0</v>
      </c>
      <c r="K2011" s="31">
        <f t="shared" si="299"/>
        <v>0</v>
      </c>
      <c r="L2011" s="31">
        <f t="shared" si="299"/>
        <v>0</v>
      </c>
      <c r="M2011" s="131">
        <f t="shared" si="303"/>
        <v>0</v>
      </c>
      <c r="N2011" s="31">
        <f t="shared" si="300"/>
        <v>0</v>
      </c>
      <c r="O2011" s="31">
        <f t="shared" si="300"/>
        <v>0</v>
      </c>
      <c r="P2011" s="31">
        <f t="shared" si="300"/>
        <v>0</v>
      </c>
      <c r="Q2011" s="55" t="e">
        <f t="shared" si="304"/>
        <v>#DIV/0!</v>
      </c>
      <c r="R2011" s="55" t="e">
        <f t="shared" si="305"/>
        <v>#DIV/0!</v>
      </c>
      <c r="S2011" s="55" t="e">
        <f t="shared" si="306"/>
        <v>#DIV/0!</v>
      </c>
      <c r="T2011" s="55" t="e">
        <f t="shared" si="307"/>
        <v>#DIV/0!</v>
      </c>
      <c r="U2011" s="33" t="e">
        <f>M2011/#REF!%</f>
        <v>#REF!</v>
      </c>
      <c r="V2011" s="19"/>
    </row>
    <row r="2012" spans="1:22" ht="27.6" hidden="1" x14ac:dyDescent="0.3">
      <c r="A2012" s="76"/>
      <c r="B2012" s="34" t="s">
        <v>241</v>
      </c>
      <c r="C2012" s="39" t="s">
        <v>341</v>
      </c>
      <c r="D2012" s="31">
        <f t="shared" si="293"/>
        <v>0</v>
      </c>
      <c r="E2012" s="131">
        <f t="shared" si="301"/>
        <v>0</v>
      </c>
      <c r="F2012" s="31">
        <f t="shared" si="293"/>
        <v>0</v>
      </c>
      <c r="G2012" s="31">
        <f t="shared" si="298"/>
        <v>0</v>
      </c>
      <c r="H2012" s="31">
        <f t="shared" si="298"/>
        <v>0</v>
      </c>
      <c r="I2012" s="131">
        <f t="shared" si="302"/>
        <v>0</v>
      </c>
      <c r="J2012" s="31">
        <f t="shared" si="299"/>
        <v>0</v>
      </c>
      <c r="K2012" s="31">
        <f t="shared" si="299"/>
        <v>0</v>
      </c>
      <c r="L2012" s="31">
        <f t="shared" si="299"/>
        <v>0</v>
      </c>
      <c r="M2012" s="131">
        <f t="shared" si="303"/>
        <v>0</v>
      </c>
      <c r="N2012" s="31">
        <f t="shared" si="300"/>
        <v>0</v>
      </c>
      <c r="O2012" s="31">
        <f t="shared" si="300"/>
        <v>0</v>
      </c>
      <c r="P2012" s="31">
        <f t="shared" si="300"/>
        <v>0</v>
      </c>
      <c r="Q2012" s="55" t="e">
        <f t="shared" si="304"/>
        <v>#DIV/0!</v>
      </c>
      <c r="R2012" s="55" t="e">
        <f t="shared" si="305"/>
        <v>#DIV/0!</v>
      </c>
      <c r="S2012" s="55" t="e">
        <f t="shared" si="306"/>
        <v>#DIV/0!</v>
      </c>
      <c r="T2012" s="55" t="e">
        <f t="shared" si="307"/>
        <v>#DIV/0!</v>
      </c>
      <c r="U2012" s="33" t="e">
        <f>M2012/#REF!%</f>
        <v>#REF!</v>
      </c>
      <c r="V2012" s="19"/>
    </row>
    <row r="2013" spans="1:22" ht="27.6" hidden="1" x14ac:dyDescent="0.3">
      <c r="A2013" s="76"/>
      <c r="B2013" s="34" t="s">
        <v>242</v>
      </c>
      <c r="C2013" s="39" t="s">
        <v>342</v>
      </c>
      <c r="D2013" s="31">
        <f t="shared" si="293"/>
        <v>0</v>
      </c>
      <c r="E2013" s="131">
        <f t="shared" si="301"/>
        <v>0</v>
      </c>
      <c r="F2013" s="31">
        <f t="shared" si="293"/>
        <v>0</v>
      </c>
      <c r="G2013" s="31">
        <f t="shared" si="298"/>
        <v>0</v>
      </c>
      <c r="H2013" s="31">
        <f t="shared" si="298"/>
        <v>0</v>
      </c>
      <c r="I2013" s="131">
        <f t="shared" si="302"/>
        <v>0</v>
      </c>
      <c r="J2013" s="31">
        <f t="shared" si="299"/>
        <v>0</v>
      </c>
      <c r="K2013" s="31">
        <f t="shared" si="299"/>
        <v>0</v>
      </c>
      <c r="L2013" s="31">
        <f t="shared" si="299"/>
        <v>0</v>
      </c>
      <c r="M2013" s="131">
        <f t="shared" si="303"/>
        <v>0</v>
      </c>
      <c r="N2013" s="31">
        <f t="shared" si="300"/>
        <v>0</v>
      </c>
      <c r="O2013" s="31">
        <f t="shared" si="300"/>
        <v>0</v>
      </c>
      <c r="P2013" s="31">
        <f t="shared" si="300"/>
        <v>0</v>
      </c>
      <c r="Q2013" s="55" t="e">
        <f t="shared" si="304"/>
        <v>#DIV/0!</v>
      </c>
      <c r="R2013" s="55" t="e">
        <f t="shared" si="305"/>
        <v>#DIV/0!</v>
      </c>
      <c r="S2013" s="55" t="e">
        <f t="shared" si="306"/>
        <v>#DIV/0!</v>
      </c>
      <c r="T2013" s="55" t="e">
        <f t="shared" si="307"/>
        <v>#DIV/0!</v>
      </c>
      <c r="U2013" s="33" t="e">
        <f>M2013/#REF!%</f>
        <v>#REF!</v>
      </c>
      <c r="V2013" s="19"/>
    </row>
    <row r="2014" spans="1:22" ht="27.6" hidden="1" x14ac:dyDescent="0.3">
      <c r="A2014" s="76"/>
      <c r="B2014" s="34" t="s">
        <v>243</v>
      </c>
      <c r="C2014" s="39" t="s">
        <v>343</v>
      </c>
      <c r="D2014" s="31">
        <f t="shared" si="293"/>
        <v>199.1</v>
      </c>
      <c r="E2014" s="131">
        <f t="shared" si="301"/>
        <v>199.1</v>
      </c>
      <c r="F2014" s="31">
        <f t="shared" si="293"/>
        <v>199.1</v>
      </c>
      <c r="G2014" s="31">
        <f t="shared" ref="G2014:H2017" si="308">G2071+G2134</f>
        <v>0</v>
      </c>
      <c r="H2014" s="31">
        <f t="shared" si="308"/>
        <v>0</v>
      </c>
      <c r="I2014" s="131">
        <f t="shared" si="302"/>
        <v>98.7</v>
      </c>
      <c r="J2014" s="31">
        <f t="shared" ref="J2014:L2017" si="309">J2071+J2134</f>
        <v>98.7</v>
      </c>
      <c r="K2014" s="31">
        <f t="shared" si="309"/>
        <v>0</v>
      </c>
      <c r="L2014" s="31">
        <f t="shared" si="309"/>
        <v>0</v>
      </c>
      <c r="M2014" s="131">
        <f t="shared" si="303"/>
        <v>82.457250000000002</v>
      </c>
      <c r="N2014" s="31">
        <f t="shared" ref="N2014:P2017" si="310">N2071+N2134</f>
        <v>82.457250000000002</v>
      </c>
      <c r="O2014" s="31">
        <f t="shared" si="310"/>
        <v>0</v>
      </c>
      <c r="P2014" s="31">
        <f t="shared" si="310"/>
        <v>0</v>
      </c>
      <c r="Q2014" s="55">
        <f t="shared" si="304"/>
        <v>83.543313069908805</v>
      </c>
      <c r="R2014" s="55">
        <f t="shared" si="305"/>
        <v>83.543313069908805</v>
      </c>
      <c r="S2014" s="55" t="e">
        <f t="shared" si="306"/>
        <v>#DIV/0!</v>
      </c>
      <c r="T2014" s="55" t="e">
        <f t="shared" si="307"/>
        <v>#DIV/0!</v>
      </c>
      <c r="U2014" s="33" t="e">
        <f>M2014/#REF!%</f>
        <v>#REF!</v>
      </c>
      <c r="V2014" s="19"/>
    </row>
    <row r="2015" spans="1:22" ht="27.6" hidden="1" x14ac:dyDescent="0.3">
      <c r="A2015" s="76"/>
      <c r="B2015" s="34" t="s">
        <v>244</v>
      </c>
      <c r="C2015" s="39" t="s">
        <v>344</v>
      </c>
      <c r="D2015" s="31">
        <f t="shared" si="293"/>
        <v>0</v>
      </c>
      <c r="E2015" s="131">
        <f t="shared" si="301"/>
        <v>0</v>
      </c>
      <c r="F2015" s="31">
        <f t="shared" si="293"/>
        <v>0</v>
      </c>
      <c r="G2015" s="31">
        <f t="shared" si="308"/>
        <v>0</v>
      </c>
      <c r="H2015" s="31">
        <f t="shared" si="308"/>
        <v>0</v>
      </c>
      <c r="I2015" s="131">
        <f t="shared" si="302"/>
        <v>0</v>
      </c>
      <c r="J2015" s="31">
        <f t="shared" si="309"/>
        <v>0</v>
      </c>
      <c r="K2015" s="31">
        <f t="shared" si="309"/>
        <v>0</v>
      </c>
      <c r="L2015" s="31">
        <f t="shared" si="309"/>
        <v>0</v>
      </c>
      <c r="M2015" s="131">
        <f t="shared" si="303"/>
        <v>0</v>
      </c>
      <c r="N2015" s="31">
        <f t="shared" si="310"/>
        <v>0</v>
      </c>
      <c r="O2015" s="31">
        <f t="shared" si="310"/>
        <v>0</v>
      </c>
      <c r="P2015" s="31">
        <f t="shared" si="310"/>
        <v>0</v>
      </c>
      <c r="Q2015" s="55" t="e">
        <f t="shared" si="304"/>
        <v>#DIV/0!</v>
      </c>
      <c r="R2015" s="55" t="e">
        <f t="shared" si="305"/>
        <v>#DIV/0!</v>
      </c>
      <c r="S2015" s="55" t="e">
        <f t="shared" si="306"/>
        <v>#DIV/0!</v>
      </c>
      <c r="T2015" s="55" t="e">
        <f t="shared" si="307"/>
        <v>#DIV/0!</v>
      </c>
      <c r="U2015" s="33" t="e">
        <f>M2015/#REF!%</f>
        <v>#REF!</v>
      </c>
      <c r="V2015" s="19"/>
    </row>
    <row r="2016" spans="1:22" ht="27.6" hidden="1" x14ac:dyDescent="0.3">
      <c r="A2016" s="76"/>
      <c r="B2016" s="34" t="s">
        <v>245</v>
      </c>
      <c r="C2016" s="39" t="s">
        <v>345</v>
      </c>
      <c r="D2016" s="31">
        <f t="shared" si="293"/>
        <v>1.5</v>
      </c>
      <c r="E2016" s="131">
        <f t="shared" si="301"/>
        <v>1.5</v>
      </c>
      <c r="F2016" s="31">
        <f t="shared" si="293"/>
        <v>1.5</v>
      </c>
      <c r="G2016" s="31">
        <f t="shared" si="308"/>
        <v>0</v>
      </c>
      <c r="H2016" s="31">
        <f t="shared" si="308"/>
        <v>0</v>
      </c>
      <c r="I2016" s="131">
        <f t="shared" si="302"/>
        <v>1.5</v>
      </c>
      <c r="J2016" s="31">
        <f t="shared" si="309"/>
        <v>1.5</v>
      </c>
      <c r="K2016" s="31">
        <f t="shared" si="309"/>
        <v>0</v>
      </c>
      <c r="L2016" s="31">
        <f t="shared" si="309"/>
        <v>0</v>
      </c>
      <c r="M2016" s="131">
        <f t="shared" si="303"/>
        <v>0</v>
      </c>
      <c r="N2016" s="31">
        <f t="shared" si="310"/>
        <v>0</v>
      </c>
      <c r="O2016" s="31">
        <f t="shared" si="310"/>
        <v>0</v>
      </c>
      <c r="P2016" s="31">
        <f t="shared" si="310"/>
        <v>0</v>
      </c>
      <c r="Q2016" s="55">
        <f t="shared" si="304"/>
        <v>0</v>
      </c>
      <c r="R2016" s="55">
        <f t="shared" si="305"/>
        <v>0</v>
      </c>
      <c r="S2016" s="55" t="e">
        <f t="shared" si="306"/>
        <v>#DIV/0!</v>
      </c>
      <c r="T2016" s="55" t="e">
        <f t="shared" si="307"/>
        <v>#DIV/0!</v>
      </c>
      <c r="U2016" s="33" t="e">
        <f>M2016/#REF!%</f>
        <v>#REF!</v>
      </c>
      <c r="V2016" s="19"/>
    </row>
    <row r="2017" spans="1:22" ht="69" hidden="1" x14ac:dyDescent="0.3">
      <c r="A2017" s="76"/>
      <c r="B2017" s="34" t="s">
        <v>246</v>
      </c>
      <c r="C2017" s="39" t="s">
        <v>346</v>
      </c>
      <c r="D2017" s="31">
        <f t="shared" si="293"/>
        <v>0</v>
      </c>
      <c r="E2017" s="131">
        <f t="shared" si="301"/>
        <v>0</v>
      </c>
      <c r="F2017" s="31">
        <f t="shared" si="293"/>
        <v>0</v>
      </c>
      <c r="G2017" s="31">
        <f t="shared" si="308"/>
        <v>0</v>
      </c>
      <c r="H2017" s="31">
        <f t="shared" si="308"/>
        <v>0</v>
      </c>
      <c r="I2017" s="131">
        <f t="shared" si="302"/>
        <v>0</v>
      </c>
      <c r="J2017" s="31">
        <f t="shared" si="309"/>
        <v>0</v>
      </c>
      <c r="K2017" s="31">
        <f t="shared" si="309"/>
        <v>0</v>
      </c>
      <c r="L2017" s="31">
        <f t="shared" si="309"/>
        <v>0</v>
      </c>
      <c r="M2017" s="131">
        <f t="shared" si="303"/>
        <v>0</v>
      </c>
      <c r="N2017" s="31">
        <f t="shared" si="310"/>
        <v>0</v>
      </c>
      <c r="O2017" s="31">
        <f t="shared" si="310"/>
        <v>0</v>
      </c>
      <c r="P2017" s="31">
        <f t="shared" si="310"/>
        <v>0</v>
      </c>
      <c r="Q2017" s="55" t="e">
        <f t="shared" si="304"/>
        <v>#DIV/0!</v>
      </c>
      <c r="R2017" s="55" t="e">
        <f t="shared" si="305"/>
        <v>#DIV/0!</v>
      </c>
      <c r="S2017" s="55" t="e">
        <f t="shared" si="306"/>
        <v>#DIV/0!</v>
      </c>
      <c r="T2017" s="55" t="e">
        <f t="shared" si="307"/>
        <v>#DIV/0!</v>
      </c>
      <c r="U2017" s="33" t="e">
        <f>M2017/#REF!%</f>
        <v>#REF!</v>
      </c>
      <c r="V2017" s="19"/>
    </row>
    <row r="2018" spans="1:22" ht="13.8" x14ac:dyDescent="0.3">
      <c r="A2018" s="76"/>
      <c r="B2018" s="34" t="s">
        <v>247</v>
      </c>
      <c r="C2018" s="37" t="s">
        <v>44</v>
      </c>
      <c r="D2018" s="31">
        <f>D2071</f>
        <v>199.1</v>
      </c>
      <c r="E2018" s="131">
        <f t="shared" si="301"/>
        <v>199.1</v>
      </c>
      <c r="F2018" s="31">
        <f>F2071</f>
        <v>199.1</v>
      </c>
      <c r="G2018" s="31">
        <f>G2071</f>
        <v>0</v>
      </c>
      <c r="H2018" s="31">
        <f>H2071</f>
        <v>0</v>
      </c>
      <c r="I2018" s="131">
        <f t="shared" si="302"/>
        <v>98.7</v>
      </c>
      <c r="J2018" s="31">
        <f>J2071</f>
        <v>98.7</v>
      </c>
      <c r="K2018" s="31">
        <f>K2071</f>
        <v>0</v>
      </c>
      <c r="L2018" s="31">
        <f>L2071</f>
        <v>0</v>
      </c>
      <c r="M2018" s="131">
        <f t="shared" si="303"/>
        <v>82.457250000000002</v>
      </c>
      <c r="N2018" s="31">
        <f>N2071</f>
        <v>82.457250000000002</v>
      </c>
      <c r="O2018" s="31">
        <f>O2071</f>
        <v>0</v>
      </c>
      <c r="P2018" s="31">
        <f>P2071</f>
        <v>0</v>
      </c>
      <c r="Q2018" s="55">
        <f t="shared" si="304"/>
        <v>83.543313069908805</v>
      </c>
      <c r="R2018" s="55">
        <f t="shared" si="305"/>
        <v>83.543313069908805</v>
      </c>
      <c r="S2018" s="55" t="e">
        <f t="shared" si="306"/>
        <v>#DIV/0!</v>
      </c>
      <c r="T2018" s="55" t="e">
        <f t="shared" si="307"/>
        <v>#DIV/0!</v>
      </c>
      <c r="U2018" s="33" t="e">
        <f>M2018/#REF!%</f>
        <v>#REF!</v>
      </c>
      <c r="V2018" s="19"/>
    </row>
    <row r="2019" spans="1:22" ht="13.8" hidden="1" x14ac:dyDescent="0.3">
      <c r="A2019" s="76"/>
      <c r="B2019" s="34"/>
      <c r="C2019" s="37" t="s">
        <v>348</v>
      </c>
      <c r="D2019" s="31">
        <f t="shared" si="293"/>
        <v>0</v>
      </c>
      <c r="E2019" s="131">
        <f t="shared" si="301"/>
        <v>0</v>
      </c>
      <c r="F2019" s="31">
        <f t="shared" si="293"/>
        <v>0</v>
      </c>
      <c r="G2019" s="31">
        <f>G2076+G2139</f>
        <v>0</v>
      </c>
      <c r="H2019" s="31">
        <f>H2076+H2139</f>
        <v>0</v>
      </c>
      <c r="I2019" s="131">
        <f t="shared" si="302"/>
        <v>0</v>
      </c>
      <c r="J2019" s="31">
        <f>J2076+J2139</f>
        <v>0</v>
      </c>
      <c r="K2019" s="31">
        <f>K2076+K2139</f>
        <v>0</v>
      </c>
      <c r="L2019" s="31">
        <f>L2076+L2139</f>
        <v>0</v>
      </c>
      <c r="M2019" s="131">
        <f t="shared" si="303"/>
        <v>0</v>
      </c>
      <c r="N2019" s="31">
        <f>N2076+N2139</f>
        <v>0</v>
      </c>
      <c r="O2019" s="31">
        <f>O2076+O2139</f>
        <v>0</v>
      </c>
      <c r="P2019" s="31">
        <f>P2076+P2139</f>
        <v>0</v>
      </c>
      <c r="Q2019" s="55" t="e">
        <f t="shared" si="304"/>
        <v>#DIV/0!</v>
      </c>
      <c r="R2019" s="55" t="e">
        <f t="shared" si="305"/>
        <v>#DIV/0!</v>
      </c>
      <c r="S2019" s="55" t="e">
        <f t="shared" si="306"/>
        <v>#DIV/0!</v>
      </c>
      <c r="T2019" s="55" t="e">
        <f t="shared" si="307"/>
        <v>#DIV/0!</v>
      </c>
      <c r="U2019" s="33" t="e">
        <f>M2019/#REF!%</f>
        <v>#REF!</v>
      </c>
      <c r="V2019" s="19"/>
    </row>
    <row r="2020" spans="1:22" ht="13.8" x14ac:dyDescent="0.3">
      <c r="A2020" s="76"/>
      <c r="B2020" s="34" t="s">
        <v>261</v>
      </c>
      <c r="C2020" s="37" t="s">
        <v>684</v>
      </c>
      <c r="D2020" s="31">
        <f>D2072+D2090</f>
        <v>40</v>
      </c>
      <c r="E2020" s="131">
        <f t="shared" si="301"/>
        <v>88.2</v>
      </c>
      <c r="F2020" s="31">
        <f>F2072+F2090</f>
        <v>88.2</v>
      </c>
      <c r="G2020" s="31">
        <f>G2072+G2090</f>
        <v>0</v>
      </c>
      <c r="H2020" s="31">
        <f>H2072+H2090</f>
        <v>0</v>
      </c>
      <c r="I2020" s="131">
        <f t="shared" si="302"/>
        <v>58.2</v>
      </c>
      <c r="J2020" s="31">
        <f>J2072+J2090</f>
        <v>58.2</v>
      </c>
      <c r="K2020" s="31">
        <f>K2072+K2090</f>
        <v>0</v>
      </c>
      <c r="L2020" s="31">
        <f>L2072+L2090</f>
        <v>0</v>
      </c>
      <c r="M2020" s="131">
        <f t="shared" si="303"/>
        <v>39.588000000000001</v>
      </c>
      <c r="N2020" s="31">
        <f>N2072+N2090</f>
        <v>39.588000000000001</v>
      </c>
      <c r="O2020" s="31">
        <f>O2072+O2090</f>
        <v>0</v>
      </c>
      <c r="P2020" s="31">
        <f>P2072+P2090</f>
        <v>0</v>
      </c>
      <c r="Q2020" s="55">
        <f t="shared" si="304"/>
        <v>68.020618556701024</v>
      </c>
      <c r="R2020" s="55">
        <f t="shared" si="305"/>
        <v>68.020618556701024</v>
      </c>
      <c r="S2020" s="55" t="e">
        <f t="shared" si="306"/>
        <v>#DIV/0!</v>
      </c>
      <c r="T2020" s="55" t="e">
        <f t="shared" si="307"/>
        <v>#DIV/0!</v>
      </c>
      <c r="U2020" s="33" t="e">
        <f>M2020/#REF!%</f>
        <v>#REF!</v>
      </c>
      <c r="V2020" s="19"/>
    </row>
    <row r="2021" spans="1:22" ht="27.6" x14ac:dyDescent="0.3">
      <c r="A2021" s="76"/>
      <c r="B2021" s="34" t="s">
        <v>145</v>
      </c>
      <c r="C2021" s="36" t="s">
        <v>9</v>
      </c>
      <c r="D2021" s="31">
        <f>D2073</f>
        <v>1.5</v>
      </c>
      <c r="E2021" s="131">
        <f t="shared" si="301"/>
        <v>1.5</v>
      </c>
      <c r="F2021" s="31">
        <f>F2073</f>
        <v>1.5</v>
      </c>
      <c r="G2021" s="31">
        <f>G2073</f>
        <v>0</v>
      </c>
      <c r="H2021" s="31">
        <f>H2073</f>
        <v>0</v>
      </c>
      <c r="I2021" s="131">
        <f t="shared" si="302"/>
        <v>1.5</v>
      </c>
      <c r="J2021" s="31">
        <f>J2073</f>
        <v>1.5</v>
      </c>
      <c r="K2021" s="31">
        <f>K2073</f>
        <v>0</v>
      </c>
      <c r="L2021" s="31">
        <f>L2073</f>
        <v>0</v>
      </c>
      <c r="M2021" s="131">
        <f t="shared" si="303"/>
        <v>0</v>
      </c>
      <c r="N2021" s="31">
        <f>N2073</f>
        <v>0</v>
      </c>
      <c r="O2021" s="31">
        <f>O2073</f>
        <v>0</v>
      </c>
      <c r="P2021" s="31">
        <f>P2073</f>
        <v>0</v>
      </c>
      <c r="Q2021" s="55">
        <f t="shared" si="304"/>
        <v>0</v>
      </c>
      <c r="R2021" s="55">
        <f t="shared" si="305"/>
        <v>0</v>
      </c>
      <c r="S2021" s="55" t="e">
        <f t="shared" si="306"/>
        <v>#DIV/0!</v>
      </c>
      <c r="T2021" s="55" t="e">
        <f t="shared" si="307"/>
        <v>#DIV/0!</v>
      </c>
      <c r="U2021" s="33" t="e">
        <f>M2021/#REF!%</f>
        <v>#REF!</v>
      </c>
      <c r="V2021" s="19"/>
    </row>
    <row r="2022" spans="1:22" ht="13.8" hidden="1" x14ac:dyDescent="0.3">
      <c r="A2022" s="76"/>
      <c r="B2022" s="34"/>
      <c r="C2022" s="36" t="s">
        <v>424</v>
      </c>
      <c r="D2022" s="95"/>
      <c r="E2022" s="131">
        <f t="shared" si="301"/>
        <v>0</v>
      </c>
      <c r="F2022" s="95"/>
      <c r="G2022" s="95"/>
      <c r="H2022" s="95"/>
      <c r="I2022" s="131">
        <f t="shared" si="302"/>
        <v>0</v>
      </c>
      <c r="J2022" s="95"/>
      <c r="K2022" s="95"/>
      <c r="L2022" s="95"/>
      <c r="M2022" s="131">
        <f t="shared" si="303"/>
        <v>0</v>
      </c>
      <c r="N2022" s="95"/>
      <c r="O2022" s="95"/>
      <c r="P2022" s="95"/>
      <c r="Q2022" s="55" t="e">
        <f t="shared" si="304"/>
        <v>#DIV/0!</v>
      </c>
      <c r="R2022" s="55" t="e">
        <f t="shared" si="305"/>
        <v>#DIV/0!</v>
      </c>
      <c r="S2022" s="55" t="e">
        <f t="shared" si="306"/>
        <v>#DIV/0!</v>
      </c>
      <c r="T2022" s="55" t="e">
        <f t="shared" si="307"/>
        <v>#DIV/0!</v>
      </c>
      <c r="U2022" s="33" t="e">
        <f>M2022/#REF!%</f>
        <v>#REF!</v>
      </c>
    </row>
    <row r="2023" spans="1:22" ht="52.5" customHeight="1" x14ac:dyDescent="0.3">
      <c r="A2023" s="76" t="s">
        <v>766</v>
      </c>
      <c r="B2023" s="30"/>
      <c r="C2023" s="123" t="s">
        <v>995</v>
      </c>
      <c r="D2023" s="31">
        <f>D2024+D2073</f>
        <v>200.6</v>
      </c>
      <c r="E2023" s="131">
        <f t="shared" si="301"/>
        <v>200.6</v>
      </c>
      <c r="F2023" s="31">
        <f>F2024+F2073</f>
        <v>200.6</v>
      </c>
      <c r="G2023" s="31">
        <f>G2024+G2073</f>
        <v>0</v>
      </c>
      <c r="H2023" s="31">
        <f>H2024+H2073</f>
        <v>0</v>
      </c>
      <c r="I2023" s="131">
        <f t="shared" si="302"/>
        <v>100.2</v>
      </c>
      <c r="J2023" s="31">
        <f>J2024+J2073</f>
        <v>100.2</v>
      </c>
      <c r="K2023" s="31">
        <f>K2024+K2073</f>
        <v>0</v>
      </c>
      <c r="L2023" s="31">
        <f>L2024+L2073</f>
        <v>0</v>
      </c>
      <c r="M2023" s="131">
        <f t="shared" si="303"/>
        <v>82.457250000000002</v>
      </c>
      <c r="N2023" s="31">
        <f>N2024+N2073</f>
        <v>82.457250000000002</v>
      </c>
      <c r="O2023" s="31">
        <f>O2024+O2073</f>
        <v>0</v>
      </c>
      <c r="P2023" s="31">
        <f>P2024+P2073</f>
        <v>0</v>
      </c>
      <c r="Q2023" s="55">
        <f t="shared" si="304"/>
        <v>82.292664670658681</v>
      </c>
      <c r="R2023" s="55">
        <f t="shared" si="305"/>
        <v>82.292664670658681</v>
      </c>
      <c r="S2023" s="55" t="e">
        <f t="shared" si="306"/>
        <v>#DIV/0!</v>
      </c>
      <c r="T2023" s="55" t="e">
        <f t="shared" si="307"/>
        <v>#DIV/0!</v>
      </c>
      <c r="U2023" s="33" t="e">
        <f>M2023/#REF!%</f>
        <v>#REF!</v>
      </c>
    </row>
    <row r="2024" spans="1:22" ht="13.8" x14ac:dyDescent="0.3">
      <c r="A2024" s="76"/>
      <c r="B2024" s="34" t="s">
        <v>61</v>
      </c>
      <c r="C2024" s="36" t="s">
        <v>7</v>
      </c>
      <c r="D2024" s="95">
        <f>D2025+D2026+D2071+D2072</f>
        <v>199.1</v>
      </c>
      <c r="E2024" s="131">
        <f t="shared" si="301"/>
        <v>199.1</v>
      </c>
      <c r="F2024" s="95">
        <f>F2025+F2026+F2071+F2072</f>
        <v>199.1</v>
      </c>
      <c r="G2024" s="95">
        <f>G2025+G2026+G2071+G2072</f>
        <v>0</v>
      </c>
      <c r="H2024" s="95">
        <f>H2025+H2026+H2071+H2072</f>
        <v>0</v>
      </c>
      <c r="I2024" s="131">
        <f t="shared" si="302"/>
        <v>98.7</v>
      </c>
      <c r="J2024" s="95">
        <f>J2025+J2026+J2071+J2072</f>
        <v>98.7</v>
      </c>
      <c r="K2024" s="95">
        <f>K2025+K2026+K2071+K2072</f>
        <v>0</v>
      </c>
      <c r="L2024" s="95">
        <f>L2025+L2026+L2071+L2072</f>
        <v>0</v>
      </c>
      <c r="M2024" s="131">
        <f t="shared" si="303"/>
        <v>82.457250000000002</v>
      </c>
      <c r="N2024" s="95">
        <f>N2025+N2026+N2071+N2072</f>
        <v>82.457250000000002</v>
      </c>
      <c r="O2024" s="95">
        <f>O2025+O2026+O2071+O2072</f>
        <v>0</v>
      </c>
      <c r="P2024" s="95">
        <f>P2025+P2026+P2071+P2072</f>
        <v>0</v>
      </c>
      <c r="Q2024" s="55">
        <f t="shared" si="304"/>
        <v>83.543313069908805</v>
      </c>
      <c r="R2024" s="55">
        <f t="shared" si="305"/>
        <v>83.543313069908805</v>
      </c>
      <c r="S2024" s="55" t="e">
        <f t="shared" si="306"/>
        <v>#DIV/0!</v>
      </c>
      <c r="T2024" s="55" t="e">
        <f t="shared" si="307"/>
        <v>#DIV/0!</v>
      </c>
      <c r="U2024" s="33" t="e">
        <f>M2024/#REF!%</f>
        <v>#REF!</v>
      </c>
    </row>
    <row r="2025" spans="1:22" ht="13.8" hidden="1" x14ac:dyDescent="0.3">
      <c r="A2025" s="76"/>
      <c r="B2025" s="34" t="s">
        <v>197</v>
      </c>
      <c r="C2025" s="37" t="s">
        <v>34</v>
      </c>
      <c r="D2025" s="95"/>
      <c r="E2025" s="131">
        <f t="shared" si="301"/>
        <v>0</v>
      </c>
      <c r="F2025" s="95"/>
      <c r="G2025" s="95"/>
      <c r="H2025" s="95"/>
      <c r="I2025" s="131">
        <f t="shared" si="302"/>
        <v>0</v>
      </c>
      <c r="J2025" s="95"/>
      <c r="K2025" s="95"/>
      <c r="L2025" s="95"/>
      <c r="M2025" s="131">
        <f t="shared" si="303"/>
        <v>0</v>
      </c>
      <c r="N2025" s="95"/>
      <c r="O2025" s="95"/>
      <c r="P2025" s="95"/>
      <c r="Q2025" s="55" t="e">
        <f t="shared" si="304"/>
        <v>#DIV/0!</v>
      </c>
      <c r="R2025" s="55" t="e">
        <f t="shared" si="305"/>
        <v>#DIV/0!</v>
      </c>
      <c r="S2025" s="55" t="e">
        <f t="shared" si="306"/>
        <v>#DIV/0!</v>
      </c>
      <c r="T2025" s="55" t="e">
        <f t="shared" si="307"/>
        <v>#DIV/0!</v>
      </c>
      <c r="U2025" s="33" t="e">
        <f>M2025/#REF!%</f>
        <v>#REF!</v>
      </c>
    </row>
    <row r="2026" spans="1:22" ht="27.6" x14ac:dyDescent="0.3">
      <c r="A2026" s="76"/>
      <c r="B2026" s="34" t="s">
        <v>202</v>
      </c>
      <c r="C2026" s="37" t="s">
        <v>36</v>
      </c>
      <c r="D2026" s="95"/>
      <c r="E2026" s="131">
        <f t="shared" si="301"/>
        <v>0</v>
      </c>
      <c r="F2026" s="95"/>
      <c r="G2026" s="95"/>
      <c r="H2026" s="95"/>
      <c r="I2026" s="131">
        <f t="shared" si="302"/>
        <v>0</v>
      </c>
      <c r="J2026" s="95"/>
      <c r="K2026" s="95"/>
      <c r="L2026" s="95"/>
      <c r="M2026" s="131">
        <f t="shared" si="303"/>
        <v>0</v>
      </c>
      <c r="N2026" s="95"/>
      <c r="O2026" s="95"/>
      <c r="P2026" s="95"/>
      <c r="Q2026" s="55" t="e">
        <f t="shared" si="304"/>
        <v>#DIV/0!</v>
      </c>
      <c r="R2026" s="55" t="e">
        <f t="shared" si="305"/>
        <v>#DIV/0!</v>
      </c>
      <c r="S2026" s="55" t="e">
        <f t="shared" si="306"/>
        <v>#DIV/0!</v>
      </c>
      <c r="T2026" s="55" t="e">
        <f t="shared" si="307"/>
        <v>#DIV/0!</v>
      </c>
      <c r="U2026" s="33" t="e">
        <f>M2026/#REF!%</f>
        <v>#REF!</v>
      </c>
    </row>
    <row r="2027" spans="1:22" ht="41.4" hidden="1" x14ac:dyDescent="0.3">
      <c r="A2027" s="76"/>
      <c r="B2027" s="34" t="s">
        <v>203</v>
      </c>
      <c r="C2027" s="38" t="s">
        <v>177</v>
      </c>
      <c r="D2027" s="95"/>
      <c r="E2027" s="131">
        <f t="shared" si="301"/>
        <v>0</v>
      </c>
      <c r="F2027" s="95"/>
      <c r="G2027" s="95"/>
      <c r="H2027" s="95"/>
      <c r="I2027" s="131">
        <f t="shared" si="302"/>
        <v>0</v>
      </c>
      <c r="J2027" s="95"/>
      <c r="K2027" s="95"/>
      <c r="L2027" s="95"/>
      <c r="M2027" s="131">
        <f t="shared" si="303"/>
        <v>0</v>
      </c>
      <c r="N2027" s="95"/>
      <c r="O2027" s="95"/>
      <c r="P2027" s="95"/>
      <c r="Q2027" s="55" t="e">
        <f t="shared" si="304"/>
        <v>#DIV/0!</v>
      </c>
      <c r="R2027" s="55" t="e">
        <f t="shared" si="305"/>
        <v>#DIV/0!</v>
      </c>
      <c r="S2027" s="55" t="e">
        <f t="shared" si="306"/>
        <v>#DIV/0!</v>
      </c>
      <c r="T2027" s="55" t="e">
        <f t="shared" si="307"/>
        <v>#DIV/0!</v>
      </c>
      <c r="U2027" s="33" t="e">
        <f>M2027/#REF!%</f>
        <v>#REF!</v>
      </c>
    </row>
    <row r="2028" spans="1:22" ht="13.8" hidden="1" x14ac:dyDescent="0.3">
      <c r="A2028" s="76"/>
      <c r="B2028" s="34" t="s">
        <v>204</v>
      </c>
      <c r="C2028" s="38" t="s">
        <v>178</v>
      </c>
      <c r="D2028" s="95"/>
      <c r="E2028" s="131">
        <f t="shared" si="301"/>
        <v>0</v>
      </c>
      <c r="F2028" s="95"/>
      <c r="G2028" s="95"/>
      <c r="H2028" s="95"/>
      <c r="I2028" s="131">
        <f t="shared" si="302"/>
        <v>0</v>
      </c>
      <c r="J2028" s="95"/>
      <c r="K2028" s="95"/>
      <c r="L2028" s="95"/>
      <c r="M2028" s="131">
        <f t="shared" si="303"/>
        <v>0</v>
      </c>
      <c r="N2028" s="95"/>
      <c r="O2028" s="95"/>
      <c r="P2028" s="95"/>
      <c r="Q2028" s="55" t="e">
        <f t="shared" si="304"/>
        <v>#DIV/0!</v>
      </c>
      <c r="R2028" s="55" t="e">
        <f t="shared" si="305"/>
        <v>#DIV/0!</v>
      </c>
      <c r="S2028" s="55" t="e">
        <f t="shared" si="306"/>
        <v>#DIV/0!</v>
      </c>
      <c r="T2028" s="55" t="e">
        <f t="shared" si="307"/>
        <v>#DIV/0!</v>
      </c>
      <c r="U2028" s="33" t="e">
        <f>M2028/#REF!%</f>
        <v>#REF!</v>
      </c>
    </row>
    <row r="2029" spans="1:22" ht="27.6" hidden="1" x14ac:dyDescent="0.3">
      <c r="A2029" s="76"/>
      <c r="B2029" s="34" t="s">
        <v>205</v>
      </c>
      <c r="C2029" s="39" t="s">
        <v>179</v>
      </c>
      <c r="D2029" s="95"/>
      <c r="E2029" s="131">
        <f t="shared" si="301"/>
        <v>0</v>
      </c>
      <c r="F2029" s="95"/>
      <c r="G2029" s="95"/>
      <c r="H2029" s="95"/>
      <c r="I2029" s="131">
        <f t="shared" si="302"/>
        <v>0</v>
      </c>
      <c r="J2029" s="95"/>
      <c r="K2029" s="95"/>
      <c r="L2029" s="95"/>
      <c r="M2029" s="131">
        <f t="shared" si="303"/>
        <v>0</v>
      </c>
      <c r="N2029" s="95"/>
      <c r="O2029" s="95"/>
      <c r="P2029" s="95"/>
      <c r="Q2029" s="55" t="e">
        <f t="shared" si="304"/>
        <v>#DIV/0!</v>
      </c>
      <c r="R2029" s="55" t="e">
        <f t="shared" si="305"/>
        <v>#DIV/0!</v>
      </c>
      <c r="S2029" s="55" t="e">
        <f t="shared" si="306"/>
        <v>#DIV/0!</v>
      </c>
      <c r="T2029" s="55" t="e">
        <f t="shared" si="307"/>
        <v>#DIV/0!</v>
      </c>
      <c r="U2029" s="33" t="e">
        <f>M2029/#REF!%</f>
        <v>#REF!</v>
      </c>
    </row>
    <row r="2030" spans="1:22" ht="27.6" hidden="1" x14ac:dyDescent="0.3">
      <c r="A2030" s="76"/>
      <c r="B2030" s="34" t="s">
        <v>206</v>
      </c>
      <c r="C2030" s="39" t="s">
        <v>180</v>
      </c>
      <c r="D2030" s="95"/>
      <c r="E2030" s="131">
        <f t="shared" si="301"/>
        <v>0</v>
      </c>
      <c r="F2030" s="95"/>
      <c r="G2030" s="95"/>
      <c r="H2030" s="95"/>
      <c r="I2030" s="131">
        <f t="shared" si="302"/>
        <v>0</v>
      </c>
      <c r="J2030" s="95"/>
      <c r="K2030" s="95"/>
      <c r="L2030" s="95"/>
      <c r="M2030" s="131">
        <f t="shared" si="303"/>
        <v>0</v>
      </c>
      <c r="N2030" s="95"/>
      <c r="O2030" s="95"/>
      <c r="P2030" s="95"/>
      <c r="Q2030" s="55" t="e">
        <f t="shared" si="304"/>
        <v>#DIV/0!</v>
      </c>
      <c r="R2030" s="55" t="e">
        <f t="shared" si="305"/>
        <v>#DIV/0!</v>
      </c>
      <c r="S2030" s="55" t="e">
        <f t="shared" si="306"/>
        <v>#DIV/0!</v>
      </c>
      <c r="T2030" s="55" t="e">
        <f t="shared" si="307"/>
        <v>#DIV/0!</v>
      </c>
      <c r="U2030" s="33" t="e">
        <f>M2030/#REF!%</f>
        <v>#REF!</v>
      </c>
    </row>
    <row r="2031" spans="1:22" ht="13.8" hidden="1" x14ac:dyDescent="0.3">
      <c r="A2031" s="76"/>
      <c r="B2031" s="34" t="s">
        <v>207</v>
      </c>
      <c r="C2031" s="38" t="s">
        <v>181</v>
      </c>
      <c r="D2031" s="95"/>
      <c r="E2031" s="131">
        <f t="shared" si="301"/>
        <v>0</v>
      </c>
      <c r="F2031" s="95"/>
      <c r="G2031" s="95"/>
      <c r="H2031" s="95"/>
      <c r="I2031" s="131">
        <f t="shared" si="302"/>
        <v>0</v>
      </c>
      <c r="J2031" s="95"/>
      <c r="K2031" s="95"/>
      <c r="L2031" s="95"/>
      <c r="M2031" s="131">
        <f t="shared" si="303"/>
        <v>0</v>
      </c>
      <c r="N2031" s="95"/>
      <c r="O2031" s="95"/>
      <c r="P2031" s="95"/>
      <c r="Q2031" s="55" t="e">
        <f t="shared" si="304"/>
        <v>#DIV/0!</v>
      </c>
      <c r="R2031" s="55" t="e">
        <f t="shared" si="305"/>
        <v>#DIV/0!</v>
      </c>
      <c r="S2031" s="55" t="e">
        <f t="shared" si="306"/>
        <v>#DIV/0!</v>
      </c>
      <c r="T2031" s="55" t="e">
        <f t="shared" si="307"/>
        <v>#DIV/0!</v>
      </c>
      <c r="U2031" s="33" t="e">
        <f>M2031/#REF!%</f>
        <v>#REF!</v>
      </c>
    </row>
    <row r="2032" spans="1:22" ht="27.6" hidden="1" x14ac:dyDescent="0.3">
      <c r="A2032" s="76"/>
      <c r="B2032" s="34" t="s">
        <v>208</v>
      </c>
      <c r="C2032" s="39" t="s">
        <v>182</v>
      </c>
      <c r="D2032" s="95"/>
      <c r="E2032" s="131">
        <f t="shared" si="301"/>
        <v>0</v>
      </c>
      <c r="F2032" s="95"/>
      <c r="G2032" s="95"/>
      <c r="H2032" s="95"/>
      <c r="I2032" s="131">
        <f t="shared" si="302"/>
        <v>0</v>
      </c>
      <c r="J2032" s="95"/>
      <c r="K2032" s="95"/>
      <c r="L2032" s="95"/>
      <c r="M2032" s="131">
        <f t="shared" si="303"/>
        <v>0</v>
      </c>
      <c r="N2032" s="95"/>
      <c r="O2032" s="95"/>
      <c r="P2032" s="95"/>
      <c r="Q2032" s="55" t="e">
        <f t="shared" si="304"/>
        <v>#DIV/0!</v>
      </c>
      <c r="R2032" s="55" t="e">
        <f t="shared" si="305"/>
        <v>#DIV/0!</v>
      </c>
      <c r="S2032" s="55" t="e">
        <f t="shared" si="306"/>
        <v>#DIV/0!</v>
      </c>
      <c r="T2032" s="55" t="e">
        <f t="shared" si="307"/>
        <v>#DIV/0!</v>
      </c>
      <c r="U2032" s="33" t="e">
        <f>M2032/#REF!%</f>
        <v>#REF!</v>
      </c>
    </row>
    <row r="2033" spans="1:21" ht="82.8" hidden="1" x14ac:dyDescent="0.3">
      <c r="A2033" s="76"/>
      <c r="B2033" s="34" t="s">
        <v>209</v>
      </c>
      <c r="C2033" s="39" t="s">
        <v>183</v>
      </c>
      <c r="D2033" s="95"/>
      <c r="E2033" s="131">
        <f t="shared" si="301"/>
        <v>0</v>
      </c>
      <c r="F2033" s="95"/>
      <c r="G2033" s="95"/>
      <c r="H2033" s="95"/>
      <c r="I2033" s="131">
        <f t="shared" si="302"/>
        <v>0</v>
      </c>
      <c r="J2033" s="95"/>
      <c r="K2033" s="95"/>
      <c r="L2033" s="95"/>
      <c r="M2033" s="131">
        <f t="shared" si="303"/>
        <v>0</v>
      </c>
      <c r="N2033" s="95"/>
      <c r="O2033" s="95"/>
      <c r="P2033" s="95"/>
      <c r="Q2033" s="55" t="e">
        <f t="shared" si="304"/>
        <v>#DIV/0!</v>
      </c>
      <c r="R2033" s="55" t="e">
        <f t="shared" si="305"/>
        <v>#DIV/0!</v>
      </c>
      <c r="S2033" s="55" t="e">
        <f t="shared" si="306"/>
        <v>#DIV/0!</v>
      </c>
      <c r="T2033" s="55" t="e">
        <f t="shared" si="307"/>
        <v>#DIV/0!</v>
      </c>
      <c r="U2033" s="33" t="e">
        <f>M2033/#REF!%</f>
        <v>#REF!</v>
      </c>
    </row>
    <row r="2034" spans="1:21" ht="151.80000000000001" hidden="1" x14ac:dyDescent="0.3">
      <c r="A2034" s="76"/>
      <c r="B2034" s="34" t="s">
        <v>210</v>
      </c>
      <c r="C2034" s="39" t="s">
        <v>285</v>
      </c>
      <c r="D2034" s="95"/>
      <c r="E2034" s="131">
        <f t="shared" si="301"/>
        <v>0</v>
      </c>
      <c r="F2034" s="95"/>
      <c r="G2034" s="95"/>
      <c r="H2034" s="95"/>
      <c r="I2034" s="131">
        <f t="shared" si="302"/>
        <v>0</v>
      </c>
      <c r="J2034" s="95"/>
      <c r="K2034" s="95"/>
      <c r="L2034" s="95"/>
      <c r="M2034" s="131">
        <f t="shared" si="303"/>
        <v>0</v>
      </c>
      <c r="N2034" s="95"/>
      <c r="O2034" s="95"/>
      <c r="P2034" s="95"/>
      <c r="Q2034" s="55" t="e">
        <f t="shared" si="304"/>
        <v>#DIV/0!</v>
      </c>
      <c r="R2034" s="55" t="e">
        <f t="shared" si="305"/>
        <v>#DIV/0!</v>
      </c>
      <c r="S2034" s="55" t="e">
        <f t="shared" si="306"/>
        <v>#DIV/0!</v>
      </c>
      <c r="T2034" s="55" t="e">
        <f t="shared" si="307"/>
        <v>#DIV/0!</v>
      </c>
      <c r="U2034" s="33" t="e">
        <f>M2034/#REF!%</f>
        <v>#REF!</v>
      </c>
    </row>
    <row r="2035" spans="1:21" ht="41.4" hidden="1" x14ac:dyDescent="0.3">
      <c r="A2035" s="76"/>
      <c r="B2035" s="34" t="s">
        <v>211</v>
      </c>
      <c r="C2035" s="39" t="s">
        <v>286</v>
      </c>
      <c r="D2035" s="95"/>
      <c r="E2035" s="131">
        <f t="shared" si="301"/>
        <v>0</v>
      </c>
      <c r="F2035" s="95"/>
      <c r="G2035" s="95"/>
      <c r="H2035" s="95"/>
      <c r="I2035" s="131">
        <f t="shared" si="302"/>
        <v>0</v>
      </c>
      <c r="J2035" s="95"/>
      <c r="K2035" s="95"/>
      <c r="L2035" s="95"/>
      <c r="M2035" s="131">
        <f t="shared" si="303"/>
        <v>0</v>
      </c>
      <c r="N2035" s="95"/>
      <c r="O2035" s="95"/>
      <c r="P2035" s="95"/>
      <c r="Q2035" s="55" t="e">
        <f t="shared" si="304"/>
        <v>#DIV/0!</v>
      </c>
      <c r="R2035" s="55" t="e">
        <f t="shared" si="305"/>
        <v>#DIV/0!</v>
      </c>
      <c r="S2035" s="55" t="e">
        <f t="shared" si="306"/>
        <v>#DIV/0!</v>
      </c>
      <c r="T2035" s="55" t="e">
        <f t="shared" si="307"/>
        <v>#DIV/0!</v>
      </c>
      <c r="U2035" s="33" t="e">
        <f>M2035/#REF!%</f>
        <v>#REF!</v>
      </c>
    </row>
    <row r="2036" spans="1:21" ht="41.4" hidden="1" x14ac:dyDescent="0.3">
      <c r="A2036" s="76"/>
      <c r="B2036" s="34" t="s">
        <v>212</v>
      </c>
      <c r="C2036" s="39" t="s">
        <v>287</v>
      </c>
      <c r="D2036" s="95"/>
      <c r="E2036" s="131">
        <f t="shared" si="301"/>
        <v>0</v>
      </c>
      <c r="F2036" s="95"/>
      <c r="G2036" s="95"/>
      <c r="H2036" s="95"/>
      <c r="I2036" s="131">
        <f t="shared" si="302"/>
        <v>0</v>
      </c>
      <c r="J2036" s="95"/>
      <c r="K2036" s="95"/>
      <c r="L2036" s="95"/>
      <c r="M2036" s="131">
        <f t="shared" si="303"/>
        <v>0</v>
      </c>
      <c r="N2036" s="95"/>
      <c r="O2036" s="95"/>
      <c r="P2036" s="95"/>
      <c r="Q2036" s="55" t="e">
        <f t="shared" si="304"/>
        <v>#DIV/0!</v>
      </c>
      <c r="R2036" s="55" t="e">
        <f t="shared" si="305"/>
        <v>#DIV/0!</v>
      </c>
      <c r="S2036" s="55" t="e">
        <f t="shared" si="306"/>
        <v>#DIV/0!</v>
      </c>
      <c r="T2036" s="55" t="e">
        <f t="shared" si="307"/>
        <v>#DIV/0!</v>
      </c>
      <c r="U2036" s="33" t="e">
        <f>M2036/#REF!%</f>
        <v>#REF!</v>
      </c>
    </row>
    <row r="2037" spans="1:21" ht="41.4" hidden="1" x14ac:dyDescent="0.3">
      <c r="A2037" s="76"/>
      <c r="B2037" s="34" t="s">
        <v>213</v>
      </c>
      <c r="C2037" s="39" t="s">
        <v>288</v>
      </c>
      <c r="D2037" s="95"/>
      <c r="E2037" s="131">
        <f t="shared" si="301"/>
        <v>0</v>
      </c>
      <c r="F2037" s="95"/>
      <c r="G2037" s="95"/>
      <c r="H2037" s="95"/>
      <c r="I2037" s="131">
        <f t="shared" si="302"/>
        <v>0</v>
      </c>
      <c r="J2037" s="95"/>
      <c r="K2037" s="95"/>
      <c r="L2037" s="95"/>
      <c r="M2037" s="131">
        <f t="shared" si="303"/>
        <v>0</v>
      </c>
      <c r="N2037" s="95"/>
      <c r="O2037" s="95"/>
      <c r="P2037" s="95"/>
      <c r="Q2037" s="55" t="e">
        <f t="shared" si="304"/>
        <v>#DIV/0!</v>
      </c>
      <c r="R2037" s="55" t="e">
        <f t="shared" si="305"/>
        <v>#DIV/0!</v>
      </c>
      <c r="S2037" s="55" t="e">
        <f t="shared" si="306"/>
        <v>#DIV/0!</v>
      </c>
      <c r="T2037" s="55" t="e">
        <f t="shared" si="307"/>
        <v>#DIV/0!</v>
      </c>
      <c r="U2037" s="33" t="e">
        <f>M2037/#REF!%</f>
        <v>#REF!</v>
      </c>
    </row>
    <row r="2038" spans="1:21" ht="27.6" hidden="1" x14ac:dyDescent="0.3">
      <c r="A2038" s="76"/>
      <c r="B2038" s="34" t="s">
        <v>214</v>
      </c>
      <c r="C2038" s="39" t="s">
        <v>289</v>
      </c>
      <c r="D2038" s="95"/>
      <c r="E2038" s="131">
        <f t="shared" si="301"/>
        <v>0</v>
      </c>
      <c r="F2038" s="95"/>
      <c r="G2038" s="95"/>
      <c r="H2038" s="95"/>
      <c r="I2038" s="131">
        <f t="shared" si="302"/>
        <v>0</v>
      </c>
      <c r="J2038" s="95"/>
      <c r="K2038" s="95"/>
      <c r="L2038" s="95"/>
      <c r="M2038" s="131">
        <f t="shared" si="303"/>
        <v>0</v>
      </c>
      <c r="N2038" s="95"/>
      <c r="O2038" s="95"/>
      <c r="P2038" s="95"/>
      <c r="Q2038" s="55" t="e">
        <f t="shared" si="304"/>
        <v>#DIV/0!</v>
      </c>
      <c r="R2038" s="55" t="e">
        <f t="shared" si="305"/>
        <v>#DIV/0!</v>
      </c>
      <c r="S2038" s="55" t="e">
        <f t="shared" si="306"/>
        <v>#DIV/0!</v>
      </c>
      <c r="T2038" s="55" t="e">
        <f t="shared" si="307"/>
        <v>#DIV/0!</v>
      </c>
      <c r="U2038" s="33" t="e">
        <f>M2038/#REF!%</f>
        <v>#REF!</v>
      </c>
    </row>
    <row r="2039" spans="1:21" ht="41.4" hidden="1" x14ac:dyDescent="0.3">
      <c r="A2039" s="76"/>
      <c r="B2039" s="34" t="s">
        <v>215</v>
      </c>
      <c r="C2039" s="39" t="s">
        <v>290</v>
      </c>
      <c r="D2039" s="95"/>
      <c r="E2039" s="131">
        <f t="shared" si="301"/>
        <v>0</v>
      </c>
      <c r="F2039" s="95"/>
      <c r="G2039" s="95"/>
      <c r="H2039" s="95"/>
      <c r="I2039" s="131">
        <f t="shared" si="302"/>
        <v>0</v>
      </c>
      <c r="J2039" s="95"/>
      <c r="K2039" s="95"/>
      <c r="L2039" s="95"/>
      <c r="M2039" s="131">
        <f t="shared" si="303"/>
        <v>0</v>
      </c>
      <c r="N2039" s="95"/>
      <c r="O2039" s="95"/>
      <c r="P2039" s="95"/>
      <c r="Q2039" s="55" t="e">
        <f t="shared" si="304"/>
        <v>#DIV/0!</v>
      </c>
      <c r="R2039" s="55" t="e">
        <f t="shared" si="305"/>
        <v>#DIV/0!</v>
      </c>
      <c r="S2039" s="55" t="e">
        <f t="shared" si="306"/>
        <v>#DIV/0!</v>
      </c>
      <c r="T2039" s="55" t="e">
        <f t="shared" si="307"/>
        <v>#DIV/0!</v>
      </c>
      <c r="U2039" s="33" t="e">
        <f>M2039/#REF!%</f>
        <v>#REF!</v>
      </c>
    </row>
    <row r="2040" spans="1:21" ht="55.2" hidden="1" x14ac:dyDescent="0.3">
      <c r="A2040" s="76"/>
      <c r="B2040" s="34" t="s">
        <v>216</v>
      </c>
      <c r="C2040" s="39" t="s">
        <v>291</v>
      </c>
      <c r="D2040" s="95"/>
      <c r="E2040" s="131">
        <f t="shared" si="301"/>
        <v>0</v>
      </c>
      <c r="F2040" s="95"/>
      <c r="G2040" s="95"/>
      <c r="H2040" s="95"/>
      <c r="I2040" s="131">
        <f t="shared" si="302"/>
        <v>0</v>
      </c>
      <c r="J2040" s="95"/>
      <c r="K2040" s="95"/>
      <c r="L2040" s="95"/>
      <c r="M2040" s="131">
        <f t="shared" si="303"/>
        <v>0</v>
      </c>
      <c r="N2040" s="95"/>
      <c r="O2040" s="95"/>
      <c r="P2040" s="95"/>
      <c r="Q2040" s="55" t="e">
        <f t="shared" si="304"/>
        <v>#DIV/0!</v>
      </c>
      <c r="R2040" s="55" t="e">
        <f t="shared" si="305"/>
        <v>#DIV/0!</v>
      </c>
      <c r="S2040" s="55" t="e">
        <f t="shared" si="306"/>
        <v>#DIV/0!</v>
      </c>
      <c r="T2040" s="55" t="e">
        <f t="shared" si="307"/>
        <v>#DIV/0!</v>
      </c>
      <c r="U2040" s="33" t="e">
        <f>M2040/#REF!%</f>
        <v>#REF!</v>
      </c>
    </row>
    <row r="2041" spans="1:21" ht="27.6" hidden="1" x14ac:dyDescent="0.3">
      <c r="A2041" s="76"/>
      <c r="B2041" s="34" t="s">
        <v>217</v>
      </c>
      <c r="C2041" s="39" t="s">
        <v>292</v>
      </c>
      <c r="D2041" s="95"/>
      <c r="E2041" s="131">
        <f t="shared" si="301"/>
        <v>0</v>
      </c>
      <c r="F2041" s="95"/>
      <c r="G2041" s="95"/>
      <c r="H2041" s="95"/>
      <c r="I2041" s="131">
        <f t="shared" si="302"/>
        <v>0</v>
      </c>
      <c r="J2041" s="95"/>
      <c r="K2041" s="95"/>
      <c r="L2041" s="95"/>
      <c r="M2041" s="131">
        <f t="shared" si="303"/>
        <v>0</v>
      </c>
      <c r="N2041" s="95"/>
      <c r="O2041" s="95"/>
      <c r="P2041" s="95"/>
      <c r="Q2041" s="55" t="e">
        <f t="shared" si="304"/>
        <v>#DIV/0!</v>
      </c>
      <c r="R2041" s="55" t="e">
        <f t="shared" si="305"/>
        <v>#DIV/0!</v>
      </c>
      <c r="S2041" s="55" t="e">
        <f t="shared" si="306"/>
        <v>#DIV/0!</v>
      </c>
      <c r="T2041" s="55" t="e">
        <f t="shared" si="307"/>
        <v>#DIV/0!</v>
      </c>
      <c r="U2041" s="33" t="e">
        <f>M2041/#REF!%</f>
        <v>#REF!</v>
      </c>
    </row>
    <row r="2042" spans="1:21" ht="27.6" hidden="1" x14ac:dyDescent="0.3">
      <c r="A2042" s="76"/>
      <c r="B2042" s="34" t="s">
        <v>218</v>
      </c>
      <c r="C2042" s="39" t="s">
        <v>293</v>
      </c>
      <c r="D2042" s="95"/>
      <c r="E2042" s="131">
        <f t="shared" si="301"/>
        <v>0</v>
      </c>
      <c r="F2042" s="95"/>
      <c r="G2042" s="95"/>
      <c r="H2042" s="95"/>
      <c r="I2042" s="131">
        <f t="shared" si="302"/>
        <v>0</v>
      </c>
      <c r="J2042" s="95"/>
      <c r="K2042" s="95"/>
      <c r="L2042" s="95"/>
      <c r="M2042" s="131">
        <f t="shared" si="303"/>
        <v>0</v>
      </c>
      <c r="N2042" s="95"/>
      <c r="O2042" s="95"/>
      <c r="P2042" s="95"/>
      <c r="Q2042" s="55" t="e">
        <f t="shared" si="304"/>
        <v>#DIV/0!</v>
      </c>
      <c r="R2042" s="55" t="e">
        <f t="shared" si="305"/>
        <v>#DIV/0!</v>
      </c>
      <c r="S2042" s="55" t="e">
        <f t="shared" si="306"/>
        <v>#DIV/0!</v>
      </c>
      <c r="T2042" s="55" t="e">
        <f t="shared" si="307"/>
        <v>#DIV/0!</v>
      </c>
      <c r="U2042" s="33" t="e">
        <f>M2042/#REF!%</f>
        <v>#REF!</v>
      </c>
    </row>
    <row r="2043" spans="1:21" ht="27.6" hidden="1" x14ac:dyDescent="0.3">
      <c r="A2043" s="76"/>
      <c r="B2043" s="34" t="s">
        <v>219</v>
      </c>
      <c r="C2043" s="39" t="s">
        <v>294</v>
      </c>
      <c r="D2043" s="95"/>
      <c r="E2043" s="131">
        <f t="shared" si="301"/>
        <v>0</v>
      </c>
      <c r="F2043" s="95"/>
      <c r="G2043" s="95"/>
      <c r="H2043" s="95"/>
      <c r="I2043" s="131">
        <f t="shared" si="302"/>
        <v>0</v>
      </c>
      <c r="J2043" s="95"/>
      <c r="K2043" s="95"/>
      <c r="L2043" s="95"/>
      <c r="M2043" s="131">
        <f t="shared" si="303"/>
        <v>0</v>
      </c>
      <c r="N2043" s="95"/>
      <c r="O2043" s="95"/>
      <c r="P2043" s="95"/>
      <c r="Q2043" s="55" t="e">
        <f t="shared" si="304"/>
        <v>#DIV/0!</v>
      </c>
      <c r="R2043" s="55" t="e">
        <f t="shared" si="305"/>
        <v>#DIV/0!</v>
      </c>
      <c r="S2043" s="55" t="e">
        <f t="shared" si="306"/>
        <v>#DIV/0!</v>
      </c>
      <c r="T2043" s="55" t="e">
        <f t="shared" si="307"/>
        <v>#DIV/0!</v>
      </c>
      <c r="U2043" s="33" t="e">
        <f>M2043/#REF!%</f>
        <v>#REF!</v>
      </c>
    </row>
    <row r="2044" spans="1:21" ht="69" hidden="1" x14ac:dyDescent="0.3">
      <c r="A2044" s="76"/>
      <c r="B2044" s="34" t="s">
        <v>220</v>
      </c>
      <c r="C2044" s="39" t="s">
        <v>295</v>
      </c>
      <c r="D2044" s="95"/>
      <c r="E2044" s="131">
        <f t="shared" si="301"/>
        <v>0</v>
      </c>
      <c r="F2044" s="95"/>
      <c r="G2044" s="95"/>
      <c r="H2044" s="95"/>
      <c r="I2044" s="131">
        <f t="shared" si="302"/>
        <v>0</v>
      </c>
      <c r="J2044" s="95"/>
      <c r="K2044" s="95"/>
      <c r="L2044" s="95"/>
      <c r="M2044" s="131">
        <f t="shared" si="303"/>
        <v>0</v>
      </c>
      <c r="N2044" s="95"/>
      <c r="O2044" s="95"/>
      <c r="P2044" s="95"/>
      <c r="Q2044" s="55" t="e">
        <f t="shared" si="304"/>
        <v>#DIV/0!</v>
      </c>
      <c r="R2044" s="55" t="e">
        <f t="shared" si="305"/>
        <v>#DIV/0!</v>
      </c>
      <c r="S2044" s="55" t="e">
        <f t="shared" si="306"/>
        <v>#DIV/0!</v>
      </c>
      <c r="T2044" s="55" t="e">
        <f t="shared" si="307"/>
        <v>#DIV/0!</v>
      </c>
      <c r="U2044" s="33" t="e">
        <f>M2044/#REF!%</f>
        <v>#REF!</v>
      </c>
    </row>
    <row r="2045" spans="1:21" ht="27.6" hidden="1" x14ac:dyDescent="0.3">
      <c r="A2045" s="76"/>
      <c r="B2045" s="34" t="s">
        <v>221</v>
      </c>
      <c r="C2045" s="39" t="s">
        <v>296</v>
      </c>
      <c r="D2045" s="95"/>
      <c r="E2045" s="131">
        <f t="shared" si="301"/>
        <v>0</v>
      </c>
      <c r="F2045" s="95"/>
      <c r="G2045" s="95"/>
      <c r="H2045" s="95"/>
      <c r="I2045" s="131">
        <f t="shared" si="302"/>
        <v>0</v>
      </c>
      <c r="J2045" s="95"/>
      <c r="K2045" s="95"/>
      <c r="L2045" s="95"/>
      <c r="M2045" s="131">
        <f t="shared" si="303"/>
        <v>0</v>
      </c>
      <c r="N2045" s="95"/>
      <c r="O2045" s="95"/>
      <c r="P2045" s="95"/>
      <c r="Q2045" s="55" t="e">
        <f t="shared" si="304"/>
        <v>#DIV/0!</v>
      </c>
      <c r="R2045" s="55" t="e">
        <f t="shared" si="305"/>
        <v>#DIV/0!</v>
      </c>
      <c r="S2045" s="55" t="e">
        <f t="shared" si="306"/>
        <v>#DIV/0!</v>
      </c>
      <c r="T2045" s="55" t="e">
        <f t="shared" si="307"/>
        <v>#DIV/0!</v>
      </c>
      <c r="U2045" s="33" t="e">
        <f>M2045/#REF!%</f>
        <v>#REF!</v>
      </c>
    </row>
    <row r="2046" spans="1:21" ht="27.6" hidden="1" x14ac:dyDescent="0.3">
      <c r="A2046" s="76"/>
      <c r="B2046" s="34" t="s">
        <v>222</v>
      </c>
      <c r="C2046" s="38" t="s">
        <v>297</v>
      </c>
      <c r="D2046" s="95"/>
      <c r="E2046" s="131">
        <f t="shared" si="301"/>
        <v>0</v>
      </c>
      <c r="F2046" s="95"/>
      <c r="G2046" s="95"/>
      <c r="H2046" s="95"/>
      <c r="I2046" s="131">
        <f t="shared" si="302"/>
        <v>0</v>
      </c>
      <c r="J2046" s="95"/>
      <c r="K2046" s="95"/>
      <c r="L2046" s="95"/>
      <c r="M2046" s="131">
        <f t="shared" si="303"/>
        <v>0</v>
      </c>
      <c r="N2046" s="95"/>
      <c r="O2046" s="95"/>
      <c r="P2046" s="95"/>
      <c r="Q2046" s="55" t="e">
        <f t="shared" si="304"/>
        <v>#DIV/0!</v>
      </c>
      <c r="R2046" s="55" t="e">
        <f t="shared" si="305"/>
        <v>#DIV/0!</v>
      </c>
      <c r="S2046" s="55" t="e">
        <f t="shared" si="306"/>
        <v>#DIV/0!</v>
      </c>
      <c r="T2046" s="55" t="e">
        <f t="shared" si="307"/>
        <v>#DIV/0!</v>
      </c>
      <c r="U2046" s="33" t="e">
        <f>M2046/#REF!%</f>
        <v>#REF!</v>
      </c>
    </row>
    <row r="2047" spans="1:21" ht="13.8" hidden="1" x14ac:dyDescent="0.3">
      <c r="A2047" s="76"/>
      <c r="B2047" s="34" t="s">
        <v>223</v>
      </c>
      <c r="C2047" s="38" t="s">
        <v>298</v>
      </c>
      <c r="D2047" s="95"/>
      <c r="E2047" s="131">
        <f t="shared" si="301"/>
        <v>0</v>
      </c>
      <c r="F2047" s="95"/>
      <c r="G2047" s="95"/>
      <c r="H2047" s="95"/>
      <c r="I2047" s="131">
        <f t="shared" si="302"/>
        <v>0</v>
      </c>
      <c r="J2047" s="95"/>
      <c r="K2047" s="95"/>
      <c r="L2047" s="95"/>
      <c r="M2047" s="131">
        <f t="shared" si="303"/>
        <v>0</v>
      </c>
      <c r="N2047" s="95"/>
      <c r="O2047" s="95"/>
      <c r="P2047" s="95"/>
      <c r="Q2047" s="55" t="e">
        <f t="shared" si="304"/>
        <v>#DIV/0!</v>
      </c>
      <c r="R2047" s="55" t="e">
        <f t="shared" si="305"/>
        <v>#DIV/0!</v>
      </c>
      <c r="S2047" s="55" t="e">
        <f t="shared" si="306"/>
        <v>#DIV/0!</v>
      </c>
      <c r="T2047" s="55" t="e">
        <f t="shared" si="307"/>
        <v>#DIV/0!</v>
      </c>
      <c r="U2047" s="33" t="e">
        <f>M2047/#REF!%</f>
        <v>#REF!</v>
      </c>
    </row>
    <row r="2048" spans="1:21" ht="13.8" hidden="1" x14ac:dyDescent="0.3">
      <c r="A2048" s="76"/>
      <c r="B2048" s="34" t="s">
        <v>224</v>
      </c>
      <c r="C2048" s="38" t="s">
        <v>324</v>
      </c>
      <c r="D2048" s="95"/>
      <c r="E2048" s="131">
        <f t="shared" si="301"/>
        <v>0</v>
      </c>
      <c r="F2048" s="95"/>
      <c r="G2048" s="95"/>
      <c r="H2048" s="95"/>
      <c r="I2048" s="131">
        <f t="shared" si="302"/>
        <v>0</v>
      </c>
      <c r="J2048" s="95"/>
      <c r="K2048" s="95"/>
      <c r="L2048" s="95"/>
      <c r="M2048" s="131">
        <f t="shared" si="303"/>
        <v>0</v>
      </c>
      <c r="N2048" s="95"/>
      <c r="O2048" s="95"/>
      <c r="P2048" s="95"/>
      <c r="Q2048" s="55" t="e">
        <f t="shared" si="304"/>
        <v>#DIV/0!</v>
      </c>
      <c r="R2048" s="55" t="e">
        <f t="shared" si="305"/>
        <v>#DIV/0!</v>
      </c>
      <c r="S2048" s="55" t="e">
        <f t="shared" si="306"/>
        <v>#DIV/0!</v>
      </c>
      <c r="T2048" s="55" t="e">
        <f t="shared" si="307"/>
        <v>#DIV/0!</v>
      </c>
      <c r="U2048" s="33" t="e">
        <f>M2048/#REF!%</f>
        <v>#REF!</v>
      </c>
    </row>
    <row r="2049" spans="1:21" ht="55.2" hidden="1" x14ac:dyDescent="0.3">
      <c r="A2049" s="76"/>
      <c r="B2049" s="34" t="s">
        <v>225</v>
      </c>
      <c r="C2049" s="38" t="s">
        <v>325</v>
      </c>
      <c r="D2049" s="95"/>
      <c r="E2049" s="131">
        <f t="shared" si="301"/>
        <v>0</v>
      </c>
      <c r="F2049" s="95"/>
      <c r="G2049" s="95"/>
      <c r="H2049" s="95"/>
      <c r="I2049" s="131">
        <f t="shared" si="302"/>
        <v>0</v>
      </c>
      <c r="J2049" s="95"/>
      <c r="K2049" s="95"/>
      <c r="L2049" s="95"/>
      <c r="M2049" s="131">
        <f t="shared" si="303"/>
        <v>0</v>
      </c>
      <c r="N2049" s="95"/>
      <c r="O2049" s="95"/>
      <c r="P2049" s="95"/>
      <c r="Q2049" s="55" t="e">
        <f t="shared" si="304"/>
        <v>#DIV/0!</v>
      </c>
      <c r="R2049" s="55" t="e">
        <f t="shared" si="305"/>
        <v>#DIV/0!</v>
      </c>
      <c r="S2049" s="55" t="e">
        <f t="shared" si="306"/>
        <v>#DIV/0!</v>
      </c>
      <c r="T2049" s="55" t="e">
        <f t="shared" si="307"/>
        <v>#DIV/0!</v>
      </c>
      <c r="U2049" s="33" t="e">
        <f>M2049/#REF!%</f>
        <v>#REF!</v>
      </c>
    </row>
    <row r="2050" spans="1:21" ht="55.2" hidden="1" x14ac:dyDescent="0.3">
      <c r="A2050" s="76"/>
      <c r="B2050" s="34" t="s">
        <v>226</v>
      </c>
      <c r="C2050" s="38" t="s">
        <v>326</v>
      </c>
      <c r="D2050" s="95"/>
      <c r="E2050" s="131">
        <f t="shared" si="301"/>
        <v>0</v>
      </c>
      <c r="F2050" s="95"/>
      <c r="G2050" s="95"/>
      <c r="H2050" s="95"/>
      <c r="I2050" s="131">
        <f t="shared" si="302"/>
        <v>0</v>
      </c>
      <c r="J2050" s="95"/>
      <c r="K2050" s="95"/>
      <c r="L2050" s="95"/>
      <c r="M2050" s="131">
        <f t="shared" si="303"/>
        <v>0</v>
      </c>
      <c r="N2050" s="95"/>
      <c r="O2050" s="95"/>
      <c r="P2050" s="95"/>
      <c r="Q2050" s="55" t="e">
        <f t="shared" si="304"/>
        <v>#DIV/0!</v>
      </c>
      <c r="R2050" s="55" t="e">
        <f t="shared" si="305"/>
        <v>#DIV/0!</v>
      </c>
      <c r="S2050" s="55" t="e">
        <f t="shared" si="306"/>
        <v>#DIV/0!</v>
      </c>
      <c r="T2050" s="55" t="e">
        <f t="shared" si="307"/>
        <v>#DIV/0!</v>
      </c>
      <c r="U2050" s="33" t="e">
        <f>M2050/#REF!%</f>
        <v>#REF!</v>
      </c>
    </row>
    <row r="2051" spans="1:21" ht="41.4" hidden="1" x14ac:dyDescent="0.3">
      <c r="A2051" s="76"/>
      <c r="B2051" s="34" t="s">
        <v>227</v>
      </c>
      <c r="C2051" s="39" t="s">
        <v>327</v>
      </c>
      <c r="D2051" s="95"/>
      <c r="E2051" s="131">
        <f t="shared" si="301"/>
        <v>0</v>
      </c>
      <c r="F2051" s="95"/>
      <c r="G2051" s="95"/>
      <c r="H2051" s="95"/>
      <c r="I2051" s="131">
        <f t="shared" si="302"/>
        <v>0</v>
      </c>
      <c r="J2051" s="95"/>
      <c r="K2051" s="95"/>
      <c r="L2051" s="95"/>
      <c r="M2051" s="131">
        <f t="shared" si="303"/>
        <v>0</v>
      </c>
      <c r="N2051" s="95"/>
      <c r="O2051" s="95"/>
      <c r="P2051" s="95"/>
      <c r="Q2051" s="55" t="e">
        <f t="shared" si="304"/>
        <v>#DIV/0!</v>
      </c>
      <c r="R2051" s="55" t="e">
        <f t="shared" si="305"/>
        <v>#DIV/0!</v>
      </c>
      <c r="S2051" s="55" t="e">
        <f t="shared" si="306"/>
        <v>#DIV/0!</v>
      </c>
      <c r="T2051" s="55" t="e">
        <f t="shared" si="307"/>
        <v>#DIV/0!</v>
      </c>
      <c r="U2051" s="33" t="e">
        <f>M2051/#REF!%</f>
        <v>#REF!</v>
      </c>
    </row>
    <row r="2052" spans="1:21" ht="27.6" hidden="1" x14ac:dyDescent="0.3">
      <c r="A2052" s="76"/>
      <c r="B2052" s="34" t="s">
        <v>228</v>
      </c>
      <c r="C2052" s="39" t="s">
        <v>328</v>
      </c>
      <c r="D2052" s="95"/>
      <c r="E2052" s="131">
        <f t="shared" si="301"/>
        <v>0</v>
      </c>
      <c r="F2052" s="95"/>
      <c r="G2052" s="95"/>
      <c r="H2052" s="95"/>
      <c r="I2052" s="131">
        <f t="shared" si="302"/>
        <v>0</v>
      </c>
      <c r="J2052" s="95"/>
      <c r="K2052" s="95"/>
      <c r="L2052" s="95"/>
      <c r="M2052" s="131">
        <f t="shared" si="303"/>
        <v>0</v>
      </c>
      <c r="N2052" s="95"/>
      <c r="O2052" s="95"/>
      <c r="P2052" s="95"/>
      <c r="Q2052" s="55" t="e">
        <f t="shared" si="304"/>
        <v>#DIV/0!</v>
      </c>
      <c r="R2052" s="55" t="e">
        <f t="shared" si="305"/>
        <v>#DIV/0!</v>
      </c>
      <c r="S2052" s="55" t="e">
        <f t="shared" si="306"/>
        <v>#DIV/0!</v>
      </c>
      <c r="T2052" s="55" t="e">
        <f t="shared" si="307"/>
        <v>#DIV/0!</v>
      </c>
      <c r="U2052" s="33" t="e">
        <f>M2052/#REF!%</f>
        <v>#REF!</v>
      </c>
    </row>
    <row r="2053" spans="1:21" ht="27.6" hidden="1" x14ac:dyDescent="0.3">
      <c r="A2053" s="76"/>
      <c r="B2053" s="34" t="s">
        <v>229</v>
      </c>
      <c r="C2053" s="39" t="s">
        <v>329</v>
      </c>
      <c r="D2053" s="95"/>
      <c r="E2053" s="131">
        <f t="shared" si="301"/>
        <v>0</v>
      </c>
      <c r="F2053" s="95"/>
      <c r="G2053" s="95"/>
      <c r="H2053" s="95"/>
      <c r="I2053" s="131">
        <f t="shared" si="302"/>
        <v>0</v>
      </c>
      <c r="J2053" s="95"/>
      <c r="K2053" s="95"/>
      <c r="L2053" s="95"/>
      <c r="M2053" s="131">
        <f t="shared" si="303"/>
        <v>0</v>
      </c>
      <c r="N2053" s="95"/>
      <c r="O2053" s="95"/>
      <c r="P2053" s="95"/>
      <c r="Q2053" s="55" t="e">
        <f t="shared" si="304"/>
        <v>#DIV/0!</v>
      </c>
      <c r="R2053" s="55" t="e">
        <f t="shared" si="305"/>
        <v>#DIV/0!</v>
      </c>
      <c r="S2053" s="55" t="e">
        <f t="shared" si="306"/>
        <v>#DIV/0!</v>
      </c>
      <c r="T2053" s="55" t="e">
        <f t="shared" si="307"/>
        <v>#DIV/0!</v>
      </c>
      <c r="U2053" s="33" t="e">
        <f>M2053/#REF!%</f>
        <v>#REF!</v>
      </c>
    </row>
    <row r="2054" spans="1:21" ht="55.2" hidden="1" x14ac:dyDescent="0.3">
      <c r="A2054" s="76"/>
      <c r="B2054" s="34" t="s">
        <v>230</v>
      </c>
      <c r="C2054" s="39" t="s">
        <v>330</v>
      </c>
      <c r="D2054" s="95"/>
      <c r="E2054" s="131">
        <f t="shared" si="301"/>
        <v>0</v>
      </c>
      <c r="F2054" s="95"/>
      <c r="G2054" s="95"/>
      <c r="H2054" s="95"/>
      <c r="I2054" s="131">
        <f t="shared" si="302"/>
        <v>0</v>
      </c>
      <c r="J2054" s="95"/>
      <c r="K2054" s="95"/>
      <c r="L2054" s="95"/>
      <c r="M2054" s="131">
        <f t="shared" si="303"/>
        <v>0</v>
      </c>
      <c r="N2054" s="95"/>
      <c r="O2054" s="95"/>
      <c r="P2054" s="95"/>
      <c r="Q2054" s="55" t="e">
        <f t="shared" si="304"/>
        <v>#DIV/0!</v>
      </c>
      <c r="R2054" s="55" t="e">
        <f t="shared" si="305"/>
        <v>#DIV/0!</v>
      </c>
      <c r="S2054" s="55" t="e">
        <f t="shared" si="306"/>
        <v>#DIV/0!</v>
      </c>
      <c r="T2054" s="55" t="e">
        <f t="shared" si="307"/>
        <v>#DIV/0!</v>
      </c>
      <c r="U2054" s="33" t="e">
        <f>M2054/#REF!%</f>
        <v>#REF!</v>
      </c>
    </row>
    <row r="2055" spans="1:21" ht="55.2" hidden="1" x14ac:dyDescent="0.3">
      <c r="A2055" s="76"/>
      <c r="B2055" s="34" t="s">
        <v>231</v>
      </c>
      <c r="C2055" s="39" t="s">
        <v>331</v>
      </c>
      <c r="D2055" s="95"/>
      <c r="E2055" s="131">
        <f t="shared" si="301"/>
        <v>0</v>
      </c>
      <c r="F2055" s="95"/>
      <c r="G2055" s="95"/>
      <c r="H2055" s="95"/>
      <c r="I2055" s="131">
        <f t="shared" si="302"/>
        <v>0</v>
      </c>
      <c r="J2055" s="95"/>
      <c r="K2055" s="95"/>
      <c r="L2055" s="95"/>
      <c r="M2055" s="131">
        <f t="shared" si="303"/>
        <v>0</v>
      </c>
      <c r="N2055" s="95"/>
      <c r="O2055" s="95"/>
      <c r="P2055" s="95"/>
      <c r="Q2055" s="55" t="e">
        <f t="shared" si="304"/>
        <v>#DIV/0!</v>
      </c>
      <c r="R2055" s="55" t="e">
        <f t="shared" si="305"/>
        <v>#DIV/0!</v>
      </c>
      <c r="S2055" s="55" t="e">
        <f t="shared" si="306"/>
        <v>#DIV/0!</v>
      </c>
      <c r="T2055" s="55" t="e">
        <f t="shared" si="307"/>
        <v>#DIV/0!</v>
      </c>
      <c r="U2055" s="33" t="e">
        <f>M2055/#REF!%</f>
        <v>#REF!</v>
      </c>
    </row>
    <row r="2056" spans="1:21" ht="82.8" hidden="1" x14ac:dyDescent="0.3">
      <c r="A2056" s="76"/>
      <c r="B2056" s="34" t="s">
        <v>232</v>
      </c>
      <c r="C2056" s="39" t="s">
        <v>332</v>
      </c>
      <c r="D2056" s="95"/>
      <c r="E2056" s="131">
        <f t="shared" si="301"/>
        <v>0</v>
      </c>
      <c r="F2056" s="95"/>
      <c r="G2056" s="95"/>
      <c r="H2056" s="95"/>
      <c r="I2056" s="131">
        <f t="shared" si="302"/>
        <v>0</v>
      </c>
      <c r="J2056" s="95"/>
      <c r="K2056" s="95"/>
      <c r="L2056" s="95"/>
      <c r="M2056" s="131">
        <f t="shared" si="303"/>
        <v>0</v>
      </c>
      <c r="N2056" s="95"/>
      <c r="O2056" s="95"/>
      <c r="P2056" s="95"/>
      <c r="Q2056" s="55" t="e">
        <f t="shared" si="304"/>
        <v>#DIV/0!</v>
      </c>
      <c r="R2056" s="55" t="e">
        <f t="shared" si="305"/>
        <v>#DIV/0!</v>
      </c>
      <c r="S2056" s="55" t="e">
        <f t="shared" si="306"/>
        <v>#DIV/0!</v>
      </c>
      <c r="T2056" s="55" t="e">
        <f t="shared" si="307"/>
        <v>#DIV/0!</v>
      </c>
      <c r="U2056" s="33" t="e">
        <f>M2056/#REF!%</f>
        <v>#REF!</v>
      </c>
    </row>
    <row r="2057" spans="1:21" ht="41.4" hidden="1" x14ac:dyDescent="0.3">
      <c r="A2057" s="76"/>
      <c r="B2057" s="34" t="s">
        <v>233</v>
      </c>
      <c r="C2057" s="38" t="s">
        <v>333</v>
      </c>
      <c r="D2057" s="95"/>
      <c r="E2057" s="131">
        <f t="shared" si="301"/>
        <v>0</v>
      </c>
      <c r="F2057" s="95"/>
      <c r="G2057" s="95"/>
      <c r="H2057" s="95"/>
      <c r="I2057" s="131">
        <f t="shared" si="302"/>
        <v>0</v>
      </c>
      <c r="J2057" s="95"/>
      <c r="K2057" s="95"/>
      <c r="L2057" s="95"/>
      <c r="M2057" s="131">
        <f t="shared" si="303"/>
        <v>0</v>
      </c>
      <c r="N2057" s="95"/>
      <c r="O2057" s="95"/>
      <c r="P2057" s="95"/>
      <c r="Q2057" s="55" t="e">
        <f t="shared" si="304"/>
        <v>#DIV/0!</v>
      </c>
      <c r="R2057" s="55" t="e">
        <f t="shared" si="305"/>
        <v>#DIV/0!</v>
      </c>
      <c r="S2057" s="55" t="e">
        <f t="shared" si="306"/>
        <v>#DIV/0!</v>
      </c>
      <c r="T2057" s="55" t="e">
        <f t="shared" si="307"/>
        <v>#DIV/0!</v>
      </c>
      <c r="U2057" s="33" t="e">
        <f>M2057/#REF!%</f>
        <v>#REF!</v>
      </c>
    </row>
    <row r="2058" spans="1:21" ht="41.4" hidden="1" x14ac:dyDescent="0.3">
      <c r="A2058" s="76"/>
      <c r="B2058" s="34" t="s">
        <v>234</v>
      </c>
      <c r="C2058" s="38" t="s">
        <v>334</v>
      </c>
      <c r="D2058" s="95"/>
      <c r="E2058" s="131">
        <f t="shared" si="301"/>
        <v>0</v>
      </c>
      <c r="F2058" s="95"/>
      <c r="G2058" s="95"/>
      <c r="H2058" s="95"/>
      <c r="I2058" s="131">
        <f t="shared" si="302"/>
        <v>0</v>
      </c>
      <c r="J2058" s="95"/>
      <c r="K2058" s="95"/>
      <c r="L2058" s="95"/>
      <c r="M2058" s="131">
        <f t="shared" si="303"/>
        <v>0</v>
      </c>
      <c r="N2058" s="95"/>
      <c r="O2058" s="95"/>
      <c r="P2058" s="95"/>
      <c r="Q2058" s="55" t="e">
        <f t="shared" si="304"/>
        <v>#DIV/0!</v>
      </c>
      <c r="R2058" s="55" t="e">
        <f t="shared" si="305"/>
        <v>#DIV/0!</v>
      </c>
      <c r="S2058" s="55" t="e">
        <f t="shared" si="306"/>
        <v>#DIV/0!</v>
      </c>
      <c r="T2058" s="55" t="e">
        <f t="shared" si="307"/>
        <v>#DIV/0!</v>
      </c>
      <c r="U2058" s="33" t="e">
        <f>M2058/#REF!%</f>
        <v>#REF!</v>
      </c>
    </row>
    <row r="2059" spans="1:21" ht="27.6" hidden="1" x14ac:dyDescent="0.3">
      <c r="A2059" s="76"/>
      <c r="B2059" s="34" t="s">
        <v>235</v>
      </c>
      <c r="C2059" s="39" t="s">
        <v>335</v>
      </c>
      <c r="D2059" s="95"/>
      <c r="E2059" s="131">
        <f t="shared" si="301"/>
        <v>0</v>
      </c>
      <c r="F2059" s="95"/>
      <c r="G2059" s="95"/>
      <c r="H2059" s="95"/>
      <c r="I2059" s="131">
        <f t="shared" si="302"/>
        <v>0</v>
      </c>
      <c r="J2059" s="95"/>
      <c r="K2059" s="95"/>
      <c r="L2059" s="95"/>
      <c r="M2059" s="131">
        <f t="shared" si="303"/>
        <v>0</v>
      </c>
      <c r="N2059" s="95"/>
      <c r="O2059" s="95"/>
      <c r="P2059" s="95"/>
      <c r="Q2059" s="55" t="e">
        <f t="shared" si="304"/>
        <v>#DIV/0!</v>
      </c>
      <c r="R2059" s="55" t="e">
        <f t="shared" si="305"/>
        <v>#DIV/0!</v>
      </c>
      <c r="S2059" s="55" t="e">
        <f t="shared" si="306"/>
        <v>#DIV/0!</v>
      </c>
      <c r="T2059" s="55" t="e">
        <f t="shared" si="307"/>
        <v>#DIV/0!</v>
      </c>
      <c r="U2059" s="33" t="e">
        <f>M2059/#REF!%</f>
        <v>#REF!</v>
      </c>
    </row>
    <row r="2060" spans="1:21" ht="55.2" hidden="1" x14ac:dyDescent="0.3">
      <c r="A2060" s="76"/>
      <c r="B2060" s="34" t="s">
        <v>236</v>
      </c>
      <c r="C2060" s="39" t="s">
        <v>336</v>
      </c>
      <c r="D2060" s="95"/>
      <c r="E2060" s="131">
        <f t="shared" si="301"/>
        <v>0</v>
      </c>
      <c r="F2060" s="95"/>
      <c r="G2060" s="95"/>
      <c r="H2060" s="95"/>
      <c r="I2060" s="131">
        <f t="shared" si="302"/>
        <v>0</v>
      </c>
      <c r="J2060" s="95"/>
      <c r="K2060" s="95"/>
      <c r="L2060" s="95"/>
      <c r="M2060" s="131">
        <f t="shared" si="303"/>
        <v>0</v>
      </c>
      <c r="N2060" s="95"/>
      <c r="O2060" s="95"/>
      <c r="P2060" s="95"/>
      <c r="Q2060" s="55" t="e">
        <f t="shared" si="304"/>
        <v>#DIV/0!</v>
      </c>
      <c r="R2060" s="55" t="e">
        <f t="shared" si="305"/>
        <v>#DIV/0!</v>
      </c>
      <c r="S2060" s="55" t="e">
        <f t="shared" si="306"/>
        <v>#DIV/0!</v>
      </c>
      <c r="T2060" s="55" t="e">
        <f t="shared" si="307"/>
        <v>#DIV/0!</v>
      </c>
      <c r="U2060" s="33" t="e">
        <f>M2060/#REF!%</f>
        <v>#REF!</v>
      </c>
    </row>
    <row r="2061" spans="1:21" ht="27.6" hidden="1" x14ac:dyDescent="0.3">
      <c r="A2061" s="76"/>
      <c r="B2061" s="34" t="s">
        <v>237</v>
      </c>
      <c r="C2061" s="39" t="s">
        <v>337</v>
      </c>
      <c r="D2061" s="95"/>
      <c r="E2061" s="131">
        <f t="shared" si="301"/>
        <v>0</v>
      </c>
      <c r="F2061" s="95"/>
      <c r="G2061" s="95"/>
      <c r="H2061" s="95"/>
      <c r="I2061" s="131">
        <f t="shared" si="302"/>
        <v>0</v>
      </c>
      <c r="J2061" s="95"/>
      <c r="K2061" s="95"/>
      <c r="L2061" s="95"/>
      <c r="M2061" s="131">
        <f t="shared" si="303"/>
        <v>0</v>
      </c>
      <c r="N2061" s="95"/>
      <c r="O2061" s="95"/>
      <c r="P2061" s="95"/>
      <c r="Q2061" s="55" t="e">
        <f t="shared" si="304"/>
        <v>#DIV/0!</v>
      </c>
      <c r="R2061" s="55" t="e">
        <f t="shared" si="305"/>
        <v>#DIV/0!</v>
      </c>
      <c r="S2061" s="55" t="e">
        <f t="shared" si="306"/>
        <v>#DIV/0!</v>
      </c>
      <c r="T2061" s="55" t="e">
        <f t="shared" si="307"/>
        <v>#DIV/0!</v>
      </c>
      <c r="U2061" s="33" t="e">
        <f>M2061/#REF!%</f>
        <v>#REF!</v>
      </c>
    </row>
    <row r="2062" spans="1:21" ht="82.8" hidden="1" x14ac:dyDescent="0.3">
      <c r="A2062" s="76"/>
      <c r="B2062" s="34" t="s">
        <v>238</v>
      </c>
      <c r="C2062" s="39" t="s">
        <v>338</v>
      </c>
      <c r="D2062" s="95"/>
      <c r="E2062" s="131">
        <f t="shared" si="301"/>
        <v>0</v>
      </c>
      <c r="F2062" s="95"/>
      <c r="G2062" s="95"/>
      <c r="H2062" s="95"/>
      <c r="I2062" s="131">
        <f t="shared" si="302"/>
        <v>0</v>
      </c>
      <c r="J2062" s="95"/>
      <c r="K2062" s="95"/>
      <c r="L2062" s="95"/>
      <c r="M2062" s="131">
        <f t="shared" si="303"/>
        <v>0</v>
      </c>
      <c r="N2062" s="95"/>
      <c r="O2062" s="95"/>
      <c r="P2062" s="95"/>
      <c r="Q2062" s="55" t="e">
        <f t="shared" si="304"/>
        <v>#DIV/0!</v>
      </c>
      <c r="R2062" s="55" t="e">
        <f t="shared" si="305"/>
        <v>#DIV/0!</v>
      </c>
      <c r="S2062" s="55" t="e">
        <f t="shared" si="306"/>
        <v>#DIV/0!</v>
      </c>
      <c r="T2062" s="55" t="e">
        <f t="shared" si="307"/>
        <v>#DIV/0!</v>
      </c>
      <c r="U2062" s="33" t="e">
        <f>M2062/#REF!%</f>
        <v>#REF!</v>
      </c>
    </row>
    <row r="2063" spans="1:21" ht="27.6" hidden="1" x14ac:dyDescent="0.3">
      <c r="A2063" s="76"/>
      <c r="B2063" s="34" t="s">
        <v>239</v>
      </c>
      <c r="C2063" s="39" t="s">
        <v>339</v>
      </c>
      <c r="D2063" s="95"/>
      <c r="E2063" s="131">
        <f t="shared" si="301"/>
        <v>0</v>
      </c>
      <c r="F2063" s="95"/>
      <c r="G2063" s="95"/>
      <c r="H2063" s="95"/>
      <c r="I2063" s="131">
        <f t="shared" si="302"/>
        <v>0</v>
      </c>
      <c r="J2063" s="95"/>
      <c r="K2063" s="95"/>
      <c r="L2063" s="95"/>
      <c r="M2063" s="131">
        <f t="shared" si="303"/>
        <v>0</v>
      </c>
      <c r="N2063" s="95"/>
      <c r="O2063" s="95"/>
      <c r="P2063" s="95"/>
      <c r="Q2063" s="55" t="e">
        <f t="shared" si="304"/>
        <v>#DIV/0!</v>
      </c>
      <c r="R2063" s="55" t="e">
        <f t="shared" si="305"/>
        <v>#DIV/0!</v>
      </c>
      <c r="S2063" s="55" t="e">
        <f t="shared" si="306"/>
        <v>#DIV/0!</v>
      </c>
      <c r="T2063" s="55" t="e">
        <f t="shared" si="307"/>
        <v>#DIV/0!</v>
      </c>
      <c r="U2063" s="33" t="e">
        <f>M2063/#REF!%</f>
        <v>#REF!</v>
      </c>
    </row>
    <row r="2064" spans="1:21" ht="82.8" hidden="1" x14ac:dyDescent="0.3">
      <c r="A2064" s="76"/>
      <c r="B2064" s="34" t="s">
        <v>240</v>
      </c>
      <c r="C2064" s="39" t="s">
        <v>340</v>
      </c>
      <c r="D2064" s="95"/>
      <c r="E2064" s="131">
        <f t="shared" si="301"/>
        <v>0</v>
      </c>
      <c r="F2064" s="95"/>
      <c r="G2064" s="95"/>
      <c r="H2064" s="95"/>
      <c r="I2064" s="131">
        <f t="shared" si="302"/>
        <v>0</v>
      </c>
      <c r="J2064" s="95"/>
      <c r="K2064" s="95"/>
      <c r="L2064" s="95"/>
      <c r="M2064" s="131">
        <f t="shared" si="303"/>
        <v>0</v>
      </c>
      <c r="N2064" s="95"/>
      <c r="O2064" s="95"/>
      <c r="P2064" s="95"/>
      <c r="Q2064" s="55" t="e">
        <f t="shared" si="304"/>
        <v>#DIV/0!</v>
      </c>
      <c r="R2064" s="55" t="e">
        <f t="shared" si="305"/>
        <v>#DIV/0!</v>
      </c>
      <c r="S2064" s="55" t="e">
        <f t="shared" si="306"/>
        <v>#DIV/0!</v>
      </c>
      <c r="T2064" s="55" t="e">
        <f t="shared" si="307"/>
        <v>#DIV/0!</v>
      </c>
      <c r="U2064" s="33" t="e">
        <f>M2064/#REF!%</f>
        <v>#REF!</v>
      </c>
    </row>
    <row r="2065" spans="1:21" ht="27.6" hidden="1" x14ac:dyDescent="0.3">
      <c r="A2065" s="76"/>
      <c r="B2065" s="34" t="s">
        <v>241</v>
      </c>
      <c r="C2065" s="39" t="s">
        <v>341</v>
      </c>
      <c r="D2065" s="95"/>
      <c r="E2065" s="131">
        <f t="shared" si="301"/>
        <v>0</v>
      </c>
      <c r="F2065" s="95"/>
      <c r="G2065" s="95"/>
      <c r="H2065" s="95"/>
      <c r="I2065" s="131">
        <f t="shared" si="302"/>
        <v>0</v>
      </c>
      <c r="J2065" s="95"/>
      <c r="K2065" s="95"/>
      <c r="L2065" s="95"/>
      <c r="M2065" s="131">
        <f t="shared" si="303"/>
        <v>0</v>
      </c>
      <c r="N2065" s="95"/>
      <c r="O2065" s="95"/>
      <c r="P2065" s="95"/>
      <c r="Q2065" s="55" t="e">
        <f t="shared" si="304"/>
        <v>#DIV/0!</v>
      </c>
      <c r="R2065" s="55" t="e">
        <f t="shared" si="305"/>
        <v>#DIV/0!</v>
      </c>
      <c r="S2065" s="55" t="e">
        <f t="shared" si="306"/>
        <v>#DIV/0!</v>
      </c>
      <c r="T2065" s="55" t="e">
        <f t="shared" si="307"/>
        <v>#DIV/0!</v>
      </c>
      <c r="U2065" s="33" t="e">
        <f>M2065/#REF!%</f>
        <v>#REF!</v>
      </c>
    </row>
    <row r="2066" spans="1:21" ht="27.6" hidden="1" x14ac:dyDescent="0.3">
      <c r="A2066" s="76"/>
      <c r="B2066" s="34" t="s">
        <v>242</v>
      </c>
      <c r="C2066" s="39" t="s">
        <v>342</v>
      </c>
      <c r="D2066" s="95"/>
      <c r="E2066" s="131">
        <f t="shared" si="301"/>
        <v>0</v>
      </c>
      <c r="F2066" s="95"/>
      <c r="G2066" s="95"/>
      <c r="H2066" s="95"/>
      <c r="I2066" s="131">
        <f t="shared" si="302"/>
        <v>0</v>
      </c>
      <c r="J2066" s="95"/>
      <c r="K2066" s="95"/>
      <c r="L2066" s="95"/>
      <c r="M2066" s="131">
        <f t="shared" si="303"/>
        <v>0</v>
      </c>
      <c r="N2066" s="95"/>
      <c r="O2066" s="95"/>
      <c r="P2066" s="95"/>
      <c r="Q2066" s="55" t="e">
        <f t="shared" si="304"/>
        <v>#DIV/0!</v>
      </c>
      <c r="R2066" s="55" t="e">
        <f t="shared" si="305"/>
        <v>#DIV/0!</v>
      </c>
      <c r="S2066" s="55" t="e">
        <f t="shared" si="306"/>
        <v>#DIV/0!</v>
      </c>
      <c r="T2066" s="55" t="e">
        <f t="shared" si="307"/>
        <v>#DIV/0!</v>
      </c>
      <c r="U2066" s="33" t="e">
        <f>M2066/#REF!%</f>
        <v>#REF!</v>
      </c>
    </row>
    <row r="2067" spans="1:21" ht="27.6" hidden="1" x14ac:dyDescent="0.3">
      <c r="A2067" s="76"/>
      <c r="B2067" s="34" t="s">
        <v>243</v>
      </c>
      <c r="C2067" s="39" t="s">
        <v>343</v>
      </c>
      <c r="D2067" s="95"/>
      <c r="E2067" s="131">
        <f t="shared" si="301"/>
        <v>0</v>
      </c>
      <c r="F2067" s="95"/>
      <c r="G2067" s="95"/>
      <c r="H2067" s="95"/>
      <c r="I2067" s="131">
        <f t="shared" si="302"/>
        <v>0</v>
      </c>
      <c r="J2067" s="95"/>
      <c r="K2067" s="95"/>
      <c r="L2067" s="95"/>
      <c r="M2067" s="131">
        <f t="shared" si="303"/>
        <v>0</v>
      </c>
      <c r="N2067" s="95"/>
      <c r="O2067" s="95"/>
      <c r="P2067" s="95"/>
      <c r="Q2067" s="55" t="e">
        <f t="shared" si="304"/>
        <v>#DIV/0!</v>
      </c>
      <c r="R2067" s="55" t="e">
        <f t="shared" si="305"/>
        <v>#DIV/0!</v>
      </c>
      <c r="S2067" s="55" t="e">
        <f t="shared" si="306"/>
        <v>#DIV/0!</v>
      </c>
      <c r="T2067" s="55" t="e">
        <f t="shared" si="307"/>
        <v>#DIV/0!</v>
      </c>
      <c r="U2067" s="33" t="e">
        <f>M2067/#REF!%</f>
        <v>#REF!</v>
      </c>
    </row>
    <row r="2068" spans="1:21" ht="27.6" hidden="1" x14ac:dyDescent="0.3">
      <c r="A2068" s="76"/>
      <c r="B2068" s="34" t="s">
        <v>244</v>
      </c>
      <c r="C2068" s="39" t="s">
        <v>344</v>
      </c>
      <c r="D2068" s="95"/>
      <c r="E2068" s="131">
        <f t="shared" si="301"/>
        <v>0</v>
      </c>
      <c r="F2068" s="95"/>
      <c r="G2068" s="95"/>
      <c r="H2068" s="95"/>
      <c r="I2068" s="131">
        <f t="shared" si="302"/>
        <v>0</v>
      </c>
      <c r="J2068" s="95"/>
      <c r="K2068" s="95"/>
      <c r="L2068" s="95"/>
      <c r="M2068" s="131">
        <f t="shared" si="303"/>
        <v>0</v>
      </c>
      <c r="N2068" s="95"/>
      <c r="O2068" s="95"/>
      <c r="P2068" s="95"/>
      <c r="Q2068" s="55" t="e">
        <f t="shared" si="304"/>
        <v>#DIV/0!</v>
      </c>
      <c r="R2068" s="55" t="e">
        <f t="shared" si="305"/>
        <v>#DIV/0!</v>
      </c>
      <c r="S2068" s="55" t="e">
        <f t="shared" si="306"/>
        <v>#DIV/0!</v>
      </c>
      <c r="T2068" s="55" t="e">
        <f t="shared" si="307"/>
        <v>#DIV/0!</v>
      </c>
      <c r="U2068" s="33" t="e">
        <f>M2068/#REF!%</f>
        <v>#REF!</v>
      </c>
    </row>
    <row r="2069" spans="1:21" ht="27.6" hidden="1" x14ac:dyDescent="0.3">
      <c r="A2069" s="76"/>
      <c r="B2069" s="34" t="s">
        <v>245</v>
      </c>
      <c r="C2069" s="39" t="s">
        <v>345</v>
      </c>
      <c r="D2069" s="95"/>
      <c r="E2069" s="131">
        <f t="shared" ref="E2069:E2132" si="311">F2069+G2069</f>
        <v>0</v>
      </c>
      <c r="F2069" s="95"/>
      <c r="G2069" s="95"/>
      <c r="H2069" s="95"/>
      <c r="I2069" s="131">
        <f t="shared" ref="I2069:I2132" si="312">J2069+K2069</f>
        <v>0</v>
      </c>
      <c r="J2069" s="95"/>
      <c r="K2069" s="95"/>
      <c r="L2069" s="95"/>
      <c r="M2069" s="131">
        <f t="shared" ref="M2069:M2132" si="313">N2069+O2069</f>
        <v>0</v>
      </c>
      <c r="N2069" s="95"/>
      <c r="O2069" s="95"/>
      <c r="P2069" s="95"/>
      <c r="Q2069" s="55" t="e">
        <f t="shared" ref="Q2069:Q2132" si="314">M2069/I2069*100</f>
        <v>#DIV/0!</v>
      </c>
      <c r="R2069" s="55" t="e">
        <f t="shared" ref="R2069:R2132" si="315">N2069/J2069*100</f>
        <v>#DIV/0!</v>
      </c>
      <c r="S2069" s="55" t="e">
        <f t="shared" ref="S2069:S2132" si="316">O2069/K2069*100</f>
        <v>#DIV/0!</v>
      </c>
      <c r="T2069" s="55" t="e">
        <f t="shared" ref="T2069:T2132" si="317">P2069/L2069*100</f>
        <v>#DIV/0!</v>
      </c>
      <c r="U2069" s="33" t="e">
        <f>M2069/#REF!%</f>
        <v>#REF!</v>
      </c>
    </row>
    <row r="2070" spans="1:21" ht="11.25" hidden="1" customHeight="1" x14ac:dyDescent="0.3">
      <c r="A2070" s="76"/>
      <c r="B2070" s="34" t="s">
        <v>246</v>
      </c>
      <c r="C2070" s="39" t="s">
        <v>346</v>
      </c>
      <c r="D2070" s="95"/>
      <c r="E2070" s="131">
        <f t="shared" si="311"/>
        <v>0</v>
      </c>
      <c r="F2070" s="95"/>
      <c r="G2070" s="95"/>
      <c r="H2070" s="95"/>
      <c r="I2070" s="131">
        <f t="shared" si="312"/>
        <v>0</v>
      </c>
      <c r="J2070" s="95"/>
      <c r="K2070" s="95"/>
      <c r="L2070" s="95"/>
      <c r="M2070" s="131">
        <f t="shared" si="313"/>
        <v>0</v>
      </c>
      <c r="N2070" s="95"/>
      <c r="O2070" s="95"/>
      <c r="P2070" s="95"/>
      <c r="Q2070" s="55" t="e">
        <f t="shared" si="314"/>
        <v>#DIV/0!</v>
      </c>
      <c r="R2070" s="55" t="e">
        <f t="shared" si="315"/>
        <v>#DIV/0!</v>
      </c>
      <c r="S2070" s="55" t="e">
        <f t="shared" si="316"/>
        <v>#DIV/0!</v>
      </c>
      <c r="T2070" s="55" t="e">
        <f t="shared" si="317"/>
        <v>#DIV/0!</v>
      </c>
      <c r="U2070" s="33" t="e">
        <f>M2070/#REF!%</f>
        <v>#REF!</v>
      </c>
    </row>
    <row r="2071" spans="1:21" ht="13.8" x14ac:dyDescent="0.3">
      <c r="A2071" s="76"/>
      <c r="B2071" s="34" t="s">
        <v>247</v>
      </c>
      <c r="C2071" s="37" t="s">
        <v>44</v>
      </c>
      <c r="D2071" s="95">
        <v>199.1</v>
      </c>
      <c r="E2071" s="131">
        <f t="shared" si="311"/>
        <v>199.1</v>
      </c>
      <c r="F2071" s="95">
        <v>199.1</v>
      </c>
      <c r="G2071" s="95"/>
      <c r="H2071" s="95"/>
      <c r="I2071" s="131">
        <f t="shared" si="312"/>
        <v>98.7</v>
      </c>
      <c r="J2071" s="95">
        <v>98.7</v>
      </c>
      <c r="K2071" s="95"/>
      <c r="L2071" s="95"/>
      <c r="M2071" s="131">
        <f t="shared" si="313"/>
        <v>82.457250000000002</v>
      </c>
      <c r="N2071" s="95">
        <v>82.457250000000002</v>
      </c>
      <c r="O2071" s="95"/>
      <c r="P2071" s="95"/>
      <c r="Q2071" s="55">
        <f t="shared" si="314"/>
        <v>83.543313069908805</v>
      </c>
      <c r="R2071" s="55">
        <f t="shared" si="315"/>
        <v>83.543313069908805</v>
      </c>
      <c r="S2071" s="55" t="e">
        <f t="shared" si="316"/>
        <v>#DIV/0!</v>
      </c>
      <c r="T2071" s="55" t="e">
        <f t="shared" si="317"/>
        <v>#DIV/0!</v>
      </c>
      <c r="U2071" s="33" t="e">
        <f>M2071/#REF!%</f>
        <v>#REF!</v>
      </c>
    </row>
    <row r="2072" spans="1:21" ht="13.8" x14ac:dyDescent="0.3">
      <c r="A2072" s="76"/>
      <c r="B2072" s="34" t="s">
        <v>261</v>
      </c>
      <c r="C2072" s="37" t="s">
        <v>46</v>
      </c>
      <c r="D2072" s="95"/>
      <c r="E2072" s="131">
        <f t="shared" si="311"/>
        <v>0</v>
      </c>
      <c r="F2072" s="95"/>
      <c r="G2072" s="95"/>
      <c r="H2072" s="95"/>
      <c r="I2072" s="131">
        <f t="shared" si="312"/>
        <v>0</v>
      </c>
      <c r="J2072" s="95"/>
      <c r="K2072" s="95"/>
      <c r="L2072" s="95"/>
      <c r="M2072" s="131">
        <f t="shared" si="313"/>
        <v>0</v>
      </c>
      <c r="N2072" s="95"/>
      <c r="O2072" s="95"/>
      <c r="P2072" s="95"/>
      <c r="Q2072" s="55" t="e">
        <f t="shared" si="314"/>
        <v>#DIV/0!</v>
      </c>
      <c r="R2072" s="55" t="e">
        <f t="shared" si="315"/>
        <v>#DIV/0!</v>
      </c>
      <c r="S2072" s="55" t="e">
        <f t="shared" si="316"/>
        <v>#DIV/0!</v>
      </c>
      <c r="T2072" s="55" t="e">
        <f t="shared" si="317"/>
        <v>#DIV/0!</v>
      </c>
      <c r="U2072" s="33" t="e">
        <f>M2072/#REF!%</f>
        <v>#REF!</v>
      </c>
    </row>
    <row r="2073" spans="1:21" ht="27.6" x14ac:dyDescent="0.3">
      <c r="A2073" s="76"/>
      <c r="B2073" s="34" t="s">
        <v>145</v>
      </c>
      <c r="C2073" s="36" t="s">
        <v>9</v>
      </c>
      <c r="D2073" s="95">
        <v>1.5</v>
      </c>
      <c r="E2073" s="131">
        <f t="shared" si="311"/>
        <v>1.5</v>
      </c>
      <c r="F2073" s="95">
        <v>1.5</v>
      </c>
      <c r="G2073" s="95"/>
      <c r="H2073" s="95"/>
      <c r="I2073" s="131">
        <f t="shared" si="312"/>
        <v>1.5</v>
      </c>
      <c r="J2073" s="95">
        <v>1.5</v>
      </c>
      <c r="K2073" s="95"/>
      <c r="L2073" s="95"/>
      <c r="M2073" s="131">
        <f t="shared" si="313"/>
        <v>0</v>
      </c>
      <c r="N2073" s="95"/>
      <c r="O2073" s="95"/>
      <c r="P2073" s="95"/>
      <c r="Q2073" s="55">
        <f t="shared" si="314"/>
        <v>0</v>
      </c>
      <c r="R2073" s="55">
        <f t="shared" si="315"/>
        <v>0</v>
      </c>
      <c r="S2073" s="55" t="e">
        <f t="shared" si="316"/>
        <v>#DIV/0!</v>
      </c>
      <c r="T2073" s="55" t="e">
        <f t="shared" si="317"/>
        <v>#DIV/0!</v>
      </c>
      <c r="U2073" s="33" t="e">
        <f>M2073/#REF!%</f>
        <v>#REF!</v>
      </c>
    </row>
    <row r="2074" spans="1:21" ht="13.8" hidden="1" x14ac:dyDescent="0.3">
      <c r="A2074" s="76"/>
      <c r="B2074" s="34" t="s">
        <v>146</v>
      </c>
      <c r="C2074" s="42" t="s">
        <v>664</v>
      </c>
      <c r="D2074" s="95"/>
      <c r="E2074" s="131">
        <f t="shared" si="311"/>
        <v>0</v>
      </c>
      <c r="F2074" s="95"/>
      <c r="G2074" s="95"/>
      <c r="H2074" s="95"/>
      <c r="I2074" s="131">
        <f t="shared" si="312"/>
        <v>0</v>
      </c>
      <c r="J2074" s="95"/>
      <c r="K2074" s="95"/>
      <c r="L2074" s="95"/>
      <c r="M2074" s="131">
        <f t="shared" si="313"/>
        <v>0</v>
      </c>
      <c r="N2074" s="95"/>
      <c r="O2074" s="95"/>
      <c r="P2074" s="95"/>
      <c r="Q2074" s="55" t="e">
        <f t="shared" si="314"/>
        <v>#DIV/0!</v>
      </c>
      <c r="R2074" s="55" t="e">
        <f t="shared" si="315"/>
        <v>#DIV/0!</v>
      </c>
      <c r="S2074" s="55" t="e">
        <f t="shared" si="316"/>
        <v>#DIV/0!</v>
      </c>
      <c r="T2074" s="55" t="e">
        <f t="shared" si="317"/>
        <v>#DIV/0!</v>
      </c>
      <c r="U2074" s="33" t="e">
        <f>M2074/#REF!%</f>
        <v>#REF!</v>
      </c>
    </row>
    <row r="2075" spans="1:21" ht="27.6" hidden="1" x14ac:dyDescent="0.3">
      <c r="A2075" s="76"/>
      <c r="B2075" s="34" t="s">
        <v>266</v>
      </c>
      <c r="C2075" s="38" t="s">
        <v>360</v>
      </c>
      <c r="D2075" s="95"/>
      <c r="E2075" s="131">
        <f t="shared" si="311"/>
        <v>0</v>
      </c>
      <c r="F2075" s="95"/>
      <c r="G2075" s="95"/>
      <c r="H2075" s="95"/>
      <c r="I2075" s="131">
        <f t="shared" si="312"/>
        <v>0</v>
      </c>
      <c r="J2075" s="95"/>
      <c r="K2075" s="95"/>
      <c r="L2075" s="95"/>
      <c r="M2075" s="131">
        <f t="shared" si="313"/>
        <v>0</v>
      </c>
      <c r="N2075" s="95"/>
      <c r="O2075" s="95"/>
      <c r="P2075" s="95"/>
      <c r="Q2075" s="55" t="e">
        <f t="shared" si="314"/>
        <v>#DIV/0!</v>
      </c>
      <c r="R2075" s="55" t="e">
        <f t="shared" si="315"/>
        <v>#DIV/0!</v>
      </c>
      <c r="S2075" s="55" t="e">
        <f t="shared" si="316"/>
        <v>#DIV/0!</v>
      </c>
      <c r="T2075" s="55" t="e">
        <f t="shared" si="317"/>
        <v>#DIV/0!</v>
      </c>
      <c r="U2075" s="33" t="e">
        <f>M2075/#REF!%</f>
        <v>#REF!</v>
      </c>
    </row>
    <row r="2076" spans="1:21" ht="27.6" hidden="1" x14ac:dyDescent="0.3">
      <c r="A2076" s="76"/>
      <c r="B2076" s="34" t="s">
        <v>267</v>
      </c>
      <c r="C2076" s="39" t="s">
        <v>361</v>
      </c>
      <c r="D2076" s="95"/>
      <c r="E2076" s="131">
        <f t="shared" si="311"/>
        <v>0</v>
      </c>
      <c r="F2076" s="95"/>
      <c r="G2076" s="95"/>
      <c r="H2076" s="95"/>
      <c r="I2076" s="131">
        <f t="shared" si="312"/>
        <v>0</v>
      </c>
      <c r="J2076" s="95"/>
      <c r="K2076" s="95"/>
      <c r="L2076" s="95"/>
      <c r="M2076" s="131">
        <f t="shared" si="313"/>
        <v>0</v>
      </c>
      <c r="N2076" s="95"/>
      <c r="O2076" s="95"/>
      <c r="P2076" s="95"/>
      <c r="Q2076" s="55" t="e">
        <f t="shared" si="314"/>
        <v>#DIV/0!</v>
      </c>
      <c r="R2076" s="55" t="e">
        <f t="shared" si="315"/>
        <v>#DIV/0!</v>
      </c>
      <c r="S2076" s="55" t="e">
        <f t="shared" si="316"/>
        <v>#DIV/0!</v>
      </c>
      <c r="T2076" s="55" t="e">
        <f t="shared" si="317"/>
        <v>#DIV/0!</v>
      </c>
      <c r="U2076" s="33" t="e">
        <f>M2076/#REF!%</f>
        <v>#REF!</v>
      </c>
    </row>
    <row r="2077" spans="1:21" ht="27.6" hidden="1" x14ac:dyDescent="0.3">
      <c r="A2077" s="76"/>
      <c r="B2077" s="34" t="s">
        <v>268</v>
      </c>
      <c r="C2077" s="39" t="s">
        <v>362</v>
      </c>
      <c r="D2077" s="95"/>
      <c r="E2077" s="131">
        <f t="shared" si="311"/>
        <v>0</v>
      </c>
      <c r="F2077" s="95"/>
      <c r="G2077" s="95"/>
      <c r="H2077" s="95"/>
      <c r="I2077" s="131">
        <f t="shared" si="312"/>
        <v>0</v>
      </c>
      <c r="J2077" s="95"/>
      <c r="K2077" s="95"/>
      <c r="L2077" s="95"/>
      <c r="M2077" s="131">
        <f t="shared" si="313"/>
        <v>0</v>
      </c>
      <c r="N2077" s="95"/>
      <c r="O2077" s="95"/>
      <c r="P2077" s="95"/>
      <c r="Q2077" s="55" t="e">
        <f t="shared" si="314"/>
        <v>#DIV/0!</v>
      </c>
      <c r="R2077" s="55" t="e">
        <f t="shared" si="315"/>
        <v>#DIV/0!</v>
      </c>
      <c r="S2077" s="55" t="e">
        <f t="shared" si="316"/>
        <v>#DIV/0!</v>
      </c>
      <c r="T2077" s="55" t="e">
        <f t="shared" si="317"/>
        <v>#DIV/0!</v>
      </c>
      <c r="U2077" s="33" t="e">
        <f>M2077/#REF!%</f>
        <v>#REF!</v>
      </c>
    </row>
    <row r="2078" spans="1:21" ht="27.6" hidden="1" x14ac:dyDescent="0.3">
      <c r="A2078" s="76"/>
      <c r="B2078" s="34" t="s">
        <v>269</v>
      </c>
      <c r="C2078" s="39" t="s">
        <v>363</v>
      </c>
      <c r="D2078" s="95"/>
      <c r="E2078" s="131">
        <f t="shared" si="311"/>
        <v>0</v>
      </c>
      <c r="F2078" s="95"/>
      <c r="G2078" s="95"/>
      <c r="H2078" s="95"/>
      <c r="I2078" s="131">
        <f t="shared" si="312"/>
        <v>0</v>
      </c>
      <c r="J2078" s="95"/>
      <c r="K2078" s="95"/>
      <c r="L2078" s="95"/>
      <c r="M2078" s="131">
        <f t="shared" si="313"/>
        <v>0</v>
      </c>
      <c r="N2078" s="95"/>
      <c r="O2078" s="95"/>
      <c r="P2078" s="95"/>
      <c r="Q2078" s="55" t="e">
        <f t="shared" si="314"/>
        <v>#DIV/0!</v>
      </c>
      <c r="R2078" s="55" t="e">
        <f t="shared" si="315"/>
        <v>#DIV/0!</v>
      </c>
      <c r="S2078" s="55" t="e">
        <f t="shared" si="316"/>
        <v>#DIV/0!</v>
      </c>
      <c r="T2078" s="55" t="e">
        <f t="shared" si="317"/>
        <v>#DIV/0!</v>
      </c>
      <c r="U2078" s="33" t="e">
        <f>M2078/#REF!%</f>
        <v>#REF!</v>
      </c>
    </row>
    <row r="2079" spans="1:21" ht="27.6" hidden="1" x14ac:dyDescent="0.3">
      <c r="A2079" s="76"/>
      <c r="B2079" s="34" t="s">
        <v>270</v>
      </c>
      <c r="C2079" s="39" t="s">
        <v>364</v>
      </c>
      <c r="D2079" s="95"/>
      <c r="E2079" s="131">
        <f t="shared" si="311"/>
        <v>0</v>
      </c>
      <c r="F2079" s="95"/>
      <c r="G2079" s="95"/>
      <c r="H2079" s="95"/>
      <c r="I2079" s="131">
        <f t="shared" si="312"/>
        <v>0</v>
      </c>
      <c r="J2079" s="95"/>
      <c r="K2079" s="95"/>
      <c r="L2079" s="95"/>
      <c r="M2079" s="131">
        <f t="shared" si="313"/>
        <v>0</v>
      </c>
      <c r="N2079" s="95"/>
      <c r="O2079" s="95"/>
      <c r="P2079" s="95"/>
      <c r="Q2079" s="55" t="e">
        <f t="shared" si="314"/>
        <v>#DIV/0!</v>
      </c>
      <c r="R2079" s="55" t="e">
        <f t="shared" si="315"/>
        <v>#DIV/0!</v>
      </c>
      <c r="S2079" s="55" t="e">
        <f t="shared" si="316"/>
        <v>#DIV/0!</v>
      </c>
      <c r="T2079" s="55" t="e">
        <f t="shared" si="317"/>
        <v>#DIV/0!</v>
      </c>
      <c r="U2079" s="33" t="e">
        <f>M2079/#REF!%</f>
        <v>#REF!</v>
      </c>
    </row>
    <row r="2080" spans="1:21" ht="41.4" hidden="1" x14ac:dyDescent="0.3">
      <c r="A2080" s="76"/>
      <c r="B2080" s="34" t="s">
        <v>271</v>
      </c>
      <c r="C2080" s="39" t="s">
        <v>365</v>
      </c>
      <c r="D2080" s="95"/>
      <c r="E2080" s="131">
        <f t="shared" si="311"/>
        <v>0</v>
      </c>
      <c r="F2080" s="95"/>
      <c r="G2080" s="95"/>
      <c r="H2080" s="95"/>
      <c r="I2080" s="131">
        <f t="shared" si="312"/>
        <v>0</v>
      </c>
      <c r="J2080" s="95"/>
      <c r="K2080" s="95"/>
      <c r="L2080" s="95"/>
      <c r="M2080" s="131">
        <f t="shared" si="313"/>
        <v>0</v>
      </c>
      <c r="N2080" s="95"/>
      <c r="O2080" s="95"/>
      <c r="P2080" s="95"/>
      <c r="Q2080" s="55" t="e">
        <f t="shared" si="314"/>
        <v>#DIV/0!</v>
      </c>
      <c r="R2080" s="55" t="e">
        <f t="shared" si="315"/>
        <v>#DIV/0!</v>
      </c>
      <c r="S2080" s="55" t="e">
        <f t="shared" si="316"/>
        <v>#DIV/0!</v>
      </c>
      <c r="T2080" s="55" t="e">
        <f t="shared" si="317"/>
        <v>#DIV/0!</v>
      </c>
      <c r="U2080" s="33" t="e">
        <f>M2080/#REF!%</f>
        <v>#REF!</v>
      </c>
    </row>
    <row r="2081" spans="1:21" ht="27.6" hidden="1" x14ac:dyDescent="0.3">
      <c r="A2081" s="76"/>
      <c r="B2081" s="34" t="s">
        <v>272</v>
      </c>
      <c r="C2081" s="39" t="s">
        <v>366</v>
      </c>
      <c r="D2081" s="95"/>
      <c r="E2081" s="131">
        <f t="shared" si="311"/>
        <v>0</v>
      </c>
      <c r="F2081" s="95"/>
      <c r="G2081" s="95"/>
      <c r="H2081" s="95"/>
      <c r="I2081" s="131">
        <f t="shared" si="312"/>
        <v>0</v>
      </c>
      <c r="J2081" s="95"/>
      <c r="K2081" s="95"/>
      <c r="L2081" s="95"/>
      <c r="M2081" s="131">
        <f t="shared" si="313"/>
        <v>0</v>
      </c>
      <c r="N2081" s="95"/>
      <c r="O2081" s="95"/>
      <c r="P2081" s="95"/>
      <c r="Q2081" s="55" t="e">
        <f t="shared" si="314"/>
        <v>#DIV/0!</v>
      </c>
      <c r="R2081" s="55" t="e">
        <f t="shared" si="315"/>
        <v>#DIV/0!</v>
      </c>
      <c r="S2081" s="55" t="e">
        <f t="shared" si="316"/>
        <v>#DIV/0!</v>
      </c>
      <c r="T2081" s="55" t="e">
        <f t="shared" si="317"/>
        <v>#DIV/0!</v>
      </c>
      <c r="U2081" s="33" t="e">
        <f>M2081/#REF!%</f>
        <v>#REF!</v>
      </c>
    </row>
    <row r="2082" spans="1:21" ht="27.6" hidden="1" x14ac:dyDescent="0.3">
      <c r="A2082" s="76"/>
      <c r="B2082" s="34" t="s">
        <v>273</v>
      </c>
      <c r="C2082" s="39" t="s">
        <v>367</v>
      </c>
      <c r="D2082" s="95"/>
      <c r="E2082" s="131">
        <f t="shared" si="311"/>
        <v>0</v>
      </c>
      <c r="F2082" s="95"/>
      <c r="G2082" s="95"/>
      <c r="H2082" s="95"/>
      <c r="I2082" s="131">
        <f t="shared" si="312"/>
        <v>0</v>
      </c>
      <c r="J2082" s="95"/>
      <c r="K2082" s="95"/>
      <c r="L2082" s="95"/>
      <c r="M2082" s="131">
        <f t="shared" si="313"/>
        <v>0</v>
      </c>
      <c r="N2082" s="95"/>
      <c r="O2082" s="95"/>
      <c r="P2082" s="95"/>
      <c r="Q2082" s="55" t="e">
        <f t="shared" si="314"/>
        <v>#DIV/0!</v>
      </c>
      <c r="R2082" s="55" t="e">
        <f t="shared" si="315"/>
        <v>#DIV/0!</v>
      </c>
      <c r="S2082" s="55" t="e">
        <f t="shared" si="316"/>
        <v>#DIV/0!</v>
      </c>
      <c r="T2082" s="55" t="e">
        <f t="shared" si="317"/>
        <v>#DIV/0!</v>
      </c>
      <c r="U2082" s="33" t="e">
        <f>M2082/#REF!%</f>
        <v>#REF!</v>
      </c>
    </row>
    <row r="2083" spans="1:21" ht="41.4" hidden="1" x14ac:dyDescent="0.3">
      <c r="A2083" s="76"/>
      <c r="B2083" s="34" t="s">
        <v>274</v>
      </c>
      <c r="C2083" s="39" t="s">
        <v>368</v>
      </c>
      <c r="D2083" s="95"/>
      <c r="E2083" s="131">
        <f t="shared" si="311"/>
        <v>0</v>
      </c>
      <c r="F2083" s="95"/>
      <c r="G2083" s="95"/>
      <c r="H2083" s="95"/>
      <c r="I2083" s="131">
        <f t="shared" si="312"/>
        <v>0</v>
      </c>
      <c r="J2083" s="95"/>
      <c r="K2083" s="95"/>
      <c r="L2083" s="95"/>
      <c r="M2083" s="131">
        <f t="shared" si="313"/>
        <v>0</v>
      </c>
      <c r="N2083" s="95"/>
      <c r="O2083" s="95"/>
      <c r="P2083" s="95"/>
      <c r="Q2083" s="55" t="e">
        <f t="shared" si="314"/>
        <v>#DIV/0!</v>
      </c>
      <c r="R2083" s="55" t="e">
        <f t="shared" si="315"/>
        <v>#DIV/0!</v>
      </c>
      <c r="S2083" s="55" t="e">
        <f t="shared" si="316"/>
        <v>#DIV/0!</v>
      </c>
      <c r="T2083" s="55" t="e">
        <f t="shared" si="317"/>
        <v>#DIV/0!</v>
      </c>
      <c r="U2083" s="33" t="e">
        <f>M2083/#REF!%</f>
        <v>#REF!</v>
      </c>
    </row>
    <row r="2084" spans="1:21" ht="18" hidden="1" customHeight="1" x14ac:dyDescent="0.3">
      <c r="A2084" s="76"/>
      <c r="B2084" s="34" t="s">
        <v>275</v>
      </c>
      <c r="C2084" s="38" t="s">
        <v>369</v>
      </c>
      <c r="D2084" s="95"/>
      <c r="E2084" s="131">
        <f t="shared" si="311"/>
        <v>0</v>
      </c>
      <c r="F2084" s="95"/>
      <c r="G2084" s="95"/>
      <c r="H2084" s="95"/>
      <c r="I2084" s="131">
        <f t="shared" si="312"/>
        <v>0</v>
      </c>
      <c r="J2084" s="95"/>
      <c r="K2084" s="95"/>
      <c r="L2084" s="95"/>
      <c r="M2084" s="131">
        <f t="shared" si="313"/>
        <v>0</v>
      </c>
      <c r="N2084" s="95"/>
      <c r="O2084" s="95"/>
      <c r="P2084" s="95"/>
      <c r="Q2084" s="55" t="e">
        <f t="shared" si="314"/>
        <v>#DIV/0!</v>
      </c>
      <c r="R2084" s="55" t="e">
        <f t="shared" si="315"/>
        <v>#DIV/0!</v>
      </c>
      <c r="S2084" s="55" t="e">
        <f t="shared" si="316"/>
        <v>#DIV/0!</v>
      </c>
      <c r="T2084" s="55" t="e">
        <f t="shared" si="317"/>
        <v>#DIV/0!</v>
      </c>
      <c r="U2084" s="33" t="e">
        <f>M2084/#REF!%</f>
        <v>#REF!</v>
      </c>
    </row>
    <row r="2085" spans="1:21" ht="27.6" hidden="1" x14ac:dyDescent="0.3">
      <c r="A2085" s="76"/>
      <c r="B2085" s="34" t="s">
        <v>276</v>
      </c>
      <c r="C2085" s="39" t="s">
        <v>370</v>
      </c>
      <c r="D2085" s="95"/>
      <c r="E2085" s="131">
        <f t="shared" si="311"/>
        <v>0</v>
      </c>
      <c r="F2085" s="95"/>
      <c r="G2085" s="95"/>
      <c r="H2085" s="95"/>
      <c r="I2085" s="131">
        <f t="shared" si="312"/>
        <v>0</v>
      </c>
      <c r="J2085" s="95"/>
      <c r="K2085" s="95"/>
      <c r="L2085" s="95"/>
      <c r="M2085" s="131">
        <f t="shared" si="313"/>
        <v>0</v>
      </c>
      <c r="N2085" s="95"/>
      <c r="O2085" s="95"/>
      <c r="P2085" s="95"/>
      <c r="Q2085" s="55" t="e">
        <f t="shared" si="314"/>
        <v>#DIV/0!</v>
      </c>
      <c r="R2085" s="55" t="e">
        <f t="shared" si="315"/>
        <v>#DIV/0!</v>
      </c>
      <c r="S2085" s="55" t="e">
        <f t="shared" si="316"/>
        <v>#DIV/0!</v>
      </c>
      <c r="T2085" s="55" t="e">
        <f t="shared" si="317"/>
        <v>#DIV/0!</v>
      </c>
      <c r="U2085" s="33" t="e">
        <f>M2085/#REF!%</f>
        <v>#REF!</v>
      </c>
    </row>
    <row r="2086" spans="1:21" ht="37.5" customHeight="1" x14ac:dyDescent="0.3">
      <c r="A2086" s="76" t="s">
        <v>814</v>
      </c>
      <c r="B2086" s="30"/>
      <c r="C2086" s="123" t="s">
        <v>996</v>
      </c>
      <c r="D2086" s="31">
        <f>D2087</f>
        <v>40</v>
      </c>
      <c r="E2086" s="131">
        <f t="shared" si="311"/>
        <v>90</v>
      </c>
      <c r="F2086" s="31">
        <f>F2087</f>
        <v>90</v>
      </c>
      <c r="G2086" s="31">
        <f>G2087</f>
        <v>0</v>
      </c>
      <c r="H2086" s="31">
        <f>H2087</f>
        <v>0</v>
      </c>
      <c r="I2086" s="131">
        <f t="shared" si="312"/>
        <v>60</v>
      </c>
      <c r="J2086" s="31">
        <f>J2087</f>
        <v>60</v>
      </c>
      <c r="K2086" s="31">
        <f>K2087</f>
        <v>0</v>
      </c>
      <c r="L2086" s="31">
        <f>L2087</f>
        <v>0</v>
      </c>
      <c r="M2086" s="131">
        <f t="shared" si="313"/>
        <v>41.347999999999999</v>
      </c>
      <c r="N2086" s="31">
        <f>N2087</f>
        <v>41.347999999999999</v>
      </c>
      <c r="O2086" s="31">
        <f>O2087</f>
        <v>0</v>
      </c>
      <c r="P2086" s="31">
        <f>P2087</f>
        <v>0</v>
      </c>
      <c r="Q2086" s="55">
        <f t="shared" si="314"/>
        <v>68.913333333333327</v>
      </c>
      <c r="R2086" s="55">
        <f t="shared" si="315"/>
        <v>68.913333333333327</v>
      </c>
      <c r="S2086" s="55" t="e">
        <f t="shared" si="316"/>
        <v>#DIV/0!</v>
      </c>
      <c r="T2086" s="55" t="e">
        <f t="shared" si="317"/>
        <v>#DIV/0!</v>
      </c>
      <c r="U2086" s="33" t="e">
        <f>M2086/#REF!%</f>
        <v>#REF!</v>
      </c>
    </row>
    <row r="2087" spans="1:21" ht="13.8" x14ac:dyDescent="0.3">
      <c r="A2087" s="76"/>
      <c r="B2087" s="34" t="s">
        <v>61</v>
      </c>
      <c r="C2087" s="36" t="s">
        <v>7</v>
      </c>
      <c r="D2087" s="95">
        <f>D2090</f>
        <v>40</v>
      </c>
      <c r="E2087" s="131">
        <f t="shared" si="311"/>
        <v>90</v>
      </c>
      <c r="F2087" s="95">
        <f>F2090+F2088</f>
        <v>90</v>
      </c>
      <c r="G2087" s="95">
        <f>G2090+G2088</f>
        <v>0</v>
      </c>
      <c r="H2087" s="95">
        <f>H2090+H2088</f>
        <v>0</v>
      </c>
      <c r="I2087" s="131">
        <f t="shared" si="312"/>
        <v>60</v>
      </c>
      <c r="J2087" s="95">
        <f>J2090+J2088</f>
        <v>60</v>
      </c>
      <c r="K2087" s="95">
        <f>K2090+K2088</f>
        <v>0</v>
      </c>
      <c r="L2087" s="95">
        <f>L2090+L2088</f>
        <v>0</v>
      </c>
      <c r="M2087" s="131">
        <f t="shared" si="313"/>
        <v>41.347999999999999</v>
      </c>
      <c r="N2087" s="95">
        <f>N2090+N2088</f>
        <v>41.347999999999999</v>
      </c>
      <c r="O2087" s="95">
        <f>O2090+O2088</f>
        <v>0</v>
      </c>
      <c r="P2087" s="95">
        <f>P2090+P2088</f>
        <v>0</v>
      </c>
      <c r="Q2087" s="55">
        <f t="shared" si="314"/>
        <v>68.913333333333327</v>
      </c>
      <c r="R2087" s="55">
        <f t="shared" si="315"/>
        <v>68.913333333333327</v>
      </c>
      <c r="S2087" s="55" t="e">
        <f t="shared" si="316"/>
        <v>#DIV/0!</v>
      </c>
      <c r="T2087" s="55" t="e">
        <f t="shared" si="317"/>
        <v>#DIV/0!</v>
      </c>
      <c r="U2087" s="33" t="e">
        <f>M2087/#REF!%</f>
        <v>#REF!</v>
      </c>
    </row>
    <row r="2088" spans="1:21" ht="27.6" x14ac:dyDescent="0.3">
      <c r="A2088" s="76"/>
      <c r="B2088" s="34"/>
      <c r="C2088" s="37" t="s">
        <v>36</v>
      </c>
      <c r="D2088" s="95"/>
      <c r="E2088" s="131">
        <f t="shared" si="311"/>
        <v>1.8</v>
      </c>
      <c r="F2088" s="95">
        <v>1.8</v>
      </c>
      <c r="G2088" s="95"/>
      <c r="H2088" s="95"/>
      <c r="I2088" s="131">
        <f t="shared" si="312"/>
        <v>1.8</v>
      </c>
      <c r="J2088" s="95">
        <v>1.8</v>
      </c>
      <c r="K2088" s="95"/>
      <c r="L2088" s="95"/>
      <c r="M2088" s="131">
        <f t="shared" si="313"/>
        <v>1.76</v>
      </c>
      <c r="N2088" s="95">
        <v>1.76</v>
      </c>
      <c r="O2088" s="95"/>
      <c r="P2088" s="95"/>
      <c r="Q2088" s="55">
        <f t="shared" si="314"/>
        <v>97.777777777777771</v>
      </c>
      <c r="R2088" s="55">
        <f t="shared" si="315"/>
        <v>97.777777777777771</v>
      </c>
      <c r="S2088" s="55" t="e">
        <f t="shared" si="316"/>
        <v>#DIV/0!</v>
      </c>
      <c r="T2088" s="55" t="e">
        <f t="shared" si="317"/>
        <v>#DIV/0!</v>
      </c>
      <c r="U2088" s="33" t="e">
        <f>M2088/#REF!%</f>
        <v>#REF!</v>
      </c>
    </row>
    <row r="2089" spans="1:21" ht="13.8" x14ac:dyDescent="0.3">
      <c r="A2089" s="76"/>
      <c r="B2089" s="34" t="s">
        <v>247</v>
      </c>
      <c r="C2089" s="37" t="s">
        <v>44</v>
      </c>
      <c r="D2089" s="95"/>
      <c r="E2089" s="131">
        <f t="shared" si="311"/>
        <v>0</v>
      </c>
      <c r="F2089" s="95"/>
      <c r="G2089" s="95"/>
      <c r="H2089" s="95"/>
      <c r="I2089" s="131">
        <f t="shared" si="312"/>
        <v>0</v>
      </c>
      <c r="J2089" s="95"/>
      <c r="K2089" s="95"/>
      <c r="L2089" s="95"/>
      <c r="M2089" s="131">
        <f t="shared" si="313"/>
        <v>0</v>
      </c>
      <c r="N2089" s="95"/>
      <c r="O2089" s="95"/>
      <c r="P2089" s="95"/>
      <c r="Q2089" s="55" t="e">
        <f t="shared" si="314"/>
        <v>#DIV/0!</v>
      </c>
      <c r="R2089" s="55" t="e">
        <f t="shared" si="315"/>
        <v>#DIV/0!</v>
      </c>
      <c r="S2089" s="55" t="e">
        <f t="shared" si="316"/>
        <v>#DIV/0!</v>
      </c>
      <c r="T2089" s="55" t="e">
        <f t="shared" si="317"/>
        <v>#DIV/0!</v>
      </c>
      <c r="U2089" s="33" t="e">
        <f>M2089/#REF!%</f>
        <v>#REF!</v>
      </c>
    </row>
    <row r="2090" spans="1:21" ht="13.8" x14ac:dyDescent="0.3">
      <c r="A2090" s="76"/>
      <c r="B2090" s="34" t="s">
        <v>261</v>
      </c>
      <c r="C2090" s="37" t="s">
        <v>46</v>
      </c>
      <c r="D2090" s="95">
        <v>40</v>
      </c>
      <c r="E2090" s="131">
        <f t="shared" si="311"/>
        <v>88.2</v>
      </c>
      <c r="F2090" s="95">
        <v>88.2</v>
      </c>
      <c r="G2090" s="95"/>
      <c r="H2090" s="95"/>
      <c r="I2090" s="131">
        <f t="shared" si="312"/>
        <v>58.2</v>
      </c>
      <c r="J2090" s="95">
        <v>58.2</v>
      </c>
      <c r="K2090" s="95"/>
      <c r="L2090" s="95"/>
      <c r="M2090" s="131">
        <f t="shared" si="313"/>
        <v>39.588000000000001</v>
      </c>
      <c r="N2090" s="95">
        <v>39.588000000000001</v>
      </c>
      <c r="O2090" s="95"/>
      <c r="P2090" s="95"/>
      <c r="Q2090" s="55">
        <f t="shared" si="314"/>
        <v>68.020618556701024</v>
      </c>
      <c r="R2090" s="55">
        <f t="shared" si="315"/>
        <v>68.020618556701024</v>
      </c>
      <c r="S2090" s="55" t="e">
        <f t="shared" si="316"/>
        <v>#DIV/0!</v>
      </c>
      <c r="T2090" s="55" t="e">
        <f t="shared" si="317"/>
        <v>#DIV/0!</v>
      </c>
      <c r="U2090" s="33" t="e">
        <f>M2090/#REF!%</f>
        <v>#REF!</v>
      </c>
    </row>
    <row r="2091" spans="1:21" ht="13.8" hidden="1" x14ac:dyDescent="0.3">
      <c r="A2091" s="76"/>
      <c r="B2091" s="34" t="s">
        <v>197</v>
      </c>
      <c r="C2091" s="37" t="s">
        <v>171</v>
      </c>
      <c r="D2091" s="95"/>
      <c r="E2091" s="93">
        <f t="shared" si="311"/>
        <v>0</v>
      </c>
      <c r="F2091" s="95"/>
      <c r="G2091" s="95"/>
      <c r="H2091" s="95"/>
      <c r="I2091" s="93">
        <f t="shared" si="312"/>
        <v>0</v>
      </c>
      <c r="J2091" s="95"/>
      <c r="K2091" s="95"/>
      <c r="L2091" s="95"/>
      <c r="M2091" s="93">
        <f t="shared" si="313"/>
        <v>0</v>
      </c>
      <c r="N2091" s="95"/>
      <c r="O2091" s="95"/>
      <c r="P2091" s="95"/>
      <c r="Q2091" s="55" t="e">
        <f t="shared" si="314"/>
        <v>#DIV/0!</v>
      </c>
      <c r="R2091" s="55" t="e">
        <f t="shared" si="315"/>
        <v>#DIV/0!</v>
      </c>
      <c r="S2091" s="55" t="e">
        <f t="shared" si="316"/>
        <v>#DIV/0!</v>
      </c>
      <c r="T2091" s="55" t="e">
        <f t="shared" si="317"/>
        <v>#DIV/0!</v>
      </c>
      <c r="U2091" s="33" t="e">
        <f>M2091/#REF!%</f>
        <v>#REF!</v>
      </c>
    </row>
    <row r="2092" spans="1:21" ht="13.8" hidden="1" x14ac:dyDescent="0.3">
      <c r="A2092" s="76"/>
      <c r="B2092" s="34" t="s">
        <v>198</v>
      </c>
      <c r="C2092" s="38" t="s">
        <v>172</v>
      </c>
      <c r="D2092" s="95"/>
      <c r="E2092" s="93">
        <f t="shared" si="311"/>
        <v>0</v>
      </c>
      <c r="F2092" s="95"/>
      <c r="G2092" s="95"/>
      <c r="H2092" s="95"/>
      <c r="I2092" s="93">
        <f t="shared" si="312"/>
        <v>0</v>
      </c>
      <c r="J2092" s="95"/>
      <c r="K2092" s="95"/>
      <c r="L2092" s="95"/>
      <c r="M2092" s="93">
        <f t="shared" si="313"/>
        <v>0</v>
      </c>
      <c r="N2092" s="95"/>
      <c r="O2092" s="95"/>
      <c r="P2092" s="95"/>
      <c r="Q2092" s="55" t="e">
        <f t="shared" si="314"/>
        <v>#DIV/0!</v>
      </c>
      <c r="R2092" s="55" t="e">
        <f t="shared" si="315"/>
        <v>#DIV/0!</v>
      </c>
      <c r="S2092" s="55" t="e">
        <f t="shared" si="316"/>
        <v>#DIV/0!</v>
      </c>
      <c r="T2092" s="55" t="e">
        <f t="shared" si="317"/>
        <v>#DIV/0!</v>
      </c>
      <c r="U2092" s="33" t="e">
        <f>M2092/#REF!%</f>
        <v>#REF!</v>
      </c>
    </row>
    <row r="2093" spans="1:21" ht="27.6" hidden="1" x14ac:dyDescent="0.3">
      <c r="A2093" s="76"/>
      <c r="B2093" s="34" t="s">
        <v>199</v>
      </c>
      <c r="C2093" s="39" t="s">
        <v>173</v>
      </c>
      <c r="D2093" s="95"/>
      <c r="E2093" s="93">
        <f t="shared" si="311"/>
        <v>0</v>
      </c>
      <c r="F2093" s="95"/>
      <c r="G2093" s="95"/>
      <c r="H2093" s="95"/>
      <c r="I2093" s="93">
        <f t="shared" si="312"/>
        <v>0</v>
      </c>
      <c r="J2093" s="95"/>
      <c r="K2093" s="95"/>
      <c r="L2093" s="95"/>
      <c r="M2093" s="93">
        <f t="shared" si="313"/>
        <v>0</v>
      </c>
      <c r="N2093" s="95"/>
      <c r="O2093" s="95"/>
      <c r="P2093" s="95"/>
      <c r="Q2093" s="55" t="e">
        <f t="shared" si="314"/>
        <v>#DIV/0!</v>
      </c>
      <c r="R2093" s="55" t="e">
        <f t="shared" si="315"/>
        <v>#DIV/0!</v>
      </c>
      <c r="S2093" s="55" t="e">
        <f t="shared" si="316"/>
        <v>#DIV/0!</v>
      </c>
      <c r="T2093" s="55" t="e">
        <f t="shared" si="317"/>
        <v>#DIV/0!</v>
      </c>
      <c r="U2093" s="33" t="e">
        <f>M2093/#REF!%</f>
        <v>#REF!</v>
      </c>
    </row>
    <row r="2094" spans="1:21" ht="27.6" hidden="1" x14ac:dyDescent="0.3">
      <c r="A2094" s="76"/>
      <c r="B2094" s="34" t="s">
        <v>200</v>
      </c>
      <c r="C2094" s="39" t="s">
        <v>174</v>
      </c>
      <c r="D2094" s="95"/>
      <c r="E2094" s="93">
        <f t="shared" si="311"/>
        <v>0</v>
      </c>
      <c r="F2094" s="95"/>
      <c r="G2094" s="95"/>
      <c r="H2094" s="95"/>
      <c r="I2094" s="93">
        <f t="shared" si="312"/>
        <v>0</v>
      </c>
      <c r="J2094" s="95"/>
      <c r="K2094" s="95"/>
      <c r="L2094" s="95"/>
      <c r="M2094" s="93">
        <f t="shared" si="313"/>
        <v>0</v>
      </c>
      <c r="N2094" s="95"/>
      <c r="O2094" s="95"/>
      <c r="P2094" s="95"/>
      <c r="Q2094" s="55" t="e">
        <f t="shared" si="314"/>
        <v>#DIV/0!</v>
      </c>
      <c r="R2094" s="55" t="e">
        <f t="shared" si="315"/>
        <v>#DIV/0!</v>
      </c>
      <c r="S2094" s="55" t="e">
        <f t="shared" si="316"/>
        <v>#DIV/0!</v>
      </c>
      <c r="T2094" s="55" t="e">
        <f t="shared" si="317"/>
        <v>#DIV/0!</v>
      </c>
      <c r="U2094" s="33" t="e">
        <f>M2094/#REF!%</f>
        <v>#REF!</v>
      </c>
    </row>
    <row r="2095" spans="1:21" ht="13.8" hidden="1" x14ac:dyDescent="0.3">
      <c r="A2095" s="76"/>
      <c r="B2095" s="34" t="s">
        <v>201</v>
      </c>
      <c r="C2095" s="38" t="s">
        <v>175</v>
      </c>
      <c r="D2095" s="95"/>
      <c r="E2095" s="93">
        <f t="shared" si="311"/>
        <v>0</v>
      </c>
      <c r="F2095" s="95"/>
      <c r="G2095" s="95"/>
      <c r="H2095" s="95"/>
      <c r="I2095" s="93">
        <f t="shared" si="312"/>
        <v>0</v>
      </c>
      <c r="J2095" s="95"/>
      <c r="K2095" s="95"/>
      <c r="L2095" s="95"/>
      <c r="M2095" s="93">
        <f t="shared" si="313"/>
        <v>0</v>
      </c>
      <c r="N2095" s="95"/>
      <c r="O2095" s="95"/>
      <c r="P2095" s="95"/>
      <c r="Q2095" s="55" t="e">
        <f t="shared" si="314"/>
        <v>#DIV/0!</v>
      </c>
      <c r="R2095" s="55" t="e">
        <f t="shared" si="315"/>
        <v>#DIV/0!</v>
      </c>
      <c r="S2095" s="55" t="e">
        <f t="shared" si="316"/>
        <v>#DIV/0!</v>
      </c>
      <c r="T2095" s="55" t="e">
        <f t="shared" si="317"/>
        <v>#DIV/0!</v>
      </c>
      <c r="U2095" s="33" t="e">
        <f>M2095/#REF!%</f>
        <v>#REF!</v>
      </c>
    </row>
    <row r="2096" spans="1:21" ht="13.8" hidden="1" x14ac:dyDescent="0.3">
      <c r="A2096" s="76"/>
      <c r="B2096" s="34" t="s">
        <v>202</v>
      </c>
      <c r="C2096" s="37" t="s">
        <v>176</v>
      </c>
      <c r="D2096" s="95"/>
      <c r="E2096" s="93">
        <f t="shared" si="311"/>
        <v>0</v>
      </c>
      <c r="F2096" s="95"/>
      <c r="G2096" s="95"/>
      <c r="H2096" s="95"/>
      <c r="I2096" s="93">
        <f t="shared" si="312"/>
        <v>0</v>
      </c>
      <c r="J2096" s="95"/>
      <c r="K2096" s="95"/>
      <c r="L2096" s="95"/>
      <c r="M2096" s="93">
        <f t="shared" si="313"/>
        <v>0</v>
      </c>
      <c r="N2096" s="95"/>
      <c r="O2096" s="95"/>
      <c r="P2096" s="95"/>
      <c r="Q2096" s="55" t="e">
        <f t="shared" si="314"/>
        <v>#DIV/0!</v>
      </c>
      <c r="R2096" s="55" t="e">
        <f t="shared" si="315"/>
        <v>#DIV/0!</v>
      </c>
      <c r="S2096" s="55" t="e">
        <f t="shared" si="316"/>
        <v>#DIV/0!</v>
      </c>
      <c r="T2096" s="55" t="e">
        <f t="shared" si="317"/>
        <v>#DIV/0!</v>
      </c>
      <c r="U2096" s="33" t="e">
        <f>M2096/#REF!%</f>
        <v>#REF!</v>
      </c>
    </row>
    <row r="2097" spans="1:21" ht="41.4" hidden="1" x14ac:dyDescent="0.3">
      <c r="A2097" s="76"/>
      <c r="B2097" s="34" t="s">
        <v>203</v>
      </c>
      <c r="C2097" s="38" t="s">
        <v>177</v>
      </c>
      <c r="D2097" s="95"/>
      <c r="E2097" s="93">
        <f t="shared" si="311"/>
        <v>0</v>
      </c>
      <c r="F2097" s="95"/>
      <c r="G2097" s="95"/>
      <c r="H2097" s="95"/>
      <c r="I2097" s="93">
        <f t="shared" si="312"/>
        <v>0</v>
      </c>
      <c r="J2097" s="95"/>
      <c r="K2097" s="95"/>
      <c r="L2097" s="95"/>
      <c r="M2097" s="93">
        <f t="shared" si="313"/>
        <v>0</v>
      </c>
      <c r="N2097" s="95"/>
      <c r="O2097" s="95"/>
      <c r="P2097" s="95"/>
      <c r="Q2097" s="55" t="e">
        <f t="shared" si="314"/>
        <v>#DIV/0!</v>
      </c>
      <c r="R2097" s="55" t="e">
        <f t="shared" si="315"/>
        <v>#DIV/0!</v>
      </c>
      <c r="S2097" s="55" t="e">
        <f t="shared" si="316"/>
        <v>#DIV/0!</v>
      </c>
      <c r="T2097" s="55" t="e">
        <f t="shared" si="317"/>
        <v>#DIV/0!</v>
      </c>
      <c r="U2097" s="33" t="e">
        <f>M2097/#REF!%</f>
        <v>#REF!</v>
      </c>
    </row>
    <row r="2098" spans="1:21" ht="13.8" hidden="1" x14ac:dyDescent="0.3">
      <c r="A2098" s="76"/>
      <c r="B2098" s="34" t="s">
        <v>204</v>
      </c>
      <c r="C2098" s="38" t="s">
        <v>178</v>
      </c>
      <c r="D2098" s="95"/>
      <c r="E2098" s="93">
        <f t="shared" si="311"/>
        <v>0</v>
      </c>
      <c r="F2098" s="95"/>
      <c r="G2098" s="95"/>
      <c r="H2098" s="95"/>
      <c r="I2098" s="93">
        <f t="shared" si="312"/>
        <v>0</v>
      </c>
      <c r="J2098" s="95"/>
      <c r="K2098" s="95"/>
      <c r="L2098" s="95"/>
      <c r="M2098" s="93">
        <f t="shared" si="313"/>
        <v>0</v>
      </c>
      <c r="N2098" s="95"/>
      <c r="O2098" s="95"/>
      <c r="P2098" s="95"/>
      <c r="Q2098" s="55" t="e">
        <f t="shared" si="314"/>
        <v>#DIV/0!</v>
      </c>
      <c r="R2098" s="55" t="e">
        <f t="shared" si="315"/>
        <v>#DIV/0!</v>
      </c>
      <c r="S2098" s="55" t="e">
        <f t="shared" si="316"/>
        <v>#DIV/0!</v>
      </c>
      <c r="T2098" s="55" t="e">
        <f t="shared" si="317"/>
        <v>#DIV/0!</v>
      </c>
      <c r="U2098" s="33" t="e">
        <f>M2098/#REF!%</f>
        <v>#REF!</v>
      </c>
    </row>
    <row r="2099" spans="1:21" ht="27.6" hidden="1" x14ac:dyDescent="0.3">
      <c r="A2099" s="76"/>
      <c r="B2099" s="34" t="s">
        <v>205</v>
      </c>
      <c r="C2099" s="39" t="s">
        <v>179</v>
      </c>
      <c r="D2099" s="95"/>
      <c r="E2099" s="93">
        <f t="shared" si="311"/>
        <v>0</v>
      </c>
      <c r="F2099" s="95"/>
      <c r="G2099" s="95"/>
      <c r="H2099" s="95"/>
      <c r="I2099" s="93">
        <f t="shared" si="312"/>
        <v>0</v>
      </c>
      <c r="J2099" s="95"/>
      <c r="K2099" s="95"/>
      <c r="L2099" s="95"/>
      <c r="M2099" s="93">
        <f t="shared" si="313"/>
        <v>0</v>
      </c>
      <c r="N2099" s="95"/>
      <c r="O2099" s="95"/>
      <c r="P2099" s="95"/>
      <c r="Q2099" s="55" t="e">
        <f t="shared" si="314"/>
        <v>#DIV/0!</v>
      </c>
      <c r="R2099" s="55" t="e">
        <f t="shared" si="315"/>
        <v>#DIV/0!</v>
      </c>
      <c r="S2099" s="55" t="e">
        <f t="shared" si="316"/>
        <v>#DIV/0!</v>
      </c>
      <c r="T2099" s="55" t="e">
        <f t="shared" si="317"/>
        <v>#DIV/0!</v>
      </c>
      <c r="U2099" s="33" t="e">
        <f>M2099/#REF!%</f>
        <v>#REF!</v>
      </c>
    </row>
    <row r="2100" spans="1:21" ht="27.6" hidden="1" x14ac:dyDescent="0.3">
      <c r="A2100" s="76"/>
      <c r="B2100" s="34" t="s">
        <v>206</v>
      </c>
      <c r="C2100" s="39" t="s">
        <v>180</v>
      </c>
      <c r="D2100" s="95"/>
      <c r="E2100" s="93">
        <f t="shared" si="311"/>
        <v>0</v>
      </c>
      <c r="F2100" s="95"/>
      <c r="G2100" s="95"/>
      <c r="H2100" s="95"/>
      <c r="I2100" s="93">
        <f t="shared" si="312"/>
        <v>0</v>
      </c>
      <c r="J2100" s="95"/>
      <c r="K2100" s="95"/>
      <c r="L2100" s="95"/>
      <c r="M2100" s="93">
        <f t="shared" si="313"/>
        <v>0</v>
      </c>
      <c r="N2100" s="95"/>
      <c r="O2100" s="95"/>
      <c r="P2100" s="95"/>
      <c r="Q2100" s="55" t="e">
        <f t="shared" si="314"/>
        <v>#DIV/0!</v>
      </c>
      <c r="R2100" s="55" t="e">
        <f t="shared" si="315"/>
        <v>#DIV/0!</v>
      </c>
      <c r="S2100" s="55" t="e">
        <f t="shared" si="316"/>
        <v>#DIV/0!</v>
      </c>
      <c r="T2100" s="55" t="e">
        <f t="shared" si="317"/>
        <v>#DIV/0!</v>
      </c>
      <c r="U2100" s="33" t="e">
        <f>M2100/#REF!%</f>
        <v>#REF!</v>
      </c>
    </row>
    <row r="2101" spans="1:21" ht="13.8" hidden="1" x14ac:dyDescent="0.3">
      <c r="A2101" s="76"/>
      <c r="B2101" s="34" t="s">
        <v>207</v>
      </c>
      <c r="C2101" s="38" t="s">
        <v>181</v>
      </c>
      <c r="D2101" s="95"/>
      <c r="E2101" s="93">
        <f t="shared" si="311"/>
        <v>0</v>
      </c>
      <c r="F2101" s="95"/>
      <c r="G2101" s="95"/>
      <c r="H2101" s="95"/>
      <c r="I2101" s="93">
        <f t="shared" si="312"/>
        <v>0</v>
      </c>
      <c r="J2101" s="95"/>
      <c r="K2101" s="95"/>
      <c r="L2101" s="95"/>
      <c r="M2101" s="93">
        <f t="shared" si="313"/>
        <v>0</v>
      </c>
      <c r="N2101" s="95"/>
      <c r="O2101" s="95"/>
      <c r="P2101" s="95"/>
      <c r="Q2101" s="55" t="e">
        <f t="shared" si="314"/>
        <v>#DIV/0!</v>
      </c>
      <c r="R2101" s="55" t="e">
        <f t="shared" si="315"/>
        <v>#DIV/0!</v>
      </c>
      <c r="S2101" s="55" t="e">
        <f t="shared" si="316"/>
        <v>#DIV/0!</v>
      </c>
      <c r="T2101" s="55" t="e">
        <f t="shared" si="317"/>
        <v>#DIV/0!</v>
      </c>
      <c r="U2101" s="33" t="e">
        <f>M2101/#REF!%</f>
        <v>#REF!</v>
      </c>
    </row>
    <row r="2102" spans="1:21" ht="27.6" hidden="1" x14ac:dyDescent="0.3">
      <c r="A2102" s="76"/>
      <c r="B2102" s="34" t="s">
        <v>208</v>
      </c>
      <c r="C2102" s="39" t="s">
        <v>182</v>
      </c>
      <c r="D2102" s="95"/>
      <c r="E2102" s="93">
        <f t="shared" si="311"/>
        <v>0</v>
      </c>
      <c r="F2102" s="95"/>
      <c r="G2102" s="95"/>
      <c r="H2102" s="95"/>
      <c r="I2102" s="93">
        <f t="shared" si="312"/>
        <v>0</v>
      </c>
      <c r="J2102" s="95"/>
      <c r="K2102" s="95"/>
      <c r="L2102" s="95"/>
      <c r="M2102" s="93">
        <f t="shared" si="313"/>
        <v>0</v>
      </c>
      <c r="N2102" s="95"/>
      <c r="O2102" s="95"/>
      <c r="P2102" s="95"/>
      <c r="Q2102" s="55" t="e">
        <f t="shared" si="314"/>
        <v>#DIV/0!</v>
      </c>
      <c r="R2102" s="55" t="e">
        <f t="shared" si="315"/>
        <v>#DIV/0!</v>
      </c>
      <c r="S2102" s="55" t="e">
        <f t="shared" si="316"/>
        <v>#DIV/0!</v>
      </c>
      <c r="T2102" s="55" t="e">
        <f t="shared" si="317"/>
        <v>#DIV/0!</v>
      </c>
      <c r="U2102" s="33" t="e">
        <f>M2102/#REF!%</f>
        <v>#REF!</v>
      </c>
    </row>
    <row r="2103" spans="1:21" ht="82.8" hidden="1" x14ac:dyDescent="0.3">
      <c r="A2103" s="76"/>
      <c r="B2103" s="34" t="s">
        <v>209</v>
      </c>
      <c r="C2103" s="39" t="s">
        <v>183</v>
      </c>
      <c r="D2103" s="95"/>
      <c r="E2103" s="93">
        <f t="shared" si="311"/>
        <v>0</v>
      </c>
      <c r="F2103" s="95"/>
      <c r="G2103" s="95"/>
      <c r="H2103" s="95"/>
      <c r="I2103" s="93">
        <f t="shared" si="312"/>
        <v>0</v>
      </c>
      <c r="J2103" s="95"/>
      <c r="K2103" s="95"/>
      <c r="L2103" s="95"/>
      <c r="M2103" s="93">
        <f t="shared" si="313"/>
        <v>0</v>
      </c>
      <c r="N2103" s="95"/>
      <c r="O2103" s="95"/>
      <c r="P2103" s="95"/>
      <c r="Q2103" s="55" t="e">
        <f t="shared" si="314"/>
        <v>#DIV/0!</v>
      </c>
      <c r="R2103" s="55" t="e">
        <f t="shared" si="315"/>
        <v>#DIV/0!</v>
      </c>
      <c r="S2103" s="55" t="e">
        <f t="shared" si="316"/>
        <v>#DIV/0!</v>
      </c>
      <c r="T2103" s="55" t="e">
        <f t="shared" si="317"/>
        <v>#DIV/0!</v>
      </c>
      <c r="U2103" s="33" t="e">
        <f>M2103/#REF!%</f>
        <v>#REF!</v>
      </c>
    </row>
    <row r="2104" spans="1:21" ht="151.80000000000001" hidden="1" x14ac:dyDescent="0.3">
      <c r="A2104" s="76"/>
      <c r="B2104" s="34" t="s">
        <v>210</v>
      </c>
      <c r="C2104" s="39" t="s">
        <v>285</v>
      </c>
      <c r="D2104" s="95"/>
      <c r="E2104" s="93">
        <f t="shared" si="311"/>
        <v>0</v>
      </c>
      <c r="F2104" s="95"/>
      <c r="G2104" s="95"/>
      <c r="H2104" s="95"/>
      <c r="I2104" s="93">
        <f t="shared" si="312"/>
        <v>0</v>
      </c>
      <c r="J2104" s="95"/>
      <c r="K2104" s="95"/>
      <c r="L2104" s="95"/>
      <c r="M2104" s="93">
        <f t="shared" si="313"/>
        <v>0</v>
      </c>
      <c r="N2104" s="95"/>
      <c r="O2104" s="95"/>
      <c r="P2104" s="95"/>
      <c r="Q2104" s="55" t="e">
        <f t="shared" si="314"/>
        <v>#DIV/0!</v>
      </c>
      <c r="R2104" s="55" t="e">
        <f t="shared" si="315"/>
        <v>#DIV/0!</v>
      </c>
      <c r="S2104" s="55" t="e">
        <f t="shared" si="316"/>
        <v>#DIV/0!</v>
      </c>
      <c r="T2104" s="55" t="e">
        <f t="shared" si="317"/>
        <v>#DIV/0!</v>
      </c>
      <c r="U2104" s="33" t="e">
        <f>M2104/#REF!%</f>
        <v>#REF!</v>
      </c>
    </row>
    <row r="2105" spans="1:21" ht="41.4" hidden="1" x14ac:dyDescent="0.3">
      <c r="A2105" s="76"/>
      <c r="B2105" s="34" t="s">
        <v>211</v>
      </c>
      <c r="C2105" s="39" t="s">
        <v>286</v>
      </c>
      <c r="D2105" s="95"/>
      <c r="E2105" s="93">
        <f t="shared" si="311"/>
        <v>0</v>
      </c>
      <c r="F2105" s="95"/>
      <c r="G2105" s="95"/>
      <c r="H2105" s="95"/>
      <c r="I2105" s="93">
        <f t="shared" si="312"/>
        <v>0</v>
      </c>
      <c r="J2105" s="95"/>
      <c r="K2105" s="95"/>
      <c r="L2105" s="95"/>
      <c r="M2105" s="93">
        <f t="shared" si="313"/>
        <v>0</v>
      </c>
      <c r="N2105" s="95"/>
      <c r="O2105" s="95"/>
      <c r="P2105" s="95"/>
      <c r="Q2105" s="55" t="e">
        <f t="shared" si="314"/>
        <v>#DIV/0!</v>
      </c>
      <c r="R2105" s="55" t="e">
        <f t="shared" si="315"/>
        <v>#DIV/0!</v>
      </c>
      <c r="S2105" s="55" t="e">
        <f t="shared" si="316"/>
        <v>#DIV/0!</v>
      </c>
      <c r="T2105" s="55" t="e">
        <f t="shared" si="317"/>
        <v>#DIV/0!</v>
      </c>
      <c r="U2105" s="33" t="e">
        <f>M2105/#REF!%</f>
        <v>#REF!</v>
      </c>
    </row>
    <row r="2106" spans="1:21" ht="41.4" hidden="1" x14ac:dyDescent="0.3">
      <c r="A2106" s="76"/>
      <c r="B2106" s="34" t="s">
        <v>212</v>
      </c>
      <c r="C2106" s="39" t="s">
        <v>287</v>
      </c>
      <c r="D2106" s="95"/>
      <c r="E2106" s="93">
        <f t="shared" si="311"/>
        <v>0</v>
      </c>
      <c r="F2106" s="95"/>
      <c r="G2106" s="95"/>
      <c r="H2106" s="95"/>
      <c r="I2106" s="93">
        <f t="shared" si="312"/>
        <v>0</v>
      </c>
      <c r="J2106" s="95"/>
      <c r="K2106" s="95"/>
      <c r="L2106" s="95"/>
      <c r="M2106" s="93">
        <f t="shared" si="313"/>
        <v>0</v>
      </c>
      <c r="N2106" s="95"/>
      <c r="O2106" s="95"/>
      <c r="P2106" s="95"/>
      <c r="Q2106" s="55" t="e">
        <f t="shared" si="314"/>
        <v>#DIV/0!</v>
      </c>
      <c r="R2106" s="55" t="e">
        <f t="shared" si="315"/>
        <v>#DIV/0!</v>
      </c>
      <c r="S2106" s="55" t="e">
        <f t="shared" si="316"/>
        <v>#DIV/0!</v>
      </c>
      <c r="T2106" s="55" t="e">
        <f t="shared" si="317"/>
        <v>#DIV/0!</v>
      </c>
      <c r="U2106" s="33" t="e">
        <f>M2106/#REF!%</f>
        <v>#REF!</v>
      </c>
    </row>
    <row r="2107" spans="1:21" ht="41.4" hidden="1" x14ac:dyDescent="0.3">
      <c r="A2107" s="76"/>
      <c r="B2107" s="34" t="s">
        <v>213</v>
      </c>
      <c r="C2107" s="39" t="s">
        <v>288</v>
      </c>
      <c r="D2107" s="95"/>
      <c r="E2107" s="93">
        <f t="shared" si="311"/>
        <v>0</v>
      </c>
      <c r="F2107" s="95"/>
      <c r="G2107" s="95"/>
      <c r="H2107" s="95"/>
      <c r="I2107" s="93">
        <f t="shared" si="312"/>
        <v>0</v>
      </c>
      <c r="J2107" s="95"/>
      <c r="K2107" s="95"/>
      <c r="L2107" s="95"/>
      <c r="M2107" s="93">
        <f t="shared" si="313"/>
        <v>0</v>
      </c>
      <c r="N2107" s="95"/>
      <c r="O2107" s="95"/>
      <c r="P2107" s="95"/>
      <c r="Q2107" s="55" t="e">
        <f t="shared" si="314"/>
        <v>#DIV/0!</v>
      </c>
      <c r="R2107" s="55" t="e">
        <f t="shared" si="315"/>
        <v>#DIV/0!</v>
      </c>
      <c r="S2107" s="55" t="e">
        <f t="shared" si="316"/>
        <v>#DIV/0!</v>
      </c>
      <c r="T2107" s="55" t="e">
        <f t="shared" si="317"/>
        <v>#DIV/0!</v>
      </c>
      <c r="U2107" s="33" t="e">
        <f>M2107/#REF!%</f>
        <v>#REF!</v>
      </c>
    </row>
    <row r="2108" spans="1:21" ht="27.6" hidden="1" x14ac:dyDescent="0.3">
      <c r="A2108" s="76"/>
      <c r="B2108" s="34" t="s">
        <v>214</v>
      </c>
      <c r="C2108" s="39" t="s">
        <v>289</v>
      </c>
      <c r="D2108" s="95"/>
      <c r="E2108" s="93">
        <f t="shared" si="311"/>
        <v>0</v>
      </c>
      <c r="F2108" s="95"/>
      <c r="G2108" s="95"/>
      <c r="H2108" s="95"/>
      <c r="I2108" s="93">
        <f t="shared" si="312"/>
        <v>0</v>
      </c>
      <c r="J2108" s="95"/>
      <c r="K2108" s="95"/>
      <c r="L2108" s="95"/>
      <c r="M2108" s="93">
        <f t="shared" si="313"/>
        <v>0</v>
      </c>
      <c r="N2108" s="95"/>
      <c r="O2108" s="95"/>
      <c r="P2108" s="95"/>
      <c r="Q2108" s="55" t="e">
        <f t="shared" si="314"/>
        <v>#DIV/0!</v>
      </c>
      <c r="R2108" s="55" t="e">
        <f t="shared" si="315"/>
        <v>#DIV/0!</v>
      </c>
      <c r="S2108" s="55" t="e">
        <f t="shared" si="316"/>
        <v>#DIV/0!</v>
      </c>
      <c r="T2108" s="55" t="e">
        <f t="shared" si="317"/>
        <v>#DIV/0!</v>
      </c>
      <c r="U2108" s="33" t="e">
        <f>M2108/#REF!%</f>
        <v>#REF!</v>
      </c>
    </row>
    <row r="2109" spans="1:21" ht="41.4" hidden="1" x14ac:dyDescent="0.3">
      <c r="A2109" s="76"/>
      <c r="B2109" s="34" t="s">
        <v>215</v>
      </c>
      <c r="C2109" s="39" t="s">
        <v>290</v>
      </c>
      <c r="D2109" s="95"/>
      <c r="E2109" s="93">
        <f t="shared" si="311"/>
        <v>0</v>
      </c>
      <c r="F2109" s="95"/>
      <c r="G2109" s="95"/>
      <c r="H2109" s="95"/>
      <c r="I2109" s="93">
        <f t="shared" si="312"/>
        <v>0</v>
      </c>
      <c r="J2109" s="95"/>
      <c r="K2109" s="95"/>
      <c r="L2109" s="95"/>
      <c r="M2109" s="93">
        <f t="shared" si="313"/>
        <v>0</v>
      </c>
      <c r="N2109" s="95"/>
      <c r="O2109" s="95"/>
      <c r="P2109" s="95"/>
      <c r="Q2109" s="55" t="e">
        <f t="shared" si="314"/>
        <v>#DIV/0!</v>
      </c>
      <c r="R2109" s="55" t="e">
        <f t="shared" si="315"/>
        <v>#DIV/0!</v>
      </c>
      <c r="S2109" s="55" t="e">
        <f t="shared" si="316"/>
        <v>#DIV/0!</v>
      </c>
      <c r="T2109" s="55" t="e">
        <f t="shared" si="317"/>
        <v>#DIV/0!</v>
      </c>
      <c r="U2109" s="33" t="e">
        <f>M2109/#REF!%</f>
        <v>#REF!</v>
      </c>
    </row>
    <row r="2110" spans="1:21" ht="55.2" hidden="1" x14ac:dyDescent="0.3">
      <c r="A2110" s="76"/>
      <c r="B2110" s="34" t="s">
        <v>216</v>
      </c>
      <c r="C2110" s="39" t="s">
        <v>291</v>
      </c>
      <c r="D2110" s="95"/>
      <c r="E2110" s="93">
        <f t="shared" si="311"/>
        <v>0</v>
      </c>
      <c r="F2110" s="95"/>
      <c r="G2110" s="95"/>
      <c r="H2110" s="95"/>
      <c r="I2110" s="93">
        <f t="shared" si="312"/>
        <v>0</v>
      </c>
      <c r="J2110" s="95"/>
      <c r="K2110" s="95"/>
      <c r="L2110" s="95"/>
      <c r="M2110" s="93">
        <f t="shared" si="313"/>
        <v>0</v>
      </c>
      <c r="N2110" s="95"/>
      <c r="O2110" s="95"/>
      <c r="P2110" s="95"/>
      <c r="Q2110" s="55" t="e">
        <f t="shared" si="314"/>
        <v>#DIV/0!</v>
      </c>
      <c r="R2110" s="55" t="e">
        <f t="shared" si="315"/>
        <v>#DIV/0!</v>
      </c>
      <c r="S2110" s="55" t="e">
        <f t="shared" si="316"/>
        <v>#DIV/0!</v>
      </c>
      <c r="T2110" s="55" t="e">
        <f t="shared" si="317"/>
        <v>#DIV/0!</v>
      </c>
      <c r="U2110" s="33" t="e">
        <f>M2110/#REF!%</f>
        <v>#REF!</v>
      </c>
    </row>
    <row r="2111" spans="1:21" ht="27.6" hidden="1" x14ac:dyDescent="0.3">
      <c r="A2111" s="76"/>
      <c r="B2111" s="34" t="s">
        <v>217</v>
      </c>
      <c r="C2111" s="39" t="s">
        <v>292</v>
      </c>
      <c r="D2111" s="95"/>
      <c r="E2111" s="93">
        <f t="shared" si="311"/>
        <v>0</v>
      </c>
      <c r="F2111" s="95"/>
      <c r="G2111" s="95"/>
      <c r="H2111" s="95"/>
      <c r="I2111" s="93">
        <f t="shared" si="312"/>
        <v>0</v>
      </c>
      <c r="J2111" s="95"/>
      <c r="K2111" s="95"/>
      <c r="L2111" s="95"/>
      <c r="M2111" s="93">
        <f t="shared" si="313"/>
        <v>0</v>
      </c>
      <c r="N2111" s="95"/>
      <c r="O2111" s="95"/>
      <c r="P2111" s="95"/>
      <c r="Q2111" s="55" t="e">
        <f t="shared" si="314"/>
        <v>#DIV/0!</v>
      </c>
      <c r="R2111" s="55" t="e">
        <f t="shared" si="315"/>
        <v>#DIV/0!</v>
      </c>
      <c r="S2111" s="55" t="e">
        <f t="shared" si="316"/>
        <v>#DIV/0!</v>
      </c>
      <c r="T2111" s="55" t="e">
        <f t="shared" si="317"/>
        <v>#DIV/0!</v>
      </c>
      <c r="U2111" s="33" t="e">
        <f>M2111/#REF!%</f>
        <v>#REF!</v>
      </c>
    </row>
    <row r="2112" spans="1:21" ht="27.6" hidden="1" x14ac:dyDescent="0.3">
      <c r="A2112" s="76"/>
      <c r="B2112" s="34" t="s">
        <v>218</v>
      </c>
      <c r="C2112" s="39" t="s">
        <v>293</v>
      </c>
      <c r="D2112" s="95"/>
      <c r="E2112" s="93">
        <f t="shared" si="311"/>
        <v>0</v>
      </c>
      <c r="F2112" s="95"/>
      <c r="G2112" s="95"/>
      <c r="H2112" s="95"/>
      <c r="I2112" s="93">
        <f t="shared" si="312"/>
        <v>0</v>
      </c>
      <c r="J2112" s="95"/>
      <c r="K2112" s="95"/>
      <c r="L2112" s="95"/>
      <c r="M2112" s="93">
        <f t="shared" si="313"/>
        <v>0</v>
      </c>
      <c r="N2112" s="95"/>
      <c r="O2112" s="95"/>
      <c r="P2112" s="95"/>
      <c r="Q2112" s="55" t="e">
        <f t="shared" si="314"/>
        <v>#DIV/0!</v>
      </c>
      <c r="R2112" s="55" t="e">
        <f t="shared" si="315"/>
        <v>#DIV/0!</v>
      </c>
      <c r="S2112" s="55" t="e">
        <f t="shared" si="316"/>
        <v>#DIV/0!</v>
      </c>
      <c r="T2112" s="55" t="e">
        <f t="shared" si="317"/>
        <v>#DIV/0!</v>
      </c>
      <c r="U2112" s="33" t="e">
        <f>M2112/#REF!%</f>
        <v>#REF!</v>
      </c>
    </row>
    <row r="2113" spans="1:21" ht="27.6" hidden="1" x14ac:dyDescent="0.3">
      <c r="A2113" s="76"/>
      <c r="B2113" s="34" t="s">
        <v>219</v>
      </c>
      <c r="C2113" s="39" t="s">
        <v>294</v>
      </c>
      <c r="D2113" s="95"/>
      <c r="E2113" s="93">
        <f t="shared" si="311"/>
        <v>0</v>
      </c>
      <c r="F2113" s="95"/>
      <c r="G2113" s="95"/>
      <c r="H2113" s="95"/>
      <c r="I2113" s="93">
        <f t="shared" si="312"/>
        <v>0</v>
      </c>
      <c r="J2113" s="95"/>
      <c r="K2113" s="95"/>
      <c r="L2113" s="95"/>
      <c r="M2113" s="93">
        <f t="shared" si="313"/>
        <v>0</v>
      </c>
      <c r="N2113" s="95"/>
      <c r="O2113" s="95"/>
      <c r="P2113" s="95"/>
      <c r="Q2113" s="55" t="e">
        <f t="shared" si="314"/>
        <v>#DIV/0!</v>
      </c>
      <c r="R2113" s="55" t="e">
        <f t="shared" si="315"/>
        <v>#DIV/0!</v>
      </c>
      <c r="S2113" s="55" t="e">
        <f t="shared" si="316"/>
        <v>#DIV/0!</v>
      </c>
      <c r="T2113" s="55" t="e">
        <f t="shared" si="317"/>
        <v>#DIV/0!</v>
      </c>
      <c r="U2113" s="33" t="e">
        <f>M2113/#REF!%</f>
        <v>#REF!</v>
      </c>
    </row>
    <row r="2114" spans="1:21" ht="69" hidden="1" x14ac:dyDescent="0.3">
      <c r="A2114" s="76"/>
      <c r="B2114" s="34" t="s">
        <v>220</v>
      </c>
      <c r="C2114" s="39" t="s">
        <v>295</v>
      </c>
      <c r="D2114" s="95"/>
      <c r="E2114" s="93">
        <f t="shared" si="311"/>
        <v>0</v>
      </c>
      <c r="F2114" s="95"/>
      <c r="G2114" s="95"/>
      <c r="H2114" s="95"/>
      <c r="I2114" s="93">
        <f t="shared" si="312"/>
        <v>0</v>
      </c>
      <c r="J2114" s="95"/>
      <c r="K2114" s="95"/>
      <c r="L2114" s="95"/>
      <c r="M2114" s="93">
        <f t="shared" si="313"/>
        <v>0</v>
      </c>
      <c r="N2114" s="95"/>
      <c r="O2114" s="95"/>
      <c r="P2114" s="95"/>
      <c r="Q2114" s="55" t="e">
        <f t="shared" si="314"/>
        <v>#DIV/0!</v>
      </c>
      <c r="R2114" s="55" t="e">
        <f t="shared" si="315"/>
        <v>#DIV/0!</v>
      </c>
      <c r="S2114" s="55" t="e">
        <f t="shared" si="316"/>
        <v>#DIV/0!</v>
      </c>
      <c r="T2114" s="55" t="e">
        <f t="shared" si="317"/>
        <v>#DIV/0!</v>
      </c>
      <c r="U2114" s="33" t="e">
        <f>M2114/#REF!%</f>
        <v>#REF!</v>
      </c>
    </row>
    <row r="2115" spans="1:21" ht="27.6" hidden="1" x14ac:dyDescent="0.3">
      <c r="A2115" s="76"/>
      <c r="B2115" s="34" t="s">
        <v>221</v>
      </c>
      <c r="C2115" s="39" t="s">
        <v>296</v>
      </c>
      <c r="D2115" s="95"/>
      <c r="E2115" s="93">
        <f t="shared" si="311"/>
        <v>0</v>
      </c>
      <c r="F2115" s="95"/>
      <c r="G2115" s="95"/>
      <c r="H2115" s="95"/>
      <c r="I2115" s="93">
        <f t="shared" si="312"/>
        <v>0</v>
      </c>
      <c r="J2115" s="95"/>
      <c r="K2115" s="95"/>
      <c r="L2115" s="95"/>
      <c r="M2115" s="93">
        <f t="shared" si="313"/>
        <v>0</v>
      </c>
      <c r="N2115" s="95"/>
      <c r="O2115" s="95"/>
      <c r="P2115" s="95"/>
      <c r="Q2115" s="55" t="e">
        <f t="shared" si="314"/>
        <v>#DIV/0!</v>
      </c>
      <c r="R2115" s="55" t="e">
        <f t="shared" si="315"/>
        <v>#DIV/0!</v>
      </c>
      <c r="S2115" s="55" t="e">
        <f t="shared" si="316"/>
        <v>#DIV/0!</v>
      </c>
      <c r="T2115" s="55" t="e">
        <f t="shared" si="317"/>
        <v>#DIV/0!</v>
      </c>
      <c r="U2115" s="33" t="e">
        <f>M2115/#REF!%</f>
        <v>#REF!</v>
      </c>
    </row>
    <row r="2116" spans="1:21" ht="27.6" hidden="1" x14ac:dyDescent="0.3">
      <c r="A2116" s="76"/>
      <c r="B2116" s="34" t="s">
        <v>222</v>
      </c>
      <c r="C2116" s="38" t="s">
        <v>297</v>
      </c>
      <c r="D2116" s="95"/>
      <c r="E2116" s="93">
        <f t="shared" si="311"/>
        <v>0</v>
      </c>
      <c r="F2116" s="95"/>
      <c r="G2116" s="95"/>
      <c r="H2116" s="95"/>
      <c r="I2116" s="93">
        <f t="shared" si="312"/>
        <v>0</v>
      </c>
      <c r="J2116" s="95"/>
      <c r="K2116" s="95"/>
      <c r="L2116" s="95"/>
      <c r="M2116" s="93">
        <f t="shared" si="313"/>
        <v>0</v>
      </c>
      <c r="N2116" s="95"/>
      <c r="O2116" s="95"/>
      <c r="P2116" s="95"/>
      <c r="Q2116" s="55" t="e">
        <f t="shared" si="314"/>
        <v>#DIV/0!</v>
      </c>
      <c r="R2116" s="55" t="e">
        <f t="shared" si="315"/>
        <v>#DIV/0!</v>
      </c>
      <c r="S2116" s="55" t="e">
        <f t="shared" si="316"/>
        <v>#DIV/0!</v>
      </c>
      <c r="T2116" s="55" t="e">
        <f t="shared" si="317"/>
        <v>#DIV/0!</v>
      </c>
      <c r="U2116" s="33" t="e">
        <f>M2116/#REF!%</f>
        <v>#REF!</v>
      </c>
    </row>
    <row r="2117" spans="1:21" ht="13.8" hidden="1" x14ac:dyDescent="0.3">
      <c r="A2117" s="76"/>
      <c r="B2117" s="34" t="s">
        <v>223</v>
      </c>
      <c r="C2117" s="38" t="s">
        <v>298</v>
      </c>
      <c r="D2117" s="95"/>
      <c r="E2117" s="93">
        <f t="shared" si="311"/>
        <v>0</v>
      </c>
      <c r="F2117" s="95"/>
      <c r="G2117" s="95"/>
      <c r="H2117" s="95"/>
      <c r="I2117" s="93">
        <f t="shared" si="312"/>
        <v>0</v>
      </c>
      <c r="J2117" s="95"/>
      <c r="K2117" s="95"/>
      <c r="L2117" s="95"/>
      <c r="M2117" s="93">
        <f t="shared" si="313"/>
        <v>0</v>
      </c>
      <c r="N2117" s="95"/>
      <c r="O2117" s="95"/>
      <c r="P2117" s="95"/>
      <c r="Q2117" s="55" t="e">
        <f t="shared" si="314"/>
        <v>#DIV/0!</v>
      </c>
      <c r="R2117" s="55" t="e">
        <f t="shared" si="315"/>
        <v>#DIV/0!</v>
      </c>
      <c r="S2117" s="55" t="e">
        <f t="shared" si="316"/>
        <v>#DIV/0!</v>
      </c>
      <c r="T2117" s="55" t="e">
        <f t="shared" si="317"/>
        <v>#DIV/0!</v>
      </c>
      <c r="U2117" s="33" t="e">
        <f>M2117/#REF!%</f>
        <v>#REF!</v>
      </c>
    </row>
    <row r="2118" spans="1:21" ht="13.8" hidden="1" x14ac:dyDescent="0.3">
      <c r="A2118" s="76"/>
      <c r="B2118" s="34" t="s">
        <v>224</v>
      </c>
      <c r="C2118" s="38" t="s">
        <v>324</v>
      </c>
      <c r="D2118" s="95"/>
      <c r="E2118" s="93">
        <f t="shared" si="311"/>
        <v>0</v>
      </c>
      <c r="F2118" s="95"/>
      <c r="G2118" s="95"/>
      <c r="H2118" s="95"/>
      <c r="I2118" s="93">
        <f t="shared" si="312"/>
        <v>0</v>
      </c>
      <c r="J2118" s="95"/>
      <c r="K2118" s="95"/>
      <c r="L2118" s="95"/>
      <c r="M2118" s="93">
        <f t="shared" si="313"/>
        <v>0</v>
      </c>
      <c r="N2118" s="95"/>
      <c r="O2118" s="95"/>
      <c r="P2118" s="95"/>
      <c r="Q2118" s="55" t="e">
        <f t="shared" si="314"/>
        <v>#DIV/0!</v>
      </c>
      <c r="R2118" s="55" t="e">
        <f t="shared" si="315"/>
        <v>#DIV/0!</v>
      </c>
      <c r="S2118" s="55" t="e">
        <f t="shared" si="316"/>
        <v>#DIV/0!</v>
      </c>
      <c r="T2118" s="55" t="e">
        <f t="shared" si="317"/>
        <v>#DIV/0!</v>
      </c>
      <c r="U2118" s="33" t="e">
        <f>M2118/#REF!%</f>
        <v>#REF!</v>
      </c>
    </row>
    <row r="2119" spans="1:21" ht="55.2" hidden="1" x14ac:dyDescent="0.3">
      <c r="A2119" s="76"/>
      <c r="B2119" s="34" t="s">
        <v>225</v>
      </c>
      <c r="C2119" s="38" t="s">
        <v>325</v>
      </c>
      <c r="D2119" s="95"/>
      <c r="E2119" s="93">
        <f t="shared" si="311"/>
        <v>0</v>
      </c>
      <c r="F2119" s="95"/>
      <c r="G2119" s="95"/>
      <c r="H2119" s="95"/>
      <c r="I2119" s="93">
        <f t="shared" si="312"/>
        <v>0</v>
      </c>
      <c r="J2119" s="95"/>
      <c r="K2119" s="95"/>
      <c r="L2119" s="95"/>
      <c r="M2119" s="93">
        <f t="shared" si="313"/>
        <v>0</v>
      </c>
      <c r="N2119" s="95"/>
      <c r="O2119" s="95"/>
      <c r="P2119" s="95"/>
      <c r="Q2119" s="55" t="e">
        <f t="shared" si="314"/>
        <v>#DIV/0!</v>
      </c>
      <c r="R2119" s="55" t="e">
        <f t="shared" si="315"/>
        <v>#DIV/0!</v>
      </c>
      <c r="S2119" s="55" t="e">
        <f t="shared" si="316"/>
        <v>#DIV/0!</v>
      </c>
      <c r="T2119" s="55" t="e">
        <f t="shared" si="317"/>
        <v>#DIV/0!</v>
      </c>
      <c r="U2119" s="33" t="e">
        <f>M2119/#REF!%</f>
        <v>#REF!</v>
      </c>
    </row>
    <row r="2120" spans="1:21" ht="55.2" hidden="1" x14ac:dyDescent="0.3">
      <c r="A2120" s="76"/>
      <c r="B2120" s="34" t="s">
        <v>226</v>
      </c>
      <c r="C2120" s="38" t="s">
        <v>326</v>
      </c>
      <c r="D2120" s="95"/>
      <c r="E2120" s="93">
        <f t="shared" si="311"/>
        <v>0</v>
      </c>
      <c r="F2120" s="95"/>
      <c r="G2120" s="95"/>
      <c r="H2120" s="95"/>
      <c r="I2120" s="93">
        <f t="shared" si="312"/>
        <v>0</v>
      </c>
      <c r="J2120" s="95"/>
      <c r="K2120" s="95"/>
      <c r="L2120" s="95"/>
      <c r="M2120" s="93">
        <f t="shared" si="313"/>
        <v>0</v>
      </c>
      <c r="N2120" s="95"/>
      <c r="O2120" s="95"/>
      <c r="P2120" s="95"/>
      <c r="Q2120" s="55" t="e">
        <f t="shared" si="314"/>
        <v>#DIV/0!</v>
      </c>
      <c r="R2120" s="55" t="e">
        <f t="shared" si="315"/>
        <v>#DIV/0!</v>
      </c>
      <c r="S2120" s="55" t="e">
        <f t="shared" si="316"/>
        <v>#DIV/0!</v>
      </c>
      <c r="T2120" s="55" t="e">
        <f t="shared" si="317"/>
        <v>#DIV/0!</v>
      </c>
      <c r="U2120" s="33" t="e">
        <f>M2120/#REF!%</f>
        <v>#REF!</v>
      </c>
    </row>
    <row r="2121" spans="1:21" ht="41.4" hidden="1" x14ac:dyDescent="0.3">
      <c r="A2121" s="76"/>
      <c r="B2121" s="34" t="s">
        <v>227</v>
      </c>
      <c r="C2121" s="39" t="s">
        <v>327</v>
      </c>
      <c r="D2121" s="95"/>
      <c r="E2121" s="93">
        <f t="shared" si="311"/>
        <v>0</v>
      </c>
      <c r="F2121" s="95"/>
      <c r="G2121" s="95"/>
      <c r="H2121" s="95"/>
      <c r="I2121" s="93">
        <f t="shared" si="312"/>
        <v>0</v>
      </c>
      <c r="J2121" s="95"/>
      <c r="K2121" s="95"/>
      <c r="L2121" s="95"/>
      <c r="M2121" s="93">
        <f t="shared" si="313"/>
        <v>0</v>
      </c>
      <c r="N2121" s="95"/>
      <c r="O2121" s="95"/>
      <c r="P2121" s="95"/>
      <c r="Q2121" s="55" t="e">
        <f t="shared" si="314"/>
        <v>#DIV/0!</v>
      </c>
      <c r="R2121" s="55" t="e">
        <f t="shared" si="315"/>
        <v>#DIV/0!</v>
      </c>
      <c r="S2121" s="55" t="e">
        <f t="shared" si="316"/>
        <v>#DIV/0!</v>
      </c>
      <c r="T2121" s="55" t="e">
        <f t="shared" si="317"/>
        <v>#DIV/0!</v>
      </c>
      <c r="U2121" s="33" t="e">
        <f>M2121/#REF!%</f>
        <v>#REF!</v>
      </c>
    </row>
    <row r="2122" spans="1:21" ht="27.6" hidden="1" x14ac:dyDescent="0.3">
      <c r="A2122" s="76"/>
      <c r="B2122" s="34" t="s">
        <v>228</v>
      </c>
      <c r="C2122" s="39" t="s">
        <v>328</v>
      </c>
      <c r="D2122" s="95"/>
      <c r="E2122" s="93">
        <f t="shared" si="311"/>
        <v>0</v>
      </c>
      <c r="F2122" s="95"/>
      <c r="G2122" s="95"/>
      <c r="H2122" s="95"/>
      <c r="I2122" s="93">
        <f t="shared" si="312"/>
        <v>0</v>
      </c>
      <c r="J2122" s="95"/>
      <c r="K2122" s="95"/>
      <c r="L2122" s="95"/>
      <c r="M2122" s="93">
        <f t="shared" si="313"/>
        <v>0</v>
      </c>
      <c r="N2122" s="95"/>
      <c r="O2122" s="95"/>
      <c r="P2122" s="95"/>
      <c r="Q2122" s="55" t="e">
        <f t="shared" si="314"/>
        <v>#DIV/0!</v>
      </c>
      <c r="R2122" s="55" t="e">
        <f t="shared" si="315"/>
        <v>#DIV/0!</v>
      </c>
      <c r="S2122" s="55" t="e">
        <f t="shared" si="316"/>
        <v>#DIV/0!</v>
      </c>
      <c r="T2122" s="55" t="e">
        <f t="shared" si="317"/>
        <v>#DIV/0!</v>
      </c>
      <c r="U2122" s="33" t="e">
        <f>M2122/#REF!%</f>
        <v>#REF!</v>
      </c>
    </row>
    <row r="2123" spans="1:21" ht="27.6" hidden="1" x14ac:dyDescent="0.3">
      <c r="A2123" s="76"/>
      <c r="B2123" s="34" t="s">
        <v>229</v>
      </c>
      <c r="C2123" s="39" t="s">
        <v>329</v>
      </c>
      <c r="D2123" s="95"/>
      <c r="E2123" s="93">
        <f t="shared" si="311"/>
        <v>0</v>
      </c>
      <c r="F2123" s="95"/>
      <c r="G2123" s="95"/>
      <c r="H2123" s="95"/>
      <c r="I2123" s="93">
        <f t="shared" si="312"/>
        <v>0</v>
      </c>
      <c r="J2123" s="95"/>
      <c r="K2123" s="95"/>
      <c r="L2123" s="95"/>
      <c r="M2123" s="93">
        <f t="shared" si="313"/>
        <v>0</v>
      </c>
      <c r="N2123" s="95"/>
      <c r="O2123" s="95"/>
      <c r="P2123" s="95"/>
      <c r="Q2123" s="55" t="e">
        <f t="shared" si="314"/>
        <v>#DIV/0!</v>
      </c>
      <c r="R2123" s="55" t="e">
        <f t="shared" si="315"/>
        <v>#DIV/0!</v>
      </c>
      <c r="S2123" s="55" t="e">
        <f t="shared" si="316"/>
        <v>#DIV/0!</v>
      </c>
      <c r="T2123" s="55" t="e">
        <f t="shared" si="317"/>
        <v>#DIV/0!</v>
      </c>
      <c r="U2123" s="33" t="e">
        <f>M2123/#REF!%</f>
        <v>#REF!</v>
      </c>
    </row>
    <row r="2124" spans="1:21" ht="55.2" hidden="1" x14ac:dyDescent="0.3">
      <c r="A2124" s="76"/>
      <c r="B2124" s="34" t="s">
        <v>230</v>
      </c>
      <c r="C2124" s="39" t="s">
        <v>330</v>
      </c>
      <c r="D2124" s="95"/>
      <c r="E2124" s="93">
        <f t="shared" si="311"/>
        <v>0</v>
      </c>
      <c r="F2124" s="95"/>
      <c r="G2124" s="95"/>
      <c r="H2124" s="95"/>
      <c r="I2124" s="93">
        <f t="shared" si="312"/>
        <v>0</v>
      </c>
      <c r="J2124" s="95"/>
      <c r="K2124" s="95"/>
      <c r="L2124" s="95"/>
      <c r="M2124" s="93">
        <f t="shared" si="313"/>
        <v>0</v>
      </c>
      <c r="N2124" s="95"/>
      <c r="O2124" s="95"/>
      <c r="P2124" s="95"/>
      <c r="Q2124" s="55" t="e">
        <f t="shared" si="314"/>
        <v>#DIV/0!</v>
      </c>
      <c r="R2124" s="55" t="e">
        <f t="shared" si="315"/>
        <v>#DIV/0!</v>
      </c>
      <c r="S2124" s="55" t="e">
        <f t="shared" si="316"/>
        <v>#DIV/0!</v>
      </c>
      <c r="T2124" s="55" t="e">
        <f t="shared" si="317"/>
        <v>#DIV/0!</v>
      </c>
      <c r="U2124" s="33" t="e">
        <f>M2124/#REF!%</f>
        <v>#REF!</v>
      </c>
    </row>
    <row r="2125" spans="1:21" ht="55.2" hidden="1" x14ac:dyDescent="0.3">
      <c r="A2125" s="76"/>
      <c r="B2125" s="34" t="s">
        <v>231</v>
      </c>
      <c r="C2125" s="39" t="s">
        <v>331</v>
      </c>
      <c r="D2125" s="95"/>
      <c r="E2125" s="93">
        <f t="shared" si="311"/>
        <v>0</v>
      </c>
      <c r="F2125" s="95"/>
      <c r="G2125" s="95"/>
      <c r="H2125" s="95"/>
      <c r="I2125" s="93">
        <f t="shared" si="312"/>
        <v>0</v>
      </c>
      <c r="J2125" s="95"/>
      <c r="K2125" s="95"/>
      <c r="L2125" s="95"/>
      <c r="M2125" s="93">
        <f t="shared" si="313"/>
        <v>0</v>
      </c>
      <c r="N2125" s="95"/>
      <c r="O2125" s="95"/>
      <c r="P2125" s="95"/>
      <c r="Q2125" s="55" t="e">
        <f t="shared" si="314"/>
        <v>#DIV/0!</v>
      </c>
      <c r="R2125" s="55" t="e">
        <f t="shared" si="315"/>
        <v>#DIV/0!</v>
      </c>
      <c r="S2125" s="55" t="e">
        <f t="shared" si="316"/>
        <v>#DIV/0!</v>
      </c>
      <c r="T2125" s="55" t="e">
        <f t="shared" si="317"/>
        <v>#DIV/0!</v>
      </c>
      <c r="U2125" s="33" t="e">
        <f>M2125/#REF!%</f>
        <v>#REF!</v>
      </c>
    </row>
    <row r="2126" spans="1:21" ht="82.8" hidden="1" x14ac:dyDescent="0.3">
      <c r="A2126" s="76"/>
      <c r="B2126" s="34" t="s">
        <v>232</v>
      </c>
      <c r="C2126" s="39" t="s">
        <v>332</v>
      </c>
      <c r="D2126" s="95"/>
      <c r="E2126" s="93">
        <f t="shared" si="311"/>
        <v>0</v>
      </c>
      <c r="F2126" s="95"/>
      <c r="G2126" s="95"/>
      <c r="H2126" s="95"/>
      <c r="I2126" s="93">
        <f t="shared" si="312"/>
        <v>0</v>
      </c>
      <c r="J2126" s="95"/>
      <c r="K2126" s="95"/>
      <c r="L2126" s="95"/>
      <c r="M2126" s="93">
        <f t="shared" si="313"/>
        <v>0</v>
      </c>
      <c r="N2126" s="95"/>
      <c r="O2126" s="95"/>
      <c r="P2126" s="95"/>
      <c r="Q2126" s="55" t="e">
        <f t="shared" si="314"/>
        <v>#DIV/0!</v>
      </c>
      <c r="R2126" s="55" t="e">
        <f t="shared" si="315"/>
        <v>#DIV/0!</v>
      </c>
      <c r="S2126" s="55" t="e">
        <f t="shared" si="316"/>
        <v>#DIV/0!</v>
      </c>
      <c r="T2126" s="55" t="e">
        <f t="shared" si="317"/>
        <v>#DIV/0!</v>
      </c>
      <c r="U2126" s="33" t="e">
        <f>M2126/#REF!%</f>
        <v>#REF!</v>
      </c>
    </row>
    <row r="2127" spans="1:21" ht="41.4" hidden="1" x14ac:dyDescent="0.3">
      <c r="A2127" s="76"/>
      <c r="B2127" s="34" t="s">
        <v>233</v>
      </c>
      <c r="C2127" s="38" t="s">
        <v>333</v>
      </c>
      <c r="D2127" s="95"/>
      <c r="E2127" s="93">
        <f t="shared" si="311"/>
        <v>0</v>
      </c>
      <c r="F2127" s="95"/>
      <c r="G2127" s="95"/>
      <c r="H2127" s="95"/>
      <c r="I2127" s="93">
        <f t="shared" si="312"/>
        <v>0</v>
      </c>
      <c r="J2127" s="95"/>
      <c r="K2127" s="95"/>
      <c r="L2127" s="95"/>
      <c r="M2127" s="93">
        <f t="shared" si="313"/>
        <v>0</v>
      </c>
      <c r="N2127" s="95"/>
      <c r="O2127" s="95"/>
      <c r="P2127" s="95"/>
      <c r="Q2127" s="55" t="e">
        <f t="shared" si="314"/>
        <v>#DIV/0!</v>
      </c>
      <c r="R2127" s="55" t="e">
        <f t="shared" si="315"/>
        <v>#DIV/0!</v>
      </c>
      <c r="S2127" s="55" t="e">
        <f t="shared" si="316"/>
        <v>#DIV/0!</v>
      </c>
      <c r="T2127" s="55" t="e">
        <f t="shared" si="317"/>
        <v>#DIV/0!</v>
      </c>
      <c r="U2127" s="33" t="e">
        <f>M2127/#REF!%</f>
        <v>#REF!</v>
      </c>
    </row>
    <row r="2128" spans="1:21" ht="41.4" hidden="1" x14ac:dyDescent="0.3">
      <c r="A2128" s="76"/>
      <c r="B2128" s="34" t="s">
        <v>234</v>
      </c>
      <c r="C2128" s="38" t="s">
        <v>334</v>
      </c>
      <c r="D2128" s="95"/>
      <c r="E2128" s="93">
        <f t="shared" si="311"/>
        <v>0</v>
      </c>
      <c r="F2128" s="95"/>
      <c r="G2128" s="95"/>
      <c r="H2128" s="95"/>
      <c r="I2128" s="93">
        <f t="shared" si="312"/>
        <v>0</v>
      </c>
      <c r="J2128" s="95"/>
      <c r="K2128" s="95"/>
      <c r="L2128" s="95"/>
      <c r="M2128" s="93">
        <f t="shared" si="313"/>
        <v>0</v>
      </c>
      <c r="N2128" s="95"/>
      <c r="O2128" s="95"/>
      <c r="P2128" s="95"/>
      <c r="Q2128" s="55" t="e">
        <f t="shared" si="314"/>
        <v>#DIV/0!</v>
      </c>
      <c r="R2128" s="55" t="e">
        <f t="shared" si="315"/>
        <v>#DIV/0!</v>
      </c>
      <c r="S2128" s="55" t="e">
        <f t="shared" si="316"/>
        <v>#DIV/0!</v>
      </c>
      <c r="T2128" s="55" t="e">
        <f t="shared" si="317"/>
        <v>#DIV/0!</v>
      </c>
      <c r="U2128" s="33" t="e">
        <f>M2128/#REF!%</f>
        <v>#REF!</v>
      </c>
    </row>
    <row r="2129" spans="1:21" ht="27.6" hidden="1" x14ac:dyDescent="0.3">
      <c r="A2129" s="76"/>
      <c r="B2129" s="34" t="s">
        <v>235</v>
      </c>
      <c r="C2129" s="39" t="s">
        <v>335</v>
      </c>
      <c r="D2129" s="95"/>
      <c r="E2129" s="93">
        <f t="shared" si="311"/>
        <v>0</v>
      </c>
      <c r="F2129" s="95"/>
      <c r="G2129" s="95"/>
      <c r="H2129" s="95"/>
      <c r="I2129" s="93">
        <f t="shared" si="312"/>
        <v>0</v>
      </c>
      <c r="J2129" s="95"/>
      <c r="K2129" s="95"/>
      <c r="L2129" s="95"/>
      <c r="M2129" s="93">
        <f t="shared" si="313"/>
        <v>0</v>
      </c>
      <c r="N2129" s="95"/>
      <c r="O2129" s="95"/>
      <c r="P2129" s="95"/>
      <c r="Q2129" s="55" t="e">
        <f t="shared" si="314"/>
        <v>#DIV/0!</v>
      </c>
      <c r="R2129" s="55" t="e">
        <f t="shared" si="315"/>
        <v>#DIV/0!</v>
      </c>
      <c r="S2129" s="55" t="e">
        <f t="shared" si="316"/>
        <v>#DIV/0!</v>
      </c>
      <c r="T2129" s="55" t="e">
        <f t="shared" si="317"/>
        <v>#DIV/0!</v>
      </c>
      <c r="U2129" s="33" t="e">
        <f>M2129/#REF!%</f>
        <v>#REF!</v>
      </c>
    </row>
    <row r="2130" spans="1:21" ht="55.2" hidden="1" x14ac:dyDescent="0.3">
      <c r="A2130" s="76"/>
      <c r="B2130" s="34" t="s">
        <v>236</v>
      </c>
      <c r="C2130" s="39" t="s">
        <v>336</v>
      </c>
      <c r="D2130" s="95"/>
      <c r="E2130" s="93">
        <f t="shared" si="311"/>
        <v>0</v>
      </c>
      <c r="F2130" s="95"/>
      <c r="G2130" s="95"/>
      <c r="H2130" s="95"/>
      <c r="I2130" s="93">
        <f t="shared" si="312"/>
        <v>0</v>
      </c>
      <c r="J2130" s="95"/>
      <c r="K2130" s="95"/>
      <c r="L2130" s="95"/>
      <c r="M2130" s="93">
        <f t="shared" si="313"/>
        <v>0</v>
      </c>
      <c r="N2130" s="95"/>
      <c r="O2130" s="95"/>
      <c r="P2130" s="95"/>
      <c r="Q2130" s="55" t="e">
        <f t="shared" si="314"/>
        <v>#DIV/0!</v>
      </c>
      <c r="R2130" s="55" t="e">
        <f t="shared" si="315"/>
        <v>#DIV/0!</v>
      </c>
      <c r="S2130" s="55" t="e">
        <f t="shared" si="316"/>
        <v>#DIV/0!</v>
      </c>
      <c r="T2130" s="55" t="e">
        <f t="shared" si="317"/>
        <v>#DIV/0!</v>
      </c>
      <c r="U2130" s="33" t="e">
        <f>M2130/#REF!%</f>
        <v>#REF!</v>
      </c>
    </row>
    <row r="2131" spans="1:21" ht="27.6" hidden="1" x14ac:dyDescent="0.3">
      <c r="A2131" s="76"/>
      <c r="B2131" s="34" t="s">
        <v>237</v>
      </c>
      <c r="C2131" s="39" t="s">
        <v>337</v>
      </c>
      <c r="D2131" s="95"/>
      <c r="E2131" s="93">
        <f t="shared" si="311"/>
        <v>0</v>
      </c>
      <c r="F2131" s="95"/>
      <c r="G2131" s="95"/>
      <c r="H2131" s="95"/>
      <c r="I2131" s="93">
        <f t="shared" si="312"/>
        <v>0</v>
      </c>
      <c r="J2131" s="95"/>
      <c r="K2131" s="95"/>
      <c r="L2131" s="95"/>
      <c r="M2131" s="93">
        <f t="shared" si="313"/>
        <v>0</v>
      </c>
      <c r="N2131" s="95"/>
      <c r="O2131" s="95"/>
      <c r="P2131" s="95"/>
      <c r="Q2131" s="55" t="e">
        <f t="shared" si="314"/>
        <v>#DIV/0!</v>
      </c>
      <c r="R2131" s="55" t="e">
        <f t="shared" si="315"/>
        <v>#DIV/0!</v>
      </c>
      <c r="S2131" s="55" t="e">
        <f t="shared" si="316"/>
        <v>#DIV/0!</v>
      </c>
      <c r="T2131" s="55" t="e">
        <f t="shared" si="317"/>
        <v>#DIV/0!</v>
      </c>
      <c r="U2131" s="33" t="e">
        <f>M2131/#REF!%</f>
        <v>#REF!</v>
      </c>
    </row>
    <row r="2132" spans="1:21" ht="82.8" hidden="1" x14ac:dyDescent="0.3">
      <c r="A2132" s="76"/>
      <c r="B2132" s="34" t="s">
        <v>238</v>
      </c>
      <c r="C2132" s="39" t="s">
        <v>338</v>
      </c>
      <c r="D2132" s="95"/>
      <c r="E2132" s="93">
        <f t="shared" si="311"/>
        <v>0</v>
      </c>
      <c r="F2132" s="95"/>
      <c r="G2132" s="95"/>
      <c r="H2132" s="95"/>
      <c r="I2132" s="93">
        <f t="shared" si="312"/>
        <v>0</v>
      </c>
      <c r="J2132" s="95"/>
      <c r="K2132" s="95"/>
      <c r="L2132" s="95"/>
      <c r="M2132" s="93">
        <f t="shared" si="313"/>
        <v>0</v>
      </c>
      <c r="N2132" s="95"/>
      <c r="O2132" s="95"/>
      <c r="P2132" s="95"/>
      <c r="Q2132" s="55" t="e">
        <f t="shared" si="314"/>
        <v>#DIV/0!</v>
      </c>
      <c r="R2132" s="55" t="e">
        <f t="shared" si="315"/>
        <v>#DIV/0!</v>
      </c>
      <c r="S2132" s="55" t="e">
        <f t="shared" si="316"/>
        <v>#DIV/0!</v>
      </c>
      <c r="T2132" s="55" t="e">
        <f t="shared" si="317"/>
        <v>#DIV/0!</v>
      </c>
      <c r="U2132" s="33" t="e">
        <f>M2132/#REF!%</f>
        <v>#REF!</v>
      </c>
    </row>
    <row r="2133" spans="1:21" ht="27.6" hidden="1" x14ac:dyDescent="0.3">
      <c r="A2133" s="76"/>
      <c r="B2133" s="34" t="s">
        <v>239</v>
      </c>
      <c r="C2133" s="39" t="s">
        <v>339</v>
      </c>
      <c r="D2133" s="95"/>
      <c r="E2133" s="93">
        <f t="shared" ref="E2133:E2196" si="318">F2133+G2133</f>
        <v>0</v>
      </c>
      <c r="F2133" s="95"/>
      <c r="G2133" s="95"/>
      <c r="H2133" s="95"/>
      <c r="I2133" s="93">
        <f t="shared" ref="I2133:I2196" si="319">J2133+K2133</f>
        <v>0</v>
      </c>
      <c r="J2133" s="95"/>
      <c r="K2133" s="95"/>
      <c r="L2133" s="95"/>
      <c r="M2133" s="93">
        <f t="shared" ref="M2133:M2196" si="320">N2133+O2133</f>
        <v>0</v>
      </c>
      <c r="N2133" s="95"/>
      <c r="O2133" s="95"/>
      <c r="P2133" s="95"/>
      <c r="Q2133" s="55" t="e">
        <f t="shared" ref="Q2133:Q2196" si="321">M2133/I2133*100</f>
        <v>#DIV/0!</v>
      </c>
      <c r="R2133" s="55" t="e">
        <f t="shared" ref="R2133:R2196" si="322">N2133/J2133*100</f>
        <v>#DIV/0!</v>
      </c>
      <c r="S2133" s="55" t="e">
        <f t="shared" ref="S2133:S2196" si="323">O2133/K2133*100</f>
        <v>#DIV/0!</v>
      </c>
      <c r="T2133" s="55" t="e">
        <f t="shared" ref="T2133:T2196" si="324">P2133/L2133*100</f>
        <v>#DIV/0!</v>
      </c>
      <c r="U2133" s="33" t="e">
        <f>M2133/#REF!%</f>
        <v>#REF!</v>
      </c>
    </row>
    <row r="2134" spans="1:21" ht="82.8" hidden="1" x14ac:dyDescent="0.3">
      <c r="A2134" s="76"/>
      <c r="B2134" s="34" t="s">
        <v>240</v>
      </c>
      <c r="C2134" s="39" t="s">
        <v>340</v>
      </c>
      <c r="D2134" s="95"/>
      <c r="E2134" s="93">
        <f t="shared" si="318"/>
        <v>0</v>
      </c>
      <c r="F2134" s="95"/>
      <c r="G2134" s="95"/>
      <c r="H2134" s="95"/>
      <c r="I2134" s="93">
        <f t="shared" si="319"/>
        <v>0</v>
      </c>
      <c r="J2134" s="95"/>
      <c r="K2134" s="95"/>
      <c r="L2134" s="95"/>
      <c r="M2134" s="93">
        <f t="shared" si="320"/>
        <v>0</v>
      </c>
      <c r="N2134" s="95"/>
      <c r="O2134" s="95"/>
      <c r="P2134" s="95"/>
      <c r="Q2134" s="55" t="e">
        <f t="shared" si="321"/>
        <v>#DIV/0!</v>
      </c>
      <c r="R2134" s="55" t="e">
        <f t="shared" si="322"/>
        <v>#DIV/0!</v>
      </c>
      <c r="S2134" s="55" t="e">
        <f t="shared" si="323"/>
        <v>#DIV/0!</v>
      </c>
      <c r="T2134" s="55" t="e">
        <f t="shared" si="324"/>
        <v>#DIV/0!</v>
      </c>
      <c r="U2134" s="33" t="e">
        <f>M2134/#REF!%</f>
        <v>#REF!</v>
      </c>
    </row>
    <row r="2135" spans="1:21" ht="27.6" hidden="1" x14ac:dyDescent="0.3">
      <c r="A2135" s="76"/>
      <c r="B2135" s="34" t="s">
        <v>241</v>
      </c>
      <c r="C2135" s="39" t="s">
        <v>341</v>
      </c>
      <c r="D2135" s="95"/>
      <c r="E2135" s="93">
        <f t="shared" si="318"/>
        <v>0</v>
      </c>
      <c r="F2135" s="95"/>
      <c r="G2135" s="95"/>
      <c r="H2135" s="95"/>
      <c r="I2135" s="93">
        <f t="shared" si="319"/>
        <v>0</v>
      </c>
      <c r="J2135" s="95"/>
      <c r="K2135" s="95"/>
      <c r="L2135" s="95"/>
      <c r="M2135" s="93">
        <f t="shared" si="320"/>
        <v>0</v>
      </c>
      <c r="N2135" s="95"/>
      <c r="O2135" s="95"/>
      <c r="P2135" s="95"/>
      <c r="Q2135" s="55" t="e">
        <f t="shared" si="321"/>
        <v>#DIV/0!</v>
      </c>
      <c r="R2135" s="55" t="e">
        <f t="shared" si="322"/>
        <v>#DIV/0!</v>
      </c>
      <c r="S2135" s="55" t="e">
        <f t="shared" si="323"/>
        <v>#DIV/0!</v>
      </c>
      <c r="T2135" s="55" t="e">
        <f t="shared" si="324"/>
        <v>#DIV/0!</v>
      </c>
      <c r="U2135" s="33" t="e">
        <f>M2135/#REF!%</f>
        <v>#REF!</v>
      </c>
    </row>
    <row r="2136" spans="1:21" ht="27.6" hidden="1" x14ac:dyDescent="0.3">
      <c r="A2136" s="76"/>
      <c r="B2136" s="34" t="s">
        <v>242</v>
      </c>
      <c r="C2136" s="39" t="s">
        <v>342</v>
      </c>
      <c r="D2136" s="95"/>
      <c r="E2136" s="93">
        <f t="shared" si="318"/>
        <v>0</v>
      </c>
      <c r="F2136" s="95"/>
      <c r="G2136" s="95"/>
      <c r="H2136" s="95"/>
      <c r="I2136" s="93">
        <f t="shared" si="319"/>
        <v>0</v>
      </c>
      <c r="J2136" s="95"/>
      <c r="K2136" s="95"/>
      <c r="L2136" s="95"/>
      <c r="M2136" s="93">
        <f t="shared" si="320"/>
        <v>0</v>
      </c>
      <c r="N2136" s="95"/>
      <c r="O2136" s="95"/>
      <c r="P2136" s="95"/>
      <c r="Q2136" s="55" t="e">
        <f t="shared" si="321"/>
        <v>#DIV/0!</v>
      </c>
      <c r="R2136" s="55" t="e">
        <f t="shared" si="322"/>
        <v>#DIV/0!</v>
      </c>
      <c r="S2136" s="55" t="e">
        <f t="shared" si="323"/>
        <v>#DIV/0!</v>
      </c>
      <c r="T2136" s="55" t="e">
        <f t="shared" si="324"/>
        <v>#DIV/0!</v>
      </c>
      <c r="U2136" s="33" t="e">
        <f>M2136/#REF!%</f>
        <v>#REF!</v>
      </c>
    </row>
    <row r="2137" spans="1:21" ht="27.6" hidden="1" x14ac:dyDescent="0.3">
      <c r="A2137" s="76"/>
      <c r="B2137" s="34" t="s">
        <v>243</v>
      </c>
      <c r="C2137" s="39" t="s">
        <v>343</v>
      </c>
      <c r="D2137" s="95"/>
      <c r="E2137" s="93">
        <f t="shared" si="318"/>
        <v>0</v>
      </c>
      <c r="F2137" s="95"/>
      <c r="G2137" s="95"/>
      <c r="H2137" s="95"/>
      <c r="I2137" s="93">
        <f t="shared" si="319"/>
        <v>0</v>
      </c>
      <c r="J2137" s="95"/>
      <c r="K2137" s="95"/>
      <c r="L2137" s="95"/>
      <c r="M2137" s="93">
        <f t="shared" si="320"/>
        <v>0</v>
      </c>
      <c r="N2137" s="95"/>
      <c r="O2137" s="95"/>
      <c r="P2137" s="95"/>
      <c r="Q2137" s="55" t="e">
        <f t="shared" si="321"/>
        <v>#DIV/0!</v>
      </c>
      <c r="R2137" s="55" t="e">
        <f t="shared" si="322"/>
        <v>#DIV/0!</v>
      </c>
      <c r="S2137" s="55" t="e">
        <f t="shared" si="323"/>
        <v>#DIV/0!</v>
      </c>
      <c r="T2137" s="55" t="e">
        <f t="shared" si="324"/>
        <v>#DIV/0!</v>
      </c>
      <c r="U2137" s="33" t="e">
        <f>M2137/#REF!%</f>
        <v>#REF!</v>
      </c>
    </row>
    <row r="2138" spans="1:21" ht="27.6" hidden="1" x14ac:dyDescent="0.3">
      <c r="A2138" s="76"/>
      <c r="B2138" s="34" t="s">
        <v>244</v>
      </c>
      <c r="C2138" s="39" t="s">
        <v>344</v>
      </c>
      <c r="D2138" s="95"/>
      <c r="E2138" s="93">
        <f t="shared" si="318"/>
        <v>0</v>
      </c>
      <c r="F2138" s="95"/>
      <c r="G2138" s="95"/>
      <c r="H2138" s="95"/>
      <c r="I2138" s="93">
        <f t="shared" si="319"/>
        <v>0</v>
      </c>
      <c r="J2138" s="95"/>
      <c r="K2138" s="95"/>
      <c r="L2138" s="95"/>
      <c r="M2138" s="93">
        <f t="shared" si="320"/>
        <v>0</v>
      </c>
      <c r="N2138" s="95"/>
      <c r="O2138" s="95"/>
      <c r="P2138" s="95"/>
      <c r="Q2138" s="55" t="e">
        <f t="shared" si="321"/>
        <v>#DIV/0!</v>
      </c>
      <c r="R2138" s="55" t="e">
        <f t="shared" si="322"/>
        <v>#DIV/0!</v>
      </c>
      <c r="S2138" s="55" t="e">
        <f t="shared" si="323"/>
        <v>#DIV/0!</v>
      </c>
      <c r="T2138" s="55" t="e">
        <f t="shared" si="324"/>
        <v>#DIV/0!</v>
      </c>
      <c r="U2138" s="33" t="e">
        <f>M2138/#REF!%</f>
        <v>#REF!</v>
      </c>
    </row>
    <row r="2139" spans="1:21" ht="27.6" hidden="1" x14ac:dyDescent="0.3">
      <c r="A2139" s="76"/>
      <c r="B2139" s="34" t="s">
        <v>245</v>
      </c>
      <c r="C2139" s="39" t="s">
        <v>345</v>
      </c>
      <c r="D2139" s="95"/>
      <c r="E2139" s="93">
        <f t="shared" si="318"/>
        <v>0</v>
      </c>
      <c r="F2139" s="95"/>
      <c r="G2139" s="95"/>
      <c r="H2139" s="95"/>
      <c r="I2139" s="93">
        <f t="shared" si="319"/>
        <v>0</v>
      </c>
      <c r="J2139" s="95"/>
      <c r="K2139" s="95"/>
      <c r="L2139" s="95"/>
      <c r="M2139" s="93">
        <f t="shared" si="320"/>
        <v>0</v>
      </c>
      <c r="N2139" s="95"/>
      <c r="O2139" s="95"/>
      <c r="P2139" s="95"/>
      <c r="Q2139" s="55" t="e">
        <f t="shared" si="321"/>
        <v>#DIV/0!</v>
      </c>
      <c r="R2139" s="55" t="e">
        <f t="shared" si="322"/>
        <v>#DIV/0!</v>
      </c>
      <c r="S2139" s="55" t="e">
        <f t="shared" si="323"/>
        <v>#DIV/0!</v>
      </c>
      <c r="T2139" s="55" t="e">
        <f t="shared" si="324"/>
        <v>#DIV/0!</v>
      </c>
      <c r="U2139" s="33" t="e">
        <f>M2139/#REF!%</f>
        <v>#REF!</v>
      </c>
    </row>
    <row r="2140" spans="1:21" ht="69" hidden="1" x14ac:dyDescent="0.3">
      <c r="A2140" s="76"/>
      <c r="B2140" s="34" t="s">
        <v>246</v>
      </c>
      <c r="C2140" s="39" t="s">
        <v>346</v>
      </c>
      <c r="D2140" s="95"/>
      <c r="E2140" s="93">
        <f t="shared" si="318"/>
        <v>0</v>
      </c>
      <c r="F2140" s="95"/>
      <c r="G2140" s="95"/>
      <c r="H2140" s="95"/>
      <c r="I2140" s="93">
        <f t="shared" si="319"/>
        <v>0</v>
      </c>
      <c r="J2140" s="95"/>
      <c r="K2140" s="95"/>
      <c r="L2140" s="95"/>
      <c r="M2140" s="93">
        <f t="shared" si="320"/>
        <v>0</v>
      </c>
      <c r="N2140" s="95"/>
      <c r="O2140" s="95"/>
      <c r="P2140" s="95"/>
      <c r="Q2140" s="55" t="e">
        <f t="shared" si="321"/>
        <v>#DIV/0!</v>
      </c>
      <c r="R2140" s="55" t="e">
        <f t="shared" si="322"/>
        <v>#DIV/0!</v>
      </c>
      <c r="S2140" s="55" t="e">
        <f t="shared" si="323"/>
        <v>#DIV/0!</v>
      </c>
      <c r="T2140" s="55" t="e">
        <f t="shared" si="324"/>
        <v>#DIV/0!</v>
      </c>
      <c r="U2140" s="33" t="e">
        <f>M2140/#REF!%</f>
        <v>#REF!</v>
      </c>
    </row>
    <row r="2141" spans="1:21" ht="13.8" hidden="1" x14ac:dyDescent="0.3">
      <c r="A2141" s="76"/>
      <c r="B2141" s="34" t="s">
        <v>251</v>
      </c>
      <c r="C2141" s="37" t="s">
        <v>348</v>
      </c>
      <c r="D2141" s="95"/>
      <c r="E2141" s="93">
        <f t="shared" si="318"/>
        <v>0</v>
      </c>
      <c r="F2141" s="95"/>
      <c r="G2141" s="95"/>
      <c r="H2141" s="95"/>
      <c r="I2141" s="93">
        <f t="shared" si="319"/>
        <v>0</v>
      </c>
      <c r="J2141" s="95"/>
      <c r="K2141" s="95"/>
      <c r="L2141" s="95"/>
      <c r="M2141" s="93">
        <f t="shared" si="320"/>
        <v>0</v>
      </c>
      <c r="N2141" s="95"/>
      <c r="O2141" s="95"/>
      <c r="P2141" s="95"/>
      <c r="Q2141" s="55" t="e">
        <f t="shared" si="321"/>
        <v>#DIV/0!</v>
      </c>
      <c r="R2141" s="55" t="e">
        <f t="shared" si="322"/>
        <v>#DIV/0!</v>
      </c>
      <c r="S2141" s="55" t="e">
        <f t="shared" si="323"/>
        <v>#DIV/0!</v>
      </c>
      <c r="T2141" s="55" t="e">
        <f t="shared" si="324"/>
        <v>#DIV/0!</v>
      </c>
      <c r="U2141" s="33" t="e">
        <f>M2141/#REF!%</f>
        <v>#REF!</v>
      </c>
    </row>
    <row r="2142" spans="1:21" ht="13.8" hidden="1" x14ac:dyDescent="0.3">
      <c r="A2142" s="76"/>
      <c r="B2142" s="34" t="s">
        <v>252</v>
      </c>
      <c r="C2142" s="38" t="s">
        <v>349</v>
      </c>
      <c r="D2142" s="95"/>
      <c r="E2142" s="93">
        <f t="shared" si="318"/>
        <v>0</v>
      </c>
      <c r="F2142" s="95"/>
      <c r="G2142" s="95"/>
      <c r="H2142" s="95"/>
      <c r="I2142" s="93">
        <f t="shared" si="319"/>
        <v>0</v>
      </c>
      <c r="J2142" s="95"/>
      <c r="K2142" s="95"/>
      <c r="L2142" s="95"/>
      <c r="M2142" s="93">
        <f t="shared" si="320"/>
        <v>0</v>
      </c>
      <c r="N2142" s="95"/>
      <c r="O2142" s="95"/>
      <c r="P2142" s="95"/>
      <c r="Q2142" s="55" t="e">
        <f t="shared" si="321"/>
        <v>#DIV/0!</v>
      </c>
      <c r="R2142" s="55" t="e">
        <f t="shared" si="322"/>
        <v>#DIV/0!</v>
      </c>
      <c r="S2142" s="55" t="e">
        <f t="shared" si="323"/>
        <v>#DIV/0!</v>
      </c>
      <c r="T2142" s="55" t="e">
        <f t="shared" si="324"/>
        <v>#DIV/0!</v>
      </c>
      <c r="U2142" s="33" t="e">
        <f>M2142/#REF!%</f>
        <v>#REF!</v>
      </c>
    </row>
    <row r="2143" spans="1:21" ht="27.6" hidden="1" x14ac:dyDescent="0.3">
      <c r="A2143" s="76"/>
      <c r="B2143" s="34" t="s">
        <v>253</v>
      </c>
      <c r="C2143" s="39" t="s">
        <v>350</v>
      </c>
      <c r="D2143" s="95"/>
      <c r="E2143" s="93">
        <f t="shared" si="318"/>
        <v>0</v>
      </c>
      <c r="F2143" s="95"/>
      <c r="G2143" s="95"/>
      <c r="H2143" s="95"/>
      <c r="I2143" s="93">
        <f t="shared" si="319"/>
        <v>0</v>
      </c>
      <c r="J2143" s="95"/>
      <c r="K2143" s="95"/>
      <c r="L2143" s="95"/>
      <c r="M2143" s="93">
        <f t="shared" si="320"/>
        <v>0</v>
      </c>
      <c r="N2143" s="95"/>
      <c r="O2143" s="95"/>
      <c r="P2143" s="95"/>
      <c r="Q2143" s="55" t="e">
        <f t="shared" si="321"/>
        <v>#DIV/0!</v>
      </c>
      <c r="R2143" s="55" t="e">
        <f t="shared" si="322"/>
        <v>#DIV/0!</v>
      </c>
      <c r="S2143" s="55" t="e">
        <f t="shared" si="323"/>
        <v>#DIV/0!</v>
      </c>
      <c r="T2143" s="55" t="e">
        <f t="shared" si="324"/>
        <v>#DIV/0!</v>
      </c>
      <c r="U2143" s="33" t="e">
        <f>M2143/#REF!%</f>
        <v>#REF!</v>
      </c>
    </row>
    <row r="2144" spans="1:21" ht="27.6" hidden="1" x14ac:dyDescent="0.3">
      <c r="A2144" s="76"/>
      <c r="B2144" s="34" t="s">
        <v>254</v>
      </c>
      <c r="C2144" s="39" t="s">
        <v>351</v>
      </c>
      <c r="D2144" s="95"/>
      <c r="E2144" s="93">
        <f t="shared" si="318"/>
        <v>0</v>
      </c>
      <c r="F2144" s="95"/>
      <c r="G2144" s="95"/>
      <c r="H2144" s="95"/>
      <c r="I2144" s="93">
        <f t="shared" si="319"/>
        <v>0</v>
      </c>
      <c r="J2144" s="95"/>
      <c r="K2144" s="95"/>
      <c r="L2144" s="95"/>
      <c r="M2144" s="93">
        <f t="shared" si="320"/>
        <v>0</v>
      </c>
      <c r="N2144" s="95"/>
      <c r="O2144" s="95"/>
      <c r="P2144" s="95"/>
      <c r="Q2144" s="55" t="e">
        <f t="shared" si="321"/>
        <v>#DIV/0!</v>
      </c>
      <c r="R2144" s="55" t="e">
        <f t="shared" si="322"/>
        <v>#DIV/0!</v>
      </c>
      <c r="S2144" s="55" t="e">
        <f t="shared" si="323"/>
        <v>#DIV/0!</v>
      </c>
      <c r="T2144" s="55" t="e">
        <f t="shared" si="324"/>
        <v>#DIV/0!</v>
      </c>
      <c r="U2144" s="33" t="e">
        <f>M2144/#REF!%</f>
        <v>#REF!</v>
      </c>
    </row>
    <row r="2145" spans="1:21" ht="13.8" hidden="1" x14ac:dyDescent="0.3">
      <c r="A2145" s="76"/>
      <c r="B2145" s="34" t="s">
        <v>255</v>
      </c>
      <c r="C2145" s="38" t="s">
        <v>352</v>
      </c>
      <c r="D2145" s="95"/>
      <c r="E2145" s="93">
        <f t="shared" si="318"/>
        <v>0</v>
      </c>
      <c r="F2145" s="95"/>
      <c r="G2145" s="95"/>
      <c r="H2145" s="95"/>
      <c r="I2145" s="93">
        <f t="shared" si="319"/>
        <v>0</v>
      </c>
      <c r="J2145" s="95"/>
      <c r="K2145" s="95"/>
      <c r="L2145" s="95"/>
      <c r="M2145" s="93">
        <f t="shared" si="320"/>
        <v>0</v>
      </c>
      <c r="N2145" s="95"/>
      <c r="O2145" s="95"/>
      <c r="P2145" s="95"/>
      <c r="Q2145" s="55" t="e">
        <f t="shared" si="321"/>
        <v>#DIV/0!</v>
      </c>
      <c r="R2145" s="55" t="e">
        <f t="shared" si="322"/>
        <v>#DIV/0!</v>
      </c>
      <c r="S2145" s="55" t="e">
        <f t="shared" si="323"/>
        <v>#DIV/0!</v>
      </c>
      <c r="T2145" s="55" t="e">
        <f t="shared" si="324"/>
        <v>#DIV/0!</v>
      </c>
      <c r="U2145" s="33" t="e">
        <f>M2145/#REF!%</f>
        <v>#REF!</v>
      </c>
    </row>
    <row r="2146" spans="1:21" ht="27.6" hidden="1" x14ac:dyDescent="0.3">
      <c r="A2146" s="76"/>
      <c r="B2146" s="34" t="s">
        <v>256</v>
      </c>
      <c r="C2146" s="39" t="s">
        <v>350</v>
      </c>
      <c r="D2146" s="95"/>
      <c r="E2146" s="93">
        <f t="shared" si="318"/>
        <v>0</v>
      </c>
      <c r="F2146" s="95"/>
      <c r="G2146" s="95"/>
      <c r="H2146" s="95"/>
      <c r="I2146" s="93">
        <f t="shared" si="319"/>
        <v>0</v>
      </c>
      <c r="J2146" s="95"/>
      <c r="K2146" s="95"/>
      <c r="L2146" s="95"/>
      <c r="M2146" s="93">
        <f t="shared" si="320"/>
        <v>0</v>
      </c>
      <c r="N2146" s="95"/>
      <c r="O2146" s="95"/>
      <c r="P2146" s="95"/>
      <c r="Q2146" s="55" t="e">
        <f t="shared" si="321"/>
        <v>#DIV/0!</v>
      </c>
      <c r="R2146" s="55" t="e">
        <f t="shared" si="322"/>
        <v>#DIV/0!</v>
      </c>
      <c r="S2146" s="55" t="e">
        <f t="shared" si="323"/>
        <v>#DIV/0!</v>
      </c>
      <c r="T2146" s="55" t="e">
        <f t="shared" si="324"/>
        <v>#DIV/0!</v>
      </c>
      <c r="U2146" s="33" t="e">
        <f>M2146/#REF!%</f>
        <v>#REF!</v>
      </c>
    </row>
    <row r="2147" spans="1:21" ht="27.6" hidden="1" x14ac:dyDescent="0.3">
      <c r="A2147" s="76"/>
      <c r="B2147" s="34" t="s">
        <v>257</v>
      </c>
      <c r="C2147" s="39" t="s">
        <v>351</v>
      </c>
      <c r="D2147" s="95"/>
      <c r="E2147" s="93">
        <f t="shared" si="318"/>
        <v>0</v>
      </c>
      <c r="F2147" s="95"/>
      <c r="G2147" s="95"/>
      <c r="H2147" s="95"/>
      <c r="I2147" s="93">
        <f t="shared" si="319"/>
        <v>0</v>
      </c>
      <c r="J2147" s="95"/>
      <c r="K2147" s="95"/>
      <c r="L2147" s="95"/>
      <c r="M2147" s="93">
        <f t="shared" si="320"/>
        <v>0</v>
      </c>
      <c r="N2147" s="95"/>
      <c r="O2147" s="95"/>
      <c r="P2147" s="95"/>
      <c r="Q2147" s="55" t="e">
        <f t="shared" si="321"/>
        <v>#DIV/0!</v>
      </c>
      <c r="R2147" s="55" t="e">
        <f t="shared" si="322"/>
        <v>#DIV/0!</v>
      </c>
      <c r="S2147" s="55" t="e">
        <f t="shared" si="323"/>
        <v>#DIV/0!</v>
      </c>
      <c r="T2147" s="55" t="e">
        <f t="shared" si="324"/>
        <v>#DIV/0!</v>
      </c>
      <c r="U2147" s="33" t="e">
        <f>M2147/#REF!%</f>
        <v>#REF!</v>
      </c>
    </row>
    <row r="2148" spans="1:21" ht="41.4" hidden="1" x14ac:dyDescent="0.3">
      <c r="A2148" s="76"/>
      <c r="B2148" s="34" t="s">
        <v>258</v>
      </c>
      <c r="C2148" s="38" t="s">
        <v>353</v>
      </c>
      <c r="D2148" s="95"/>
      <c r="E2148" s="93">
        <f t="shared" si="318"/>
        <v>0</v>
      </c>
      <c r="F2148" s="95"/>
      <c r="G2148" s="95"/>
      <c r="H2148" s="95"/>
      <c r="I2148" s="93">
        <f t="shared" si="319"/>
        <v>0</v>
      </c>
      <c r="J2148" s="95"/>
      <c r="K2148" s="95"/>
      <c r="L2148" s="95"/>
      <c r="M2148" s="93">
        <f t="shared" si="320"/>
        <v>0</v>
      </c>
      <c r="N2148" s="95"/>
      <c r="O2148" s="95"/>
      <c r="P2148" s="95"/>
      <c r="Q2148" s="55" t="e">
        <f t="shared" si="321"/>
        <v>#DIV/0!</v>
      </c>
      <c r="R2148" s="55" t="e">
        <f t="shared" si="322"/>
        <v>#DIV/0!</v>
      </c>
      <c r="S2148" s="55" t="e">
        <f t="shared" si="323"/>
        <v>#DIV/0!</v>
      </c>
      <c r="T2148" s="55" t="e">
        <f t="shared" si="324"/>
        <v>#DIV/0!</v>
      </c>
      <c r="U2148" s="33" t="e">
        <f>M2148/#REF!%</f>
        <v>#REF!</v>
      </c>
    </row>
    <row r="2149" spans="1:21" ht="27.6" hidden="1" x14ac:dyDescent="0.3">
      <c r="A2149" s="76"/>
      <c r="B2149" s="34" t="s">
        <v>259</v>
      </c>
      <c r="C2149" s="39" t="s">
        <v>350</v>
      </c>
      <c r="D2149" s="95"/>
      <c r="E2149" s="93">
        <f t="shared" si="318"/>
        <v>0</v>
      </c>
      <c r="F2149" s="95"/>
      <c r="G2149" s="95"/>
      <c r="H2149" s="95"/>
      <c r="I2149" s="93">
        <f t="shared" si="319"/>
        <v>0</v>
      </c>
      <c r="J2149" s="95"/>
      <c r="K2149" s="95"/>
      <c r="L2149" s="95"/>
      <c r="M2149" s="93">
        <f t="shared" si="320"/>
        <v>0</v>
      </c>
      <c r="N2149" s="95"/>
      <c r="O2149" s="95"/>
      <c r="P2149" s="95"/>
      <c r="Q2149" s="55" t="e">
        <f t="shared" si="321"/>
        <v>#DIV/0!</v>
      </c>
      <c r="R2149" s="55" t="e">
        <f t="shared" si="322"/>
        <v>#DIV/0!</v>
      </c>
      <c r="S2149" s="55" t="e">
        <f t="shared" si="323"/>
        <v>#DIV/0!</v>
      </c>
      <c r="T2149" s="55" t="e">
        <f t="shared" si="324"/>
        <v>#DIV/0!</v>
      </c>
      <c r="U2149" s="33" t="e">
        <f>M2149/#REF!%</f>
        <v>#REF!</v>
      </c>
    </row>
    <row r="2150" spans="1:21" ht="27.6" hidden="1" x14ac:dyDescent="0.3">
      <c r="A2150" s="76"/>
      <c r="B2150" s="34" t="s">
        <v>260</v>
      </c>
      <c r="C2150" s="39" t="s">
        <v>351</v>
      </c>
      <c r="D2150" s="95"/>
      <c r="E2150" s="93">
        <f t="shared" si="318"/>
        <v>0</v>
      </c>
      <c r="F2150" s="95"/>
      <c r="G2150" s="95"/>
      <c r="H2150" s="95"/>
      <c r="I2150" s="93">
        <f t="shared" si="319"/>
        <v>0</v>
      </c>
      <c r="J2150" s="95"/>
      <c r="K2150" s="95"/>
      <c r="L2150" s="95"/>
      <c r="M2150" s="93">
        <f t="shared" si="320"/>
        <v>0</v>
      </c>
      <c r="N2150" s="95"/>
      <c r="O2150" s="95"/>
      <c r="P2150" s="95"/>
      <c r="Q2150" s="55" t="e">
        <f t="shared" si="321"/>
        <v>#DIV/0!</v>
      </c>
      <c r="R2150" s="55" t="e">
        <f t="shared" si="322"/>
        <v>#DIV/0!</v>
      </c>
      <c r="S2150" s="55" t="e">
        <f t="shared" si="323"/>
        <v>#DIV/0!</v>
      </c>
      <c r="T2150" s="55" t="e">
        <f t="shared" si="324"/>
        <v>#DIV/0!</v>
      </c>
      <c r="U2150" s="33" t="e">
        <f>M2150/#REF!%</f>
        <v>#REF!</v>
      </c>
    </row>
    <row r="2151" spans="1:21" ht="13.8" hidden="1" x14ac:dyDescent="0.3">
      <c r="A2151" s="76"/>
      <c r="B2151" s="34" t="s">
        <v>261</v>
      </c>
      <c r="C2151" s="37" t="s">
        <v>354</v>
      </c>
      <c r="D2151" s="95"/>
      <c r="E2151" s="93">
        <f t="shared" si="318"/>
        <v>0</v>
      </c>
      <c r="F2151" s="95"/>
      <c r="G2151" s="95"/>
      <c r="H2151" s="95"/>
      <c r="I2151" s="93">
        <f t="shared" si="319"/>
        <v>0</v>
      </c>
      <c r="J2151" s="95"/>
      <c r="K2151" s="95"/>
      <c r="L2151" s="95"/>
      <c r="M2151" s="93">
        <f t="shared" si="320"/>
        <v>0</v>
      </c>
      <c r="N2151" s="95"/>
      <c r="O2151" s="95"/>
      <c r="P2151" s="95"/>
      <c r="Q2151" s="55" t="e">
        <f t="shared" si="321"/>
        <v>#DIV/0!</v>
      </c>
      <c r="R2151" s="55" t="e">
        <f t="shared" si="322"/>
        <v>#DIV/0!</v>
      </c>
      <c r="S2151" s="55" t="e">
        <f t="shared" si="323"/>
        <v>#DIV/0!</v>
      </c>
      <c r="T2151" s="55" t="e">
        <f t="shared" si="324"/>
        <v>#DIV/0!</v>
      </c>
      <c r="U2151" s="33" t="e">
        <f>M2151/#REF!%</f>
        <v>#REF!</v>
      </c>
    </row>
    <row r="2152" spans="1:21" ht="41.4" hidden="1" x14ac:dyDescent="0.3">
      <c r="A2152" s="76"/>
      <c r="B2152" s="34" t="s">
        <v>262</v>
      </c>
      <c r="C2152" s="38" t="s">
        <v>355</v>
      </c>
      <c r="D2152" s="95"/>
      <c r="E2152" s="93">
        <f t="shared" si="318"/>
        <v>0</v>
      </c>
      <c r="F2152" s="95"/>
      <c r="G2152" s="95"/>
      <c r="H2152" s="95"/>
      <c r="I2152" s="93">
        <f t="shared" si="319"/>
        <v>0</v>
      </c>
      <c r="J2152" s="95"/>
      <c r="K2152" s="95"/>
      <c r="L2152" s="95"/>
      <c r="M2152" s="93">
        <f t="shared" si="320"/>
        <v>0</v>
      </c>
      <c r="N2152" s="95"/>
      <c r="O2152" s="95"/>
      <c r="P2152" s="95"/>
      <c r="Q2152" s="55" t="e">
        <f t="shared" si="321"/>
        <v>#DIV/0!</v>
      </c>
      <c r="R2152" s="55" t="e">
        <f t="shared" si="322"/>
        <v>#DIV/0!</v>
      </c>
      <c r="S2152" s="55" t="e">
        <f t="shared" si="323"/>
        <v>#DIV/0!</v>
      </c>
      <c r="T2152" s="55" t="e">
        <f t="shared" si="324"/>
        <v>#DIV/0!</v>
      </c>
      <c r="U2152" s="33" t="e">
        <f>M2152/#REF!%</f>
        <v>#REF!</v>
      </c>
    </row>
    <row r="2153" spans="1:21" ht="13.8" hidden="1" x14ac:dyDescent="0.3">
      <c r="A2153" s="76"/>
      <c r="B2153" s="34" t="s">
        <v>263</v>
      </c>
      <c r="C2153" s="38" t="s">
        <v>356</v>
      </c>
      <c r="D2153" s="95"/>
      <c r="E2153" s="93">
        <f t="shared" si="318"/>
        <v>0</v>
      </c>
      <c r="F2153" s="95"/>
      <c r="G2153" s="95"/>
      <c r="H2153" s="95"/>
      <c r="I2153" s="93">
        <f t="shared" si="319"/>
        <v>0</v>
      </c>
      <c r="J2153" s="95"/>
      <c r="K2153" s="95"/>
      <c r="L2153" s="95"/>
      <c r="M2153" s="93">
        <f t="shared" si="320"/>
        <v>0</v>
      </c>
      <c r="N2153" s="95"/>
      <c r="O2153" s="95"/>
      <c r="P2153" s="95"/>
      <c r="Q2153" s="55" t="e">
        <f t="shared" si="321"/>
        <v>#DIV/0!</v>
      </c>
      <c r="R2153" s="55" t="e">
        <f t="shared" si="322"/>
        <v>#DIV/0!</v>
      </c>
      <c r="S2153" s="55" t="e">
        <f t="shared" si="323"/>
        <v>#DIV/0!</v>
      </c>
      <c r="T2153" s="55" t="e">
        <f t="shared" si="324"/>
        <v>#DIV/0!</v>
      </c>
      <c r="U2153" s="33" t="e">
        <f>M2153/#REF!%</f>
        <v>#REF!</v>
      </c>
    </row>
    <row r="2154" spans="1:21" ht="27.6" hidden="1" x14ac:dyDescent="0.3">
      <c r="A2154" s="76"/>
      <c r="B2154" s="34" t="s">
        <v>264</v>
      </c>
      <c r="C2154" s="39" t="s">
        <v>357</v>
      </c>
      <c r="D2154" s="95"/>
      <c r="E2154" s="93">
        <f t="shared" si="318"/>
        <v>0</v>
      </c>
      <c r="F2154" s="95"/>
      <c r="G2154" s="95"/>
      <c r="H2154" s="95"/>
      <c r="I2154" s="93">
        <f t="shared" si="319"/>
        <v>0</v>
      </c>
      <c r="J2154" s="95"/>
      <c r="K2154" s="95"/>
      <c r="L2154" s="95"/>
      <c r="M2154" s="93">
        <f t="shared" si="320"/>
        <v>0</v>
      </c>
      <c r="N2154" s="95"/>
      <c r="O2154" s="95"/>
      <c r="P2154" s="95"/>
      <c r="Q2154" s="55" t="e">
        <f t="shared" si="321"/>
        <v>#DIV/0!</v>
      </c>
      <c r="R2154" s="55" t="e">
        <f t="shared" si="322"/>
        <v>#DIV/0!</v>
      </c>
      <c r="S2154" s="55" t="e">
        <f t="shared" si="323"/>
        <v>#DIV/0!</v>
      </c>
      <c r="T2154" s="55" t="e">
        <f t="shared" si="324"/>
        <v>#DIV/0!</v>
      </c>
      <c r="U2154" s="33" t="e">
        <f>M2154/#REF!%</f>
        <v>#REF!</v>
      </c>
    </row>
    <row r="2155" spans="1:21" ht="27.6" hidden="1" x14ac:dyDescent="0.3">
      <c r="A2155" s="76"/>
      <c r="B2155" s="34" t="s">
        <v>265</v>
      </c>
      <c r="C2155" s="39" t="s">
        <v>358</v>
      </c>
      <c r="D2155" s="95"/>
      <c r="E2155" s="93">
        <f t="shared" si="318"/>
        <v>0</v>
      </c>
      <c r="F2155" s="95"/>
      <c r="G2155" s="95"/>
      <c r="H2155" s="95"/>
      <c r="I2155" s="93">
        <f t="shared" si="319"/>
        <v>0</v>
      </c>
      <c r="J2155" s="95"/>
      <c r="K2155" s="95"/>
      <c r="L2155" s="95"/>
      <c r="M2155" s="93">
        <f t="shared" si="320"/>
        <v>0</v>
      </c>
      <c r="N2155" s="95"/>
      <c r="O2155" s="95"/>
      <c r="P2155" s="95"/>
      <c r="Q2155" s="55" t="e">
        <f t="shared" si="321"/>
        <v>#DIV/0!</v>
      </c>
      <c r="R2155" s="55" t="e">
        <f t="shared" si="322"/>
        <v>#DIV/0!</v>
      </c>
      <c r="S2155" s="55" t="e">
        <f t="shared" si="323"/>
        <v>#DIV/0!</v>
      </c>
      <c r="T2155" s="55" t="e">
        <f t="shared" si="324"/>
        <v>#DIV/0!</v>
      </c>
      <c r="U2155" s="33" t="e">
        <f>M2155/#REF!%</f>
        <v>#REF!</v>
      </c>
    </row>
    <row r="2156" spans="1:21" ht="27.6" hidden="1" x14ac:dyDescent="0.3">
      <c r="A2156" s="76"/>
      <c r="B2156" s="34" t="s">
        <v>145</v>
      </c>
      <c r="C2156" s="36" t="s">
        <v>359</v>
      </c>
      <c r="D2156" s="95"/>
      <c r="E2156" s="93">
        <f t="shared" si="318"/>
        <v>0</v>
      </c>
      <c r="F2156" s="95"/>
      <c r="G2156" s="95"/>
      <c r="H2156" s="95"/>
      <c r="I2156" s="93">
        <f t="shared" si="319"/>
        <v>0</v>
      </c>
      <c r="J2156" s="95"/>
      <c r="K2156" s="95"/>
      <c r="L2156" s="95"/>
      <c r="M2156" s="93">
        <f t="shared" si="320"/>
        <v>0</v>
      </c>
      <c r="N2156" s="95"/>
      <c r="O2156" s="95"/>
      <c r="P2156" s="95"/>
      <c r="Q2156" s="55" t="e">
        <f t="shared" si="321"/>
        <v>#DIV/0!</v>
      </c>
      <c r="R2156" s="55" t="e">
        <f t="shared" si="322"/>
        <v>#DIV/0!</v>
      </c>
      <c r="S2156" s="55" t="e">
        <f t="shared" si="323"/>
        <v>#DIV/0!</v>
      </c>
      <c r="T2156" s="55" t="e">
        <f t="shared" si="324"/>
        <v>#DIV/0!</v>
      </c>
      <c r="U2156" s="33" t="e">
        <f>M2156/#REF!%</f>
        <v>#REF!</v>
      </c>
    </row>
    <row r="2157" spans="1:21" ht="13.8" hidden="1" x14ac:dyDescent="0.3">
      <c r="A2157" s="76"/>
      <c r="B2157" s="34" t="s">
        <v>146</v>
      </c>
      <c r="C2157" s="42" t="s">
        <v>664</v>
      </c>
      <c r="D2157" s="95"/>
      <c r="E2157" s="93">
        <f t="shared" si="318"/>
        <v>0</v>
      </c>
      <c r="F2157" s="95"/>
      <c r="G2157" s="95"/>
      <c r="H2157" s="95"/>
      <c r="I2157" s="93">
        <f t="shared" si="319"/>
        <v>0</v>
      </c>
      <c r="J2157" s="95"/>
      <c r="K2157" s="95"/>
      <c r="L2157" s="95"/>
      <c r="M2157" s="93">
        <f t="shared" si="320"/>
        <v>0</v>
      </c>
      <c r="N2157" s="95"/>
      <c r="O2157" s="95"/>
      <c r="P2157" s="95"/>
      <c r="Q2157" s="55" t="e">
        <f t="shared" si="321"/>
        <v>#DIV/0!</v>
      </c>
      <c r="R2157" s="55" t="e">
        <f t="shared" si="322"/>
        <v>#DIV/0!</v>
      </c>
      <c r="S2157" s="55" t="e">
        <f t="shared" si="323"/>
        <v>#DIV/0!</v>
      </c>
      <c r="T2157" s="55" t="e">
        <f t="shared" si="324"/>
        <v>#DIV/0!</v>
      </c>
      <c r="U2157" s="33" t="e">
        <f>M2157/#REF!%</f>
        <v>#REF!</v>
      </c>
    </row>
    <row r="2158" spans="1:21" ht="27.6" hidden="1" x14ac:dyDescent="0.3">
      <c r="A2158" s="76"/>
      <c r="B2158" s="34" t="s">
        <v>266</v>
      </c>
      <c r="C2158" s="38" t="s">
        <v>360</v>
      </c>
      <c r="D2158" s="95"/>
      <c r="E2158" s="93">
        <f t="shared" si="318"/>
        <v>0</v>
      </c>
      <c r="F2158" s="95"/>
      <c r="G2158" s="95"/>
      <c r="H2158" s="95"/>
      <c r="I2158" s="93">
        <f t="shared" si="319"/>
        <v>0</v>
      </c>
      <c r="J2158" s="95"/>
      <c r="K2158" s="95"/>
      <c r="L2158" s="95"/>
      <c r="M2158" s="93">
        <f t="shared" si="320"/>
        <v>0</v>
      </c>
      <c r="N2158" s="95"/>
      <c r="O2158" s="95"/>
      <c r="P2158" s="95"/>
      <c r="Q2158" s="55" t="e">
        <f t="shared" si="321"/>
        <v>#DIV/0!</v>
      </c>
      <c r="R2158" s="55" t="e">
        <f t="shared" si="322"/>
        <v>#DIV/0!</v>
      </c>
      <c r="S2158" s="55" t="e">
        <f t="shared" si="323"/>
        <v>#DIV/0!</v>
      </c>
      <c r="T2158" s="55" t="e">
        <f t="shared" si="324"/>
        <v>#DIV/0!</v>
      </c>
      <c r="U2158" s="33" t="e">
        <f>M2158/#REF!%</f>
        <v>#REF!</v>
      </c>
    </row>
    <row r="2159" spans="1:21" ht="27.6" hidden="1" x14ac:dyDescent="0.3">
      <c r="A2159" s="76"/>
      <c r="B2159" s="34" t="s">
        <v>267</v>
      </c>
      <c r="C2159" s="39" t="s">
        <v>361</v>
      </c>
      <c r="D2159" s="95"/>
      <c r="E2159" s="93">
        <f t="shared" si="318"/>
        <v>0</v>
      </c>
      <c r="F2159" s="95"/>
      <c r="G2159" s="95"/>
      <c r="H2159" s="95"/>
      <c r="I2159" s="93">
        <f t="shared" si="319"/>
        <v>0</v>
      </c>
      <c r="J2159" s="95"/>
      <c r="K2159" s="95"/>
      <c r="L2159" s="95"/>
      <c r="M2159" s="93">
        <f t="shared" si="320"/>
        <v>0</v>
      </c>
      <c r="N2159" s="95"/>
      <c r="O2159" s="95"/>
      <c r="P2159" s="95"/>
      <c r="Q2159" s="55" t="e">
        <f t="shared" si="321"/>
        <v>#DIV/0!</v>
      </c>
      <c r="R2159" s="55" t="e">
        <f t="shared" si="322"/>
        <v>#DIV/0!</v>
      </c>
      <c r="S2159" s="55" t="e">
        <f t="shared" si="323"/>
        <v>#DIV/0!</v>
      </c>
      <c r="T2159" s="55" t="e">
        <f t="shared" si="324"/>
        <v>#DIV/0!</v>
      </c>
      <c r="U2159" s="33" t="e">
        <f>M2159/#REF!%</f>
        <v>#REF!</v>
      </c>
    </row>
    <row r="2160" spans="1:21" ht="27.6" hidden="1" x14ac:dyDescent="0.3">
      <c r="A2160" s="76"/>
      <c r="B2160" s="34" t="s">
        <v>268</v>
      </c>
      <c r="C2160" s="39" t="s">
        <v>362</v>
      </c>
      <c r="D2160" s="95"/>
      <c r="E2160" s="93">
        <f t="shared" si="318"/>
        <v>0</v>
      </c>
      <c r="F2160" s="95"/>
      <c r="G2160" s="95"/>
      <c r="H2160" s="95"/>
      <c r="I2160" s="93">
        <f t="shared" si="319"/>
        <v>0</v>
      </c>
      <c r="J2160" s="95"/>
      <c r="K2160" s="95"/>
      <c r="L2160" s="95"/>
      <c r="M2160" s="93">
        <f t="shared" si="320"/>
        <v>0</v>
      </c>
      <c r="N2160" s="95"/>
      <c r="O2160" s="95"/>
      <c r="P2160" s="95"/>
      <c r="Q2160" s="55" t="e">
        <f t="shared" si="321"/>
        <v>#DIV/0!</v>
      </c>
      <c r="R2160" s="55" t="e">
        <f t="shared" si="322"/>
        <v>#DIV/0!</v>
      </c>
      <c r="S2160" s="55" t="e">
        <f t="shared" si="323"/>
        <v>#DIV/0!</v>
      </c>
      <c r="T2160" s="55" t="e">
        <f t="shared" si="324"/>
        <v>#DIV/0!</v>
      </c>
      <c r="U2160" s="33" t="e">
        <f>M2160/#REF!%</f>
        <v>#REF!</v>
      </c>
    </row>
    <row r="2161" spans="1:21" ht="27.6" hidden="1" x14ac:dyDescent="0.3">
      <c r="A2161" s="76"/>
      <c r="B2161" s="34" t="s">
        <v>269</v>
      </c>
      <c r="C2161" s="39" t="s">
        <v>363</v>
      </c>
      <c r="D2161" s="95"/>
      <c r="E2161" s="93">
        <f t="shared" si="318"/>
        <v>0</v>
      </c>
      <c r="F2161" s="95"/>
      <c r="G2161" s="95"/>
      <c r="H2161" s="95"/>
      <c r="I2161" s="93">
        <f t="shared" si="319"/>
        <v>0</v>
      </c>
      <c r="J2161" s="95"/>
      <c r="K2161" s="95"/>
      <c r="L2161" s="95"/>
      <c r="M2161" s="93">
        <f t="shared" si="320"/>
        <v>0</v>
      </c>
      <c r="N2161" s="95"/>
      <c r="O2161" s="95"/>
      <c r="P2161" s="95"/>
      <c r="Q2161" s="55" t="e">
        <f t="shared" si="321"/>
        <v>#DIV/0!</v>
      </c>
      <c r="R2161" s="55" t="e">
        <f t="shared" si="322"/>
        <v>#DIV/0!</v>
      </c>
      <c r="S2161" s="55" t="e">
        <f t="shared" si="323"/>
        <v>#DIV/0!</v>
      </c>
      <c r="T2161" s="55" t="e">
        <f t="shared" si="324"/>
        <v>#DIV/0!</v>
      </c>
      <c r="U2161" s="33" t="e">
        <f>M2161/#REF!%</f>
        <v>#REF!</v>
      </c>
    </row>
    <row r="2162" spans="1:21" ht="27.6" hidden="1" x14ac:dyDescent="0.3">
      <c r="A2162" s="76"/>
      <c r="B2162" s="34" t="s">
        <v>270</v>
      </c>
      <c r="C2162" s="39" t="s">
        <v>364</v>
      </c>
      <c r="D2162" s="95"/>
      <c r="E2162" s="93">
        <f t="shared" si="318"/>
        <v>0</v>
      </c>
      <c r="F2162" s="95"/>
      <c r="G2162" s="95"/>
      <c r="H2162" s="95"/>
      <c r="I2162" s="93">
        <f t="shared" si="319"/>
        <v>0</v>
      </c>
      <c r="J2162" s="95"/>
      <c r="K2162" s="95"/>
      <c r="L2162" s="95"/>
      <c r="M2162" s="93">
        <f t="shared" si="320"/>
        <v>0</v>
      </c>
      <c r="N2162" s="95"/>
      <c r="O2162" s="95"/>
      <c r="P2162" s="95"/>
      <c r="Q2162" s="55" t="e">
        <f t="shared" si="321"/>
        <v>#DIV/0!</v>
      </c>
      <c r="R2162" s="55" t="e">
        <f t="shared" si="322"/>
        <v>#DIV/0!</v>
      </c>
      <c r="S2162" s="55" t="e">
        <f t="shared" si="323"/>
        <v>#DIV/0!</v>
      </c>
      <c r="T2162" s="55" t="e">
        <f t="shared" si="324"/>
        <v>#DIV/0!</v>
      </c>
      <c r="U2162" s="33" t="e">
        <f>M2162/#REF!%</f>
        <v>#REF!</v>
      </c>
    </row>
    <row r="2163" spans="1:21" ht="41.4" hidden="1" x14ac:dyDescent="0.3">
      <c r="A2163" s="76"/>
      <c r="B2163" s="34" t="s">
        <v>271</v>
      </c>
      <c r="C2163" s="39" t="s">
        <v>365</v>
      </c>
      <c r="D2163" s="95"/>
      <c r="E2163" s="93">
        <f t="shared" si="318"/>
        <v>0</v>
      </c>
      <c r="F2163" s="95"/>
      <c r="G2163" s="95"/>
      <c r="H2163" s="95"/>
      <c r="I2163" s="93">
        <f t="shared" si="319"/>
        <v>0</v>
      </c>
      <c r="J2163" s="95"/>
      <c r="K2163" s="95"/>
      <c r="L2163" s="95"/>
      <c r="M2163" s="93">
        <f t="shared" si="320"/>
        <v>0</v>
      </c>
      <c r="N2163" s="95"/>
      <c r="O2163" s="95"/>
      <c r="P2163" s="95"/>
      <c r="Q2163" s="55" t="e">
        <f t="shared" si="321"/>
        <v>#DIV/0!</v>
      </c>
      <c r="R2163" s="55" t="e">
        <f t="shared" si="322"/>
        <v>#DIV/0!</v>
      </c>
      <c r="S2163" s="55" t="e">
        <f t="shared" si="323"/>
        <v>#DIV/0!</v>
      </c>
      <c r="T2163" s="55" t="e">
        <f t="shared" si="324"/>
        <v>#DIV/0!</v>
      </c>
      <c r="U2163" s="33" t="e">
        <f>M2163/#REF!%</f>
        <v>#REF!</v>
      </c>
    </row>
    <row r="2164" spans="1:21" ht="27.6" hidden="1" x14ac:dyDescent="0.3">
      <c r="A2164" s="76"/>
      <c r="B2164" s="34" t="s">
        <v>272</v>
      </c>
      <c r="C2164" s="39" t="s">
        <v>366</v>
      </c>
      <c r="D2164" s="95"/>
      <c r="E2164" s="93">
        <f t="shared" si="318"/>
        <v>0</v>
      </c>
      <c r="F2164" s="95"/>
      <c r="G2164" s="95"/>
      <c r="H2164" s="95"/>
      <c r="I2164" s="93">
        <f t="shared" si="319"/>
        <v>0</v>
      </c>
      <c r="J2164" s="95"/>
      <c r="K2164" s="95"/>
      <c r="L2164" s="95"/>
      <c r="M2164" s="93">
        <f t="shared" si="320"/>
        <v>0</v>
      </c>
      <c r="N2164" s="95"/>
      <c r="O2164" s="95"/>
      <c r="P2164" s="95"/>
      <c r="Q2164" s="55" t="e">
        <f t="shared" si="321"/>
        <v>#DIV/0!</v>
      </c>
      <c r="R2164" s="55" t="e">
        <f t="shared" si="322"/>
        <v>#DIV/0!</v>
      </c>
      <c r="S2164" s="55" t="e">
        <f t="shared" si="323"/>
        <v>#DIV/0!</v>
      </c>
      <c r="T2164" s="55" t="e">
        <f t="shared" si="324"/>
        <v>#DIV/0!</v>
      </c>
      <c r="U2164" s="33" t="e">
        <f>M2164/#REF!%</f>
        <v>#REF!</v>
      </c>
    </row>
    <row r="2165" spans="1:21" ht="27.6" hidden="1" x14ac:dyDescent="0.3">
      <c r="A2165" s="76"/>
      <c r="B2165" s="34" t="s">
        <v>273</v>
      </c>
      <c r="C2165" s="39" t="s">
        <v>367</v>
      </c>
      <c r="D2165" s="95"/>
      <c r="E2165" s="93">
        <f t="shared" si="318"/>
        <v>0</v>
      </c>
      <c r="F2165" s="95"/>
      <c r="G2165" s="95"/>
      <c r="H2165" s="95"/>
      <c r="I2165" s="93">
        <f t="shared" si="319"/>
        <v>0</v>
      </c>
      <c r="J2165" s="95"/>
      <c r="K2165" s="95"/>
      <c r="L2165" s="95"/>
      <c r="M2165" s="93">
        <f t="shared" si="320"/>
        <v>0</v>
      </c>
      <c r="N2165" s="95"/>
      <c r="O2165" s="95"/>
      <c r="P2165" s="95"/>
      <c r="Q2165" s="55" t="e">
        <f t="shared" si="321"/>
        <v>#DIV/0!</v>
      </c>
      <c r="R2165" s="55" t="e">
        <f t="shared" si="322"/>
        <v>#DIV/0!</v>
      </c>
      <c r="S2165" s="55" t="e">
        <f t="shared" si="323"/>
        <v>#DIV/0!</v>
      </c>
      <c r="T2165" s="55" t="e">
        <f t="shared" si="324"/>
        <v>#DIV/0!</v>
      </c>
      <c r="U2165" s="33" t="e">
        <f>M2165/#REF!%</f>
        <v>#REF!</v>
      </c>
    </row>
    <row r="2166" spans="1:21" ht="41.4" hidden="1" x14ac:dyDescent="0.3">
      <c r="A2166" s="76"/>
      <c r="B2166" s="34" t="s">
        <v>274</v>
      </c>
      <c r="C2166" s="39" t="s">
        <v>368</v>
      </c>
      <c r="D2166" s="95"/>
      <c r="E2166" s="93">
        <f t="shared" si="318"/>
        <v>0</v>
      </c>
      <c r="F2166" s="95"/>
      <c r="G2166" s="95"/>
      <c r="H2166" s="95"/>
      <c r="I2166" s="93">
        <f t="shared" si="319"/>
        <v>0</v>
      </c>
      <c r="J2166" s="95"/>
      <c r="K2166" s="95"/>
      <c r="L2166" s="95"/>
      <c r="M2166" s="93">
        <f t="shared" si="320"/>
        <v>0</v>
      </c>
      <c r="N2166" s="95"/>
      <c r="O2166" s="95"/>
      <c r="P2166" s="95"/>
      <c r="Q2166" s="55" t="e">
        <f t="shared" si="321"/>
        <v>#DIV/0!</v>
      </c>
      <c r="R2166" s="55" t="e">
        <f t="shared" si="322"/>
        <v>#DIV/0!</v>
      </c>
      <c r="S2166" s="55" t="e">
        <f t="shared" si="323"/>
        <v>#DIV/0!</v>
      </c>
      <c r="T2166" s="55" t="e">
        <f t="shared" si="324"/>
        <v>#DIV/0!</v>
      </c>
      <c r="U2166" s="33" t="e">
        <f>M2166/#REF!%</f>
        <v>#REF!</v>
      </c>
    </row>
    <row r="2167" spans="1:21" ht="27.6" hidden="1" x14ac:dyDescent="0.3">
      <c r="A2167" s="76"/>
      <c r="B2167" s="34" t="s">
        <v>275</v>
      </c>
      <c r="C2167" s="38" t="s">
        <v>369</v>
      </c>
      <c r="D2167" s="95"/>
      <c r="E2167" s="93">
        <f t="shared" si="318"/>
        <v>0</v>
      </c>
      <c r="F2167" s="95"/>
      <c r="G2167" s="95"/>
      <c r="H2167" s="95"/>
      <c r="I2167" s="93">
        <f t="shared" si="319"/>
        <v>0</v>
      </c>
      <c r="J2167" s="95"/>
      <c r="K2167" s="95"/>
      <c r="L2167" s="95"/>
      <c r="M2167" s="93">
        <f t="shared" si="320"/>
        <v>0</v>
      </c>
      <c r="N2167" s="95"/>
      <c r="O2167" s="95"/>
      <c r="P2167" s="95"/>
      <c r="Q2167" s="55" t="e">
        <f t="shared" si="321"/>
        <v>#DIV/0!</v>
      </c>
      <c r="R2167" s="55" t="e">
        <f t="shared" si="322"/>
        <v>#DIV/0!</v>
      </c>
      <c r="S2167" s="55" t="e">
        <f t="shared" si="323"/>
        <v>#DIV/0!</v>
      </c>
      <c r="T2167" s="55" t="e">
        <f t="shared" si="324"/>
        <v>#DIV/0!</v>
      </c>
      <c r="U2167" s="33" t="e">
        <f>M2167/#REF!%</f>
        <v>#REF!</v>
      </c>
    </row>
    <row r="2168" spans="1:21" ht="27.6" hidden="1" x14ac:dyDescent="0.3">
      <c r="A2168" s="76"/>
      <c r="B2168" s="34" t="s">
        <v>276</v>
      </c>
      <c r="C2168" s="39" t="s">
        <v>370</v>
      </c>
      <c r="D2168" s="95"/>
      <c r="E2168" s="93">
        <f t="shared" si="318"/>
        <v>0</v>
      </c>
      <c r="F2168" s="95"/>
      <c r="G2168" s="95"/>
      <c r="H2168" s="95"/>
      <c r="I2168" s="93">
        <f t="shared" si="319"/>
        <v>0</v>
      </c>
      <c r="J2168" s="95"/>
      <c r="K2168" s="95"/>
      <c r="L2168" s="95"/>
      <c r="M2168" s="93">
        <f t="shared" si="320"/>
        <v>0</v>
      </c>
      <c r="N2168" s="95"/>
      <c r="O2168" s="95"/>
      <c r="P2168" s="95"/>
      <c r="Q2168" s="55" t="e">
        <f t="shared" si="321"/>
        <v>#DIV/0!</v>
      </c>
      <c r="R2168" s="55" t="e">
        <f t="shared" si="322"/>
        <v>#DIV/0!</v>
      </c>
      <c r="S2168" s="55" t="e">
        <f t="shared" si="323"/>
        <v>#DIV/0!</v>
      </c>
      <c r="T2168" s="55" t="e">
        <f t="shared" si="324"/>
        <v>#DIV/0!</v>
      </c>
      <c r="U2168" s="33" t="e">
        <f>M2168/#REF!%</f>
        <v>#REF!</v>
      </c>
    </row>
    <row r="2169" spans="1:21" ht="69" hidden="1" x14ac:dyDescent="0.3">
      <c r="A2169" s="76" t="s">
        <v>184</v>
      </c>
      <c r="B2169" s="34"/>
      <c r="C2169" s="47" t="s">
        <v>423</v>
      </c>
      <c r="D2169" s="95"/>
      <c r="E2169" s="93">
        <f t="shared" si="318"/>
        <v>0</v>
      </c>
      <c r="F2169" s="95"/>
      <c r="G2169" s="95"/>
      <c r="H2169" s="95"/>
      <c r="I2169" s="93">
        <f t="shared" si="319"/>
        <v>0</v>
      </c>
      <c r="J2169" s="95"/>
      <c r="K2169" s="95"/>
      <c r="L2169" s="95"/>
      <c r="M2169" s="93">
        <f t="shared" si="320"/>
        <v>0</v>
      </c>
      <c r="N2169" s="95"/>
      <c r="O2169" s="95"/>
      <c r="P2169" s="95"/>
      <c r="Q2169" s="55" t="e">
        <f t="shared" si="321"/>
        <v>#DIV/0!</v>
      </c>
      <c r="R2169" s="55" t="e">
        <f t="shared" si="322"/>
        <v>#DIV/0!</v>
      </c>
      <c r="S2169" s="55" t="e">
        <f t="shared" si="323"/>
        <v>#DIV/0!</v>
      </c>
      <c r="T2169" s="55" t="e">
        <f t="shared" si="324"/>
        <v>#DIV/0!</v>
      </c>
      <c r="U2169" s="33" t="e">
        <f>M2169/#REF!%</f>
        <v>#REF!</v>
      </c>
    </row>
    <row r="2170" spans="1:21" ht="13.8" hidden="1" x14ac:dyDescent="0.3">
      <c r="A2170" s="76"/>
      <c r="B2170" s="34"/>
      <c r="C2170" s="36" t="s">
        <v>170</v>
      </c>
      <c r="D2170" s="95"/>
      <c r="E2170" s="93">
        <f t="shared" si="318"/>
        <v>0</v>
      </c>
      <c r="F2170" s="95"/>
      <c r="G2170" s="95"/>
      <c r="H2170" s="95"/>
      <c r="I2170" s="93">
        <f t="shared" si="319"/>
        <v>0</v>
      </c>
      <c r="J2170" s="95"/>
      <c r="K2170" s="95"/>
      <c r="L2170" s="95"/>
      <c r="M2170" s="93">
        <f t="shared" si="320"/>
        <v>0</v>
      </c>
      <c r="N2170" s="95"/>
      <c r="O2170" s="95"/>
      <c r="P2170" s="95"/>
      <c r="Q2170" s="55" t="e">
        <f t="shared" si="321"/>
        <v>#DIV/0!</v>
      </c>
      <c r="R2170" s="55" t="e">
        <f t="shared" si="322"/>
        <v>#DIV/0!</v>
      </c>
      <c r="S2170" s="55" t="e">
        <f t="shared" si="323"/>
        <v>#DIV/0!</v>
      </c>
      <c r="T2170" s="55" t="e">
        <f t="shared" si="324"/>
        <v>#DIV/0!</v>
      </c>
      <c r="U2170" s="33" t="e">
        <f>M2170/#REF!%</f>
        <v>#REF!</v>
      </c>
    </row>
    <row r="2171" spans="1:21" ht="27.6" hidden="1" x14ac:dyDescent="0.3">
      <c r="A2171" s="76"/>
      <c r="B2171" s="34" t="s">
        <v>61</v>
      </c>
      <c r="C2171" s="36" t="s">
        <v>8</v>
      </c>
      <c r="D2171" s="95"/>
      <c r="E2171" s="93">
        <f t="shared" si="318"/>
        <v>0</v>
      </c>
      <c r="F2171" s="95"/>
      <c r="G2171" s="95"/>
      <c r="H2171" s="95"/>
      <c r="I2171" s="93">
        <f t="shared" si="319"/>
        <v>0</v>
      </c>
      <c r="J2171" s="95"/>
      <c r="K2171" s="95"/>
      <c r="L2171" s="95"/>
      <c r="M2171" s="93">
        <f t="shared" si="320"/>
        <v>0</v>
      </c>
      <c r="N2171" s="95"/>
      <c r="O2171" s="95"/>
      <c r="P2171" s="95"/>
      <c r="Q2171" s="55" t="e">
        <f t="shared" si="321"/>
        <v>#DIV/0!</v>
      </c>
      <c r="R2171" s="55" t="e">
        <f t="shared" si="322"/>
        <v>#DIV/0!</v>
      </c>
      <c r="S2171" s="55" t="e">
        <f t="shared" si="323"/>
        <v>#DIV/0!</v>
      </c>
      <c r="T2171" s="55" t="e">
        <f t="shared" si="324"/>
        <v>#DIV/0!</v>
      </c>
      <c r="U2171" s="33" t="e">
        <f>M2171/#REF!%</f>
        <v>#REF!</v>
      </c>
    </row>
    <row r="2172" spans="1:21" ht="24.75" hidden="1" customHeight="1" x14ac:dyDescent="0.3">
      <c r="A2172" s="76"/>
      <c r="B2172" s="34" t="s">
        <v>197</v>
      </c>
      <c r="C2172" s="37" t="s">
        <v>171</v>
      </c>
      <c r="D2172" s="95"/>
      <c r="E2172" s="93">
        <f t="shared" si="318"/>
        <v>0</v>
      </c>
      <c r="F2172" s="95"/>
      <c r="G2172" s="95"/>
      <c r="H2172" s="95"/>
      <c r="I2172" s="93">
        <f t="shared" si="319"/>
        <v>0</v>
      </c>
      <c r="J2172" s="95"/>
      <c r="K2172" s="95"/>
      <c r="L2172" s="95"/>
      <c r="M2172" s="93">
        <f t="shared" si="320"/>
        <v>0</v>
      </c>
      <c r="N2172" s="95"/>
      <c r="O2172" s="95"/>
      <c r="P2172" s="95"/>
      <c r="Q2172" s="55" t="e">
        <f t="shared" si="321"/>
        <v>#DIV/0!</v>
      </c>
      <c r="R2172" s="55" t="e">
        <f t="shared" si="322"/>
        <v>#DIV/0!</v>
      </c>
      <c r="S2172" s="55" t="e">
        <f t="shared" si="323"/>
        <v>#DIV/0!</v>
      </c>
      <c r="T2172" s="55" t="e">
        <f t="shared" si="324"/>
        <v>#DIV/0!</v>
      </c>
      <c r="U2172" s="33" t="e">
        <f>M2172/#REF!%</f>
        <v>#REF!</v>
      </c>
    </row>
    <row r="2173" spans="1:21" ht="13.8" hidden="1" x14ac:dyDescent="0.3">
      <c r="A2173" s="76"/>
      <c r="B2173" s="34" t="s">
        <v>198</v>
      </c>
      <c r="C2173" s="38" t="s">
        <v>172</v>
      </c>
      <c r="D2173" s="95"/>
      <c r="E2173" s="93">
        <f t="shared" si="318"/>
        <v>0</v>
      </c>
      <c r="F2173" s="95"/>
      <c r="G2173" s="95"/>
      <c r="H2173" s="95"/>
      <c r="I2173" s="93">
        <f t="shared" si="319"/>
        <v>0</v>
      </c>
      <c r="J2173" s="95"/>
      <c r="K2173" s="95"/>
      <c r="L2173" s="95"/>
      <c r="M2173" s="93">
        <f t="shared" si="320"/>
        <v>0</v>
      </c>
      <c r="N2173" s="95"/>
      <c r="O2173" s="95"/>
      <c r="P2173" s="95"/>
      <c r="Q2173" s="55" t="e">
        <f t="shared" si="321"/>
        <v>#DIV/0!</v>
      </c>
      <c r="R2173" s="55" t="e">
        <f t="shared" si="322"/>
        <v>#DIV/0!</v>
      </c>
      <c r="S2173" s="55" t="e">
        <f t="shared" si="323"/>
        <v>#DIV/0!</v>
      </c>
      <c r="T2173" s="55" t="e">
        <f t="shared" si="324"/>
        <v>#DIV/0!</v>
      </c>
      <c r="U2173" s="33" t="e">
        <f>M2173/#REF!%</f>
        <v>#REF!</v>
      </c>
    </row>
    <row r="2174" spans="1:21" ht="27.6" hidden="1" x14ac:dyDescent="0.3">
      <c r="A2174" s="76"/>
      <c r="B2174" s="34" t="s">
        <v>199</v>
      </c>
      <c r="C2174" s="39" t="s">
        <v>173</v>
      </c>
      <c r="D2174" s="95"/>
      <c r="E2174" s="93">
        <f t="shared" si="318"/>
        <v>0</v>
      </c>
      <c r="F2174" s="95"/>
      <c r="G2174" s="95"/>
      <c r="H2174" s="95"/>
      <c r="I2174" s="93">
        <f t="shared" si="319"/>
        <v>0</v>
      </c>
      <c r="J2174" s="95"/>
      <c r="K2174" s="95"/>
      <c r="L2174" s="95"/>
      <c r="M2174" s="93">
        <f t="shared" si="320"/>
        <v>0</v>
      </c>
      <c r="N2174" s="95"/>
      <c r="O2174" s="95"/>
      <c r="P2174" s="95"/>
      <c r="Q2174" s="55" t="e">
        <f t="shared" si="321"/>
        <v>#DIV/0!</v>
      </c>
      <c r="R2174" s="55" t="e">
        <f t="shared" si="322"/>
        <v>#DIV/0!</v>
      </c>
      <c r="S2174" s="55" t="e">
        <f t="shared" si="323"/>
        <v>#DIV/0!</v>
      </c>
      <c r="T2174" s="55" t="e">
        <f t="shared" si="324"/>
        <v>#DIV/0!</v>
      </c>
      <c r="U2174" s="33" t="e">
        <f>M2174/#REF!%</f>
        <v>#REF!</v>
      </c>
    </row>
    <row r="2175" spans="1:21" ht="27.6" hidden="1" x14ac:dyDescent="0.3">
      <c r="A2175" s="76"/>
      <c r="B2175" s="34" t="s">
        <v>200</v>
      </c>
      <c r="C2175" s="39" t="s">
        <v>174</v>
      </c>
      <c r="D2175" s="95"/>
      <c r="E2175" s="93">
        <f t="shared" si="318"/>
        <v>0</v>
      </c>
      <c r="F2175" s="95"/>
      <c r="G2175" s="95"/>
      <c r="H2175" s="95"/>
      <c r="I2175" s="93">
        <f t="shared" si="319"/>
        <v>0</v>
      </c>
      <c r="J2175" s="95"/>
      <c r="K2175" s="95"/>
      <c r="L2175" s="95"/>
      <c r="M2175" s="93">
        <f t="shared" si="320"/>
        <v>0</v>
      </c>
      <c r="N2175" s="95"/>
      <c r="O2175" s="95"/>
      <c r="P2175" s="95"/>
      <c r="Q2175" s="55" t="e">
        <f t="shared" si="321"/>
        <v>#DIV/0!</v>
      </c>
      <c r="R2175" s="55" t="e">
        <f t="shared" si="322"/>
        <v>#DIV/0!</v>
      </c>
      <c r="S2175" s="55" t="e">
        <f t="shared" si="323"/>
        <v>#DIV/0!</v>
      </c>
      <c r="T2175" s="55" t="e">
        <f t="shared" si="324"/>
        <v>#DIV/0!</v>
      </c>
      <c r="U2175" s="33" t="e">
        <f>M2175/#REF!%</f>
        <v>#REF!</v>
      </c>
    </row>
    <row r="2176" spans="1:21" ht="13.8" hidden="1" x14ac:dyDescent="0.3">
      <c r="A2176" s="76"/>
      <c r="B2176" s="34" t="s">
        <v>201</v>
      </c>
      <c r="C2176" s="38" t="s">
        <v>175</v>
      </c>
      <c r="D2176" s="95"/>
      <c r="E2176" s="93">
        <f t="shared" si="318"/>
        <v>0</v>
      </c>
      <c r="F2176" s="95"/>
      <c r="G2176" s="95"/>
      <c r="H2176" s="95"/>
      <c r="I2176" s="93">
        <f t="shared" si="319"/>
        <v>0</v>
      </c>
      <c r="J2176" s="95"/>
      <c r="K2176" s="95"/>
      <c r="L2176" s="95"/>
      <c r="M2176" s="93">
        <f t="shared" si="320"/>
        <v>0</v>
      </c>
      <c r="N2176" s="95"/>
      <c r="O2176" s="95"/>
      <c r="P2176" s="95"/>
      <c r="Q2176" s="55" t="e">
        <f t="shared" si="321"/>
        <v>#DIV/0!</v>
      </c>
      <c r="R2176" s="55" t="e">
        <f t="shared" si="322"/>
        <v>#DIV/0!</v>
      </c>
      <c r="S2176" s="55" t="e">
        <f t="shared" si="323"/>
        <v>#DIV/0!</v>
      </c>
      <c r="T2176" s="55" t="e">
        <f t="shared" si="324"/>
        <v>#DIV/0!</v>
      </c>
      <c r="U2176" s="33" t="e">
        <f>M2176/#REF!%</f>
        <v>#REF!</v>
      </c>
    </row>
    <row r="2177" spans="1:21" ht="13.8" hidden="1" x14ac:dyDescent="0.3">
      <c r="A2177" s="76"/>
      <c r="B2177" s="34" t="s">
        <v>202</v>
      </c>
      <c r="C2177" s="37" t="s">
        <v>176</v>
      </c>
      <c r="D2177" s="95"/>
      <c r="E2177" s="93">
        <f t="shared" si="318"/>
        <v>0</v>
      </c>
      <c r="F2177" s="95"/>
      <c r="G2177" s="95"/>
      <c r="H2177" s="95"/>
      <c r="I2177" s="93">
        <f t="shared" si="319"/>
        <v>0</v>
      </c>
      <c r="J2177" s="95"/>
      <c r="K2177" s="95"/>
      <c r="L2177" s="95"/>
      <c r="M2177" s="93">
        <f t="shared" si="320"/>
        <v>0</v>
      </c>
      <c r="N2177" s="95"/>
      <c r="O2177" s="95"/>
      <c r="P2177" s="95"/>
      <c r="Q2177" s="55" t="e">
        <f t="shared" si="321"/>
        <v>#DIV/0!</v>
      </c>
      <c r="R2177" s="55" t="e">
        <f t="shared" si="322"/>
        <v>#DIV/0!</v>
      </c>
      <c r="S2177" s="55" t="e">
        <f t="shared" si="323"/>
        <v>#DIV/0!</v>
      </c>
      <c r="T2177" s="55" t="e">
        <f t="shared" si="324"/>
        <v>#DIV/0!</v>
      </c>
      <c r="U2177" s="33" t="e">
        <f>M2177/#REF!%</f>
        <v>#REF!</v>
      </c>
    </row>
    <row r="2178" spans="1:21" ht="41.4" hidden="1" x14ac:dyDescent="0.3">
      <c r="A2178" s="76"/>
      <c r="B2178" s="34" t="s">
        <v>203</v>
      </c>
      <c r="C2178" s="38" t="s">
        <v>177</v>
      </c>
      <c r="D2178" s="95"/>
      <c r="E2178" s="93">
        <f t="shared" si="318"/>
        <v>0</v>
      </c>
      <c r="F2178" s="95"/>
      <c r="G2178" s="95"/>
      <c r="H2178" s="95"/>
      <c r="I2178" s="93">
        <f t="shared" si="319"/>
        <v>0</v>
      </c>
      <c r="J2178" s="95"/>
      <c r="K2178" s="95"/>
      <c r="L2178" s="95"/>
      <c r="M2178" s="93">
        <f t="shared" si="320"/>
        <v>0</v>
      </c>
      <c r="N2178" s="95"/>
      <c r="O2178" s="95"/>
      <c r="P2178" s="95"/>
      <c r="Q2178" s="55" t="e">
        <f t="shared" si="321"/>
        <v>#DIV/0!</v>
      </c>
      <c r="R2178" s="55" t="e">
        <f t="shared" si="322"/>
        <v>#DIV/0!</v>
      </c>
      <c r="S2178" s="55" t="e">
        <f t="shared" si="323"/>
        <v>#DIV/0!</v>
      </c>
      <c r="T2178" s="55" t="e">
        <f t="shared" si="324"/>
        <v>#DIV/0!</v>
      </c>
      <c r="U2178" s="33" t="e">
        <f>M2178/#REF!%</f>
        <v>#REF!</v>
      </c>
    </row>
    <row r="2179" spans="1:21" ht="13.8" hidden="1" x14ac:dyDescent="0.3">
      <c r="A2179" s="76"/>
      <c r="B2179" s="34" t="s">
        <v>204</v>
      </c>
      <c r="C2179" s="38" t="s">
        <v>178</v>
      </c>
      <c r="D2179" s="95"/>
      <c r="E2179" s="93">
        <f t="shared" si="318"/>
        <v>0</v>
      </c>
      <c r="F2179" s="95"/>
      <c r="G2179" s="95"/>
      <c r="H2179" s="95"/>
      <c r="I2179" s="93">
        <f t="shared" si="319"/>
        <v>0</v>
      </c>
      <c r="J2179" s="95"/>
      <c r="K2179" s="95"/>
      <c r="L2179" s="95"/>
      <c r="M2179" s="93">
        <f t="shared" si="320"/>
        <v>0</v>
      </c>
      <c r="N2179" s="95"/>
      <c r="O2179" s="95"/>
      <c r="P2179" s="95"/>
      <c r="Q2179" s="55" t="e">
        <f t="shared" si="321"/>
        <v>#DIV/0!</v>
      </c>
      <c r="R2179" s="55" t="e">
        <f t="shared" si="322"/>
        <v>#DIV/0!</v>
      </c>
      <c r="S2179" s="55" t="e">
        <f t="shared" si="323"/>
        <v>#DIV/0!</v>
      </c>
      <c r="T2179" s="55" t="e">
        <f t="shared" si="324"/>
        <v>#DIV/0!</v>
      </c>
      <c r="U2179" s="33" t="e">
        <f>M2179/#REF!%</f>
        <v>#REF!</v>
      </c>
    </row>
    <row r="2180" spans="1:21" ht="27.6" hidden="1" x14ac:dyDescent="0.3">
      <c r="A2180" s="76"/>
      <c r="B2180" s="34" t="s">
        <v>205</v>
      </c>
      <c r="C2180" s="39" t="s">
        <v>179</v>
      </c>
      <c r="D2180" s="95"/>
      <c r="E2180" s="93">
        <f t="shared" si="318"/>
        <v>0</v>
      </c>
      <c r="F2180" s="95"/>
      <c r="G2180" s="95"/>
      <c r="H2180" s="95"/>
      <c r="I2180" s="93">
        <f t="shared" si="319"/>
        <v>0</v>
      </c>
      <c r="J2180" s="95"/>
      <c r="K2180" s="95"/>
      <c r="L2180" s="95"/>
      <c r="M2180" s="93">
        <f t="shared" si="320"/>
        <v>0</v>
      </c>
      <c r="N2180" s="95"/>
      <c r="O2180" s="95"/>
      <c r="P2180" s="95"/>
      <c r="Q2180" s="55" t="e">
        <f t="shared" si="321"/>
        <v>#DIV/0!</v>
      </c>
      <c r="R2180" s="55" t="e">
        <f t="shared" si="322"/>
        <v>#DIV/0!</v>
      </c>
      <c r="S2180" s="55" t="e">
        <f t="shared" si="323"/>
        <v>#DIV/0!</v>
      </c>
      <c r="T2180" s="55" t="e">
        <f t="shared" si="324"/>
        <v>#DIV/0!</v>
      </c>
      <c r="U2180" s="33" t="e">
        <f>M2180/#REF!%</f>
        <v>#REF!</v>
      </c>
    </row>
    <row r="2181" spans="1:21" ht="27.6" hidden="1" x14ac:dyDescent="0.3">
      <c r="A2181" s="76"/>
      <c r="B2181" s="34" t="s">
        <v>206</v>
      </c>
      <c r="C2181" s="39" t="s">
        <v>180</v>
      </c>
      <c r="D2181" s="95"/>
      <c r="E2181" s="93">
        <f t="shared" si="318"/>
        <v>0</v>
      </c>
      <c r="F2181" s="95"/>
      <c r="G2181" s="95"/>
      <c r="H2181" s="95"/>
      <c r="I2181" s="93">
        <f t="shared" si="319"/>
        <v>0</v>
      </c>
      <c r="J2181" s="95"/>
      <c r="K2181" s="95"/>
      <c r="L2181" s="95"/>
      <c r="M2181" s="93">
        <f t="shared" si="320"/>
        <v>0</v>
      </c>
      <c r="N2181" s="95"/>
      <c r="O2181" s="95"/>
      <c r="P2181" s="95"/>
      <c r="Q2181" s="55" t="e">
        <f t="shared" si="321"/>
        <v>#DIV/0!</v>
      </c>
      <c r="R2181" s="55" t="e">
        <f t="shared" si="322"/>
        <v>#DIV/0!</v>
      </c>
      <c r="S2181" s="55" t="e">
        <f t="shared" si="323"/>
        <v>#DIV/0!</v>
      </c>
      <c r="T2181" s="55" t="e">
        <f t="shared" si="324"/>
        <v>#DIV/0!</v>
      </c>
      <c r="U2181" s="33" t="e">
        <f>M2181/#REF!%</f>
        <v>#REF!</v>
      </c>
    </row>
    <row r="2182" spans="1:21" ht="13.8" hidden="1" x14ac:dyDescent="0.3">
      <c r="A2182" s="76"/>
      <c r="B2182" s="34" t="s">
        <v>207</v>
      </c>
      <c r="C2182" s="38" t="s">
        <v>181</v>
      </c>
      <c r="D2182" s="95"/>
      <c r="E2182" s="93">
        <f t="shared" si="318"/>
        <v>0</v>
      </c>
      <c r="F2182" s="95"/>
      <c r="G2182" s="95"/>
      <c r="H2182" s="95"/>
      <c r="I2182" s="93">
        <f t="shared" si="319"/>
        <v>0</v>
      </c>
      <c r="J2182" s="95"/>
      <c r="K2182" s="95"/>
      <c r="L2182" s="95"/>
      <c r="M2182" s="93">
        <f t="shared" si="320"/>
        <v>0</v>
      </c>
      <c r="N2182" s="95"/>
      <c r="O2182" s="95"/>
      <c r="P2182" s="95"/>
      <c r="Q2182" s="55" t="e">
        <f t="shared" si="321"/>
        <v>#DIV/0!</v>
      </c>
      <c r="R2182" s="55" t="e">
        <f t="shared" si="322"/>
        <v>#DIV/0!</v>
      </c>
      <c r="S2182" s="55" t="e">
        <f t="shared" si="323"/>
        <v>#DIV/0!</v>
      </c>
      <c r="T2182" s="55" t="e">
        <f t="shared" si="324"/>
        <v>#DIV/0!</v>
      </c>
      <c r="U2182" s="33" t="e">
        <f>M2182/#REF!%</f>
        <v>#REF!</v>
      </c>
    </row>
    <row r="2183" spans="1:21" ht="27.6" hidden="1" x14ac:dyDescent="0.3">
      <c r="A2183" s="76"/>
      <c r="B2183" s="34" t="s">
        <v>208</v>
      </c>
      <c r="C2183" s="39" t="s">
        <v>182</v>
      </c>
      <c r="D2183" s="95"/>
      <c r="E2183" s="93">
        <f t="shared" si="318"/>
        <v>0</v>
      </c>
      <c r="F2183" s="95"/>
      <c r="G2183" s="95"/>
      <c r="H2183" s="95"/>
      <c r="I2183" s="93">
        <f t="shared" si="319"/>
        <v>0</v>
      </c>
      <c r="J2183" s="95"/>
      <c r="K2183" s="95"/>
      <c r="L2183" s="95"/>
      <c r="M2183" s="93">
        <f t="shared" si="320"/>
        <v>0</v>
      </c>
      <c r="N2183" s="95"/>
      <c r="O2183" s="95"/>
      <c r="P2183" s="95"/>
      <c r="Q2183" s="55" t="e">
        <f t="shared" si="321"/>
        <v>#DIV/0!</v>
      </c>
      <c r="R2183" s="55" t="e">
        <f t="shared" si="322"/>
        <v>#DIV/0!</v>
      </c>
      <c r="S2183" s="55" t="e">
        <f t="shared" si="323"/>
        <v>#DIV/0!</v>
      </c>
      <c r="T2183" s="55" t="e">
        <f t="shared" si="324"/>
        <v>#DIV/0!</v>
      </c>
      <c r="U2183" s="33" t="e">
        <f>M2183/#REF!%</f>
        <v>#REF!</v>
      </c>
    </row>
    <row r="2184" spans="1:21" ht="82.8" hidden="1" x14ac:dyDescent="0.3">
      <c r="A2184" s="76"/>
      <c r="B2184" s="34" t="s">
        <v>209</v>
      </c>
      <c r="C2184" s="39" t="s">
        <v>183</v>
      </c>
      <c r="D2184" s="95"/>
      <c r="E2184" s="93">
        <f t="shared" si="318"/>
        <v>0</v>
      </c>
      <c r="F2184" s="95"/>
      <c r="G2184" s="95"/>
      <c r="H2184" s="95"/>
      <c r="I2184" s="93">
        <f t="shared" si="319"/>
        <v>0</v>
      </c>
      <c r="J2184" s="95"/>
      <c r="K2184" s="95"/>
      <c r="L2184" s="95"/>
      <c r="M2184" s="93">
        <f t="shared" si="320"/>
        <v>0</v>
      </c>
      <c r="N2184" s="95"/>
      <c r="O2184" s="95"/>
      <c r="P2184" s="95"/>
      <c r="Q2184" s="55" t="e">
        <f t="shared" si="321"/>
        <v>#DIV/0!</v>
      </c>
      <c r="R2184" s="55" t="e">
        <f t="shared" si="322"/>
        <v>#DIV/0!</v>
      </c>
      <c r="S2184" s="55" t="e">
        <f t="shared" si="323"/>
        <v>#DIV/0!</v>
      </c>
      <c r="T2184" s="55" t="e">
        <f t="shared" si="324"/>
        <v>#DIV/0!</v>
      </c>
      <c r="U2184" s="33" t="e">
        <f>M2184/#REF!%</f>
        <v>#REF!</v>
      </c>
    </row>
    <row r="2185" spans="1:21" ht="151.80000000000001" hidden="1" x14ac:dyDescent="0.3">
      <c r="A2185" s="76"/>
      <c r="B2185" s="34" t="s">
        <v>210</v>
      </c>
      <c r="C2185" s="39" t="s">
        <v>285</v>
      </c>
      <c r="D2185" s="95"/>
      <c r="E2185" s="93">
        <f t="shared" si="318"/>
        <v>0</v>
      </c>
      <c r="F2185" s="95"/>
      <c r="G2185" s="95"/>
      <c r="H2185" s="95"/>
      <c r="I2185" s="93">
        <f t="shared" si="319"/>
        <v>0</v>
      </c>
      <c r="J2185" s="95"/>
      <c r="K2185" s="95"/>
      <c r="L2185" s="95"/>
      <c r="M2185" s="93">
        <f t="shared" si="320"/>
        <v>0</v>
      </c>
      <c r="N2185" s="95"/>
      <c r="O2185" s="95"/>
      <c r="P2185" s="95"/>
      <c r="Q2185" s="55" t="e">
        <f t="shared" si="321"/>
        <v>#DIV/0!</v>
      </c>
      <c r="R2185" s="55" t="e">
        <f t="shared" si="322"/>
        <v>#DIV/0!</v>
      </c>
      <c r="S2185" s="55" t="e">
        <f t="shared" si="323"/>
        <v>#DIV/0!</v>
      </c>
      <c r="T2185" s="55" t="e">
        <f t="shared" si="324"/>
        <v>#DIV/0!</v>
      </c>
      <c r="U2185" s="33" t="e">
        <f>M2185/#REF!%</f>
        <v>#REF!</v>
      </c>
    </row>
    <row r="2186" spans="1:21" ht="41.4" hidden="1" x14ac:dyDescent="0.3">
      <c r="A2186" s="76"/>
      <c r="B2186" s="34" t="s">
        <v>211</v>
      </c>
      <c r="C2186" s="39" t="s">
        <v>286</v>
      </c>
      <c r="D2186" s="95"/>
      <c r="E2186" s="93">
        <f t="shared" si="318"/>
        <v>0</v>
      </c>
      <c r="F2186" s="95"/>
      <c r="G2186" s="95"/>
      <c r="H2186" s="95"/>
      <c r="I2186" s="93">
        <f t="shared" si="319"/>
        <v>0</v>
      </c>
      <c r="J2186" s="95"/>
      <c r="K2186" s="95"/>
      <c r="L2186" s="95"/>
      <c r="M2186" s="93">
        <f t="shared" si="320"/>
        <v>0</v>
      </c>
      <c r="N2186" s="95"/>
      <c r="O2186" s="95"/>
      <c r="P2186" s="95"/>
      <c r="Q2186" s="55" t="e">
        <f t="shared" si="321"/>
        <v>#DIV/0!</v>
      </c>
      <c r="R2186" s="55" t="e">
        <f t="shared" si="322"/>
        <v>#DIV/0!</v>
      </c>
      <c r="S2186" s="55" t="e">
        <f t="shared" si="323"/>
        <v>#DIV/0!</v>
      </c>
      <c r="T2186" s="55" t="e">
        <f t="shared" si="324"/>
        <v>#DIV/0!</v>
      </c>
      <c r="U2186" s="33" t="e">
        <f>M2186/#REF!%</f>
        <v>#REF!</v>
      </c>
    </row>
    <row r="2187" spans="1:21" ht="41.4" hidden="1" x14ac:dyDescent="0.3">
      <c r="A2187" s="76"/>
      <c r="B2187" s="34" t="s">
        <v>212</v>
      </c>
      <c r="C2187" s="39" t="s">
        <v>287</v>
      </c>
      <c r="D2187" s="95"/>
      <c r="E2187" s="93">
        <f t="shared" si="318"/>
        <v>0</v>
      </c>
      <c r="F2187" s="95"/>
      <c r="G2187" s="95"/>
      <c r="H2187" s="95"/>
      <c r="I2187" s="93">
        <f t="shared" si="319"/>
        <v>0</v>
      </c>
      <c r="J2187" s="95"/>
      <c r="K2187" s="95"/>
      <c r="L2187" s="95"/>
      <c r="M2187" s="93">
        <f t="shared" si="320"/>
        <v>0</v>
      </c>
      <c r="N2187" s="95"/>
      <c r="O2187" s="95"/>
      <c r="P2187" s="95"/>
      <c r="Q2187" s="55" t="e">
        <f t="shared" si="321"/>
        <v>#DIV/0!</v>
      </c>
      <c r="R2187" s="55" t="e">
        <f t="shared" si="322"/>
        <v>#DIV/0!</v>
      </c>
      <c r="S2187" s="55" t="e">
        <f t="shared" si="323"/>
        <v>#DIV/0!</v>
      </c>
      <c r="T2187" s="55" t="e">
        <f t="shared" si="324"/>
        <v>#DIV/0!</v>
      </c>
      <c r="U2187" s="33" t="e">
        <f>M2187/#REF!%</f>
        <v>#REF!</v>
      </c>
    </row>
    <row r="2188" spans="1:21" ht="41.4" hidden="1" x14ac:dyDescent="0.3">
      <c r="A2188" s="76"/>
      <c r="B2188" s="34" t="s">
        <v>213</v>
      </c>
      <c r="C2188" s="39" t="s">
        <v>288</v>
      </c>
      <c r="D2188" s="95"/>
      <c r="E2188" s="93">
        <f t="shared" si="318"/>
        <v>0</v>
      </c>
      <c r="F2188" s="95"/>
      <c r="G2188" s="95"/>
      <c r="H2188" s="95"/>
      <c r="I2188" s="93">
        <f t="shared" si="319"/>
        <v>0</v>
      </c>
      <c r="J2188" s="95"/>
      <c r="K2188" s="95"/>
      <c r="L2188" s="95"/>
      <c r="M2188" s="93">
        <f t="shared" si="320"/>
        <v>0</v>
      </c>
      <c r="N2188" s="95"/>
      <c r="O2188" s="95"/>
      <c r="P2188" s="95"/>
      <c r="Q2188" s="55" t="e">
        <f t="shared" si="321"/>
        <v>#DIV/0!</v>
      </c>
      <c r="R2188" s="55" t="e">
        <f t="shared" si="322"/>
        <v>#DIV/0!</v>
      </c>
      <c r="S2188" s="55" t="e">
        <f t="shared" si="323"/>
        <v>#DIV/0!</v>
      </c>
      <c r="T2188" s="55" t="e">
        <f t="shared" si="324"/>
        <v>#DIV/0!</v>
      </c>
      <c r="U2188" s="33" t="e">
        <f>M2188/#REF!%</f>
        <v>#REF!</v>
      </c>
    </row>
    <row r="2189" spans="1:21" ht="27.6" hidden="1" x14ac:dyDescent="0.3">
      <c r="A2189" s="76"/>
      <c r="B2189" s="34" t="s">
        <v>214</v>
      </c>
      <c r="C2189" s="39" t="s">
        <v>289</v>
      </c>
      <c r="D2189" s="95"/>
      <c r="E2189" s="93">
        <f t="shared" si="318"/>
        <v>0</v>
      </c>
      <c r="F2189" s="95"/>
      <c r="G2189" s="95"/>
      <c r="H2189" s="95"/>
      <c r="I2189" s="93">
        <f t="shared" si="319"/>
        <v>0</v>
      </c>
      <c r="J2189" s="95"/>
      <c r="K2189" s="95"/>
      <c r="L2189" s="95"/>
      <c r="M2189" s="93">
        <f t="shared" si="320"/>
        <v>0</v>
      </c>
      <c r="N2189" s="95"/>
      <c r="O2189" s="95"/>
      <c r="P2189" s="95"/>
      <c r="Q2189" s="55" t="e">
        <f t="shared" si="321"/>
        <v>#DIV/0!</v>
      </c>
      <c r="R2189" s="55" t="e">
        <f t="shared" si="322"/>
        <v>#DIV/0!</v>
      </c>
      <c r="S2189" s="55" t="e">
        <f t="shared" si="323"/>
        <v>#DIV/0!</v>
      </c>
      <c r="T2189" s="55" t="e">
        <f t="shared" si="324"/>
        <v>#DIV/0!</v>
      </c>
      <c r="U2189" s="33" t="e">
        <f>M2189/#REF!%</f>
        <v>#REF!</v>
      </c>
    </row>
    <row r="2190" spans="1:21" ht="41.4" hidden="1" x14ac:dyDescent="0.3">
      <c r="A2190" s="76"/>
      <c r="B2190" s="34" t="s">
        <v>215</v>
      </c>
      <c r="C2190" s="39" t="s">
        <v>290</v>
      </c>
      <c r="D2190" s="95"/>
      <c r="E2190" s="93">
        <f t="shared" si="318"/>
        <v>0</v>
      </c>
      <c r="F2190" s="95"/>
      <c r="G2190" s="95"/>
      <c r="H2190" s="95"/>
      <c r="I2190" s="93">
        <f t="shared" si="319"/>
        <v>0</v>
      </c>
      <c r="J2190" s="95"/>
      <c r="K2190" s="95"/>
      <c r="L2190" s="95"/>
      <c r="M2190" s="93">
        <f t="shared" si="320"/>
        <v>0</v>
      </c>
      <c r="N2190" s="95"/>
      <c r="O2190" s="95"/>
      <c r="P2190" s="95"/>
      <c r="Q2190" s="55" t="e">
        <f t="shared" si="321"/>
        <v>#DIV/0!</v>
      </c>
      <c r="R2190" s="55" t="e">
        <f t="shared" si="322"/>
        <v>#DIV/0!</v>
      </c>
      <c r="S2190" s="55" t="e">
        <f t="shared" si="323"/>
        <v>#DIV/0!</v>
      </c>
      <c r="T2190" s="55" t="e">
        <f t="shared" si="324"/>
        <v>#DIV/0!</v>
      </c>
      <c r="U2190" s="33" t="e">
        <f>M2190/#REF!%</f>
        <v>#REF!</v>
      </c>
    </row>
    <row r="2191" spans="1:21" ht="55.2" hidden="1" x14ac:dyDescent="0.3">
      <c r="A2191" s="76"/>
      <c r="B2191" s="34" t="s">
        <v>216</v>
      </c>
      <c r="C2191" s="39" t="s">
        <v>291</v>
      </c>
      <c r="D2191" s="95"/>
      <c r="E2191" s="93">
        <f t="shared" si="318"/>
        <v>0</v>
      </c>
      <c r="F2191" s="95"/>
      <c r="G2191" s="95"/>
      <c r="H2191" s="95"/>
      <c r="I2191" s="93">
        <f t="shared" si="319"/>
        <v>0</v>
      </c>
      <c r="J2191" s="95"/>
      <c r="K2191" s="95"/>
      <c r="L2191" s="95"/>
      <c r="M2191" s="93">
        <f t="shared" si="320"/>
        <v>0</v>
      </c>
      <c r="N2191" s="95"/>
      <c r="O2191" s="95"/>
      <c r="P2191" s="95"/>
      <c r="Q2191" s="55" t="e">
        <f t="shared" si="321"/>
        <v>#DIV/0!</v>
      </c>
      <c r="R2191" s="55" t="e">
        <f t="shared" si="322"/>
        <v>#DIV/0!</v>
      </c>
      <c r="S2191" s="55" t="e">
        <f t="shared" si="323"/>
        <v>#DIV/0!</v>
      </c>
      <c r="T2191" s="55" t="e">
        <f t="shared" si="324"/>
        <v>#DIV/0!</v>
      </c>
      <c r="U2191" s="33" t="e">
        <f>M2191/#REF!%</f>
        <v>#REF!</v>
      </c>
    </row>
    <row r="2192" spans="1:21" ht="27.6" hidden="1" x14ac:dyDescent="0.3">
      <c r="A2192" s="76"/>
      <c r="B2192" s="34" t="s">
        <v>217</v>
      </c>
      <c r="C2192" s="39" t="s">
        <v>292</v>
      </c>
      <c r="D2192" s="95"/>
      <c r="E2192" s="93">
        <f t="shared" si="318"/>
        <v>0</v>
      </c>
      <c r="F2192" s="95"/>
      <c r="G2192" s="95"/>
      <c r="H2192" s="95"/>
      <c r="I2192" s="93">
        <f t="shared" si="319"/>
        <v>0</v>
      </c>
      <c r="J2192" s="95"/>
      <c r="K2192" s="95"/>
      <c r="L2192" s="95"/>
      <c r="M2192" s="93">
        <f t="shared" si="320"/>
        <v>0</v>
      </c>
      <c r="N2192" s="95"/>
      <c r="O2192" s="95"/>
      <c r="P2192" s="95"/>
      <c r="Q2192" s="55" t="e">
        <f t="shared" si="321"/>
        <v>#DIV/0!</v>
      </c>
      <c r="R2192" s="55" t="e">
        <f t="shared" si="322"/>
        <v>#DIV/0!</v>
      </c>
      <c r="S2192" s="55" t="e">
        <f t="shared" si="323"/>
        <v>#DIV/0!</v>
      </c>
      <c r="T2192" s="55" t="e">
        <f t="shared" si="324"/>
        <v>#DIV/0!</v>
      </c>
      <c r="U2192" s="33" t="e">
        <f>M2192/#REF!%</f>
        <v>#REF!</v>
      </c>
    </row>
    <row r="2193" spans="1:21" ht="27.6" hidden="1" x14ac:dyDescent="0.3">
      <c r="A2193" s="76"/>
      <c r="B2193" s="34" t="s">
        <v>218</v>
      </c>
      <c r="C2193" s="39" t="s">
        <v>293</v>
      </c>
      <c r="D2193" s="95"/>
      <c r="E2193" s="93">
        <f t="shared" si="318"/>
        <v>0</v>
      </c>
      <c r="F2193" s="95"/>
      <c r="G2193" s="95"/>
      <c r="H2193" s="95"/>
      <c r="I2193" s="93">
        <f t="shared" si="319"/>
        <v>0</v>
      </c>
      <c r="J2193" s="95"/>
      <c r="K2193" s="95"/>
      <c r="L2193" s="95"/>
      <c r="M2193" s="93">
        <f t="shared" si="320"/>
        <v>0</v>
      </c>
      <c r="N2193" s="95"/>
      <c r="O2193" s="95"/>
      <c r="P2193" s="95"/>
      <c r="Q2193" s="55" t="e">
        <f t="shared" si="321"/>
        <v>#DIV/0!</v>
      </c>
      <c r="R2193" s="55" t="e">
        <f t="shared" si="322"/>
        <v>#DIV/0!</v>
      </c>
      <c r="S2193" s="55" t="e">
        <f t="shared" si="323"/>
        <v>#DIV/0!</v>
      </c>
      <c r="T2193" s="55" t="e">
        <f t="shared" si="324"/>
        <v>#DIV/0!</v>
      </c>
      <c r="U2193" s="33" t="e">
        <f>M2193/#REF!%</f>
        <v>#REF!</v>
      </c>
    </row>
    <row r="2194" spans="1:21" ht="27.6" hidden="1" x14ac:dyDescent="0.3">
      <c r="A2194" s="76"/>
      <c r="B2194" s="34" t="s">
        <v>219</v>
      </c>
      <c r="C2194" s="39" t="s">
        <v>294</v>
      </c>
      <c r="D2194" s="95"/>
      <c r="E2194" s="93">
        <f t="shared" si="318"/>
        <v>0</v>
      </c>
      <c r="F2194" s="95"/>
      <c r="G2194" s="95"/>
      <c r="H2194" s="95"/>
      <c r="I2194" s="93">
        <f t="shared" si="319"/>
        <v>0</v>
      </c>
      <c r="J2194" s="95"/>
      <c r="K2194" s="95"/>
      <c r="L2194" s="95"/>
      <c r="M2194" s="93">
        <f t="shared" si="320"/>
        <v>0</v>
      </c>
      <c r="N2194" s="95"/>
      <c r="O2194" s="95"/>
      <c r="P2194" s="95"/>
      <c r="Q2194" s="55" t="e">
        <f t="shared" si="321"/>
        <v>#DIV/0!</v>
      </c>
      <c r="R2194" s="55" t="e">
        <f t="shared" si="322"/>
        <v>#DIV/0!</v>
      </c>
      <c r="S2194" s="55" t="e">
        <f t="shared" si="323"/>
        <v>#DIV/0!</v>
      </c>
      <c r="T2194" s="55" t="e">
        <f t="shared" si="324"/>
        <v>#DIV/0!</v>
      </c>
      <c r="U2194" s="33" t="e">
        <f>M2194/#REF!%</f>
        <v>#REF!</v>
      </c>
    </row>
    <row r="2195" spans="1:21" ht="69" hidden="1" x14ac:dyDescent="0.3">
      <c r="A2195" s="76"/>
      <c r="B2195" s="34" t="s">
        <v>220</v>
      </c>
      <c r="C2195" s="39" t="s">
        <v>295</v>
      </c>
      <c r="D2195" s="95"/>
      <c r="E2195" s="93">
        <f t="shared" si="318"/>
        <v>0</v>
      </c>
      <c r="F2195" s="95"/>
      <c r="G2195" s="95"/>
      <c r="H2195" s="95"/>
      <c r="I2195" s="93">
        <f t="shared" si="319"/>
        <v>0</v>
      </c>
      <c r="J2195" s="95"/>
      <c r="K2195" s="95"/>
      <c r="L2195" s="95"/>
      <c r="M2195" s="93">
        <f t="shared" si="320"/>
        <v>0</v>
      </c>
      <c r="N2195" s="95"/>
      <c r="O2195" s="95"/>
      <c r="P2195" s="95"/>
      <c r="Q2195" s="55" t="e">
        <f t="shared" si="321"/>
        <v>#DIV/0!</v>
      </c>
      <c r="R2195" s="55" t="e">
        <f t="shared" si="322"/>
        <v>#DIV/0!</v>
      </c>
      <c r="S2195" s="55" t="e">
        <f t="shared" si="323"/>
        <v>#DIV/0!</v>
      </c>
      <c r="T2195" s="55" t="e">
        <f t="shared" si="324"/>
        <v>#DIV/0!</v>
      </c>
      <c r="U2195" s="33" t="e">
        <f>M2195/#REF!%</f>
        <v>#REF!</v>
      </c>
    </row>
    <row r="2196" spans="1:21" ht="27.6" hidden="1" x14ac:dyDescent="0.3">
      <c r="A2196" s="76"/>
      <c r="B2196" s="34" t="s">
        <v>221</v>
      </c>
      <c r="C2196" s="39" t="s">
        <v>296</v>
      </c>
      <c r="D2196" s="95"/>
      <c r="E2196" s="93">
        <f t="shared" si="318"/>
        <v>0</v>
      </c>
      <c r="F2196" s="95"/>
      <c r="G2196" s="95"/>
      <c r="H2196" s="95"/>
      <c r="I2196" s="93">
        <f t="shared" si="319"/>
        <v>0</v>
      </c>
      <c r="J2196" s="95"/>
      <c r="K2196" s="95"/>
      <c r="L2196" s="95"/>
      <c r="M2196" s="93">
        <f t="shared" si="320"/>
        <v>0</v>
      </c>
      <c r="N2196" s="95"/>
      <c r="O2196" s="95"/>
      <c r="P2196" s="95"/>
      <c r="Q2196" s="55" t="e">
        <f t="shared" si="321"/>
        <v>#DIV/0!</v>
      </c>
      <c r="R2196" s="55" t="e">
        <f t="shared" si="322"/>
        <v>#DIV/0!</v>
      </c>
      <c r="S2196" s="55" t="e">
        <f t="shared" si="323"/>
        <v>#DIV/0!</v>
      </c>
      <c r="T2196" s="55" t="e">
        <f t="shared" si="324"/>
        <v>#DIV/0!</v>
      </c>
      <c r="U2196" s="33" t="e">
        <f>M2196/#REF!%</f>
        <v>#REF!</v>
      </c>
    </row>
    <row r="2197" spans="1:21" ht="27.6" hidden="1" x14ac:dyDescent="0.3">
      <c r="A2197" s="76"/>
      <c r="B2197" s="34" t="s">
        <v>222</v>
      </c>
      <c r="C2197" s="38" t="s">
        <v>297</v>
      </c>
      <c r="D2197" s="95"/>
      <c r="E2197" s="93">
        <f t="shared" ref="E2197:E2260" si="325">F2197+G2197</f>
        <v>0</v>
      </c>
      <c r="F2197" s="95"/>
      <c r="G2197" s="95"/>
      <c r="H2197" s="95"/>
      <c r="I2197" s="93">
        <f t="shared" ref="I2197:I2260" si="326">J2197+K2197</f>
        <v>0</v>
      </c>
      <c r="J2197" s="95"/>
      <c r="K2197" s="95"/>
      <c r="L2197" s="95"/>
      <c r="M2197" s="93">
        <f t="shared" ref="M2197:M2260" si="327">N2197+O2197</f>
        <v>0</v>
      </c>
      <c r="N2197" s="95"/>
      <c r="O2197" s="95"/>
      <c r="P2197" s="95"/>
      <c r="Q2197" s="55" t="e">
        <f t="shared" ref="Q2197:Q2260" si="328">M2197/I2197*100</f>
        <v>#DIV/0!</v>
      </c>
      <c r="R2197" s="55" t="e">
        <f t="shared" ref="R2197:R2260" si="329">N2197/J2197*100</f>
        <v>#DIV/0!</v>
      </c>
      <c r="S2197" s="55" t="e">
        <f t="shared" ref="S2197:S2260" si="330">O2197/K2197*100</f>
        <v>#DIV/0!</v>
      </c>
      <c r="T2197" s="55" t="e">
        <f t="shared" ref="T2197:T2260" si="331">P2197/L2197*100</f>
        <v>#DIV/0!</v>
      </c>
      <c r="U2197" s="33" t="e">
        <f>M2197/#REF!%</f>
        <v>#REF!</v>
      </c>
    </row>
    <row r="2198" spans="1:21" ht="13.8" hidden="1" x14ac:dyDescent="0.3">
      <c r="A2198" s="76"/>
      <c r="B2198" s="34" t="s">
        <v>223</v>
      </c>
      <c r="C2198" s="38" t="s">
        <v>298</v>
      </c>
      <c r="D2198" s="95"/>
      <c r="E2198" s="93">
        <f t="shared" si="325"/>
        <v>0</v>
      </c>
      <c r="F2198" s="95"/>
      <c r="G2198" s="95"/>
      <c r="H2198" s="95"/>
      <c r="I2198" s="93">
        <f t="shared" si="326"/>
        <v>0</v>
      </c>
      <c r="J2198" s="95"/>
      <c r="K2198" s="95"/>
      <c r="L2198" s="95"/>
      <c r="M2198" s="93">
        <f t="shared" si="327"/>
        <v>0</v>
      </c>
      <c r="N2198" s="95"/>
      <c r="O2198" s="95"/>
      <c r="P2198" s="95"/>
      <c r="Q2198" s="55" t="e">
        <f t="shared" si="328"/>
        <v>#DIV/0!</v>
      </c>
      <c r="R2198" s="55" t="e">
        <f t="shared" si="329"/>
        <v>#DIV/0!</v>
      </c>
      <c r="S2198" s="55" t="e">
        <f t="shared" si="330"/>
        <v>#DIV/0!</v>
      </c>
      <c r="T2198" s="55" t="e">
        <f t="shared" si="331"/>
        <v>#DIV/0!</v>
      </c>
      <c r="U2198" s="33" t="e">
        <f>M2198/#REF!%</f>
        <v>#REF!</v>
      </c>
    </row>
    <row r="2199" spans="1:21" ht="13.8" hidden="1" x14ac:dyDescent="0.3">
      <c r="A2199" s="76"/>
      <c r="B2199" s="34" t="s">
        <v>224</v>
      </c>
      <c r="C2199" s="38" t="s">
        <v>324</v>
      </c>
      <c r="D2199" s="95"/>
      <c r="E2199" s="93">
        <f t="shared" si="325"/>
        <v>0</v>
      </c>
      <c r="F2199" s="95"/>
      <c r="G2199" s="95"/>
      <c r="H2199" s="95"/>
      <c r="I2199" s="93">
        <f t="shared" si="326"/>
        <v>0</v>
      </c>
      <c r="J2199" s="95"/>
      <c r="K2199" s="95"/>
      <c r="L2199" s="95"/>
      <c r="M2199" s="93">
        <f t="shared" si="327"/>
        <v>0</v>
      </c>
      <c r="N2199" s="95"/>
      <c r="O2199" s="95"/>
      <c r="P2199" s="95"/>
      <c r="Q2199" s="55" t="e">
        <f t="shared" si="328"/>
        <v>#DIV/0!</v>
      </c>
      <c r="R2199" s="55" t="e">
        <f t="shared" si="329"/>
        <v>#DIV/0!</v>
      </c>
      <c r="S2199" s="55" t="e">
        <f t="shared" si="330"/>
        <v>#DIV/0!</v>
      </c>
      <c r="T2199" s="55" t="e">
        <f t="shared" si="331"/>
        <v>#DIV/0!</v>
      </c>
      <c r="U2199" s="33" t="e">
        <f>M2199/#REF!%</f>
        <v>#REF!</v>
      </c>
    </row>
    <row r="2200" spans="1:21" ht="55.2" hidden="1" x14ac:dyDescent="0.3">
      <c r="A2200" s="76"/>
      <c r="B2200" s="34" t="s">
        <v>225</v>
      </c>
      <c r="C2200" s="38" t="s">
        <v>325</v>
      </c>
      <c r="D2200" s="95"/>
      <c r="E2200" s="93">
        <f t="shared" si="325"/>
        <v>0</v>
      </c>
      <c r="F2200" s="95"/>
      <c r="G2200" s="95"/>
      <c r="H2200" s="95"/>
      <c r="I2200" s="93">
        <f t="shared" si="326"/>
        <v>0</v>
      </c>
      <c r="J2200" s="95"/>
      <c r="K2200" s="95"/>
      <c r="L2200" s="95"/>
      <c r="M2200" s="93">
        <f t="shared" si="327"/>
        <v>0</v>
      </c>
      <c r="N2200" s="95"/>
      <c r="O2200" s="95"/>
      <c r="P2200" s="95"/>
      <c r="Q2200" s="55" t="e">
        <f t="shared" si="328"/>
        <v>#DIV/0!</v>
      </c>
      <c r="R2200" s="55" t="e">
        <f t="shared" si="329"/>
        <v>#DIV/0!</v>
      </c>
      <c r="S2200" s="55" t="e">
        <f t="shared" si="330"/>
        <v>#DIV/0!</v>
      </c>
      <c r="T2200" s="55" t="e">
        <f t="shared" si="331"/>
        <v>#DIV/0!</v>
      </c>
      <c r="U2200" s="33" t="e">
        <f>M2200/#REF!%</f>
        <v>#REF!</v>
      </c>
    </row>
    <row r="2201" spans="1:21" ht="55.2" hidden="1" x14ac:dyDescent="0.3">
      <c r="A2201" s="76"/>
      <c r="B2201" s="34" t="s">
        <v>226</v>
      </c>
      <c r="C2201" s="38" t="s">
        <v>326</v>
      </c>
      <c r="D2201" s="95"/>
      <c r="E2201" s="93">
        <f t="shared" si="325"/>
        <v>0</v>
      </c>
      <c r="F2201" s="95"/>
      <c r="G2201" s="95"/>
      <c r="H2201" s="95"/>
      <c r="I2201" s="93">
        <f t="shared" si="326"/>
        <v>0</v>
      </c>
      <c r="J2201" s="95"/>
      <c r="K2201" s="95"/>
      <c r="L2201" s="95"/>
      <c r="M2201" s="93">
        <f t="shared" si="327"/>
        <v>0</v>
      </c>
      <c r="N2201" s="95"/>
      <c r="O2201" s="95"/>
      <c r="P2201" s="95"/>
      <c r="Q2201" s="55" t="e">
        <f t="shared" si="328"/>
        <v>#DIV/0!</v>
      </c>
      <c r="R2201" s="55" t="e">
        <f t="shared" si="329"/>
        <v>#DIV/0!</v>
      </c>
      <c r="S2201" s="55" t="e">
        <f t="shared" si="330"/>
        <v>#DIV/0!</v>
      </c>
      <c r="T2201" s="55" t="e">
        <f t="shared" si="331"/>
        <v>#DIV/0!</v>
      </c>
      <c r="U2201" s="33" t="e">
        <f>M2201/#REF!%</f>
        <v>#REF!</v>
      </c>
    </row>
    <row r="2202" spans="1:21" ht="41.4" hidden="1" x14ac:dyDescent="0.3">
      <c r="A2202" s="76"/>
      <c r="B2202" s="34" t="s">
        <v>227</v>
      </c>
      <c r="C2202" s="39" t="s">
        <v>327</v>
      </c>
      <c r="D2202" s="95"/>
      <c r="E2202" s="93">
        <f t="shared" si="325"/>
        <v>0</v>
      </c>
      <c r="F2202" s="95"/>
      <c r="G2202" s="95"/>
      <c r="H2202" s="95"/>
      <c r="I2202" s="93">
        <f t="shared" si="326"/>
        <v>0</v>
      </c>
      <c r="J2202" s="95"/>
      <c r="K2202" s="95"/>
      <c r="L2202" s="95"/>
      <c r="M2202" s="93">
        <f t="shared" si="327"/>
        <v>0</v>
      </c>
      <c r="N2202" s="95"/>
      <c r="O2202" s="95"/>
      <c r="P2202" s="95"/>
      <c r="Q2202" s="55" t="e">
        <f t="shared" si="328"/>
        <v>#DIV/0!</v>
      </c>
      <c r="R2202" s="55" t="e">
        <f t="shared" si="329"/>
        <v>#DIV/0!</v>
      </c>
      <c r="S2202" s="55" t="e">
        <f t="shared" si="330"/>
        <v>#DIV/0!</v>
      </c>
      <c r="T2202" s="55" t="e">
        <f t="shared" si="331"/>
        <v>#DIV/0!</v>
      </c>
      <c r="U2202" s="33" t="e">
        <f>M2202/#REF!%</f>
        <v>#REF!</v>
      </c>
    </row>
    <row r="2203" spans="1:21" ht="27.6" hidden="1" x14ac:dyDescent="0.3">
      <c r="A2203" s="76"/>
      <c r="B2203" s="34" t="s">
        <v>228</v>
      </c>
      <c r="C2203" s="39" t="s">
        <v>328</v>
      </c>
      <c r="D2203" s="95"/>
      <c r="E2203" s="93">
        <f t="shared" si="325"/>
        <v>0</v>
      </c>
      <c r="F2203" s="95"/>
      <c r="G2203" s="95"/>
      <c r="H2203" s="95"/>
      <c r="I2203" s="93">
        <f t="shared" si="326"/>
        <v>0</v>
      </c>
      <c r="J2203" s="95"/>
      <c r="K2203" s="95"/>
      <c r="L2203" s="95"/>
      <c r="M2203" s="93">
        <f t="shared" si="327"/>
        <v>0</v>
      </c>
      <c r="N2203" s="95"/>
      <c r="O2203" s="95"/>
      <c r="P2203" s="95"/>
      <c r="Q2203" s="55" t="e">
        <f t="shared" si="328"/>
        <v>#DIV/0!</v>
      </c>
      <c r="R2203" s="55" t="e">
        <f t="shared" si="329"/>
        <v>#DIV/0!</v>
      </c>
      <c r="S2203" s="55" t="e">
        <f t="shared" si="330"/>
        <v>#DIV/0!</v>
      </c>
      <c r="T2203" s="55" t="e">
        <f t="shared" si="331"/>
        <v>#DIV/0!</v>
      </c>
      <c r="U2203" s="33" t="e">
        <f>M2203/#REF!%</f>
        <v>#REF!</v>
      </c>
    </row>
    <row r="2204" spans="1:21" ht="27.6" hidden="1" x14ac:dyDescent="0.3">
      <c r="A2204" s="76"/>
      <c r="B2204" s="34" t="s">
        <v>229</v>
      </c>
      <c r="C2204" s="39" t="s">
        <v>329</v>
      </c>
      <c r="D2204" s="95"/>
      <c r="E2204" s="93">
        <f t="shared" si="325"/>
        <v>0</v>
      </c>
      <c r="F2204" s="95"/>
      <c r="G2204" s="95"/>
      <c r="H2204" s="95"/>
      <c r="I2204" s="93">
        <f t="shared" si="326"/>
        <v>0</v>
      </c>
      <c r="J2204" s="95"/>
      <c r="K2204" s="95"/>
      <c r="L2204" s="95"/>
      <c r="M2204" s="93">
        <f t="shared" si="327"/>
        <v>0</v>
      </c>
      <c r="N2204" s="95"/>
      <c r="O2204" s="95"/>
      <c r="P2204" s="95"/>
      <c r="Q2204" s="55" t="e">
        <f t="shared" si="328"/>
        <v>#DIV/0!</v>
      </c>
      <c r="R2204" s="55" t="e">
        <f t="shared" si="329"/>
        <v>#DIV/0!</v>
      </c>
      <c r="S2204" s="55" t="e">
        <f t="shared" si="330"/>
        <v>#DIV/0!</v>
      </c>
      <c r="T2204" s="55" t="e">
        <f t="shared" si="331"/>
        <v>#DIV/0!</v>
      </c>
      <c r="U2204" s="33" t="e">
        <f>M2204/#REF!%</f>
        <v>#REF!</v>
      </c>
    </row>
    <row r="2205" spans="1:21" ht="55.2" hidden="1" x14ac:dyDescent="0.3">
      <c r="A2205" s="76"/>
      <c r="B2205" s="34" t="s">
        <v>230</v>
      </c>
      <c r="C2205" s="39" t="s">
        <v>330</v>
      </c>
      <c r="D2205" s="95"/>
      <c r="E2205" s="93">
        <f t="shared" si="325"/>
        <v>0</v>
      </c>
      <c r="F2205" s="95"/>
      <c r="G2205" s="95"/>
      <c r="H2205" s="95"/>
      <c r="I2205" s="93">
        <f t="shared" si="326"/>
        <v>0</v>
      </c>
      <c r="J2205" s="95"/>
      <c r="K2205" s="95"/>
      <c r="L2205" s="95"/>
      <c r="M2205" s="93">
        <f t="shared" si="327"/>
        <v>0</v>
      </c>
      <c r="N2205" s="95"/>
      <c r="O2205" s="95"/>
      <c r="P2205" s="95"/>
      <c r="Q2205" s="55" t="e">
        <f t="shared" si="328"/>
        <v>#DIV/0!</v>
      </c>
      <c r="R2205" s="55" t="e">
        <f t="shared" si="329"/>
        <v>#DIV/0!</v>
      </c>
      <c r="S2205" s="55" t="e">
        <f t="shared" si="330"/>
        <v>#DIV/0!</v>
      </c>
      <c r="T2205" s="55" t="e">
        <f t="shared" si="331"/>
        <v>#DIV/0!</v>
      </c>
      <c r="U2205" s="33" t="e">
        <f>M2205/#REF!%</f>
        <v>#REF!</v>
      </c>
    </row>
    <row r="2206" spans="1:21" ht="55.2" hidden="1" x14ac:dyDescent="0.3">
      <c r="A2206" s="76"/>
      <c r="B2206" s="34" t="s">
        <v>231</v>
      </c>
      <c r="C2206" s="39" t="s">
        <v>331</v>
      </c>
      <c r="D2206" s="95"/>
      <c r="E2206" s="93">
        <f t="shared" si="325"/>
        <v>0</v>
      </c>
      <c r="F2206" s="95"/>
      <c r="G2206" s="95"/>
      <c r="H2206" s="95"/>
      <c r="I2206" s="93">
        <f t="shared" si="326"/>
        <v>0</v>
      </c>
      <c r="J2206" s="95"/>
      <c r="K2206" s="95"/>
      <c r="L2206" s="95"/>
      <c r="M2206" s="93">
        <f t="shared" si="327"/>
        <v>0</v>
      </c>
      <c r="N2206" s="95"/>
      <c r="O2206" s="95"/>
      <c r="P2206" s="95"/>
      <c r="Q2206" s="55" t="e">
        <f t="shared" si="328"/>
        <v>#DIV/0!</v>
      </c>
      <c r="R2206" s="55" t="e">
        <f t="shared" si="329"/>
        <v>#DIV/0!</v>
      </c>
      <c r="S2206" s="55" t="e">
        <f t="shared" si="330"/>
        <v>#DIV/0!</v>
      </c>
      <c r="T2206" s="55" t="e">
        <f t="shared" si="331"/>
        <v>#DIV/0!</v>
      </c>
      <c r="U2206" s="33" t="e">
        <f>M2206/#REF!%</f>
        <v>#REF!</v>
      </c>
    </row>
    <row r="2207" spans="1:21" ht="82.8" hidden="1" x14ac:dyDescent="0.3">
      <c r="A2207" s="76"/>
      <c r="B2207" s="34" t="s">
        <v>232</v>
      </c>
      <c r="C2207" s="39" t="s">
        <v>332</v>
      </c>
      <c r="D2207" s="95"/>
      <c r="E2207" s="93">
        <f t="shared" si="325"/>
        <v>0</v>
      </c>
      <c r="F2207" s="95"/>
      <c r="G2207" s="95"/>
      <c r="H2207" s="95"/>
      <c r="I2207" s="93">
        <f t="shared" si="326"/>
        <v>0</v>
      </c>
      <c r="J2207" s="95"/>
      <c r="K2207" s="95"/>
      <c r="L2207" s="95"/>
      <c r="M2207" s="93">
        <f t="shared" si="327"/>
        <v>0</v>
      </c>
      <c r="N2207" s="95"/>
      <c r="O2207" s="95"/>
      <c r="P2207" s="95"/>
      <c r="Q2207" s="55" t="e">
        <f t="shared" si="328"/>
        <v>#DIV/0!</v>
      </c>
      <c r="R2207" s="55" t="e">
        <f t="shared" si="329"/>
        <v>#DIV/0!</v>
      </c>
      <c r="S2207" s="55" t="e">
        <f t="shared" si="330"/>
        <v>#DIV/0!</v>
      </c>
      <c r="T2207" s="55" t="e">
        <f t="shared" si="331"/>
        <v>#DIV/0!</v>
      </c>
      <c r="U2207" s="33" t="e">
        <f>M2207/#REF!%</f>
        <v>#REF!</v>
      </c>
    </row>
    <row r="2208" spans="1:21" ht="41.4" hidden="1" x14ac:dyDescent="0.3">
      <c r="A2208" s="76"/>
      <c r="B2208" s="34" t="s">
        <v>233</v>
      </c>
      <c r="C2208" s="38" t="s">
        <v>333</v>
      </c>
      <c r="D2208" s="95"/>
      <c r="E2208" s="93">
        <f t="shared" si="325"/>
        <v>0</v>
      </c>
      <c r="F2208" s="95"/>
      <c r="G2208" s="95"/>
      <c r="H2208" s="95"/>
      <c r="I2208" s="93">
        <f t="shared" si="326"/>
        <v>0</v>
      </c>
      <c r="J2208" s="95"/>
      <c r="K2208" s="95"/>
      <c r="L2208" s="95"/>
      <c r="M2208" s="93">
        <f t="shared" si="327"/>
        <v>0</v>
      </c>
      <c r="N2208" s="95"/>
      <c r="O2208" s="95"/>
      <c r="P2208" s="95"/>
      <c r="Q2208" s="55" t="e">
        <f t="shared" si="328"/>
        <v>#DIV/0!</v>
      </c>
      <c r="R2208" s="55" t="e">
        <f t="shared" si="329"/>
        <v>#DIV/0!</v>
      </c>
      <c r="S2208" s="55" t="e">
        <f t="shared" si="330"/>
        <v>#DIV/0!</v>
      </c>
      <c r="T2208" s="55" t="e">
        <f t="shared" si="331"/>
        <v>#DIV/0!</v>
      </c>
      <c r="U2208" s="33" t="e">
        <f>M2208/#REF!%</f>
        <v>#REF!</v>
      </c>
    </row>
    <row r="2209" spans="1:21" ht="41.4" hidden="1" x14ac:dyDescent="0.3">
      <c r="A2209" s="76"/>
      <c r="B2209" s="34" t="s">
        <v>234</v>
      </c>
      <c r="C2209" s="38" t="s">
        <v>334</v>
      </c>
      <c r="D2209" s="95"/>
      <c r="E2209" s="93">
        <f t="shared" si="325"/>
        <v>0</v>
      </c>
      <c r="F2209" s="95"/>
      <c r="G2209" s="95"/>
      <c r="H2209" s="95"/>
      <c r="I2209" s="93">
        <f t="shared" si="326"/>
        <v>0</v>
      </c>
      <c r="J2209" s="95"/>
      <c r="K2209" s="95"/>
      <c r="L2209" s="95"/>
      <c r="M2209" s="93">
        <f t="shared" si="327"/>
        <v>0</v>
      </c>
      <c r="N2209" s="95"/>
      <c r="O2209" s="95"/>
      <c r="P2209" s="95"/>
      <c r="Q2209" s="55" t="e">
        <f t="shared" si="328"/>
        <v>#DIV/0!</v>
      </c>
      <c r="R2209" s="55" t="e">
        <f t="shared" si="329"/>
        <v>#DIV/0!</v>
      </c>
      <c r="S2209" s="55" t="e">
        <f t="shared" si="330"/>
        <v>#DIV/0!</v>
      </c>
      <c r="T2209" s="55" t="e">
        <f t="shared" si="331"/>
        <v>#DIV/0!</v>
      </c>
      <c r="U2209" s="33" t="e">
        <f>M2209/#REF!%</f>
        <v>#REF!</v>
      </c>
    </row>
    <row r="2210" spans="1:21" ht="27.6" hidden="1" x14ac:dyDescent="0.3">
      <c r="A2210" s="76"/>
      <c r="B2210" s="34" t="s">
        <v>235</v>
      </c>
      <c r="C2210" s="39" t="s">
        <v>335</v>
      </c>
      <c r="D2210" s="95"/>
      <c r="E2210" s="93">
        <f t="shared" si="325"/>
        <v>0</v>
      </c>
      <c r="F2210" s="95"/>
      <c r="G2210" s="95"/>
      <c r="H2210" s="95"/>
      <c r="I2210" s="93">
        <f t="shared" si="326"/>
        <v>0</v>
      </c>
      <c r="J2210" s="95"/>
      <c r="K2210" s="95"/>
      <c r="L2210" s="95"/>
      <c r="M2210" s="93">
        <f t="shared" si="327"/>
        <v>0</v>
      </c>
      <c r="N2210" s="95"/>
      <c r="O2210" s="95"/>
      <c r="P2210" s="95"/>
      <c r="Q2210" s="55" t="e">
        <f t="shared" si="328"/>
        <v>#DIV/0!</v>
      </c>
      <c r="R2210" s="55" t="e">
        <f t="shared" si="329"/>
        <v>#DIV/0!</v>
      </c>
      <c r="S2210" s="55" t="e">
        <f t="shared" si="330"/>
        <v>#DIV/0!</v>
      </c>
      <c r="T2210" s="55" t="e">
        <f t="shared" si="331"/>
        <v>#DIV/0!</v>
      </c>
      <c r="U2210" s="33" t="e">
        <f>M2210/#REF!%</f>
        <v>#REF!</v>
      </c>
    </row>
    <row r="2211" spans="1:21" ht="55.2" hidden="1" x14ac:dyDescent="0.3">
      <c r="A2211" s="76"/>
      <c r="B2211" s="34" t="s">
        <v>236</v>
      </c>
      <c r="C2211" s="39" t="s">
        <v>336</v>
      </c>
      <c r="D2211" s="95"/>
      <c r="E2211" s="93">
        <f t="shared" si="325"/>
        <v>0</v>
      </c>
      <c r="F2211" s="95"/>
      <c r="G2211" s="95"/>
      <c r="H2211" s="95"/>
      <c r="I2211" s="93">
        <f t="shared" si="326"/>
        <v>0</v>
      </c>
      <c r="J2211" s="95"/>
      <c r="K2211" s="95"/>
      <c r="L2211" s="95"/>
      <c r="M2211" s="93">
        <f t="shared" si="327"/>
        <v>0</v>
      </c>
      <c r="N2211" s="95"/>
      <c r="O2211" s="95"/>
      <c r="P2211" s="95"/>
      <c r="Q2211" s="55" t="e">
        <f t="shared" si="328"/>
        <v>#DIV/0!</v>
      </c>
      <c r="R2211" s="55" t="e">
        <f t="shared" si="329"/>
        <v>#DIV/0!</v>
      </c>
      <c r="S2211" s="55" t="e">
        <f t="shared" si="330"/>
        <v>#DIV/0!</v>
      </c>
      <c r="T2211" s="55" t="e">
        <f t="shared" si="331"/>
        <v>#DIV/0!</v>
      </c>
      <c r="U2211" s="33" t="e">
        <f>M2211/#REF!%</f>
        <v>#REF!</v>
      </c>
    </row>
    <row r="2212" spans="1:21" ht="27.6" hidden="1" x14ac:dyDescent="0.3">
      <c r="A2212" s="76"/>
      <c r="B2212" s="34" t="s">
        <v>237</v>
      </c>
      <c r="C2212" s="39" t="s">
        <v>337</v>
      </c>
      <c r="D2212" s="95"/>
      <c r="E2212" s="93">
        <f t="shared" si="325"/>
        <v>0</v>
      </c>
      <c r="F2212" s="95"/>
      <c r="G2212" s="95"/>
      <c r="H2212" s="95"/>
      <c r="I2212" s="93">
        <f t="shared" si="326"/>
        <v>0</v>
      </c>
      <c r="J2212" s="95"/>
      <c r="K2212" s="95"/>
      <c r="L2212" s="95"/>
      <c r="M2212" s="93">
        <f t="shared" si="327"/>
        <v>0</v>
      </c>
      <c r="N2212" s="95"/>
      <c r="O2212" s="95"/>
      <c r="P2212" s="95"/>
      <c r="Q2212" s="55" t="e">
        <f t="shared" si="328"/>
        <v>#DIV/0!</v>
      </c>
      <c r="R2212" s="55" t="e">
        <f t="shared" si="329"/>
        <v>#DIV/0!</v>
      </c>
      <c r="S2212" s="55" t="e">
        <f t="shared" si="330"/>
        <v>#DIV/0!</v>
      </c>
      <c r="T2212" s="55" t="e">
        <f t="shared" si="331"/>
        <v>#DIV/0!</v>
      </c>
      <c r="U2212" s="33" t="e">
        <f>M2212/#REF!%</f>
        <v>#REF!</v>
      </c>
    </row>
    <row r="2213" spans="1:21" ht="82.8" hidden="1" x14ac:dyDescent="0.3">
      <c r="A2213" s="76"/>
      <c r="B2213" s="34" t="s">
        <v>238</v>
      </c>
      <c r="C2213" s="39" t="s">
        <v>338</v>
      </c>
      <c r="D2213" s="95"/>
      <c r="E2213" s="93">
        <f t="shared" si="325"/>
        <v>0</v>
      </c>
      <c r="F2213" s="95"/>
      <c r="G2213" s="95"/>
      <c r="H2213" s="95"/>
      <c r="I2213" s="93">
        <f t="shared" si="326"/>
        <v>0</v>
      </c>
      <c r="J2213" s="95"/>
      <c r="K2213" s="95"/>
      <c r="L2213" s="95"/>
      <c r="M2213" s="93">
        <f t="shared" si="327"/>
        <v>0</v>
      </c>
      <c r="N2213" s="95"/>
      <c r="O2213" s="95"/>
      <c r="P2213" s="95"/>
      <c r="Q2213" s="55" t="e">
        <f t="shared" si="328"/>
        <v>#DIV/0!</v>
      </c>
      <c r="R2213" s="55" t="e">
        <f t="shared" si="329"/>
        <v>#DIV/0!</v>
      </c>
      <c r="S2213" s="55" t="e">
        <f t="shared" si="330"/>
        <v>#DIV/0!</v>
      </c>
      <c r="T2213" s="55" t="e">
        <f t="shared" si="331"/>
        <v>#DIV/0!</v>
      </c>
      <c r="U2213" s="33" t="e">
        <f>M2213/#REF!%</f>
        <v>#REF!</v>
      </c>
    </row>
    <row r="2214" spans="1:21" ht="27.6" hidden="1" x14ac:dyDescent="0.3">
      <c r="A2214" s="76"/>
      <c r="B2214" s="34" t="s">
        <v>239</v>
      </c>
      <c r="C2214" s="39" t="s">
        <v>339</v>
      </c>
      <c r="D2214" s="95"/>
      <c r="E2214" s="93">
        <f t="shared" si="325"/>
        <v>0</v>
      </c>
      <c r="F2214" s="95"/>
      <c r="G2214" s="95"/>
      <c r="H2214" s="95"/>
      <c r="I2214" s="93">
        <f t="shared" si="326"/>
        <v>0</v>
      </c>
      <c r="J2214" s="95"/>
      <c r="K2214" s="95"/>
      <c r="L2214" s="95"/>
      <c r="M2214" s="93">
        <f t="shared" si="327"/>
        <v>0</v>
      </c>
      <c r="N2214" s="95"/>
      <c r="O2214" s="95"/>
      <c r="P2214" s="95"/>
      <c r="Q2214" s="55" t="e">
        <f t="shared" si="328"/>
        <v>#DIV/0!</v>
      </c>
      <c r="R2214" s="55" t="e">
        <f t="shared" si="329"/>
        <v>#DIV/0!</v>
      </c>
      <c r="S2214" s="55" t="e">
        <f t="shared" si="330"/>
        <v>#DIV/0!</v>
      </c>
      <c r="T2214" s="55" t="e">
        <f t="shared" si="331"/>
        <v>#DIV/0!</v>
      </c>
      <c r="U2214" s="33" t="e">
        <f>M2214/#REF!%</f>
        <v>#REF!</v>
      </c>
    </row>
    <row r="2215" spans="1:21" ht="82.8" hidden="1" x14ac:dyDescent="0.3">
      <c r="A2215" s="76"/>
      <c r="B2215" s="34" t="s">
        <v>240</v>
      </c>
      <c r="C2215" s="39" t="s">
        <v>340</v>
      </c>
      <c r="D2215" s="95"/>
      <c r="E2215" s="93">
        <f t="shared" si="325"/>
        <v>0</v>
      </c>
      <c r="F2215" s="95"/>
      <c r="G2215" s="95"/>
      <c r="H2215" s="95"/>
      <c r="I2215" s="93">
        <f t="shared" si="326"/>
        <v>0</v>
      </c>
      <c r="J2215" s="95"/>
      <c r="K2215" s="95"/>
      <c r="L2215" s="95"/>
      <c r="M2215" s="93">
        <f t="shared" si="327"/>
        <v>0</v>
      </c>
      <c r="N2215" s="95"/>
      <c r="O2215" s="95"/>
      <c r="P2215" s="95"/>
      <c r="Q2215" s="55" t="e">
        <f t="shared" si="328"/>
        <v>#DIV/0!</v>
      </c>
      <c r="R2215" s="55" t="e">
        <f t="shared" si="329"/>
        <v>#DIV/0!</v>
      </c>
      <c r="S2215" s="55" t="e">
        <f t="shared" si="330"/>
        <v>#DIV/0!</v>
      </c>
      <c r="T2215" s="55" t="e">
        <f t="shared" si="331"/>
        <v>#DIV/0!</v>
      </c>
      <c r="U2215" s="33" t="e">
        <f>M2215/#REF!%</f>
        <v>#REF!</v>
      </c>
    </row>
    <row r="2216" spans="1:21" ht="27.6" hidden="1" x14ac:dyDescent="0.3">
      <c r="A2216" s="76"/>
      <c r="B2216" s="34" t="s">
        <v>241</v>
      </c>
      <c r="C2216" s="39" t="s">
        <v>341</v>
      </c>
      <c r="D2216" s="95"/>
      <c r="E2216" s="93">
        <f t="shared" si="325"/>
        <v>0</v>
      </c>
      <c r="F2216" s="95"/>
      <c r="G2216" s="95"/>
      <c r="H2216" s="95"/>
      <c r="I2216" s="93">
        <f t="shared" si="326"/>
        <v>0</v>
      </c>
      <c r="J2216" s="95"/>
      <c r="K2216" s="95"/>
      <c r="L2216" s="95"/>
      <c r="M2216" s="93">
        <f t="shared" si="327"/>
        <v>0</v>
      </c>
      <c r="N2216" s="95"/>
      <c r="O2216" s="95"/>
      <c r="P2216" s="95"/>
      <c r="Q2216" s="55" t="e">
        <f t="shared" si="328"/>
        <v>#DIV/0!</v>
      </c>
      <c r="R2216" s="55" t="e">
        <f t="shared" si="329"/>
        <v>#DIV/0!</v>
      </c>
      <c r="S2216" s="55" t="e">
        <f t="shared" si="330"/>
        <v>#DIV/0!</v>
      </c>
      <c r="T2216" s="55" t="e">
        <f t="shared" si="331"/>
        <v>#DIV/0!</v>
      </c>
      <c r="U2216" s="33" t="e">
        <f>M2216/#REF!%</f>
        <v>#REF!</v>
      </c>
    </row>
    <row r="2217" spans="1:21" ht="27.6" hidden="1" x14ac:dyDescent="0.3">
      <c r="A2217" s="76"/>
      <c r="B2217" s="34" t="s">
        <v>242</v>
      </c>
      <c r="C2217" s="39" t="s">
        <v>342</v>
      </c>
      <c r="D2217" s="95"/>
      <c r="E2217" s="93">
        <f t="shared" si="325"/>
        <v>0</v>
      </c>
      <c r="F2217" s="95"/>
      <c r="G2217" s="95"/>
      <c r="H2217" s="95"/>
      <c r="I2217" s="93">
        <f t="shared" si="326"/>
        <v>0</v>
      </c>
      <c r="J2217" s="95"/>
      <c r="K2217" s="95"/>
      <c r="L2217" s="95"/>
      <c r="M2217" s="93">
        <f t="shared" si="327"/>
        <v>0</v>
      </c>
      <c r="N2217" s="95"/>
      <c r="O2217" s="95"/>
      <c r="P2217" s="95"/>
      <c r="Q2217" s="55" t="e">
        <f t="shared" si="328"/>
        <v>#DIV/0!</v>
      </c>
      <c r="R2217" s="55" t="e">
        <f t="shared" si="329"/>
        <v>#DIV/0!</v>
      </c>
      <c r="S2217" s="55" t="e">
        <f t="shared" si="330"/>
        <v>#DIV/0!</v>
      </c>
      <c r="T2217" s="55" t="e">
        <f t="shared" si="331"/>
        <v>#DIV/0!</v>
      </c>
      <c r="U2217" s="33" t="e">
        <f>M2217/#REF!%</f>
        <v>#REF!</v>
      </c>
    </row>
    <row r="2218" spans="1:21" ht="27.6" hidden="1" x14ac:dyDescent="0.3">
      <c r="A2218" s="76"/>
      <c r="B2218" s="34" t="s">
        <v>243</v>
      </c>
      <c r="C2218" s="39" t="s">
        <v>343</v>
      </c>
      <c r="D2218" s="95"/>
      <c r="E2218" s="93">
        <f t="shared" si="325"/>
        <v>0</v>
      </c>
      <c r="F2218" s="95"/>
      <c r="G2218" s="95"/>
      <c r="H2218" s="95"/>
      <c r="I2218" s="93">
        <f t="shared" si="326"/>
        <v>0</v>
      </c>
      <c r="J2218" s="95"/>
      <c r="K2218" s="95"/>
      <c r="L2218" s="95"/>
      <c r="M2218" s="93">
        <f t="shared" si="327"/>
        <v>0</v>
      </c>
      <c r="N2218" s="95"/>
      <c r="O2218" s="95"/>
      <c r="P2218" s="95"/>
      <c r="Q2218" s="55" t="e">
        <f t="shared" si="328"/>
        <v>#DIV/0!</v>
      </c>
      <c r="R2218" s="55" t="e">
        <f t="shared" si="329"/>
        <v>#DIV/0!</v>
      </c>
      <c r="S2218" s="55" t="e">
        <f t="shared" si="330"/>
        <v>#DIV/0!</v>
      </c>
      <c r="T2218" s="55" t="e">
        <f t="shared" si="331"/>
        <v>#DIV/0!</v>
      </c>
      <c r="U2218" s="33" t="e">
        <f>M2218/#REF!%</f>
        <v>#REF!</v>
      </c>
    </row>
    <row r="2219" spans="1:21" ht="27.6" hidden="1" x14ac:dyDescent="0.3">
      <c r="A2219" s="76"/>
      <c r="B2219" s="34" t="s">
        <v>244</v>
      </c>
      <c r="C2219" s="39" t="s">
        <v>344</v>
      </c>
      <c r="D2219" s="95"/>
      <c r="E2219" s="93">
        <f t="shared" si="325"/>
        <v>0</v>
      </c>
      <c r="F2219" s="95"/>
      <c r="G2219" s="95"/>
      <c r="H2219" s="95"/>
      <c r="I2219" s="93">
        <f t="shared" si="326"/>
        <v>0</v>
      </c>
      <c r="J2219" s="95"/>
      <c r="K2219" s="95"/>
      <c r="L2219" s="95"/>
      <c r="M2219" s="93">
        <f t="shared" si="327"/>
        <v>0</v>
      </c>
      <c r="N2219" s="95"/>
      <c r="O2219" s="95"/>
      <c r="P2219" s="95"/>
      <c r="Q2219" s="55" t="e">
        <f t="shared" si="328"/>
        <v>#DIV/0!</v>
      </c>
      <c r="R2219" s="55" t="e">
        <f t="shared" si="329"/>
        <v>#DIV/0!</v>
      </c>
      <c r="S2219" s="55" t="e">
        <f t="shared" si="330"/>
        <v>#DIV/0!</v>
      </c>
      <c r="T2219" s="55" t="e">
        <f t="shared" si="331"/>
        <v>#DIV/0!</v>
      </c>
      <c r="U2219" s="33" t="e">
        <f>M2219/#REF!%</f>
        <v>#REF!</v>
      </c>
    </row>
    <row r="2220" spans="1:21" ht="27.6" hidden="1" x14ac:dyDescent="0.3">
      <c r="A2220" s="76"/>
      <c r="B2220" s="34" t="s">
        <v>245</v>
      </c>
      <c r="C2220" s="39" t="s">
        <v>345</v>
      </c>
      <c r="D2220" s="95"/>
      <c r="E2220" s="93">
        <f t="shared" si="325"/>
        <v>0</v>
      </c>
      <c r="F2220" s="95"/>
      <c r="G2220" s="95"/>
      <c r="H2220" s="95"/>
      <c r="I2220" s="93">
        <f t="shared" si="326"/>
        <v>0</v>
      </c>
      <c r="J2220" s="95"/>
      <c r="K2220" s="95"/>
      <c r="L2220" s="95"/>
      <c r="M2220" s="93">
        <f t="shared" si="327"/>
        <v>0</v>
      </c>
      <c r="N2220" s="95"/>
      <c r="O2220" s="95"/>
      <c r="P2220" s="95"/>
      <c r="Q2220" s="55" t="e">
        <f t="shared" si="328"/>
        <v>#DIV/0!</v>
      </c>
      <c r="R2220" s="55" t="e">
        <f t="shared" si="329"/>
        <v>#DIV/0!</v>
      </c>
      <c r="S2220" s="55" t="e">
        <f t="shared" si="330"/>
        <v>#DIV/0!</v>
      </c>
      <c r="T2220" s="55" t="e">
        <f t="shared" si="331"/>
        <v>#DIV/0!</v>
      </c>
      <c r="U2220" s="33" t="e">
        <f>M2220/#REF!%</f>
        <v>#REF!</v>
      </c>
    </row>
    <row r="2221" spans="1:21" ht="69" hidden="1" x14ac:dyDescent="0.3">
      <c r="A2221" s="76"/>
      <c r="B2221" s="34" t="s">
        <v>246</v>
      </c>
      <c r="C2221" s="39" t="s">
        <v>346</v>
      </c>
      <c r="D2221" s="95"/>
      <c r="E2221" s="93">
        <f t="shared" si="325"/>
        <v>0</v>
      </c>
      <c r="F2221" s="95"/>
      <c r="G2221" s="95"/>
      <c r="H2221" s="95"/>
      <c r="I2221" s="93">
        <f t="shared" si="326"/>
        <v>0</v>
      </c>
      <c r="J2221" s="95"/>
      <c r="K2221" s="95"/>
      <c r="L2221" s="95"/>
      <c r="M2221" s="93">
        <f t="shared" si="327"/>
        <v>0</v>
      </c>
      <c r="N2221" s="95"/>
      <c r="O2221" s="95"/>
      <c r="P2221" s="95"/>
      <c r="Q2221" s="55" t="e">
        <f t="shared" si="328"/>
        <v>#DIV/0!</v>
      </c>
      <c r="R2221" s="55" t="e">
        <f t="shared" si="329"/>
        <v>#DIV/0!</v>
      </c>
      <c r="S2221" s="55" t="e">
        <f t="shared" si="330"/>
        <v>#DIV/0!</v>
      </c>
      <c r="T2221" s="55" t="e">
        <f t="shared" si="331"/>
        <v>#DIV/0!</v>
      </c>
      <c r="U2221" s="33" t="e">
        <f>M2221/#REF!%</f>
        <v>#REF!</v>
      </c>
    </row>
    <row r="2222" spans="1:21" ht="13.8" hidden="1" x14ac:dyDescent="0.3">
      <c r="A2222" s="76"/>
      <c r="B2222" s="34" t="s">
        <v>247</v>
      </c>
      <c r="C2222" s="37" t="s">
        <v>347</v>
      </c>
      <c r="D2222" s="95"/>
      <c r="E2222" s="93">
        <f t="shared" si="325"/>
        <v>0</v>
      </c>
      <c r="F2222" s="95"/>
      <c r="G2222" s="95"/>
      <c r="H2222" s="95"/>
      <c r="I2222" s="93">
        <f t="shared" si="326"/>
        <v>0</v>
      </c>
      <c r="J2222" s="95"/>
      <c r="K2222" s="95"/>
      <c r="L2222" s="95"/>
      <c r="M2222" s="93">
        <f t="shared" si="327"/>
        <v>0</v>
      </c>
      <c r="N2222" s="95"/>
      <c r="O2222" s="95"/>
      <c r="P2222" s="95"/>
      <c r="Q2222" s="55" t="e">
        <f t="shared" si="328"/>
        <v>#DIV/0!</v>
      </c>
      <c r="R2222" s="55" t="e">
        <f t="shared" si="329"/>
        <v>#DIV/0!</v>
      </c>
      <c r="S2222" s="55" t="e">
        <f t="shared" si="330"/>
        <v>#DIV/0!</v>
      </c>
      <c r="T2222" s="55" t="e">
        <f t="shared" si="331"/>
        <v>#DIV/0!</v>
      </c>
      <c r="U2222" s="33" t="e">
        <f>M2222/#REF!%</f>
        <v>#REF!</v>
      </c>
    </row>
    <row r="2223" spans="1:21" ht="13.8" hidden="1" x14ac:dyDescent="0.3">
      <c r="A2223" s="76"/>
      <c r="B2223" s="34" t="s">
        <v>251</v>
      </c>
      <c r="C2223" s="37" t="s">
        <v>348</v>
      </c>
      <c r="D2223" s="95"/>
      <c r="E2223" s="93">
        <f t="shared" si="325"/>
        <v>0</v>
      </c>
      <c r="F2223" s="95"/>
      <c r="G2223" s="95"/>
      <c r="H2223" s="95"/>
      <c r="I2223" s="93">
        <f t="shared" si="326"/>
        <v>0</v>
      </c>
      <c r="J2223" s="95"/>
      <c r="K2223" s="95"/>
      <c r="L2223" s="95"/>
      <c r="M2223" s="93">
        <f t="shared" si="327"/>
        <v>0</v>
      </c>
      <c r="N2223" s="95"/>
      <c r="O2223" s="95"/>
      <c r="P2223" s="95"/>
      <c r="Q2223" s="55" t="e">
        <f t="shared" si="328"/>
        <v>#DIV/0!</v>
      </c>
      <c r="R2223" s="55" t="e">
        <f t="shared" si="329"/>
        <v>#DIV/0!</v>
      </c>
      <c r="S2223" s="55" t="e">
        <f t="shared" si="330"/>
        <v>#DIV/0!</v>
      </c>
      <c r="T2223" s="55" t="e">
        <f t="shared" si="331"/>
        <v>#DIV/0!</v>
      </c>
      <c r="U2223" s="33" t="e">
        <f>M2223/#REF!%</f>
        <v>#REF!</v>
      </c>
    </row>
    <row r="2224" spans="1:21" ht="13.8" hidden="1" x14ac:dyDescent="0.3">
      <c r="A2224" s="76"/>
      <c r="B2224" s="34" t="s">
        <v>252</v>
      </c>
      <c r="C2224" s="38" t="s">
        <v>349</v>
      </c>
      <c r="D2224" s="95"/>
      <c r="E2224" s="93">
        <f t="shared" si="325"/>
        <v>0</v>
      </c>
      <c r="F2224" s="95"/>
      <c r="G2224" s="95"/>
      <c r="H2224" s="95"/>
      <c r="I2224" s="93">
        <f t="shared" si="326"/>
        <v>0</v>
      </c>
      <c r="J2224" s="95"/>
      <c r="K2224" s="95"/>
      <c r="L2224" s="95"/>
      <c r="M2224" s="93">
        <f t="shared" si="327"/>
        <v>0</v>
      </c>
      <c r="N2224" s="95"/>
      <c r="O2224" s="95"/>
      <c r="P2224" s="95"/>
      <c r="Q2224" s="55" t="e">
        <f t="shared" si="328"/>
        <v>#DIV/0!</v>
      </c>
      <c r="R2224" s="55" t="e">
        <f t="shared" si="329"/>
        <v>#DIV/0!</v>
      </c>
      <c r="S2224" s="55" t="e">
        <f t="shared" si="330"/>
        <v>#DIV/0!</v>
      </c>
      <c r="T2224" s="55" t="e">
        <f t="shared" si="331"/>
        <v>#DIV/0!</v>
      </c>
      <c r="U2224" s="33" t="e">
        <f>M2224/#REF!%</f>
        <v>#REF!</v>
      </c>
    </row>
    <row r="2225" spans="1:21" ht="27.6" hidden="1" x14ac:dyDescent="0.3">
      <c r="A2225" s="76"/>
      <c r="B2225" s="34" t="s">
        <v>253</v>
      </c>
      <c r="C2225" s="39" t="s">
        <v>350</v>
      </c>
      <c r="D2225" s="95"/>
      <c r="E2225" s="93">
        <f t="shared" si="325"/>
        <v>0</v>
      </c>
      <c r="F2225" s="95"/>
      <c r="G2225" s="95"/>
      <c r="H2225" s="95"/>
      <c r="I2225" s="93">
        <f t="shared" si="326"/>
        <v>0</v>
      </c>
      <c r="J2225" s="95"/>
      <c r="K2225" s="95"/>
      <c r="L2225" s="95"/>
      <c r="M2225" s="93">
        <f t="shared" si="327"/>
        <v>0</v>
      </c>
      <c r="N2225" s="95"/>
      <c r="O2225" s="95"/>
      <c r="P2225" s="95"/>
      <c r="Q2225" s="55" t="e">
        <f t="shared" si="328"/>
        <v>#DIV/0!</v>
      </c>
      <c r="R2225" s="55" t="e">
        <f t="shared" si="329"/>
        <v>#DIV/0!</v>
      </c>
      <c r="S2225" s="55" t="e">
        <f t="shared" si="330"/>
        <v>#DIV/0!</v>
      </c>
      <c r="T2225" s="55" t="e">
        <f t="shared" si="331"/>
        <v>#DIV/0!</v>
      </c>
      <c r="U2225" s="33" t="e">
        <f>M2225/#REF!%</f>
        <v>#REF!</v>
      </c>
    </row>
    <row r="2226" spans="1:21" ht="27.6" hidden="1" x14ac:dyDescent="0.3">
      <c r="A2226" s="76"/>
      <c r="B2226" s="34" t="s">
        <v>254</v>
      </c>
      <c r="C2226" s="39" t="s">
        <v>351</v>
      </c>
      <c r="D2226" s="95"/>
      <c r="E2226" s="93">
        <f t="shared" si="325"/>
        <v>0</v>
      </c>
      <c r="F2226" s="95"/>
      <c r="G2226" s="95"/>
      <c r="H2226" s="95"/>
      <c r="I2226" s="93">
        <f t="shared" si="326"/>
        <v>0</v>
      </c>
      <c r="J2226" s="95"/>
      <c r="K2226" s="95"/>
      <c r="L2226" s="95"/>
      <c r="M2226" s="93">
        <f t="shared" si="327"/>
        <v>0</v>
      </c>
      <c r="N2226" s="95"/>
      <c r="O2226" s="95"/>
      <c r="P2226" s="95"/>
      <c r="Q2226" s="55" t="e">
        <f t="shared" si="328"/>
        <v>#DIV/0!</v>
      </c>
      <c r="R2226" s="55" t="e">
        <f t="shared" si="329"/>
        <v>#DIV/0!</v>
      </c>
      <c r="S2226" s="55" t="e">
        <f t="shared" si="330"/>
        <v>#DIV/0!</v>
      </c>
      <c r="T2226" s="55" t="e">
        <f t="shared" si="331"/>
        <v>#DIV/0!</v>
      </c>
      <c r="U2226" s="33" t="e">
        <f>M2226/#REF!%</f>
        <v>#REF!</v>
      </c>
    </row>
    <row r="2227" spans="1:21" ht="13.8" hidden="1" x14ac:dyDescent="0.3">
      <c r="A2227" s="76"/>
      <c r="B2227" s="34" t="s">
        <v>255</v>
      </c>
      <c r="C2227" s="38" t="s">
        <v>352</v>
      </c>
      <c r="D2227" s="95"/>
      <c r="E2227" s="93">
        <f t="shared" si="325"/>
        <v>0</v>
      </c>
      <c r="F2227" s="95"/>
      <c r="G2227" s="95"/>
      <c r="H2227" s="95"/>
      <c r="I2227" s="93">
        <f t="shared" si="326"/>
        <v>0</v>
      </c>
      <c r="J2227" s="95"/>
      <c r="K2227" s="95"/>
      <c r="L2227" s="95"/>
      <c r="M2227" s="93">
        <f t="shared" si="327"/>
        <v>0</v>
      </c>
      <c r="N2227" s="95"/>
      <c r="O2227" s="95"/>
      <c r="P2227" s="95"/>
      <c r="Q2227" s="55" t="e">
        <f t="shared" si="328"/>
        <v>#DIV/0!</v>
      </c>
      <c r="R2227" s="55" t="e">
        <f t="shared" si="329"/>
        <v>#DIV/0!</v>
      </c>
      <c r="S2227" s="55" t="e">
        <f t="shared" si="330"/>
        <v>#DIV/0!</v>
      </c>
      <c r="T2227" s="55" t="e">
        <f t="shared" si="331"/>
        <v>#DIV/0!</v>
      </c>
      <c r="U2227" s="33" t="e">
        <f>M2227/#REF!%</f>
        <v>#REF!</v>
      </c>
    </row>
    <row r="2228" spans="1:21" ht="27.6" hidden="1" x14ac:dyDescent="0.3">
      <c r="A2228" s="76"/>
      <c r="B2228" s="34" t="s">
        <v>256</v>
      </c>
      <c r="C2228" s="39" t="s">
        <v>350</v>
      </c>
      <c r="D2228" s="95"/>
      <c r="E2228" s="93">
        <f t="shared" si="325"/>
        <v>0</v>
      </c>
      <c r="F2228" s="95"/>
      <c r="G2228" s="95"/>
      <c r="H2228" s="95"/>
      <c r="I2228" s="93">
        <f t="shared" si="326"/>
        <v>0</v>
      </c>
      <c r="J2228" s="95"/>
      <c r="K2228" s="95"/>
      <c r="L2228" s="95"/>
      <c r="M2228" s="93">
        <f t="shared" si="327"/>
        <v>0</v>
      </c>
      <c r="N2228" s="95"/>
      <c r="O2228" s="95"/>
      <c r="P2228" s="95"/>
      <c r="Q2228" s="55" t="e">
        <f t="shared" si="328"/>
        <v>#DIV/0!</v>
      </c>
      <c r="R2228" s="55" t="e">
        <f t="shared" si="329"/>
        <v>#DIV/0!</v>
      </c>
      <c r="S2228" s="55" t="e">
        <f t="shared" si="330"/>
        <v>#DIV/0!</v>
      </c>
      <c r="T2228" s="55" t="e">
        <f t="shared" si="331"/>
        <v>#DIV/0!</v>
      </c>
      <c r="U2228" s="33" t="e">
        <f>M2228/#REF!%</f>
        <v>#REF!</v>
      </c>
    </row>
    <row r="2229" spans="1:21" ht="27.6" hidden="1" x14ac:dyDescent="0.3">
      <c r="A2229" s="76"/>
      <c r="B2229" s="34" t="s">
        <v>257</v>
      </c>
      <c r="C2229" s="39" t="s">
        <v>351</v>
      </c>
      <c r="D2229" s="95"/>
      <c r="E2229" s="93">
        <f t="shared" si="325"/>
        <v>0</v>
      </c>
      <c r="F2229" s="95"/>
      <c r="G2229" s="95"/>
      <c r="H2229" s="95"/>
      <c r="I2229" s="93">
        <f t="shared" si="326"/>
        <v>0</v>
      </c>
      <c r="J2229" s="95"/>
      <c r="K2229" s="95"/>
      <c r="L2229" s="95"/>
      <c r="M2229" s="93">
        <f t="shared" si="327"/>
        <v>0</v>
      </c>
      <c r="N2229" s="95"/>
      <c r="O2229" s="95"/>
      <c r="P2229" s="95"/>
      <c r="Q2229" s="55" t="e">
        <f t="shared" si="328"/>
        <v>#DIV/0!</v>
      </c>
      <c r="R2229" s="55" t="e">
        <f t="shared" si="329"/>
        <v>#DIV/0!</v>
      </c>
      <c r="S2229" s="55" t="e">
        <f t="shared" si="330"/>
        <v>#DIV/0!</v>
      </c>
      <c r="T2229" s="55" t="e">
        <f t="shared" si="331"/>
        <v>#DIV/0!</v>
      </c>
      <c r="U2229" s="33" t="e">
        <f>M2229/#REF!%</f>
        <v>#REF!</v>
      </c>
    </row>
    <row r="2230" spans="1:21" ht="41.4" hidden="1" x14ac:dyDescent="0.3">
      <c r="A2230" s="76"/>
      <c r="B2230" s="34" t="s">
        <v>258</v>
      </c>
      <c r="C2230" s="38" t="s">
        <v>353</v>
      </c>
      <c r="D2230" s="95"/>
      <c r="E2230" s="93">
        <f t="shared" si="325"/>
        <v>0</v>
      </c>
      <c r="F2230" s="95"/>
      <c r="G2230" s="95"/>
      <c r="H2230" s="95"/>
      <c r="I2230" s="93">
        <f t="shared" si="326"/>
        <v>0</v>
      </c>
      <c r="J2230" s="95"/>
      <c r="K2230" s="95"/>
      <c r="L2230" s="95"/>
      <c r="M2230" s="93">
        <f t="shared" si="327"/>
        <v>0</v>
      </c>
      <c r="N2230" s="95"/>
      <c r="O2230" s="95"/>
      <c r="P2230" s="95"/>
      <c r="Q2230" s="55" t="e">
        <f t="shared" si="328"/>
        <v>#DIV/0!</v>
      </c>
      <c r="R2230" s="55" t="e">
        <f t="shared" si="329"/>
        <v>#DIV/0!</v>
      </c>
      <c r="S2230" s="55" t="e">
        <f t="shared" si="330"/>
        <v>#DIV/0!</v>
      </c>
      <c r="T2230" s="55" t="e">
        <f t="shared" si="331"/>
        <v>#DIV/0!</v>
      </c>
      <c r="U2230" s="33" t="e">
        <f>M2230/#REF!%</f>
        <v>#REF!</v>
      </c>
    </row>
    <row r="2231" spans="1:21" ht="27.6" hidden="1" x14ac:dyDescent="0.3">
      <c r="A2231" s="76"/>
      <c r="B2231" s="34" t="s">
        <v>259</v>
      </c>
      <c r="C2231" s="39" t="s">
        <v>350</v>
      </c>
      <c r="D2231" s="95"/>
      <c r="E2231" s="93">
        <f t="shared" si="325"/>
        <v>0</v>
      </c>
      <c r="F2231" s="95"/>
      <c r="G2231" s="95"/>
      <c r="H2231" s="95"/>
      <c r="I2231" s="93">
        <f t="shared" si="326"/>
        <v>0</v>
      </c>
      <c r="J2231" s="95"/>
      <c r="K2231" s="95"/>
      <c r="L2231" s="95"/>
      <c r="M2231" s="93">
        <f t="shared" si="327"/>
        <v>0</v>
      </c>
      <c r="N2231" s="95"/>
      <c r="O2231" s="95"/>
      <c r="P2231" s="95"/>
      <c r="Q2231" s="55" t="e">
        <f t="shared" si="328"/>
        <v>#DIV/0!</v>
      </c>
      <c r="R2231" s="55" t="e">
        <f t="shared" si="329"/>
        <v>#DIV/0!</v>
      </c>
      <c r="S2231" s="55" t="e">
        <f t="shared" si="330"/>
        <v>#DIV/0!</v>
      </c>
      <c r="T2231" s="55" t="e">
        <f t="shared" si="331"/>
        <v>#DIV/0!</v>
      </c>
      <c r="U2231" s="33" t="e">
        <f>M2231/#REF!%</f>
        <v>#REF!</v>
      </c>
    </row>
    <row r="2232" spans="1:21" ht="27.6" hidden="1" x14ac:dyDescent="0.3">
      <c r="A2232" s="76"/>
      <c r="B2232" s="34" t="s">
        <v>260</v>
      </c>
      <c r="C2232" s="39" t="s">
        <v>351</v>
      </c>
      <c r="D2232" s="95"/>
      <c r="E2232" s="93">
        <f t="shared" si="325"/>
        <v>0</v>
      </c>
      <c r="F2232" s="95"/>
      <c r="G2232" s="95"/>
      <c r="H2232" s="95"/>
      <c r="I2232" s="93">
        <f t="shared" si="326"/>
        <v>0</v>
      </c>
      <c r="J2232" s="95"/>
      <c r="K2232" s="95"/>
      <c r="L2232" s="95"/>
      <c r="M2232" s="93">
        <f t="shared" si="327"/>
        <v>0</v>
      </c>
      <c r="N2232" s="95"/>
      <c r="O2232" s="95"/>
      <c r="P2232" s="95"/>
      <c r="Q2232" s="55" t="e">
        <f t="shared" si="328"/>
        <v>#DIV/0!</v>
      </c>
      <c r="R2232" s="55" t="e">
        <f t="shared" si="329"/>
        <v>#DIV/0!</v>
      </c>
      <c r="S2232" s="55" t="e">
        <f t="shared" si="330"/>
        <v>#DIV/0!</v>
      </c>
      <c r="T2232" s="55" t="e">
        <f t="shared" si="331"/>
        <v>#DIV/0!</v>
      </c>
      <c r="U2232" s="33" t="e">
        <f>M2232/#REF!%</f>
        <v>#REF!</v>
      </c>
    </row>
    <row r="2233" spans="1:21" ht="13.8" hidden="1" x14ac:dyDescent="0.3">
      <c r="A2233" s="76"/>
      <c r="B2233" s="34" t="s">
        <v>261</v>
      </c>
      <c r="C2233" s="37" t="s">
        <v>354</v>
      </c>
      <c r="D2233" s="95"/>
      <c r="E2233" s="93">
        <f t="shared" si="325"/>
        <v>0</v>
      </c>
      <c r="F2233" s="95"/>
      <c r="G2233" s="95"/>
      <c r="H2233" s="95"/>
      <c r="I2233" s="93">
        <f t="shared" si="326"/>
        <v>0</v>
      </c>
      <c r="J2233" s="95"/>
      <c r="K2233" s="95"/>
      <c r="L2233" s="95"/>
      <c r="M2233" s="93">
        <f t="shared" si="327"/>
        <v>0</v>
      </c>
      <c r="N2233" s="95"/>
      <c r="O2233" s="95"/>
      <c r="P2233" s="95"/>
      <c r="Q2233" s="55" t="e">
        <f t="shared" si="328"/>
        <v>#DIV/0!</v>
      </c>
      <c r="R2233" s="55" t="e">
        <f t="shared" si="329"/>
        <v>#DIV/0!</v>
      </c>
      <c r="S2233" s="55" t="e">
        <f t="shared" si="330"/>
        <v>#DIV/0!</v>
      </c>
      <c r="T2233" s="55" t="e">
        <f t="shared" si="331"/>
        <v>#DIV/0!</v>
      </c>
      <c r="U2233" s="33" t="e">
        <f>M2233/#REF!%</f>
        <v>#REF!</v>
      </c>
    </row>
    <row r="2234" spans="1:21" ht="41.4" hidden="1" x14ac:dyDescent="0.3">
      <c r="A2234" s="76"/>
      <c r="B2234" s="34" t="s">
        <v>262</v>
      </c>
      <c r="C2234" s="38" t="s">
        <v>355</v>
      </c>
      <c r="D2234" s="95"/>
      <c r="E2234" s="93">
        <f t="shared" si="325"/>
        <v>0</v>
      </c>
      <c r="F2234" s="95"/>
      <c r="G2234" s="95"/>
      <c r="H2234" s="95"/>
      <c r="I2234" s="93">
        <f t="shared" si="326"/>
        <v>0</v>
      </c>
      <c r="J2234" s="95"/>
      <c r="K2234" s="95"/>
      <c r="L2234" s="95"/>
      <c r="M2234" s="93">
        <f t="shared" si="327"/>
        <v>0</v>
      </c>
      <c r="N2234" s="95"/>
      <c r="O2234" s="95"/>
      <c r="P2234" s="95"/>
      <c r="Q2234" s="55" t="e">
        <f t="shared" si="328"/>
        <v>#DIV/0!</v>
      </c>
      <c r="R2234" s="55" t="e">
        <f t="shared" si="329"/>
        <v>#DIV/0!</v>
      </c>
      <c r="S2234" s="55" t="e">
        <f t="shared" si="330"/>
        <v>#DIV/0!</v>
      </c>
      <c r="T2234" s="55" t="e">
        <f t="shared" si="331"/>
        <v>#DIV/0!</v>
      </c>
      <c r="U2234" s="33" t="e">
        <f>M2234/#REF!%</f>
        <v>#REF!</v>
      </c>
    </row>
    <row r="2235" spans="1:21" ht="13.8" hidden="1" x14ac:dyDescent="0.3">
      <c r="A2235" s="76"/>
      <c r="B2235" s="34" t="s">
        <v>263</v>
      </c>
      <c r="C2235" s="38" t="s">
        <v>356</v>
      </c>
      <c r="D2235" s="95"/>
      <c r="E2235" s="93">
        <f t="shared" si="325"/>
        <v>0</v>
      </c>
      <c r="F2235" s="95"/>
      <c r="G2235" s="95"/>
      <c r="H2235" s="95"/>
      <c r="I2235" s="93">
        <f t="shared" si="326"/>
        <v>0</v>
      </c>
      <c r="J2235" s="95"/>
      <c r="K2235" s="95"/>
      <c r="L2235" s="95"/>
      <c r="M2235" s="93">
        <f t="shared" si="327"/>
        <v>0</v>
      </c>
      <c r="N2235" s="95"/>
      <c r="O2235" s="95"/>
      <c r="P2235" s="95"/>
      <c r="Q2235" s="55" t="e">
        <f t="shared" si="328"/>
        <v>#DIV/0!</v>
      </c>
      <c r="R2235" s="55" t="e">
        <f t="shared" si="329"/>
        <v>#DIV/0!</v>
      </c>
      <c r="S2235" s="55" t="e">
        <f t="shared" si="330"/>
        <v>#DIV/0!</v>
      </c>
      <c r="T2235" s="55" t="e">
        <f t="shared" si="331"/>
        <v>#DIV/0!</v>
      </c>
      <c r="U2235" s="33" t="e">
        <f>M2235/#REF!%</f>
        <v>#REF!</v>
      </c>
    </row>
    <row r="2236" spans="1:21" ht="27.6" hidden="1" x14ac:dyDescent="0.3">
      <c r="A2236" s="76"/>
      <c r="B2236" s="34" t="s">
        <v>264</v>
      </c>
      <c r="C2236" s="39" t="s">
        <v>357</v>
      </c>
      <c r="D2236" s="95"/>
      <c r="E2236" s="93">
        <f t="shared" si="325"/>
        <v>0</v>
      </c>
      <c r="F2236" s="95"/>
      <c r="G2236" s="95"/>
      <c r="H2236" s="95"/>
      <c r="I2236" s="93">
        <f t="shared" si="326"/>
        <v>0</v>
      </c>
      <c r="J2236" s="95"/>
      <c r="K2236" s="95"/>
      <c r="L2236" s="95"/>
      <c r="M2236" s="93">
        <f t="shared" si="327"/>
        <v>0</v>
      </c>
      <c r="N2236" s="95"/>
      <c r="O2236" s="95"/>
      <c r="P2236" s="95"/>
      <c r="Q2236" s="55" t="e">
        <f t="shared" si="328"/>
        <v>#DIV/0!</v>
      </c>
      <c r="R2236" s="55" t="e">
        <f t="shared" si="329"/>
        <v>#DIV/0!</v>
      </c>
      <c r="S2236" s="55" t="e">
        <f t="shared" si="330"/>
        <v>#DIV/0!</v>
      </c>
      <c r="T2236" s="55" t="e">
        <f t="shared" si="331"/>
        <v>#DIV/0!</v>
      </c>
      <c r="U2236" s="33" t="e">
        <f>M2236/#REF!%</f>
        <v>#REF!</v>
      </c>
    </row>
    <row r="2237" spans="1:21" ht="27.6" hidden="1" x14ac:dyDescent="0.3">
      <c r="A2237" s="76"/>
      <c r="B2237" s="34" t="s">
        <v>265</v>
      </c>
      <c r="C2237" s="39" t="s">
        <v>358</v>
      </c>
      <c r="D2237" s="95"/>
      <c r="E2237" s="93">
        <f t="shared" si="325"/>
        <v>0</v>
      </c>
      <c r="F2237" s="95"/>
      <c r="G2237" s="95"/>
      <c r="H2237" s="95"/>
      <c r="I2237" s="93">
        <f t="shared" si="326"/>
        <v>0</v>
      </c>
      <c r="J2237" s="95"/>
      <c r="K2237" s="95"/>
      <c r="L2237" s="95"/>
      <c r="M2237" s="93">
        <f t="shared" si="327"/>
        <v>0</v>
      </c>
      <c r="N2237" s="95"/>
      <c r="O2237" s="95"/>
      <c r="P2237" s="95"/>
      <c r="Q2237" s="55" t="e">
        <f t="shared" si="328"/>
        <v>#DIV/0!</v>
      </c>
      <c r="R2237" s="55" t="e">
        <f t="shared" si="329"/>
        <v>#DIV/0!</v>
      </c>
      <c r="S2237" s="55" t="e">
        <f t="shared" si="330"/>
        <v>#DIV/0!</v>
      </c>
      <c r="T2237" s="55" t="e">
        <f t="shared" si="331"/>
        <v>#DIV/0!</v>
      </c>
      <c r="U2237" s="33" t="e">
        <f>M2237/#REF!%</f>
        <v>#REF!</v>
      </c>
    </row>
    <row r="2238" spans="1:21" ht="27.6" hidden="1" x14ac:dyDescent="0.3">
      <c r="A2238" s="76"/>
      <c r="B2238" s="34" t="s">
        <v>145</v>
      </c>
      <c r="C2238" s="36" t="s">
        <v>359</v>
      </c>
      <c r="D2238" s="95"/>
      <c r="E2238" s="93">
        <f t="shared" si="325"/>
        <v>0</v>
      </c>
      <c r="F2238" s="95"/>
      <c r="G2238" s="95"/>
      <c r="H2238" s="95"/>
      <c r="I2238" s="93">
        <f t="shared" si="326"/>
        <v>0</v>
      </c>
      <c r="J2238" s="95"/>
      <c r="K2238" s="95"/>
      <c r="L2238" s="95"/>
      <c r="M2238" s="93">
        <f t="shared" si="327"/>
        <v>0</v>
      </c>
      <c r="N2238" s="95"/>
      <c r="O2238" s="95"/>
      <c r="P2238" s="95"/>
      <c r="Q2238" s="55" t="e">
        <f t="shared" si="328"/>
        <v>#DIV/0!</v>
      </c>
      <c r="R2238" s="55" t="e">
        <f t="shared" si="329"/>
        <v>#DIV/0!</v>
      </c>
      <c r="S2238" s="55" t="e">
        <f t="shared" si="330"/>
        <v>#DIV/0!</v>
      </c>
      <c r="T2238" s="55" t="e">
        <f t="shared" si="331"/>
        <v>#DIV/0!</v>
      </c>
      <c r="U2238" s="33" t="e">
        <f>M2238/#REF!%</f>
        <v>#REF!</v>
      </c>
    </row>
    <row r="2239" spans="1:21" ht="13.8" hidden="1" x14ac:dyDescent="0.3">
      <c r="A2239" s="76"/>
      <c r="B2239" s="34" t="s">
        <v>146</v>
      </c>
      <c r="C2239" s="42" t="s">
        <v>664</v>
      </c>
      <c r="D2239" s="95"/>
      <c r="E2239" s="93">
        <f t="shared" si="325"/>
        <v>0</v>
      </c>
      <c r="F2239" s="95"/>
      <c r="G2239" s="95"/>
      <c r="H2239" s="95"/>
      <c r="I2239" s="93">
        <f t="shared" si="326"/>
        <v>0</v>
      </c>
      <c r="J2239" s="95"/>
      <c r="K2239" s="95"/>
      <c r="L2239" s="95"/>
      <c r="M2239" s="93">
        <f t="shared" si="327"/>
        <v>0</v>
      </c>
      <c r="N2239" s="95"/>
      <c r="O2239" s="95"/>
      <c r="P2239" s="95"/>
      <c r="Q2239" s="55" t="e">
        <f t="shared" si="328"/>
        <v>#DIV/0!</v>
      </c>
      <c r="R2239" s="55" t="e">
        <f t="shared" si="329"/>
        <v>#DIV/0!</v>
      </c>
      <c r="S2239" s="55" t="e">
        <f t="shared" si="330"/>
        <v>#DIV/0!</v>
      </c>
      <c r="T2239" s="55" t="e">
        <f t="shared" si="331"/>
        <v>#DIV/0!</v>
      </c>
      <c r="U2239" s="33" t="e">
        <f>M2239/#REF!%</f>
        <v>#REF!</v>
      </c>
    </row>
    <row r="2240" spans="1:21" ht="27.6" hidden="1" x14ac:dyDescent="0.3">
      <c r="A2240" s="76"/>
      <c r="B2240" s="34" t="s">
        <v>266</v>
      </c>
      <c r="C2240" s="38" t="s">
        <v>360</v>
      </c>
      <c r="D2240" s="95"/>
      <c r="E2240" s="93">
        <f t="shared" si="325"/>
        <v>0</v>
      </c>
      <c r="F2240" s="95"/>
      <c r="G2240" s="95"/>
      <c r="H2240" s="95"/>
      <c r="I2240" s="93">
        <f t="shared" si="326"/>
        <v>0</v>
      </c>
      <c r="J2240" s="95"/>
      <c r="K2240" s="95"/>
      <c r="L2240" s="95"/>
      <c r="M2240" s="93">
        <f t="shared" si="327"/>
        <v>0</v>
      </c>
      <c r="N2240" s="95"/>
      <c r="O2240" s="95"/>
      <c r="P2240" s="95"/>
      <c r="Q2240" s="55" t="e">
        <f t="shared" si="328"/>
        <v>#DIV/0!</v>
      </c>
      <c r="R2240" s="55" t="e">
        <f t="shared" si="329"/>
        <v>#DIV/0!</v>
      </c>
      <c r="S2240" s="55" t="e">
        <f t="shared" si="330"/>
        <v>#DIV/0!</v>
      </c>
      <c r="T2240" s="55" t="e">
        <f t="shared" si="331"/>
        <v>#DIV/0!</v>
      </c>
      <c r="U2240" s="33" t="e">
        <f>M2240/#REF!%</f>
        <v>#REF!</v>
      </c>
    </row>
    <row r="2241" spans="1:21" ht="27.6" hidden="1" x14ac:dyDescent="0.3">
      <c r="A2241" s="76"/>
      <c r="B2241" s="34" t="s">
        <v>267</v>
      </c>
      <c r="C2241" s="39" t="s">
        <v>361</v>
      </c>
      <c r="D2241" s="95"/>
      <c r="E2241" s="93">
        <f t="shared" si="325"/>
        <v>0</v>
      </c>
      <c r="F2241" s="95"/>
      <c r="G2241" s="95"/>
      <c r="H2241" s="95"/>
      <c r="I2241" s="93">
        <f t="shared" si="326"/>
        <v>0</v>
      </c>
      <c r="J2241" s="95"/>
      <c r="K2241" s="95"/>
      <c r="L2241" s="95"/>
      <c r="M2241" s="93">
        <f t="shared" si="327"/>
        <v>0</v>
      </c>
      <c r="N2241" s="95"/>
      <c r="O2241" s="95"/>
      <c r="P2241" s="95"/>
      <c r="Q2241" s="55" t="e">
        <f t="shared" si="328"/>
        <v>#DIV/0!</v>
      </c>
      <c r="R2241" s="55" t="e">
        <f t="shared" si="329"/>
        <v>#DIV/0!</v>
      </c>
      <c r="S2241" s="55" t="e">
        <f t="shared" si="330"/>
        <v>#DIV/0!</v>
      </c>
      <c r="T2241" s="55" t="e">
        <f t="shared" si="331"/>
        <v>#DIV/0!</v>
      </c>
      <c r="U2241" s="33" t="e">
        <f>M2241/#REF!%</f>
        <v>#REF!</v>
      </c>
    </row>
    <row r="2242" spans="1:21" ht="27.6" hidden="1" x14ac:dyDescent="0.3">
      <c r="A2242" s="76"/>
      <c r="B2242" s="34" t="s">
        <v>268</v>
      </c>
      <c r="C2242" s="39" t="s">
        <v>362</v>
      </c>
      <c r="D2242" s="95"/>
      <c r="E2242" s="93">
        <f t="shared" si="325"/>
        <v>0</v>
      </c>
      <c r="F2242" s="95"/>
      <c r="G2242" s="95"/>
      <c r="H2242" s="95"/>
      <c r="I2242" s="93">
        <f t="shared" si="326"/>
        <v>0</v>
      </c>
      <c r="J2242" s="95"/>
      <c r="K2242" s="95"/>
      <c r="L2242" s="95"/>
      <c r="M2242" s="93">
        <f t="shared" si="327"/>
        <v>0</v>
      </c>
      <c r="N2242" s="95"/>
      <c r="O2242" s="95"/>
      <c r="P2242" s="95"/>
      <c r="Q2242" s="55" t="e">
        <f t="shared" si="328"/>
        <v>#DIV/0!</v>
      </c>
      <c r="R2242" s="55" t="e">
        <f t="shared" si="329"/>
        <v>#DIV/0!</v>
      </c>
      <c r="S2242" s="55" t="e">
        <f t="shared" si="330"/>
        <v>#DIV/0!</v>
      </c>
      <c r="T2242" s="55" t="e">
        <f t="shared" si="331"/>
        <v>#DIV/0!</v>
      </c>
      <c r="U2242" s="33" t="e">
        <f>M2242/#REF!%</f>
        <v>#REF!</v>
      </c>
    </row>
    <row r="2243" spans="1:21" ht="27.6" hidden="1" x14ac:dyDescent="0.3">
      <c r="A2243" s="76"/>
      <c r="B2243" s="34" t="s">
        <v>269</v>
      </c>
      <c r="C2243" s="39" t="s">
        <v>363</v>
      </c>
      <c r="D2243" s="95"/>
      <c r="E2243" s="93">
        <f t="shared" si="325"/>
        <v>0</v>
      </c>
      <c r="F2243" s="95"/>
      <c r="G2243" s="95"/>
      <c r="H2243" s="95"/>
      <c r="I2243" s="93">
        <f t="shared" si="326"/>
        <v>0</v>
      </c>
      <c r="J2243" s="95"/>
      <c r="K2243" s="95"/>
      <c r="L2243" s="95"/>
      <c r="M2243" s="93">
        <f t="shared" si="327"/>
        <v>0</v>
      </c>
      <c r="N2243" s="95"/>
      <c r="O2243" s="95"/>
      <c r="P2243" s="95"/>
      <c r="Q2243" s="55" t="e">
        <f t="shared" si="328"/>
        <v>#DIV/0!</v>
      </c>
      <c r="R2243" s="55" t="e">
        <f t="shared" si="329"/>
        <v>#DIV/0!</v>
      </c>
      <c r="S2243" s="55" t="e">
        <f t="shared" si="330"/>
        <v>#DIV/0!</v>
      </c>
      <c r="T2243" s="55" t="e">
        <f t="shared" si="331"/>
        <v>#DIV/0!</v>
      </c>
      <c r="U2243" s="33" t="e">
        <f>M2243/#REF!%</f>
        <v>#REF!</v>
      </c>
    </row>
    <row r="2244" spans="1:21" ht="27.6" hidden="1" x14ac:dyDescent="0.3">
      <c r="A2244" s="76"/>
      <c r="B2244" s="34" t="s">
        <v>270</v>
      </c>
      <c r="C2244" s="39" t="s">
        <v>364</v>
      </c>
      <c r="D2244" s="95"/>
      <c r="E2244" s="93">
        <f t="shared" si="325"/>
        <v>0</v>
      </c>
      <c r="F2244" s="95"/>
      <c r="G2244" s="95"/>
      <c r="H2244" s="95"/>
      <c r="I2244" s="93">
        <f t="shared" si="326"/>
        <v>0</v>
      </c>
      <c r="J2244" s="95"/>
      <c r="K2244" s="95"/>
      <c r="L2244" s="95"/>
      <c r="M2244" s="93">
        <f t="shared" si="327"/>
        <v>0</v>
      </c>
      <c r="N2244" s="95"/>
      <c r="O2244" s="95"/>
      <c r="P2244" s="95"/>
      <c r="Q2244" s="55" t="e">
        <f t="shared" si="328"/>
        <v>#DIV/0!</v>
      </c>
      <c r="R2244" s="55" t="e">
        <f t="shared" si="329"/>
        <v>#DIV/0!</v>
      </c>
      <c r="S2244" s="55" t="e">
        <f t="shared" si="330"/>
        <v>#DIV/0!</v>
      </c>
      <c r="T2244" s="55" t="e">
        <f t="shared" si="331"/>
        <v>#DIV/0!</v>
      </c>
      <c r="U2244" s="33" t="e">
        <f>M2244/#REF!%</f>
        <v>#REF!</v>
      </c>
    </row>
    <row r="2245" spans="1:21" ht="41.4" hidden="1" x14ac:dyDescent="0.3">
      <c r="A2245" s="76"/>
      <c r="B2245" s="34" t="s">
        <v>271</v>
      </c>
      <c r="C2245" s="39" t="s">
        <v>365</v>
      </c>
      <c r="D2245" s="95"/>
      <c r="E2245" s="93">
        <f t="shared" si="325"/>
        <v>0</v>
      </c>
      <c r="F2245" s="95"/>
      <c r="G2245" s="95"/>
      <c r="H2245" s="95"/>
      <c r="I2245" s="93">
        <f t="shared" si="326"/>
        <v>0</v>
      </c>
      <c r="J2245" s="95"/>
      <c r="K2245" s="95"/>
      <c r="L2245" s="95"/>
      <c r="M2245" s="93">
        <f t="shared" si="327"/>
        <v>0</v>
      </c>
      <c r="N2245" s="95"/>
      <c r="O2245" s="95"/>
      <c r="P2245" s="95"/>
      <c r="Q2245" s="55" t="e">
        <f t="shared" si="328"/>
        <v>#DIV/0!</v>
      </c>
      <c r="R2245" s="55" t="e">
        <f t="shared" si="329"/>
        <v>#DIV/0!</v>
      </c>
      <c r="S2245" s="55" t="e">
        <f t="shared" si="330"/>
        <v>#DIV/0!</v>
      </c>
      <c r="T2245" s="55" t="e">
        <f t="shared" si="331"/>
        <v>#DIV/0!</v>
      </c>
      <c r="U2245" s="33" t="e">
        <f>M2245/#REF!%</f>
        <v>#REF!</v>
      </c>
    </row>
    <row r="2246" spans="1:21" ht="27.6" hidden="1" x14ac:dyDescent="0.3">
      <c r="A2246" s="76"/>
      <c r="B2246" s="34" t="s">
        <v>272</v>
      </c>
      <c r="C2246" s="39" t="s">
        <v>366</v>
      </c>
      <c r="D2246" s="95"/>
      <c r="E2246" s="93">
        <f t="shared" si="325"/>
        <v>0</v>
      </c>
      <c r="F2246" s="95"/>
      <c r="G2246" s="95"/>
      <c r="H2246" s="95"/>
      <c r="I2246" s="93">
        <f t="shared" si="326"/>
        <v>0</v>
      </c>
      <c r="J2246" s="95"/>
      <c r="K2246" s="95"/>
      <c r="L2246" s="95"/>
      <c r="M2246" s="93">
        <f t="shared" si="327"/>
        <v>0</v>
      </c>
      <c r="N2246" s="95"/>
      <c r="O2246" s="95"/>
      <c r="P2246" s="95"/>
      <c r="Q2246" s="55" t="e">
        <f t="shared" si="328"/>
        <v>#DIV/0!</v>
      </c>
      <c r="R2246" s="55" t="e">
        <f t="shared" si="329"/>
        <v>#DIV/0!</v>
      </c>
      <c r="S2246" s="55" t="e">
        <f t="shared" si="330"/>
        <v>#DIV/0!</v>
      </c>
      <c r="T2246" s="55" t="e">
        <f t="shared" si="331"/>
        <v>#DIV/0!</v>
      </c>
      <c r="U2246" s="33" t="e">
        <f>M2246/#REF!%</f>
        <v>#REF!</v>
      </c>
    </row>
    <row r="2247" spans="1:21" ht="27.6" hidden="1" x14ac:dyDescent="0.3">
      <c r="A2247" s="76"/>
      <c r="B2247" s="34" t="s">
        <v>273</v>
      </c>
      <c r="C2247" s="39" t="s">
        <v>367</v>
      </c>
      <c r="D2247" s="95"/>
      <c r="E2247" s="93">
        <f t="shared" si="325"/>
        <v>0</v>
      </c>
      <c r="F2247" s="95"/>
      <c r="G2247" s="95"/>
      <c r="H2247" s="95"/>
      <c r="I2247" s="93">
        <f t="shared" si="326"/>
        <v>0</v>
      </c>
      <c r="J2247" s="95"/>
      <c r="K2247" s="95"/>
      <c r="L2247" s="95"/>
      <c r="M2247" s="93">
        <f t="shared" si="327"/>
        <v>0</v>
      </c>
      <c r="N2247" s="95"/>
      <c r="O2247" s="95"/>
      <c r="P2247" s="95"/>
      <c r="Q2247" s="55" t="e">
        <f t="shared" si="328"/>
        <v>#DIV/0!</v>
      </c>
      <c r="R2247" s="55" t="e">
        <f t="shared" si="329"/>
        <v>#DIV/0!</v>
      </c>
      <c r="S2247" s="55" t="e">
        <f t="shared" si="330"/>
        <v>#DIV/0!</v>
      </c>
      <c r="T2247" s="55" t="e">
        <f t="shared" si="331"/>
        <v>#DIV/0!</v>
      </c>
      <c r="U2247" s="33" t="e">
        <f>M2247/#REF!%</f>
        <v>#REF!</v>
      </c>
    </row>
    <row r="2248" spans="1:21" ht="41.4" hidden="1" x14ac:dyDescent="0.3">
      <c r="A2248" s="76"/>
      <c r="B2248" s="34" t="s">
        <v>274</v>
      </c>
      <c r="C2248" s="39" t="s">
        <v>368</v>
      </c>
      <c r="D2248" s="95"/>
      <c r="E2248" s="93">
        <f t="shared" si="325"/>
        <v>0</v>
      </c>
      <c r="F2248" s="95"/>
      <c r="G2248" s="95"/>
      <c r="H2248" s="95"/>
      <c r="I2248" s="93">
        <f t="shared" si="326"/>
        <v>0</v>
      </c>
      <c r="J2248" s="95"/>
      <c r="K2248" s="95"/>
      <c r="L2248" s="95"/>
      <c r="M2248" s="93">
        <f t="shared" si="327"/>
        <v>0</v>
      </c>
      <c r="N2248" s="95"/>
      <c r="O2248" s="95"/>
      <c r="P2248" s="95"/>
      <c r="Q2248" s="55" t="e">
        <f t="shared" si="328"/>
        <v>#DIV/0!</v>
      </c>
      <c r="R2248" s="55" t="e">
        <f t="shared" si="329"/>
        <v>#DIV/0!</v>
      </c>
      <c r="S2248" s="55" t="e">
        <f t="shared" si="330"/>
        <v>#DIV/0!</v>
      </c>
      <c r="T2248" s="55" t="e">
        <f t="shared" si="331"/>
        <v>#DIV/0!</v>
      </c>
      <c r="U2248" s="33" t="e">
        <f>M2248/#REF!%</f>
        <v>#REF!</v>
      </c>
    </row>
    <row r="2249" spans="1:21" ht="27.6" hidden="1" x14ac:dyDescent="0.3">
      <c r="A2249" s="76"/>
      <c r="B2249" s="34" t="s">
        <v>275</v>
      </c>
      <c r="C2249" s="38" t="s">
        <v>369</v>
      </c>
      <c r="D2249" s="95"/>
      <c r="E2249" s="93">
        <f t="shared" si="325"/>
        <v>0</v>
      </c>
      <c r="F2249" s="95"/>
      <c r="G2249" s="95"/>
      <c r="H2249" s="95"/>
      <c r="I2249" s="93">
        <f t="shared" si="326"/>
        <v>0</v>
      </c>
      <c r="J2249" s="95"/>
      <c r="K2249" s="95"/>
      <c r="L2249" s="95"/>
      <c r="M2249" s="93">
        <f t="shared" si="327"/>
        <v>0</v>
      </c>
      <c r="N2249" s="95"/>
      <c r="O2249" s="95"/>
      <c r="P2249" s="95"/>
      <c r="Q2249" s="55" t="e">
        <f t="shared" si="328"/>
        <v>#DIV/0!</v>
      </c>
      <c r="R2249" s="55" t="e">
        <f t="shared" si="329"/>
        <v>#DIV/0!</v>
      </c>
      <c r="S2249" s="55" t="e">
        <f t="shared" si="330"/>
        <v>#DIV/0!</v>
      </c>
      <c r="T2249" s="55" t="e">
        <f t="shared" si="331"/>
        <v>#DIV/0!</v>
      </c>
      <c r="U2249" s="33" t="e">
        <f>M2249/#REF!%</f>
        <v>#REF!</v>
      </c>
    </row>
    <row r="2250" spans="1:21" ht="27.6" hidden="1" x14ac:dyDescent="0.3">
      <c r="A2250" s="76"/>
      <c r="B2250" s="34" t="s">
        <v>276</v>
      </c>
      <c r="C2250" s="39" t="s">
        <v>370</v>
      </c>
      <c r="D2250" s="95"/>
      <c r="E2250" s="93">
        <f t="shared" si="325"/>
        <v>0</v>
      </c>
      <c r="F2250" s="95"/>
      <c r="G2250" s="95"/>
      <c r="H2250" s="95"/>
      <c r="I2250" s="93">
        <f t="shared" si="326"/>
        <v>0</v>
      </c>
      <c r="J2250" s="95"/>
      <c r="K2250" s="95"/>
      <c r="L2250" s="95"/>
      <c r="M2250" s="93">
        <f t="shared" si="327"/>
        <v>0</v>
      </c>
      <c r="N2250" s="95"/>
      <c r="O2250" s="95"/>
      <c r="P2250" s="95"/>
      <c r="Q2250" s="55" t="e">
        <f t="shared" si="328"/>
        <v>#DIV/0!</v>
      </c>
      <c r="R2250" s="55" t="e">
        <f t="shared" si="329"/>
        <v>#DIV/0!</v>
      </c>
      <c r="S2250" s="55" t="e">
        <f t="shared" si="330"/>
        <v>#DIV/0!</v>
      </c>
      <c r="T2250" s="55" t="e">
        <f t="shared" si="331"/>
        <v>#DIV/0!</v>
      </c>
      <c r="U2250" s="33" t="e">
        <f>M2250/#REF!%</f>
        <v>#REF!</v>
      </c>
    </row>
    <row r="2251" spans="1:21" ht="48" hidden="1" x14ac:dyDescent="0.3">
      <c r="A2251" s="76" t="s">
        <v>308</v>
      </c>
      <c r="B2251" s="34"/>
      <c r="C2251" s="47" t="s">
        <v>29</v>
      </c>
      <c r="D2251" s="95"/>
      <c r="E2251" s="93">
        <f t="shared" si="325"/>
        <v>0</v>
      </c>
      <c r="F2251" s="95"/>
      <c r="G2251" s="95"/>
      <c r="H2251" s="95"/>
      <c r="I2251" s="93">
        <f t="shared" si="326"/>
        <v>0</v>
      </c>
      <c r="J2251" s="95"/>
      <c r="K2251" s="95"/>
      <c r="L2251" s="95"/>
      <c r="M2251" s="93">
        <f t="shared" si="327"/>
        <v>0</v>
      </c>
      <c r="N2251" s="95"/>
      <c r="O2251" s="95"/>
      <c r="P2251" s="95"/>
      <c r="Q2251" s="55" t="e">
        <f t="shared" si="328"/>
        <v>#DIV/0!</v>
      </c>
      <c r="R2251" s="55" t="e">
        <f t="shared" si="329"/>
        <v>#DIV/0!</v>
      </c>
      <c r="S2251" s="55" t="e">
        <f t="shared" si="330"/>
        <v>#DIV/0!</v>
      </c>
      <c r="T2251" s="55" t="e">
        <f t="shared" si="331"/>
        <v>#DIV/0!</v>
      </c>
      <c r="U2251" s="33" t="e">
        <f>M2251/#REF!%</f>
        <v>#REF!</v>
      </c>
    </row>
    <row r="2252" spans="1:21" ht="13.8" hidden="1" x14ac:dyDescent="0.3">
      <c r="A2252" s="76"/>
      <c r="B2252" s="34"/>
      <c r="C2252" s="35" t="s">
        <v>169</v>
      </c>
      <c r="D2252" s="95"/>
      <c r="E2252" s="93">
        <f t="shared" si="325"/>
        <v>0</v>
      </c>
      <c r="F2252" s="95"/>
      <c r="G2252" s="95"/>
      <c r="H2252" s="95"/>
      <c r="I2252" s="93">
        <f t="shared" si="326"/>
        <v>0</v>
      </c>
      <c r="J2252" s="95"/>
      <c r="K2252" s="95"/>
      <c r="L2252" s="95"/>
      <c r="M2252" s="93">
        <f t="shared" si="327"/>
        <v>0</v>
      </c>
      <c r="N2252" s="95"/>
      <c r="O2252" s="95"/>
      <c r="P2252" s="95"/>
      <c r="Q2252" s="55" t="e">
        <f t="shared" si="328"/>
        <v>#DIV/0!</v>
      </c>
      <c r="R2252" s="55" t="e">
        <f t="shared" si="329"/>
        <v>#DIV/0!</v>
      </c>
      <c r="S2252" s="55" t="e">
        <f t="shared" si="330"/>
        <v>#DIV/0!</v>
      </c>
      <c r="T2252" s="55" t="e">
        <f t="shared" si="331"/>
        <v>#DIV/0!</v>
      </c>
      <c r="U2252" s="33" t="e">
        <f>M2252/#REF!%</f>
        <v>#REF!</v>
      </c>
    </row>
    <row r="2253" spans="1:21" ht="13.8" hidden="1" x14ac:dyDescent="0.3">
      <c r="A2253" s="76"/>
      <c r="B2253" s="34" t="s">
        <v>61</v>
      </c>
      <c r="C2253" s="36" t="s">
        <v>170</v>
      </c>
      <c r="D2253" s="95"/>
      <c r="E2253" s="93">
        <f t="shared" si="325"/>
        <v>0</v>
      </c>
      <c r="F2253" s="95"/>
      <c r="G2253" s="95"/>
      <c r="H2253" s="95"/>
      <c r="I2253" s="93">
        <f t="shared" si="326"/>
        <v>0</v>
      </c>
      <c r="J2253" s="95"/>
      <c r="K2253" s="95"/>
      <c r="L2253" s="95"/>
      <c r="M2253" s="93">
        <f t="shared" si="327"/>
        <v>0</v>
      </c>
      <c r="N2253" s="95"/>
      <c r="O2253" s="95"/>
      <c r="P2253" s="95"/>
      <c r="Q2253" s="55" t="e">
        <f t="shared" si="328"/>
        <v>#DIV/0!</v>
      </c>
      <c r="R2253" s="55" t="e">
        <f t="shared" si="329"/>
        <v>#DIV/0!</v>
      </c>
      <c r="S2253" s="55" t="e">
        <f t="shared" si="330"/>
        <v>#DIV/0!</v>
      </c>
      <c r="T2253" s="55" t="e">
        <f t="shared" si="331"/>
        <v>#DIV/0!</v>
      </c>
      <c r="U2253" s="33" t="e">
        <f>M2253/#REF!%</f>
        <v>#REF!</v>
      </c>
    </row>
    <row r="2254" spans="1:21" ht="13.8" hidden="1" x14ac:dyDescent="0.3">
      <c r="A2254" s="76"/>
      <c r="B2254" s="34" t="s">
        <v>197</v>
      </c>
      <c r="C2254" s="37" t="s">
        <v>171</v>
      </c>
      <c r="D2254" s="95"/>
      <c r="E2254" s="93">
        <f t="shared" si="325"/>
        <v>0</v>
      </c>
      <c r="F2254" s="95"/>
      <c r="G2254" s="95"/>
      <c r="H2254" s="95"/>
      <c r="I2254" s="93">
        <f t="shared" si="326"/>
        <v>0</v>
      </c>
      <c r="J2254" s="95"/>
      <c r="K2254" s="95"/>
      <c r="L2254" s="95"/>
      <c r="M2254" s="93">
        <f t="shared" si="327"/>
        <v>0</v>
      </c>
      <c r="N2254" s="95"/>
      <c r="O2254" s="95"/>
      <c r="P2254" s="95"/>
      <c r="Q2254" s="55" t="e">
        <f t="shared" si="328"/>
        <v>#DIV/0!</v>
      </c>
      <c r="R2254" s="55" t="e">
        <f t="shared" si="329"/>
        <v>#DIV/0!</v>
      </c>
      <c r="S2254" s="55" t="e">
        <f t="shared" si="330"/>
        <v>#DIV/0!</v>
      </c>
      <c r="T2254" s="55" t="e">
        <f t="shared" si="331"/>
        <v>#DIV/0!</v>
      </c>
      <c r="U2254" s="33" t="e">
        <f>M2254/#REF!%</f>
        <v>#REF!</v>
      </c>
    </row>
    <row r="2255" spans="1:21" ht="13.8" hidden="1" x14ac:dyDescent="0.3">
      <c r="A2255" s="76"/>
      <c r="B2255" s="34" t="s">
        <v>198</v>
      </c>
      <c r="C2255" s="38" t="s">
        <v>172</v>
      </c>
      <c r="D2255" s="95"/>
      <c r="E2255" s="93">
        <f t="shared" si="325"/>
        <v>0</v>
      </c>
      <c r="F2255" s="95"/>
      <c r="G2255" s="95"/>
      <c r="H2255" s="95"/>
      <c r="I2255" s="93">
        <f t="shared" si="326"/>
        <v>0</v>
      </c>
      <c r="J2255" s="95"/>
      <c r="K2255" s="95"/>
      <c r="L2255" s="95"/>
      <c r="M2255" s="93">
        <f t="shared" si="327"/>
        <v>0</v>
      </c>
      <c r="N2255" s="95"/>
      <c r="O2255" s="95"/>
      <c r="P2255" s="95"/>
      <c r="Q2255" s="55" t="e">
        <f t="shared" si="328"/>
        <v>#DIV/0!</v>
      </c>
      <c r="R2255" s="55" t="e">
        <f t="shared" si="329"/>
        <v>#DIV/0!</v>
      </c>
      <c r="S2255" s="55" t="e">
        <f t="shared" si="330"/>
        <v>#DIV/0!</v>
      </c>
      <c r="T2255" s="55" t="e">
        <f t="shared" si="331"/>
        <v>#DIV/0!</v>
      </c>
      <c r="U2255" s="33" t="e">
        <f>M2255/#REF!%</f>
        <v>#REF!</v>
      </c>
    </row>
    <row r="2256" spans="1:21" ht="27.6" hidden="1" x14ac:dyDescent="0.3">
      <c r="A2256" s="76"/>
      <c r="B2256" s="34" t="s">
        <v>199</v>
      </c>
      <c r="C2256" s="39" t="s">
        <v>173</v>
      </c>
      <c r="D2256" s="95"/>
      <c r="E2256" s="93">
        <f t="shared" si="325"/>
        <v>0</v>
      </c>
      <c r="F2256" s="95"/>
      <c r="G2256" s="95"/>
      <c r="H2256" s="95"/>
      <c r="I2256" s="93">
        <f t="shared" si="326"/>
        <v>0</v>
      </c>
      <c r="J2256" s="95"/>
      <c r="K2256" s="95"/>
      <c r="L2256" s="95"/>
      <c r="M2256" s="93">
        <f t="shared" si="327"/>
        <v>0</v>
      </c>
      <c r="N2256" s="95"/>
      <c r="O2256" s="95"/>
      <c r="P2256" s="95"/>
      <c r="Q2256" s="55" t="e">
        <f t="shared" si="328"/>
        <v>#DIV/0!</v>
      </c>
      <c r="R2256" s="55" t="e">
        <f t="shared" si="329"/>
        <v>#DIV/0!</v>
      </c>
      <c r="S2256" s="55" t="e">
        <f t="shared" si="330"/>
        <v>#DIV/0!</v>
      </c>
      <c r="T2256" s="55" t="e">
        <f t="shared" si="331"/>
        <v>#DIV/0!</v>
      </c>
      <c r="U2256" s="33" t="e">
        <f>M2256/#REF!%</f>
        <v>#REF!</v>
      </c>
    </row>
    <row r="2257" spans="1:21" ht="27.6" hidden="1" x14ac:dyDescent="0.3">
      <c r="A2257" s="76"/>
      <c r="B2257" s="34" t="s">
        <v>200</v>
      </c>
      <c r="C2257" s="39" t="s">
        <v>174</v>
      </c>
      <c r="D2257" s="95"/>
      <c r="E2257" s="93">
        <f t="shared" si="325"/>
        <v>0</v>
      </c>
      <c r="F2257" s="95"/>
      <c r="G2257" s="95"/>
      <c r="H2257" s="95"/>
      <c r="I2257" s="93">
        <f t="shared" si="326"/>
        <v>0</v>
      </c>
      <c r="J2257" s="95"/>
      <c r="K2257" s="95"/>
      <c r="L2257" s="95"/>
      <c r="M2257" s="93">
        <f t="shared" si="327"/>
        <v>0</v>
      </c>
      <c r="N2257" s="95"/>
      <c r="O2257" s="95"/>
      <c r="P2257" s="95"/>
      <c r="Q2257" s="55" t="e">
        <f t="shared" si="328"/>
        <v>#DIV/0!</v>
      </c>
      <c r="R2257" s="55" t="e">
        <f t="shared" si="329"/>
        <v>#DIV/0!</v>
      </c>
      <c r="S2257" s="55" t="e">
        <f t="shared" si="330"/>
        <v>#DIV/0!</v>
      </c>
      <c r="T2257" s="55" t="e">
        <f t="shared" si="331"/>
        <v>#DIV/0!</v>
      </c>
      <c r="U2257" s="33" t="e">
        <f>M2257/#REF!%</f>
        <v>#REF!</v>
      </c>
    </row>
    <row r="2258" spans="1:21" ht="13.8" hidden="1" x14ac:dyDescent="0.3">
      <c r="A2258" s="76"/>
      <c r="B2258" s="34" t="s">
        <v>201</v>
      </c>
      <c r="C2258" s="38" t="s">
        <v>175</v>
      </c>
      <c r="D2258" s="95"/>
      <c r="E2258" s="93">
        <f t="shared" si="325"/>
        <v>0</v>
      </c>
      <c r="F2258" s="95"/>
      <c r="G2258" s="95"/>
      <c r="H2258" s="95"/>
      <c r="I2258" s="93">
        <f t="shared" si="326"/>
        <v>0</v>
      </c>
      <c r="J2258" s="95"/>
      <c r="K2258" s="95"/>
      <c r="L2258" s="95"/>
      <c r="M2258" s="93">
        <f t="shared" si="327"/>
        <v>0</v>
      </c>
      <c r="N2258" s="95"/>
      <c r="O2258" s="95"/>
      <c r="P2258" s="95"/>
      <c r="Q2258" s="55" t="e">
        <f t="shared" si="328"/>
        <v>#DIV/0!</v>
      </c>
      <c r="R2258" s="55" t="e">
        <f t="shared" si="329"/>
        <v>#DIV/0!</v>
      </c>
      <c r="S2258" s="55" t="e">
        <f t="shared" si="330"/>
        <v>#DIV/0!</v>
      </c>
      <c r="T2258" s="55" t="e">
        <f t="shared" si="331"/>
        <v>#DIV/0!</v>
      </c>
      <c r="U2258" s="33" t="e">
        <f>M2258/#REF!%</f>
        <v>#REF!</v>
      </c>
    </row>
    <row r="2259" spans="1:21" ht="13.8" hidden="1" x14ac:dyDescent="0.3">
      <c r="A2259" s="76"/>
      <c r="B2259" s="34" t="s">
        <v>202</v>
      </c>
      <c r="C2259" s="37" t="s">
        <v>176</v>
      </c>
      <c r="D2259" s="95"/>
      <c r="E2259" s="93">
        <f t="shared" si="325"/>
        <v>0</v>
      </c>
      <c r="F2259" s="95"/>
      <c r="G2259" s="95"/>
      <c r="H2259" s="95"/>
      <c r="I2259" s="93">
        <f t="shared" si="326"/>
        <v>0</v>
      </c>
      <c r="J2259" s="95"/>
      <c r="K2259" s="95"/>
      <c r="L2259" s="95"/>
      <c r="M2259" s="93">
        <f t="shared" si="327"/>
        <v>0</v>
      </c>
      <c r="N2259" s="95"/>
      <c r="O2259" s="95"/>
      <c r="P2259" s="95"/>
      <c r="Q2259" s="55" t="e">
        <f t="shared" si="328"/>
        <v>#DIV/0!</v>
      </c>
      <c r="R2259" s="55" t="e">
        <f t="shared" si="329"/>
        <v>#DIV/0!</v>
      </c>
      <c r="S2259" s="55" t="e">
        <f t="shared" si="330"/>
        <v>#DIV/0!</v>
      </c>
      <c r="T2259" s="55" t="e">
        <f t="shared" si="331"/>
        <v>#DIV/0!</v>
      </c>
      <c r="U2259" s="33" t="e">
        <f>M2259/#REF!%</f>
        <v>#REF!</v>
      </c>
    </row>
    <row r="2260" spans="1:21" ht="41.4" hidden="1" x14ac:dyDescent="0.3">
      <c r="A2260" s="76"/>
      <c r="B2260" s="34" t="s">
        <v>203</v>
      </c>
      <c r="C2260" s="38" t="s">
        <v>177</v>
      </c>
      <c r="D2260" s="95"/>
      <c r="E2260" s="93">
        <f t="shared" si="325"/>
        <v>0</v>
      </c>
      <c r="F2260" s="95"/>
      <c r="G2260" s="95"/>
      <c r="H2260" s="95"/>
      <c r="I2260" s="93">
        <f t="shared" si="326"/>
        <v>0</v>
      </c>
      <c r="J2260" s="95"/>
      <c r="K2260" s="95"/>
      <c r="L2260" s="95"/>
      <c r="M2260" s="93">
        <f t="shared" si="327"/>
        <v>0</v>
      </c>
      <c r="N2260" s="95"/>
      <c r="O2260" s="95"/>
      <c r="P2260" s="95"/>
      <c r="Q2260" s="55" t="e">
        <f t="shared" si="328"/>
        <v>#DIV/0!</v>
      </c>
      <c r="R2260" s="55" t="e">
        <f t="shared" si="329"/>
        <v>#DIV/0!</v>
      </c>
      <c r="S2260" s="55" t="e">
        <f t="shared" si="330"/>
        <v>#DIV/0!</v>
      </c>
      <c r="T2260" s="55" t="e">
        <f t="shared" si="331"/>
        <v>#DIV/0!</v>
      </c>
      <c r="U2260" s="33" t="e">
        <f>M2260/#REF!%</f>
        <v>#REF!</v>
      </c>
    </row>
    <row r="2261" spans="1:21" ht="13.8" hidden="1" x14ac:dyDescent="0.3">
      <c r="A2261" s="76"/>
      <c r="B2261" s="34" t="s">
        <v>204</v>
      </c>
      <c r="C2261" s="38" t="s">
        <v>178</v>
      </c>
      <c r="D2261" s="95"/>
      <c r="E2261" s="93">
        <f t="shared" ref="E2261:E2324" si="332">F2261+G2261</f>
        <v>0</v>
      </c>
      <c r="F2261" s="95"/>
      <c r="G2261" s="95"/>
      <c r="H2261" s="95"/>
      <c r="I2261" s="93">
        <f t="shared" ref="I2261:I2324" si="333">J2261+K2261</f>
        <v>0</v>
      </c>
      <c r="J2261" s="95"/>
      <c r="K2261" s="95"/>
      <c r="L2261" s="95"/>
      <c r="M2261" s="93">
        <f t="shared" ref="M2261:M2324" si="334">N2261+O2261</f>
        <v>0</v>
      </c>
      <c r="N2261" s="95"/>
      <c r="O2261" s="95"/>
      <c r="P2261" s="95"/>
      <c r="Q2261" s="55" t="e">
        <f t="shared" ref="Q2261:Q2324" si="335">M2261/I2261*100</f>
        <v>#DIV/0!</v>
      </c>
      <c r="R2261" s="55" t="e">
        <f t="shared" ref="R2261:R2324" si="336">N2261/J2261*100</f>
        <v>#DIV/0!</v>
      </c>
      <c r="S2261" s="55" t="e">
        <f t="shared" ref="S2261:S2324" si="337">O2261/K2261*100</f>
        <v>#DIV/0!</v>
      </c>
      <c r="T2261" s="55" t="e">
        <f t="shared" ref="T2261:T2324" si="338">P2261/L2261*100</f>
        <v>#DIV/0!</v>
      </c>
      <c r="U2261" s="33" t="e">
        <f>M2261/#REF!%</f>
        <v>#REF!</v>
      </c>
    </row>
    <row r="2262" spans="1:21" ht="27.6" hidden="1" x14ac:dyDescent="0.3">
      <c r="A2262" s="76"/>
      <c r="B2262" s="34" t="s">
        <v>205</v>
      </c>
      <c r="C2262" s="39" t="s">
        <v>179</v>
      </c>
      <c r="D2262" s="95"/>
      <c r="E2262" s="93">
        <f t="shared" si="332"/>
        <v>0</v>
      </c>
      <c r="F2262" s="95"/>
      <c r="G2262" s="95"/>
      <c r="H2262" s="95"/>
      <c r="I2262" s="93">
        <f t="shared" si="333"/>
        <v>0</v>
      </c>
      <c r="J2262" s="95"/>
      <c r="K2262" s="95"/>
      <c r="L2262" s="95"/>
      <c r="M2262" s="93">
        <f t="shared" si="334"/>
        <v>0</v>
      </c>
      <c r="N2262" s="95"/>
      <c r="O2262" s="95"/>
      <c r="P2262" s="95"/>
      <c r="Q2262" s="55" t="e">
        <f t="shared" si="335"/>
        <v>#DIV/0!</v>
      </c>
      <c r="R2262" s="55" t="e">
        <f t="shared" si="336"/>
        <v>#DIV/0!</v>
      </c>
      <c r="S2262" s="55" t="e">
        <f t="shared" si="337"/>
        <v>#DIV/0!</v>
      </c>
      <c r="T2262" s="55" t="e">
        <f t="shared" si="338"/>
        <v>#DIV/0!</v>
      </c>
      <c r="U2262" s="33" t="e">
        <f>M2262/#REF!%</f>
        <v>#REF!</v>
      </c>
    </row>
    <row r="2263" spans="1:21" ht="27.6" hidden="1" x14ac:dyDescent="0.3">
      <c r="A2263" s="76"/>
      <c r="B2263" s="34" t="s">
        <v>206</v>
      </c>
      <c r="C2263" s="39" t="s">
        <v>180</v>
      </c>
      <c r="D2263" s="95"/>
      <c r="E2263" s="93">
        <f t="shared" si="332"/>
        <v>0</v>
      </c>
      <c r="F2263" s="95"/>
      <c r="G2263" s="95"/>
      <c r="H2263" s="95"/>
      <c r="I2263" s="93">
        <f t="shared" si="333"/>
        <v>0</v>
      </c>
      <c r="J2263" s="95"/>
      <c r="K2263" s="95"/>
      <c r="L2263" s="95"/>
      <c r="M2263" s="93">
        <f t="shared" si="334"/>
        <v>0</v>
      </c>
      <c r="N2263" s="95"/>
      <c r="O2263" s="95"/>
      <c r="P2263" s="95"/>
      <c r="Q2263" s="55" t="e">
        <f t="shared" si="335"/>
        <v>#DIV/0!</v>
      </c>
      <c r="R2263" s="55" t="e">
        <f t="shared" si="336"/>
        <v>#DIV/0!</v>
      </c>
      <c r="S2263" s="55" t="e">
        <f t="shared" si="337"/>
        <v>#DIV/0!</v>
      </c>
      <c r="T2263" s="55" t="e">
        <f t="shared" si="338"/>
        <v>#DIV/0!</v>
      </c>
      <c r="U2263" s="33" t="e">
        <f>M2263/#REF!%</f>
        <v>#REF!</v>
      </c>
    </row>
    <row r="2264" spans="1:21" ht="13.8" hidden="1" x14ac:dyDescent="0.3">
      <c r="A2264" s="76"/>
      <c r="B2264" s="34" t="s">
        <v>207</v>
      </c>
      <c r="C2264" s="38" t="s">
        <v>181</v>
      </c>
      <c r="D2264" s="95"/>
      <c r="E2264" s="93">
        <f t="shared" si="332"/>
        <v>0</v>
      </c>
      <c r="F2264" s="95"/>
      <c r="G2264" s="95"/>
      <c r="H2264" s="95"/>
      <c r="I2264" s="93">
        <f t="shared" si="333"/>
        <v>0</v>
      </c>
      <c r="J2264" s="95"/>
      <c r="K2264" s="95"/>
      <c r="L2264" s="95"/>
      <c r="M2264" s="93">
        <f t="shared" si="334"/>
        <v>0</v>
      </c>
      <c r="N2264" s="95"/>
      <c r="O2264" s="95"/>
      <c r="P2264" s="95"/>
      <c r="Q2264" s="55" t="e">
        <f t="shared" si="335"/>
        <v>#DIV/0!</v>
      </c>
      <c r="R2264" s="55" t="e">
        <f t="shared" si="336"/>
        <v>#DIV/0!</v>
      </c>
      <c r="S2264" s="55" t="e">
        <f t="shared" si="337"/>
        <v>#DIV/0!</v>
      </c>
      <c r="T2264" s="55" t="e">
        <f t="shared" si="338"/>
        <v>#DIV/0!</v>
      </c>
      <c r="U2264" s="33" t="e">
        <f>M2264/#REF!%</f>
        <v>#REF!</v>
      </c>
    </row>
    <row r="2265" spans="1:21" ht="27.6" hidden="1" x14ac:dyDescent="0.3">
      <c r="A2265" s="76"/>
      <c r="B2265" s="34" t="s">
        <v>208</v>
      </c>
      <c r="C2265" s="39" t="s">
        <v>182</v>
      </c>
      <c r="D2265" s="95"/>
      <c r="E2265" s="93">
        <f t="shared" si="332"/>
        <v>0</v>
      </c>
      <c r="F2265" s="95"/>
      <c r="G2265" s="95"/>
      <c r="H2265" s="95"/>
      <c r="I2265" s="93">
        <f t="shared" si="333"/>
        <v>0</v>
      </c>
      <c r="J2265" s="95"/>
      <c r="K2265" s="95"/>
      <c r="L2265" s="95"/>
      <c r="M2265" s="93">
        <f t="shared" si="334"/>
        <v>0</v>
      </c>
      <c r="N2265" s="95"/>
      <c r="O2265" s="95"/>
      <c r="P2265" s="95"/>
      <c r="Q2265" s="55" t="e">
        <f t="shared" si="335"/>
        <v>#DIV/0!</v>
      </c>
      <c r="R2265" s="55" t="e">
        <f t="shared" si="336"/>
        <v>#DIV/0!</v>
      </c>
      <c r="S2265" s="55" t="e">
        <f t="shared" si="337"/>
        <v>#DIV/0!</v>
      </c>
      <c r="T2265" s="55" t="e">
        <f t="shared" si="338"/>
        <v>#DIV/0!</v>
      </c>
      <c r="U2265" s="33" t="e">
        <f>M2265/#REF!%</f>
        <v>#REF!</v>
      </c>
    </row>
    <row r="2266" spans="1:21" ht="82.8" hidden="1" x14ac:dyDescent="0.3">
      <c r="A2266" s="76"/>
      <c r="B2266" s="34" t="s">
        <v>209</v>
      </c>
      <c r="C2266" s="39" t="s">
        <v>183</v>
      </c>
      <c r="D2266" s="95"/>
      <c r="E2266" s="93">
        <f t="shared" si="332"/>
        <v>0</v>
      </c>
      <c r="F2266" s="95"/>
      <c r="G2266" s="95"/>
      <c r="H2266" s="95"/>
      <c r="I2266" s="93">
        <f t="shared" si="333"/>
        <v>0</v>
      </c>
      <c r="J2266" s="95"/>
      <c r="K2266" s="95"/>
      <c r="L2266" s="95"/>
      <c r="M2266" s="93">
        <f t="shared" si="334"/>
        <v>0</v>
      </c>
      <c r="N2266" s="95"/>
      <c r="O2266" s="95"/>
      <c r="P2266" s="95"/>
      <c r="Q2266" s="55" t="e">
        <f t="shared" si="335"/>
        <v>#DIV/0!</v>
      </c>
      <c r="R2266" s="55" t="e">
        <f t="shared" si="336"/>
        <v>#DIV/0!</v>
      </c>
      <c r="S2266" s="55" t="e">
        <f t="shared" si="337"/>
        <v>#DIV/0!</v>
      </c>
      <c r="T2266" s="55" t="e">
        <f t="shared" si="338"/>
        <v>#DIV/0!</v>
      </c>
      <c r="U2266" s="33" t="e">
        <f>M2266/#REF!%</f>
        <v>#REF!</v>
      </c>
    </row>
    <row r="2267" spans="1:21" ht="151.80000000000001" hidden="1" x14ac:dyDescent="0.3">
      <c r="A2267" s="76"/>
      <c r="B2267" s="34" t="s">
        <v>210</v>
      </c>
      <c r="C2267" s="39" t="s">
        <v>285</v>
      </c>
      <c r="D2267" s="95"/>
      <c r="E2267" s="93">
        <f t="shared" si="332"/>
        <v>0</v>
      </c>
      <c r="F2267" s="95"/>
      <c r="G2267" s="95"/>
      <c r="H2267" s="95"/>
      <c r="I2267" s="93">
        <f t="shared" si="333"/>
        <v>0</v>
      </c>
      <c r="J2267" s="95"/>
      <c r="K2267" s="95"/>
      <c r="L2267" s="95"/>
      <c r="M2267" s="93">
        <f t="shared" si="334"/>
        <v>0</v>
      </c>
      <c r="N2267" s="95"/>
      <c r="O2267" s="95"/>
      <c r="P2267" s="95"/>
      <c r="Q2267" s="55" t="e">
        <f t="shared" si="335"/>
        <v>#DIV/0!</v>
      </c>
      <c r="R2267" s="55" t="e">
        <f t="shared" si="336"/>
        <v>#DIV/0!</v>
      </c>
      <c r="S2267" s="55" t="e">
        <f t="shared" si="337"/>
        <v>#DIV/0!</v>
      </c>
      <c r="T2267" s="55" t="e">
        <f t="shared" si="338"/>
        <v>#DIV/0!</v>
      </c>
      <c r="U2267" s="33" t="e">
        <f>M2267/#REF!%</f>
        <v>#REF!</v>
      </c>
    </row>
    <row r="2268" spans="1:21" ht="41.4" hidden="1" x14ac:dyDescent="0.3">
      <c r="A2268" s="76"/>
      <c r="B2268" s="34" t="s">
        <v>211</v>
      </c>
      <c r="C2268" s="39" t="s">
        <v>286</v>
      </c>
      <c r="D2268" s="95"/>
      <c r="E2268" s="93">
        <f t="shared" si="332"/>
        <v>0</v>
      </c>
      <c r="F2268" s="95"/>
      <c r="G2268" s="95"/>
      <c r="H2268" s="95"/>
      <c r="I2268" s="93">
        <f t="shared" si="333"/>
        <v>0</v>
      </c>
      <c r="J2268" s="95"/>
      <c r="K2268" s="95"/>
      <c r="L2268" s="95"/>
      <c r="M2268" s="93">
        <f t="shared" si="334"/>
        <v>0</v>
      </c>
      <c r="N2268" s="95"/>
      <c r="O2268" s="95"/>
      <c r="P2268" s="95"/>
      <c r="Q2268" s="55" t="e">
        <f t="shared" si="335"/>
        <v>#DIV/0!</v>
      </c>
      <c r="R2268" s="55" t="e">
        <f t="shared" si="336"/>
        <v>#DIV/0!</v>
      </c>
      <c r="S2268" s="55" t="e">
        <f t="shared" si="337"/>
        <v>#DIV/0!</v>
      </c>
      <c r="T2268" s="55" t="e">
        <f t="shared" si="338"/>
        <v>#DIV/0!</v>
      </c>
      <c r="U2268" s="33" t="e">
        <f>M2268/#REF!%</f>
        <v>#REF!</v>
      </c>
    </row>
    <row r="2269" spans="1:21" ht="41.4" hidden="1" x14ac:dyDescent="0.3">
      <c r="A2269" s="76"/>
      <c r="B2269" s="34" t="s">
        <v>212</v>
      </c>
      <c r="C2269" s="39" t="s">
        <v>287</v>
      </c>
      <c r="D2269" s="95"/>
      <c r="E2269" s="93">
        <f t="shared" si="332"/>
        <v>0</v>
      </c>
      <c r="F2269" s="95"/>
      <c r="G2269" s="95"/>
      <c r="H2269" s="95"/>
      <c r="I2269" s="93">
        <f t="shared" si="333"/>
        <v>0</v>
      </c>
      <c r="J2269" s="95"/>
      <c r="K2269" s="95"/>
      <c r="L2269" s="95"/>
      <c r="M2269" s="93">
        <f t="shared" si="334"/>
        <v>0</v>
      </c>
      <c r="N2269" s="95"/>
      <c r="O2269" s="95"/>
      <c r="P2269" s="95"/>
      <c r="Q2269" s="55" t="e">
        <f t="shared" si="335"/>
        <v>#DIV/0!</v>
      </c>
      <c r="R2269" s="55" t="e">
        <f t="shared" si="336"/>
        <v>#DIV/0!</v>
      </c>
      <c r="S2269" s="55" t="e">
        <f t="shared" si="337"/>
        <v>#DIV/0!</v>
      </c>
      <c r="T2269" s="55" t="e">
        <f t="shared" si="338"/>
        <v>#DIV/0!</v>
      </c>
      <c r="U2269" s="33" t="e">
        <f>M2269/#REF!%</f>
        <v>#REF!</v>
      </c>
    </row>
    <row r="2270" spans="1:21" ht="41.4" hidden="1" x14ac:dyDescent="0.3">
      <c r="A2270" s="76"/>
      <c r="B2270" s="34" t="s">
        <v>213</v>
      </c>
      <c r="C2270" s="39" t="s">
        <v>288</v>
      </c>
      <c r="D2270" s="95"/>
      <c r="E2270" s="93">
        <f t="shared" si="332"/>
        <v>0</v>
      </c>
      <c r="F2270" s="95"/>
      <c r="G2270" s="95"/>
      <c r="H2270" s="95"/>
      <c r="I2270" s="93">
        <f t="shared" si="333"/>
        <v>0</v>
      </c>
      <c r="J2270" s="95"/>
      <c r="K2270" s="95"/>
      <c r="L2270" s="95"/>
      <c r="M2270" s="93">
        <f t="shared" si="334"/>
        <v>0</v>
      </c>
      <c r="N2270" s="95"/>
      <c r="O2270" s="95"/>
      <c r="P2270" s="95"/>
      <c r="Q2270" s="55" t="e">
        <f t="shared" si="335"/>
        <v>#DIV/0!</v>
      </c>
      <c r="R2270" s="55" t="e">
        <f t="shared" si="336"/>
        <v>#DIV/0!</v>
      </c>
      <c r="S2270" s="55" t="e">
        <f t="shared" si="337"/>
        <v>#DIV/0!</v>
      </c>
      <c r="T2270" s="55" t="e">
        <f t="shared" si="338"/>
        <v>#DIV/0!</v>
      </c>
      <c r="U2270" s="33" t="e">
        <f>M2270/#REF!%</f>
        <v>#REF!</v>
      </c>
    </row>
    <row r="2271" spans="1:21" ht="27.6" hidden="1" x14ac:dyDescent="0.3">
      <c r="A2271" s="76"/>
      <c r="B2271" s="34" t="s">
        <v>214</v>
      </c>
      <c r="C2271" s="39" t="s">
        <v>289</v>
      </c>
      <c r="D2271" s="95"/>
      <c r="E2271" s="93">
        <f t="shared" si="332"/>
        <v>0</v>
      </c>
      <c r="F2271" s="95"/>
      <c r="G2271" s="95"/>
      <c r="H2271" s="95"/>
      <c r="I2271" s="93">
        <f t="shared" si="333"/>
        <v>0</v>
      </c>
      <c r="J2271" s="95"/>
      <c r="K2271" s="95"/>
      <c r="L2271" s="95"/>
      <c r="M2271" s="93">
        <f t="shared" si="334"/>
        <v>0</v>
      </c>
      <c r="N2271" s="95"/>
      <c r="O2271" s="95"/>
      <c r="P2271" s="95"/>
      <c r="Q2271" s="55" t="e">
        <f t="shared" si="335"/>
        <v>#DIV/0!</v>
      </c>
      <c r="R2271" s="55" t="e">
        <f t="shared" si="336"/>
        <v>#DIV/0!</v>
      </c>
      <c r="S2271" s="55" t="e">
        <f t="shared" si="337"/>
        <v>#DIV/0!</v>
      </c>
      <c r="T2271" s="55" t="e">
        <f t="shared" si="338"/>
        <v>#DIV/0!</v>
      </c>
      <c r="U2271" s="33" t="e">
        <f>M2271/#REF!%</f>
        <v>#REF!</v>
      </c>
    </row>
    <row r="2272" spans="1:21" ht="41.4" hidden="1" x14ac:dyDescent="0.3">
      <c r="A2272" s="76"/>
      <c r="B2272" s="34" t="s">
        <v>215</v>
      </c>
      <c r="C2272" s="39" t="s">
        <v>290</v>
      </c>
      <c r="D2272" s="95"/>
      <c r="E2272" s="93">
        <f t="shared" si="332"/>
        <v>0</v>
      </c>
      <c r="F2272" s="95"/>
      <c r="G2272" s="95"/>
      <c r="H2272" s="95"/>
      <c r="I2272" s="93">
        <f t="shared" si="333"/>
        <v>0</v>
      </c>
      <c r="J2272" s="95"/>
      <c r="K2272" s="95"/>
      <c r="L2272" s="95"/>
      <c r="M2272" s="93">
        <f t="shared" si="334"/>
        <v>0</v>
      </c>
      <c r="N2272" s="95"/>
      <c r="O2272" s="95"/>
      <c r="P2272" s="95"/>
      <c r="Q2272" s="55" t="e">
        <f t="shared" si="335"/>
        <v>#DIV/0!</v>
      </c>
      <c r="R2272" s="55" t="e">
        <f t="shared" si="336"/>
        <v>#DIV/0!</v>
      </c>
      <c r="S2272" s="55" t="e">
        <f t="shared" si="337"/>
        <v>#DIV/0!</v>
      </c>
      <c r="T2272" s="55" t="e">
        <f t="shared" si="338"/>
        <v>#DIV/0!</v>
      </c>
      <c r="U2272" s="33" t="e">
        <f>M2272/#REF!%</f>
        <v>#REF!</v>
      </c>
    </row>
    <row r="2273" spans="1:21" ht="55.2" hidden="1" x14ac:dyDescent="0.3">
      <c r="A2273" s="76"/>
      <c r="B2273" s="34" t="s">
        <v>216</v>
      </c>
      <c r="C2273" s="39" t="s">
        <v>291</v>
      </c>
      <c r="D2273" s="95"/>
      <c r="E2273" s="93">
        <f t="shared" si="332"/>
        <v>0</v>
      </c>
      <c r="F2273" s="95"/>
      <c r="G2273" s="95"/>
      <c r="H2273" s="95"/>
      <c r="I2273" s="93">
        <f t="shared" si="333"/>
        <v>0</v>
      </c>
      <c r="J2273" s="95"/>
      <c r="K2273" s="95"/>
      <c r="L2273" s="95"/>
      <c r="M2273" s="93">
        <f t="shared" si="334"/>
        <v>0</v>
      </c>
      <c r="N2273" s="95"/>
      <c r="O2273" s="95"/>
      <c r="P2273" s="95"/>
      <c r="Q2273" s="55" t="e">
        <f t="shared" si="335"/>
        <v>#DIV/0!</v>
      </c>
      <c r="R2273" s="55" t="e">
        <f t="shared" si="336"/>
        <v>#DIV/0!</v>
      </c>
      <c r="S2273" s="55" t="e">
        <f t="shared" si="337"/>
        <v>#DIV/0!</v>
      </c>
      <c r="T2273" s="55" t="e">
        <f t="shared" si="338"/>
        <v>#DIV/0!</v>
      </c>
      <c r="U2273" s="33" t="e">
        <f>M2273/#REF!%</f>
        <v>#REF!</v>
      </c>
    </row>
    <row r="2274" spans="1:21" ht="27.6" hidden="1" x14ac:dyDescent="0.3">
      <c r="A2274" s="76"/>
      <c r="B2274" s="34" t="s">
        <v>217</v>
      </c>
      <c r="C2274" s="39" t="s">
        <v>292</v>
      </c>
      <c r="D2274" s="95"/>
      <c r="E2274" s="93">
        <f t="shared" si="332"/>
        <v>0</v>
      </c>
      <c r="F2274" s="95"/>
      <c r="G2274" s="95"/>
      <c r="H2274" s="95"/>
      <c r="I2274" s="93">
        <f t="shared" si="333"/>
        <v>0</v>
      </c>
      <c r="J2274" s="95"/>
      <c r="K2274" s="95"/>
      <c r="L2274" s="95"/>
      <c r="M2274" s="93">
        <f t="shared" si="334"/>
        <v>0</v>
      </c>
      <c r="N2274" s="95"/>
      <c r="O2274" s="95"/>
      <c r="P2274" s="95"/>
      <c r="Q2274" s="55" t="e">
        <f t="shared" si="335"/>
        <v>#DIV/0!</v>
      </c>
      <c r="R2274" s="55" t="e">
        <f t="shared" si="336"/>
        <v>#DIV/0!</v>
      </c>
      <c r="S2274" s="55" t="e">
        <f t="shared" si="337"/>
        <v>#DIV/0!</v>
      </c>
      <c r="T2274" s="55" t="e">
        <f t="shared" si="338"/>
        <v>#DIV/0!</v>
      </c>
      <c r="U2274" s="33" t="e">
        <f>M2274/#REF!%</f>
        <v>#REF!</v>
      </c>
    </row>
    <row r="2275" spans="1:21" ht="27.6" hidden="1" x14ac:dyDescent="0.3">
      <c r="A2275" s="76"/>
      <c r="B2275" s="34" t="s">
        <v>218</v>
      </c>
      <c r="C2275" s="39" t="s">
        <v>293</v>
      </c>
      <c r="D2275" s="95"/>
      <c r="E2275" s="93">
        <f t="shared" si="332"/>
        <v>0</v>
      </c>
      <c r="F2275" s="95"/>
      <c r="G2275" s="95"/>
      <c r="H2275" s="95"/>
      <c r="I2275" s="93">
        <f t="shared" si="333"/>
        <v>0</v>
      </c>
      <c r="J2275" s="95"/>
      <c r="K2275" s="95"/>
      <c r="L2275" s="95"/>
      <c r="M2275" s="93">
        <f t="shared" si="334"/>
        <v>0</v>
      </c>
      <c r="N2275" s="95"/>
      <c r="O2275" s="95"/>
      <c r="P2275" s="95"/>
      <c r="Q2275" s="55" t="e">
        <f t="shared" si="335"/>
        <v>#DIV/0!</v>
      </c>
      <c r="R2275" s="55" t="e">
        <f t="shared" si="336"/>
        <v>#DIV/0!</v>
      </c>
      <c r="S2275" s="55" t="e">
        <f t="shared" si="337"/>
        <v>#DIV/0!</v>
      </c>
      <c r="T2275" s="55" t="e">
        <f t="shared" si="338"/>
        <v>#DIV/0!</v>
      </c>
      <c r="U2275" s="33" t="e">
        <f>M2275/#REF!%</f>
        <v>#REF!</v>
      </c>
    </row>
    <row r="2276" spans="1:21" ht="27.6" hidden="1" x14ac:dyDescent="0.3">
      <c r="A2276" s="76"/>
      <c r="B2276" s="34" t="s">
        <v>219</v>
      </c>
      <c r="C2276" s="39" t="s">
        <v>294</v>
      </c>
      <c r="D2276" s="95"/>
      <c r="E2276" s="93">
        <f t="shared" si="332"/>
        <v>0</v>
      </c>
      <c r="F2276" s="95"/>
      <c r="G2276" s="95"/>
      <c r="H2276" s="95"/>
      <c r="I2276" s="93">
        <f t="shared" si="333"/>
        <v>0</v>
      </c>
      <c r="J2276" s="95"/>
      <c r="K2276" s="95"/>
      <c r="L2276" s="95"/>
      <c r="M2276" s="93">
        <f t="shared" si="334"/>
        <v>0</v>
      </c>
      <c r="N2276" s="95"/>
      <c r="O2276" s="95"/>
      <c r="P2276" s="95"/>
      <c r="Q2276" s="55" t="e">
        <f t="shared" si="335"/>
        <v>#DIV/0!</v>
      </c>
      <c r="R2276" s="55" t="e">
        <f t="shared" si="336"/>
        <v>#DIV/0!</v>
      </c>
      <c r="S2276" s="55" t="e">
        <f t="shared" si="337"/>
        <v>#DIV/0!</v>
      </c>
      <c r="T2276" s="55" t="e">
        <f t="shared" si="338"/>
        <v>#DIV/0!</v>
      </c>
      <c r="U2276" s="33" t="e">
        <f>M2276/#REF!%</f>
        <v>#REF!</v>
      </c>
    </row>
    <row r="2277" spans="1:21" ht="69" hidden="1" x14ac:dyDescent="0.3">
      <c r="A2277" s="76"/>
      <c r="B2277" s="34" t="s">
        <v>220</v>
      </c>
      <c r="C2277" s="39" t="s">
        <v>295</v>
      </c>
      <c r="D2277" s="95"/>
      <c r="E2277" s="93">
        <f t="shared" si="332"/>
        <v>0</v>
      </c>
      <c r="F2277" s="95"/>
      <c r="G2277" s="95"/>
      <c r="H2277" s="95"/>
      <c r="I2277" s="93">
        <f t="shared" si="333"/>
        <v>0</v>
      </c>
      <c r="J2277" s="95"/>
      <c r="K2277" s="95"/>
      <c r="L2277" s="95"/>
      <c r="M2277" s="93">
        <f t="shared" si="334"/>
        <v>0</v>
      </c>
      <c r="N2277" s="95"/>
      <c r="O2277" s="95"/>
      <c r="P2277" s="95"/>
      <c r="Q2277" s="55" t="e">
        <f t="shared" si="335"/>
        <v>#DIV/0!</v>
      </c>
      <c r="R2277" s="55" t="e">
        <f t="shared" si="336"/>
        <v>#DIV/0!</v>
      </c>
      <c r="S2277" s="55" t="e">
        <f t="shared" si="337"/>
        <v>#DIV/0!</v>
      </c>
      <c r="T2277" s="55" t="e">
        <f t="shared" si="338"/>
        <v>#DIV/0!</v>
      </c>
      <c r="U2277" s="33" t="e">
        <f>M2277/#REF!%</f>
        <v>#REF!</v>
      </c>
    </row>
    <row r="2278" spans="1:21" ht="27.6" hidden="1" x14ac:dyDescent="0.3">
      <c r="A2278" s="76"/>
      <c r="B2278" s="34" t="s">
        <v>221</v>
      </c>
      <c r="C2278" s="39" t="s">
        <v>296</v>
      </c>
      <c r="D2278" s="95"/>
      <c r="E2278" s="93">
        <f t="shared" si="332"/>
        <v>0</v>
      </c>
      <c r="F2278" s="95"/>
      <c r="G2278" s="95"/>
      <c r="H2278" s="95"/>
      <c r="I2278" s="93">
        <f t="shared" si="333"/>
        <v>0</v>
      </c>
      <c r="J2278" s="95"/>
      <c r="K2278" s="95"/>
      <c r="L2278" s="95"/>
      <c r="M2278" s="93">
        <f t="shared" si="334"/>
        <v>0</v>
      </c>
      <c r="N2278" s="95"/>
      <c r="O2278" s="95"/>
      <c r="P2278" s="95"/>
      <c r="Q2278" s="55" t="e">
        <f t="shared" si="335"/>
        <v>#DIV/0!</v>
      </c>
      <c r="R2278" s="55" t="e">
        <f t="shared" si="336"/>
        <v>#DIV/0!</v>
      </c>
      <c r="S2278" s="55" t="e">
        <f t="shared" si="337"/>
        <v>#DIV/0!</v>
      </c>
      <c r="T2278" s="55" t="e">
        <f t="shared" si="338"/>
        <v>#DIV/0!</v>
      </c>
      <c r="U2278" s="33" t="e">
        <f>M2278/#REF!%</f>
        <v>#REF!</v>
      </c>
    </row>
    <row r="2279" spans="1:21" ht="27.6" hidden="1" x14ac:dyDescent="0.3">
      <c r="A2279" s="76"/>
      <c r="B2279" s="34" t="s">
        <v>222</v>
      </c>
      <c r="C2279" s="38" t="s">
        <v>297</v>
      </c>
      <c r="D2279" s="95"/>
      <c r="E2279" s="93">
        <f t="shared" si="332"/>
        <v>0</v>
      </c>
      <c r="F2279" s="95"/>
      <c r="G2279" s="95"/>
      <c r="H2279" s="95"/>
      <c r="I2279" s="93">
        <f t="shared" si="333"/>
        <v>0</v>
      </c>
      <c r="J2279" s="95"/>
      <c r="K2279" s="95"/>
      <c r="L2279" s="95"/>
      <c r="M2279" s="93">
        <f t="shared" si="334"/>
        <v>0</v>
      </c>
      <c r="N2279" s="95"/>
      <c r="O2279" s="95"/>
      <c r="P2279" s="95"/>
      <c r="Q2279" s="55" t="e">
        <f t="shared" si="335"/>
        <v>#DIV/0!</v>
      </c>
      <c r="R2279" s="55" t="e">
        <f t="shared" si="336"/>
        <v>#DIV/0!</v>
      </c>
      <c r="S2279" s="55" t="e">
        <f t="shared" si="337"/>
        <v>#DIV/0!</v>
      </c>
      <c r="T2279" s="55" t="e">
        <f t="shared" si="338"/>
        <v>#DIV/0!</v>
      </c>
      <c r="U2279" s="33" t="e">
        <f>M2279/#REF!%</f>
        <v>#REF!</v>
      </c>
    </row>
    <row r="2280" spans="1:21" ht="13.8" hidden="1" x14ac:dyDescent="0.3">
      <c r="A2280" s="76"/>
      <c r="B2280" s="34" t="s">
        <v>223</v>
      </c>
      <c r="C2280" s="38" t="s">
        <v>298</v>
      </c>
      <c r="D2280" s="95"/>
      <c r="E2280" s="93">
        <f t="shared" si="332"/>
        <v>0</v>
      </c>
      <c r="F2280" s="95"/>
      <c r="G2280" s="95"/>
      <c r="H2280" s="95"/>
      <c r="I2280" s="93">
        <f t="shared" si="333"/>
        <v>0</v>
      </c>
      <c r="J2280" s="95"/>
      <c r="K2280" s="95"/>
      <c r="L2280" s="95"/>
      <c r="M2280" s="93">
        <f t="shared" si="334"/>
        <v>0</v>
      </c>
      <c r="N2280" s="95"/>
      <c r="O2280" s="95"/>
      <c r="P2280" s="95"/>
      <c r="Q2280" s="55" t="e">
        <f t="shared" si="335"/>
        <v>#DIV/0!</v>
      </c>
      <c r="R2280" s="55" t="e">
        <f t="shared" si="336"/>
        <v>#DIV/0!</v>
      </c>
      <c r="S2280" s="55" t="e">
        <f t="shared" si="337"/>
        <v>#DIV/0!</v>
      </c>
      <c r="T2280" s="55" t="e">
        <f t="shared" si="338"/>
        <v>#DIV/0!</v>
      </c>
      <c r="U2280" s="33" t="e">
        <f>M2280/#REF!%</f>
        <v>#REF!</v>
      </c>
    </row>
    <row r="2281" spans="1:21" ht="13.8" hidden="1" x14ac:dyDescent="0.3">
      <c r="A2281" s="76"/>
      <c r="B2281" s="34" t="s">
        <v>224</v>
      </c>
      <c r="C2281" s="38" t="s">
        <v>324</v>
      </c>
      <c r="D2281" s="95"/>
      <c r="E2281" s="93">
        <f t="shared" si="332"/>
        <v>0</v>
      </c>
      <c r="F2281" s="95"/>
      <c r="G2281" s="95"/>
      <c r="H2281" s="95"/>
      <c r="I2281" s="93">
        <f t="shared" si="333"/>
        <v>0</v>
      </c>
      <c r="J2281" s="95"/>
      <c r="K2281" s="95"/>
      <c r="L2281" s="95"/>
      <c r="M2281" s="93">
        <f t="shared" si="334"/>
        <v>0</v>
      </c>
      <c r="N2281" s="95"/>
      <c r="O2281" s="95"/>
      <c r="P2281" s="95"/>
      <c r="Q2281" s="55" t="e">
        <f t="shared" si="335"/>
        <v>#DIV/0!</v>
      </c>
      <c r="R2281" s="55" t="e">
        <f t="shared" si="336"/>
        <v>#DIV/0!</v>
      </c>
      <c r="S2281" s="55" t="e">
        <f t="shared" si="337"/>
        <v>#DIV/0!</v>
      </c>
      <c r="T2281" s="55" t="e">
        <f t="shared" si="338"/>
        <v>#DIV/0!</v>
      </c>
      <c r="U2281" s="33" t="e">
        <f>M2281/#REF!%</f>
        <v>#REF!</v>
      </c>
    </row>
    <row r="2282" spans="1:21" ht="55.2" hidden="1" x14ac:dyDescent="0.3">
      <c r="A2282" s="76"/>
      <c r="B2282" s="34" t="s">
        <v>225</v>
      </c>
      <c r="C2282" s="38" t="s">
        <v>325</v>
      </c>
      <c r="D2282" s="95"/>
      <c r="E2282" s="93">
        <f t="shared" si="332"/>
        <v>0</v>
      </c>
      <c r="F2282" s="95"/>
      <c r="G2282" s="95"/>
      <c r="H2282" s="95"/>
      <c r="I2282" s="93">
        <f t="shared" si="333"/>
        <v>0</v>
      </c>
      <c r="J2282" s="95"/>
      <c r="K2282" s="95"/>
      <c r="L2282" s="95"/>
      <c r="M2282" s="93">
        <f t="shared" si="334"/>
        <v>0</v>
      </c>
      <c r="N2282" s="95"/>
      <c r="O2282" s="95"/>
      <c r="P2282" s="95"/>
      <c r="Q2282" s="55" t="e">
        <f t="shared" si="335"/>
        <v>#DIV/0!</v>
      </c>
      <c r="R2282" s="55" t="e">
        <f t="shared" si="336"/>
        <v>#DIV/0!</v>
      </c>
      <c r="S2282" s="55" t="e">
        <f t="shared" si="337"/>
        <v>#DIV/0!</v>
      </c>
      <c r="T2282" s="55" t="e">
        <f t="shared" si="338"/>
        <v>#DIV/0!</v>
      </c>
      <c r="U2282" s="33" t="e">
        <f>M2282/#REF!%</f>
        <v>#REF!</v>
      </c>
    </row>
    <row r="2283" spans="1:21" ht="55.2" hidden="1" x14ac:dyDescent="0.3">
      <c r="A2283" s="76"/>
      <c r="B2283" s="34" t="s">
        <v>226</v>
      </c>
      <c r="C2283" s="38" t="s">
        <v>326</v>
      </c>
      <c r="D2283" s="95"/>
      <c r="E2283" s="93">
        <f t="shared" si="332"/>
        <v>0</v>
      </c>
      <c r="F2283" s="95"/>
      <c r="G2283" s="95"/>
      <c r="H2283" s="95"/>
      <c r="I2283" s="93">
        <f t="shared" si="333"/>
        <v>0</v>
      </c>
      <c r="J2283" s="95"/>
      <c r="K2283" s="95"/>
      <c r="L2283" s="95"/>
      <c r="M2283" s="93">
        <f t="shared" si="334"/>
        <v>0</v>
      </c>
      <c r="N2283" s="95"/>
      <c r="O2283" s="95"/>
      <c r="P2283" s="95"/>
      <c r="Q2283" s="55" t="e">
        <f t="shared" si="335"/>
        <v>#DIV/0!</v>
      </c>
      <c r="R2283" s="55" t="e">
        <f t="shared" si="336"/>
        <v>#DIV/0!</v>
      </c>
      <c r="S2283" s="55" t="e">
        <f t="shared" si="337"/>
        <v>#DIV/0!</v>
      </c>
      <c r="T2283" s="55" t="e">
        <f t="shared" si="338"/>
        <v>#DIV/0!</v>
      </c>
      <c r="U2283" s="33" t="e">
        <f>M2283/#REF!%</f>
        <v>#REF!</v>
      </c>
    </row>
    <row r="2284" spans="1:21" ht="41.4" hidden="1" x14ac:dyDescent="0.3">
      <c r="A2284" s="76"/>
      <c r="B2284" s="34" t="s">
        <v>227</v>
      </c>
      <c r="C2284" s="39" t="s">
        <v>327</v>
      </c>
      <c r="D2284" s="95"/>
      <c r="E2284" s="93">
        <f t="shared" si="332"/>
        <v>0</v>
      </c>
      <c r="F2284" s="95"/>
      <c r="G2284" s="95"/>
      <c r="H2284" s="95"/>
      <c r="I2284" s="93">
        <f t="shared" si="333"/>
        <v>0</v>
      </c>
      <c r="J2284" s="95"/>
      <c r="K2284" s="95"/>
      <c r="L2284" s="95"/>
      <c r="M2284" s="93">
        <f t="shared" si="334"/>
        <v>0</v>
      </c>
      <c r="N2284" s="95"/>
      <c r="O2284" s="95"/>
      <c r="P2284" s="95"/>
      <c r="Q2284" s="55" t="e">
        <f t="shared" si="335"/>
        <v>#DIV/0!</v>
      </c>
      <c r="R2284" s="55" t="e">
        <f t="shared" si="336"/>
        <v>#DIV/0!</v>
      </c>
      <c r="S2284" s="55" t="e">
        <f t="shared" si="337"/>
        <v>#DIV/0!</v>
      </c>
      <c r="T2284" s="55" t="e">
        <f t="shared" si="338"/>
        <v>#DIV/0!</v>
      </c>
      <c r="U2284" s="33" t="e">
        <f>M2284/#REF!%</f>
        <v>#REF!</v>
      </c>
    </row>
    <row r="2285" spans="1:21" ht="27.6" hidden="1" x14ac:dyDescent="0.3">
      <c r="A2285" s="76"/>
      <c r="B2285" s="34" t="s">
        <v>228</v>
      </c>
      <c r="C2285" s="39" t="s">
        <v>328</v>
      </c>
      <c r="D2285" s="95"/>
      <c r="E2285" s="93">
        <f t="shared" si="332"/>
        <v>0</v>
      </c>
      <c r="F2285" s="95"/>
      <c r="G2285" s="95"/>
      <c r="H2285" s="95"/>
      <c r="I2285" s="93">
        <f t="shared" si="333"/>
        <v>0</v>
      </c>
      <c r="J2285" s="95"/>
      <c r="K2285" s="95"/>
      <c r="L2285" s="95"/>
      <c r="M2285" s="93">
        <f t="shared" si="334"/>
        <v>0</v>
      </c>
      <c r="N2285" s="95"/>
      <c r="O2285" s="95"/>
      <c r="P2285" s="95"/>
      <c r="Q2285" s="55" t="e">
        <f t="shared" si="335"/>
        <v>#DIV/0!</v>
      </c>
      <c r="R2285" s="55" t="e">
        <f t="shared" si="336"/>
        <v>#DIV/0!</v>
      </c>
      <c r="S2285" s="55" t="e">
        <f t="shared" si="337"/>
        <v>#DIV/0!</v>
      </c>
      <c r="T2285" s="55" t="e">
        <f t="shared" si="338"/>
        <v>#DIV/0!</v>
      </c>
      <c r="U2285" s="33" t="e">
        <f>M2285/#REF!%</f>
        <v>#REF!</v>
      </c>
    </row>
    <row r="2286" spans="1:21" ht="27.6" hidden="1" x14ac:dyDescent="0.3">
      <c r="A2286" s="76"/>
      <c r="B2286" s="34" t="s">
        <v>229</v>
      </c>
      <c r="C2286" s="39" t="s">
        <v>329</v>
      </c>
      <c r="D2286" s="95"/>
      <c r="E2286" s="93">
        <f t="shared" si="332"/>
        <v>0</v>
      </c>
      <c r="F2286" s="95"/>
      <c r="G2286" s="95"/>
      <c r="H2286" s="95"/>
      <c r="I2286" s="93">
        <f t="shared" si="333"/>
        <v>0</v>
      </c>
      <c r="J2286" s="95"/>
      <c r="K2286" s="95"/>
      <c r="L2286" s="95"/>
      <c r="M2286" s="93">
        <f t="shared" si="334"/>
        <v>0</v>
      </c>
      <c r="N2286" s="95"/>
      <c r="O2286" s="95"/>
      <c r="P2286" s="95"/>
      <c r="Q2286" s="55" t="e">
        <f t="shared" si="335"/>
        <v>#DIV/0!</v>
      </c>
      <c r="R2286" s="55" t="e">
        <f t="shared" si="336"/>
        <v>#DIV/0!</v>
      </c>
      <c r="S2286" s="55" t="e">
        <f t="shared" si="337"/>
        <v>#DIV/0!</v>
      </c>
      <c r="T2286" s="55" t="e">
        <f t="shared" si="338"/>
        <v>#DIV/0!</v>
      </c>
      <c r="U2286" s="33" t="e">
        <f>M2286/#REF!%</f>
        <v>#REF!</v>
      </c>
    </row>
    <row r="2287" spans="1:21" ht="55.2" hidden="1" x14ac:dyDescent="0.3">
      <c r="A2287" s="76"/>
      <c r="B2287" s="34" t="s">
        <v>230</v>
      </c>
      <c r="C2287" s="39" t="s">
        <v>330</v>
      </c>
      <c r="D2287" s="95"/>
      <c r="E2287" s="93">
        <f t="shared" si="332"/>
        <v>0</v>
      </c>
      <c r="F2287" s="95"/>
      <c r="G2287" s="95"/>
      <c r="H2287" s="95"/>
      <c r="I2287" s="93">
        <f t="shared" si="333"/>
        <v>0</v>
      </c>
      <c r="J2287" s="95"/>
      <c r="K2287" s="95"/>
      <c r="L2287" s="95"/>
      <c r="M2287" s="93">
        <f t="shared" si="334"/>
        <v>0</v>
      </c>
      <c r="N2287" s="95"/>
      <c r="O2287" s="95"/>
      <c r="P2287" s="95"/>
      <c r="Q2287" s="55" t="e">
        <f t="shared" si="335"/>
        <v>#DIV/0!</v>
      </c>
      <c r="R2287" s="55" t="e">
        <f t="shared" si="336"/>
        <v>#DIV/0!</v>
      </c>
      <c r="S2287" s="55" t="e">
        <f t="shared" si="337"/>
        <v>#DIV/0!</v>
      </c>
      <c r="T2287" s="55" t="e">
        <f t="shared" si="338"/>
        <v>#DIV/0!</v>
      </c>
      <c r="U2287" s="33" t="e">
        <f>M2287/#REF!%</f>
        <v>#REF!</v>
      </c>
    </row>
    <row r="2288" spans="1:21" ht="55.2" hidden="1" x14ac:dyDescent="0.3">
      <c r="A2288" s="76"/>
      <c r="B2288" s="34" t="s">
        <v>231</v>
      </c>
      <c r="C2288" s="39" t="s">
        <v>331</v>
      </c>
      <c r="D2288" s="95"/>
      <c r="E2288" s="93">
        <f t="shared" si="332"/>
        <v>0</v>
      </c>
      <c r="F2288" s="95"/>
      <c r="G2288" s="95"/>
      <c r="H2288" s="95"/>
      <c r="I2288" s="93">
        <f t="shared" si="333"/>
        <v>0</v>
      </c>
      <c r="J2288" s="95"/>
      <c r="K2288" s="95"/>
      <c r="L2288" s="95"/>
      <c r="M2288" s="93">
        <f t="shared" si="334"/>
        <v>0</v>
      </c>
      <c r="N2288" s="95"/>
      <c r="O2288" s="95"/>
      <c r="P2288" s="95"/>
      <c r="Q2288" s="55" t="e">
        <f t="shared" si="335"/>
        <v>#DIV/0!</v>
      </c>
      <c r="R2288" s="55" t="e">
        <f t="shared" si="336"/>
        <v>#DIV/0!</v>
      </c>
      <c r="S2288" s="55" t="e">
        <f t="shared" si="337"/>
        <v>#DIV/0!</v>
      </c>
      <c r="T2288" s="55" t="e">
        <f t="shared" si="338"/>
        <v>#DIV/0!</v>
      </c>
      <c r="U2288" s="33" t="e">
        <f>M2288/#REF!%</f>
        <v>#REF!</v>
      </c>
    </row>
    <row r="2289" spans="1:21" ht="82.8" hidden="1" x14ac:dyDescent="0.3">
      <c r="A2289" s="76"/>
      <c r="B2289" s="34" t="s">
        <v>232</v>
      </c>
      <c r="C2289" s="39" t="s">
        <v>332</v>
      </c>
      <c r="D2289" s="95"/>
      <c r="E2289" s="93">
        <f t="shared" si="332"/>
        <v>0</v>
      </c>
      <c r="F2289" s="95"/>
      <c r="G2289" s="95"/>
      <c r="H2289" s="95"/>
      <c r="I2289" s="93">
        <f t="shared" si="333"/>
        <v>0</v>
      </c>
      <c r="J2289" s="95"/>
      <c r="K2289" s="95"/>
      <c r="L2289" s="95"/>
      <c r="M2289" s="93">
        <f t="shared" si="334"/>
        <v>0</v>
      </c>
      <c r="N2289" s="95"/>
      <c r="O2289" s="95"/>
      <c r="P2289" s="95"/>
      <c r="Q2289" s="55" t="e">
        <f t="shared" si="335"/>
        <v>#DIV/0!</v>
      </c>
      <c r="R2289" s="55" t="e">
        <f t="shared" si="336"/>
        <v>#DIV/0!</v>
      </c>
      <c r="S2289" s="55" t="e">
        <f t="shared" si="337"/>
        <v>#DIV/0!</v>
      </c>
      <c r="T2289" s="55" t="e">
        <f t="shared" si="338"/>
        <v>#DIV/0!</v>
      </c>
      <c r="U2289" s="33" t="e">
        <f>M2289/#REF!%</f>
        <v>#REF!</v>
      </c>
    </row>
    <row r="2290" spans="1:21" ht="41.4" hidden="1" x14ac:dyDescent="0.3">
      <c r="A2290" s="76"/>
      <c r="B2290" s="34" t="s">
        <v>233</v>
      </c>
      <c r="C2290" s="38" t="s">
        <v>333</v>
      </c>
      <c r="D2290" s="95"/>
      <c r="E2290" s="93">
        <f t="shared" si="332"/>
        <v>0</v>
      </c>
      <c r="F2290" s="95"/>
      <c r="G2290" s="95"/>
      <c r="H2290" s="95"/>
      <c r="I2290" s="93">
        <f t="shared" si="333"/>
        <v>0</v>
      </c>
      <c r="J2290" s="95"/>
      <c r="K2290" s="95"/>
      <c r="L2290" s="95"/>
      <c r="M2290" s="93">
        <f t="shared" si="334"/>
        <v>0</v>
      </c>
      <c r="N2290" s="95"/>
      <c r="O2290" s="95"/>
      <c r="P2290" s="95"/>
      <c r="Q2290" s="55" t="e">
        <f t="shared" si="335"/>
        <v>#DIV/0!</v>
      </c>
      <c r="R2290" s="55" t="e">
        <f t="shared" si="336"/>
        <v>#DIV/0!</v>
      </c>
      <c r="S2290" s="55" t="e">
        <f t="shared" si="337"/>
        <v>#DIV/0!</v>
      </c>
      <c r="T2290" s="55" t="e">
        <f t="shared" si="338"/>
        <v>#DIV/0!</v>
      </c>
      <c r="U2290" s="33" t="e">
        <f>M2290/#REF!%</f>
        <v>#REF!</v>
      </c>
    </row>
    <row r="2291" spans="1:21" ht="41.4" hidden="1" x14ac:dyDescent="0.3">
      <c r="A2291" s="76"/>
      <c r="B2291" s="34" t="s">
        <v>234</v>
      </c>
      <c r="C2291" s="38" t="s">
        <v>334</v>
      </c>
      <c r="D2291" s="95"/>
      <c r="E2291" s="93">
        <f t="shared" si="332"/>
        <v>0</v>
      </c>
      <c r="F2291" s="95"/>
      <c r="G2291" s="95"/>
      <c r="H2291" s="95"/>
      <c r="I2291" s="93">
        <f t="shared" si="333"/>
        <v>0</v>
      </c>
      <c r="J2291" s="95"/>
      <c r="K2291" s="95"/>
      <c r="L2291" s="95"/>
      <c r="M2291" s="93">
        <f t="shared" si="334"/>
        <v>0</v>
      </c>
      <c r="N2291" s="95"/>
      <c r="O2291" s="95"/>
      <c r="P2291" s="95"/>
      <c r="Q2291" s="55" t="e">
        <f t="shared" si="335"/>
        <v>#DIV/0!</v>
      </c>
      <c r="R2291" s="55" t="e">
        <f t="shared" si="336"/>
        <v>#DIV/0!</v>
      </c>
      <c r="S2291" s="55" t="e">
        <f t="shared" si="337"/>
        <v>#DIV/0!</v>
      </c>
      <c r="T2291" s="55" t="e">
        <f t="shared" si="338"/>
        <v>#DIV/0!</v>
      </c>
      <c r="U2291" s="33" t="e">
        <f>M2291/#REF!%</f>
        <v>#REF!</v>
      </c>
    </row>
    <row r="2292" spans="1:21" ht="27.6" hidden="1" x14ac:dyDescent="0.3">
      <c r="A2292" s="76"/>
      <c r="B2292" s="34" t="s">
        <v>235</v>
      </c>
      <c r="C2292" s="39" t="s">
        <v>335</v>
      </c>
      <c r="D2292" s="95"/>
      <c r="E2292" s="93">
        <f t="shared" si="332"/>
        <v>0</v>
      </c>
      <c r="F2292" s="95"/>
      <c r="G2292" s="95"/>
      <c r="H2292" s="95"/>
      <c r="I2292" s="93">
        <f t="shared" si="333"/>
        <v>0</v>
      </c>
      <c r="J2292" s="95"/>
      <c r="K2292" s="95"/>
      <c r="L2292" s="95"/>
      <c r="M2292" s="93">
        <f t="shared" si="334"/>
        <v>0</v>
      </c>
      <c r="N2292" s="95"/>
      <c r="O2292" s="95"/>
      <c r="P2292" s="95"/>
      <c r="Q2292" s="55" t="e">
        <f t="shared" si="335"/>
        <v>#DIV/0!</v>
      </c>
      <c r="R2292" s="55" t="e">
        <f t="shared" si="336"/>
        <v>#DIV/0!</v>
      </c>
      <c r="S2292" s="55" t="e">
        <f t="shared" si="337"/>
        <v>#DIV/0!</v>
      </c>
      <c r="T2292" s="55" t="e">
        <f t="shared" si="338"/>
        <v>#DIV/0!</v>
      </c>
      <c r="U2292" s="33" t="e">
        <f>M2292/#REF!%</f>
        <v>#REF!</v>
      </c>
    </row>
    <row r="2293" spans="1:21" ht="55.2" hidden="1" x14ac:dyDescent="0.3">
      <c r="A2293" s="76"/>
      <c r="B2293" s="34" t="s">
        <v>236</v>
      </c>
      <c r="C2293" s="39" t="s">
        <v>336</v>
      </c>
      <c r="D2293" s="95"/>
      <c r="E2293" s="93">
        <f t="shared" si="332"/>
        <v>0</v>
      </c>
      <c r="F2293" s="95"/>
      <c r="G2293" s="95"/>
      <c r="H2293" s="95"/>
      <c r="I2293" s="93">
        <f t="shared" si="333"/>
        <v>0</v>
      </c>
      <c r="J2293" s="95"/>
      <c r="K2293" s="95"/>
      <c r="L2293" s="95"/>
      <c r="M2293" s="93">
        <f t="shared" si="334"/>
        <v>0</v>
      </c>
      <c r="N2293" s="95"/>
      <c r="O2293" s="95"/>
      <c r="P2293" s="95"/>
      <c r="Q2293" s="55" t="e">
        <f t="shared" si="335"/>
        <v>#DIV/0!</v>
      </c>
      <c r="R2293" s="55" t="e">
        <f t="shared" si="336"/>
        <v>#DIV/0!</v>
      </c>
      <c r="S2293" s="55" t="e">
        <f t="shared" si="337"/>
        <v>#DIV/0!</v>
      </c>
      <c r="T2293" s="55" t="e">
        <f t="shared" si="338"/>
        <v>#DIV/0!</v>
      </c>
      <c r="U2293" s="33" t="e">
        <f>M2293/#REF!%</f>
        <v>#REF!</v>
      </c>
    </row>
    <row r="2294" spans="1:21" ht="27.6" hidden="1" x14ac:dyDescent="0.3">
      <c r="A2294" s="76"/>
      <c r="B2294" s="34" t="s">
        <v>237</v>
      </c>
      <c r="C2294" s="39" t="s">
        <v>337</v>
      </c>
      <c r="D2294" s="95"/>
      <c r="E2294" s="93">
        <f t="shared" si="332"/>
        <v>0</v>
      </c>
      <c r="F2294" s="95"/>
      <c r="G2294" s="95"/>
      <c r="H2294" s="95"/>
      <c r="I2294" s="93">
        <f t="shared" si="333"/>
        <v>0</v>
      </c>
      <c r="J2294" s="95"/>
      <c r="K2294" s="95"/>
      <c r="L2294" s="95"/>
      <c r="M2294" s="93">
        <f t="shared" si="334"/>
        <v>0</v>
      </c>
      <c r="N2294" s="95"/>
      <c r="O2294" s="95"/>
      <c r="P2294" s="95"/>
      <c r="Q2294" s="55" t="e">
        <f t="shared" si="335"/>
        <v>#DIV/0!</v>
      </c>
      <c r="R2294" s="55" t="e">
        <f t="shared" si="336"/>
        <v>#DIV/0!</v>
      </c>
      <c r="S2294" s="55" t="e">
        <f t="shared" si="337"/>
        <v>#DIV/0!</v>
      </c>
      <c r="T2294" s="55" t="e">
        <f t="shared" si="338"/>
        <v>#DIV/0!</v>
      </c>
      <c r="U2294" s="33" t="e">
        <f>M2294/#REF!%</f>
        <v>#REF!</v>
      </c>
    </row>
    <row r="2295" spans="1:21" ht="82.8" hidden="1" x14ac:dyDescent="0.3">
      <c r="A2295" s="76"/>
      <c r="B2295" s="34" t="s">
        <v>238</v>
      </c>
      <c r="C2295" s="39" t="s">
        <v>338</v>
      </c>
      <c r="D2295" s="95"/>
      <c r="E2295" s="93">
        <f t="shared" si="332"/>
        <v>0</v>
      </c>
      <c r="F2295" s="95"/>
      <c r="G2295" s="95"/>
      <c r="H2295" s="95"/>
      <c r="I2295" s="93">
        <f t="shared" si="333"/>
        <v>0</v>
      </c>
      <c r="J2295" s="95"/>
      <c r="K2295" s="95"/>
      <c r="L2295" s="95"/>
      <c r="M2295" s="93">
        <f t="shared" si="334"/>
        <v>0</v>
      </c>
      <c r="N2295" s="95"/>
      <c r="O2295" s="95"/>
      <c r="P2295" s="95"/>
      <c r="Q2295" s="55" t="e">
        <f t="shared" si="335"/>
        <v>#DIV/0!</v>
      </c>
      <c r="R2295" s="55" t="e">
        <f t="shared" si="336"/>
        <v>#DIV/0!</v>
      </c>
      <c r="S2295" s="55" t="e">
        <f t="shared" si="337"/>
        <v>#DIV/0!</v>
      </c>
      <c r="T2295" s="55" t="e">
        <f t="shared" si="338"/>
        <v>#DIV/0!</v>
      </c>
      <c r="U2295" s="33" t="e">
        <f>M2295/#REF!%</f>
        <v>#REF!</v>
      </c>
    </row>
    <row r="2296" spans="1:21" ht="27.6" hidden="1" x14ac:dyDescent="0.3">
      <c r="A2296" s="76"/>
      <c r="B2296" s="34" t="s">
        <v>239</v>
      </c>
      <c r="C2296" s="39" t="s">
        <v>339</v>
      </c>
      <c r="D2296" s="95"/>
      <c r="E2296" s="93">
        <f t="shared" si="332"/>
        <v>0</v>
      </c>
      <c r="F2296" s="95"/>
      <c r="G2296" s="95"/>
      <c r="H2296" s="95"/>
      <c r="I2296" s="93">
        <f t="shared" si="333"/>
        <v>0</v>
      </c>
      <c r="J2296" s="95"/>
      <c r="K2296" s="95"/>
      <c r="L2296" s="95"/>
      <c r="M2296" s="93">
        <f t="shared" si="334"/>
        <v>0</v>
      </c>
      <c r="N2296" s="95"/>
      <c r="O2296" s="95"/>
      <c r="P2296" s="95"/>
      <c r="Q2296" s="55" t="e">
        <f t="shared" si="335"/>
        <v>#DIV/0!</v>
      </c>
      <c r="R2296" s="55" t="e">
        <f t="shared" si="336"/>
        <v>#DIV/0!</v>
      </c>
      <c r="S2296" s="55" t="e">
        <f t="shared" si="337"/>
        <v>#DIV/0!</v>
      </c>
      <c r="T2296" s="55" t="e">
        <f t="shared" si="338"/>
        <v>#DIV/0!</v>
      </c>
      <c r="U2296" s="33" t="e">
        <f>M2296/#REF!%</f>
        <v>#REF!</v>
      </c>
    </row>
    <row r="2297" spans="1:21" ht="82.8" hidden="1" x14ac:dyDescent="0.3">
      <c r="A2297" s="76"/>
      <c r="B2297" s="34" t="s">
        <v>240</v>
      </c>
      <c r="C2297" s="39" t="s">
        <v>340</v>
      </c>
      <c r="D2297" s="95"/>
      <c r="E2297" s="93">
        <f t="shared" si="332"/>
        <v>0</v>
      </c>
      <c r="F2297" s="95"/>
      <c r="G2297" s="95"/>
      <c r="H2297" s="95"/>
      <c r="I2297" s="93">
        <f t="shared" si="333"/>
        <v>0</v>
      </c>
      <c r="J2297" s="95"/>
      <c r="K2297" s="95"/>
      <c r="L2297" s="95"/>
      <c r="M2297" s="93">
        <f t="shared" si="334"/>
        <v>0</v>
      </c>
      <c r="N2297" s="95"/>
      <c r="O2297" s="95"/>
      <c r="P2297" s="95"/>
      <c r="Q2297" s="55" t="e">
        <f t="shared" si="335"/>
        <v>#DIV/0!</v>
      </c>
      <c r="R2297" s="55" t="e">
        <f t="shared" si="336"/>
        <v>#DIV/0!</v>
      </c>
      <c r="S2297" s="55" t="e">
        <f t="shared" si="337"/>
        <v>#DIV/0!</v>
      </c>
      <c r="T2297" s="55" t="e">
        <f t="shared" si="338"/>
        <v>#DIV/0!</v>
      </c>
      <c r="U2297" s="33" t="e">
        <f>M2297/#REF!%</f>
        <v>#REF!</v>
      </c>
    </row>
    <row r="2298" spans="1:21" ht="27.6" hidden="1" x14ac:dyDescent="0.3">
      <c r="A2298" s="76"/>
      <c r="B2298" s="34" t="s">
        <v>241</v>
      </c>
      <c r="C2298" s="39" t="s">
        <v>341</v>
      </c>
      <c r="D2298" s="95"/>
      <c r="E2298" s="93">
        <f t="shared" si="332"/>
        <v>0</v>
      </c>
      <c r="F2298" s="95"/>
      <c r="G2298" s="95"/>
      <c r="H2298" s="95"/>
      <c r="I2298" s="93">
        <f t="shared" si="333"/>
        <v>0</v>
      </c>
      <c r="J2298" s="95"/>
      <c r="K2298" s="95"/>
      <c r="L2298" s="95"/>
      <c r="M2298" s="93">
        <f t="shared" si="334"/>
        <v>0</v>
      </c>
      <c r="N2298" s="95"/>
      <c r="O2298" s="95"/>
      <c r="P2298" s="95"/>
      <c r="Q2298" s="55" t="e">
        <f t="shared" si="335"/>
        <v>#DIV/0!</v>
      </c>
      <c r="R2298" s="55" t="e">
        <f t="shared" si="336"/>
        <v>#DIV/0!</v>
      </c>
      <c r="S2298" s="55" t="e">
        <f t="shared" si="337"/>
        <v>#DIV/0!</v>
      </c>
      <c r="T2298" s="55" t="e">
        <f t="shared" si="338"/>
        <v>#DIV/0!</v>
      </c>
      <c r="U2298" s="33" t="e">
        <f>M2298/#REF!%</f>
        <v>#REF!</v>
      </c>
    </row>
    <row r="2299" spans="1:21" ht="27.6" hidden="1" x14ac:dyDescent="0.3">
      <c r="A2299" s="76"/>
      <c r="B2299" s="34" t="s">
        <v>242</v>
      </c>
      <c r="C2299" s="39" t="s">
        <v>342</v>
      </c>
      <c r="D2299" s="95"/>
      <c r="E2299" s="93">
        <f t="shared" si="332"/>
        <v>0</v>
      </c>
      <c r="F2299" s="95"/>
      <c r="G2299" s="95"/>
      <c r="H2299" s="95"/>
      <c r="I2299" s="93">
        <f t="shared" si="333"/>
        <v>0</v>
      </c>
      <c r="J2299" s="95"/>
      <c r="K2299" s="95"/>
      <c r="L2299" s="95"/>
      <c r="M2299" s="93">
        <f t="shared" si="334"/>
        <v>0</v>
      </c>
      <c r="N2299" s="95"/>
      <c r="O2299" s="95"/>
      <c r="P2299" s="95"/>
      <c r="Q2299" s="55" t="e">
        <f t="shared" si="335"/>
        <v>#DIV/0!</v>
      </c>
      <c r="R2299" s="55" t="e">
        <f t="shared" si="336"/>
        <v>#DIV/0!</v>
      </c>
      <c r="S2299" s="55" t="e">
        <f t="shared" si="337"/>
        <v>#DIV/0!</v>
      </c>
      <c r="T2299" s="55" t="e">
        <f t="shared" si="338"/>
        <v>#DIV/0!</v>
      </c>
      <c r="U2299" s="33" t="e">
        <f>M2299/#REF!%</f>
        <v>#REF!</v>
      </c>
    </row>
    <row r="2300" spans="1:21" ht="27.6" hidden="1" x14ac:dyDescent="0.3">
      <c r="A2300" s="76"/>
      <c r="B2300" s="34" t="s">
        <v>243</v>
      </c>
      <c r="C2300" s="39" t="s">
        <v>343</v>
      </c>
      <c r="D2300" s="95"/>
      <c r="E2300" s="93">
        <f t="shared" si="332"/>
        <v>0</v>
      </c>
      <c r="F2300" s="95"/>
      <c r="G2300" s="95"/>
      <c r="H2300" s="95"/>
      <c r="I2300" s="93">
        <f t="shared" si="333"/>
        <v>0</v>
      </c>
      <c r="J2300" s="95"/>
      <c r="K2300" s="95"/>
      <c r="L2300" s="95"/>
      <c r="M2300" s="93">
        <f t="shared" si="334"/>
        <v>0</v>
      </c>
      <c r="N2300" s="95"/>
      <c r="O2300" s="95"/>
      <c r="P2300" s="95"/>
      <c r="Q2300" s="55" t="e">
        <f t="shared" si="335"/>
        <v>#DIV/0!</v>
      </c>
      <c r="R2300" s="55" t="e">
        <f t="shared" si="336"/>
        <v>#DIV/0!</v>
      </c>
      <c r="S2300" s="55" t="e">
        <f t="shared" si="337"/>
        <v>#DIV/0!</v>
      </c>
      <c r="T2300" s="55" t="e">
        <f t="shared" si="338"/>
        <v>#DIV/0!</v>
      </c>
      <c r="U2300" s="33" t="e">
        <f>M2300/#REF!%</f>
        <v>#REF!</v>
      </c>
    </row>
    <row r="2301" spans="1:21" ht="27.6" hidden="1" x14ac:dyDescent="0.3">
      <c r="A2301" s="76"/>
      <c r="B2301" s="34" t="s">
        <v>244</v>
      </c>
      <c r="C2301" s="39" t="s">
        <v>344</v>
      </c>
      <c r="D2301" s="95"/>
      <c r="E2301" s="93">
        <f t="shared" si="332"/>
        <v>0</v>
      </c>
      <c r="F2301" s="95"/>
      <c r="G2301" s="95"/>
      <c r="H2301" s="95"/>
      <c r="I2301" s="93">
        <f t="shared" si="333"/>
        <v>0</v>
      </c>
      <c r="J2301" s="95"/>
      <c r="K2301" s="95"/>
      <c r="L2301" s="95"/>
      <c r="M2301" s="93">
        <f t="shared" si="334"/>
        <v>0</v>
      </c>
      <c r="N2301" s="95"/>
      <c r="O2301" s="95"/>
      <c r="P2301" s="95"/>
      <c r="Q2301" s="55" t="e">
        <f t="shared" si="335"/>
        <v>#DIV/0!</v>
      </c>
      <c r="R2301" s="55" t="e">
        <f t="shared" si="336"/>
        <v>#DIV/0!</v>
      </c>
      <c r="S2301" s="55" t="e">
        <f t="shared" si="337"/>
        <v>#DIV/0!</v>
      </c>
      <c r="T2301" s="55" t="e">
        <f t="shared" si="338"/>
        <v>#DIV/0!</v>
      </c>
      <c r="U2301" s="33" t="e">
        <f>M2301/#REF!%</f>
        <v>#REF!</v>
      </c>
    </row>
    <row r="2302" spans="1:21" ht="27.6" hidden="1" x14ac:dyDescent="0.3">
      <c r="A2302" s="76"/>
      <c r="B2302" s="34" t="s">
        <v>245</v>
      </c>
      <c r="C2302" s="39" t="s">
        <v>345</v>
      </c>
      <c r="D2302" s="95"/>
      <c r="E2302" s="93">
        <f t="shared" si="332"/>
        <v>0</v>
      </c>
      <c r="F2302" s="95"/>
      <c r="G2302" s="95"/>
      <c r="H2302" s="95"/>
      <c r="I2302" s="93">
        <f t="shared" si="333"/>
        <v>0</v>
      </c>
      <c r="J2302" s="95"/>
      <c r="K2302" s="95"/>
      <c r="L2302" s="95"/>
      <c r="M2302" s="93">
        <f t="shared" si="334"/>
        <v>0</v>
      </c>
      <c r="N2302" s="95"/>
      <c r="O2302" s="95"/>
      <c r="P2302" s="95"/>
      <c r="Q2302" s="55" t="e">
        <f t="shared" si="335"/>
        <v>#DIV/0!</v>
      </c>
      <c r="R2302" s="55" t="e">
        <f t="shared" si="336"/>
        <v>#DIV/0!</v>
      </c>
      <c r="S2302" s="55" t="e">
        <f t="shared" si="337"/>
        <v>#DIV/0!</v>
      </c>
      <c r="T2302" s="55" t="e">
        <f t="shared" si="338"/>
        <v>#DIV/0!</v>
      </c>
      <c r="U2302" s="33" t="e">
        <f>M2302/#REF!%</f>
        <v>#REF!</v>
      </c>
    </row>
    <row r="2303" spans="1:21" ht="69" hidden="1" x14ac:dyDescent="0.3">
      <c r="A2303" s="76"/>
      <c r="B2303" s="34" t="s">
        <v>246</v>
      </c>
      <c r="C2303" s="39" t="s">
        <v>346</v>
      </c>
      <c r="D2303" s="95"/>
      <c r="E2303" s="93">
        <f t="shared" si="332"/>
        <v>0</v>
      </c>
      <c r="F2303" s="95"/>
      <c r="G2303" s="95"/>
      <c r="H2303" s="95"/>
      <c r="I2303" s="93">
        <f t="shared" si="333"/>
        <v>0</v>
      </c>
      <c r="J2303" s="95"/>
      <c r="K2303" s="95"/>
      <c r="L2303" s="95"/>
      <c r="M2303" s="93">
        <f t="shared" si="334"/>
        <v>0</v>
      </c>
      <c r="N2303" s="95"/>
      <c r="O2303" s="95"/>
      <c r="P2303" s="95"/>
      <c r="Q2303" s="55" t="e">
        <f t="shared" si="335"/>
        <v>#DIV/0!</v>
      </c>
      <c r="R2303" s="55" t="e">
        <f t="shared" si="336"/>
        <v>#DIV/0!</v>
      </c>
      <c r="S2303" s="55" t="e">
        <f t="shared" si="337"/>
        <v>#DIV/0!</v>
      </c>
      <c r="T2303" s="55" t="e">
        <f t="shared" si="338"/>
        <v>#DIV/0!</v>
      </c>
      <c r="U2303" s="33" t="e">
        <f>M2303/#REF!%</f>
        <v>#REF!</v>
      </c>
    </row>
    <row r="2304" spans="1:21" ht="24.75" hidden="1" customHeight="1" x14ac:dyDescent="0.3">
      <c r="A2304" s="76"/>
      <c r="B2304" s="34" t="s">
        <v>247</v>
      </c>
      <c r="C2304" s="37" t="s">
        <v>347</v>
      </c>
      <c r="D2304" s="95"/>
      <c r="E2304" s="93">
        <f t="shared" si="332"/>
        <v>0</v>
      </c>
      <c r="F2304" s="95"/>
      <c r="G2304" s="95"/>
      <c r="H2304" s="95"/>
      <c r="I2304" s="93">
        <f t="shared" si="333"/>
        <v>0</v>
      </c>
      <c r="J2304" s="95"/>
      <c r="K2304" s="95"/>
      <c r="L2304" s="95"/>
      <c r="M2304" s="93">
        <f t="shared" si="334"/>
        <v>0</v>
      </c>
      <c r="N2304" s="95"/>
      <c r="O2304" s="95"/>
      <c r="P2304" s="95"/>
      <c r="Q2304" s="55" t="e">
        <f t="shared" si="335"/>
        <v>#DIV/0!</v>
      </c>
      <c r="R2304" s="55" t="e">
        <f t="shared" si="336"/>
        <v>#DIV/0!</v>
      </c>
      <c r="S2304" s="55" t="e">
        <f t="shared" si="337"/>
        <v>#DIV/0!</v>
      </c>
      <c r="T2304" s="55" t="e">
        <f t="shared" si="338"/>
        <v>#DIV/0!</v>
      </c>
      <c r="U2304" s="33" t="e">
        <f>M2304/#REF!%</f>
        <v>#REF!</v>
      </c>
    </row>
    <row r="2305" spans="1:21" ht="13.8" hidden="1" x14ac:dyDescent="0.3">
      <c r="A2305" s="76"/>
      <c r="B2305" s="34" t="s">
        <v>251</v>
      </c>
      <c r="C2305" s="37" t="s">
        <v>348</v>
      </c>
      <c r="D2305" s="95"/>
      <c r="E2305" s="93">
        <f t="shared" si="332"/>
        <v>0</v>
      </c>
      <c r="F2305" s="95"/>
      <c r="G2305" s="95"/>
      <c r="H2305" s="95"/>
      <c r="I2305" s="93">
        <f t="shared" si="333"/>
        <v>0</v>
      </c>
      <c r="J2305" s="95"/>
      <c r="K2305" s="95"/>
      <c r="L2305" s="95"/>
      <c r="M2305" s="93">
        <f t="shared" si="334"/>
        <v>0</v>
      </c>
      <c r="N2305" s="95"/>
      <c r="O2305" s="95"/>
      <c r="P2305" s="95"/>
      <c r="Q2305" s="55" t="e">
        <f t="shared" si="335"/>
        <v>#DIV/0!</v>
      </c>
      <c r="R2305" s="55" t="e">
        <f t="shared" si="336"/>
        <v>#DIV/0!</v>
      </c>
      <c r="S2305" s="55" t="e">
        <f t="shared" si="337"/>
        <v>#DIV/0!</v>
      </c>
      <c r="T2305" s="55" t="e">
        <f t="shared" si="338"/>
        <v>#DIV/0!</v>
      </c>
      <c r="U2305" s="33" t="e">
        <f>M2305/#REF!%</f>
        <v>#REF!</v>
      </c>
    </row>
    <row r="2306" spans="1:21" ht="13.8" hidden="1" x14ac:dyDescent="0.3">
      <c r="A2306" s="76"/>
      <c r="B2306" s="34" t="s">
        <v>252</v>
      </c>
      <c r="C2306" s="38" t="s">
        <v>349</v>
      </c>
      <c r="D2306" s="95"/>
      <c r="E2306" s="93">
        <f t="shared" si="332"/>
        <v>0</v>
      </c>
      <c r="F2306" s="95"/>
      <c r="G2306" s="95"/>
      <c r="H2306" s="95"/>
      <c r="I2306" s="93">
        <f t="shared" si="333"/>
        <v>0</v>
      </c>
      <c r="J2306" s="95"/>
      <c r="K2306" s="95"/>
      <c r="L2306" s="95"/>
      <c r="M2306" s="93">
        <f t="shared" si="334"/>
        <v>0</v>
      </c>
      <c r="N2306" s="95"/>
      <c r="O2306" s="95"/>
      <c r="P2306" s="95"/>
      <c r="Q2306" s="55" t="e">
        <f t="shared" si="335"/>
        <v>#DIV/0!</v>
      </c>
      <c r="R2306" s="55" t="e">
        <f t="shared" si="336"/>
        <v>#DIV/0!</v>
      </c>
      <c r="S2306" s="55" t="e">
        <f t="shared" si="337"/>
        <v>#DIV/0!</v>
      </c>
      <c r="T2306" s="55" t="e">
        <f t="shared" si="338"/>
        <v>#DIV/0!</v>
      </c>
      <c r="U2306" s="33" t="e">
        <f>M2306/#REF!%</f>
        <v>#REF!</v>
      </c>
    </row>
    <row r="2307" spans="1:21" ht="27.6" hidden="1" x14ac:dyDescent="0.3">
      <c r="A2307" s="76"/>
      <c r="B2307" s="34" t="s">
        <v>253</v>
      </c>
      <c r="C2307" s="39" t="s">
        <v>350</v>
      </c>
      <c r="D2307" s="95"/>
      <c r="E2307" s="93">
        <f t="shared" si="332"/>
        <v>0</v>
      </c>
      <c r="F2307" s="95"/>
      <c r="G2307" s="95"/>
      <c r="H2307" s="95"/>
      <c r="I2307" s="93">
        <f t="shared" si="333"/>
        <v>0</v>
      </c>
      <c r="J2307" s="95"/>
      <c r="K2307" s="95"/>
      <c r="L2307" s="95"/>
      <c r="M2307" s="93">
        <f t="shared" si="334"/>
        <v>0</v>
      </c>
      <c r="N2307" s="95"/>
      <c r="O2307" s="95"/>
      <c r="P2307" s="95"/>
      <c r="Q2307" s="55" t="e">
        <f t="shared" si="335"/>
        <v>#DIV/0!</v>
      </c>
      <c r="R2307" s="55" t="e">
        <f t="shared" si="336"/>
        <v>#DIV/0!</v>
      </c>
      <c r="S2307" s="55" t="e">
        <f t="shared" si="337"/>
        <v>#DIV/0!</v>
      </c>
      <c r="T2307" s="55" t="e">
        <f t="shared" si="338"/>
        <v>#DIV/0!</v>
      </c>
      <c r="U2307" s="33" t="e">
        <f>M2307/#REF!%</f>
        <v>#REF!</v>
      </c>
    </row>
    <row r="2308" spans="1:21" ht="27.6" hidden="1" x14ac:dyDescent="0.3">
      <c r="A2308" s="76"/>
      <c r="B2308" s="34" t="s">
        <v>254</v>
      </c>
      <c r="C2308" s="39" t="s">
        <v>351</v>
      </c>
      <c r="D2308" s="95"/>
      <c r="E2308" s="93">
        <f t="shared" si="332"/>
        <v>0</v>
      </c>
      <c r="F2308" s="95"/>
      <c r="G2308" s="95"/>
      <c r="H2308" s="95"/>
      <c r="I2308" s="93">
        <f t="shared" si="333"/>
        <v>0</v>
      </c>
      <c r="J2308" s="95"/>
      <c r="K2308" s="95"/>
      <c r="L2308" s="95"/>
      <c r="M2308" s="93">
        <f t="shared" si="334"/>
        <v>0</v>
      </c>
      <c r="N2308" s="95"/>
      <c r="O2308" s="95"/>
      <c r="P2308" s="95"/>
      <c r="Q2308" s="55" t="e">
        <f t="shared" si="335"/>
        <v>#DIV/0!</v>
      </c>
      <c r="R2308" s="55" t="e">
        <f t="shared" si="336"/>
        <v>#DIV/0!</v>
      </c>
      <c r="S2308" s="55" t="e">
        <f t="shared" si="337"/>
        <v>#DIV/0!</v>
      </c>
      <c r="T2308" s="55" t="e">
        <f t="shared" si="338"/>
        <v>#DIV/0!</v>
      </c>
      <c r="U2308" s="33" t="e">
        <f>M2308/#REF!%</f>
        <v>#REF!</v>
      </c>
    </row>
    <row r="2309" spans="1:21" ht="13.8" hidden="1" x14ac:dyDescent="0.3">
      <c r="A2309" s="76"/>
      <c r="B2309" s="34" t="s">
        <v>255</v>
      </c>
      <c r="C2309" s="38" t="s">
        <v>352</v>
      </c>
      <c r="D2309" s="95"/>
      <c r="E2309" s="93">
        <f t="shared" si="332"/>
        <v>0</v>
      </c>
      <c r="F2309" s="95"/>
      <c r="G2309" s="95"/>
      <c r="H2309" s="95"/>
      <c r="I2309" s="93">
        <f t="shared" si="333"/>
        <v>0</v>
      </c>
      <c r="J2309" s="95"/>
      <c r="K2309" s="95"/>
      <c r="L2309" s="95"/>
      <c r="M2309" s="93">
        <f t="shared" si="334"/>
        <v>0</v>
      </c>
      <c r="N2309" s="95"/>
      <c r="O2309" s="95"/>
      <c r="P2309" s="95"/>
      <c r="Q2309" s="55" t="e">
        <f t="shared" si="335"/>
        <v>#DIV/0!</v>
      </c>
      <c r="R2309" s="55" t="e">
        <f t="shared" si="336"/>
        <v>#DIV/0!</v>
      </c>
      <c r="S2309" s="55" t="e">
        <f t="shared" si="337"/>
        <v>#DIV/0!</v>
      </c>
      <c r="T2309" s="55" t="e">
        <f t="shared" si="338"/>
        <v>#DIV/0!</v>
      </c>
      <c r="U2309" s="33" t="e">
        <f>M2309/#REF!%</f>
        <v>#REF!</v>
      </c>
    </row>
    <row r="2310" spans="1:21" ht="27.6" hidden="1" x14ac:dyDescent="0.3">
      <c r="A2310" s="76"/>
      <c r="B2310" s="34" t="s">
        <v>256</v>
      </c>
      <c r="C2310" s="39" t="s">
        <v>350</v>
      </c>
      <c r="D2310" s="95"/>
      <c r="E2310" s="93">
        <f t="shared" si="332"/>
        <v>0</v>
      </c>
      <c r="F2310" s="95"/>
      <c r="G2310" s="95"/>
      <c r="H2310" s="95"/>
      <c r="I2310" s="93">
        <f t="shared" si="333"/>
        <v>0</v>
      </c>
      <c r="J2310" s="95"/>
      <c r="K2310" s="95"/>
      <c r="L2310" s="95"/>
      <c r="M2310" s="93">
        <f t="shared" si="334"/>
        <v>0</v>
      </c>
      <c r="N2310" s="95"/>
      <c r="O2310" s="95"/>
      <c r="P2310" s="95"/>
      <c r="Q2310" s="55" t="e">
        <f t="shared" si="335"/>
        <v>#DIV/0!</v>
      </c>
      <c r="R2310" s="55" t="e">
        <f t="shared" si="336"/>
        <v>#DIV/0!</v>
      </c>
      <c r="S2310" s="55" t="e">
        <f t="shared" si="337"/>
        <v>#DIV/0!</v>
      </c>
      <c r="T2310" s="55" t="e">
        <f t="shared" si="338"/>
        <v>#DIV/0!</v>
      </c>
      <c r="U2310" s="33" t="e">
        <f>M2310/#REF!%</f>
        <v>#REF!</v>
      </c>
    </row>
    <row r="2311" spans="1:21" ht="27.6" hidden="1" x14ac:dyDescent="0.3">
      <c r="A2311" s="76"/>
      <c r="B2311" s="34" t="s">
        <v>257</v>
      </c>
      <c r="C2311" s="39" t="s">
        <v>351</v>
      </c>
      <c r="D2311" s="95"/>
      <c r="E2311" s="93">
        <f t="shared" si="332"/>
        <v>0</v>
      </c>
      <c r="F2311" s="95"/>
      <c r="G2311" s="95"/>
      <c r="H2311" s="95"/>
      <c r="I2311" s="93">
        <f t="shared" si="333"/>
        <v>0</v>
      </c>
      <c r="J2311" s="95"/>
      <c r="K2311" s="95"/>
      <c r="L2311" s="95"/>
      <c r="M2311" s="93">
        <f t="shared" si="334"/>
        <v>0</v>
      </c>
      <c r="N2311" s="95"/>
      <c r="O2311" s="95"/>
      <c r="P2311" s="95"/>
      <c r="Q2311" s="55" t="e">
        <f t="shared" si="335"/>
        <v>#DIV/0!</v>
      </c>
      <c r="R2311" s="55" t="e">
        <f t="shared" si="336"/>
        <v>#DIV/0!</v>
      </c>
      <c r="S2311" s="55" t="e">
        <f t="shared" si="337"/>
        <v>#DIV/0!</v>
      </c>
      <c r="T2311" s="55" t="e">
        <f t="shared" si="338"/>
        <v>#DIV/0!</v>
      </c>
      <c r="U2311" s="33" t="e">
        <f>M2311/#REF!%</f>
        <v>#REF!</v>
      </c>
    </row>
    <row r="2312" spans="1:21" ht="41.4" hidden="1" x14ac:dyDescent="0.3">
      <c r="A2312" s="76"/>
      <c r="B2312" s="34" t="s">
        <v>258</v>
      </c>
      <c r="C2312" s="38" t="s">
        <v>353</v>
      </c>
      <c r="D2312" s="95"/>
      <c r="E2312" s="93">
        <f t="shared" si="332"/>
        <v>0</v>
      </c>
      <c r="F2312" s="95"/>
      <c r="G2312" s="95"/>
      <c r="H2312" s="95"/>
      <c r="I2312" s="93">
        <f t="shared" si="333"/>
        <v>0</v>
      </c>
      <c r="J2312" s="95"/>
      <c r="K2312" s="95"/>
      <c r="L2312" s="95"/>
      <c r="M2312" s="93">
        <f t="shared" si="334"/>
        <v>0</v>
      </c>
      <c r="N2312" s="95"/>
      <c r="O2312" s="95"/>
      <c r="P2312" s="95"/>
      <c r="Q2312" s="55" t="e">
        <f t="shared" si="335"/>
        <v>#DIV/0!</v>
      </c>
      <c r="R2312" s="55" t="e">
        <f t="shared" si="336"/>
        <v>#DIV/0!</v>
      </c>
      <c r="S2312" s="55" t="e">
        <f t="shared" si="337"/>
        <v>#DIV/0!</v>
      </c>
      <c r="T2312" s="55" t="e">
        <f t="shared" si="338"/>
        <v>#DIV/0!</v>
      </c>
      <c r="U2312" s="33" t="e">
        <f>M2312/#REF!%</f>
        <v>#REF!</v>
      </c>
    </row>
    <row r="2313" spans="1:21" ht="27.6" hidden="1" x14ac:dyDescent="0.3">
      <c r="A2313" s="76"/>
      <c r="B2313" s="34" t="s">
        <v>259</v>
      </c>
      <c r="C2313" s="39" t="s">
        <v>350</v>
      </c>
      <c r="D2313" s="95"/>
      <c r="E2313" s="93">
        <f t="shared" si="332"/>
        <v>0</v>
      </c>
      <c r="F2313" s="95"/>
      <c r="G2313" s="95"/>
      <c r="H2313" s="95"/>
      <c r="I2313" s="93">
        <f t="shared" si="333"/>
        <v>0</v>
      </c>
      <c r="J2313" s="95"/>
      <c r="K2313" s="95"/>
      <c r="L2313" s="95"/>
      <c r="M2313" s="93">
        <f t="shared" si="334"/>
        <v>0</v>
      </c>
      <c r="N2313" s="95"/>
      <c r="O2313" s="95"/>
      <c r="P2313" s="95"/>
      <c r="Q2313" s="55" t="e">
        <f t="shared" si="335"/>
        <v>#DIV/0!</v>
      </c>
      <c r="R2313" s="55" t="e">
        <f t="shared" si="336"/>
        <v>#DIV/0!</v>
      </c>
      <c r="S2313" s="55" t="e">
        <f t="shared" si="337"/>
        <v>#DIV/0!</v>
      </c>
      <c r="T2313" s="55" t="e">
        <f t="shared" si="338"/>
        <v>#DIV/0!</v>
      </c>
      <c r="U2313" s="33" t="e">
        <f>M2313/#REF!%</f>
        <v>#REF!</v>
      </c>
    </row>
    <row r="2314" spans="1:21" ht="27.6" hidden="1" x14ac:dyDescent="0.3">
      <c r="A2314" s="76"/>
      <c r="B2314" s="34" t="s">
        <v>260</v>
      </c>
      <c r="C2314" s="39" t="s">
        <v>351</v>
      </c>
      <c r="D2314" s="95"/>
      <c r="E2314" s="93">
        <f t="shared" si="332"/>
        <v>0</v>
      </c>
      <c r="F2314" s="95"/>
      <c r="G2314" s="95"/>
      <c r="H2314" s="95"/>
      <c r="I2314" s="93">
        <f t="shared" si="333"/>
        <v>0</v>
      </c>
      <c r="J2314" s="95"/>
      <c r="K2314" s="95"/>
      <c r="L2314" s="95"/>
      <c r="M2314" s="93">
        <f t="shared" si="334"/>
        <v>0</v>
      </c>
      <c r="N2314" s="95"/>
      <c r="O2314" s="95"/>
      <c r="P2314" s="95"/>
      <c r="Q2314" s="55" t="e">
        <f t="shared" si="335"/>
        <v>#DIV/0!</v>
      </c>
      <c r="R2314" s="55" t="e">
        <f t="shared" si="336"/>
        <v>#DIV/0!</v>
      </c>
      <c r="S2314" s="55" t="e">
        <f t="shared" si="337"/>
        <v>#DIV/0!</v>
      </c>
      <c r="T2314" s="55" t="e">
        <f t="shared" si="338"/>
        <v>#DIV/0!</v>
      </c>
      <c r="U2314" s="33" t="e">
        <f>M2314/#REF!%</f>
        <v>#REF!</v>
      </c>
    </row>
    <row r="2315" spans="1:21" ht="13.8" hidden="1" x14ac:dyDescent="0.3">
      <c r="A2315" s="76"/>
      <c r="B2315" s="34" t="s">
        <v>261</v>
      </c>
      <c r="C2315" s="37" t="s">
        <v>354</v>
      </c>
      <c r="D2315" s="95"/>
      <c r="E2315" s="93">
        <f t="shared" si="332"/>
        <v>0</v>
      </c>
      <c r="F2315" s="95"/>
      <c r="G2315" s="95"/>
      <c r="H2315" s="95"/>
      <c r="I2315" s="93">
        <f t="shared" si="333"/>
        <v>0</v>
      </c>
      <c r="J2315" s="95"/>
      <c r="K2315" s="95"/>
      <c r="L2315" s="95"/>
      <c r="M2315" s="93">
        <f t="shared" si="334"/>
        <v>0</v>
      </c>
      <c r="N2315" s="95"/>
      <c r="O2315" s="95"/>
      <c r="P2315" s="95"/>
      <c r="Q2315" s="55" t="e">
        <f t="shared" si="335"/>
        <v>#DIV/0!</v>
      </c>
      <c r="R2315" s="55" t="e">
        <f t="shared" si="336"/>
        <v>#DIV/0!</v>
      </c>
      <c r="S2315" s="55" t="e">
        <f t="shared" si="337"/>
        <v>#DIV/0!</v>
      </c>
      <c r="T2315" s="55" t="e">
        <f t="shared" si="338"/>
        <v>#DIV/0!</v>
      </c>
      <c r="U2315" s="33" t="e">
        <f>M2315/#REF!%</f>
        <v>#REF!</v>
      </c>
    </row>
    <row r="2316" spans="1:21" ht="41.4" hidden="1" x14ac:dyDescent="0.3">
      <c r="A2316" s="76"/>
      <c r="B2316" s="34" t="s">
        <v>262</v>
      </c>
      <c r="C2316" s="38" t="s">
        <v>355</v>
      </c>
      <c r="D2316" s="95"/>
      <c r="E2316" s="93">
        <f t="shared" si="332"/>
        <v>0</v>
      </c>
      <c r="F2316" s="95"/>
      <c r="G2316" s="95"/>
      <c r="H2316" s="95"/>
      <c r="I2316" s="93">
        <f t="shared" si="333"/>
        <v>0</v>
      </c>
      <c r="J2316" s="95"/>
      <c r="K2316" s="95"/>
      <c r="L2316" s="95"/>
      <c r="M2316" s="93">
        <f t="shared" si="334"/>
        <v>0</v>
      </c>
      <c r="N2316" s="95"/>
      <c r="O2316" s="95"/>
      <c r="P2316" s="95"/>
      <c r="Q2316" s="55" t="e">
        <f t="shared" si="335"/>
        <v>#DIV/0!</v>
      </c>
      <c r="R2316" s="55" t="e">
        <f t="shared" si="336"/>
        <v>#DIV/0!</v>
      </c>
      <c r="S2316" s="55" t="e">
        <f t="shared" si="337"/>
        <v>#DIV/0!</v>
      </c>
      <c r="T2316" s="55" t="e">
        <f t="shared" si="338"/>
        <v>#DIV/0!</v>
      </c>
      <c r="U2316" s="33" t="e">
        <f>M2316/#REF!%</f>
        <v>#REF!</v>
      </c>
    </row>
    <row r="2317" spans="1:21" ht="13.8" hidden="1" x14ac:dyDescent="0.3">
      <c r="A2317" s="76"/>
      <c r="B2317" s="34" t="s">
        <v>263</v>
      </c>
      <c r="C2317" s="38" t="s">
        <v>356</v>
      </c>
      <c r="D2317" s="95"/>
      <c r="E2317" s="93">
        <f t="shared" si="332"/>
        <v>0</v>
      </c>
      <c r="F2317" s="95"/>
      <c r="G2317" s="95"/>
      <c r="H2317" s="95"/>
      <c r="I2317" s="93">
        <f t="shared" si="333"/>
        <v>0</v>
      </c>
      <c r="J2317" s="95"/>
      <c r="K2317" s="95"/>
      <c r="L2317" s="95"/>
      <c r="M2317" s="93">
        <f t="shared" si="334"/>
        <v>0</v>
      </c>
      <c r="N2317" s="95"/>
      <c r="O2317" s="95"/>
      <c r="P2317" s="95"/>
      <c r="Q2317" s="55" t="e">
        <f t="shared" si="335"/>
        <v>#DIV/0!</v>
      </c>
      <c r="R2317" s="55" t="e">
        <f t="shared" si="336"/>
        <v>#DIV/0!</v>
      </c>
      <c r="S2317" s="55" t="e">
        <f t="shared" si="337"/>
        <v>#DIV/0!</v>
      </c>
      <c r="T2317" s="55" t="e">
        <f t="shared" si="338"/>
        <v>#DIV/0!</v>
      </c>
      <c r="U2317" s="33" t="e">
        <f>M2317/#REF!%</f>
        <v>#REF!</v>
      </c>
    </row>
    <row r="2318" spans="1:21" ht="27.6" hidden="1" x14ac:dyDescent="0.3">
      <c r="A2318" s="76"/>
      <c r="B2318" s="34" t="s">
        <v>264</v>
      </c>
      <c r="C2318" s="39" t="s">
        <v>357</v>
      </c>
      <c r="D2318" s="95"/>
      <c r="E2318" s="93">
        <f t="shared" si="332"/>
        <v>0</v>
      </c>
      <c r="F2318" s="95"/>
      <c r="G2318" s="95"/>
      <c r="H2318" s="95"/>
      <c r="I2318" s="93">
        <f t="shared" si="333"/>
        <v>0</v>
      </c>
      <c r="J2318" s="95"/>
      <c r="K2318" s="95"/>
      <c r="L2318" s="95"/>
      <c r="M2318" s="93">
        <f t="shared" si="334"/>
        <v>0</v>
      </c>
      <c r="N2318" s="95"/>
      <c r="O2318" s="95"/>
      <c r="P2318" s="95"/>
      <c r="Q2318" s="55" t="e">
        <f t="shared" si="335"/>
        <v>#DIV/0!</v>
      </c>
      <c r="R2318" s="55" t="e">
        <f t="shared" si="336"/>
        <v>#DIV/0!</v>
      </c>
      <c r="S2318" s="55" t="e">
        <f t="shared" si="337"/>
        <v>#DIV/0!</v>
      </c>
      <c r="T2318" s="55" t="e">
        <f t="shared" si="338"/>
        <v>#DIV/0!</v>
      </c>
      <c r="U2318" s="33" t="e">
        <f>M2318/#REF!%</f>
        <v>#REF!</v>
      </c>
    </row>
    <row r="2319" spans="1:21" ht="27.6" hidden="1" x14ac:dyDescent="0.3">
      <c r="A2319" s="76"/>
      <c r="B2319" s="34" t="s">
        <v>265</v>
      </c>
      <c r="C2319" s="39" t="s">
        <v>358</v>
      </c>
      <c r="D2319" s="95"/>
      <c r="E2319" s="93">
        <f t="shared" si="332"/>
        <v>0</v>
      </c>
      <c r="F2319" s="95"/>
      <c r="G2319" s="95"/>
      <c r="H2319" s="95"/>
      <c r="I2319" s="93">
        <f t="shared" si="333"/>
        <v>0</v>
      </c>
      <c r="J2319" s="95"/>
      <c r="K2319" s="95"/>
      <c r="L2319" s="95"/>
      <c r="M2319" s="93">
        <f t="shared" si="334"/>
        <v>0</v>
      </c>
      <c r="N2319" s="95"/>
      <c r="O2319" s="95"/>
      <c r="P2319" s="95"/>
      <c r="Q2319" s="55" t="e">
        <f t="shared" si="335"/>
        <v>#DIV/0!</v>
      </c>
      <c r="R2319" s="55" t="e">
        <f t="shared" si="336"/>
        <v>#DIV/0!</v>
      </c>
      <c r="S2319" s="55" t="e">
        <f t="shared" si="337"/>
        <v>#DIV/0!</v>
      </c>
      <c r="T2319" s="55" t="e">
        <f t="shared" si="338"/>
        <v>#DIV/0!</v>
      </c>
      <c r="U2319" s="33" t="e">
        <f>M2319/#REF!%</f>
        <v>#REF!</v>
      </c>
    </row>
    <row r="2320" spans="1:21" ht="27.6" hidden="1" x14ac:dyDescent="0.3">
      <c r="A2320" s="76"/>
      <c r="B2320" s="34" t="s">
        <v>145</v>
      </c>
      <c r="C2320" s="36" t="s">
        <v>359</v>
      </c>
      <c r="D2320" s="95"/>
      <c r="E2320" s="93">
        <f t="shared" si="332"/>
        <v>0</v>
      </c>
      <c r="F2320" s="95"/>
      <c r="G2320" s="95"/>
      <c r="H2320" s="95"/>
      <c r="I2320" s="93">
        <f t="shared" si="333"/>
        <v>0</v>
      </c>
      <c r="J2320" s="95"/>
      <c r="K2320" s="95"/>
      <c r="L2320" s="95"/>
      <c r="M2320" s="93">
        <f t="shared" si="334"/>
        <v>0</v>
      </c>
      <c r="N2320" s="95"/>
      <c r="O2320" s="95"/>
      <c r="P2320" s="95"/>
      <c r="Q2320" s="55" t="e">
        <f t="shared" si="335"/>
        <v>#DIV/0!</v>
      </c>
      <c r="R2320" s="55" t="e">
        <f t="shared" si="336"/>
        <v>#DIV/0!</v>
      </c>
      <c r="S2320" s="55" t="e">
        <f t="shared" si="337"/>
        <v>#DIV/0!</v>
      </c>
      <c r="T2320" s="55" t="e">
        <f t="shared" si="338"/>
        <v>#DIV/0!</v>
      </c>
      <c r="U2320" s="33" t="e">
        <f>M2320/#REF!%</f>
        <v>#REF!</v>
      </c>
    </row>
    <row r="2321" spans="1:21" ht="13.8" hidden="1" x14ac:dyDescent="0.3">
      <c r="A2321" s="76"/>
      <c r="B2321" s="34" t="s">
        <v>146</v>
      </c>
      <c r="C2321" s="42" t="s">
        <v>664</v>
      </c>
      <c r="D2321" s="95"/>
      <c r="E2321" s="93">
        <f t="shared" si="332"/>
        <v>0</v>
      </c>
      <c r="F2321" s="95"/>
      <c r="G2321" s="95"/>
      <c r="H2321" s="95"/>
      <c r="I2321" s="93">
        <f t="shared" si="333"/>
        <v>0</v>
      </c>
      <c r="J2321" s="95"/>
      <c r="K2321" s="95"/>
      <c r="L2321" s="95"/>
      <c r="M2321" s="93">
        <f t="shared" si="334"/>
        <v>0</v>
      </c>
      <c r="N2321" s="95"/>
      <c r="O2321" s="95"/>
      <c r="P2321" s="95"/>
      <c r="Q2321" s="55" t="e">
        <f t="shared" si="335"/>
        <v>#DIV/0!</v>
      </c>
      <c r="R2321" s="55" t="e">
        <f t="shared" si="336"/>
        <v>#DIV/0!</v>
      </c>
      <c r="S2321" s="55" t="e">
        <f t="shared" si="337"/>
        <v>#DIV/0!</v>
      </c>
      <c r="T2321" s="55" t="e">
        <f t="shared" si="338"/>
        <v>#DIV/0!</v>
      </c>
      <c r="U2321" s="33" t="e">
        <f>M2321/#REF!%</f>
        <v>#REF!</v>
      </c>
    </row>
    <row r="2322" spans="1:21" ht="27.6" hidden="1" x14ac:dyDescent="0.3">
      <c r="A2322" s="76"/>
      <c r="B2322" s="34" t="s">
        <v>266</v>
      </c>
      <c r="C2322" s="38" t="s">
        <v>360</v>
      </c>
      <c r="D2322" s="95"/>
      <c r="E2322" s="93">
        <f t="shared" si="332"/>
        <v>0</v>
      </c>
      <c r="F2322" s="95"/>
      <c r="G2322" s="95"/>
      <c r="H2322" s="95"/>
      <c r="I2322" s="93">
        <f t="shared" si="333"/>
        <v>0</v>
      </c>
      <c r="J2322" s="95"/>
      <c r="K2322" s="95"/>
      <c r="L2322" s="95"/>
      <c r="M2322" s="93">
        <f t="shared" si="334"/>
        <v>0</v>
      </c>
      <c r="N2322" s="95"/>
      <c r="O2322" s="95"/>
      <c r="P2322" s="95"/>
      <c r="Q2322" s="55" t="e">
        <f t="shared" si="335"/>
        <v>#DIV/0!</v>
      </c>
      <c r="R2322" s="55" t="e">
        <f t="shared" si="336"/>
        <v>#DIV/0!</v>
      </c>
      <c r="S2322" s="55" t="e">
        <f t="shared" si="337"/>
        <v>#DIV/0!</v>
      </c>
      <c r="T2322" s="55" t="e">
        <f t="shared" si="338"/>
        <v>#DIV/0!</v>
      </c>
      <c r="U2322" s="33" t="e">
        <f>M2322/#REF!%</f>
        <v>#REF!</v>
      </c>
    </row>
    <row r="2323" spans="1:21" ht="27.6" hidden="1" x14ac:dyDescent="0.3">
      <c r="A2323" s="76"/>
      <c r="B2323" s="34" t="s">
        <v>267</v>
      </c>
      <c r="C2323" s="39" t="s">
        <v>361</v>
      </c>
      <c r="D2323" s="95"/>
      <c r="E2323" s="93">
        <f t="shared" si="332"/>
        <v>0</v>
      </c>
      <c r="F2323" s="95"/>
      <c r="G2323" s="95"/>
      <c r="H2323" s="95"/>
      <c r="I2323" s="93">
        <f t="shared" si="333"/>
        <v>0</v>
      </c>
      <c r="J2323" s="95"/>
      <c r="K2323" s="95"/>
      <c r="L2323" s="95"/>
      <c r="M2323" s="93">
        <f t="shared" si="334"/>
        <v>0</v>
      </c>
      <c r="N2323" s="95"/>
      <c r="O2323" s="95"/>
      <c r="P2323" s="95"/>
      <c r="Q2323" s="55" t="e">
        <f t="shared" si="335"/>
        <v>#DIV/0!</v>
      </c>
      <c r="R2323" s="55" t="e">
        <f t="shared" si="336"/>
        <v>#DIV/0!</v>
      </c>
      <c r="S2323" s="55" t="e">
        <f t="shared" si="337"/>
        <v>#DIV/0!</v>
      </c>
      <c r="T2323" s="55" t="e">
        <f t="shared" si="338"/>
        <v>#DIV/0!</v>
      </c>
      <c r="U2323" s="33" t="e">
        <f>M2323/#REF!%</f>
        <v>#REF!</v>
      </c>
    </row>
    <row r="2324" spans="1:21" ht="27.6" hidden="1" x14ac:dyDescent="0.3">
      <c r="A2324" s="76"/>
      <c r="B2324" s="34" t="s">
        <v>268</v>
      </c>
      <c r="C2324" s="39" t="s">
        <v>362</v>
      </c>
      <c r="D2324" s="95"/>
      <c r="E2324" s="93">
        <f t="shared" si="332"/>
        <v>0</v>
      </c>
      <c r="F2324" s="95"/>
      <c r="G2324" s="95"/>
      <c r="H2324" s="95"/>
      <c r="I2324" s="93">
        <f t="shared" si="333"/>
        <v>0</v>
      </c>
      <c r="J2324" s="95"/>
      <c r="K2324" s="95"/>
      <c r="L2324" s="95"/>
      <c r="M2324" s="93">
        <f t="shared" si="334"/>
        <v>0</v>
      </c>
      <c r="N2324" s="95"/>
      <c r="O2324" s="95"/>
      <c r="P2324" s="95"/>
      <c r="Q2324" s="55" t="e">
        <f t="shared" si="335"/>
        <v>#DIV/0!</v>
      </c>
      <c r="R2324" s="55" t="e">
        <f t="shared" si="336"/>
        <v>#DIV/0!</v>
      </c>
      <c r="S2324" s="55" t="e">
        <f t="shared" si="337"/>
        <v>#DIV/0!</v>
      </c>
      <c r="T2324" s="55" t="e">
        <f t="shared" si="338"/>
        <v>#DIV/0!</v>
      </c>
      <c r="U2324" s="33" t="e">
        <f>M2324/#REF!%</f>
        <v>#REF!</v>
      </c>
    </row>
    <row r="2325" spans="1:21" ht="27.6" hidden="1" x14ac:dyDescent="0.3">
      <c r="A2325" s="76"/>
      <c r="B2325" s="34" t="s">
        <v>269</v>
      </c>
      <c r="C2325" s="39" t="s">
        <v>363</v>
      </c>
      <c r="D2325" s="95"/>
      <c r="E2325" s="93">
        <f t="shared" ref="E2325:E2388" si="339">F2325+G2325</f>
        <v>0</v>
      </c>
      <c r="F2325" s="95"/>
      <c r="G2325" s="95"/>
      <c r="H2325" s="95"/>
      <c r="I2325" s="93">
        <f t="shared" ref="I2325:I2388" si="340">J2325+K2325</f>
        <v>0</v>
      </c>
      <c r="J2325" s="95"/>
      <c r="K2325" s="95"/>
      <c r="L2325" s="95"/>
      <c r="M2325" s="93">
        <f t="shared" ref="M2325:M2388" si="341">N2325+O2325</f>
        <v>0</v>
      </c>
      <c r="N2325" s="95"/>
      <c r="O2325" s="95"/>
      <c r="P2325" s="95"/>
      <c r="Q2325" s="55" t="e">
        <f t="shared" ref="Q2325:Q2388" si="342">M2325/I2325*100</f>
        <v>#DIV/0!</v>
      </c>
      <c r="R2325" s="55" t="e">
        <f t="shared" ref="R2325:R2388" si="343">N2325/J2325*100</f>
        <v>#DIV/0!</v>
      </c>
      <c r="S2325" s="55" t="e">
        <f t="shared" ref="S2325:S2388" si="344">O2325/K2325*100</f>
        <v>#DIV/0!</v>
      </c>
      <c r="T2325" s="55" t="e">
        <f t="shared" ref="T2325:T2388" si="345">P2325/L2325*100</f>
        <v>#DIV/0!</v>
      </c>
      <c r="U2325" s="33" t="e">
        <f>M2325/#REF!%</f>
        <v>#REF!</v>
      </c>
    </row>
    <row r="2326" spans="1:21" ht="27.6" hidden="1" x14ac:dyDescent="0.3">
      <c r="A2326" s="76"/>
      <c r="B2326" s="34" t="s">
        <v>270</v>
      </c>
      <c r="C2326" s="39" t="s">
        <v>364</v>
      </c>
      <c r="D2326" s="95"/>
      <c r="E2326" s="93">
        <f t="shared" si="339"/>
        <v>0</v>
      </c>
      <c r="F2326" s="95"/>
      <c r="G2326" s="95"/>
      <c r="H2326" s="95"/>
      <c r="I2326" s="93">
        <f t="shared" si="340"/>
        <v>0</v>
      </c>
      <c r="J2326" s="95"/>
      <c r="K2326" s="95"/>
      <c r="L2326" s="95"/>
      <c r="M2326" s="93">
        <f t="shared" si="341"/>
        <v>0</v>
      </c>
      <c r="N2326" s="95"/>
      <c r="O2326" s="95"/>
      <c r="P2326" s="95"/>
      <c r="Q2326" s="55" t="e">
        <f t="shared" si="342"/>
        <v>#DIV/0!</v>
      </c>
      <c r="R2326" s="55" t="e">
        <f t="shared" si="343"/>
        <v>#DIV/0!</v>
      </c>
      <c r="S2326" s="55" t="e">
        <f t="shared" si="344"/>
        <v>#DIV/0!</v>
      </c>
      <c r="T2326" s="55" t="e">
        <f t="shared" si="345"/>
        <v>#DIV/0!</v>
      </c>
      <c r="U2326" s="33" t="e">
        <f>M2326/#REF!%</f>
        <v>#REF!</v>
      </c>
    </row>
    <row r="2327" spans="1:21" ht="41.4" hidden="1" x14ac:dyDescent="0.3">
      <c r="A2327" s="76"/>
      <c r="B2327" s="34" t="s">
        <v>271</v>
      </c>
      <c r="C2327" s="39" t="s">
        <v>365</v>
      </c>
      <c r="D2327" s="95"/>
      <c r="E2327" s="93">
        <f t="shared" si="339"/>
        <v>0</v>
      </c>
      <c r="F2327" s="95"/>
      <c r="G2327" s="95"/>
      <c r="H2327" s="95"/>
      <c r="I2327" s="93">
        <f t="shared" si="340"/>
        <v>0</v>
      </c>
      <c r="J2327" s="95"/>
      <c r="K2327" s="95"/>
      <c r="L2327" s="95"/>
      <c r="M2327" s="93">
        <f t="shared" si="341"/>
        <v>0</v>
      </c>
      <c r="N2327" s="95"/>
      <c r="O2327" s="95"/>
      <c r="P2327" s="95"/>
      <c r="Q2327" s="55" t="e">
        <f t="shared" si="342"/>
        <v>#DIV/0!</v>
      </c>
      <c r="R2327" s="55" t="e">
        <f t="shared" si="343"/>
        <v>#DIV/0!</v>
      </c>
      <c r="S2327" s="55" t="e">
        <f t="shared" si="344"/>
        <v>#DIV/0!</v>
      </c>
      <c r="T2327" s="55" t="e">
        <f t="shared" si="345"/>
        <v>#DIV/0!</v>
      </c>
      <c r="U2327" s="33" t="e">
        <f>M2327/#REF!%</f>
        <v>#REF!</v>
      </c>
    </row>
    <row r="2328" spans="1:21" ht="27.6" hidden="1" x14ac:dyDescent="0.3">
      <c r="A2328" s="76"/>
      <c r="B2328" s="34" t="s">
        <v>272</v>
      </c>
      <c r="C2328" s="39" t="s">
        <v>366</v>
      </c>
      <c r="D2328" s="95"/>
      <c r="E2328" s="93">
        <f t="shared" si="339"/>
        <v>0</v>
      </c>
      <c r="F2328" s="95"/>
      <c r="G2328" s="95"/>
      <c r="H2328" s="95"/>
      <c r="I2328" s="93">
        <f t="shared" si="340"/>
        <v>0</v>
      </c>
      <c r="J2328" s="95"/>
      <c r="K2328" s="95"/>
      <c r="L2328" s="95"/>
      <c r="M2328" s="93">
        <f t="shared" si="341"/>
        <v>0</v>
      </c>
      <c r="N2328" s="95"/>
      <c r="O2328" s="95"/>
      <c r="P2328" s="95"/>
      <c r="Q2328" s="55" t="e">
        <f t="shared" si="342"/>
        <v>#DIV/0!</v>
      </c>
      <c r="R2328" s="55" t="e">
        <f t="shared" si="343"/>
        <v>#DIV/0!</v>
      </c>
      <c r="S2328" s="55" t="e">
        <f t="shared" si="344"/>
        <v>#DIV/0!</v>
      </c>
      <c r="T2328" s="55" t="e">
        <f t="shared" si="345"/>
        <v>#DIV/0!</v>
      </c>
      <c r="U2328" s="33" t="e">
        <f>M2328/#REF!%</f>
        <v>#REF!</v>
      </c>
    </row>
    <row r="2329" spans="1:21" ht="27.6" hidden="1" x14ac:dyDescent="0.3">
      <c r="A2329" s="76"/>
      <c r="B2329" s="34" t="s">
        <v>273</v>
      </c>
      <c r="C2329" s="39" t="s">
        <v>367</v>
      </c>
      <c r="D2329" s="95"/>
      <c r="E2329" s="93">
        <f t="shared" si="339"/>
        <v>0</v>
      </c>
      <c r="F2329" s="95"/>
      <c r="G2329" s="95"/>
      <c r="H2329" s="95"/>
      <c r="I2329" s="93">
        <f t="shared" si="340"/>
        <v>0</v>
      </c>
      <c r="J2329" s="95"/>
      <c r="K2329" s="95"/>
      <c r="L2329" s="95"/>
      <c r="M2329" s="93">
        <f t="shared" si="341"/>
        <v>0</v>
      </c>
      <c r="N2329" s="95"/>
      <c r="O2329" s="95"/>
      <c r="P2329" s="95"/>
      <c r="Q2329" s="55" t="e">
        <f t="shared" si="342"/>
        <v>#DIV/0!</v>
      </c>
      <c r="R2329" s="55" t="e">
        <f t="shared" si="343"/>
        <v>#DIV/0!</v>
      </c>
      <c r="S2329" s="55" t="e">
        <f t="shared" si="344"/>
        <v>#DIV/0!</v>
      </c>
      <c r="T2329" s="55" t="e">
        <f t="shared" si="345"/>
        <v>#DIV/0!</v>
      </c>
      <c r="U2329" s="33" t="e">
        <f>M2329/#REF!%</f>
        <v>#REF!</v>
      </c>
    </row>
    <row r="2330" spans="1:21" ht="41.4" hidden="1" x14ac:dyDescent="0.3">
      <c r="A2330" s="76"/>
      <c r="B2330" s="34" t="s">
        <v>274</v>
      </c>
      <c r="C2330" s="39" t="s">
        <v>368</v>
      </c>
      <c r="D2330" s="95"/>
      <c r="E2330" s="93">
        <f t="shared" si="339"/>
        <v>0</v>
      </c>
      <c r="F2330" s="95"/>
      <c r="G2330" s="95"/>
      <c r="H2330" s="95"/>
      <c r="I2330" s="93">
        <f t="shared" si="340"/>
        <v>0</v>
      </c>
      <c r="J2330" s="95"/>
      <c r="K2330" s="95"/>
      <c r="L2330" s="95"/>
      <c r="M2330" s="93">
        <f t="shared" si="341"/>
        <v>0</v>
      </c>
      <c r="N2330" s="95"/>
      <c r="O2330" s="95"/>
      <c r="P2330" s="95"/>
      <c r="Q2330" s="55" t="e">
        <f t="shared" si="342"/>
        <v>#DIV/0!</v>
      </c>
      <c r="R2330" s="55" t="e">
        <f t="shared" si="343"/>
        <v>#DIV/0!</v>
      </c>
      <c r="S2330" s="55" t="e">
        <f t="shared" si="344"/>
        <v>#DIV/0!</v>
      </c>
      <c r="T2330" s="55" t="e">
        <f t="shared" si="345"/>
        <v>#DIV/0!</v>
      </c>
      <c r="U2330" s="33" t="e">
        <f>M2330/#REF!%</f>
        <v>#REF!</v>
      </c>
    </row>
    <row r="2331" spans="1:21" ht="27.6" hidden="1" x14ac:dyDescent="0.3">
      <c r="A2331" s="76"/>
      <c r="B2331" s="34" t="s">
        <v>275</v>
      </c>
      <c r="C2331" s="38" t="s">
        <v>369</v>
      </c>
      <c r="D2331" s="95"/>
      <c r="E2331" s="93">
        <f t="shared" si="339"/>
        <v>0</v>
      </c>
      <c r="F2331" s="95"/>
      <c r="G2331" s="95"/>
      <c r="H2331" s="95"/>
      <c r="I2331" s="93">
        <f t="shared" si="340"/>
        <v>0</v>
      </c>
      <c r="J2331" s="95"/>
      <c r="K2331" s="95"/>
      <c r="L2331" s="95"/>
      <c r="M2331" s="93">
        <f t="shared" si="341"/>
        <v>0</v>
      </c>
      <c r="N2331" s="95"/>
      <c r="O2331" s="95"/>
      <c r="P2331" s="95"/>
      <c r="Q2331" s="55" t="e">
        <f t="shared" si="342"/>
        <v>#DIV/0!</v>
      </c>
      <c r="R2331" s="55" t="e">
        <f t="shared" si="343"/>
        <v>#DIV/0!</v>
      </c>
      <c r="S2331" s="55" t="e">
        <f t="shared" si="344"/>
        <v>#DIV/0!</v>
      </c>
      <c r="T2331" s="55" t="e">
        <f t="shared" si="345"/>
        <v>#DIV/0!</v>
      </c>
      <c r="U2331" s="33" t="e">
        <f>M2331/#REF!%</f>
        <v>#REF!</v>
      </c>
    </row>
    <row r="2332" spans="1:21" ht="27.6" hidden="1" x14ac:dyDescent="0.3">
      <c r="A2332" s="76"/>
      <c r="B2332" s="34" t="s">
        <v>276</v>
      </c>
      <c r="C2332" s="39" t="s">
        <v>370</v>
      </c>
      <c r="D2332" s="95"/>
      <c r="E2332" s="93">
        <f t="shared" si="339"/>
        <v>0</v>
      </c>
      <c r="F2332" s="95"/>
      <c r="G2332" s="95"/>
      <c r="H2332" s="95"/>
      <c r="I2332" s="93">
        <f t="shared" si="340"/>
        <v>0</v>
      </c>
      <c r="J2332" s="95"/>
      <c r="K2332" s="95"/>
      <c r="L2332" s="95"/>
      <c r="M2332" s="93">
        <f t="shared" si="341"/>
        <v>0</v>
      </c>
      <c r="N2332" s="95"/>
      <c r="O2332" s="95"/>
      <c r="P2332" s="95"/>
      <c r="Q2332" s="55" t="e">
        <f t="shared" si="342"/>
        <v>#DIV/0!</v>
      </c>
      <c r="R2332" s="55" t="e">
        <f t="shared" si="343"/>
        <v>#DIV/0!</v>
      </c>
      <c r="S2332" s="55" t="e">
        <f t="shared" si="344"/>
        <v>#DIV/0!</v>
      </c>
      <c r="T2332" s="55" t="e">
        <f t="shared" si="345"/>
        <v>#DIV/0!</v>
      </c>
      <c r="U2332" s="33" t="e">
        <f>M2332/#REF!%</f>
        <v>#REF!</v>
      </c>
    </row>
    <row r="2333" spans="1:21" ht="27.6" hidden="1" x14ac:dyDescent="0.3">
      <c r="A2333" s="76"/>
      <c r="B2333" s="34"/>
      <c r="C2333" s="36" t="s">
        <v>359</v>
      </c>
      <c r="D2333" s="95"/>
      <c r="E2333" s="93">
        <f t="shared" si="339"/>
        <v>0</v>
      </c>
      <c r="F2333" s="95"/>
      <c r="G2333" s="95"/>
      <c r="H2333" s="95"/>
      <c r="I2333" s="93">
        <f t="shared" si="340"/>
        <v>0</v>
      </c>
      <c r="J2333" s="95"/>
      <c r="K2333" s="95"/>
      <c r="L2333" s="95"/>
      <c r="M2333" s="93">
        <f t="shared" si="341"/>
        <v>0</v>
      </c>
      <c r="N2333" s="95"/>
      <c r="O2333" s="95"/>
      <c r="P2333" s="95"/>
      <c r="Q2333" s="55" t="e">
        <f t="shared" si="342"/>
        <v>#DIV/0!</v>
      </c>
      <c r="R2333" s="55" t="e">
        <f t="shared" si="343"/>
        <v>#DIV/0!</v>
      </c>
      <c r="S2333" s="55" t="e">
        <f t="shared" si="344"/>
        <v>#DIV/0!</v>
      </c>
      <c r="T2333" s="55" t="e">
        <f t="shared" si="345"/>
        <v>#DIV/0!</v>
      </c>
      <c r="U2333" s="33" t="e">
        <f>M2333/#REF!%</f>
        <v>#REF!</v>
      </c>
    </row>
    <row r="2334" spans="1:21" ht="72" x14ac:dyDescent="0.3">
      <c r="A2334" s="76" t="s">
        <v>815</v>
      </c>
      <c r="B2334" s="34"/>
      <c r="C2334" s="84" t="s">
        <v>637</v>
      </c>
      <c r="D2334" s="92">
        <f>D2335+D2337</f>
        <v>0</v>
      </c>
      <c r="E2334" s="93">
        <f t="shared" si="339"/>
        <v>604.62979999999993</v>
      </c>
      <c r="F2334" s="92">
        <f>F2335+F2337</f>
        <v>1E-3</v>
      </c>
      <c r="G2334" s="92">
        <f>G2335+G2337</f>
        <v>604.62879999999996</v>
      </c>
      <c r="H2334" s="92">
        <f>H2335+H2337</f>
        <v>0</v>
      </c>
      <c r="I2334" s="93">
        <f t="shared" si="340"/>
        <v>489.20502999999997</v>
      </c>
      <c r="J2334" s="92">
        <f>J2335+J2337</f>
        <v>1E-3</v>
      </c>
      <c r="K2334" s="92">
        <f>K2335+K2337</f>
        <v>489.20402999999999</v>
      </c>
      <c r="L2334" s="92">
        <f>L2335+L2337</f>
        <v>0</v>
      </c>
      <c r="M2334" s="93">
        <f t="shared" si="341"/>
        <v>322.70447999999999</v>
      </c>
      <c r="N2334" s="92">
        <f>N2335+N2337</f>
        <v>0</v>
      </c>
      <c r="O2334" s="92">
        <f>O2335+O2337</f>
        <v>322.70447999999999</v>
      </c>
      <c r="P2334" s="92">
        <f>P2335+P2337</f>
        <v>0</v>
      </c>
      <c r="Q2334" s="55">
        <f t="shared" si="342"/>
        <v>65.965078077794914</v>
      </c>
      <c r="R2334" s="55">
        <f t="shared" si="343"/>
        <v>0</v>
      </c>
      <c r="S2334" s="55">
        <f t="shared" si="344"/>
        <v>65.965212919443857</v>
      </c>
      <c r="T2334" s="55" t="e">
        <f t="shared" si="345"/>
        <v>#DIV/0!</v>
      </c>
      <c r="U2334" s="33" t="e">
        <f>M2334/#REF!%</f>
        <v>#REF!</v>
      </c>
    </row>
    <row r="2335" spans="1:21" ht="13.8" x14ac:dyDescent="0.3">
      <c r="A2335" s="76"/>
      <c r="B2335" s="34" t="s">
        <v>61</v>
      </c>
      <c r="C2335" s="36" t="s">
        <v>7</v>
      </c>
      <c r="D2335" s="95">
        <f>D2336</f>
        <v>0</v>
      </c>
      <c r="E2335" s="131">
        <f t="shared" si="339"/>
        <v>517.56299999999999</v>
      </c>
      <c r="F2335" s="95">
        <f>F2336</f>
        <v>0</v>
      </c>
      <c r="G2335" s="95">
        <f>G2336</f>
        <v>517.56299999999999</v>
      </c>
      <c r="H2335" s="95">
        <f>H2336</f>
        <v>0</v>
      </c>
      <c r="I2335" s="131">
        <f t="shared" si="340"/>
        <v>402.13823000000002</v>
      </c>
      <c r="J2335" s="95">
        <f>J2336</f>
        <v>0</v>
      </c>
      <c r="K2335" s="95">
        <f>K2336</f>
        <v>402.13823000000002</v>
      </c>
      <c r="L2335" s="95">
        <f>L2336</f>
        <v>0</v>
      </c>
      <c r="M2335" s="131">
        <f t="shared" si="341"/>
        <v>322.70447999999999</v>
      </c>
      <c r="N2335" s="95">
        <f>N2336</f>
        <v>0</v>
      </c>
      <c r="O2335" s="95">
        <f>O2336</f>
        <v>322.70447999999999</v>
      </c>
      <c r="P2335" s="95">
        <f>P2336</f>
        <v>0</v>
      </c>
      <c r="Q2335" s="55">
        <f t="shared" si="342"/>
        <v>80.247152826031979</v>
      </c>
      <c r="R2335" s="55" t="e">
        <f t="shared" si="343"/>
        <v>#DIV/0!</v>
      </c>
      <c r="S2335" s="55">
        <f t="shared" si="344"/>
        <v>80.247152826031979</v>
      </c>
      <c r="T2335" s="55" t="e">
        <f t="shared" si="345"/>
        <v>#DIV/0!</v>
      </c>
      <c r="U2335" s="33" t="e">
        <f>M2335/#REF!%</f>
        <v>#REF!</v>
      </c>
    </row>
    <row r="2336" spans="1:21" ht="27.6" x14ac:dyDescent="0.3">
      <c r="A2336" s="76"/>
      <c r="B2336" s="34" t="s">
        <v>202</v>
      </c>
      <c r="C2336" s="37" t="s">
        <v>36</v>
      </c>
      <c r="D2336" s="95"/>
      <c r="E2336" s="131">
        <f t="shared" si="339"/>
        <v>517.56299999999999</v>
      </c>
      <c r="F2336" s="95"/>
      <c r="G2336" s="95">
        <v>517.56299999999999</v>
      </c>
      <c r="H2336" s="95"/>
      <c r="I2336" s="131">
        <f t="shared" si="340"/>
        <v>402.13823000000002</v>
      </c>
      <c r="J2336" s="95"/>
      <c r="K2336" s="95">
        <v>402.13823000000002</v>
      </c>
      <c r="L2336" s="95"/>
      <c r="M2336" s="131">
        <f t="shared" si="341"/>
        <v>322.70447999999999</v>
      </c>
      <c r="N2336" s="95"/>
      <c r="O2336" s="95">
        <v>322.70447999999999</v>
      </c>
      <c r="P2336" s="95"/>
      <c r="Q2336" s="55">
        <f t="shared" si="342"/>
        <v>80.247152826031979</v>
      </c>
      <c r="R2336" s="55" t="e">
        <f t="shared" si="343"/>
        <v>#DIV/0!</v>
      </c>
      <c r="S2336" s="55">
        <f t="shared" si="344"/>
        <v>80.247152826031979</v>
      </c>
      <c r="T2336" s="55" t="e">
        <f t="shared" si="345"/>
        <v>#DIV/0!</v>
      </c>
      <c r="U2336" s="33" t="e">
        <f>M2336/#REF!%</f>
        <v>#REF!</v>
      </c>
    </row>
    <row r="2337" spans="1:22" ht="27.6" x14ac:dyDescent="0.3">
      <c r="A2337" s="76"/>
      <c r="B2337" s="34" t="s">
        <v>145</v>
      </c>
      <c r="C2337" s="36" t="s">
        <v>9</v>
      </c>
      <c r="D2337" s="95"/>
      <c r="E2337" s="131">
        <f t="shared" si="339"/>
        <v>87.066800000000001</v>
      </c>
      <c r="F2337" s="95">
        <v>1E-3</v>
      </c>
      <c r="G2337" s="95">
        <v>87.065799999999996</v>
      </c>
      <c r="H2337" s="95"/>
      <c r="I2337" s="131">
        <f t="shared" si="340"/>
        <v>87.066800000000001</v>
      </c>
      <c r="J2337" s="95">
        <v>1E-3</v>
      </c>
      <c r="K2337" s="95">
        <v>87.065799999999996</v>
      </c>
      <c r="L2337" s="95"/>
      <c r="M2337" s="131">
        <f t="shared" si="341"/>
        <v>0</v>
      </c>
      <c r="N2337" s="95"/>
      <c r="O2337" s="95"/>
      <c r="P2337" s="95"/>
      <c r="Q2337" s="55">
        <f t="shared" si="342"/>
        <v>0</v>
      </c>
      <c r="R2337" s="55">
        <f t="shared" si="343"/>
        <v>0</v>
      </c>
      <c r="S2337" s="55">
        <f t="shared" si="344"/>
        <v>0</v>
      </c>
      <c r="T2337" s="55" t="e">
        <f t="shared" si="345"/>
        <v>#DIV/0!</v>
      </c>
      <c r="U2337" s="33" t="e">
        <f>M2337/#REF!%</f>
        <v>#REF!</v>
      </c>
    </row>
    <row r="2338" spans="1:22" ht="48" x14ac:dyDescent="0.3">
      <c r="A2338" s="75" t="s">
        <v>816</v>
      </c>
      <c r="B2338" s="46" t="s">
        <v>60</v>
      </c>
      <c r="C2338" s="47" t="s">
        <v>2352</v>
      </c>
      <c r="D2338" s="92">
        <f>D2395+D2666+D2921+D2992</f>
        <v>3503.3999999999996</v>
      </c>
      <c r="E2338" s="93">
        <f t="shared" si="339"/>
        <v>7303.5853899999993</v>
      </c>
      <c r="F2338" s="92">
        <f>F2395+F2666+F2921+F2992</f>
        <v>6794.4502699999994</v>
      </c>
      <c r="G2338" s="92">
        <f>G2395+G2666+G2921+G2992</f>
        <v>509.13511999999997</v>
      </c>
      <c r="H2338" s="92">
        <f>H2395+H2666+H2921+H2992</f>
        <v>357.85417000000001</v>
      </c>
      <c r="I2338" s="93">
        <f t="shared" si="340"/>
        <v>3549.0150400000002</v>
      </c>
      <c r="J2338" s="92">
        <f>J2395+J2666+J2921+J2992</f>
        <v>3326.2339200000001</v>
      </c>
      <c r="K2338" s="92">
        <f>K2395+K2666+K2921+K2992</f>
        <v>222.78111999999999</v>
      </c>
      <c r="L2338" s="92">
        <f>L2395+L2666+L2921+L2992</f>
        <v>217.3623</v>
      </c>
      <c r="M2338" s="93">
        <f t="shared" si="341"/>
        <v>2704.1165799999999</v>
      </c>
      <c r="N2338" s="92">
        <f>N2395+N2666+N2921+N2992</f>
        <v>2704.1165799999999</v>
      </c>
      <c r="O2338" s="92">
        <f>O2395+O2666+O2921+O2992</f>
        <v>0</v>
      </c>
      <c r="P2338" s="92">
        <f>P2395+P2666+P2921+P2992</f>
        <v>123.73204</v>
      </c>
      <c r="Q2338" s="55">
        <f t="shared" si="342"/>
        <v>76.19343816587488</v>
      </c>
      <c r="R2338" s="55">
        <f t="shared" si="343"/>
        <v>81.296644945524449</v>
      </c>
      <c r="S2338" s="55">
        <f t="shared" si="344"/>
        <v>0</v>
      </c>
      <c r="T2338" s="55">
        <f t="shared" si="345"/>
        <v>56.924333244541479</v>
      </c>
      <c r="U2338" s="33" t="e">
        <f>M2338/#REF!%</f>
        <v>#REF!</v>
      </c>
      <c r="V2338" s="19"/>
    </row>
    <row r="2339" spans="1:22" ht="13.8" x14ac:dyDescent="0.3">
      <c r="A2339" s="75"/>
      <c r="B2339" s="46" t="s">
        <v>61</v>
      </c>
      <c r="C2339" s="36" t="s">
        <v>7</v>
      </c>
      <c r="D2339" s="92">
        <f>D2396+D2667+D2922+D2993</f>
        <v>3274.6</v>
      </c>
      <c r="E2339" s="93">
        <f t="shared" si="339"/>
        <v>3613.8109599999998</v>
      </c>
      <c r="F2339" s="92">
        <f>F2340+F2345+F2390+F2393+F2392</f>
        <v>3613.8109599999998</v>
      </c>
      <c r="G2339" s="92">
        <f>G2340+G2345+G2390+G2393+G2392</f>
        <v>0</v>
      </c>
      <c r="H2339" s="92">
        <f>H2340+H2345+H2390+H2393+H2392</f>
        <v>332.15417000000002</v>
      </c>
      <c r="I2339" s="93">
        <f t="shared" si="340"/>
        <v>2069.68984</v>
      </c>
      <c r="J2339" s="92">
        <f>J2340+J2345+J2390+J2393+J2392</f>
        <v>2069.68984</v>
      </c>
      <c r="K2339" s="92">
        <f>K2340+K2345+K2390+K2393+K2392</f>
        <v>0</v>
      </c>
      <c r="L2339" s="92">
        <f>L2340+L2345+L2390+L2393+L2392</f>
        <v>195.9623</v>
      </c>
      <c r="M2339" s="93">
        <f t="shared" si="341"/>
        <v>1807.2395199999999</v>
      </c>
      <c r="N2339" s="92">
        <f>N2340+N2345+N2390+N2393+N2392</f>
        <v>1807.2395199999999</v>
      </c>
      <c r="O2339" s="92">
        <f>O2340+O2345+O2390+O2393+O2392</f>
        <v>0</v>
      </c>
      <c r="P2339" s="92">
        <f>P2340+P2345+P2390+P2393+P2392</f>
        <v>118.44404000000002</v>
      </c>
      <c r="Q2339" s="55">
        <f t="shared" si="342"/>
        <v>87.319340563608307</v>
      </c>
      <c r="R2339" s="55">
        <f t="shared" si="343"/>
        <v>87.319340563608307</v>
      </c>
      <c r="S2339" s="55" t="e">
        <f t="shared" si="344"/>
        <v>#DIV/0!</v>
      </c>
      <c r="T2339" s="55">
        <f t="shared" si="345"/>
        <v>60.442258536463399</v>
      </c>
      <c r="U2339" s="33" t="e">
        <f>M2339/#REF!%</f>
        <v>#REF!</v>
      </c>
    </row>
    <row r="2340" spans="1:22" ht="13.8" x14ac:dyDescent="0.3">
      <c r="A2340" s="75"/>
      <c r="B2340" s="46" t="s">
        <v>197</v>
      </c>
      <c r="C2340" s="37" t="s">
        <v>34</v>
      </c>
      <c r="D2340" s="92">
        <f>D2397+D2668</f>
        <v>0</v>
      </c>
      <c r="E2340" s="93">
        <f t="shared" si="339"/>
        <v>0</v>
      </c>
      <c r="F2340" s="92">
        <f>F2397+F2668</f>
        <v>0</v>
      </c>
      <c r="G2340" s="92">
        <f>G2397+G2668</f>
        <v>0</v>
      </c>
      <c r="H2340" s="92">
        <f>H2397+H2668</f>
        <v>86.134039999999999</v>
      </c>
      <c r="I2340" s="93">
        <f t="shared" si="340"/>
        <v>0</v>
      </c>
      <c r="J2340" s="92">
        <f>J2397+J2668</f>
        <v>0</v>
      </c>
      <c r="K2340" s="92">
        <f>K2397+K2668</f>
        <v>0</v>
      </c>
      <c r="L2340" s="92">
        <f>L2397+L2668</f>
        <v>51.224040000000002</v>
      </c>
      <c r="M2340" s="93">
        <f t="shared" si="341"/>
        <v>0</v>
      </c>
      <c r="N2340" s="92">
        <f>N2397+N2668</f>
        <v>0</v>
      </c>
      <c r="O2340" s="92">
        <f>O2397+O2668</f>
        <v>0</v>
      </c>
      <c r="P2340" s="92">
        <f>P2397+P2668</f>
        <v>37.011200000000002</v>
      </c>
      <c r="Q2340" s="55" t="e">
        <f t="shared" si="342"/>
        <v>#DIV/0!</v>
      </c>
      <c r="R2340" s="55" t="e">
        <f t="shared" si="343"/>
        <v>#DIV/0!</v>
      </c>
      <c r="S2340" s="55" t="e">
        <f t="shared" si="344"/>
        <v>#DIV/0!</v>
      </c>
      <c r="T2340" s="55">
        <f t="shared" si="345"/>
        <v>72.253574688759414</v>
      </c>
      <c r="U2340" s="33" t="e">
        <f>M2340/#REF!%</f>
        <v>#REF!</v>
      </c>
    </row>
    <row r="2341" spans="1:22" ht="13.8" hidden="1" x14ac:dyDescent="0.3">
      <c r="A2341" s="75"/>
      <c r="B2341" s="46" t="s">
        <v>198</v>
      </c>
      <c r="C2341" s="38" t="s">
        <v>172</v>
      </c>
      <c r="D2341" s="92">
        <f>D2398+D2669+D2924+D2995</f>
        <v>369</v>
      </c>
      <c r="E2341" s="93">
        <f t="shared" si="339"/>
        <v>551.74958000000004</v>
      </c>
      <c r="F2341" s="92">
        <f t="shared" ref="F2341:H2342" si="346">F2398+F2669+F2924+F2995</f>
        <v>551.74958000000004</v>
      </c>
      <c r="G2341" s="92">
        <f t="shared" si="346"/>
        <v>0</v>
      </c>
      <c r="H2341" s="92">
        <f t="shared" si="346"/>
        <v>245.08559</v>
      </c>
      <c r="I2341" s="93">
        <f t="shared" si="340"/>
        <v>245.90846000000002</v>
      </c>
      <c r="J2341" s="92">
        <f t="shared" ref="J2341:L2342" si="347">J2398+J2669+J2924+J2995</f>
        <v>245.90846000000002</v>
      </c>
      <c r="K2341" s="92">
        <f t="shared" si="347"/>
        <v>0</v>
      </c>
      <c r="L2341" s="92">
        <f t="shared" si="347"/>
        <v>144.20372</v>
      </c>
      <c r="M2341" s="93">
        <f t="shared" si="341"/>
        <v>183.81725999999998</v>
      </c>
      <c r="N2341" s="92">
        <f t="shared" ref="N2341:P2342" si="348">N2398+N2669+N2924+N2995</f>
        <v>183.81725999999998</v>
      </c>
      <c r="O2341" s="92">
        <f t="shared" si="348"/>
        <v>0</v>
      </c>
      <c r="P2341" s="92">
        <f t="shared" si="348"/>
        <v>81.269300000000015</v>
      </c>
      <c r="Q2341" s="55">
        <f t="shared" si="342"/>
        <v>74.750279026593873</v>
      </c>
      <c r="R2341" s="55">
        <f t="shared" si="343"/>
        <v>74.750279026593873</v>
      </c>
      <c r="S2341" s="55" t="e">
        <f t="shared" si="344"/>
        <v>#DIV/0!</v>
      </c>
      <c r="T2341" s="55">
        <f t="shared" si="345"/>
        <v>56.357283986848614</v>
      </c>
      <c r="U2341" s="33" t="e">
        <f>M2341/#REF!%</f>
        <v>#REF!</v>
      </c>
    </row>
    <row r="2342" spans="1:22" ht="27.6" hidden="1" x14ac:dyDescent="0.3">
      <c r="A2342" s="75"/>
      <c r="B2342" s="46" t="s">
        <v>199</v>
      </c>
      <c r="C2342" s="39" t="s">
        <v>173</v>
      </c>
      <c r="D2342" s="92">
        <f>D2399+D2670+D2925+D2996</f>
        <v>2751.9</v>
      </c>
      <c r="E2342" s="93">
        <f t="shared" si="339"/>
        <v>2789.1898799999999</v>
      </c>
      <c r="F2342" s="92">
        <f t="shared" si="346"/>
        <v>2789.1898799999999</v>
      </c>
      <c r="G2342" s="92">
        <f t="shared" si="346"/>
        <v>0</v>
      </c>
      <c r="H2342" s="92">
        <f t="shared" si="346"/>
        <v>0</v>
      </c>
      <c r="I2342" s="93">
        <f t="shared" si="340"/>
        <v>1652.9398799999999</v>
      </c>
      <c r="J2342" s="92">
        <f t="shared" si="347"/>
        <v>1652.9398799999999</v>
      </c>
      <c r="K2342" s="92">
        <f t="shared" si="347"/>
        <v>0</v>
      </c>
      <c r="L2342" s="92">
        <f t="shared" si="347"/>
        <v>0</v>
      </c>
      <c r="M2342" s="93">
        <f t="shared" si="341"/>
        <v>1470.9299999999998</v>
      </c>
      <c r="N2342" s="92">
        <f t="shared" si="348"/>
        <v>1470.9299999999998</v>
      </c>
      <c r="O2342" s="92">
        <f t="shared" si="348"/>
        <v>0</v>
      </c>
      <c r="P2342" s="92">
        <f t="shared" si="348"/>
        <v>0</v>
      </c>
      <c r="Q2342" s="55">
        <f t="shared" si="342"/>
        <v>88.988717484389085</v>
      </c>
      <c r="R2342" s="55">
        <f t="shared" si="343"/>
        <v>88.988717484389085</v>
      </c>
      <c r="S2342" s="55" t="e">
        <f t="shared" si="344"/>
        <v>#DIV/0!</v>
      </c>
      <c r="T2342" s="55" t="e">
        <f t="shared" si="345"/>
        <v>#DIV/0!</v>
      </c>
      <c r="U2342" s="33" t="e">
        <f>M2342/#REF!%</f>
        <v>#REF!</v>
      </c>
    </row>
    <row r="2343" spans="1:22" ht="27.6" hidden="1" x14ac:dyDescent="0.3">
      <c r="A2343" s="75"/>
      <c r="B2343" s="46" t="s">
        <v>200</v>
      </c>
      <c r="C2343" s="39" t="s">
        <v>174</v>
      </c>
      <c r="D2343" s="92">
        <f>D2400+D2672+D2926+D2997</f>
        <v>0</v>
      </c>
      <c r="E2343" s="93">
        <f t="shared" si="339"/>
        <v>78.999499999999998</v>
      </c>
      <c r="F2343" s="92">
        <f t="shared" ref="F2343:H2344" si="349">F2400+F2672+F2926+F2997</f>
        <v>78.999499999999998</v>
      </c>
      <c r="G2343" s="92">
        <f t="shared" si="349"/>
        <v>0</v>
      </c>
      <c r="H2343" s="92">
        <f t="shared" si="349"/>
        <v>0.93454000000000004</v>
      </c>
      <c r="I2343" s="93">
        <f t="shared" si="340"/>
        <v>74.369499999999988</v>
      </c>
      <c r="J2343" s="92">
        <f t="shared" ref="J2343:L2344" si="350">J2400+J2672+J2926+J2997</f>
        <v>74.369499999999988</v>
      </c>
      <c r="K2343" s="92">
        <f t="shared" si="350"/>
        <v>0</v>
      </c>
      <c r="L2343" s="92">
        <f t="shared" si="350"/>
        <v>0.53454000000000002</v>
      </c>
      <c r="M2343" s="93">
        <f t="shared" si="341"/>
        <v>72.556060000000002</v>
      </c>
      <c r="N2343" s="92">
        <f t="shared" ref="N2343:P2344" si="351">N2400+N2672+N2926+N2997</f>
        <v>72.556060000000002</v>
      </c>
      <c r="O2343" s="92">
        <f t="shared" si="351"/>
        <v>0</v>
      </c>
      <c r="P2343" s="92">
        <f t="shared" si="351"/>
        <v>0.16354000000000002</v>
      </c>
      <c r="Q2343" s="55">
        <f t="shared" si="342"/>
        <v>97.561581024479139</v>
      </c>
      <c r="R2343" s="55">
        <f t="shared" si="343"/>
        <v>97.561581024479139</v>
      </c>
      <c r="S2343" s="55" t="e">
        <f t="shared" si="344"/>
        <v>#DIV/0!</v>
      </c>
      <c r="T2343" s="55">
        <f t="shared" si="345"/>
        <v>30.594529876155203</v>
      </c>
      <c r="U2343" s="33" t="e">
        <f>M2343/#REF!%</f>
        <v>#REF!</v>
      </c>
    </row>
    <row r="2344" spans="1:22" ht="13.8" hidden="1" x14ac:dyDescent="0.3">
      <c r="A2344" s="75"/>
      <c r="B2344" s="46" t="s">
        <v>201</v>
      </c>
      <c r="C2344" s="38" t="s">
        <v>175</v>
      </c>
      <c r="D2344" s="92">
        <f>D2401+D2673+D2927+D2998</f>
        <v>228.8</v>
      </c>
      <c r="E2344" s="93">
        <f t="shared" si="339"/>
        <v>3689.7744299999995</v>
      </c>
      <c r="F2344" s="92">
        <f t="shared" si="349"/>
        <v>3180.6393099999996</v>
      </c>
      <c r="G2344" s="92">
        <f t="shared" si="349"/>
        <v>509.13511999999997</v>
      </c>
      <c r="H2344" s="92">
        <f t="shared" si="349"/>
        <v>25.7</v>
      </c>
      <c r="I2344" s="93">
        <f t="shared" si="340"/>
        <v>1479.3252000000002</v>
      </c>
      <c r="J2344" s="92">
        <f t="shared" si="350"/>
        <v>1256.5440800000001</v>
      </c>
      <c r="K2344" s="92">
        <f t="shared" si="350"/>
        <v>222.78111999999999</v>
      </c>
      <c r="L2344" s="92">
        <f t="shared" si="350"/>
        <v>21.4</v>
      </c>
      <c r="M2344" s="93">
        <f t="shared" si="341"/>
        <v>896.87706000000003</v>
      </c>
      <c r="N2344" s="92">
        <f t="shared" si="351"/>
        <v>896.87706000000003</v>
      </c>
      <c r="O2344" s="92">
        <f t="shared" si="351"/>
        <v>0</v>
      </c>
      <c r="P2344" s="92">
        <f t="shared" si="351"/>
        <v>5.2880000000000003</v>
      </c>
      <c r="Q2344" s="55">
        <f t="shared" si="342"/>
        <v>60.62744418874226</v>
      </c>
      <c r="R2344" s="55">
        <f t="shared" si="343"/>
        <v>71.376490031292803</v>
      </c>
      <c r="S2344" s="55">
        <f t="shared" si="344"/>
        <v>0</v>
      </c>
      <c r="T2344" s="55">
        <f t="shared" si="345"/>
        <v>24.710280373831779</v>
      </c>
      <c r="U2344" s="33" t="e">
        <f>M2344/#REF!%</f>
        <v>#REF!</v>
      </c>
    </row>
    <row r="2345" spans="1:22" ht="27.6" x14ac:dyDescent="0.3">
      <c r="A2345" s="75"/>
      <c r="B2345" s="46" t="s">
        <v>202</v>
      </c>
      <c r="C2345" s="37" t="s">
        <v>36</v>
      </c>
      <c r="D2345" s="92">
        <f>D2398+D2669+D2923</f>
        <v>469</v>
      </c>
      <c r="E2345" s="93">
        <f t="shared" si="339"/>
        <v>658.04628000000002</v>
      </c>
      <c r="F2345" s="92">
        <f>F2398+F2669+F2923</f>
        <v>658.04628000000002</v>
      </c>
      <c r="G2345" s="92">
        <f>G2398+G2669+G2923</f>
        <v>0</v>
      </c>
      <c r="H2345" s="92">
        <f>H2398+H2669+H2923</f>
        <v>245.08559</v>
      </c>
      <c r="I2345" s="93">
        <f t="shared" si="340"/>
        <v>286.20516000000003</v>
      </c>
      <c r="J2345" s="92">
        <f>J2398+J2669+J2923</f>
        <v>286.20516000000003</v>
      </c>
      <c r="K2345" s="92">
        <f>K2398+K2669+K2923</f>
        <v>0</v>
      </c>
      <c r="L2345" s="92">
        <f>L2398+L2669+L2923</f>
        <v>144.20372</v>
      </c>
      <c r="M2345" s="93">
        <f t="shared" si="341"/>
        <v>213.04525999999998</v>
      </c>
      <c r="N2345" s="92">
        <f>N2398+N2669+N2923</f>
        <v>213.04525999999998</v>
      </c>
      <c r="O2345" s="92">
        <f>O2398+O2669+O2923</f>
        <v>0</v>
      </c>
      <c r="P2345" s="92">
        <f>P2398+P2669+P2923</f>
        <v>81.269300000000015</v>
      </c>
      <c r="Q2345" s="55">
        <f t="shared" si="342"/>
        <v>74.437952131960145</v>
      </c>
      <c r="R2345" s="55">
        <f t="shared" si="343"/>
        <v>74.437952131960145</v>
      </c>
      <c r="S2345" s="55" t="e">
        <f t="shared" si="344"/>
        <v>#DIV/0!</v>
      </c>
      <c r="T2345" s="55">
        <f t="shared" si="345"/>
        <v>56.357283986848614</v>
      </c>
      <c r="U2345" s="33" t="e">
        <f>M2345/#REF!%</f>
        <v>#REF!</v>
      </c>
    </row>
    <row r="2346" spans="1:22" ht="41.4" hidden="1" x14ac:dyDescent="0.3">
      <c r="A2346" s="75"/>
      <c r="B2346" s="46" t="s">
        <v>203</v>
      </c>
      <c r="C2346" s="38" t="s">
        <v>177</v>
      </c>
      <c r="D2346" s="92">
        <f t="shared" ref="D2346:D2389" si="352">D2403+D2675+D2929+D3000</f>
        <v>2751.9</v>
      </c>
      <c r="E2346" s="93">
        <f t="shared" si="339"/>
        <v>2746.1129999999998</v>
      </c>
      <c r="F2346" s="92">
        <f t="shared" ref="F2346:H2365" si="353">F2403+F2675+F2929+F3000</f>
        <v>2746.1129999999998</v>
      </c>
      <c r="G2346" s="92">
        <f t="shared" si="353"/>
        <v>0</v>
      </c>
      <c r="H2346" s="92">
        <f t="shared" si="353"/>
        <v>332.15417000000002</v>
      </c>
      <c r="I2346" s="93">
        <f t="shared" si="340"/>
        <v>1609.8629999999998</v>
      </c>
      <c r="J2346" s="92">
        <f t="shared" ref="J2346:L2365" si="354">J2403+J2675+J2929+J3000</f>
        <v>1609.8629999999998</v>
      </c>
      <c r="K2346" s="92">
        <f t="shared" si="354"/>
        <v>0</v>
      </c>
      <c r="L2346" s="92">
        <f t="shared" si="354"/>
        <v>195.9623</v>
      </c>
      <c r="M2346" s="93">
        <f t="shared" si="341"/>
        <v>1427.85312</v>
      </c>
      <c r="N2346" s="92">
        <f t="shared" ref="N2346:P2365" si="355">N2403+N2675+N2929+N3000</f>
        <v>1427.85312</v>
      </c>
      <c r="O2346" s="92">
        <f t="shared" si="355"/>
        <v>0</v>
      </c>
      <c r="P2346" s="92">
        <f t="shared" si="355"/>
        <v>118.44404</v>
      </c>
      <c r="Q2346" s="55">
        <f t="shared" si="342"/>
        <v>88.694076452468323</v>
      </c>
      <c r="R2346" s="55">
        <f t="shared" si="343"/>
        <v>88.694076452468323</v>
      </c>
      <c r="S2346" s="55" t="e">
        <f t="shared" si="344"/>
        <v>#DIV/0!</v>
      </c>
      <c r="T2346" s="55">
        <f t="shared" si="345"/>
        <v>60.442258536463392</v>
      </c>
      <c r="U2346" s="33" t="e">
        <f>M2346/#REF!%</f>
        <v>#REF!</v>
      </c>
    </row>
    <row r="2347" spans="1:22" ht="13.8" hidden="1" x14ac:dyDescent="0.3">
      <c r="A2347" s="75"/>
      <c r="B2347" s="46" t="s">
        <v>204</v>
      </c>
      <c r="C2347" s="38" t="s">
        <v>178</v>
      </c>
      <c r="D2347" s="92">
        <f t="shared" si="352"/>
        <v>0</v>
      </c>
      <c r="E2347" s="93">
        <f t="shared" si="339"/>
        <v>0</v>
      </c>
      <c r="F2347" s="92">
        <f t="shared" si="353"/>
        <v>0</v>
      </c>
      <c r="G2347" s="92">
        <f t="shared" si="353"/>
        <v>0</v>
      </c>
      <c r="H2347" s="92">
        <f t="shared" si="353"/>
        <v>86.134039999999999</v>
      </c>
      <c r="I2347" s="93">
        <f t="shared" si="340"/>
        <v>0</v>
      </c>
      <c r="J2347" s="92">
        <f t="shared" si="354"/>
        <v>0</v>
      </c>
      <c r="K2347" s="92">
        <f t="shared" si="354"/>
        <v>0</v>
      </c>
      <c r="L2347" s="92">
        <f t="shared" si="354"/>
        <v>51.224040000000002</v>
      </c>
      <c r="M2347" s="93">
        <f t="shared" si="341"/>
        <v>0</v>
      </c>
      <c r="N2347" s="92">
        <f t="shared" si="355"/>
        <v>0</v>
      </c>
      <c r="O2347" s="92">
        <f t="shared" si="355"/>
        <v>0</v>
      </c>
      <c r="P2347" s="92">
        <f t="shared" si="355"/>
        <v>37.011200000000002</v>
      </c>
      <c r="Q2347" s="55" t="e">
        <f t="shared" si="342"/>
        <v>#DIV/0!</v>
      </c>
      <c r="R2347" s="55" t="e">
        <f t="shared" si="343"/>
        <v>#DIV/0!</v>
      </c>
      <c r="S2347" s="55" t="e">
        <f t="shared" si="344"/>
        <v>#DIV/0!</v>
      </c>
      <c r="T2347" s="55">
        <f t="shared" si="345"/>
        <v>72.253574688759414</v>
      </c>
      <c r="U2347" s="33" t="e">
        <f>M2347/#REF!%</f>
        <v>#REF!</v>
      </c>
    </row>
    <row r="2348" spans="1:22" ht="27.6" hidden="1" x14ac:dyDescent="0.3">
      <c r="A2348" s="75"/>
      <c r="B2348" s="46" t="s">
        <v>205</v>
      </c>
      <c r="C2348" s="39" t="s">
        <v>179</v>
      </c>
      <c r="D2348" s="92">
        <f t="shared" si="352"/>
        <v>2176.6</v>
      </c>
      <c r="E2348" s="93">
        <f t="shared" si="339"/>
        <v>3397.9020399999999</v>
      </c>
      <c r="F2348" s="92">
        <f t="shared" si="353"/>
        <v>3397.9008100000001</v>
      </c>
      <c r="G2348" s="92">
        <f t="shared" si="353"/>
        <v>1.23E-3</v>
      </c>
      <c r="H2348" s="92">
        <f t="shared" si="353"/>
        <v>258.48358999999999</v>
      </c>
      <c r="I2348" s="93">
        <f t="shared" si="340"/>
        <v>1410.8121000000001</v>
      </c>
      <c r="J2348" s="92">
        <f t="shared" si="354"/>
        <v>1410.81087</v>
      </c>
      <c r="K2348" s="92">
        <f t="shared" si="354"/>
        <v>1.23E-3</v>
      </c>
      <c r="L2348" s="92">
        <f t="shared" si="354"/>
        <v>151.65672000000001</v>
      </c>
      <c r="M2348" s="93">
        <f t="shared" si="341"/>
        <v>1166.31297</v>
      </c>
      <c r="N2348" s="92">
        <f t="shared" si="355"/>
        <v>1166.31297</v>
      </c>
      <c r="O2348" s="92">
        <f t="shared" si="355"/>
        <v>0</v>
      </c>
      <c r="P2348" s="92">
        <f t="shared" si="355"/>
        <v>86.026780000000016</v>
      </c>
      <c r="Q2348" s="55">
        <f t="shared" si="342"/>
        <v>82.669617732935507</v>
      </c>
      <c r="R2348" s="55">
        <f t="shared" si="343"/>
        <v>82.669689807536002</v>
      </c>
      <c r="S2348" s="55">
        <f t="shared" si="344"/>
        <v>0</v>
      </c>
      <c r="T2348" s="55">
        <f t="shared" si="345"/>
        <v>56.724673987410526</v>
      </c>
      <c r="U2348" s="33" t="e">
        <f>M2348/#REF!%</f>
        <v>#REF!</v>
      </c>
    </row>
    <row r="2349" spans="1:22" ht="27.6" hidden="1" x14ac:dyDescent="0.3">
      <c r="A2349" s="75"/>
      <c r="B2349" s="46" t="s">
        <v>206</v>
      </c>
      <c r="C2349" s="39" t="s">
        <v>180</v>
      </c>
      <c r="D2349" s="92">
        <f t="shared" si="352"/>
        <v>4822.5</v>
      </c>
      <c r="E2349" s="93">
        <f t="shared" si="339"/>
        <v>4869.8279999999995</v>
      </c>
      <c r="F2349" s="92">
        <f t="shared" si="353"/>
        <v>4869.8279999999995</v>
      </c>
      <c r="G2349" s="92">
        <f t="shared" si="353"/>
        <v>0</v>
      </c>
      <c r="H2349" s="92">
        <f t="shared" si="353"/>
        <v>13.398</v>
      </c>
      <c r="I2349" s="93">
        <f t="shared" si="340"/>
        <v>2713.7639999999997</v>
      </c>
      <c r="J2349" s="92">
        <f t="shared" si="354"/>
        <v>2713.7639999999997</v>
      </c>
      <c r="K2349" s="92">
        <f t="shared" si="354"/>
        <v>0</v>
      </c>
      <c r="L2349" s="92">
        <f t="shared" si="354"/>
        <v>7.4530000000000003</v>
      </c>
      <c r="M2349" s="93">
        <f t="shared" si="341"/>
        <v>2397.7346299999999</v>
      </c>
      <c r="N2349" s="92">
        <f t="shared" si="355"/>
        <v>2397.7346299999999</v>
      </c>
      <c r="O2349" s="92">
        <f t="shared" si="355"/>
        <v>0</v>
      </c>
      <c r="P2349" s="92">
        <f t="shared" si="355"/>
        <v>4.7574800000000002</v>
      </c>
      <c r="Q2349" s="55">
        <f t="shared" si="342"/>
        <v>88.354574310809639</v>
      </c>
      <c r="R2349" s="55">
        <f t="shared" si="343"/>
        <v>88.354574310809639</v>
      </c>
      <c r="S2349" s="55" t="e">
        <f t="shared" si="344"/>
        <v>#DIV/0!</v>
      </c>
      <c r="T2349" s="55">
        <f t="shared" si="345"/>
        <v>63.833087347376896</v>
      </c>
      <c r="U2349" s="33" t="e">
        <f>M2349/#REF!%</f>
        <v>#REF!</v>
      </c>
    </row>
    <row r="2350" spans="1:22" ht="13.8" hidden="1" x14ac:dyDescent="0.3">
      <c r="A2350" s="75"/>
      <c r="B2350" s="46" t="s">
        <v>207</v>
      </c>
      <c r="C2350" s="38" t="s">
        <v>181</v>
      </c>
      <c r="D2350" s="92">
        <f t="shared" si="352"/>
        <v>0</v>
      </c>
      <c r="E2350" s="93">
        <f t="shared" si="339"/>
        <v>0</v>
      </c>
      <c r="F2350" s="92">
        <f t="shared" si="353"/>
        <v>0</v>
      </c>
      <c r="G2350" s="92">
        <f t="shared" si="353"/>
        <v>0</v>
      </c>
      <c r="H2350" s="92">
        <f t="shared" si="353"/>
        <v>11.584540000000001</v>
      </c>
      <c r="I2350" s="93">
        <f t="shared" si="340"/>
        <v>0</v>
      </c>
      <c r="J2350" s="92">
        <f t="shared" si="354"/>
        <v>0</v>
      </c>
      <c r="K2350" s="92">
        <f t="shared" si="354"/>
        <v>0</v>
      </c>
      <c r="L2350" s="92">
        <f t="shared" si="354"/>
        <v>5.85954</v>
      </c>
      <c r="M2350" s="93">
        <f t="shared" si="341"/>
        <v>0</v>
      </c>
      <c r="N2350" s="92">
        <f t="shared" si="355"/>
        <v>0</v>
      </c>
      <c r="O2350" s="92">
        <f t="shared" si="355"/>
        <v>0</v>
      </c>
      <c r="P2350" s="92">
        <f t="shared" si="355"/>
        <v>4.2830200000000005</v>
      </c>
      <c r="Q2350" s="55" t="e">
        <f t="shared" si="342"/>
        <v>#DIV/0!</v>
      </c>
      <c r="R2350" s="55" t="e">
        <f t="shared" si="343"/>
        <v>#DIV/0!</v>
      </c>
      <c r="S2350" s="55" t="e">
        <f t="shared" si="344"/>
        <v>#DIV/0!</v>
      </c>
      <c r="T2350" s="55">
        <f t="shared" si="345"/>
        <v>73.094816316639196</v>
      </c>
      <c r="U2350" s="33" t="e">
        <f>M2350/#REF!%</f>
        <v>#REF!</v>
      </c>
    </row>
    <row r="2351" spans="1:22" ht="27.6" hidden="1" x14ac:dyDescent="0.3">
      <c r="A2351" s="75"/>
      <c r="B2351" s="46" t="s">
        <v>208</v>
      </c>
      <c r="C2351" s="39" t="s">
        <v>182</v>
      </c>
      <c r="D2351" s="92">
        <f t="shared" si="352"/>
        <v>416.00000000000006</v>
      </c>
      <c r="E2351" s="93">
        <f t="shared" si="339"/>
        <v>441.40200000000004</v>
      </c>
      <c r="F2351" s="92">
        <f t="shared" si="353"/>
        <v>441.40200000000004</v>
      </c>
      <c r="G2351" s="92">
        <f t="shared" si="353"/>
        <v>0</v>
      </c>
      <c r="H2351" s="92">
        <f t="shared" si="353"/>
        <v>28.448</v>
      </c>
      <c r="I2351" s="93">
        <f t="shared" si="340"/>
        <v>267.09899999999999</v>
      </c>
      <c r="J2351" s="92">
        <f t="shared" si="354"/>
        <v>267.09899999999999</v>
      </c>
      <c r="K2351" s="92">
        <f t="shared" si="354"/>
        <v>0</v>
      </c>
      <c r="L2351" s="92">
        <f t="shared" si="354"/>
        <v>23.527999999999999</v>
      </c>
      <c r="M2351" s="93">
        <f t="shared" si="341"/>
        <v>194.16302000000002</v>
      </c>
      <c r="N2351" s="92">
        <f t="shared" si="355"/>
        <v>194.16302000000002</v>
      </c>
      <c r="O2351" s="92">
        <f t="shared" si="355"/>
        <v>0</v>
      </c>
      <c r="P2351" s="92">
        <f t="shared" si="355"/>
        <v>5.9260000000000002</v>
      </c>
      <c r="Q2351" s="55">
        <f t="shared" si="342"/>
        <v>72.693278522195897</v>
      </c>
      <c r="R2351" s="55">
        <f t="shared" si="343"/>
        <v>72.693278522195897</v>
      </c>
      <c r="S2351" s="55" t="e">
        <f t="shared" si="344"/>
        <v>#DIV/0!</v>
      </c>
      <c r="T2351" s="55">
        <f t="shared" si="345"/>
        <v>25.187011220673245</v>
      </c>
      <c r="U2351" s="33" t="e">
        <f>M2351/#REF!%</f>
        <v>#REF!</v>
      </c>
    </row>
    <row r="2352" spans="1:22" ht="82.8" hidden="1" x14ac:dyDescent="0.3">
      <c r="A2352" s="75"/>
      <c r="B2352" s="46" t="s">
        <v>209</v>
      </c>
      <c r="C2352" s="39" t="s">
        <v>183</v>
      </c>
      <c r="D2352" s="92">
        <f t="shared" si="352"/>
        <v>1960.4</v>
      </c>
      <c r="E2352" s="93">
        <f t="shared" si="339"/>
        <v>1933.1579999999999</v>
      </c>
      <c r="F2352" s="92">
        <f t="shared" si="353"/>
        <v>1933.1579999999999</v>
      </c>
      <c r="G2352" s="92">
        <f t="shared" si="353"/>
        <v>0</v>
      </c>
      <c r="H2352" s="92">
        <f t="shared" si="353"/>
        <v>55.816870000000002</v>
      </c>
      <c r="I2352" s="93">
        <f t="shared" si="340"/>
        <v>1000.2070000000001</v>
      </c>
      <c r="J2352" s="92">
        <f t="shared" si="354"/>
        <v>1000.2070000000001</v>
      </c>
      <c r="K2352" s="92">
        <f t="shared" si="354"/>
        <v>0</v>
      </c>
      <c r="L2352" s="92">
        <f t="shared" si="354"/>
        <v>34.724999999999994</v>
      </c>
      <c r="M2352" s="93">
        <f t="shared" si="341"/>
        <v>875.37645999999995</v>
      </c>
      <c r="N2352" s="92">
        <f t="shared" si="355"/>
        <v>875.37645999999995</v>
      </c>
      <c r="O2352" s="92">
        <f t="shared" si="355"/>
        <v>0</v>
      </c>
      <c r="P2352" s="92">
        <f t="shared" si="355"/>
        <v>15.433299999999999</v>
      </c>
      <c r="Q2352" s="55">
        <f t="shared" si="342"/>
        <v>87.519529457402299</v>
      </c>
      <c r="R2352" s="55">
        <f t="shared" si="343"/>
        <v>87.519529457402299</v>
      </c>
      <c r="S2352" s="55" t="e">
        <f t="shared" si="344"/>
        <v>#DIV/0!</v>
      </c>
      <c r="T2352" s="55">
        <f t="shared" si="345"/>
        <v>44.444348452123833</v>
      </c>
      <c r="U2352" s="33" t="e">
        <f>M2352/#REF!%</f>
        <v>#REF!</v>
      </c>
    </row>
    <row r="2353" spans="1:21" ht="151.80000000000001" hidden="1" x14ac:dyDescent="0.3">
      <c r="A2353" s="75"/>
      <c r="B2353" s="46" t="s">
        <v>210</v>
      </c>
      <c r="C2353" s="39" t="s">
        <v>285</v>
      </c>
      <c r="D2353" s="92">
        <f t="shared" si="352"/>
        <v>497.40000000000003</v>
      </c>
      <c r="E2353" s="93">
        <f t="shared" si="339"/>
        <v>1693.7230399999999</v>
      </c>
      <c r="F2353" s="92">
        <f t="shared" si="353"/>
        <v>1693.7218099999998</v>
      </c>
      <c r="G2353" s="92">
        <f t="shared" si="353"/>
        <v>1.23E-3</v>
      </c>
      <c r="H2353" s="92">
        <f t="shared" si="353"/>
        <v>48.816870000000002</v>
      </c>
      <c r="I2353" s="93">
        <f t="shared" si="340"/>
        <v>529.5471</v>
      </c>
      <c r="J2353" s="92">
        <f t="shared" si="354"/>
        <v>529.54587000000004</v>
      </c>
      <c r="K2353" s="92">
        <f t="shared" si="354"/>
        <v>1.23E-3</v>
      </c>
      <c r="L2353" s="92">
        <f t="shared" si="354"/>
        <v>27.724999999999998</v>
      </c>
      <c r="M2353" s="93">
        <f t="shared" si="341"/>
        <v>388.92026999999996</v>
      </c>
      <c r="N2353" s="92">
        <f t="shared" si="355"/>
        <v>388.92026999999996</v>
      </c>
      <c r="O2353" s="92">
        <f t="shared" si="355"/>
        <v>0</v>
      </c>
      <c r="P2353" s="92">
        <f t="shared" si="355"/>
        <v>15.433299999999999</v>
      </c>
      <c r="Q2353" s="55">
        <f t="shared" si="342"/>
        <v>73.443942946718039</v>
      </c>
      <c r="R2353" s="55">
        <f t="shared" si="343"/>
        <v>73.444113538266279</v>
      </c>
      <c r="S2353" s="55">
        <f t="shared" si="344"/>
        <v>0</v>
      </c>
      <c r="T2353" s="55">
        <f t="shared" si="345"/>
        <v>55.665644724977462</v>
      </c>
      <c r="U2353" s="33" t="e">
        <f>M2353/#REF!%</f>
        <v>#REF!</v>
      </c>
    </row>
    <row r="2354" spans="1:21" ht="41.4" hidden="1" x14ac:dyDescent="0.3">
      <c r="A2354" s="75"/>
      <c r="B2354" s="46" t="s">
        <v>211</v>
      </c>
      <c r="C2354" s="39" t="s">
        <v>286</v>
      </c>
      <c r="D2354" s="92">
        <f t="shared" si="352"/>
        <v>168.4</v>
      </c>
      <c r="E2354" s="93">
        <f t="shared" si="339"/>
        <v>180.18800000000002</v>
      </c>
      <c r="F2354" s="92">
        <f t="shared" si="353"/>
        <v>180.18800000000002</v>
      </c>
      <c r="G2354" s="92">
        <f t="shared" si="353"/>
        <v>0</v>
      </c>
      <c r="H2354" s="92">
        <f t="shared" si="353"/>
        <v>28.118000000000002</v>
      </c>
      <c r="I2354" s="93">
        <f t="shared" si="340"/>
        <v>106.738</v>
      </c>
      <c r="J2354" s="92">
        <f t="shared" si="354"/>
        <v>106.738</v>
      </c>
      <c r="K2354" s="92">
        <f t="shared" si="354"/>
        <v>0</v>
      </c>
      <c r="L2354" s="92">
        <f t="shared" si="354"/>
        <v>15.613</v>
      </c>
      <c r="M2354" s="93">
        <f t="shared" si="341"/>
        <v>72.721400000000003</v>
      </c>
      <c r="N2354" s="92">
        <f t="shared" si="355"/>
        <v>72.721400000000003</v>
      </c>
      <c r="O2354" s="92">
        <f t="shared" si="355"/>
        <v>0</v>
      </c>
      <c r="P2354" s="92">
        <f t="shared" si="355"/>
        <v>12.917480000000001</v>
      </c>
      <c r="Q2354" s="55">
        <f t="shared" si="342"/>
        <v>68.130750060896787</v>
      </c>
      <c r="R2354" s="55">
        <f t="shared" si="343"/>
        <v>68.130750060896787</v>
      </c>
      <c r="S2354" s="55" t="e">
        <f t="shared" si="344"/>
        <v>#DIV/0!</v>
      </c>
      <c r="T2354" s="55">
        <f t="shared" si="345"/>
        <v>82.735412797028133</v>
      </c>
      <c r="U2354" s="33" t="e">
        <f>M2354/#REF!%</f>
        <v>#REF!</v>
      </c>
    </row>
    <row r="2355" spans="1:21" ht="41.4" hidden="1" x14ac:dyDescent="0.3">
      <c r="A2355" s="75"/>
      <c r="B2355" s="46" t="s">
        <v>212</v>
      </c>
      <c r="C2355" s="39" t="s">
        <v>287</v>
      </c>
      <c r="D2355" s="92">
        <f t="shared" si="352"/>
        <v>46.6</v>
      </c>
      <c r="E2355" s="93">
        <f t="shared" si="339"/>
        <v>66.831000000000003</v>
      </c>
      <c r="F2355" s="92">
        <f t="shared" si="353"/>
        <v>66.831000000000003</v>
      </c>
      <c r="G2355" s="92">
        <f t="shared" si="353"/>
        <v>0</v>
      </c>
      <c r="H2355" s="92">
        <f t="shared" si="353"/>
        <v>2.7480000000000002</v>
      </c>
      <c r="I2355" s="93">
        <f t="shared" si="340"/>
        <v>31.071000000000002</v>
      </c>
      <c r="J2355" s="92">
        <f t="shared" si="354"/>
        <v>31.071000000000002</v>
      </c>
      <c r="K2355" s="92">
        <f t="shared" si="354"/>
        <v>0</v>
      </c>
      <c r="L2355" s="92">
        <f t="shared" si="354"/>
        <v>2.1280000000000001</v>
      </c>
      <c r="M2355" s="93">
        <f t="shared" si="341"/>
        <v>23.2988</v>
      </c>
      <c r="N2355" s="92">
        <f t="shared" si="355"/>
        <v>23.2988</v>
      </c>
      <c r="O2355" s="92">
        <f t="shared" si="355"/>
        <v>0</v>
      </c>
      <c r="P2355" s="92">
        <f t="shared" si="355"/>
        <v>0.63800000000000001</v>
      </c>
      <c r="Q2355" s="55">
        <f t="shared" si="342"/>
        <v>74.985677963374215</v>
      </c>
      <c r="R2355" s="55">
        <f t="shared" si="343"/>
        <v>74.985677963374215</v>
      </c>
      <c r="S2355" s="55" t="e">
        <f t="shared" si="344"/>
        <v>#DIV/0!</v>
      </c>
      <c r="T2355" s="55">
        <f t="shared" si="345"/>
        <v>29.981203007518797</v>
      </c>
      <c r="U2355" s="33" t="e">
        <f>M2355/#REF!%</f>
        <v>#REF!</v>
      </c>
    </row>
    <row r="2356" spans="1:21" ht="41.4" hidden="1" x14ac:dyDescent="0.3">
      <c r="A2356" s="75"/>
      <c r="B2356" s="46" t="s">
        <v>213</v>
      </c>
      <c r="C2356" s="39" t="s">
        <v>288</v>
      </c>
      <c r="D2356" s="92">
        <f t="shared" si="352"/>
        <v>248.6</v>
      </c>
      <c r="E2356" s="93">
        <f t="shared" si="339"/>
        <v>248.6</v>
      </c>
      <c r="F2356" s="92">
        <f t="shared" si="353"/>
        <v>248.6</v>
      </c>
      <c r="G2356" s="92">
        <f t="shared" si="353"/>
        <v>0</v>
      </c>
      <c r="H2356" s="92">
        <f t="shared" si="353"/>
        <v>10.65</v>
      </c>
      <c r="I2356" s="93">
        <f t="shared" si="340"/>
        <v>146.1</v>
      </c>
      <c r="J2356" s="92">
        <f t="shared" si="354"/>
        <v>146.1</v>
      </c>
      <c r="K2356" s="92">
        <f t="shared" si="354"/>
        <v>0</v>
      </c>
      <c r="L2356" s="92">
        <f t="shared" si="354"/>
        <v>5.3250000000000002</v>
      </c>
      <c r="M2356" s="93">
        <f t="shared" si="341"/>
        <v>124.56151999999999</v>
      </c>
      <c r="N2356" s="92">
        <f t="shared" si="355"/>
        <v>124.56151999999999</v>
      </c>
      <c r="O2356" s="92">
        <f t="shared" si="355"/>
        <v>0</v>
      </c>
      <c r="P2356" s="92">
        <f t="shared" si="355"/>
        <v>4.1194800000000003</v>
      </c>
      <c r="Q2356" s="55">
        <f t="shared" si="342"/>
        <v>85.25771389459274</v>
      </c>
      <c r="R2356" s="55">
        <f t="shared" si="343"/>
        <v>85.25771389459274</v>
      </c>
      <c r="S2356" s="55" t="e">
        <f t="shared" si="344"/>
        <v>#DIV/0!</v>
      </c>
      <c r="T2356" s="55">
        <f t="shared" si="345"/>
        <v>77.36112676056338</v>
      </c>
      <c r="U2356" s="33" t="e">
        <f>M2356/#REF!%</f>
        <v>#REF!</v>
      </c>
    </row>
    <row r="2357" spans="1:21" ht="27.6" hidden="1" x14ac:dyDescent="0.3">
      <c r="A2357" s="75"/>
      <c r="B2357" s="46" t="s">
        <v>214</v>
      </c>
      <c r="C2357" s="39" t="s">
        <v>289</v>
      </c>
      <c r="D2357" s="92">
        <f t="shared" si="352"/>
        <v>0</v>
      </c>
      <c r="E2357" s="93">
        <f t="shared" si="339"/>
        <v>0</v>
      </c>
      <c r="F2357" s="92">
        <f t="shared" si="353"/>
        <v>0</v>
      </c>
      <c r="G2357" s="92">
        <f t="shared" si="353"/>
        <v>0</v>
      </c>
      <c r="H2357" s="92">
        <f t="shared" si="353"/>
        <v>0</v>
      </c>
      <c r="I2357" s="93">
        <f t="shared" si="340"/>
        <v>0</v>
      </c>
      <c r="J2357" s="92">
        <f t="shared" si="354"/>
        <v>0</v>
      </c>
      <c r="K2357" s="92">
        <f t="shared" si="354"/>
        <v>0</v>
      </c>
      <c r="L2357" s="92">
        <f t="shared" si="354"/>
        <v>0</v>
      </c>
      <c r="M2357" s="93">
        <f t="shared" si="341"/>
        <v>0</v>
      </c>
      <c r="N2357" s="92">
        <f t="shared" si="355"/>
        <v>0</v>
      </c>
      <c r="O2357" s="92">
        <f t="shared" si="355"/>
        <v>0</v>
      </c>
      <c r="P2357" s="92">
        <f t="shared" si="355"/>
        <v>0</v>
      </c>
      <c r="Q2357" s="55" t="e">
        <f t="shared" si="342"/>
        <v>#DIV/0!</v>
      </c>
      <c r="R2357" s="55" t="e">
        <f t="shared" si="343"/>
        <v>#DIV/0!</v>
      </c>
      <c r="S2357" s="55" t="e">
        <f t="shared" si="344"/>
        <v>#DIV/0!</v>
      </c>
      <c r="T2357" s="55" t="e">
        <f t="shared" si="345"/>
        <v>#DIV/0!</v>
      </c>
      <c r="U2357" s="33" t="e">
        <f>M2357/#REF!%</f>
        <v>#REF!</v>
      </c>
    </row>
    <row r="2358" spans="1:21" ht="41.4" hidden="1" x14ac:dyDescent="0.3">
      <c r="A2358" s="75"/>
      <c r="B2358" s="46" t="s">
        <v>215</v>
      </c>
      <c r="C2358" s="39" t="s">
        <v>290</v>
      </c>
      <c r="D2358" s="92">
        <f t="shared" si="352"/>
        <v>0</v>
      </c>
      <c r="E2358" s="93">
        <f t="shared" si="339"/>
        <v>0</v>
      </c>
      <c r="F2358" s="92">
        <f t="shared" si="353"/>
        <v>0</v>
      </c>
      <c r="G2358" s="92">
        <f t="shared" si="353"/>
        <v>0</v>
      </c>
      <c r="H2358" s="92">
        <f t="shared" si="353"/>
        <v>0</v>
      </c>
      <c r="I2358" s="93">
        <f t="shared" si="340"/>
        <v>0</v>
      </c>
      <c r="J2358" s="92">
        <f t="shared" si="354"/>
        <v>0</v>
      </c>
      <c r="K2358" s="92">
        <f t="shared" si="354"/>
        <v>0</v>
      </c>
      <c r="L2358" s="92">
        <f t="shared" si="354"/>
        <v>0</v>
      </c>
      <c r="M2358" s="93">
        <f t="shared" si="341"/>
        <v>0</v>
      </c>
      <c r="N2358" s="92">
        <f t="shared" si="355"/>
        <v>0</v>
      </c>
      <c r="O2358" s="92">
        <f t="shared" si="355"/>
        <v>0</v>
      </c>
      <c r="P2358" s="92">
        <f t="shared" si="355"/>
        <v>0</v>
      </c>
      <c r="Q2358" s="55" t="e">
        <f t="shared" si="342"/>
        <v>#DIV/0!</v>
      </c>
      <c r="R2358" s="55" t="e">
        <f t="shared" si="343"/>
        <v>#DIV/0!</v>
      </c>
      <c r="S2358" s="55" t="e">
        <f t="shared" si="344"/>
        <v>#DIV/0!</v>
      </c>
      <c r="T2358" s="55" t="e">
        <f t="shared" si="345"/>
        <v>#DIV/0!</v>
      </c>
      <c r="U2358" s="33" t="e">
        <f>M2358/#REF!%</f>
        <v>#REF!</v>
      </c>
    </row>
    <row r="2359" spans="1:21" ht="55.2" hidden="1" x14ac:dyDescent="0.3">
      <c r="A2359" s="75"/>
      <c r="B2359" s="46" t="s">
        <v>216</v>
      </c>
      <c r="C2359" s="39" t="s">
        <v>291</v>
      </c>
      <c r="D2359" s="92">
        <f t="shared" si="352"/>
        <v>0</v>
      </c>
      <c r="E2359" s="93">
        <f t="shared" si="339"/>
        <v>0</v>
      </c>
      <c r="F2359" s="92">
        <f t="shared" si="353"/>
        <v>0</v>
      </c>
      <c r="G2359" s="92">
        <f t="shared" si="353"/>
        <v>0</v>
      </c>
      <c r="H2359" s="92">
        <f t="shared" si="353"/>
        <v>4.09687</v>
      </c>
      <c r="I2359" s="93">
        <f t="shared" si="340"/>
        <v>0</v>
      </c>
      <c r="J2359" s="92">
        <f t="shared" si="354"/>
        <v>0</v>
      </c>
      <c r="K2359" s="92">
        <f t="shared" si="354"/>
        <v>0</v>
      </c>
      <c r="L2359" s="92">
        <f t="shared" si="354"/>
        <v>2.665</v>
      </c>
      <c r="M2359" s="93">
        <f t="shared" si="341"/>
        <v>0</v>
      </c>
      <c r="N2359" s="92">
        <f t="shared" si="355"/>
        <v>0</v>
      </c>
      <c r="O2359" s="92">
        <f t="shared" si="355"/>
        <v>0</v>
      </c>
      <c r="P2359" s="92">
        <f t="shared" si="355"/>
        <v>2.1143999999999998</v>
      </c>
      <c r="Q2359" s="55" t="e">
        <f t="shared" si="342"/>
        <v>#DIV/0!</v>
      </c>
      <c r="R2359" s="55" t="e">
        <f t="shared" si="343"/>
        <v>#DIV/0!</v>
      </c>
      <c r="S2359" s="55" t="e">
        <f t="shared" si="344"/>
        <v>#DIV/0!</v>
      </c>
      <c r="T2359" s="55">
        <f t="shared" si="345"/>
        <v>79.339587242026255</v>
      </c>
      <c r="U2359" s="33" t="e">
        <f>M2359/#REF!%</f>
        <v>#REF!</v>
      </c>
    </row>
    <row r="2360" spans="1:21" ht="27.6" hidden="1" x14ac:dyDescent="0.3">
      <c r="A2360" s="75"/>
      <c r="B2360" s="46" t="s">
        <v>217</v>
      </c>
      <c r="C2360" s="39" t="s">
        <v>292</v>
      </c>
      <c r="D2360" s="92">
        <f t="shared" si="352"/>
        <v>0</v>
      </c>
      <c r="E2360" s="93">
        <f t="shared" si="339"/>
        <v>0</v>
      </c>
      <c r="F2360" s="92">
        <f t="shared" si="353"/>
        <v>0</v>
      </c>
      <c r="G2360" s="92">
        <f t="shared" si="353"/>
        <v>0</v>
      </c>
      <c r="H2360" s="92">
        <f t="shared" si="353"/>
        <v>0</v>
      </c>
      <c r="I2360" s="93">
        <f t="shared" si="340"/>
        <v>0</v>
      </c>
      <c r="J2360" s="92">
        <f t="shared" si="354"/>
        <v>0</v>
      </c>
      <c r="K2360" s="92">
        <f t="shared" si="354"/>
        <v>0</v>
      </c>
      <c r="L2360" s="92">
        <f t="shared" si="354"/>
        <v>0</v>
      </c>
      <c r="M2360" s="93">
        <f t="shared" si="341"/>
        <v>0</v>
      </c>
      <c r="N2360" s="92">
        <f t="shared" si="355"/>
        <v>0</v>
      </c>
      <c r="O2360" s="92">
        <f t="shared" si="355"/>
        <v>0</v>
      </c>
      <c r="P2360" s="92">
        <f t="shared" si="355"/>
        <v>0</v>
      </c>
      <c r="Q2360" s="55" t="e">
        <f t="shared" si="342"/>
        <v>#DIV/0!</v>
      </c>
      <c r="R2360" s="55" t="e">
        <f t="shared" si="343"/>
        <v>#DIV/0!</v>
      </c>
      <c r="S2360" s="55" t="e">
        <f t="shared" si="344"/>
        <v>#DIV/0!</v>
      </c>
      <c r="T2360" s="55" t="e">
        <f t="shared" si="345"/>
        <v>#DIV/0!</v>
      </c>
      <c r="U2360" s="33" t="e">
        <f>M2360/#REF!%</f>
        <v>#REF!</v>
      </c>
    </row>
    <row r="2361" spans="1:21" ht="27.6" hidden="1" x14ac:dyDescent="0.3">
      <c r="A2361" s="75"/>
      <c r="B2361" s="46" t="s">
        <v>218</v>
      </c>
      <c r="C2361" s="39" t="s">
        <v>293</v>
      </c>
      <c r="D2361" s="92">
        <f t="shared" si="352"/>
        <v>0</v>
      </c>
      <c r="E2361" s="93">
        <f t="shared" si="339"/>
        <v>0</v>
      </c>
      <c r="F2361" s="92">
        <f t="shared" si="353"/>
        <v>0</v>
      </c>
      <c r="G2361" s="92">
        <f t="shared" si="353"/>
        <v>0</v>
      </c>
      <c r="H2361" s="92">
        <f t="shared" si="353"/>
        <v>2.7480000000000002</v>
      </c>
      <c r="I2361" s="93">
        <f t="shared" si="340"/>
        <v>0</v>
      </c>
      <c r="J2361" s="92">
        <f t="shared" si="354"/>
        <v>0</v>
      </c>
      <c r="K2361" s="92">
        <f t="shared" si="354"/>
        <v>0</v>
      </c>
      <c r="L2361" s="92">
        <f t="shared" si="354"/>
        <v>2.1280000000000001</v>
      </c>
      <c r="M2361" s="93">
        <f t="shared" si="341"/>
        <v>0</v>
      </c>
      <c r="N2361" s="92">
        <f t="shared" si="355"/>
        <v>0</v>
      </c>
      <c r="O2361" s="92">
        <f t="shared" si="355"/>
        <v>0</v>
      </c>
      <c r="P2361" s="92">
        <f t="shared" si="355"/>
        <v>0.63800000000000001</v>
      </c>
      <c r="Q2361" s="55" t="e">
        <f t="shared" si="342"/>
        <v>#DIV/0!</v>
      </c>
      <c r="R2361" s="55" t="e">
        <f t="shared" si="343"/>
        <v>#DIV/0!</v>
      </c>
      <c r="S2361" s="55" t="e">
        <f t="shared" si="344"/>
        <v>#DIV/0!</v>
      </c>
      <c r="T2361" s="55">
        <f t="shared" si="345"/>
        <v>29.981203007518797</v>
      </c>
      <c r="U2361" s="33" t="e">
        <f>M2361/#REF!%</f>
        <v>#REF!</v>
      </c>
    </row>
    <row r="2362" spans="1:21" ht="27.6" hidden="1" x14ac:dyDescent="0.3">
      <c r="A2362" s="75"/>
      <c r="B2362" s="46" t="s">
        <v>219</v>
      </c>
      <c r="C2362" s="39" t="s">
        <v>294</v>
      </c>
      <c r="D2362" s="92">
        <f t="shared" si="352"/>
        <v>162.4</v>
      </c>
      <c r="E2362" s="93">
        <f t="shared" si="339"/>
        <v>172.9</v>
      </c>
      <c r="F2362" s="92">
        <f t="shared" si="353"/>
        <v>172.9</v>
      </c>
      <c r="G2362" s="92">
        <f t="shared" si="353"/>
        <v>0</v>
      </c>
      <c r="H2362" s="92">
        <f t="shared" si="353"/>
        <v>0</v>
      </c>
      <c r="I2362" s="93">
        <f t="shared" si="340"/>
        <v>99.45</v>
      </c>
      <c r="J2362" s="92">
        <f t="shared" si="354"/>
        <v>99.45</v>
      </c>
      <c r="K2362" s="92">
        <f t="shared" si="354"/>
        <v>0</v>
      </c>
      <c r="L2362" s="92">
        <f t="shared" si="354"/>
        <v>0</v>
      </c>
      <c r="M2362" s="93">
        <f t="shared" si="341"/>
        <v>71.433400000000006</v>
      </c>
      <c r="N2362" s="92">
        <f t="shared" si="355"/>
        <v>71.433400000000006</v>
      </c>
      <c r="O2362" s="92">
        <f t="shared" si="355"/>
        <v>0</v>
      </c>
      <c r="P2362" s="92">
        <f t="shared" si="355"/>
        <v>0</v>
      </c>
      <c r="Q2362" s="55">
        <f t="shared" si="342"/>
        <v>71.82845651080946</v>
      </c>
      <c r="R2362" s="55">
        <f t="shared" si="343"/>
        <v>71.82845651080946</v>
      </c>
      <c r="S2362" s="55" t="e">
        <f t="shared" si="344"/>
        <v>#DIV/0!</v>
      </c>
      <c r="T2362" s="55" t="e">
        <f t="shared" si="345"/>
        <v>#DIV/0!</v>
      </c>
      <c r="U2362" s="33" t="e">
        <f>M2362/#REF!%</f>
        <v>#REF!</v>
      </c>
    </row>
    <row r="2363" spans="1:21" ht="69" hidden="1" x14ac:dyDescent="0.3">
      <c r="A2363" s="75"/>
      <c r="B2363" s="46" t="s">
        <v>220</v>
      </c>
      <c r="C2363" s="39" t="s">
        <v>295</v>
      </c>
      <c r="D2363" s="92">
        <f t="shared" si="352"/>
        <v>0</v>
      </c>
      <c r="E2363" s="93">
        <f t="shared" si="339"/>
        <v>0</v>
      </c>
      <c r="F2363" s="92">
        <f t="shared" si="353"/>
        <v>0</v>
      </c>
      <c r="G2363" s="92">
        <f t="shared" si="353"/>
        <v>0</v>
      </c>
      <c r="H2363" s="92">
        <f t="shared" si="353"/>
        <v>0</v>
      </c>
      <c r="I2363" s="93">
        <f t="shared" si="340"/>
        <v>0</v>
      </c>
      <c r="J2363" s="92">
        <f t="shared" si="354"/>
        <v>0</v>
      </c>
      <c r="K2363" s="92">
        <f t="shared" si="354"/>
        <v>0</v>
      </c>
      <c r="L2363" s="92">
        <f t="shared" si="354"/>
        <v>0</v>
      </c>
      <c r="M2363" s="93">
        <f t="shared" si="341"/>
        <v>0</v>
      </c>
      <c r="N2363" s="92">
        <f t="shared" si="355"/>
        <v>0</v>
      </c>
      <c r="O2363" s="92">
        <f t="shared" si="355"/>
        <v>0</v>
      </c>
      <c r="P2363" s="92">
        <f t="shared" si="355"/>
        <v>0</v>
      </c>
      <c r="Q2363" s="55" t="e">
        <f t="shared" si="342"/>
        <v>#DIV/0!</v>
      </c>
      <c r="R2363" s="55" t="e">
        <f t="shared" si="343"/>
        <v>#DIV/0!</v>
      </c>
      <c r="S2363" s="55" t="e">
        <f t="shared" si="344"/>
        <v>#DIV/0!</v>
      </c>
      <c r="T2363" s="55" t="e">
        <f t="shared" si="345"/>
        <v>#DIV/0!</v>
      </c>
      <c r="U2363" s="33" t="e">
        <f>M2363/#REF!%</f>
        <v>#REF!</v>
      </c>
    </row>
    <row r="2364" spans="1:21" ht="27.6" hidden="1" x14ac:dyDescent="0.3">
      <c r="A2364" s="75"/>
      <c r="B2364" s="46" t="s">
        <v>221</v>
      </c>
      <c r="C2364" s="39" t="s">
        <v>296</v>
      </c>
      <c r="D2364" s="92">
        <f t="shared" si="352"/>
        <v>0</v>
      </c>
      <c r="E2364" s="93">
        <f t="shared" si="339"/>
        <v>0</v>
      </c>
      <c r="F2364" s="92">
        <f t="shared" si="353"/>
        <v>0</v>
      </c>
      <c r="G2364" s="92">
        <f t="shared" si="353"/>
        <v>0</v>
      </c>
      <c r="H2364" s="92">
        <f t="shared" si="353"/>
        <v>0</v>
      </c>
      <c r="I2364" s="93">
        <f t="shared" si="340"/>
        <v>0</v>
      </c>
      <c r="J2364" s="92">
        <f t="shared" si="354"/>
        <v>0</v>
      </c>
      <c r="K2364" s="92">
        <f t="shared" si="354"/>
        <v>0</v>
      </c>
      <c r="L2364" s="92">
        <f t="shared" si="354"/>
        <v>0</v>
      </c>
      <c r="M2364" s="93">
        <f t="shared" si="341"/>
        <v>0</v>
      </c>
      <c r="N2364" s="92">
        <f t="shared" si="355"/>
        <v>0</v>
      </c>
      <c r="O2364" s="92">
        <f t="shared" si="355"/>
        <v>0</v>
      </c>
      <c r="P2364" s="92">
        <f t="shared" si="355"/>
        <v>0</v>
      </c>
      <c r="Q2364" s="55" t="e">
        <f t="shared" si="342"/>
        <v>#DIV/0!</v>
      </c>
      <c r="R2364" s="55" t="e">
        <f t="shared" si="343"/>
        <v>#DIV/0!</v>
      </c>
      <c r="S2364" s="55" t="e">
        <f t="shared" si="344"/>
        <v>#DIV/0!</v>
      </c>
      <c r="T2364" s="55" t="e">
        <f t="shared" si="345"/>
        <v>#DIV/0!</v>
      </c>
      <c r="U2364" s="33" t="e">
        <f>M2364/#REF!%</f>
        <v>#REF!</v>
      </c>
    </row>
    <row r="2365" spans="1:21" ht="27.6" hidden="1" x14ac:dyDescent="0.3">
      <c r="A2365" s="75"/>
      <c r="B2365" s="46" t="s">
        <v>222</v>
      </c>
      <c r="C2365" s="38" t="s">
        <v>297</v>
      </c>
      <c r="D2365" s="92">
        <f t="shared" si="352"/>
        <v>0</v>
      </c>
      <c r="E2365" s="93">
        <f t="shared" si="339"/>
        <v>0</v>
      </c>
      <c r="F2365" s="92">
        <f t="shared" si="353"/>
        <v>0</v>
      </c>
      <c r="G2365" s="92">
        <f t="shared" si="353"/>
        <v>0</v>
      </c>
      <c r="H2365" s="92">
        <f t="shared" si="353"/>
        <v>0</v>
      </c>
      <c r="I2365" s="93">
        <f t="shared" si="340"/>
        <v>0</v>
      </c>
      <c r="J2365" s="92">
        <f t="shared" si="354"/>
        <v>0</v>
      </c>
      <c r="K2365" s="92">
        <f t="shared" si="354"/>
        <v>0</v>
      </c>
      <c r="L2365" s="92">
        <f t="shared" si="354"/>
        <v>0</v>
      </c>
      <c r="M2365" s="93">
        <f t="shared" si="341"/>
        <v>0</v>
      </c>
      <c r="N2365" s="92">
        <f t="shared" si="355"/>
        <v>0</v>
      </c>
      <c r="O2365" s="92">
        <f t="shared" si="355"/>
        <v>0</v>
      </c>
      <c r="P2365" s="92">
        <f t="shared" si="355"/>
        <v>0</v>
      </c>
      <c r="Q2365" s="55" t="e">
        <f t="shared" si="342"/>
        <v>#DIV/0!</v>
      </c>
      <c r="R2365" s="55" t="e">
        <f t="shared" si="343"/>
        <v>#DIV/0!</v>
      </c>
      <c r="S2365" s="55" t="e">
        <f t="shared" si="344"/>
        <v>#DIV/0!</v>
      </c>
      <c r="T2365" s="55" t="e">
        <f t="shared" si="345"/>
        <v>#DIV/0!</v>
      </c>
      <c r="U2365" s="33" t="e">
        <f>M2365/#REF!%</f>
        <v>#REF!</v>
      </c>
    </row>
    <row r="2366" spans="1:21" ht="13.8" hidden="1" x14ac:dyDescent="0.3">
      <c r="A2366" s="75"/>
      <c r="B2366" s="46" t="s">
        <v>223</v>
      </c>
      <c r="C2366" s="38" t="s">
        <v>298</v>
      </c>
      <c r="D2366" s="92">
        <f t="shared" si="352"/>
        <v>0</v>
      </c>
      <c r="E2366" s="93">
        <f t="shared" si="339"/>
        <v>0</v>
      </c>
      <c r="F2366" s="92">
        <f t="shared" ref="F2366:H2385" si="356">F2423+F2695+F2949+F3020</f>
        <v>0</v>
      </c>
      <c r="G2366" s="92">
        <f t="shared" si="356"/>
        <v>0</v>
      </c>
      <c r="H2366" s="92">
        <f t="shared" si="356"/>
        <v>0</v>
      </c>
      <c r="I2366" s="93">
        <f t="shared" si="340"/>
        <v>0</v>
      </c>
      <c r="J2366" s="92">
        <f t="shared" ref="J2366:L2385" si="357">J2423+J2695+J2949+J3020</f>
        <v>0</v>
      </c>
      <c r="K2366" s="92">
        <f t="shared" si="357"/>
        <v>0</v>
      </c>
      <c r="L2366" s="92">
        <f t="shared" si="357"/>
        <v>0</v>
      </c>
      <c r="M2366" s="93">
        <f t="shared" si="341"/>
        <v>0</v>
      </c>
      <c r="N2366" s="92">
        <f t="shared" ref="N2366:P2385" si="358">N2423+N2695+N2949+N3020</f>
        <v>0</v>
      </c>
      <c r="O2366" s="92">
        <f t="shared" si="358"/>
        <v>0</v>
      </c>
      <c r="P2366" s="92">
        <f t="shared" si="358"/>
        <v>0</v>
      </c>
      <c r="Q2366" s="55" t="e">
        <f t="shared" si="342"/>
        <v>#DIV/0!</v>
      </c>
      <c r="R2366" s="55" t="e">
        <f t="shared" si="343"/>
        <v>#DIV/0!</v>
      </c>
      <c r="S2366" s="55" t="e">
        <f t="shared" si="344"/>
        <v>#DIV/0!</v>
      </c>
      <c r="T2366" s="55" t="e">
        <f t="shared" si="345"/>
        <v>#DIV/0!</v>
      </c>
      <c r="U2366" s="33" t="e">
        <f>M2366/#REF!%</f>
        <v>#REF!</v>
      </c>
    </row>
    <row r="2367" spans="1:21" ht="13.8" hidden="1" x14ac:dyDescent="0.3">
      <c r="A2367" s="75"/>
      <c r="B2367" s="46" t="s">
        <v>224</v>
      </c>
      <c r="C2367" s="38" t="s">
        <v>324</v>
      </c>
      <c r="D2367" s="92">
        <f t="shared" si="352"/>
        <v>0</v>
      </c>
      <c r="E2367" s="93">
        <f t="shared" si="339"/>
        <v>0</v>
      </c>
      <c r="F2367" s="92">
        <f t="shared" si="356"/>
        <v>0</v>
      </c>
      <c r="G2367" s="92">
        <f t="shared" si="356"/>
        <v>0</v>
      </c>
      <c r="H2367" s="92">
        <f t="shared" si="356"/>
        <v>0</v>
      </c>
      <c r="I2367" s="93">
        <f t="shared" si="340"/>
        <v>0</v>
      </c>
      <c r="J2367" s="92">
        <f t="shared" si="357"/>
        <v>0</v>
      </c>
      <c r="K2367" s="92">
        <f t="shared" si="357"/>
        <v>0</v>
      </c>
      <c r="L2367" s="92">
        <f t="shared" si="357"/>
        <v>0</v>
      </c>
      <c r="M2367" s="93">
        <f t="shared" si="341"/>
        <v>0</v>
      </c>
      <c r="N2367" s="92">
        <f t="shared" si="358"/>
        <v>0</v>
      </c>
      <c r="O2367" s="92">
        <f t="shared" si="358"/>
        <v>0</v>
      </c>
      <c r="P2367" s="92">
        <f t="shared" si="358"/>
        <v>0</v>
      </c>
      <c r="Q2367" s="55" t="e">
        <f t="shared" si="342"/>
        <v>#DIV/0!</v>
      </c>
      <c r="R2367" s="55" t="e">
        <f t="shared" si="343"/>
        <v>#DIV/0!</v>
      </c>
      <c r="S2367" s="55" t="e">
        <f t="shared" si="344"/>
        <v>#DIV/0!</v>
      </c>
      <c r="T2367" s="55" t="e">
        <f t="shared" si="345"/>
        <v>#DIV/0!</v>
      </c>
      <c r="U2367" s="33" t="e">
        <f>M2367/#REF!%</f>
        <v>#REF!</v>
      </c>
    </row>
    <row r="2368" spans="1:21" ht="55.2" hidden="1" x14ac:dyDescent="0.3">
      <c r="A2368" s="75"/>
      <c r="B2368" s="46" t="s">
        <v>225</v>
      </c>
      <c r="C2368" s="38" t="s">
        <v>325</v>
      </c>
      <c r="D2368" s="92">
        <f t="shared" si="352"/>
        <v>0</v>
      </c>
      <c r="E2368" s="93">
        <f t="shared" si="339"/>
        <v>0</v>
      </c>
      <c r="F2368" s="92">
        <f t="shared" si="356"/>
        <v>0</v>
      </c>
      <c r="G2368" s="92">
        <f t="shared" si="356"/>
        <v>0</v>
      </c>
      <c r="H2368" s="92">
        <f t="shared" si="356"/>
        <v>0</v>
      </c>
      <c r="I2368" s="93">
        <f t="shared" si="340"/>
        <v>0</v>
      </c>
      <c r="J2368" s="92">
        <f t="shared" si="357"/>
        <v>0</v>
      </c>
      <c r="K2368" s="92">
        <f t="shared" si="357"/>
        <v>0</v>
      </c>
      <c r="L2368" s="92">
        <f t="shared" si="357"/>
        <v>0</v>
      </c>
      <c r="M2368" s="93">
        <f t="shared" si="341"/>
        <v>0</v>
      </c>
      <c r="N2368" s="92">
        <f t="shared" si="358"/>
        <v>0</v>
      </c>
      <c r="O2368" s="92">
        <f t="shared" si="358"/>
        <v>0</v>
      </c>
      <c r="P2368" s="92">
        <f t="shared" si="358"/>
        <v>0</v>
      </c>
      <c r="Q2368" s="55" t="e">
        <f t="shared" si="342"/>
        <v>#DIV/0!</v>
      </c>
      <c r="R2368" s="55" t="e">
        <f t="shared" si="343"/>
        <v>#DIV/0!</v>
      </c>
      <c r="S2368" s="55" t="e">
        <f t="shared" si="344"/>
        <v>#DIV/0!</v>
      </c>
      <c r="T2368" s="55" t="e">
        <f t="shared" si="345"/>
        <v>#DIV/0!</v>
      </c>
      <c r="U2368" s="33" t="e">
        <f>M2368/#REF!%</f>
        <v>#REF!</v>
      </c>
    </row>
    <row r="2369" spans="1:21" ht="55.2" hidden="1" x14ac:dyDescent="0.3">
      <c r="A2369" s="75"/>
      <c r="B2369" s="46" t="s">
        <v>226</v>
      </c>
      <c r="C2369" s="38" t="s">
        <v>326</v>
      </c>
      <c r="D2369" s="92">
        <f t="shared" si="352"/>
        <v>0</v>
      </c>
      <c r="E2369" s="93">
        <f t="shared" si="339"/>
        <v>0</v>
      </c>
      <c r="F2369" s="92">
        <f t="shared" si="356"/>
        <v>0</v>
      </c>
      <c r="G2369" s="92">
        <f t="shared" si="356"/>
        <v>0</v>
      </c>
      <c r="H2369" s="92">
        <f t="shared" si="356"/>
        <v>0</v>
      </c>
      <c r="I2369" s="93">
        <f t="shared" si="340"/>
        <v>0</v>
      </c>
      <c r="J2369" s="92">
        <f t="shared" si="357"/>
        <v>0</v>
      </c>
      <c r="K2369" s="92">
        <f t="shared" si="357"/>
        <v>0</v>
      </c>
      <c r="L2369" s="92">
        <f t="shared" si="357"/>
        <v>0</v>
      </c>
      <c r="M2369" s="93">
        <f t="shared" si="341"/>
        <v>0</v>
      </c>
      <c r="N2369" s="92">
        <f t="shared" si="358"/>
        <v>0</v>
      </c>
      <c r="O2369" s="92">
        <f t="shared" si="358"/>
        <v>0</v>
      </c>
      <c r="P2369" s="92">
        <f t="shared" si="358"/>
        <v>0</v>
      </c>
      <c r="Q2369" s="55" t="e">
        <f t="shared" si="342"/>
        <v>#DIV/0!</v>
      </c>
      <c r="R2369" s="55" t="e">
        <f t="shared" si="343"/>
        <v>#DIV/0!</v>
      </c>
      <c r="S2369" s="55" t="e">
        <f t="shared" si="344"/>
        <v>#DIV/0!</v>
      </c>
      <c r="T2369" s="55" t="e">
        <f t="shared" si="345"/>
        <v>#DIV/0!</v>
      </c>
      <c r="U2369" s="33" t="e">
        <f>M2369/#REF!%</f>
        <v>#REF!</v>
      </c>
    </row>
    <row r="2370" spans="1:21" ht="41.4" hidden="1" x14ac:dyDescent="0.3">
      <c r="A2370" s="75"/>
      <c r="B2370" s="46" t="s">
        <v>227</v>
      </c>
      <c r="C2370" s="39" t="s">
        <v>327</v>
      </c>
      <c r="D2370" s="92">
        <f t="shared" si="352"/>
        <v>0</v>
      </c>
      <c r="E2370" s="93">
        <f t="shared" si="339"/>
        <v>0</v>
      </c>
      <c r="F2370" s="92">
        <f t="shared" si="356"/>
        <v>0</v>
      </c>
      <c r="G2370" s="92">
        <f t="shared" si="356"/>
        <v>0</v>
      </c>
      <c r="H2370" s="92">
        <f t="shared" si="356"/>
        <v>0</v>
      </c>
      <c r="I2370" s="93">
        <f t="shared" si="340"/>
        <v>0</v>
      </c>
      <c r="J2370" s="92">
        <f t="shared" si="357"/>
        <v>0</v>
      </c>
      <c r="K2370" s="92">
        <f t="shared" si="357"/>
        <v>0</v>
      </c>
      <c r="L2370" s="92">
        <f t="shared" si="357"/>
        <v>0</v>
      </c>
      <c r="M2370" s="93">
        <f t="shared" si="341"/>
        <v>0</v>
      </c>
      <c r="N2370" s="92">
        <f t="shared" si="358"/>
        <v>0</v>
      </c>
      <c r="O2370" s="92">
        <f t="shared" si="358"/>
        <v>0</v>
      </c>
      <c r="P2370" s="92">
        <f t="shared" si="358"/>
        <v>0</v>
      </c>
      <c r="Q2370" s="55" t="e">
        <f t="shared" si="342"/>
        <v>#DIV/0!</v>
      </c>
      <c r="R2370" s="55" t="e">
        <f t="shared" si="343"/>
        <v>#DIV/0!</v>
      </c>
      <c r="S2370" s="55" t="e">
        <f t="shared" si="344"/>
        <v>#DIV/0!</v>
      </c>
      <c r="T2370" s="55" t="e">
        <f t="shared" si="345"/>
        <v>#DIV/0!</v>
      </c>
      <c r="U2370" s="33" t="e">
        <f>M2370/#REF!%</f>
        <v>#REF!</v>
      </c>
    </row>
    <row r="2371" spans="1:21" ht="27.6" hidden="1" x14ac:dyDescent="0.3">
      <c r="A2371" s="75"/>
      <c r="B2371" s="46" t="s">
        <v>228</v>
      </c>
      <c r="C2371" s="39" t="s">
        <v>328</v>
      </c>
      <c r="D2371" s="92">
        <f t="shared" si="352"/>
        <v>0</v>
      </c>
      <c r="E2371" s="93">
        <f t="shared" si="339"/>
        <v>0</v>
      </c>
      <c r="F2371" s="92">
        <f t="shared" si="356"/>
        <v>0</v>
      </c>
      <c r="G2371" s="92">
        <f t="shared" si="356"/>
        <v>0</v>
      </c>
      <c r="H2371" s="92">
        <f t="shared" si="356"/>
        <v>0</v>
      </c>
      <c r="I2371" s="93">
        <f t="shared" si="340"/>
        <v>0</v>
      </c>
      <c r="J2371" s="92">
        <f t="shared" si="357"/>
        <v>0</v>
      </c>
      <c r="K2371" s="92">
        <f t="shared" si="357"/>
        <v>0</v>
      </c>
      <c r="L2371" s="92">
        <f t="shared" si="357"/>
        <v>0</v>
      </c>
      <c r="M2371" s="93">
        <f t="shared" si="341"/>
        <v>0</v>
      </c>
      <c r="N2371" s="92">
        <f t="shared" si="358"/>
        <v>0</v>
      </c>
      <c r="O2371" s="92">
        <f t="shared" si="358"/>
        <v>0</v>
      </c>
      <c r="P2371" s="92">
        <f t="shared" si="358"/>
        <v>0</v>
      </c>
      <c r="Q2371" s="55" t="e">
        <f t="shared" si="342"/>
        <v>#DIV/0!</v>
      </c>
      <c r="R2371" s="55" t="e">
        <f t="shared" si="343"/>
        <v>#DIV/0!</v>
      </c>
      <c r="S2371" s="55" t="e">
        <f t="shared" si="344"/>
        <v>#DIV/0!</v>
      </c>
      <c r="T2371" s="55" t="e">
        <f t="shared" si="345"/>
        <v>#DIV/0!</v>
      </c>
      <c r="U2371" s="33" t="e">
        <f>M2371/#REF!%</f>
        <v>#REF!</v>
      </c>
    </row>
    <row r="2372" spans="1:21" ht="27.6" hidden="1" x14ac:dyDescent="0.3">
      <c r="A2372" s="75"/>
      <c r="B2372" s="46" t="s">
        <v>229</v>
      </c>
      <c r="C2372" s="39" t="s">
        <v>329</v>
      </c>
      <c r="D2372" s="92">
        <f t="shared" si="352"/>
        <v>0</v>
      </c>
      <c r="E2372" s="93">
        <f t="shared" si="339"/>
        <v>0</v>
      </c>
      <c r="F2372" s="92">
        <f t="shared" si="356"/>
        <v>0</v>
      </c>
      <c r="G2372" s="92">
        <f t="shared" si="356"/>
        <v>0</v>
      </c>
      <c r="H2372" s="92">
        <f t="shared" si="356"/>
        <v>0</v>
      </c>
      <c r="I2372" s="93">
        <f t="shared" si="340"/>
        <v>0</v>
      </c>
      <c r="J2372" s="92">
        <f t="shared" si="357"/>
        <v>0</v>
      </c>
      <c r="K2372" s="92">
        <f t="shared" si="357"/>
        <v>0</v>
      </c>
      <c r="L2372" s="92">
        <f t="shared" si="357"/>
        <v>0</v>
      </c>
      <c r="M2372" s="93">
        <f t="shared" si="341"/>
        <v>0</v>
      </c>
      <c r="N2372" s="92">
        <f t="shared" si="358"/>
        <v>0</v>
      </c>
      <c r="O2372" s="92">
        <f t="shared" si="358"/>
        <v>0</v>
      </c>
      <c r="P2372" s="92">
        <f t="shared" si="358"/>
        <v>0</v>
      </c>
      <c r="Q2372" s="55" t="e">
        <f t="shared" si="342"/>
        <v>#DIV/0!</v>
      </c>
      <c r="R2372" s="55" t="e">
        <f t="shared" si="343"/>
        <v>#DIV/0!</v>
      </c>
      <c r="S2372" s="55" t="e">
        <f t="shared" si="344"/>
        <v>#DIV/0!</v>
      </c>
      <c r="T2372" s="55" t="e">
        <f t="shared" si="345"/>
        <v>#DIV/0!</v>
      </c>
      <c r="U2372" s="33" t="e">
        <f>M2372/#REF!%</f>
        <v>#REF!</v>
      </c>
    </row>
    <row r="2373" spans="1:21" ht="55.2" hidden="1" x14ac:dyDescent="0.3">
      <c r="A2373" s="75"/>
      <c r="B2373" s="46" t="s">
        <v>230</v>
      </c>
      <c r="C2373" s="39" t="s">
        <v>330</v>
      </c>
      <c r="D2373" s="92">
        <f t="shared" si="352"/>
        <v>0</v>
      </c>
      <c r="E2373" s="93">
        <f t="shared" si="339"/>
        <v>0</v>
      </c>
      <c r="F2373" s="92">
        <f t="shared" si="356"/>
        <v>0</v>
      </c>
      <c r="G2373" s="92">
        <f t="shared" si="356"/>
        <v>0</v>
      </c>
      <c r="H2373" s="92">
        <f t="shared" si="356"/>
        <v>0</v>
      </c>
      <c r="I2373" s="93">
        <f t="shared" si="340"/>
        <v>0</v>
      </c>
      <c r="J2373" s="92">
        <f t="shared" si="357"/>
        <v>0</v>
      </c>
      <c r="K2373" s="92">
        <f t="shared" si="357"/>
        <v>0</v>
      </c>
      <c r="L2373" s="92">
        <f t="shared" si="357"/>
        <v>0</v>
      </c>
      <c r="M2373" s="93">
        <f t="shared" si="341"/>
        <v>0</v>
      </c>
      <c r="N2373" s="92">
        <f t="shared" si="358"/>
        <v>0</v>
      </c>
      <c r="O2373" s="92">
        <f t="shared" si="358"/>
        <v>0</v>
      </c>
      <c r="P2373" s="92">
        <f t="shared" si="358"/>
        <v>0</v>
      </c>
      <c r="Q2373" s="55" t="e">
        <f t="shared" si="342"/>
        <v>#DIV/0!</v>
      </c>
      <c r="R2373" s="55" t="e">
        <f t="shared" si="343"/>
        <v>#DIV/0!</v>
      </c>
      <c r="S2373" s="55" t="e">
        <f t="shared" si="344"/>
        <v>#DIV/0!</v>
      </c>
      <c r="T2373" s="55" t="e">
        <f t="shared" si="345"/>
        <v>#DIV/0!</v>
      </c>
      <c r="U2373" s="33" t="e">
        <f>M2373/#REF!%</f>
        <v>#REF!</v>
      </c>
    </row>
    <row r="2374" spans="1:21" ht="55.2" hidden="1" x14ac:dyDescent="0.3">
      <c r="A2374" s="75"/>
      <c r="B2374" s="46" t="s">
        <v>231</v>
      </c>
      <c r="C2374" s="39" t="s">
        <v>331</v>
      </c>
      <c r="D2374" s="92">
        <f t="shared" si="352"/>
        <v>0</v>
      </c>
      <c r="E2374" s="93">
        <f t="shared" si="339"/>
        <v>0</v>
      </c>
      <c r="F2374" s="92">
        <f t="shared" si="356"/>
        <v>0</v>
      </c>
      <c r="G2374" s="92">
        <f t="shared" si="356"/>
        <v>0</v>
      </c>
      <c r="H2374" s="92">
        <f t="shared" si="356"/>
        <v>0</v>
      </c>
      <c r="I2374" s="93">
        <f t="shared" si="340"/>
        <v>0</v>
      </c>
      <c r="J2374" s="92">
        <f t="shared" si="357"/>
        <v>0</v>
      </c>
      <c r="K2374" s="92">
        <f t="shared" si="357"/>
        <v>0</v>
      </c>
      <c r="L2374" s="92">
        <f t="shared" si="357"/>
        <v>0</v>
      </c>
      <c r="M2374" s="93">
        <f t="shared" si="341"/>
        <v>0</v>
      </c>
      <c r="N2374" s="92">
        <f t="shared" si="358"/>
        <v>0</v>
      </c>
      <c r="O2374" s="92">
        <f t="shared" si="358"/>
        <v>0</v>
      </c>
      <c r="P2374" s="92">
        <f t="shared" si="358"/>
        <v>0</v>
      </c>
      <c r="Q2374" s="55" t="e">
        <f t="shared" si="342"/>
        <v>#DIV/0!</v>
      </c>
      <c r="R2374" s="55" t="e">
        <f t="shared" si="343"/>
        <v>#DIV/0!</v>
      </c>
      <c r="S2374" s="55" t="e">
        <f t="shared" si="344"/>
        <v>#DIV/0!</v>
      </c>
      <c r="T2374" s="55" t="e">
        <f t="shared" si="345"/>
        <v>#DIV/0!</v>
      </c>
      <c r="U2374" s="33" t="e">
        <f>M2374/#REF!%</f>
        <v>#REF!</v>
      </c>
    </row>
    <row r="2375" spans="1:21" ht="82.8" hidden="1" x14ac:dyDescent="0.3">
      <c r="A2375" s="75"/>
      <c r="B2375" s="46" t="s">
        <v>232</v>
      </c>
      <c r="C2375" s="39" t="s">
        <v>332</v>
      </c>
      <c r="D2375" s="92">
        <f t="shared" si="352"/>
        <v>0</v>
      </c>
      <c r="E2375" s="93">
        <f t="shared" si="339"/>
        <v>0</v>
      </c>
      <c r="F2375" s="92">
        <f t="shared" si="356"/>
        <v>0</v>
      </c>
      <c r="G2375" s="92">
        <f t="shared" si="356"/>
        <v>0</v>
      </c>
      <c r="H2375" s="92">
        <f t="shared" si="356"/>
        <v>0</v>
      </c>
      <c r="I2375" s="93">
        <f t="shared" si="340"/>
        <v>0</v>
      </c>
      <c r="J2375" s="92">
        <f t="shared" si="357"/>
        <v>0</v>
      </c>
      <c r="K2375" s="92">
        <f t="shared" si="357"/>
        <v>0</v>
      </c>
      <c r="L2375" s="92">
        <f t="shared" si="357"/>
        <v>0</v>
      </c>
      <c r="M2375" s="93">
        <f t="shared" si="341"/>
        <v>0</v>
      </c>
      <c r="N2375" s="92">
        <f t="shared" si="358"/>
        <v>0</v>
      </c>
      <c r="O2375" s="92">
        <f t="shared" si="358"/>
        <v>0</v>
      </c>
      <c r="P2375" s="92">
        <f t="shared" si="358"/>
        <v>0</v>
      </c>
      <c r="Q2375" s="55" t="e">
        <f t="shared" si="342"/>
        <v>#DIV/0!</v>
      </c>
      <c r="R2375" s="55" t="e">
        <f t="shared" si="343"/>
        <v>#DIV/0!</v>
      </c>
      <c r="S2375" s="55" t="e">
        <f t="shared" si="344"/>
        <v>#DIV/0!</v>
      </c>
      <c r="T2375" s="55" t="e">
        <f t="shared" si="345"/>
        <v>#DIV/0!</v>
      </c>
      <c r="U2375" s="33" t="e">
        <f>M2375/#REF!%</f>
        <v>#REF!</v>
      </c>
    </row>
    <row r="2376" spans="1:21" ht="41.4" hidden="1" x14ac:dyDescent="0.3">
      <c r="A2376" s="75"/>
      <c r="B2376" s="46" t="s">
        <v>233</v>
      </c>
      <c r="C2376" s="38" t="s">
        <v>333</v>
      </c>
      <c r="D2376" s="92">
        <f t="shared" si="352"/>
        <v>0</v>
      </c>
      <c r="E2376" s="93">
        <f t="shared" si="339"/>
        <v>0</v>
      </c>
      <c r="F2376" s="92">
        <f t="shared" si="356"/>
        <v>0</v>
      </c>
      <c r="G2376" s="92">
        <f t="shared" si="356"/>
        <v>0</v>
      </c>
      <c r="H2376" s="92">
        <f t="shared" si="356"/>
        <v>0</v>
      </c>
      <c r="I2376" s="93">
        <f t="shared" si="340"/>
        <v>0</v>
      </c>
      <c r="J2376" s="92">
        <f t="shared" si="357"/>
        <v>0</v>
      </c>
      <c r="K2376" s="92">
        <f t="shared" si="357"/>
        <v>0</v>
      </c>
      <c r="L2376" s="92">
        <f t="shared" si="357"/>
        <v>0</v>
      </c>
      <c r="M2376" s="93">
        <f t="shared" si="341"/>
        <v>0</v>
      </c>
      <c r="N2376" s="92">
        <f t="shared" si="358"/>
        <v>0</v>
      </c>
      <c r="O2376" s="92">
        <f t="shared" si="358"/>
        <v>0</v>
      </c>
      <c r="P2376" s="92">
        <f t="shared" si="358"/>
        <v>0</v>
      </c>
      <c r="Q2376" s="55" t="e">
        <f t="shared" si="342"/>
        <v>#DIV/0!</v>
      </c>
      <c r="R2376" s="55" t="e">
        <f t="shared" si="343"/>
        <v>#DIV/0!</v>
      </c>
      <c r="S2376" s="55" t="e">
        <f t="shared" si="344"/>
        <v>#DIV/0!</v>
      </c>
      <c r="T2376" s="55" t="e">
        <f t="shared" si="345"/>
        <v>#DIV/0!</v>
      </c>
      <c r="U2376" s="33" t="e">
        <f>M2376/#REF!%</f>
        <v>#REF!</v>
      </c>
    </row>
    <row r="2377" spans="1:21" ht="41.4" hidden="1" x14ac:dyDescent="0.3">
      <c r="A2377" s="75"/>
      <c r="B2377" s="46" t="s">
        <v>234</v>
      </c>
      <c r="C2377" s="38" t="s">
        <v>334</v>
      </c>
      <c r="D2377" s="92">
        <f t="shared" si="352"/>
        <v>0</v>
      </c>
      <c r="E2377" s="93">
        <f t="shared" si="339"/>
        <v>0</v>
      </c>
      <c r="F2377" s="92">
        <f t="shared" si="356"/>
        <v>0</v>
      </c>
      <c r="G2377" s="92">
        <f t="shared" si="356"/>
        <v>0</v>
      </c>
      <c r="H2377" s="92">
        <f t="shared" si="356"/>
        <v>0</v>
      </c>
      <c r="I2377" s="93">
        <f t="shared" si="340"/>
        <v>0</v>
      </c>
      <c r="J2377" s="92">
        <f t="shared" si="357"/>
        <v>0</v>
      </c>
      <c r="K2377" s="92">
        <f t="shared" si="357"/>
        <v>0</v>
      </c>
      <c r="L2377" s="92">
        <f t="shared" si="357"/>
        <v>0</v>
      </c>
      <c r="M2377" s="93">
        <f t="shared" si="341"/>
        <v>0</v>
      </c>
      <c r="N2377" s="92">
        <f t="shared" si="358"/>
        <v>0</v>
      </c>
      <c r="O2377" s="92">
        <f t="shared" si="358"/>
        <v>0</v>
      </c>
      <c r="P2377" s="92">
        <f t="shared" si="358"/>
        <v>0</v>
      </c>
      <c r="Q2377" s="55" t="e">
        <f t="shared" si="342"/>
        <v>#DIV/0!</v>
      </c>
      <c r="R2377" s="55" t="e">
        <f t="shared" si="343"/>
        <v>#DIV/0!</v>
      </c>
      <c r="S2377" s="55" t="e">
        <f t="shared" si="344"/>
        <v>#DIV/0!</v>
      </c>
      <c r="T2377" s="55" t="e">
        <f t="shared" si="345"/>
        <v>#DIV/0!</v>
      </c>
      <c r="U2377" s="33" t="e">
        <f>M2377/#REF!%</f>
        <v>#REF!</v>
      </c>
    </row>
    <row r="2378" spans="1:21" ht="27.6" hidden="1" x14ac:dyDescent="0.3">
      <c r="A2378" s="75"/>
      <c r="B2378" s="46" t="s">
        <v>235</v>
      </c>
      <c r="C2378" s="39" t="s">
        <v>335</v>
      </c>
      <c r="D2378" s="92">
        <f t="shared" si="352"/>
        <v>0</v>
      </c>
      <c r="E2378" s="93">
        <f t="shared" si="339"/>
        <v>0</v>
      </c>
      <c r="F2378" s="92">
        <f t="shared" si="356"/>
        <v>0</v>
      </c>
      <c r="G2378" s="92">
        <f t="shared" si="356"/>
        <v>0</v>
      </c>
      <c r="H2378" s="92">
        <f t="shared" si="356"/>
        <v>0</v>
      </c>
      <c r="I2378" s="93">
        <f t="shared" si="340"/>
        <v>0</v>
      </c>
      <c r="J2378" s="92">
        <f t="shared" si="357"/>
        <v>0</v>
      </c>
      <c r="K2378" s="92">
        <f t="shared" si="357"/>
        <v>0</v>
      </c>
      <c r="L2378" s="92">
        <f t="shared" si="357"/>
        <v>0</v>
      </c>
      <c r="M2378" s="93">
        <f t="shared" si="341"/>
        <v>0</v>
      </c>
      <c r="N2378" s="92">
        <f t="shared" si="358"/>
        <v>0</v>
      </c>
      <c r="O2378" s="92">
        <f t="shared" si="358"/>
        <v>0</v>
      </c>
      <c r="P2378" s="92">
        <f t="shared" si="358"/>
        <v>0</v>
      </c>
      <c r="Q2378" s="55" t="e">
        <f t="shared" si="342"/>
        <v>#DIV/0!</v>
      </c>
      <c r="R2378" s="55" t="e">
        <f t="shared" si="343"/>
        <v>#DIV/0!</v>
      </c>
      <c r="S2378" s="55" t="e">
        <f t="shared" si="344"/>
        <v>#DIV/0!</v>
      </c>
      <c r="T2378" s="55" t="e">
        <f t="shared" si="345"/>
        <v>#DIV/0!</v>
      </c>
      <c r="U2378" s="33" t="e">
        <f>M2378/#REF!%</f>
        <v>#REF!</v>
      </c>
    </row>
    <row r="2379" spans="1:21" ht="55.2" hidden="1" x14ac:dyDescent="0.3">
      <c r="A2379" s="75"/>
      <c r="B2379" s="46" t="s">
        <v>236</v>
      </c>
      <c r="C2379" s="39" t="s">
        <v>336</v>
      </c>
      <c r="D2379" s="92">
        <f t="shared" si="352"/>
        <v>0</v>
      </c>
      <c r="E2379" s="93">
        <f t="shared" si="339"/>
        <v>0</v>
      </c>
      <c r="F2379" s="92">
        <f t="shared" si="356"/>
        <v>0</v>
      </c>
      <c r="G2379" s="92">
        <f t="shared" si="356"/>
        <v>0</v>
      </c>
      <c r="H2379" s="92">
        <f t="shared" si="356"/>
        <v>0</v>
      </c>
      <c r="I2379" s="93">
        <f t="shared" si="340"/>
        <v>0</v>
      </c>
      <c r="J2379" s="92">
        <f t="shared" si="357"/>
        <v>0</v>
      </c>
      <c r="K2379" s="92">
        <f t="shared" si="357"/>
        <v>0</v>
      </c>
      <c r="L2379" s="92">
        <f t="shared" si="357"/>
        <v>0</v>
      </c>
      <c r="M2379" s="93">
        <f t="shared" si="341"/>
        <v>0</v>
      </c>
      <c r="N2379" s="92">
        <f t="shared" si="358"/>
        <v>0</v>
      </c>
      <c r="O2379" s="92">
        <f t="shared" si="358"/>
        <v>0</v>
      </c>
      <c r="P2379" s="92">
        <f t="shared" si="358"/>
        <v>0</v>
      </c>
      <c r="Q2379" s="55" t="e">
        <f t="shared" si="342"/>
        <v>#DIV/0!</v>
      </c>
      <c r="R2379" s="55" t="e">
        <f t="shared" si="343"/>
        <v>#DIV/0!</v>
      </c>
      <c r="S2379" s="55" t="e">
        <f t="shared" si="344"/>
        <v>#DIV/0!</v>
      </c>
      <c r="T2379" s="55" t="e">
        <f t="shared" si="345"/>
        <v>#DIV/0!</v>
      </c>
      <c r="U2379" s="33" t="e">
        <f>M2379/#REF!%</f>
        <v>#REF!</v>
      </c>
    </row>
    <row r="2380" spans="1:21" ht="27.6" hidden="1" x14ac:dyDescent="0.3">
      <c r="A2380" s="75"/>
      <c r="B2380" s="46" t="s">
        <v>237</v>
      </c>
      <c r="C2380" s="39" t="s">
        <v>337</v>
      </c>
      <c r="D2380" s="92">
        <f t="shared" si="352"/>
        <v>0</v>
      </c>
      <c r="E2380" s="93">
        <f t="shared" si="339"/>
        <v>0</v>
      </c>
      <c r="F2380" s="92">
        <f t="shared" si="356"/>
        <v>0</v>
      </c>
      <c r="G2380" s="92">
        <f t="shared" si="356"/>
        <v>0</v>
      </c>
      <c r="H2380" s="92">
        <f t="shared" si="356"/>
        <v>0</v>
      </c>
      <c r="I2380" s="93">
        <f t="shared" si="340"/>
        <v>0</v>
      </c>
      <c r="J2380" s="92">
        <f t="shared" si="357"/>
        <v>0</v>
      </c>
      <c r="K2380" s="92">
        <f t="shared" si="357"/>
        <v>0</v>
      </c>
      <c r="L2380" s="92">
        <f t="shared" si="357"/>
        <v>0</v>
      </c>
      <c r="M2380" s="93">
        <f t="shared" si="341"/>
        <v>0</v>
      </c>
      <c r="N2380" s="92">
        <f t="shared" si="358"/>
        <v>0</v>
      </c>
      <c r="O2380" s="92">
        <f t="shared" si="358"/>
        <v>0</v>
      </c>
      <c r="P2380" s="92">
        <f t="shared" si="358"/>
        <v>0</v>
      </c>
      <c r="Q2380" s="55" t="e">
        <f t="shared" si="342"/>
        <v>#DIV/0!</v>
      </c>
      <c r="R2380" s="55" t="e">
        <f t="shared" si="343"/>
        <v>#DIV/0!</v>
      </c>
      <c r="S2380" s="55" t="e">
        <f t="shared" si="344"/>
        <v>#DIV/0!</v>
      </c>
      <c r="T2380" s="55" t="e">
        <f t="shared" si="345"/>
        <v>#DIV/0!</v>
      </c>
      <c r="U2380" s="33" t="e">
        <f>M2380/#REF!%</f>
        <v>#REF!</v>
      </c>
    </row>
    <row r="2381" spans="1:21" ht="82.8" hidden="1" x14ac:dyDescent="0.3">
      <c r="A2381" s="75"/>
      <c r="B2381" s="46" t="s">
        <v>238</v>
      </c>
      <c r="C2381" s="39" t="s">
        <v>338</v>
      </c>
      <c r="D2381" s="92">
        <f t="shared" si="352"/>
        <v>0</v>
      </c>
      <c r="E2381" s="93">
        <f t="shared" si="339"/>
        <v>0</v>
      </c>
      <c r="F2381" s="92">
        <f t="shared" si="356"/>
        <v>0</v>
      </c>
      <c r="G2381" s="92">
        <f t="shared" si="356"/>
        <v>0</v>
      </c>
      <c r="H2381" s="92">
        <f t="shared" si="356"/>
        <v>0</v>
      </c>
      <c r="I2381" s="93">
        <f t="shared" si="340"/>
        <v>0</v>
      </c>
      <c r="J2381" s="92">
        <f t="shared" si="357"/>
        <v>0</v>
      </c>
      <c r="K2381" s="92">
        <f t="shared" si="357"/>
        <v>0</v>
      </c>
      <c r="L2381" s="92">
        <f t="shared" si="357"/>
        <v>0</v>
      </c>
      <c r="M2381" s="93">
        <f t="shared" si="341"/>
        <v>0</v>
      </c>
      <c r="N2381" s="92">
        <f t="shared" si="358"/>
        <v>0</v>
      </c>
      <c r="O2381" s="92">
        <f t="shared" si="358"/>
        <v>0</v>
      </c>
      <c r="P2381" s="92">
        <f t="shared" si="358"/>
        <v>0</v>
      </c>
      <c r="Q2381" s="55" t="e">
        <f t="shared" si="342"/>
        <v>#DIV/0!</v>
      </c>
      <c r="R2381" s="55" t="e">
        <f t="shared" si="343"/>
        <v>#DIV/0!</v>
      </c>
      <c r="S2381" s="55" t="e">
        <f t="shared" si="344"/>
        <v>#DIV/0!</v>
      </c>
      <c r="T2381" s="55" t="e">
        <f t="shared" si="345"/>
        <v>#DIV/0!</v>
      </c>
      <c r="U2381" s="33" t="e">
        <f>M2381/#REF!%</f>
        <v>#REF!</v>
      </c>
    </row>
    <row r="2382" spans="1:21" ht="27.6" hidden="1" x14ac:dyDescent="0.3">
      <c r="A2382" s="75"/>
      <c r="B2382" s="46" t="s">
        <v>239</v>
      </c>
      <c r="C2382" s="39" t="s">
        <v>339</v>
      </c>
      <c r="D2382" s="92">
        <f t="shared" si="352"/>
        <v>0</v>
      </c>
      <c r="E2382" s="93">
        <f t="shared" si="339"/>
        <v>0</v>
      </c>
      <c r="F2382" s="92">
        <f t="shared" si="356"/>
        <v>0</v>
      </c>
      <c r="G2382" s="92">
        <f t="shared" si="356"/>
        <v>0</v>
      </c>
      <c r="H2382" s="92">
        <f t="shared" si="356"/>
        <v>0</v>
      </c>
      <c r="I2382" s="93">
        <f t="shared" si="340"/>
        <v>0</v>
      </c>
      <c r="J2382" s="92">
        <f t="shared" si="357"/>
        <v>0</v>
      </c>
      <c r="K2382" s="92">
        <f t="shared" si="357"/>
        <v>0</v>
      </c>
      <c r="L2382" s="92">
        <f t="shared" si="357"/>
        <v>0</v>
      </c>
      <c r="M2382" s="93">
        <f t="shared" si="341"/>
        <v>0</v>
      </c>
      <c r="N2382" s="92">
        <f t="shared" si="358"/>
        <v>0</v>
      </c>
      <c r="O2382" s="92">
        <f t="shared" si="358"/>
        <v>0</v>
      </c>
      <c r="P2382" s="92">
        <f t="shared" si="358"/>
        <v>0</v>
      </c>
      <c r="Q2382" s="55" t="e">
        <f t="shared" si="342"/>
        <v>#DIV/0!</v>
      </c>
      <c r="R2382" s="55" t="e">
        <f t="shared" si="343"/>
        <v>#DIV/0!</v>
      </c>
      <c r="S2382" s="55" t="e">
        <f t="shared" si="344"/>
        <v>#DIV/0!</v>
      </c>
      <c r="T2382" s="55" t="e">
        <f t="shared" si="345"/>
        <v>#DIV/0!</v>
      </c>
      <c r="U2382" s="33" t="e">
        <f>M2382/#REF!%</f>
        <v>#REF!</v>
      </c>
    </row>
    <row r="2383" spans="1:21" ht="82.8" hidden="1" x14ac:dyDescent="0.3">
      <c r="A2383" s="75"/>
      <c r="B2383" s="46" t="s">
        <v>240</v>
      </c>
      <c r="C2383" s="39" t="s">
        <v>340</v>
      </c>
      <c r="D2383" s="92">
        <f t="shared" si="352"/>
        <v>0</v>
      </c>
      <c r="E2383" s="93">
        <f t="shared" si="339"/>
        <v>0</v>
      </c>
      <c r="F2383" s="92">
        <f t="shared" si="356"/>
        <v>0</v>
      </c>
      <c r="G2383" s="92">
        <f t="shared" si="356"/>
        <v>0</v>
      </c>
      <c r="H2383" s="92">
        <f t="shared" si="356"/>
        <v>0</v>
      </c>
      <c r="I2383" s="93">
        <f t="shared" si="340"/>
        <v>0</v>
      </c>
      <c r="J2383" s="92">
        <f t="shared" si="357"/>
        <v>0</v>
      </c>
      <c r="K2383" s="92">
        <f t="shared" si="357"/>
        <v>0</v>
      </c>
      <c r="L2383" s="92">
        <f t="shared" si="357"/>
        <v>0</v>
      </c>
      <c r="M2383" s="93">
        <f t="shared" si="341"/>
        <v>0</v>
      </c>
      <c r="N2383" s="92">
        <f t="shared" si="358"/>
        <v>0</v>
      </c>
      <c r="O2383" s="92">
        <f t="shared" si="358"/>
        <v>0</v>
      </c>
      <c r="P2383" s="92">
        <f t="shared" si="358"/>
        <v>0</v>
      </c>
      <c r="Q2383" s="55" t="e">
        <f t="shared" si="342"/>
        <v>#DIV/0!</v>
      </c>
      <c r="R2383" s="55" t="e">
        <f t="shared" si="343"/>
        <v>#DIV/0!</v>
      </c>
      <c r="S2383" s="55" t="e">
        <f t="shared" si="344"/>
        <v>#DIV/0!</v>
      </c>
      <c r="T2383" s="55" t="e">
        <f t="shared" si="345"/>
        <v>#DIV/0!</v>
      </c>
      <c r="U2383" s="33" t="e">
        <f>M2383/#REF!%</f>
        <v>#REF!</v>
      </c>
    </row>
    <row r="2384" spans="1:21" ht="27.6" hidden="1" x14ac:dyDescent="0.3">
      <c r="A2384" s="75"/>
      <c r="B2384" s="46" t="s">
        <v>241</v>
      </c>
      <c r="C2384" s="39" t="s">
        <v>341</v>
      </c>
      <c r="D2384" s="92">
        <f t="shared" si="352"/>
        <v>0</v>
      </c>
      <c r="E2384" s="93">
        <f t="shared" si="339"/>
        <v>0</v>
      </c>
      <c r="F2384" s="92">
        <f t="shared" si="356"/>
        <v>0</v>
      </c>
      <c r="G2384" s="92">
        <f t="shared" si="356"/>
        <v>0</v>
      </c>
      <c r="H2384" s="92">
        <f t="shared" si="356"/>
        <v>0</v>
      </c>
      <c r="I2384" s="93">
        <f t="shared" si="340"/>
        <v>0</v>
      </c>
      <c r="J2384" s="92">
        <f t="shared" si="357"/>
        <v>0</v>
      </c>
      <c r="K2384" s="92">
        <f t="shared" si="357"/>
        <v>0</v>
      </c>
      <c r="L2384" s="92">
        <f t="shared" si="357"/>
        <v>0</v>
      </c>
      <c r="M2384" s="93">
        <f t="shared" si="341"/>
        <v>0</v>
      </c>
      <c r="N2384" s="92">
        <f t="shared" si="358"/>
        <v>0</v>
      </c>
      <c r="O2384" s="92">
        <f t="shared" si="358"/>
        <v>0</v>
      </c>
      <c r="P2384" s="92">
        <f t="shared" si="358"/>
        <v>0</v>
      </c>
      <c r="Q2384" s="55" t="e">
        <f t="shared" si="342"/>
        <v>#DIV/0!</v>
      </c>
      <c r="R2384" s="55" t="e">
        <f t="shared" si="343"/>
        <v>#DIV/0!</v>
      </c>
      <c r="S2384" s="55" t="e">
        <f t="shared" si="344"/>
        <v>#DIV/0!</v>
      </c>
      <c r="T2384" s="55" t="e">
        <f t="shared" si="345"/>
        <v>#DIV/0!</v>
      </c>
      <c r="U2384" s="33" t="e">
        <f>M2384/#REF!%</f>
        <v>#REF!</v>
      </c>
    </row>
    <row r="2385" spans="1:21" ht="27.6" hidden="1" x14ac:dyDescent="0.3">
      <c r="A2385" s="75"/>
      <c r="B2385" s="46" t="s">
        <v>242</v>
      </c>
      <c r="C2385" s="39" t="s">
        <v>342</v>
      </c>
      <c r="D2385" s="92">
        <f t="shared" si="352"/>
        <v>0</v>
      </c>
      <c r="E2385" s="93">
        <f t="shared" si="339"/>
        <v>0</v>
      </c>
      <c r="F2385" s="92">
        <f t="shared" si="356"/>
        <v>0</v>
      </c>
      <c r="G2385" s="92">
        <f t="shared" si="356"/>
        <v>0</v>
      </c>
      <c r="H2385" s="92">
        <f t="shared" si="356"/>
        <v>0</v>
      </c>
      <c r="I2385" s="93">
        <f t="shared" si="340"/>
        <v>0</v>
      </c>
      <c r="J2385" s="92">
        <f t="shared" si="357"/>
        <v>0</v>
      </c>
      <c r="K2385" s="92">
        <f t="shared" si="357"/>
        <v>0</v>
      </c>
      <c r="L2385" s="92">
        <f t="shared" si="357"/>
        <v>0</v>
      </c>
      <c r="M2385" s="93">
        <f t="shared" si="341"/>
        <v>0</v>
      </c>
      <c r="N2385" s="92">
        <f t="shared" si="358"/>
        <v>0</v>
      </c>
      <c r="O2385" s="92">
        <f t="shared" si="358"/>
        <v>0</v>
      </c>
      <c r="P2385" s="92">
        <f t="shared" si="358"/>
        <v>0</v>
      </c>
      <c r="Q2385" s="55" t="e">
        <f t="shared" si="342"/>
        <v>#DIV/0!</v>
      </c>
      <c r="R2385" s="55" t="e">
        <f t="shared" si="343"/>
        <v>#DIV/0!</v>
      </c>
      <c r="S2385" s="55" t="e">
        <f t="shared" si="344"/>
        <v>#DIV/0!</v>
      </c>
      <c r="T2385" s="55" t="e">
        <f t="shared" si="345"/>
        <v>#DIV/0!</v>
      </c>
      <c r="U2385" s="33" t="e">
        <f>M2385/#REF!%</f>
        <v>#REF!</v>
      </c>
    </row>
    <row r="2386" spans="1:21" ht="27.6" hidden="1" x14ac:dyDescent="0.3">
      <c r="A2386" s="75"/>
      <c r="B2386" s="46" t="s">
        <v>243</v>
      </c>
      <c r="C2386" s="39" t="s">
        <v>343</v>
      </c>
      <c r="D2386" s="92">
        <f t="shared" si="352"/>
        <v>0</v>
      </c>
      <c r="E2386" s="93">
        <f t="shared" si="339"/>
        <v>0</v>
      </c>
      <c r="F2386" s="92">
        <f t="shared" ref="F2386:H2389" si="359">F2443+F2715+F2969+F3040</f>
        <v>0</v>
      </c>
      <c r="G2386" s="92">
        <f t="shared" si="359"/>
        <v>0</v>
      </c>
      <c r="H2386" s="92">
        <f t="shared" si="359"/>
        <v>0</v>
      </c>
      <c r="I2386" s="93">
        <f t="shared" si="340"/>
        <v>0</v>
      </c>
      <c r="J2386" s="92">
        <f t="shared" ref="J2386:L2389" si="360">J2443+J2715+J2969+J3040</f>
        <v>0</v>
      </c>
      <c r="K2386" s="92">
        <f t="shared" si="360"/>
        <v>0</v>
      </c>
      <c r="L2386" s="92">
        <f t="shared" si="360"/>
        <v>0</v>
      </c>
      <c r="M2386" s="93">
        <f t="shared" si="341"/>
        <v>0</v>
      </c>
      <c r="N2386" s="92">
        <f t="shared" ref="N2386:P2389" si="361">N2443+N2715+N2969+N3040</f>
        <v>0</v>
      </c>
      <c r="O2386" s="92">
        <f t="shared" si="361"/>
        <v>0</v>
      </c>
      <c r="P2386" s="92">
        <f t="shared" si="361"/>
        <v>0</v>
      </c>
      <c r="Q2386" s="55" t="e">
        <f t="shared" si="342"/>
        <v>#DIV/0!</v>
      </c>
      <c r="R2386" s="55" t="e">
        <f t="shared" si="343"/>
        <v>#DIV/0!</v>
      </c>
      <c r="S2386" s="55" t="e">
        <f t="shared" si="344"/>
        <v>#DIV/0!</v>
      </c>
      <c r="T2386" s="55" t="e">
        <f t="shared" si="345"/>
        <v>#DIV/0!</v>
      </c>
      <c r="U2386" s="33" t="e">
        <f>M2386/#REF!%</f>
        <v>#REF!</v>
      </c>
    </row>
    <row r="2387" spans="1:21" ht="27.6" hidden="1" x14ac:dyDescent="0.3">
      <c r="A2387" s="75"/>
      <c r="B2387" s="46" t="s">
        <v>244</v>
      </c>
      <c r="C2387" s="39" t="s">
        <v>344</v>
      </c>
      <c r="D2387" s="92">
        <f t="shared" si="352"/>
        <v>0</v>
      </c>
      <c r="E2387" s="93">
        <f t="shared" si="339"/>
        <v>0</v>
      </c>
      <c r="F2387" s="92">
        <f t="shared" si="359"/>
        <v>0</v>
      </c>
      <c r="G2387" s="92">
        <f t="shared" si="359"/>
        <v>0</v>
      </c>
      <c r="H2387" s="92">
        <f t="shared" si="359"/>
        <v>0</v>
      </c>
      <c r="I2387" s="93">
        <f t="shared" si="340"/>
        <v>0</v>
      </c>
      <c r="J2387" s="92">
        <f t="shared" si="360"/>
        <v>0</v>
      </c>
      <c r="K2387" s="92">
        <f t="shared" si="360"/>
        <v>0</v>
      </c>
      <c r="L2387" s="92">
        <f t="shared" si="360"/>
        <v>0</v>
      </c>
      <c r="M2387" s="93">
        <f t="shared" si="341"/>
        <v>0</v>
      </c>
      <c r="N2387" s="92">
        <f t="shared" si="361"/>
        <v>0</v>
      </c>
      <c r="O2387" s="92">
        <f t="shared" si="361"/>
        <v>0</v>
      </c>
      <c r="P2387" s="92">
        <f t="shared" si="361"/>
        <v>0</v>
      </c>
      <c r="Q2387" s="55" t="e">
        <f t="shared" si="342"/>
        <v>#DIV/0!</v>
      </c>
      <c r="R2387" s="55" t="e">
        <f t="shared" si="343"/>
        <v>#DIV/0!</v>
      </c>
      <c r="S2387" s="55" t="e">
        <f t="shared" si="344"/>
        <v>#DIV/0!</v>
      </c>
      <c r="T2387" s="55" t="e">
        <f t="shared" si="345"/>
        <v>#DIV/0!</v>
      </c>
      <c r="U2387" s="33" t="e">
        <f>M2387/#REF!%</f>
        <v>#REF!</v>
      </c>
    </row>
    <row r="2388" spans="1:21" ht="27.6" hidden="1" x14ac:dyDescent="0.3">
      <c r="A2388" s="75"/>
      <c r="B2388" s="46" t="s">
        <v>245</v>
      </c>
      <c r="C2388" s="39" t="s">
        <v>345</v>
      </c>
      <c r="D2388" s="92">
        <f t="shared" si="352"/>
        <v>0</v>
      </c>
      <c r="E2388" s="93">
        <f t="shared" si="339"/>
        <v>0</v>
      </c>
      <c r="F2388" s="92">
        <f t="shared" si="359"/>
        <v>0</v>
      </c>
      <c r="G2388" s="92">
        <f t="shared" si="359"/>
        <v>0</v>
      </c>
      <c r="H2388" s="92">
        <f t="shared" si="359"/>
        <v>0</v>
      </c>
      <c r="I2388" s="93">
        <f t="shared" si="340"/>
        <v>0</v>
      </c>
      <c r="J2388" s="92">
        <f t="shared" si="360"/>
        <v>0</v>
      </c>
      <c r="K2388" s="92">
        <f t="shared" si="360"/>
        <v>0</v>
      </c>
      <c r="L2388" s="92">
        <f t="shared" si="360"/>
        <v>0</v>
      </c>
      <c r="M2388" s="93">
        <f t="shared" si="341"/>
        <v>0</v>
      </c>
      <c r="N2388" s="92">
        <f t="shared" si="361"/>
        <v>0</v>
      </c>
      <c r="O2388" s="92">
        <f t="shared" si="361"/>
        <v>0</v>
      </c>
      <c r="P2388" s="92">
        <f t="shared" si="361"/>
        <v>0</v>
      </c>
      <c r="Q2388" s="55" t="e">
        <f t="shared" si="342"/>
        <v>#DIV/0!</v>
      </c>
      <c r="R2388" s="55" t="e">
        <f t="shared" si="343"/>
        <v>#DIV/0!</v>
      </c>
      <c r="S2388" s="55" t="e">
        <f t="shared" si="344"/>
        <v>#DIV/0!</v>
      </c>
      <c r="T2388" s="55" t="e">
        <f t="shared" si="345"/>
        <v>#DIV/0!</v>
      </c>
      <c r="U2388" s="33" t="e">
        <f>M2388/#REF!%</f>
        <v>#REF!</v>
      </c>
    </row>
    <row r="2389" spans="1:21" ht="69" hidden="1" x14ac:dyDescent="0.3">
      <c r="A2389" s="75"/>
      <c r="B2389" s="46" t="s">
        <v>246</v>
      </c>
      <c r="C2389" s="39" t="s">
        <v>346</v>
      </c>
      <c r="D2389" s="92">
        <f t="shared" si="352"/>
        <v>0</v>
      </c>
      <c r="E2389" s="93">
        <f t="shared" ref="E2389:E2453" si="362">F2389+G2389</f>
        <v>0</v>
      </c>
      <c r="F2389" s="92">
        <f t="shared" si="359"/>
        <v>0</v>
      </c>
      <c r="G2389" s="92">
        <f t="shared" si="359"/>
        <v>0</v>
      </c>
      <c r="H2389" s="92">
        <f t="shared" si="359"/>
        <v>0</v>
      </c>
      <c r="I2389" s="93">
        <f t="shared" ref="I2389:I2453" si="363">J2389+K2389</f>
        <v>0</v>
      </c>
      <c r="J2389" s="92">
        <f t="shared" si="360"/>
        <v>0</v>
      </c>
      <c r="K2389" s="92">
        <f t="shared" si="360"/>
        <v>0</v>
      </c>
      <c r="L2389" s="92">
        <f t="shared" si="360"/>
        <v>0</v>
      </c>
      <c r="M2389" s="93">
        <f t="shared" ref="M2389:M2453" si="364">N2389+O2389</f>
        <v>0</v>
      </c>
      <c r="N2389" s="92">
        <f t="shared" si="361"/>
        <v>0</v>
      </c>
      <c r="O2389" s="92">
        <f t="shared" si="361"/>
        <v>0</v>
      </c>
      <c r="P2389" s="92">
        <f t="shared" si="361"/>
        <v>0</v>
      </c>
      <c r="Q2389" s="55" t="e">
        <f t="shared" ref="Q2389:Q2453" si="365">M2389/I2389*100</f>
        <v>#DIV/0!</v>
      </c>
      <c r="R2389" s="55" t="e">
        <f t="shared" ref="R2389:R2453" si="366">N2389/J2389*100</f>
        <v>#DIV/0!</v>
      </c>
      <c r="S2389" s="55" t="e">
        <f t="shared" ref="S2389:S2453" si="367">O2389/K2389*100</f>
        <v>#DIV/0!</v>
      </c>
      <c r="T2389" s="55" t="e">
        <f t="shared" ref="T2389:T2453" si="368">P2389/L2389*100</f>
        <v>#DIV/0!</v>
      </c>
      <c r="U2389" s="33" t="e">
        <f>M2389/#REF!%</f>
        <v>#REF!</v>
      </c>
    </row>
    <row r="2390" spans="1:21" ht="13.8" x14ac:dyDescent="0.3">
      <c r="A2390" s="75"/>
      <c r="B2390" s="46" t="s">
        <v>247</v>
      </c>
      <c r="C2390" s="37" t="s">
        <v>44</v>
      </c>
      <c r="D2390" s="92">
        <f>D2399+D2670+D2973+D2999</f>
        <v>2805.6</v>
      </c>
      <c r="E2390" s="93">
        <f t="shared" si="362"/>
        <v>2847.8498799999998</v>
      </c>
      <c r="F2390" s="92">
        <f>F2399+F2670+F2973+F2999</f>
        <v>2847.8498799999998</v>
      </c>
      <c r="G2390" s="92">
        <f>G2399+G2670+G2973+G2999</f>
        <v>0</v>
      </c>
      <c r="H2390" s="92">
        <f>H2399+H2670+H2973+H2999</f>
        <v>0</v>
      </c>
      <c r="I2390" s="93">
        <f t="shared" si="363"/>
        <v>1680.1998799999999</v>
      </c>
      <c r="J2390" s="92">
        <f>J2399+J2670+J2973+J2999</f>
        <v>1680.1998799999999</v>
      </c>
      <c r="K2390" s="92">
        <f>K2399+K2670+K2973+K2999</f>
        <v>0</v>
      </c>
      <c r="L2390" s="92">
        <f>L2399+L2670+L2973+L2999</f>
        <v>0</v>
      </c>
      <c r="M2390" s="93">
        <f t="shared" si="364"/>
        <v>1492.7252999999998</v>
      </c>
      <c r="N2390" s="92">
        <f>N2399+N2670+N2973+N2999</f>
        <v>1492.7252999999998</v>
      </c>
      <c r="O2390" s="92">
        <f>O2399+O2670+O2973+O2999</f>
        <v>0</v>
      </c>
      <c r="P2390" s="92">
        <f>P2399+P2670+P2973+P2999</f>
        <v>0</v>
      </c>
      <c r="Q2390" s="55">
        <f t="shared" si="365"/>
        <v>88.842126330826773</v>
      </c>
      <c r="R2390" s="55">
        <f t="shared" si="366"/>
        <v>88.842126330826773</v>
      </c>
      <c r="S2390" s="55" t="e">
        <f t="shared" si="367"/>
        <v>#DIV/0!</v>
      </c>
      <c r="T2390" s="55" t="e">
        <f t="shared" si="368"/>
        <v>#DIV/0!</v>
      </c>
      <c r="U2390" s="33" t="e">
        <f>M2390/#REF!%</f>
        <v>#REF!</v>
      </c>
    </row>
    <row r="2391" spans="1:21" ht="27.6" hidden="1" x14ac:dyDescent="0.3">
      <c r="A2391" s="75"/>
      <c r="B2391" s="46"/>
      <c r="C2391" s="37" t="s">
        <v>45</v>
      </c>
      <c r="D2391" s="92" t="e">
        <f>D2448+D2720+#REF!+D3045</f>
        <v>#REF!</v>
      </c>
      <c r="E2391" s="93" t="e">
        <f t="shared" si="362"/>
        <v>#REF!</v>
      </c>
      <c r="F2391" s="92" t="e">
        <f>F2448+F2720+#REF!+F3045</f>
        <v>#REF!</v>
      </c>
      <c r="G2391" s="92" t="e">
        <f>G2448+G2720+#REF!+G3045</f>
        <v>#REF!</v>
      </c>
      <c r="H2391" s="92" t="e">
        <f>H2448+H2720+#REF!+H3045</f>
        <v>#REF!</v>
      </c>
      <c r="I2391" s="93" t="e">
        <f t="shared" si="363"/>
        <v>#REF!</v>
      </c>
      <c r="J2391" s="92" t="e">
        <f>J2448+J2720+#REF!+J3045</f>
        <v>#REF!</v>
      </c>
      <c r="K2391" s="92" t="e">
        <f>K2448+K2720+#REF!+K3045</f>
        <v>#REF!</v>
      </c>
      <c r="L2391" s="92" t="e">
        <f>L2448+L2720+#REF!+L3045</f>
        <v>#REF!</v>
      </c>
      <c r="M2391" s="93" t="e">
        <f t="shared" si="364"/>
        <v>#REF!</v>
      </c>
      <c r="N2391" s="92" t="e">
        <f>N2448+N2720+#REF!+N3045</f>
        <v>#REF!</v>
      </c>
      <c r="O2391" s="92" t="e">
        <f>O2448+O2720+#REF!+O3045</f>
        <v>#REF!</v>
      </c>
      <c r="P2391" s="92" t="e">
        <f>P2448+P2720+#REF!+P3045</f>
        <v>#REF!</v>
      </c>
      <c r="Q2391" s="55" t="e">
        <f t="shared" si="365"/>
        <v>#REF!</v>
      </c>
      <c r="R2391" s="55" t="e">
        <f t="shared" si="366"/>
        <v>#REF!</v>
      </c>
      <c r="S2391" s="55" t="e">
        <f t="shared" si="367"/>
        <v>#REF!</v>
      </c>
      <c r="T2391" s="55" t="e">
        <f t="shared" si="368"/>
        <v>#REF!</v>
      </c>
      <c r="U2391" s="33" t="e">
        <f>M2391/#REF!%</f>
        <v>#REF!</v>
      </c>
    </row>
    <row r="2392" spans="1:21" ht="13.8" x14ac:dyDescent="0.3">
      <c r="A2392" s="75"/>
      <c r="B2392" s="46"/>
      <c r="C2392" s="37" t="s">
        <v>41</v>
      </c>
      <c r="D2392" s="92"/>
      <c r="E2392" s="93">
        <f t="shared" si="362"/>
        <v>9.5</v>
      </c>
      <c r="F2392" s="92">
        <f>F2671</f>
        <v>9.5</v>
      </c>
      <c r="G2392" s="92">
        <f>G2671</f>
        <v>0</v>
      </c>
      <c r="H2392" s="92">
        <f>H2671</f>
        <v>0</v>
      </c>
      <c r="I2392" s="93">
        <f t="shared" si="363"/>
        <v>9.5</v>
      </c>
      <c r="J2392" s="92">
        <f>J2671</f>
        <v>9.5</v>
      </c>
      <c r="K2392" s="92">
        <f>K2671</f>
        <v>0</v>
      </c>
      <c r="L2392" s="92">
        <f>L2671</f>
        <v>0</v>
      </c>
      <c r="M2392" s="93">
        <f t="shared" si="364"/>
        <v>9.5</v>
      </c>
      <c r="N2392" s="92">
        <f>N2671</f>
        <v>9.5</v>
      </c>
      <c r="O2392" s="92">
        <f>O2671</f>
        <v>0</v>
      </c>
      <c r="P2392" s="92">
        <f>P2671</f>
        <v>0</v>
      </c>
      <c r="Q2392" s="55"/>
      <c r="R2392" s="55"/>
      <c r="S2392" s="55"/>
      <c r="T2392" s="55"/>
      <c r="U2392" s="33"/>
    </row>
    <row r="2393" spans="1:21" ht="13.8" x14ac:dyDescent="0.3">
      <c r="A2393" s="75"/>
      <c r="B2393" s="46" t="s">
        <v>261</v>
      </c>
      <c r="C2393" s="37" t="s">
        <v>46</v>
      </c>
      <c r="D2393" s="92">
        <f>D2400+D2672+D2974</f>
        <v>0</v>
      </c>
      <c r="E2393" s="93">
        <f t="shared" si="362"/>
        <v>98.4148</v>
      </c>
      <c r="F2393" s="92">
        <f>F2400+F2672+F2974</f>
        <v>98.4148</v>
      </c>
      <c r="G2393" s="92">
        <f>G2400+G2672+G2974</f>
        <v>0</v>
      </c>
      <c r="H2393" s="92">
        <f>H2400+H2672+H2974</f>
        <v>0.93454000000000004</v>
      </c>
      <c r="I2393" s="93">
        <f t="shared" si="363"/>
        <v>93.78479999999999</v>
      </c>
      <c r="J2393" s="92">
        <f>J2400+J2672+J2974</f>
        <v>93.78479999999999</v>
      </c>
      <c r="K2393" s="92">
        <f>K2400+K2672+K2974</f>
        <v>0</v>
      </c>
      <c r="L2393" s="92">
        <f>L2400+L2672+L2974</f>
        <v>0.53454000000000002</v>
      </c>
      <c r="M2393" s="93">
        <f t="shared" si="364"/>
        <v>91.96896000000001</v>
      </c>
      <c r="N2393" s="92">
        <f>N2400+N2672+N2974</f>
        <v>91.96896000000001</v>
      </c>
      <c r="O2393" s="92">
        <f>O2400+O2672+O2974</f>
        <v>0</v>
      </c>
      <c r="P2393" s="92">
        <f>P2400+P2672+P2974</f>
        <v>0.16354000000000002</v>
      </c>
      <c r="Q2393" s="55">
        <f t="shared" si="365"/>
        <v>98.063822709010438</v>
      </c>
      <c r="R2393" s="55">
        <f t="shared" si="366"/>
        <v>98.063822709010438</v>
      </c>
      <c r="S2393" s="55" t="e">
        <f t="shared" si="367"/>
        <v>#DIV/0!</v>
      </c>
      <c r="T2393" s="55">
        <f t="shared" si="368"/>
        <v>30.594529876155203</v>
      </c>
      <c r="U2393" s="33" t="e">
        <f>M2393/#REF!%</f>
        <v>#REF!</v>
      </c>
    </row>
    <row r="2394" spans="1:21" ht="27.6" x14ac:dyDescent="0.3">
      <c r="A2394" s="75"/>
      <c r="B2394" s="46" t="s">
        <v>145</v>
      </c>
      <c r="C2394" s="36" t="s">
        <v>9</v>
      </c>
      <c r="D2394" s="92">
        <f>D2401+D2673</f>
        <v>228.8</v>
      </c>
      <c r="E2394" s="93">
        <f t="shared" si="362"/>
        <v>3689.7744299999995</v>
      </c>
      <c r="F2394" s="92">
        <f>F2401+F2673</f>
        <v>3180.6393099999996</v>
      </c>
      <c r="G2394" s="92">
        <f>G2401+G2673</f>
        <v>509.13511999999997</v>
      </c>
      <c r="H2394" s="92">
        <f>H2401+H2673</f>
        <v>25.7</v>
      </c>
      <c r="I2394" s="93">
        <f t="shared" si="363"/>
        <v>1479.3252000000002</v>
      </c>
      <c r="J2394" s="92">
        <f>J2401+J2673</f>
        <v>1256.5440800000001</v>
      </c>
      <c r="K2394" s="92">
        <f>K2401+K2673</f>
        <v>222.78111999999999</v>
      </c>
      <c r="L2394" s="92">
        <f>L2401+L2673</f>
        <v>21.4</v>
      </c>
      <c r="M2394" s="93">
        <f t="shared" si="364"/>
        <v>896.87706000000003</v>
      </c>
      <c r="N2394" s="92">
        <f>N2401+N2673</f>
        <v>896.87706000000003</v>
      </c>
      <c r="O2394" s="92">
        <f>O2401+O2673</f>
        <v>0</v>
      </c>
      <c r="P2394" s="92">
        <f>P2401+P2673</f>
        <v>5.2880000000000003</v>
      </c>
      <c r="Q2394" s="55">
        <f t="shared" si="365"/>
        <v>60.62744418874226</v>
      </c>
      <c r="R2394" s="55">
        <f t="shared" si="366"/>
        <v>71.376490031292803</v>
      </c>
      <c r="S2394" s="55">
        <f t="shared" si="367"/>
        <v>0</v>
      </c>
      <c r="T2394" s="55">
        <f t="shared" si="368"/>
        <v>24.710280373831779</v>
      </c>
      <c r="U2394" s="33" t="e">
        <f>M2394/#REF!%</f>
        <v>#REF!</v>
      </c>
    </row>
    <row r="2395" spans="1:21" ht="48" x14ac:dyDescent="0.3">
      <c r="A2395" s="76" t="s">
        <v>817</v>
      </c>
      <c r="B2395" s="46"/>
      <c r="C2395" s="47" t="s">
        <v>685</v>
      </c>
      <c r="D2395" s="92">
        <f>D2402+D2651+D2662</f>
        <v>1833.2</v>
      </c>
      <c r="E2395" s="93">
        <f t="shared" si="362"/>
        <v>4965.3735299999998</v>
      </c>
      <c r="F2395" s="92">
        <f>F2402+F2651+F2662</f>
        <v>4456.2384099999999</v>
      </c>
      <c r="G2395" s="92">
        <f>G2402+G2651+G2662</f>
        <v>509.13511999999997</v>
      </c>
      <c r="H2395" s="92">
        <f>H2402+H2651+H2662</f>
        <v>306.92791</v>
      </c>
      <c r="I2395" s="93">
        <f t="shared" si="363"/>
        <v>2226.4811799999998</v>
      </c>
      <c r="J2395" s="92">
        <f>J2402+J2651+J2662</f>
        <v>2003.7000599999999</v>
      </c>
      <c r="K2395" s="92">
        <f>K2402+K2651+K2662</f>
        <v>222.78111999999999</v>
      </c>
      <c r="L2395" s="92">
        <f>L2402+L2651+L2662</f>
        <v>186.97791000000001</v>
      </c>
      <c r="M2395" s="93">
        <f t="shared" si="364"/>
        <v>1616.2308699999999</v>
      </c>
      <c r="N2395" s="92">
        <f>N2402+N2651+N2662</f>
        <v>1616.2308699999999</v>
      </c>
      <c r="O2395" s="92">
        <f>O2402+O2651+O2662</f>
        <v>0</v>
      </c>
      <c r="P2395" s="92">
        <f>P2402+P2651+P2662</f>
        <v>110.83064</v>
      </c>
      <c r="Q2395" s="55">
        <f t="shared" si="365"/>
        <v>72.5912657388822</v>
      </c>
      <c r="R2395" s="55">
        <f t="shared" si="366"/>
        <v>80.662315795908086</v>
      </c>
      <c r="S2395" s="55">
        <f t="shared" si="367"/>
        <v>0</v>
      </c>
      <c r="T2395" s="55">
        <f t="shared" si="368"/>
        <v>59.274723950010987</v>
      </c>
      <c r="U2395" s="33" t="e">
        <f>M2395/#REF!%</f>
        <v>#REF!</v>
      </c>
    </row>
    <row r="2396" spans="1:21" ht="13.8" x14ac:dyDescent="0.3">
      <c r="A2396" s="75"/>
      <c r="B2396" s="46" t="s">
        <v>61</v>
      </c>
      <c r="C2396" s="36" t="s">
        <v>7</v>
      </c>
      <c r="D2396" s="95">
        <f>D2403+D2652</f>
        <v>1733.4</v>
      </c>
      <c r="E2396" s="131">
        <f t="shared" si="362"/>
        <v>1944.1999999999998</v>
      </c>
      <c r="F2396" s="95">
        <f>F2397+F2398+F2399+F2400</f>
        <v>1944.1999999999998</v>
      </c>
      <c r="G2396" s="95">
        <f>G2397+G2398+G2399+G2400</f>
        <v>0</v>
      </c>
      <c r="H2396" s="95">
        <f>H2397+H2398+H2399+H2400</f>
        <v>292.72791000000001</v>
      </c>
      <c r="I2396" s="131">
        <f t="shared" si="363"/>
        <v>1157.9318799999999</v>
      </c>
      <c r="J2396" s="95">
        <f>J2397+J2398+J2399+J2400</f>
        <v>1157.9318799999999</v>
      </c>
      <c r="K2396" s="95">
        <f>K2397+K2398+K2399+K2400</f>
        <v>0</v>
      </c>
      <c r="L2396" s="95">
        <f>L2397+L2398+L2399+L2400</f>
        <v>174.57791</v>
      </c>
      <c r="M2396" s="131">
        <f t="shared" si="364"/>
        <v>982.36017000000004</v>
      </c>
      <c r="N2396" s="95">
        <f>N2397+N2398+N2399+N2400</f>
        <v>982.36017000000004</v>
      </c>
      <c r="O2396" s="95">
        <f>O2397+O2398+O2399+O2400</f>
        <v>0</v>
      </c>
      <c r="P2396" s="95">
        <f>P2397+P2398+P2399+P2400</f>
        <v>107.23064000000001</v>
      </c>
      <c r="Q2396" s="55">
        <f t="shared" si="365"/>
        <v>84.837475068049784</v>
      </c>
      <c r="R2396" s="55">
        <f t="shared" si="366"/>
        <v>84.837475068049784</v>
      </c>
      <c r="S2396" s="55" t="e">
        <f t="shared" si="367"/>
        <v>#DIV/0!</v>
      </c>
      <c r="T2396" s="55">
        <f t="shared" si="368"/>
        <v>61.422799711601549</v>
      </c>
      <c r="U2396" s="33" t="e">
        <f>M2396/#REF!%</f>
        <v>#REF!</v>
      </c>
    </row>
    <row r="2397" spans="1:21" ht="13.8" x14ac:dyDescent="0.3">
      <c r="A2397" s="75"/>
      <c r="B2397" s="46" t="s">
        <v>197</v>
      </c>
      <c r="C2397" s="37" t="s">
        <v>34</v>
      </c>
      <c r="D2397" s="95">
        <f>D2404</f>
        <v>0</v>
      </c>
      <c r="E2397" s="131">
        <f t="shared" si="362"/>
        <v>0</v>
      </c>
      <c r="F2397" s="95">
        <f>F2404</f>
        <v>0</v>
      </c>
      <c r="G2397" s="95">
        <f>G2404</f>
        <v>0</v>
      </c>
      <c r="H2397" s="95">
        <f>H2404</f>
        <v>61.514040000000001</v>
      </c>
      <c r="I2397" s="131">
        <f t="shared" si="363"/>
        <v>0</v>
      </c>
      <c r="J2397" s="95">
        <f>J2404</f>
        <v>0</v>
      </c>
      <c r="K2397" s="95">
        <f>K2404</f>
        <v>0</v>
      </c>
      <c r="L2397" s="95">
        <f>L2404</f>
        <v>38.564039999999999</v>
      </c>
      <c r="M2397" s="131">
        <f t="shared" si="364"/>
        <v>0</v>
      </c>
      <c r="N2397" s="95">
        <f>N2404</f>
        <v>0</v>
      </c>
      <c r="O2397" s="95">
        <f>O2404</f>
        <v>0</v>
      </c>
      <c r="P2397" s="95">
        <f>P2404</f>
        <v>28.851199999999999</v>
      </c>
      <c r="Q2397" s="55" t="e">
        <f t="shared" si="365"/>
        <v>#DIV/0!</v>
      </c>
      <c r="R2397" s="55" t="e">
        <f t="shared" si="366"/>
        <v>#DIV/0!</v>
      </c>
      <c r="S2397" s="55" t="e">
        <f t="shared" si="367"/>
        <v>#DIV/0!</v>
      </c>
      <c r="T2397" s="55">
        <f t="shared" si="368"/>
        <v>74.813738394628785</v>
      </c>
      <c r="U2397" s="33" t="e">
        <f>M2397/#REF!%</f>
        <v>#REF!</v>
      </c>
    </row>
    <row r="2398" spans="1:21" ht="27.6" x14ac:dyDescent="0.3">
      <c r="A2398" s="75"/>
      <c r="B2398" s="46" t="s">
        <v>202</v>
      </c>
      <c r="C2398" s="37" t="s">
        <v>36</v>
      </c>
      <c r="D2398" s="95">
        <f>D2405+D2658</f>
        <v>100</v>
      </c>
      <c r="E2398" s="131">
        <f t="shared" si="362"/>
        <v>221.72712000000001</v>
      </c>
      <c r="F2398" s="95">
        <f>F2405+F2658+F2664</f>
        <v>221.72712000000001</v>
      </c>
      <c r="G2398" s="95">
        <f>G2405+G2658+G2664</f>
        <v>0</v>
      </c>
      <c r="H2398" s="95">
        <f>H2405+H2658+H2664</f>
        <v>231.17932999999999</v>
      </c>
      <c r="I2398" s="131">
        <f t="shared" si="363"/>
        <v>65.088999999999999</v>
      </c>
      <c r="J2398" s="95">
        <f>J2405+J2658+J2664</f>
        <v>65.088999999999999</v>
      </c>
      <c r="K2398" s="95">
        <f>K2405+K2658+K2664</f>
        <v>0</v>
      </c>
      <c r="L2398" s="95">
        <f>L2405+L2658+L2664</f>
        <v>135.97933</v>
      </c>
      <c r="M2398" s="131">
        <f t="shared" si="364"/>
        <v>14.55246</v>
      </c>
      <c r="N2398" s="95">
        <f>N2405+N2658+N2664</f>
        <v>14.55246</v>
      </c>
      <c r="O2398" s="95">
        <f>O2405+O2658+O2664</f>
        <v>0</v>
      </c>
      <c r="P2398" s="95">
        <f>P2405+P2658+P2664</f>
        <v>78.34490000000001</v>
      </c>
      <c r="Q2398" s="55">
        <f t="shared" si="365"/>
        <v>22.357787030066525</v>
      </c>
      <c r="R2398" s="55">
        <f t="shared" si="366"/>
        <v>22.357787030066525</v>
      </c>
      <c r="S2398" s="55" t="e">
        <f t="shared" si="367"/>
        <v>#DIV/0!</v>
      </c>
      <c r="T2398" s="55">
        <f t="shared" si="368"/>
        <v>57.615300796084234</v>
      </c>
      <c r="U2398" s="33" t="e">
        <f>M2398/#REF!%</f>
        <v>#REF!</v>
      </c>
    </row>
    <row r="2399" spans="1:21" ht="13.8" x14ac:dyDescent="0.3">
      <c r="A2399" s="75"/>
      <c r="B2399" s="46" t="s">
        <v>247</v>
      </c>
      <c r="C2399" s="37" t="s">
        <v>44</v>
      </c>
      <c r="D2399" s="95">
        <f>D2406+D2659</f>
        <v>1633.4</v>
      </c>
      <c r="E2399" s="131">
        <f t="shared" si="362"/>
        <v>1675.2768799999999</v>
      </c>
      <c r="F2399" s="95">
        <f t="shared" ref="F2399:H2400" si="369">F2406+F2659</f>
        <v>1675.2768799999999</v>
      </c>
      <c r="G2399" s="95">
        <f t="shared" si="369"/>
        <v>0</v>
      </c>
      <c r="H2399" s="95">
        <f t="shared" si="369"/>
        <v>0</v>
      </c>
      <c r="I2399" s="131">
        <f t="shared" si="363"/>
        <v>1045.67688</v>
      </c>
      <c r="J2399" s="95">
        <f t="shared" ref="J2399:L2400" si="370">J2406+J2659</f>
        <v>1045.67688</v>
      </c>
      <c r="K2399" s="95">
        <f t="shared" si="370"/>
        <v>0</v>
      </c>
      <c r="L2399" s="95">
        <f t="shared" si="370"/>
        <v>0</v>
      </c>
      <c r="M2399" s="131">
        <f t="shared" si="364"/>
        <v>921.43471</v>
      </c>
      <c r="N2399" s="95">
        <f t="shared" ref="N2399:P2400" si="371">N2406+N2659</f>
        <v>921.43471</v>
      </c>
      <c r="O2399" s="95">
        <f t="shared" si="371"/>
        <v>0</v>
      </c>
      <c r="P2399" s="95">
        <f t="shared" si="371"/>
        <v>0</v>
      </c>
      <c r="Q2399" s="55">
        <f t="shared" si="365"/>
        <v>88.118493162055955</v>
      </c>
      <c r="R2399" s="55">
        <f t="shared" si="366"/>
        <v>88.118493162055955</v>
      </c>
      <c r="S2399" s="55" t="e">
        <f t="shared" si="367"/>
        <v>#DIV/0!</v>
      </c>
      <c r="T2399" s="55" t="e">
        <f t="shared" si="368"/>
        <v>#DIV/0!</v>
      </c>
      <c r="U2399" s="33" t="e">
        <f>M2399/#REF!%</f>
        <v>#REF!</v>
      </c>
    </row>
    <row r="2400" spans="1:21" ht="13.8" x14ac:dyDescent="0.3">
      <c r="A2400" s="75"/>
      <c r="B2400" s="46" t="s">
        <v>261</v>
      </c>
      <c r="C2400" s="37" t="s">
        <v>46</v>
      </c>
      <c r="D2400" s="95">
        <f>D2407+D2660</f>
        <v>0</v>
      </c>
      <c r="E2400" s="131">
        <f t="shared" si="362"/>
        <v>47.195999999999998</v>
      </c>
      <c r="F2400" s="95">
        <f t="shared" si="369"/>
        <v>47.195999999999998</v>
      </c>
      <c r="G2400" s="95">
        <f t="shared" si="369"/>
        <v>0</v>
      </c>
      <c r="H2400" s="95">
        <f t="shared" si="369"/>
        <v>3.4540000000000001E-2</v>
      </c>
      <c r="I2400" s="131">
        <f t="shared" si="363"/>
        <v>47.165999999999997</v>
      </c>
      <c r="J2400" s="95">
        <f t="shared" si="370"/>
        <v>47.165999999999997</v>
      </c>
      <c r="K2400" s="95">
        <f t="shared" si="370"/>
        <v>0</v>
      </c>
      <c r="L2400" s="95">
        <f t="shared" si="370"/>
        <v>3.4540000000000001E-2</v>
      </c>
      <c r="M2400" s="131">
        <f t="shared" si="364"/>
        <v>46.372999999999998</v>
      </c>
      <c r="N2400" s="95">
        <f t="shared" si="371"/>
        <v>46.372999999999998</v>
      </c>
      <c r="O2400" s="95">
        <f t="shared" si="371"/>
        <v>0</v>
      </c>
      <c r="P2400" s="95">
        <f t="shared" si="371"/>
        <v>3.4540000000000001E-2</v>
      </c>
      <c r="Q2400" s="55">
        <f t="shared" si="365"/>
        <v>98.318704151295421</v>
      </c>
      <c r="R2400" s="55">
        <f t="shared" si="366"/>
        <v>98.318704151295421</v>
      </c>
      <c r="S2400" s="55" t="e">
        <f t="shared" si="367"/>
        <v>#DIV/0!</v>
      </c>
      <c r="T2400" s="55">
        <f t="shared" si="368"/>
        <v>100</v>
      </c>
      <c r="U2400" s="33" t="e">
        <f>M2400/#REF!%</f>
        <v>#REF!</v>
      </c>
    </row>
    <row r="2401" spans="1:23" ht="27.6" x14ac:dyDescent="0.3">
      <c r="A2401" s="75"/>
      <c r="B2401" s="46" t="s">
        <v>145</v>
      </c>
      <c r="C2401" s="36" t="s">
        <v>9</v>
      </c>
      <c r="D2401" s="95">
        <f>D2408+D2661+D2665</f>
        <v>99.8</v>
      </c>
      <c r="E2401" s="131">
        <f t="shared" si="362"/>
        <v>3021.1735299999996</v>
      </c>
      <c r="F2401" s="95">
        <f>F2408+F2661+F2665</f>
        <v>2512.0384099999997</v>
      </c>
      <c r="G2401" s="95">
        <f>G2408+G2661+G2665</f>
        <v>509.13511999999997</v>
      </c>
      <c r="H2401" s="95">
        <f>H2408+H2661+H2665</f>
        <v>14.2</v>
      </c>
      <c r="I2401" s="131">
        <f t="shared" si="363"/>
        <v>1068.5493000000001</v>
      </c>
      <c r="J2401" s="95">
        <f>J2408+J2661+J2665</f>
        <v>845.76818000000003</v>
      </c>
      <c r="K2401" s="95">
        <f>K2408+K2661+K2665</f>
        <v>222.78111999999999</v>
      </c>
      <c r="L2401" s="95">
        <f>L2408+L2661+L2665</f>
        <v>12.4</v>
      </c>
      <c r="M2401" s="131">
        <f t="shared" si="364"/>
        <v>633.87070000000006</v>
      </c>
      <c r="N2401" s="95">
        <f>N2408+N2661+N2665</f>
        <v>633.87070000000006</v>
      </c>
      <c r="O2401" s="95">
        <f>O2408+O2661+O2665</f>
        <v>0</v>
      </c>
      <c r="P2401" s="95">
        <f>P2408+P2661+P2665</f>
        <v>3.6</v>
      </c>
      <c r="Q2401" s="55">
        <f t="shared" si="365"/>
        <v>59.320678980370865</v>
      </c>
      <c r="R2401" s="55">
        <f t="shared" si="366"/>
        <v>74.946151320093406</v>
      </c>
      <c r="S2401" s="55">
        <f t="shared" si="367"/>
        <v>0</v>
      </c>
      <c r="T2401" s="55">
        <f t="shared" si="368"/>
        <v>29.032258064516132</v>
      </c>
      <c r="U2401" s="33" t="e">
        <f>M2401/#REF!%</f>
        <v>#REF!</v>
      </c>
    </row>
    <row r="2402" spans="1:23" ht="40.5" customHeight="1" x14ac:dyDescent="0.3">
      <c r="A2402" s="75" t="s">
        <v>818</v>
      </c>
      <c r="B2402" s="46"/>
      <c r="C2402" s="47" t="s">
        <v>767</v>
      </c>
      <c r="D2402" s="95">
        <f>D2409+D2558+D2639+D2646</f>
        <v>1643.4</v>
      </c>
      <c r="E2402" s="131">
        <f t="shared" si="362"/>
        <v>1643.4</v>
      </c>
      <c r="F2402" s="95">
        <f t="shared" ref="F2402:H2404" si="372">F2409+F2558+F2639+F2646</f>
        <v>1643.4</v>
      </c>
      <c r="G2402" s="95">
        <f t="shared" si="372"/>
        <v>0</v>
      </c>
      <c r="H2402" s="95">
        <f t="shared" si="372"/>
        <v>306.92791</v>
      </c>
      <c r="I2402" s="131">
        <f t="shared" si="363"/>
        <v>1013.8</v>
      </c>
      <c r="J2402" s="95">
        <f t="shared" ref="J2402:L2404" si="373">J2409+J2558+J2639+J2646</f>
        <v>1013.8</v>
      </c>
      <c r="K2402" s="95">
        <f t="shared" si="373"/>
        <v>0</v>
      </c>
      <c r="L2402" s="95">
        <f t="shared" si="373"/>
        <v>186.97791000000001</v>
      </c>
      <c r="M2402" s="131">
        <f t="shared" si="364"/>
        <v>883.05782999999997</v>
      </c>
      <c r="N2402" s="95">
        <f t="shared" ref="N2402:P2404" si="374">N2409+N2558+N2639+N2646</f>
        <v>883.05782999999997</v>
      </c>
      <c r="O2402" s="95">
        <f t="shared" si="374"/>
        <v>0</v>
      </c>
      <c r="P2402" s="95">
        <f t="shared" si="374"/>
        <v>110.83064</v>
      </c>
      <c r="Q2402" s="55">
        <f t="shared" si="365"/>
        <v>87.103751232984806</v>
      </c>
      <c r="R2402" s="55">
        <f t="shared" si="366"/>
        <v>87.103751232984806</v>
      </c>
      <c r="S2402" s="55" t="e">
        <f t="shared" si="367"/>
        <v>#DIV/0!</v>
      </c>
      <c r="T2402" s="55">
        <f t="shared" si="368"/>
        <v>59.274723950010987</v>
      </c>
      <c r="U2402" s="33" t="e">
        <f>M2402/#REF!%</f>
        <v>#REF!</v>
      </c>
    </row>
    <row r="2403" spans="1:23" ht="13.8" x14ac:dyDescent="0.3">
      <c r="A2403" s="75"/>
      <c r="B2403" s="46" t="s">
        <v>61</v>
      </c>
      <c r="C2403" s="36" t="s">
        <v>7</v>
      </c>
      <c r="D2403" s="95">
        <f>D2410+D2559+D2640+D2647</f>
        <v>1633.4</v>
      </c>
      <c r="E2403" s="131">
        <f t="shared" si="362"/>
        <v>1634.1999999999998</v>
      </c>
      <c r="F2403" s="95">
        <f t="shared" si="372"/>
        <v>1634.1999999999998</v>
      </c>
      <c r="G2403" s="95">
        <f t="shared" si="372"/>
        <v>0</v>
      </c>
      <c r="H2403" s="95">
        <f t="shared" si="372"/>
        <v>292.72791000000001</v>
      </c>
      <c r="I2403" s="131">
        <f t="shared" si="363"/>
        <v>1004.5999999999999</v>
      </c>
      <c r="J2403" s="95">
        <f t="shared" si="373"/>
        <v>1004.5999999999999</v>
      </c>
      <c r="K2403" s="95">
        <f t="shared" si="373"/>
        <v>0</v>
      </c>
      <c r="L2403" s="95">
        <f t="shared" si="373"/>
        <v>174.57791</v>
      </c>
      <c r="M2403" s="131">
        <f t="shared" si="364"/>
        <v>880.35783000000004</v>
      </c>
      <c r="N2403" s="95">
        <f t="shared" si="374"/>
        <v>880.35783000000004</v>
      </c>
      <c r="O2403" s="95">
        <f t="shared" si="374"/>
        <v>0</v>
      </c>
      <c r="P2403" s="95">
        <f t="shared" si="374"/>
        <v>107.23064000000001</v>
      </c>
      <c r="Q2403" s="55">
        <f t="shared" si="365"/>
        <v>87.632672705554455</v>
      </c>
      <c r="R2403" s="55">
        <f t="shared" si="366"/>
        <v>87.632672705554455</v>
      </c>
      <c r="S2403" s="55" t="e">
        <f t="shared" si="367"/>
        <v>#DIV/0!</v>
      </c>
      <c r="T2403" s="55">
        <f t="shared" si="368"/>
        <v>61.422799711601549</v>
      </c>
      <c r="U2403" s="33" t="e">
        <f>M2403/#REF!%</f>
        <v>#REF!</v>
      </c>
    </row>
    <row r="2404" spans="1:23" ht="13.8" x14ac:dyDescent="0.3">
      <c r="A2404" s="75"/>
      <c r="B2404" s="46" t="s">
        <v>197</v>
      </c>
      <c r="C2404" s="37" t="s">
        <v>34</v>
      </c>
      <c r="D2404" s="95">
        <f>D2411+D2560+D2641+D2648</f>
        <v>0</v>
      </c>
      <c r="E2404" s="131">
        <f t="shared" si="362"/>
        <v>0</v>
      </c>
      <c r="F2404" s="95">
        <f t="shared" si="372"/>
        <v>0</v>
      </c>
      <c r="G2404" s="95">
        <f t="shared" si="372"/>
        <v>0</v>
      </c>
      <c r="H2404" s="95">
        <f t="shared" si="372"/>
        <v>61.514040000000001</v>
      </c>
      <c r="I2404" s="131">
        <f t="shared" si="363"/>
        <v>0</v>
      </c>
      <c r="J2404" s="95">
        <f t="shared" si="373"/>
        <v>0</v>
      </c>
      <c r="K2404" s="95">
        <f t="shared" si="373"/>
        <v>0</v>
      </c>
      <c r="L2404" s="95">
        <f t="shared" si="373"/>
        <v>38.564039999999999</v>
      </c>
      <c r="M2404" s="131">
        <f t="shared" si="364"/>
        <v>0</v>
      </c>
      <c r="N2404" s="95">
        <f t="shared" si="374"/>
        <v>0</v>
      </c>
      <c r="O2404" s="95">
        <f t="shared" si="374"/>
        <v>0</v>
      </c>
      <c r="P2404" s="95">
        <f t="shared" si="374"/>
        <v>28.851199999999999</v>
      </c>
      <c r="Q2404" s="55" t="e">
        <f t="shared" si="365"/>
        <v>#DIV/0!</v>
      </c>
      <c r="R2404" s="55" t="e">
        <f t="shared" si="366"/>
        <v>#DIV/0!</v>
      </c>
      <c r="S2404" s="55" t="e">
        <f t="shared" si="367"/>
        <v>#DIV/0!</v>
      </c>
      <c r="T2404" s="55">
        <f t="shared" si="368"/>
        <v>74.813738394628785</v>
      </c>
      <c r="U2404" s="33" t="e">
        <f>M2404/#REF!%</f>
        <v>#REF!</v>
      </c>
    </row>
    <row r="2405" spans="1:23" ht="27.6" x14ac:dyDescent="0.3">
      <c r="A2405" s="75"/>
      <c r="B2405" s="46" t="s">
        <v>202</v>
      </c>
      <c r="C2405" s="37" t="s">
        <v>36</v>
      </c>
      <c r="D2405" s="95">
        <f>D2461+D2565+D2642+D2649</f>
        <v>0</v>
      </c>
      <c r="E2405" s="131">
        <f t="shared" si="362"/>
        <v>0</v>
      </c>
      <c r="F2405" s="95">
        <f>F2461+F2565+F2642+F2649</f>
        <v>0</v>
      </c>
      <c r="G2405" s="95">
        <f>G2461+G2565+G2642+G2649</f>
        <v>0</v>
      </c>
      <c r="H2405" s="95">
        <f>H2461+H2565+H2642+H2649</f>
        <v>231.17932999999999</v>
      </c>
      <c r="I2405" s="131">
        <f t="shared" si="363"/>
        <v>0</v>
      </c>
      <c r="J2405" s="95">
        <f>J2461+J2565+J2642+J2649</f>
        <v>0</v>
      </c>
      <c r="K2405" s="95">
        <f>K2461+K2565+K2642+K2649</f>
        <v>0</v>
      </c>
      <c r="L2405" s="95">
        <f>L2461+L2565+L2642+L2649</f>
        <v>135.97933</v>
      </c>
      <c r="M2405" s="131">
        <f t="shared" si="364"/>
        <v>0</v>
      </c>
      <c r="N2405" s="95">
        <f>N2461+N2565+N2642+N2649</f>
        <v>0</v>
      </c>
      <c r="O2405" s="95">
        <f>O2461+O2565+O2642+O2649</f>
        <v>0</v>
      </c>
      <c r="P2405" s="95">
        <f>P2461+P2565+P2642+P2649</f>
        <v>78.34490000000001</v>
      </c>
      <c r="Q2405" s="55" t="e">
        <f t="shared" si="365"/>
        <v>#DIV/0!</v>
      </c>
      <c r="R2405" s="55" t="e">
        <f t="shared" si="366"/>
        <v>#DIV/0!</v>
      </c>
      <c r="S2405" s="55" t="e">
        <f t="shared" si="367"/>
        <v>#DIV/0!</v>
      </c>
      <c r="T2405" s="55">
        <f t="shared" si="368"/>
        <v>57.615300796084234</v>
      </c>
      <c r="U2405" s="33" t="e">
        <f>M2405/#REF!%</f>
        <v>#REF!</v>
      </c>
    </row>
    <row r="2406" spans="1:23" ht="13.8" x14ac:dyDescent="0.3">
      <c r="A2406" s="75"/>
      <c r="B2406" s="46" t="s">
        <v>247</v>
      </c>
      <c r="C2406" s="37" t="s">
        <v>44</v>
      </c>
      <c r="D2406" s="95">
        <f>D2462+D2610+D2643+D2650</f>
        <v>1633.4</v>
      </c>
      <c r="E2406" s="131">
        <f t="shared" si="362"/>
        <v>1634.1999999999998</v>
      </c>
      <c r="F2406" s="95">
        <f>F2462+F2610+F2643+F2650</f>
        <v>1634.1999999999998</v>
      </c>
      <c r="G2406" s="95">
        <f>G2462+G2610+G2643+G2650</f>
        <v>0</v>
      </c>
      <c r="H2406" s="95">
        <f>H2462+H2610+H2643+H2650</f>
        <v>0</v>
      </c>
      <c r="I2406" s="131">
        <f t="shared" si="363"/>
        <v>1004.5999999999999</v>
      </c>
      <c r="J2406" s="95">
        <f>J2462+J2610+J2643+J2650</f>
        <v>1004.5999999999999</v>
      </c>
      <c r="K2406" s="95">
        <f>K2462+K2610+K2643+K2650</f>
        <v>0</v>
      </c>
      <c r="L2406" s="95">
        <f>L2462+L2610+L2643+L2650</f>
        <v>0</v>
      </c>
      <c r="M2406" s="131">
        <f t="shared" si="364"/>
        <v>880.35783000000004</v>
      </c>
      <c r="N2406" s="95">
        <f>N2462+N2610+N2643+N2650</f>
        <v>880.35783000000004</v>
      </c>
      <c r="O2406" s="95">
        <f>O2462+O2610+O2643+O2650</f>
        <v>0</v>
      </c>
      <c r="P2406" s="95">
        <f>P2462+P2610+P2643+P2650</f>
        <v>0</v>
      </c>
      <c r="Q2406" s="55">
        <f t="shared" si="365"/>
        <v>87.632672705554455</v>
      </c>
      <c r="R2406" s="55">
        <f t="shared" si="366"/>
        <v>87.632672705554455</v>
      </c>
      <c r="S2406" s="55" t="e">
        <f t="shared" si="367"/>
        <v>#DIV/0!</v>
      </c>
      <c r="T2406" s="55" t="e">
        <f t="shared" si="368"/>
        <v>#DIV/0!</v>
      </c>
      <c r="U2406" s="33" t="e">
        <f>M2406/#REF!%</f>
        <v>#REF!</v>
      </c>
    </row>
    <row r="2407" spans="1:23" ht="13.8" x14ac:dyDescent="0.3">
      <c r="A2407" s="75"/>
      <c r="B2407" s="46" t="s">
        <v>261</v>
      </c>
      <c r="C2407" s="37" t="s">
        <v>46</v>
      </c>
      <c r="D2407" s="95">
        <f>D2463+D2621+D2644</f>
        <v>0</v>
      </c>
      <c r="E2407" s="131">
        <f t="shared" si="362"/>
        <v>0</v>
      </c>
      <c r="F2407" s="95">
        <f>F2463+F2621+F2644</f>
        <v>0</v>
      </c>
      <c r="G2407" s="95">
        <f>G2463+G2621+G2644</f>
        <v>0</v>
      </c>
      <c r="H2407" s="95">
        <f>H2463+H2621+H2644</f>
        <v>3.4540000000000001E-2</v>
      </c>
      <c r="I2407" s="131">
        <f t="shared" si="363"/>
        <v>0</v>
      </c>
      <c r="J2407" s="95">
        <f>J2463+J2621+J2644</f>
        <v>0</v>
      </c>
      <c r="K2407" s="95">
        <f>K2463+K2621+K2644</f>
        <v>0</v>
      </c>
      <c r="L2407" s="95">
        <f>L2463+L2621+L2644</f>
        <v>3.4540000000000001E-2</v>
      </c>
      <c r="M2407" s="131">
        <f t="shared" si="364"/>
        <v>0</v>
      </c>
      <c r="N2407" s="95">
        <f>N2463+N2621+N2644</f>
        <v>0</v>
      </c>
      <c r="O2407" s="95">
        <f>O2463+O2621+O2644</f>
        <v>0</v>
      </c>
      <c r="P2407" s="95">
        <f>P2463+P2621+P2644</f>
        <v>3.4540000000000001E-2</v>
      </c>
      <c r="Q2407" s="55" t="e">
        <f t="shared" si="365"/>
        <v>#DIV/0!</v>
      </c>
      <c r="R2407" s="55" t="e">
        <f t="shared" si="366"/>
        <v>#DIV/0!</v>
      </c>
      <c r="S2407" s="55" t="e">
        <f t="shared" si="367"/>
        <v>#DIV/0!</v>
      </c>
      <c r="T2407" s="55">
        <f t="shared" si="368"/>
        <v>100</v>
      </c>
      <c r="U2407" s="33" t="e">
        <f>M2407/#REF!%</f>
        <v>#REF!</v>
      </c>
    </row>
    <row r="2408" spans="1:23" ht="27.6" x14ac:dyDescent="0.3">
      <c r="A2408" s="75"/>
      <c r="B2408" s="46" t="s">
        <v>145</v>
      </c>
      <c r="C2408" s="36" t="s">
        <v>9</v>
      </c>
      <c r="D2408" s="95">
        <f>D2464+D2626+D2645</f>
        <v>10</v>
      </c>
      <c r="E2408" s="131">
        <f t="shared" si="362"/>
        <v>9.1999999999999993</v>
      </c>
      <c r="F2408" s="95">
        <f>F2464+F2626+F2645</f>
        <v>9.1999999999999993</v>
      </c>
      <c r="G2408" s="95">
        <f>G2464+G2626+G2645</f>
        <v>0</v>
      </c>
      <c r="H2408" s="95">
        <f>H2464+H2626+H2645</f>
        <v>14.2</v>
      </c>
      <c r="I2408" s="131">
        <f t="shared" si="363"/>
        <v>9.1999999999999993</v>
      </c>
      <c r="J2408" s="95">
        <f>J2464+J2626+J2645</f>
        <v>9.1999999999999993</v>
      </c>
      <c r="K2408" s="95">
        <f>K2464+K2626+K2645</f>
        <v>0</v>
      </c>
      <c r="L2408" s="95">
        <f>L2464+L2626+L2645</f>
        <v>12.4</v>
      </c>
      <c r="M2408" s="131">
        <f t="shared" si="364"/>
        <v>2.7</v>
      </c>
      <c r="N2408" s="95">
        <f>N2464+N2626+N2645</f>
        <v>2.7</v>
      </c>
      <c r="O2408" s="95">
        <f>O2464+O2626+O2645</f>
        <v>0</v>
      </c>
      <c r="P2408" s="95">
        <f>P2464+P2626+P2645</f>
        <v>3.6</v>
      </c>
      <c r="Q2408" s="55">
        <f t="shared" si="365"/>
        <v>29.347826086956523</v>
      </c>
      <c r="R2408" s="55">
        <f t="shared" si="366"/>
        <v>29.347826086956523</v>
      </c>
      <c r="S2408" s="55" t="e">
        <f t="shared" si="367"/>
        <v>#DIV/0!</v>
      </c>
      <c r="T2408" s="55">
        <f t="shared" si="368"/>
        <v>29.032258064516132</v>
      </c>
      <c r="U2408" s="33" t="e">
        <f>M2408/#REF!%</f>
        <v>#REF!</v>
      </c>
    </row>
    <row r="2409" spans="1:23" ht="45.75" customHeight="1" x14ac:dyDescent="0.3">
      <c r="A2409" s="76" t="s">
        <v>819</v>
      </c>
      <c r="B2409" s="34"/>
      <c r="C2409" s="47" t="s">
        <v>686</v>
      </c>
      <c r="D2409" s="95">
        <f>D2410+D2464</f>
        <v>76.8</v>
      </c>
      <c r="E2409" s="131">
        <f t="shared" si="362"/>
        <v>76.8</v>
      </c>
      <c r="F2409" s="95">
        <f>F2410+F2464</f>
        <v>76.8</v>
      </c>
      <c r="G2409" s="95">
        <f>G2410+G2464</f>
        <v>0</v>
      </c>
      <c r="H2409" s="95">
        <f>H2410+H2464</f>
        <v>37</v>
      </c>
      <c r="I2409" s="131">
        <f t="shared" si="363"/>
        <v>36.4</v>
      </c>
      <c r="J2409" s="95">
        <f>J2410+J2464</f>
        <v>36.4</v>
      </c>
      <c r="K2409" s="95">
        <f>K2410+K2464</f>
        <v>0</v>
      </c>
      <c r="L2409" s="95">
        <f>L2410+L2464</f>
        <v>23.9</v>
      </c>
      <c r="M2409" s="131">
        <f t="shared" si="364"/>
        <v>24.650120000000001</v>
      </c>
      <c r="N2409" s="95">
        <f>N2410+N2464</f>
        <v>24.650120000000001</v>
      </c>
      <c r="O2409" s="95">
        <f>O2410+O2464</f>
        <v>0</v>
      </c>
      <c r="P2409" s="95">
        <f>P2410+P2464</f>
        <v>5.1589</v>
      </c>
      <c r="Q2409" s="55">
        <f t="shared" si="365"/>
        <v>67.720109890109896</v>
      </c>
      <c r="R2409" s="55">
        <f t="shared" si="366"/>
        <v>67.720109890109896</v>
      </c>
      <c r="S2409" s="55" t="e">
        <f t="shared" si="367"/>
        <v>#DIV/0!</v>
      </c>
      <c r="T2409" s="55">
        <f t="shared" si="368"/>
        <v>21.585355648535568</v>
      </c>
      <c r="U2409" s="33" t="e">
        <f>M2409/#REF!%</f>
        <v>#REF!</v>
      </c>
      <c r="V2409" s="19"/>
      <c r="W2409" s="19"/>
    </row>
    <row r="2410" spans="1:23" ht="13.8" x14ac:dyDescent="0.3">
      <c r="A2410" s="76"/>
      <c r="B2410" s="34" t="s">
        <v>61</v>
      </c>
      <c r="C2410" s="36" t="s">
        <v>7</v>
      </c>
      <c r="D2410" s="95">
        <f>D2411+D2461+D2462+D2463</f>
        <v>71.8</v>
      </c>
      <c r="E2410" s="131">
        <f t="shared" si="362"/>
        <v>71.8</v>
      </c>
      <c r="F2410" s="95">
        <f>F2411+F2461+F2462+F2463</f>
        <v>71.8</v>
      </c>
      <c r="G2410" s="95">
        <f>G2411+G2461+G2462+G2463</f>
        <v>0</v>
      </c>
      <c r="H2410" s="95">
        <f>H2411+H2461+H2462+H2463</f>
        <v>30</v>
      </c>
      <c r="I2410" s="131">
        <f t="shared" si="363"/>
        <v>31.4</v>
      </c>
      <c r="J2410" s="95">
        <f>J2411+J2461+J2462+J2463</f>
        <v>31.4</v>
      </c>
      <c r="K2410" s="95">
        <f>K2411+K2461+K2462+K2463</f>
        <v>0</v>
      </c>
      <c r="L2410" s="95">
        <f>L2411+L2461+L2462+L2463</f>
        <v>16.899999999999999</v>
      </c>
      <c r="M2410" s="131">
        <f t="shared" si="364"/>
        <v>24.650120000000001</v>
      </c>
      <c r="N2410" s="95">
        <f>N2411+N2461+N2462+N2463</f>
        <v>24.650120000000001</v>
      </c>
      <c r="O2410" s="95">
        <f>O2411+O2461+O2462+O2463</f>
        <v>0</v>
      </c>
      <c r="P2410" s="95">
        <f>P2411+P2461+P2462+P2463</f>
        <v>5.1589</v>
      </c>
      <c r="Q2410" s="55">
        <f t="shared" si="365"/>
        <v>78.503566878980905</v>
      </c>
      <c r="R2410" s="55">
        <f t="shared" si="366"/>
        <v>78.503566878980905</v>
      </c>
      <c r="S2410" s="55" t="e">
        <f t="shared" si="367"/>
        <v>#DIV/0!</v>
      </c>
      <c r="T2410" s="55">
        <f t="shared" si="368"/>
        <v>30.526035502958582</v>
      </c>
      <c r="U2410" s="33" t="e">
        <f>M2410/#REF!%</f>
        <v>#REF!</v>
      </c>
    </row>
    <row r="2411" spans="1:23" ht="13.8" x14ac:dyDescent="0.3">
      <c r="A2411" s="76"/>
      <c r="B2411" s="34" t="s">
        <v>197</v>
      </c>
      <c r="C2411" s="37" t="s">
        <v>34</v>
      </c>
      <c r="D2411" s="95"/>
      <c r="E2411" s="131">
        <f t="shared" si="362"/>
        <v>0</v>
      </c>
      <c r="F2411" s="95"/>
      <c r="G2411" s="95"/>
      <c r="H2411" s="95"/>
      <c r="I2411" s="131">
        <f t="shared" si="363"/>
        <v>0</v>
      </c>
      <c r="J2411" s="95"/>
      <c r="K2411" s="95"/>
      <c r="L2411" s="95"/>
      <c r="M2411" s="131">
        <f t="shared" si="364"/>
        <v>0</v>
      </c>
      <c r="N2411" s="95"/>
      <c r="O2411" s="95"/>
      <c r="P2411" s="95"/>
      <c r="Q2411" s="55" t="e">
        <f t="shared" si="365"/>
        <v>#DIV/0!</v>
      </c>
      <c r="R2411" s="55" t="e">
        <f t="shared" si="366"/>
        <v>#DIV/0!</v>
      </c>
      <c r="S2411" s="55" t="e">
        <f t="shared" si="367"/>
        <v>#DIV/0!</v>
      </c>
      <c r="T2411" s="55" t="e">
        <f t="shared" si="368"/>
        <v>#DIV/0!</v>
      </c>
      <c r="U2411" s="33" t="e">
        <f>M2411/#REF!%</f>
        <v>#REF!</v>
      </c>
    </row>
    <row r="2412" spans="1:23" ht="13.8" hidden="1" x14ac:dyDescent="0.3">
      <c r="A2412" s="76"/>
      <c r="B2412" s="34" t="s">
        <v>198</v>
      </c>
      <c r="C2412" s="38" t="s">
        <v>172</v>
      </c>
      <c r="D2412" s="95"/>
      <c r="E2412" s="131">
        <f t="shared" si="362"/>
        <v>0</v>
      </c>
      <c r="F2412" s="95"/>
      <c r="G2412" s="95"/>
      <c r="H2412" s="95"/>
      <c r="I2412" s="131">
        <f t="shared" si="363"/>
        <v>0</v>
      </c>
      <c r="J2412" s="95"/>
      <c r="K2412" s="95"/>
      <c r="L2412" s="95"/>
      <c r="M2412" s="131">
        <f t="shared" si="364"/>
        <v>0</v>
      </c>
      <c r="N2412" s="95"/>
      <c r="O2412" s="95"/>
      <c r="P2412" s="95"/>
      <c r="Q2412" s="55" t="e">
        <f t="shared" si="365"/>
        <v>#DIV/0!</v>
      </c>
      <c r="R2412" s="55" t="e">
        <f t="shared" si="366"/>
        <v>#DIV/0!</v>
      </c>
      <c r="S2412" s="55" t="e">
        <f t="shared" si="367"/>
        <v>#DIV/0!</v>
      </c>
      <c r="T2412" s="55" t="e">
        <f t="shared" si="368"/>
        <v>#DIV/0!</v>
      </c>
      <c r="U2412" s="33" t="e">
        <f>M2412/#REF!%</f>
        <v>#REF!</v>
      </c>
    </row>
    <row r="2413" spans="1:23" ht="27.6" hidden="1" x14ac:dyDescent="0.3">
      <c r="A2413" s="76"/>
      <c r="B2413" s="34" t="s">
        <v>199</v>
      </c>
      <c r="C2413" s="39" t="s">
        <v>173</v>
      </c>
      <c r="D2413" s="95"/>
      <c r="E2413" s="131">
        <f t="shared" si="362"/>
        <v>0</v>
      </c>
      <c r="F2413" s="95"/>
      <c r="G2413" s="95"/>
      <c r="H2413" s="95"/>
      <c r="I2413" s="131">
        <f t="shared" si="363"/>
        <v>0</v>
      </c>
      <c r="J2413" s="95"/>
      <c r="K2413" s="95"/>
      <c r="L2413" s="95"/>
      <c r="M2413" s="131">
        <f t="shared" si="364"/>
        <v>0</v>
      </c>
      <c r="N2413" s="95"/>
      <c r="O2413" s="95"/>
      <c r="P2413" s="95"/>
      <c r="Q2413" s="55" t="e">
        <f t="shared" si="365"/>
        <v>#DIV/0!</v>
      </c>
      <c r="R2413" s="55" t="e">
        <f t="shared" si="366"/>
        <v>#DIV/0!</v>
      </c>
      <c r="S2413" s="55" t="e">
        <f t="shared" si="367"/>
        <v>#DIV/0!</v>
      </c>
      <c r="T2413" s="55" t="e">
        <f t="shared" si="368"/>
        <v>#DIV/0!</v>
      </c>
      <c r="U2413" s="33" t="e">
        <f>M2413/#REF!%</f>
        <v>#REF!</v>
      </c>
    </row>
    <row r="2414" spans="1:23" ht="27.6" hidden="1" x14ac:dyDescent="0.3">
      <c r="A2414" s="76"/>
      <c r="B2414" s="34" t="s">
        <v>200</v>
      </c>
      <c r="C2414" s="39" t="s">
        <v>174</v>
      </c>
      <c r="D2414" s="95"/>
      <c r="E2414" s="131">
        <f t="shared" si="362"/>
        <v>0</v>
      </c>
      <c r="F2414" s="95"/>
      <c r="G2414" s="95"/>
      <c r="H2414" s="95"/>
      <c r="I2414" s="131">
        <f t="shared" si="363"/>
        <v>0</v>
      </c>
      <c r="J2414" s="95"/>
      <c r="K2414" s="95"/>
      <c r="L2414" s="95"/>
      <c r="M2414" s="131">
        <f t="shared" si="364"/>
        <v>0</v>
      </c>
      <c r="N2414" s="95"/>
      <c r="O2414" s="95"/>
      <c r="P2414" s="95"/>
      <c r="Q2414" s="55" t="e">
        <f t="shared" si="365"/>
        <v>#DIV/0!</v>
      </c>
      <c r="R2414" s="55" t="e">
        <f t="shared" si="366"/>
        <v>#DIV/0!</v>
      </c>
      <c r="S2414" s="55" t="e">
        <f t="shared" si="367"/>
        <v>#DIV/0!</v>
      </c>
      <c r="T2414" s="55" t="e">
        <f t="shared" si="368"/>
        <v>#DIV/0!</v>
      </c>
      <c r="U2414" s="33" t="e">
        <f>M2414/#REF!%</f>
        <v>#REF!</v>
      </c>
    </row>
    <row r="2415" spans="1:23" ht="13.8" hidden="1" x14ac:dyDescent="0.3">
      <c r="A2415" s="76"/>
      <c r="B2415" s="34" t="s">
        <v>201</v>
      </c>
      <c r="C2415" s="38" t="s">
        <v>175</v>
      </c>
      <c r="D2415" s="95"/>
      <c r="E2415" s="131">
        <f t="shared" si="362"/>
        <v>0</v>
      </c>
      <c r="F2415" s="95"/>
      <c r="G2415" s="95"/>
      <c r="H2415" s="95"/>
      <c r="I2415" s="131">
        <f t="shared" si="363"/>
        <v>0</v>
      </c>
      <c r="J2415" s="95"/>
      <c r="K2415" s="95"/>
      <c r="L2415" s="95"/>
      <c r="M2415" s="131">
        <f t="shared" si="364"/>
        <v>0</v>
      </c>
      <c r="N2415" s="95"/>
      <c r="O2415" s="95"/>
      <c r="P2415" s="95"/>
      <c r="Q2415" s="55" t="e">
        <f t="shared" si="365"/>
        <v>#DIV/0!</v>
      </c>
      <c r="R2415" s="55" t="e">
        <f t="shared" si="366"/>
        <v>#DIV/0!</v>
      </c>
      <c r="S2415" s="55" t="e">
        <f t="shared" si="367"/>
        <v>#DIV/0!</v>
      </c>
      <c r="T2415" s="55" t="e">
        <f t="shared" si="368"/>
        <v>#DIV/0!</v>
      </c>
      <c r="U2415" s="33" t="e">
        <f>M2415/#REF!%</f>
        <v>#REF!</v>
      </c>
    </row>
    <row r="2416" spans="1:23" ht="13.8" hidden="1" x14ac:dyDescent="0.3">
      <c r="A2416" s="76"/>
      <c r="B2416" s="34" t="s">
        <v>202</v>
      </c>
      <c r="C2416" s="37" t="s">
        <v>176</v>
      </c>
      <c r="D2416" s="95"/>
      <c r="E2416" s="131">
        <f t="shared" si="362"/>
        <v>0</v>
      </c>
      <c r="F2416" s="95"/>
      <c r="G2416" s="95"/>
      <c r="H2416" s="95"/>
      <c r="I2416" s="131">
        <f t="shared" si="363"/>
        <v>0</v>
      </c>
      <c r="J2416" s="95"/>
      <c r="K2416" s="95"/>
      <c r="L2416" s="95"/>
      <c r="M2416" s="131">
        <f t="shared" si="364"/>
        <v>0</v>
      </c>
      <c r="N2416" s="95"/>
      <c r="O2416" s="95"/>
      <c r="P2416" s="95"/>
      <c r="Q2416" s="55" t="e">
        <f t="shared" si="365"/>
        <v>#DIV/0!</v>
      </c>
      <c r="R2416" s="55" t="e">
        <f t="shared" si="366"/>
        <v>#DIV/0!</v>
      </c>
      <c r="S2416" s="55" t="e">
        <f t="shared" si="367"/>
        <v>#DIV/0!</v>
      </c>
      <c r="T2416" s="55" t="e">
        <f t="shared" si="368"/>
        <v>#DIV/0!</v>
      </c>
      <c r="U2416" s="33" t="e">
        <f>M2416/#REF!%</f>
        <v>#REF!</v>
      </c>
    </row>
    <row r="2417" spans="1:21" ht="41.4" hidden="1" x14ac:dyDescent="0.3">
      <c r="A2417" s="76"/>
      <c r="B2417" s="34" t="s">
        <v>203</v>
      </c>
      <c r="C2417" s="38" t="s">
        <v>177</v>
      </c>
      <c r="D2417" s="95"/>
      <c r="E2417" s="131">
        <f t="shared" si="362"/>
        <v>0</v>
      </c>
      <c r="F2417" s="95"/>
      <c r="G2417" s="95"/>
      <c r="H2417" s="95"/>
      <c r="I2417" s="131">
        <f t="shared" si="363"/>
        <v>0</v>
      </c>
      <c r="J2417" s="95"/>
      <c r="K2417" s="95"/>
      <c r="L2417" s="95"/>
      <c r="M2417" s="131">
        <f t="shared" si="364"/>
        <v>0</v>
      </c>
      <c r="N2417" s="95"/>
      <c r="O2417" s="95"/>
      <c r="P2417" s="95"/>
      <c r="Q2417" s="55" t="e">
        <f t="shared" si="365"/>
        <v>#DIV/0!</v>
      </c>
      <c r="R2417" s="55" t="e">
        <f t="shared" si="366"/>
        <v>#DIV/0!</v>
      </c>
      <c r="S2417" s="55" t="e">
        <f t="shared" si="367"/>
        <v>#DIV/0!</v>
      </c>
      <c r="T2417" s="55" t="e">
        <f t="shared" si="368"/>
        <v>#DIV/0!</v>
      </c>
      <c r="U2417" s="33" t="e">
        <f>M2417/#REF!%</f>
        <v>#REF!</v>
      </c>
    </row>
    <row r="2418" spans="1:21" ht="13.8" hidden="1" x14ac:dyDescent="0.3">
      <c r="A2418" s="76"/>
      <c r="B2418" s="34" t="s">
        <v>204</v>
      </c>
      <c r="C2418" s="38" t="s">
        <v>178</v>
      </c>
      <c r="D2418" s="95"/>
      <c r="E2418" s="131">
        <f t="shared" si="362"/>
        <v>0</v>
      </c>
      <c r="F2418" s="95"/>
      <c r="G2418" s="95"/>
      <c r="H2418" s="95"/>
      <c r="I2418" s="131">
        <f t="shared" si="363"/>
        <v>0</v>
      </c>
      <c r="J2418" s="95"/>
      <c r="K2418" s="95"/>
      <c r="L2418" s="95"/>
      <c r="M2418" s="131">
        <f t="shared" si="364"/>
        <v>0</v>
      </c>
      <c r="N2418" s="95"/>
      <c r="O2418" s="95"/>
      <c r="P2418" s="95"/>
      <c r="Q2418" s="55" t="e">
        <f t="shared" si="365"/>
        <v>#DIV/0!</v>
      </c>
      <c r="R2418" s="55" t="e">
        <f t="shared" si="366"/>
        <v>#DIV/0!</v>
      </c>
      <c r="S2418" s="55" t="e">
        <f t="shared" si="367"/>
        <v>#DIV/0!</v>
      </c>
      <c r="T2418" s="55" t="e">
        <f t="shared" si="368"/>
        <v>#DIV/0!</v>
      </c>
      <c r="U2418" s="33" t="e">
        <f>M2418/#REF!%</f>
        <v>#REF!</v>
      </c>
    </row>
    <row r="2419" spans="1:21" ht="27.6" hidden="1" x14ac:dyDescent="0.3">
      <c r="A2419" s="76"/>
      <c r="B2419" s="34" t="s">
        <v>205</v>
      </c>
      <c r="C2419" s="39" t="s">
        <v>179</v>
      </c>
      <c r="D2419" s="95"/>
      <c r="E2419" s="131">
        <f t="shared" si="362"/>
        <v>0</v>
      </c>
      <c r="F2419" s="95"/>
      <c r="G2419" s="95"/>
      <c r="H2419" s="95"/>
      <c r="I2419" s="131">
        <f t="shared" si="363"/>
        <v>0</v>
      </c>
      <c r="J2419" s="95"/>
      <c r="K2419" s="95"/>
      <c r="L2419" s="95"/>
      <c r="M2419" s="131">
        <f t="shared" si="364"/>
        <v>0</v>
      </c>
      <c r="N2419" s="95"/>
      <c r="O2419" s="95"/>
      <c r="P2419" s="95"/>
      <c r="Q2419" s="55" t="e">
        <f t="shared" si="365"/>
        <v>#DIV/0!</v>
      </c>
      <c r="R2419" s="55" t="e">
        <f t="shared" si="366"/>
        <v>#DIV/0!</v>
      </c>
      <c r="S2419" s="55" t="e">
        <f t="shared" si="367"/>
        <v>#DIV/0!</v>
      </c>
      <c r="T2419" s="55" t="e">
        <f t="shared" si="368"/>
        <v>#DIV/0!</v>
      </c>
      <c r="U2419" s="33" t="e">
        <f>M2419/#REF!%</f>
        <v>#REF!</v>
      </c>
    </row>
    <row r="2420" spans="1:21" ht="27.6" hidden="1" x14ac:dyDescent="0.3">
      <c r="A2420" s="76"/>
      <c r="B2420" s="34" t="s">
        <v>206</v>
      </c>
      <c r="C2420" s="39" t="s">
        <v>180</v>
      </c>
      <c r="D2420" s="95"/>
      <c r="E2420" s="131">
        <f t="shared" si="362"/>
        <v>0</v>
      </c>
      <c r="F2420" s="95"/>
      <c r="G2420" s="95"/>
      <c r="H2420" s="95"/>
      <c r="I2420" s="131">
        <f t="shared" si="363"/>
        <v>0</v>
      </c>
      <c r="J2420" s="95"/>
      <c r="K2420" s="95"/>
      <c r="L2420" s="95"/>
      <c r="M2420" s="131">
        <f t="shared" si="364"/>
        <v>0</v>
      </c>
      <c r="N2420" s="95"/>
      <c r="O2420" s="95"/>
      <c r="P2420" s="95"/>
      <c r="Q2420" s="55" t="e">
        <f t="shared" si="365"/>
        <v>#DIV/0!</v>
      </c>
      <c r="R2420" s="55" t="e">
        <f t="shared" si="366"/>
        <v>#DIV/0!</v>
      </c>
      <c r="S2420" s="55" t="e">
        <f t="shared" si="367"/>
        <v>#DIV/0!</v>
      </c>
      <c r="T2420" s="55" t="e">
        <f t="shared" si="368"/>
        <v>#DIV/0!</v>
      </c>
      <c r="U2420" s="33" t="e">
        <f>M2420/#REF!%</f>
        <v>#REF!</v>
      </c>
    </row>
    <row r="2421" spans="1:21" ht="13.8" hidden="1" x14ac:dyDescent="0.3">
      <c r="A2421" s="76"/>
      <c r="B2421" s="34" t="s">
        <v>207</v>
      </c>
      <c r="C2421" s="38" t="s">
        <v>181</v>
      </c>
      <c r="D2421" s="95"/>
      <c r="E2421" s="131">
        <f t="shared" si="362"/>
        <v>0</v>
      </c>
      <c r="F2421" s="95"/>
      <c r="G2421" s="95"/>
      <c r="H2421" s="95"/>
      <c r="I2421" s="131">
        <f t="shared" si="363"/>
        <v>0</v>
      </c>
      <c r="J2421" s="95"/>
      <c r="K2421" s="95"/>
      <c r="L2421" s="95"/>
      <c r="M2421" s="131">
        <f t="shared" si="364"/>
        <v>0</v>
      </c>
      <c r="N2421" s="95"/>
      <c r="O2421" s="95"/>
      <c r="P2421" s="95"/>
      <c r="Q2421" s="55" t="e">
        <f t="shared" si="365"/>
        <v>#DIV/0!</v>
      </c>
      <c r="R2421" s="55" t="e">
        <f t="shared" si="366"/>
        <v>#DIV/0!</v>
      </c>
      <c r="S2421" s="55" t="e">
        <f t="shared" si="367"/>
        <v>#DIV/0!</v>
      </c>
      <c r="T2421" s="55" t="e">
        <f t="shared" si="368"/>
        <v>#DIV/0!</v>
      </c>
      <c r="U2421" s="33" t="e">
        <f>M2421/#REF!%</f>
        <v>#REF!</v>
      </c>
    </row>
    <row r="2422" spans="1:21" ht="27.6" hidden="1" x14ac:dyDescent="0.3">
      <c r="A2422" s="76"/>
      <c r="B2422" s="34" t="s">
        <v>208</v>
      </c>
      <c r="C2422" s="39" t="s">
        <v>182</v>
      </c>
      <c r="D2422" s="95"/>
      <c r="E2422" s="131">
        <f t="shared" si="362"/>
        <v>0</v>
      </c>
      <c r="F2422" s="95"/>
      <c r="G2422" s="95"/>
      <c r="H2422" s="95"/>
      <c r="I2422" s="131">
        <f t="shared" si="363"/>
        <v>0</v>
      </c>
      <c r="J2422" s="95"/>
      <c r="K2422" s="95"/>
      <c r="L2422" s="95"/>
      <c r="M2422" s="131">
        <f t="shared" si="364"/>
        <v>0</v>
      </c>
      <c r="N2422" s="95"/>
      <c r="O2422" s="95"/>
      <c r="P2422" s="95"/>
      <c r="Q2422" s="55" t="e">
        <f t="shared" si="365"/>
        <v>#DIV/0!</v>
      </c>
      <c r="R2422" s="55" t="e">
        <f t="shared" si="366"/>
        <v>#DIV/0!</v>
      </c>
      <c r="S2422" s="55" t="e">
        <f t="shared" si="367"/>
        <v>#DIV/0!</v>
      </c>
      <c r="T2422" s="55" t="e">
        <f t="shared" si="368"/>
        <v>#DIV/0!</v>
      </c>
      <c r="U2422" s="33" t="e">
        <f>M2422/#REF!%</f>
        <v>#REF!</v>
      </c>
    </row>
    <row r="2423" spans="1:21" ht="82.8" hidden="1" x14ac:dyDescent="0.3">
      <c r="A2423" s="76"/>
      <c r="B2423" s="34" t="s">
        <v>209</v>
      </c>
      <c r="C2423" s="39" t="s">
        <v>183</v>
      </c>
      <c r="D2423" s="95"/>
      <c r="E2423" s="131">
        <f t="shared" si="362"/>
        <v>0</v>
      </c>
      <c r="F2423" s="95"/>
      <c r="G2423" s="95"/>
      <c r="H2423" s="95"/>
      <c r="I2423" s="131">
        <f t="shared" si="363"/>
        <v>0</v>
      </c>
      <c r="J2423" s="95"/>
      <c r="K2423" s="95"/>
      <c r="L2423" s="95"/>
      <c r="M2423" s="131">
        <f t="shared" si="364"/>
        <v>0</v>
      </c>
      <c r="N2423" s="95"/>
      <c r="O2423" s="95"/>
      <c r="P2423" s="95"/>
      <c r="Q2423" s="55" t="e">
        <f t="shared" si="365"/>
        <v>#DIV/0!</v>
      </c>
      <c r="R2423" s="55" t="e">
        <f t="shared" si="366"/>
        <v>#DIV/0!</v>
      </c>
      <c r="S2423" s="55" t="e">
        <f t="shared" si="367"/>
        <v>#DIV/0!</v>
      </c>
      <c r="T2423" s="55" t="e">
        <f t="shared" si="368"/>
        <v>#DIV/0!</v>
      </c>
      <c r="U2423" s="33" t="e">
        <f>M2423/#REF!%</f>
        <v>#REF!</v>
      </c>
    </row>
    <row r="2424" spans="1:21" ht="151.80000000000001" hidden="1" x14ac:dyDescent="0.3">
      <c r="A2424" s="76"/>
      <c r="B2424" s="34" t="s">
        <v>210</v>
      </c>
      <c r="C2424" s="39" t="s">
        <v>285</v>
      </c>
      <c r="D2424" s="95"/>
      <c r="E2424" s="131">
        <f t="shared" si="362"/>
        <v>0</v>
      </c>
      <c r="F2424" s="95"/>
      <c r="G2424" s="95"/>
      <c r="H2424" s="95"/>
      <c r="I2424" s="131">
        <f t="shared" si="363"/>
        <v>0</v>
      </c>
      <c r="J2424" s="95"/>
      <c r="K2424" s="95"/>
      <c r="L2424" s="95"/>
      <c r="M2424" s="131">
        <f t="shared" si="364"/>
        <v>0</v>
      </c>
      <c r="N2424" s="95"/>
      <c r="O2424" s="95"/>
      <c r="P2424" s="95"/>
      <c r="Q2424" s="55" t="e">
        <f t="shared" si="365"/>
        <v>#DIV/0!</v>
      </c>
      <c r="R2424" s="55" t="e">
        <f t="shared" si="366"/>
        <v>#DIV/0!</v>
      </c>
      <c r="S2424" s="55" t="e">
        <f t="shared" si="367"/>
        <v>#DIV/0!</v>
      </c>
      <c r="T2424" s="55" t="e">
        <f t="shared" si="368"/>
        <v>#DIV/0!</v>
      </c>
      <c r="U2424" s="33" t="e">
        <f>M2424/#REF!%</f>
        <v>#REF!</v>
      </c>
    </row>
    <row r="2425" spans="1:21" ht="41.4" hidden="1" x14ac:dyDescent="0.3">
      <c r="A2425" s="76"/>
      <c r="B2425" s="34" t="s">
        <v>211</v>
      </c>
      <c r="C2425" s="39" t="s">
        <v>286</v>
      </c>
      <c r="D2425" s="95"/>
      <c r="E2425" s="131">
        <f t="shared" si="362"/>
        <v>0</v>
      </c>
      <c r="F2425" s="95"/>
      <c r="G2425" s="95"/>
      <c r="H2425" s="95"/>
      <c r="I2425" s="131">
        <f t="shared" si="363"/>
        <v>0</v>
      </c>
      <c r="J2425" s="95"/>
      <c r="K2425" s="95"/>
      <c r="L2425" s="95"/>
      <c r="M2425" s="131">
        <f t="shared" si="364"/>
        <v>0</v>
      </c>
      <c r="N2425" s="95"/>
      <c r="O2425" s="95"/>
      <c r="P2425" s="95"/>
      <c r="Q2425" s="55" t="e">
        <f t="shared" si="365"/>
        <v>#DIV/0!</v>
      </c>
      <c r="R2425" s="55" t="e">
        <f t="shared" si="366"/>
        <v>#DIV/0!</v>
      </c>
      <c r="S2425" s="55" t="e">
        <f t="shared" si="367"/>
        <v>#DIV/0!</v>
      </c>
      <c r="T2425" s="55" t="e">
        <f t="shared" si="368"/>
        <v>#DIV/0!</v>
      </c>
      <c r="U2425" s="33" t="e">
        <f>M2425/#REF!%</f>
        <v>#REF!</v>
      </c>
    </row>
    <row r="2426" spans="1:21" ht="41.4" hidden="1" x14ac:dyDescent="0.3">
      <c r="A2426" s="76"/>
      <c r="B2426" s="34" t="s">
        <v>212</v>
      </c>
      <c r="C2426" s="39" t="s">
        <v>287</v>
      </c>
      <c r="D2426" s="95"/>
      <c r="E2426" s="131">
        <f t="shared" si="362"/>
        <v>0</v>
      </c>
      <c r="F2426" s="95"/>
      <c r="G2426" s="95"/>
      <c r="H2426" s="95"/>
      <c r="I2426" s="131">
        <f t="shared" si="363"/>
        <v>0</v>
      </c>
      <c r="J2426" s="95"/>
      <c r="K2426" s="95"/>
      <c r="L2426" s="95"/>
      <c r="M2426" s="131">
        <f t="shared" si="364"/>
        <v>0</v>
      </c>
      <c r="N2426" s="95"/>
      <c r="O2426" s="95"/>
      <c r="P2426" s="95"/>
      <c r="Q2426" s="55" t="e">
        <f t="shared" si="365"/>
        <v>#DIV/0!</v>
      </c>
      <c r="R2426" s="55" t="e">
        <f t="shared" si="366"/>
        <v>#DIV/0!</v>
      </c>
      <c r="S2426" s="55" t="e">
        <f t="shared" si="367"/>
        <v>#DIV/0!</v>
      </c>
      <c r="T2426" s="55" t="e">
        <f t="shared" si="368"/>
        <v>#DIV/0!</v>
      </c>
      <c r="U2426" s="33" t="e">
        <f>M2426/#REF!%</f>
        <v>#REF!</v>
      </c>
    </row>
    <row r="2427" spans="1:21" ht="41.4" hidden="1" x14ac:dyDescent="0.3">
      <c r="A2427" s="76"/>
      <c r="B2427" s="34" t="s">
        <v>213</v>
      </c>
      <c r="C2427" s="39" t="s">
        <v>288</v>
      </c>
      <c r="D2427" s="95"/>
      <c r="E2427" s="131">
        <f t="shared" si="362"/>
        <v>0</v>
      </c>
      <c r="F2427" s="95"/>
      <c r="G2427" s="95"/>
      <c r="H2427" s="95"/>
      <c r="I2427" s="131">
        <f t="shared" si="363"/>
        <v>0</v>
      </c>
      <c r="J2427" s="95"/>
      <c r="K2427" s="95"/>
      <c r="L2427" s="95"/>
      <c r="M2427" s="131">
        <f t="shared" si="364"/>
        <v>0</v>
      </c>
      <c r="N2427" s="95"/>
      <c r="O2427" s="95"/>
      <c r="P2427" s="95"/>
      <c r="Q2427" s="55" t="e">
        <f t="shared" si="365"/>
        <v>#DIV/0!</v>
      </c>
      <c r="R2427" s="55" t="e">
        <f t="shared" si="366"/>
        <v>#DIV/0!</v>
      </c>
      <c r="S2427" s="55" t="e">
        <f t="shared" si="367"/>
        <v>#DIV/0!</v>
      </c>
      <c r="T2427" s="55" t="e">
        <f t="shared" si="368"/>
        <v>#DIV/0!</v>
      </c>
      <c r="U2427" s="33" t="e">
        <f>M2427/#REF!%</f>
        <v>#REF!</v>
      </c>
    </row>
    <row r="2428" spans="1:21" ht="27.6" hidden="1" x14ac:dyDescent="0.3">
      <c r="A2428" s="76"/>
      <c r="B2428" s="34" t="s">
        <v>214</v>
      </c>
      <c r="C2428" s="39" t="s">
        <v>289</v>
      </c>
      <c r="D2428" s="95"/>
      <c r="E2428" s="131">
        <f t="shared" si="362"/>
        <v>0</v>
      </c>
      <c r="F2428" s="95"/>
      <c r="G2428" s="95"/>
      <c r="H2428" s="95"/>
      <c r="I2428" s="131">
        <f t="shared" si="363"/>
        <v>0</v>
      </c>
      <c r="J2428" s="95"/>
      <c r="K2428" s="95"/>
      <c r="L2428" s="95"/>
      <c r="M2428" s="131">
        <f t="shared" si="364"/>
        <v>0</v>
      </c>
      <c r="N2428" s="95"/>
      <c r="O2428" s="95"/>
      <c r="P2428" s="95"/>
      <c r="Q2428" s="55" t="e">
        <f t="shared" si="365"/>
        <v>#DIV/0!</v>
      </c>
      <c r="R2428" s="55" t="e">
        <f t="shared" si="366"/>
        <v>#DIV/0!</v>
      </c>
      <c r="S2428" s="55" t="e">
        <f t="shared" si="367"/>
        <v>#DIV/0!</v>
      </c>
      <c r="T2428" s="55" t="e">
        <f t="shared" si="368"/>
        <v>#DIV/0!</v>
      </c>
      <c r="U2428" s="33" t="e">
        <f>M2428/#REF!%</f>
        <v>#REF!</v>
      </c>
    </row>
    <row r="2429" spans="1:21" ht="41.4" hidden="1" x14ac:dyDescent="0.3">
      <c r="A2429" s="76"/>
      <c r="B2429" s="34" t="s">
        <v>215</v>
      </c>
      <c r="C2429" s="39" t="s">
        <v>290</v>
      </c>
      <c r="D2429" s="95"/>
      <c r="E2429" s="131">
        <f t="shared" si="362"/>
        <v>0</v>
      </c>
      <c r="F2429" s="95"/>
      <c r="G2429" s="95"/>
      <c r="H2429" s="95"/>
      <c r="I2429" s="131">
        <f t="shared" si="363"/>
        <v>0</v>
      </c>
      <c r="J2429" s="95"/>
      <c r="K2429" s="95"/>
      <c r="L2429" s="95"/>
      <c r="M2429" s="131">
        <f t="shared" si="364"/>
        <v>0</v>
      </c>
      <c r="N2429" s="95"/>
      <c r="O2429" s="95"/>
      <c r="P2429" s="95"/>
      <c r="Q2429" s="55" t="e">
        <f t="shared" si="365"/>
        <v>#DIV/0!</v>
      </c>
      <c r="R2429" s="55" t="e">
        <f t="shared" si="366"/>
        <v>#DIV/0!</v>
      </c>
      <c r="S2429" s="55" t="e">
        <f t="shared" si="367"/>
        <v>#DIV/0!</v>
      </c>
      <c r="T2429" s="55" t="e">
        <f t="shared" si="368"/>
        <v>#DIV/0!</v>
      </c>
      <c r="U2429" s="33" t="e">
        <f>M2429/#REF!%</f>
        <v>#REF!</v>
      </c>
    </row>
    <row r="2430" spans="1:21" ht="55.2" hidden="1" x14ac:dyDescent="0.3">
      <c r="A2430" s="76"/>
      <c r="B2430" s="34" t="s">
        <v>216</v>
      </c>
      <c r="C2430" s="39" t="s">
        <v>291</v>
      </c>
      <c r="D2430" s="95"/>
      <c r="E2430" s="131">
        <f t="shared" si="362"/>
        <v>0</v>
      </c>
      <c r="F2430" s="95"/>
      <c r="G2430" s="95"/>
      <c r="H2430" s="95"/>
      <c r="I2430" s="131">
        <f t="shared" si="363"/>
        <v>0</v>
      </c>
      <c r="J2430" s="95"/>
      <c r="K2430" s="95"/>
      <c r="L2430" s="95"/>
      <c r="M2430" s="131">
        <f t="shared" si="364"/>
        <v>0</v>
      </c>
      <c r="N2430" s="95"/>
      <c r="O2430" s="95"/>
      <c r="P2430" s="95"/>
      <c r="Q2430" s="55" t="e">
        <f t="shared" si="365"/>
        <v>#DIV/0!</v>
      </c>
      <c r="R2430" s="55" t="e">
        <f t="shared" si="366"/>
        <v>#DIV/0!</v>
      </c>
      <c r="S2430" s="55" t="e">
        <f t="shared" si="367"/>
        <v>#DIV/0!</v>
      </c>
      <c r="T2430" s="55" t="e">
        <f t="shared" si="368"/>
        <v>#DIV/0!</v>
      </c>
      <c r="U2430" s="33" t="e">
        <f>M2430/#REF!%</f>
        <v>#REF!</v>
      </c>
    </row>
    <row r="2431" spans="1:21" ht="27.6" hidden="1" x14ac:dyDescent="0.3">
      <c r="A2431" s="76"/>
      <c r="B2431" s="34" t="s">
        <v>217</v>
      </c>
      <c r="C2431" s="39" t="s">
        <v>292</v>
      </c>
      <c r="D2431" s="95"/>
      <c r="E2431" s="131">
        <f t="shared" si="362"/>
        <v>0</v>
      </c>
      <c r="F2431" s="95"/>
      <c r="G2431" s="95"/>
      <c r="H2431" s="95"/>
      <c r="I2431" s="131">
        <f t="shared" si="363"/>
        <v>0</v>
      </c>
      <c r="J2431" s="95"/>
      <c r="K2431" s="95"/>
      <c r="L2431" s="95"/>
      <c r="M2431" s="131">
        <f t="shared" si="364"/>
        <v>0</v>
      </c>
      <c r="N2431" s="95"/>
      <c r="O2431" s="95"/>
      <c r="P2431" s="95"/>
      <c r="Q2431" s="55" t="e">
        <f t="shared" si="365"/>
        <v>#DIV/0!</v>
      </c>
      <c r="R2431" s="55" t="e">
        <f t="shared" si="366"/>
        <v>#DIV/0!</v>
      </c>
      <c r="S2431" s="55" t="e">
        <f t="shared" si="367"/>
        <v>#DIV/0!</v>
      </c>
      <c r="T2431" s="55" t="e">
        <f t="shared" si="368"/>
        <v>#DIV/0!</v>
      </c>
      <c r="U2431" s="33" t="e">
        <f>M2431/#REF!%</f>
        <v>#REF!</v>
      </c>
    </row>
    <row r="2432" spans="1:21" ht="27.6" hidden="1" x14ac:dyDescent="0.3">
      <c r="A2432" s="76"/>
      <c r="B2432" s="34" t="s">
        <v>218</v>
      </c>
      <c r="C2432" s="39" t="s">
        <v>293</v>
      </c>
      <c r="D2432" s="95"/>
      <c r="E2432" s="131">
        <f t="shared" si="362"/>
        <v>0</v>
      </c>
      <c r="F2432" s="95"/>
      <c r="G2432" s="95"/>
      <c r="H2432" s="95"/>
      <c r="I2432" s="131">
        <f t="shared" si="363"/>
        <v>0</v>
      </c>
      <c r="J2432" s="95"/>
      <c r="K2432" s="95"/>
      <c r="L2432" s="95"/>
      <c r="M2432" s="131">
        <f t="shared" si="364"/>
        <v>0</v>
      </c>
      <c r="N2432" s="95"/>
      <c r="O2432" s="95"/>
      <c r="P2432" s="95"/>
      <c r="Q2432" s="55" t="e">
        <f t="shared" si="365"/>
        <v>#DIV/0!</v>
      </c>
      <c r="R2432" s="55" t="e">
        <f t="shared" si="366"/>
        <v>#DIV/0!</v>
      </c>
      <c r="S2432" s="55" t="e">
        <f t="shared" si="367"/>
        <v>#DIV/0!</v>
      </c>
      <c r="T2432" s="55" t="e">
        <f t="shared" si="368"/>
        <v>#DIV/0!</v>
      </c>
      <c r="U2432" s="33" t="e">
        <f>M2432/#REF!%</f>
        <v>#REF!</v>
      </c>
    </row>
    <row r="2433" spans="1:21" ht="27.6" hidden="1" x14ac:dyDescent="0.3">
      <c r="A2433" s="76"/>
      <c r="B2433" s="34" t="s">
        <v>219</v>
      </c>
      <c r="C2433" s="39" t="s">
        <v>294</v>
      </c>
      <c r="D2433" s="95"/>
      <c r="E2433" s="131">
        <f t="shared" si="362"/>
        <v>0</v>
      </c>
      <c r="F2433" s="95"/>
      <c r="G2433" s="95"/>
      <c r="H2433" s="95"/>
      <c r="I2433" s="131">
        <f t="shared" si="363"/>
        <v>0</v>
      </c>
      <c r="J2433" s="95"/>
      <c r="K2433" s="95"/>
      <c r="L2433" s="95"/>
      <c r="M2433" s="131">
        <f t="shared" si="364"/>
        <v>0</v>
      </c>
      <c r="N2433" s="95"/>
      <c r="O2433" s="95"/>
      <c r="P2433" s="95"/>
      <c r="Q2433" s="55" t="e">
        <f t="shared" si="365"/>
        <v>#DIV/0!</v>
      </c>
      <c r="R2433" s="55" t="e">
        <f t="shared" si="366"/>
        <v>#DIV/0!</v>
      </c>
      <c r="S2433" s="55" t="e">
        <f t="shared" si="367"/>
        <v>#DIV/0!</v>
      </c>
      <c r="T2433" s="55" t="e">
        <f t="shared" si="368"/>
        <v>#DIV/0!</v>
      </c>
      <c r="U2433" s="33" t="e">
        <f>M2433/#REF!%</f>
        <v>#REF!</v>
      </c>
    </row>
    <row r="2434" spans="1:21" ht="69" hidden="1" x14ac:dyDescent="0.3">
      <c r="A2434" s="76"/>
      <c r="B2434" s="34" t="s">
        <v>220</v>
      </c>
      <c r="C2434" s="39" t="s">
        <v>295</v>
      </c>
      <c r="D2434" s="95"/>
      <c r="E2434" s="131">
        <f t="shared" si="362"/>
        <v>0</v>
      </c>
      <c r="F2434" s="95"/>
      <c r="G2434" s="95"/>
      <c r="H2434" s="95"/>
      <c r="I2434" s="131">
        <f t="shared" si="363"/>
        <v>0</v>
      </c>
      <c r="J2434" s="95"/>
      <c r="K2434" s="95"/>
      <c r="L2434" s="95"/>
      <c r="M2434" s="131">
        <f t="shared" si="364"/>
        <v>0</v>
      </c>
      <c r="N2434" s="95"/>
      <c r="O2434" s="95"/>
      <c r="P2434" s="95"/>
      <c r="Q2434" s="55" t="e">
        <f t="shared" si="365"/>
        <v>#DIV/0!</v>
      </c>
      <c r="R2434" s="55" t="e">
        <f t="shared" si="366"/>
        <v>#DIV/0!</v>
      </c>
      <c r="S2434" s="55" t="e">
        <f t="shared" si="367"/>
        <v>#DIV/0!</v>
      </c>
      <c r="T2434" s="55" t="e">
        <f t="shared" si="368"/>
        <v>#DIV/0!</v>
      </c>
      <c r="U2434" s="33" t="e">
        <f>M2434/#REF!%</f>
        <v>#REF!</v>
      </c>
    </row>
    <row r="2435" spans="1:21" ht="27.6" hidden="1" x14ac:dyDescent="0.3">
      <c r="A2435" s="76"/>
      <c r="B2435" s="34" t="s">
        <v>221</v>
      </c>
      <c r="C2435" s="39" t="s">
        <v>296</v>
      </c>
      <c r="D2435" s="95"/>
      <c r="E2435" s="131">
        <f t="shared" si="362"/>
        <v>0</v>
      </c>
      <c r="F2435" s="95"/>
      <c r="G2435" s="95"/>
      <c r="H2435" s="95"/>
      <c r="I2435" s="131">
        <f t="shared" si="363"/>
        <v>0</v>
      </c>
      <c r="J2435" s="95"/>
      <c r="K2435" s="95"/>
      <c r="L2435" s="95"/>
      <c r="M2435" s="131">
        <f t="shared" si="364"/>
        <v>0</v>
      </c>
      <c r="N2435" s="95"/>
      <c r="O2435" s="95"/>
      <c r="P2435" s="95"/>
      <c r="Q2435" s="55" t="e">
        <f t="shared" si="365"/>
        <v>#DIV/0!</v>
      </c>
      <c r="R2435" s="55" t="e">
        <f t="shared" si="366"/>
        <v>#DIV/0!</v>
      </c>
      <c r="S2435" s="55" t="e">
        <f t="shared" si="367"/>
        <v>#DIV/0!</v>
      </c>
      <c r="T2435" s="55" t="e">
        <f t="shared" si="368"/>
        <v>#DIV/0!</v>
      </c>
      <c r="U2435" s="33" t="e">
        <f>M2435/#REF!%</f>
        <v>#REF!</v>
      </c>
    </row>
    <row r="2436" spans="1:21" ht="27.6" hidden="1" x14ac:dyDescent="0.3">
      <c r="A2436" s="76"/>
      <c r="B2436" s="34" t="s">
        <v>222</v>
      </c>
      <c r="C2436" s="38" t="s">
        <v>297</v>
      </c>
      <c r="D2436" s="95"/>
      <c r="E2436" s="131">
        <f t="shared" si="362"/>
        <v>0</v>
      </c>
      <c r="F2436" s="95"/>
      <c r="G2436" s="95"/>
      <c r="H2436" s="95"/>
      <c r="I2436" s="131">
        <f t="shared" si="363"/>
        <v>0</v>
      </c>
      <c r="J2436" s="95"/>
      <c r="K2436" s="95"/>
      <c r="L2436" s="95"/>
      <c r="M2436" s="131">
        <f t="shared" si="364"/>
        <v>0</v>
      </c>
      <c r="N2436" s="95"/>
      <c r="O2436" s="95"/>
      <c r="P2436" s="95"/>
      <c r="Q2436" s="55" t="e">
        <f t="shared" si="365"/>
        <v>#DIV/0!</v>
      </c>
      <c r="R2436" s="55" t="e">
        <f t="shared" si="366"/>
        <v>#DIV/0!</v>
      </c>
      <c r="S2436" s="55" t="e">
        <f t="shared" si="367"/>
        <v>#DIV/0!</v>
      </c>
      <c r="T2436" s="55" t="e">
        <f t="shared" si="368"/>
        <v>#DIV/0!</v>
      </c>
      <c r="U2436" s="33" t="e">
        <f>M2436/#REF!%</f>
        <v>#REF!</v>
      </c>
    </row>
    <row r="2437" spans="1:21" ht="13.8" hidden="1" x14ac:dyDescent="0.3">
      <c r="A2437" s="76"/>
      <c r="B2437" s="34" t="s">
        <v>223</v>
      </c>
      <c r="C2437" s="38" t="s">
        <v>298</v>
      </c>
      <c r="D2437" s="95"/>
      <c r="E2437" s="131">
        <f t="shared" si="362"/>
        <v>0</v>
      </c>
      <c r="F2437" s="95"/>
      <c r="G2437" s="95"/>
      <c r="H2437" s="95"/>
      <c r="I2437" s="131">
        <f t="shared" si="363"/>
        <v>0</v>
      </c>
      <c r="J2437" s="95"/>
      <c r="K2437" s="95"/>
      <c r="L2437" s="95"/>
      <c r="M2437" s="131">
        <f t="shared" si="364"/>
        <v>0</v>
      </c>
      <c r="N2437" s="95"/>
      <c r="O2437" s="95"/>
      <c r="P2437" s="95"/>
      <c r="Q2437" s="55" t="e">
        <f t="shared" si="365"/>
        <v>#DIV/0!</v>
      </c>
      <c r="R2437" s="55" t="e">
        <f t="shared" si="366"/>
        <v>#DIV/0!</v>
      </c>
      <c r="S2437" s="55" t="e">
        <f t="shared" si="367"/>
        <v>#DIV/0!</v>
      </c>
      <c r="T2437" s="55" t="e">
        <f t="shared" si="368"/>
        <v>#DIV/0!</v>
      </c>
      <c r="U2437" s="33" t="e">
        <f>M2437/#REF!%</f>
        <v>#REF!</v>
      </c>
    </row>
    <row r="2438" spans="1:21" ht="13.8" hidden="1" x14ac:dyDescent="0.3">
      <c r="A2438" s="76"/>
      <c r="B2438" s="34" t="s">
        <v>224</v>
      </c>
      <c r="C2438" s="38" t="s">
        <v>324</v>
      </c>
      <c r="D2438" s="95"/>
      <c r="E2438" s="131">
        <f t="shared" si="362"/>
        <v>0</v>
      </c>
      <c r="F2438" s="95"/>
      <c r="G2438" s="95"/>
      <c r="H2438" s="95"/>
      <c r="I2438" s="131">
        <f t="shared" si="363"/>
        <v>0</v>
      </c>
      <c r="J2438" s="95"/>
      <c r="K2438" s="95"/>
      <c r="L2438" s="95"/>
      <c r="M2438" s="131">
        <f t="shared" si="364"/>
        <v>0</v>
      </c>
      <c r="N2438" s="95"/>
      <c r="O2438" s="95"/>
      <c r="P2438" s="95"/>
      <c r="Q2438" s="55" t="e">
        <f t="shared" si="365"/>
        <v>#DIV/0!</v>
      </c>
      <c r="R2438" s="55" t="e">
        <f t="shared" si="366"/>
        <v>#DIV/0!</v>
      </c>
      <c r="S2438" s="55" t="e">
        <f t="shared" si="367"/>
        <v>#DIV/0!</v>
      </c>
      <c r="T2438" s="55" t="e">
        <f t="shared" si="368"/>
        <v>#DIV/0!</v>
      </c>
      <c r="U2438" s="33" t="e">
        <f>M2438/#REF!%</f>
        <v>#REF!</v>
      </c>
    </row>
    <row r="2439" spans="1:21" ht="55.2" hidden="1" x14ac:dyDescent="0.3">
      <c r="A2439" s="76"/>
      <c r="B2439" s="34" t="s">
        <v>225</v>
      </c>
      <c r="C2439" s="38" t="s">
        <v>325</v>
      </c>
      <c r="D2439" s="95"/>
      <c r="E2439" s="131">
        <f t="shared" si="362"/>
        <v>0</v>
      </c>
      <c r="F2439" s="95"/>
      <c r="G2439" s="95"/>
      <c r="H2439" s="95"/>
      <c r="I2439" s="131">
        <f t="shared" si="363"/>
        <v>0</v>
      </c>
      <c r="J2439" s="95"/>
      <c r="K2439" s="95"/>
      <c r="L2439" s="95"/>
      <c r="M2439" s="131">
        <f t="shared" si="364"/>
        <v>0</v>
      </c>
      <c r="N2439" s="95"/>
      <c r="O2439" s="95"/>
      <c r="P2439" s="95"/>
      <c r="Q2439" s="55" t="e">
        <f t="shared" si="365"/>
        <v>#DIV/0!</v>
      </c>
      <c r="R2439" s="55" t="e">
        <f t="shared" si="366"/>
        <v>#DIV/0!</v>
      </c>
      <c r="S2439" s="55" t="e">
        <f t="shared" si="367"/>
        <v>#DIV/0!</v>
      </c>
      <c r="T2439" s="55" t="e">
        <f t="shared" si="368"/>
        <v>#DIV/0!</v>
      </c>
      <c r="U2439" s="33" t="e">
        <f>M2439/#REF!%</f>
        <v>#REF!</v>
      </c>
    </row>
    <row r="2440" spans="1:21" ht="55.2" hidden="1" x14ac:dyDescent="0.3">
      <c r="A2440" s="76"/>
      <c r="B2440" s="34" t="s">
        <v>226</v>
      </c>
      <c r="C2440" s="38" t="s">
        <v>326</v>
      </c>
      <c r="D2440" s="95"/>
      <c r="E2440" s="131">
        <f t="shared" si="362"/>
        <v>0</v>
      </c>
      <c r="F2440" s="95"/>
      <c r="G2440" s="95"/>
      <c r="H2440" s="95"/>
      <c r="I2440" s="131">
        <f t="shared" si="363"/>
        <v>0</v>
      </c>
      <c r="J2440" s="95"/>
      <c r="K2440" s="95"/>
      <c r="L2440" s="95"/>
      <c r="M2440" s="131">
        <f t="shared" si="364"/>
        <v>0</v>
      </c>
      <c r="N2440" s="95"/>
      <c r="O2440" s="95"/>
      <c r="P2440" s="95"/>
      <c r="Q2440" s="55" t="e">
        <f t="shared" si="365"/>
        <v>#DIV/0!</v>
      </c>
      <c r="R2440" s="55" t="e">
        <f t="shared" si="366"/>
        <v>#DIV/0!</v>
      </c>
      <c r="S2440" s="55" t="e">
        <f t="shared" si="367"/>
        <v>#DIV/0!</v>
      </c>
      <c r="T2440" s="55" t="e">
        <f t="shared" si="368"/>
        <v>#DIV/0!</v>
      </c>
      <c r="U2440" s="33" t="e">
        <f>M2440/#REF!%</f>
        <v>#REF!</v>
      </c>
    </row>
    <row r="2441" spans="1:21" ht="41.4" hidden="1" x14ac:dyDescent="0.3">
      <c r="A2441" s="76"/>
      <c r="B2441" s="34" t="s">
        <v>227</v>
      </c>
      <c r="C2441" s="39" t="s">
        <v>327</v>
      </c>
      <c r="D2441" s="95"/>
      <c r="E2441" s="131">
        <f t="shared" si="362"/>
        <v>0</v>
      </c>
      <c r="F2441" s="95"/>
      <c r="G2441" s="95"/>
      <c r="H2441" s="95"/>
      <c r="I2441" s="131">
        <f t="shared" si="363"/>
        <v>0</v>
      </c>
      <c r="J2441" s="95"/>
      <c r="K2441" s="95"/>
      <c r="L2441" s="95"/>
      <c r="M2441" s="131">
        <f t="shared" si="364"/>
        <v>0</v>
      </c>
      <c r="N2441" s="95"/>
      <c r="O2441" s="95"/>
      <c r="P2441" s="95"/>
      <c r="Q2441" s="55" t="e">
        <f t="shared" si="365"/>
        <v>#DIV/0!</v>
      </c>
      <c r="R2441" s="55" t="e">
        <f t="shared" si="366"/>
        <v>#DIV/0!</v>
      </c>
      <c r="S2441" s="55" t="e">
        <f t="shared" si="367"/>
        <v>#DIV/0!</v>
      </c>
      <c r="T2441" s="55" t="e">
        <f t="shared" si="368"/>
        <v>#DIV/0!</v>
      </c>
      <c r="U2441" s="33" t="e">
        <f>M2441/#REF!%</f>
        <v>#REF!</v>
      </c>
    </row>
    <row r="2442" spans="1:21" ht="27.6" hidden="1" x14ac:dyDescent="0.3">
      <c r="A2442" s="76"/>
      <c r="B2442" s="34" t="s">
        <v>228</v>
      </c>
      <c r="C2442" s="39" t="s">
        <v>328</v>
      </c>
      <c r="D2442" s="95"/>
      <c r="E2442" s="131">
        <f t="shared" si="362"/>
        <v>0</v>
      </c>
      <c r="F2442" s="95"/>
      <c r="G2442" s="95"/>
      <c r="H2442" s="95"/>
      <c r="I2442" s="131">
        <f t="shared" si="363"/>
        <v>0</v>
      </c>
      <c r="J2442" s="95"/>
      <c r="K2442" s="95"/>
      <c r="L2442" s="95"/>
      <c r="M2442" s="131">
        <f t="shared" si="364"/>
        <v>0</v>
      </c>
      <c r="N2442" s="95"/>
      <c r="O2442" s="95"/>
      <c r="P2442" s="95"/>
      <c r="Q2442" s="55" t="e">
        <f t="shared" si="365"/>
        <v>#DIV/0!</v>
      </c>
      <c r="R2442" s="55" t="e">
        <f t="shared" si="366"/>
        <v>#DIV/0!</v>
      </c>
      <c r="S2442" s="55" t="e">
        <f t="shared" si="367"/>
        <v>#DIV/0!</v>
      </c>
      <c r="T2442" s="55" t="e">
        <f t="shared" si="368"/>
        <v>#DIV/0!</v>
      </c>
      <c r="U2442" s="33" t="e">
        <f>M2442/#REF!%</f>
        <v>#REF!</v>
      </c>
    </row>
    <row r="2443" spans="1:21" ht="27.6" hidden="1" x14ac:dyDescent="0.3">
      <c r="A2443" s="76"/>
      <c r="B2443" s="34" t="s">
        <v>229</v>
      </c>
      <c r="C2443" s="39" t="s">
        <v>329</v>
      </c>
      <c r="D2443" s="95"/>
      <c r="E2443" s="131">
        <f t="shared" si="362"/>
        <v>0</v>
      </c>
      <c r="F2443" s="95"/>
      <c r="G2443" s="95"/>
      <c r="H2443" s="95"/>
      <c r="I2443" s="131">
        <f t="shared" si="363"/>
        <v>0</v>
      </c>
      <c r="J2443" s="95"/>
      <c r="K2443" s="95"/>
      <c r="L2443" s="95"/>
      <c r="M2443" s="131">
        <f t="shared" si="364"/>
        <v>0</v>
      </c>
      <c r="N2443" s="95"/>
      <c r="O2443" s="95"/>
      <c r="P2443" s="95"/>
      <c r="Q2443" s="55" t="e">
        <f t="shared" si="365"/>
        <v>#DIV/0!</v>
      </c>
      <c r="R2443" s="55" t="e">
        <f t="shared" si="366"/>
        <v>#DIV/0!</v>
      </c>
      <c r="S2443" s="55" t="e">
        <f t="shared" si="367"/>
        <v>#DIV/0!</v>
      </c>
      <c r="T2443" s="55" t="e">
        <f t="shared" si="368"/>
        <v>#DIV/0!</v>
      </c>
      <c r="U2443" s="33" t="e">
        <f>M2443/#REF!%</f>
        <v>#REF!</v>
      </c>
    </row>
    <row r="2444" spans="1:21" ht="55.2" hidden="1" x14ac:dyDescent="0.3">
      <c r="A2444" s="76"/>
      <c r="B2444" s="34" t="s">
        <v>230</v>
      </c>
      <c r="C2444" s="39" t="s">
        <v>330</v>
      </c>
      <c r="D2444" s="95"/>
      <c r="E2444" s="131">
        <f t="shared" si="362"/>
        <v>0</v>
      </c>
      <c r="F2444" s="95"/>
      <c r="G2444" s="95"/>
      <c r="H2444" s="95"/>
      <c r="I2444" s="131">
        <f t="shared" si="363"/>
        <v>0</v>
      </c>
      <c r="J2444" s="95"/>
      <c r="K2444" s="95"/>
      <c r="L2444" s="95"/>
      <c r="M2444" s="131">
        <f t="shared" si="364"/>
        <v>0</v>
      </c>
      <c r="N2444" s="95"/>
      <c r="O2444" s="95"/>
      <c r="P2444" s="95"/>
      <c r="Q2444" s="55" t="e">
        <f t="shared" si="365"/>
        <v>#DIV/0!</v>
      </c>
      <c r="R2444" s="55" t="e">
        <f t="shared" si="366"/>
        <v>#DIV/0!</v>
      </c>
      <c r="S2444" s="55" t="e">
        <f t="shared" si="367"/>
        <v>#DIV/0!</v>
      </c>
      <c r="T2444" s="55" t="e">
        <f t="shared" si="368"/>
        <v>#DIV/0!</v>
      </c>
      <c r="U2444" s="33" t="e">
        <f>M2444/#REF!%</f>
        <v>#REF!</v>
      </c>
    </row>
    <row r="2445" spans="1:21" ht="55.2" hidden="1" x14ac:dyDescent="0.3">
      <c r="A2445" s="76"/>
      <c r="B2445" s="34" t="s">
        <v>231</v>
      </c>
      <c r="C2445" s="39" t="s">
        <v>331</v>
      </c>
      <c r="D2445" s="95"/>
      <c r="E2445" s="131">
        <f t="shared" si="362"/>
        <v>0</v>
      </c>
      <c r="F2445" s="95"/>
      <c r="G2445" s="95"/>
      <c r="H2445" s="95"/>
      <c r="I2445" s="131">
        <f t="shared" si="363"/>
        <v>0</v>
      </c>
      <c r="J2445" s="95"/>
      <c r="K2445" s="95"/>
      <c r="L2445" s="95"/>
      <c r="M2445" s="131">
        <f t="shared" si="364"/>
        <v>0</v>
      </c>
      <c r="N2445" s="95"/>
      <c r="O2445" s="95"/>
      <c r="P2445" s="95"/>
      <c r="Q2445" s="55" t="e">
        <f t="shared" si="365"/>
        <v>#DIV/0!</v>
      </c>
      <c r="R2445" s="55" t="e">
        <f t="shared" si="366"/>
        <v>#DIV/0!</v>
      </c>
      <c r="S2445" s="55" t="e">
        <f t="shared" si="367"/>
        <v>#DIV/0!</v>
      </c>
      <c r="T2445" s="55" t="e">
        <f t="shared" si="368"/>
        <v>#DIV/0!</v>
      </c>
      <c r="U2445" s="33" t="e">
        <f>M2445/#REF!%</f>
        <v>#REF!</v>
      </c>
    </row>
    <row r="2446" spans="1:21" ht="82.8" hidden="1" x14ac:dyDescent="0.3">
      <c r="A2446" s="76"/>
      <c r="B2446" s="34" t="s">
        <v>232</v>
      </c>
      <c r="C2446" s="39" t="s">
        <v>332</v>
      </c>
      <c r="D2446" s="95"/>
      <c r="E2446" s="131">
        <f t="shared" si="362"/>
        <v>0</v>
      </c>
      <c r="F2446" s="95"/>
      <c r="G2446" s="95"/>
      <c r="H2446" s="95"/>
      <c r="I2446" s="131">
        <f t="shared" si="363"/>
        <v>0</v>
      </c>
      <c r="J2446" s="95"/>
      <c r="K2446" s="95"/>
      <c r="L2446" s="95"/>
      <c r="M2446" s="131">
        <f t="shared" si="364"/>
        <v>0</v>
      </c>
      <c r="N2446" s="95"/>
      <c r="O2446" s="95"/>
      <c r="P2446" s="95"/>
      <c r="Q2446" s="55" t="e">
        <f t="shared" si="365"/>
        <v>#DIV/0!</v>
      </c>
      <c r="R2446" s="55" t="e">
        <f t="shared" si="366"/>
        <v>#DIV/0!</v>
      </c>
      <c r="S2446" s="55" t="e">
        <f t="shared" si="367"/>
        <v>#DIV/0!</v>
      </c>
      <c r="T2446" s="55" t="e">
        <f t="shared" si="368"/>
        <v>#DIV/0!</v>
      </c>
      <c r="U2446" s="33" t="e">
        <f>M2446/#REF!%</f>
        <v>#REF!</v>
      </c>
    </row>
    <row r="2447" spans="1:21" ht="41.4" hidden="1" x14ac:dyDescent="0.3">
      <c r="A2447" s="76"/>
      <c r="B2447" s="34" t="s">
        <v>233</v>
      </c>
      <c r="C2447" s="38" t="s">
        <v>333</v>
      </c>
      <c r="D2447" s="95"/>
      <c r="E2447" s="131">
        <f t="shared" si="362"/>
        <v>0</v>
      </c>
      <c r="F2447" s="95"/>
      <c r="G2447" s="95"/>
      <c r="H2447" s="95"/>
      <c r="I2447" s="131">
        <f t="shared" si="363"/>
        <v>0</v>
      </c>
      <c r="J2447" s="95"/>
      <c r="K2447" s="95"/>
      <c r="L2447" s="95"/>
      <c r="M2447" s="131">
        <f t="shared" si="364"/>
        <v>0</v>
      </c>
      <c r="N2447" s="95"/>
      <c r="O2447" s="95"/>
      <c r="P2447" s="95"/>
      <c r="Q2447" s="55" t="e">
        <f t="shared" si="365"/>
        <v>#DIV/0!</v>
      </c>
      <c r="R2447" s="55" t="e">
        <f t="shared" si="366"/>
        <v>#DIV/0!</v>
      </c>
      <c r="S2447" s="55" t="e">
        <f t="shared" si="367"/>
        <v>#DIV/0!</v>
      </c>
      <c r="T2447" s="55" t="e">
        <f t="shared" si="368"/>
        <v>#DIV/0!</v>
      </c>
      <c r="U2447" s="33" t="e">
        <f>M2447/#REF!%</f>
        <v>#REF!</v>
      </c>
    </row>
    <row r="2448" spans="1:21" ht="41.4" hidden="1" x14ac:dyDescent="0.3">
      <c r="A2448" s="76"/>
      <c r="B2448" s="34" t="s">
        <v>234</v>
      </c>
      <c r="C2448" s="38" t="s">
        <v>334</v>
      </c>
      <c r="D2448" s="95"/>
      <c r="E2448" s="131">
        <f t="shared" si="362"/>
        <v>0</v>
      </c>
      <c r="F2448" s="95"/>
      <c r="G2448" s="95"/>
      <c r="H2448" s="95"/>
      <c r="I2448" s="131">
        <f t="shared" si="363"/>
        <v>0</v>
      </c>
      <c r="J2448" s="95"/>
      <c r="K2448" s="95"/>
      <c r="L2448" s="95"/>
      <c r="M2448" s="131">
        <f t="shared" si="364"/>
        <v>0</v>
      </c>
      <c r="N2448" s="95"/>
      <c r="O2448" s="95"/>
      <c r="P2448" s="95"/>
      <c r="Q2448" s="55" t="e">
        <f t="shared" si="365"/>
        <v>#DIV/0!</v>
      </c>
      <c r="R2448" s="55" t="e">
        <f t="shared" si="366"/>
        <v>#DIV/0!</v>
      </c>
      <c r="S2448" s="55" t="e">
        <f t="shared" si="367"/>
        <v>#DIV/0!</v>
      </c>
      <c r="T2448" s="55" t="e">
        <f t="shared" si="368"/>
        <v>#DIV/0!</v>
      </c>
      <c r="U2448" s="33" t="e">
        <f>M2448/#REF!%</f>
        <v>#REF!</v>
      </c>
    </row>
    <row r="2449" spans="1:21" ht="27.6" hidden="1" x14ac:dyDescent="0.3">
      <c r="A2449" s="76"/>
      <c r="B2449" s="34" t="s">
        <v>235</v>
      </c>
      <c r="C2449" s="39" t="s">
        <v>335</v>
      </c>
      <c r="D2449" s="95"/>
      <c r="E2449" s="131">
        <f t="shared" si="362"/>
        <v>0</v>
      </c>
      <c r="F2449" s="95"/>
      <c r="G2449" s="95"/>
      <c r="H2449" s="95"/>
      <c r="I2449" s="131">
        <f t="shared" si="363"/>
        <v>0</v>
      </c>
      <c r="J2449" s="95"/>
      <c r="K2449" s="95"/>
      <c r="L2449" s="95"/>
      <c r="M2449" s="131">
        <f t="shared" si="364"/>
        <v>0</v>
      </c>
      <c r="N2449" s="95"/>
      <c r="O2449" s="95"/>
      <c r="P2449" s="95"/>
      <c r="Q2449" s="55" t="e">
        <f t="shared" si="365"/>
        <v>#DIV/0!</v>
      </c>
      <c r="R2449" s="55" t="e">
        <f t="shared" si="366"/>
        <v>#DIV/0!</v>
      </c>
      <c r="S2449" s="55" t="e">
        <f t="shared" si="367"/>
        <v>#DIV/0!</v>
      </c>
      <c r="T2449" s="55" t="e">
        <f t="shared" si="368"/>
        <v>#DIV/0!</v>
      </c>
      <c r="U2449" s="33" t="e">
        <f>M2449/#REF!%</f>
        <v>#REF!</v>
      </c>
    </row>
    <row r="2450" spans="1:21" ht="55.2" hidden="1" x14ac:dyDescent="0.3">
      <c r="A2450" s="76"/>
      <c r="B2450" s="34" t="s">
        <v>236</v>
      </c>
      <c r="C2450" s="39" t="s">
        <v>336</v>
      </c>
      <c r="D2450" s="95"/>
      <c r="E2450" s="131">
        <f t="shared" si="362"/>
        <v>0</v>
      </c>
      <c r="F2450" s="95"/>
      <c r="G2450" s="95"/>
      <c r="H2450" s="95"/>
      <c r="I2450" s="131">
        <f t="shared" si="363"/>
        <v>0</v>
      </c>
      <c r="J2450" s="95"/>
      <c r="K2450" s="95"/>
      <c r="L2450" s="95"/>
      <c r="M2450" s="131">
        <f t="shared" si="364"/>
        <v>0</v>
      </c>
      <c r="N2450" s="95"/>
      <c r="O2450" s="95"/>
      <c r="P2450" s="95"/>
      <c r="Q2450" s="55" t="e">
        <f t="shared" si="365"/>
        <v>#DIV/0!</v>
      </c>
      <c r="R2450" s="55" t="e">
        <f t="shared" si="366"/>
        <v>#DIV/0!</v>
      </c>
      <c r="S2450" s="55" t="e">
        <f t="shared" si="367"/>
        <v>#DIV/0!</v>
      </c>
      <c r="T2450" s="55" t="e">
        <f t="shared" si="368"/>
        <v>#DIV/0!</v>
      </c>
      <c r="U2450" s="33" t="e">
        <f>M2450/#REF!%</f>
        <v>#REF!</v>
      </c>
    </row>
    <row r="2451" spans="1:21" ht="27.6" hidden="1" x14ac:dyDescent="0.3">
      <c r="A2451" s="76"/>
      <c r="B2451" s="34" t="s">
        <v>237</v>
      </c>
      <c r="C2451" s="39" t="s">
        <v>337</v>
      </c>
      <c r="D2451" s="95"/>
      <c r="E2451" s="131">
        <f t="shared" si="362"/>
        <v>0</v>
      </c>
      <c r="F2451" s="95"/>
      <c r="G2451" s="95"/>
      <c r="H2451" s="95"/>
      <c r="I2451" s="131">
        <f t="shared" si="363"/>
        <v>0</v>
      </c>
      <c r="J2451" s="95"/>
      <c r="K2451" s="95"/>
      <c r="L2451" s="95"/>
      <c r="M2451" s="131">
        <f t="shared" si="364"/>
        <v>0</v>
      </c>
      <c r="N2451" s="95"/>
      <c r="O2451" s="95"/>
      <c r="P2451" s="95"/>
      <c r="Q2451" s="55" t="e">
        <f t="shared" si="365"/>
        <v>#DIV/0!</v>
      </c>
      <c r="R2451" s="55" t="e">
        <f t="shared" si="366"/>
        <v>#DIV/0!</v>
      </c>
      <c r="S2451" s="55" t="e">
        <f t="shared" si="367"/>
        <v>#DIV/0!</v>
      </c>
      <c r="T2451" s="55" t="e">
        <f t="shared" si="368"/>
        <v>#DIV/0!</v>
      </c>
      <c r="U2451" s="33" t="e">
        <f>M2451/#REF!%</f>
        <v>#REF!</v>
      </c>
    </row>
    <row r="2452" spans="1:21" ht="82.8" hidden="1" x14ac:dyDescent="0.3">
      <c r="A2452" s="76"/>
      <c r="B2452" s="34" t="s">
        <v>238</v>
      </c>
      <c r="C2452" s="39" t="s">
        <v>338</v>
      </c>
      <c r="D2452" s="95"/>
      <c r="E2452" s="131">
        <f t="shared" si="362"/>
        <v>0</v>
      </c>
      <c r="F2452" s="95"/>
      <c r="G2452" s="95"/>
      <c r="H2452" s="95"/>
      <c r="I2452" s="131">
        <f t="shared" si="363"/>
        <v>0</v>
      </c>
      <c r="J2452" s="95"/>
      <c r="K2452" s="95"/>
      <c r="L2452" s="95"/>
      <c r="M2452" s="131">
        <f t="shared" si="364"/>
        <v>0</v>
      </c>
      <c r="N2452" s="95"/>
      <c r="O2452" s="95"/>
      <c r="P2452" s="95"/>
      <c r="Q2452" s="55" t="e">
        <f t="shared" si="365"/>
        <v>#DIV/0!</v>
      </c>
      <c r="R2452" s="55" t="e">
        <f t="shared" si="366"/>
        <v>#DIV/0!</v>
      </c>
      <c r="S2452" s="55" t="e">
        <f t="shared" si="367"/>
        <v>#DIV/0!</v>
      </c>
      <c r="T2452" s="55" t="e">
        <f t="shared" si="368"/>
        <v>#DIV/0!</v>
      </c>
      <c r="U2452" s="33" t="e">
        <f>M2452/#REF!%</f>
        <v>#REF!</v>
      </c>
    </row>
    <row r="2453" spans="1:21" ht="27.6" hidden="1" x14ac:dyDescent="0.3">
      <c r="A2453" s="76"/>
      <c r="B2453" s="34" t="s">
        <v>239</v>
      </c>
      <c r="C2453" s="39" t="s">
        <v>339</v>
      </c>
      <c r="D2453" s="95"/>
      <c r="E2453" s="131">
        <f t="shared" si="362"/>
        <v>0</v>
      </c>
      <c r="F2453" s="95"/>
      <c r="G2453" s="95"/>
      <c r="H2453" s="95"/>
      <c r="I2453" s="131">
        <f t="shared" si="363"/>
        <v>0</v>
      </c>
      <c r="J2453" s="95"/>
      <c r="K2453" s="95"/>
      <c r="L2453" s="95"/>
      <c r="M2453" s="131">
        <f t="shared" si="364"/>
        <v>0</v>
      </c>
      <c r="N2453" s="95"/>
      <c r="O2453" s="95"/>
      <c r="P2453" s="95"/>
      <c r="Q2453" s="55" t="e">
        <f t="shared" si="365"/>
        <v>#DIV/0!</v>
      </c>
      <c r="R2453" s="55" t="e">
        <f t="shared" si="366"/>
        <v>#DIV/0!</v>
      </c>
      <c r="S2453" s="55" t="e">
        <f t="shared" si="367"/>
        <v>#DIV/0!</v>
      </c>
      <c r="T2453" s="55" t="e">
        <f t="shared" si="368"/>
        <v>#DIV/0!</v>
      </c>
      <c r="U2453" s="33" t="e">
        <f>M2453/#REF!%</f>
        <v>#REF!</v>
      </c>
    </row>
    <row r="2454" spans="1:21" ht="82.8" hidden="1" x14ac:dyDescent="0.3">
      <c r="A2454" s="76"/>
      <c r="B2454" s="34" t="s">
        <v>240</v>
      </c>
      <c r="C2454" s="39" t="s">
        <v>340</v>
      </c>
      <c r="D2454" s="95"/>
      <c r="E2454" s="131">
        <f t="shared" ref="E2454:E2517" si="375">F2454+G2454</f>
        <v>0</v>
      </c>
      <c r="F2454" s="95"/>
      <c r="G2454" s="95"/>
      <c r="H2454" s="95"/>
      <c r="I2454" s="131">
        <f t="shared" ref="I2454:I2517" si="376">J2454+K2454</f>
        <v>0</v>
      </c>
      <c r="J2454" s="95"/>
      <c r="K2454" s="95"/>
      <c r="L2454" s="95"/>
      <c r="M2454" s="131">
        <f t="shared" ref="M2454:M2517" si="377">N2454+O2454</f>
        <v>0</v>
      </c>
      <c r="N2454" s="95"/>
      <c r="O2454" s="95"/>
      <c r="P2454" s="95"/>
      <c r="Q2454" s="55" t="e">
        <f t="shared" ref="Q2454:Q2517" si="378">M2454/I2454*100</f>
        <v>#DIV/0!</v>
      </c>
      <c r="R2454" s="55" t="e">
        <f t="shared" ref="R2454:R2517" si="379">N2454/J2454*100</f>
        <v>#DIV/0!</v>
      </c>
      <c r="S2454" s="55" t="e">
        <f t="shared" ref="S2454:S2517" si="380">O2454/K2454*100</f>
        <v>#DIV/0!</v>
      </c>
      <c r="T2454" s="55" t="e">
        <f t="shared" ref="T2454:T2517" si="381">P2454/L2454*100</f>
        <v>#DIV/0!</v>
      </c>
      <c r="U2454" s="33" t="e">
        <f>M2454/#REF!%</f>
        <v>#REF!</v>
      </c>
    </row>
    <row r="2455" spans="1:21" ht="27.6" hidden="1" x14ac:dyDescent="0.3">
      <c r="A2455" s="76"/>
      <c r="B2455" s="34" t="s">
        <v>241</v>
      </c>
      <c r="C2455" s="39" t="s">
        <v>341</v>
      </c>
      <c r="D2455" s="95"/>
      <c r="E2455" s="131">
        <f t="shared" si="375"/>
        <v>0</v>
      </c>
      <c r="F2455" s="95"/>
      <c r="G2455" s="95"/>
      <c r="H2455" s="95"/>
      <c r="I2455" s="131">
        <f t="shared" si="376"/>
        <v>0</v>
      </c>
      <c r="J2455" s="95"/>
      <c r="K2455" s="95"/>
      <c r="L2455" s="95"/>
      <c r="M2455" s="131">
        <f t="shared" si="377"/>
        <v>0</v>
      </c>
      <c r="N2455" s="95"/>
      <c r="O2455" s="95"/>
      <c r="P2455" s="95"/>
      <c r="Q2455" s="55" t="e">
        <f t="shared" si="378"/>
        <v>#DIV/0!</v>
      </c>
      <c r="R2455" s="55" t="e">
        <f t="shared" si="379"/>
        <v>#DIV/0!</v>
      </c>
      <c r="S2455" s="55" t="e">
        <f t="shared" si="380"/>
        <v>#DIV/0!</v>
      </c>
      <c r="T2455" s="55" t="e">
        <f t="shared" si="381"/>
        <v>#DIV/0!</v>
      </c>
      <c r="U2455" s="33" t="e">
        <f>M2455/#REF!%</f>
        <v>#REF!</v>
      </c>
    </row>
    <row r="2456" spans="1:21" ht="27.6" hidden="1" x14ac:dyDescent="0.3">
      <c r="A2456" s="76"/>
      <c r="B2456" s="34" t="s">
        <v>242</v>
      </c>
      <c r="C2456" s="39" t="s">
        <v>342</v>
      </c>
      <c r="D2456" s="95"/>
      <c r="E2456" s="131">
        <f t="shared" si="375"/>
        <v>0</v>
      </c>
      <c r="F2456" s="95"/>
      <c r="G2456" s="95"/>
      <c r="H2456" s="95"/>
      <c r="I2456" s="131">
        <f t="shared" si="376"/>
        <v>0</v>
      </c>
      <c r="J2456" s="95"/>
      <c r="K2456" s="95"/>
      <c r="L2456" s="95"/>
      <c r="M2456" s="131">
        <f t="shared" si="377"/>
        <v>0</v>
      </c>
      <c r="N2456" s="95"/>
      <c r="O2456" s="95"/>
      <c r="P2456" s="95"/>
      <c r="Q2456" s="55" t="e">
        <f t="shared" si="378"/>
        <v>#DIV/0!</v>
      </c>
      <c r="R2456" s="55" t="e">
        <f t="shared" si="379"/>
        <v>#DIV/0!</v>
      </c>
      <c r="S2456" s="55" t="e">
        <f t="shared" si="380"/>
        <v>#DIV/0!</v>
      </c>
      <c r="T2456" s="55" t="e">
        <f t="shared" si="381"/>
        <v>#DIV/0!</v>
      </c>
      <c r="U2456" s="33" t="e">
        <f>M2456/#REF!%</f>
        <v>#REF!</v>
      </c>
    </row>
    <row r="2457" spans="1:21" ht="27.6" hidden="1" x14ac:dyDescent="0.3">
      <c r="A2457" s="76"/>
      <c r="B2457" s="34" t="s">
        <v>243</v>
      </c>
      <c r="C2457" s="39" t="s">
        <v>343</v>
      </c>
      <c r="D2457" s="95"/>
      <c r="E2457" s="131">
        <f t="shared" si="375"/>
        <v>0</v>
      </c>
      <c r="F2457" s="95"/>
      <c r="G2457" s="95"/>
      <c r="H2457" s="95"/>
      <c r="I2457" s="131">
        <f t="shared" si="376"/>
        <v>0</v>
      </c>
      <c r="J2457" s="95"/>
      <c r="K2457" s="95"/>
      <c r="L2457" s="95"/>
      <c r="M2457" s="131">
        <f t="shared" si="377"/>
        <v>0</v>
      </c>
      <c r="N2457" s="95"/>
      <c r="O2457" s="95"/>
      <c r="P2457" s="95"/>
      <c r="Q2457" s="55" t="e">
        <f t="shared" si="378"/>
        <v>#DIV/0!</v>
      </c>
      <c r="R2457" s="55" t="e">
        <f t="shared" si="379"/>
        <v>#DIV/0!</v>
      </c>
      <c r="S2457" s="55" t="e">
        <f t="shared" si="380"/>
        <v>#DIV/0!</v>
      </c>
      <c r="T2457" s="55" t="e">
        <f t="shared" si="381"/>
        <v>#DIV/0!</v>
      </c>
      <c r="U2457" s="33" t="e">
        <f>M2457/#REF!%</f>
        <v>#REF!</v>
      </c>
    </row>
    <row r="2458" spans="1:21" ht="27.6" hidden="1" x14ac:dyDescent="0.3">
      <c r="A2458" s="76"/>
      <c r="B2458" s="34" t="s">
        <v>244</v>
      </c>
      <c r="C2458" s="39" t="s">
        <v>344</v>
      </c>
      <c r="D2458" s="95"/>
      <c r="E2458" s="131">
        <f t="shared" si="375"/>
        <v>0</v>
      </c>
      <c r="F2458" s="95"/>
      <c r="G2458" s="95"/>
      <c r="H2458" s="95"/>
      <c r="I2458" s="131">
        <f t="shared" si="376"/>
        <v>0</v>
      </c>
      <c r="J2458" s="95"/>
      <c r="K2458" s="95"/>
      <c r="L2458" s="95"/>
      <c r="M2458" s="131">
        <f t="shared" si="377"/>
        <v>0</v>
      </c>
      <c r="N2458" s="95"/>
      <c r="O2458" s="95"/>
      <c r="P2458" s="95"/>
      <c r="Q2458" s="55" t="e">
        <f t="shared" si="378"/>
        <v>#DIV/0!</v>
      </c>
      <c r="R2458" s="55" t="e">
        <f t="shared" si="379"/>
        <v>#DIV/0!</v>
      </c>
      <c r="S2458" s="55" t="e">
        <f t="shared" si="380"/>
        <v>#DIV/0!</v>
      </c>
      <c r="T2458" s="55" t="e">
        <f t="shared" si="381"/>
        <v>#DIV/0!</v>
      </c>
      <c r="U2458" s="33" t="e">
        <f>M2458/#REF!%</f>
        <v>#REF!</v>
      </c>
    </row>
    <row r="2459" spans="1:21" ht="27.6" hidden="1" x14ac:dyDescent="0.3">
      <c r="A2459" s="76"/>
      <c r="B2459" s="34" t="s">
        <v>245</v>
      </c>
      <c r="C2459" s="39" t="s">
        <v>345</v>
      </c>
      <c r="D2459" s="95"/>
      <c r="E2459" s="131">
        <f t="shared" si="375"/>
        <v>0</v>
      </c>
      <c r="F2459" s="95"/>
      <c r="G2459" s="95"/>
      <c r="H2459" s="95"/>
      <c r="I2459" s="131">
        <f t="shared" si="376"/>
        <v>0</v>
      </c>
      <c r="J2459" s="95"/>
      <c r="K2459" s="95"/>
      <c r="L2459" s="95"/>
      <c r="M2459" s="131">
        <f t="shared" si="377"/>
        <v>0</v>
      </c>
      <c r="N2459" s="95"/>
      <c r="O2459" s="95"/>
      <c r="P2459" s="95"/>
      <c r="Q2459" s="55" t="e">
        <f t="shared" si="378"/>
        <v>#DIV/0!</v>
      </c>
      <c r="R2459" s="55" t="e">
        <f t="shared" si="379"/>
        <v>#DIV/0!</v>
      </c>
      <c r="S2459" s="55" t="e">
        <f t="shared" si="380"/>
        <v>#DIV/0!</v>
      </c>
      <c r="T2459" s="55" t="e">
        <f t="shared" si="381"/>
        <v>#DIV/0!</v>
      </c>
      <c r="U2459" s="33" t="e">
        <f>M2459/#REF!%</f>
        <v>#REF!</v>
      </c>
    </row>
    <row r="2460" spans="1:21" ht="69" hidden="1" x14ac:dyDescent="0.3">
      <c r="A2460" s="76"/>
      <c r="B2460" s="34" t="s">
        <v>246</v>
      </c>
      <c r="C2460" s="39" t="s">
        <v>346</v>
      </c>
      <c r="D2460" s="95"/>
      <c r="E2460" s="131">
        <f t="shared" si="375"/>
        <v>0</v>
      </c>
      <c r="F2460" s="95"/>
      <c r="G2460" s="95"/>
      <c r="H2460" s="95"/>
      <c r="I2460" s="131">
        <f t="shared" si="376"/>
        <v>0</v>
      </c>
      <c r="J2460" s="95"/>
      <c r="K2460" s="95"/>
      <c r="L2460" s="95"/>
      <c r="M2460" s="131">
        <f t="shared" si="377"/>
        <v>0</v>
      </c>
      <c r="N2460" s="95"/>
      <c r="O2460" s="95"/>
      <c r="P2460" s="95"/>
      <c r="Q2460" s="55" t="e">
        <f t="shared" si="378"/>
        <v>#DIV/0!</v>
      </c>
      <c r="R2460" s="55" t="e">
        <f t="shared" si="379"/>
        <v>#DIV/0!</v>
      </c>
      <c r="S2460" s="55" t="e">
        <f t="shared" si="380"/>
        <v>#DIV/0!</v>
      </c>
      <c r="T2460" s="55" t="e">
        <f t="shared" si="381"/>
        <v>#DIV/0!</v>
      </c>
      <c r="U2460" s="33" t="e">
        <f>M2460/#REF!%</f>
        <v>#REF!</v>
      </c>
    </row>
    <row r="2461" spans="1:21" ht="27.6" x14ac:dyDescent="0.3">
      <c r="A2461" s="76"/>
      <c r="B2461" s="34" t="s">
        <v>202</v>
      </c>
      <c r="C2461" s="37" t="s">
        <v>36</v>
      </c>
      <c r="D2461" s="95"/>
      <c r="E2461" s="131">
        <f t="shared" si="375"/>
        <v>0</v>
      </c>
      <c r="F2461" s="95"/>
      <c r="G2461" s="95"/>
      <c r="H2461" s="95">
        <v>29.986000000000001</v>
      </c>
      <c r="I2461" s="131">
        <f t="shared" si="376"/>
        <v>0</v>
      </c>
      <c r="J2461" s="95"/>
      <c r="K2461" s="95"/>
      <c r="L2461" s="95">
        <v>16.885999999999999</v>
      </c>
      <c r="M2461" s="131">
        <f t="shared" si="377"/>
        <v>0</v>
      </c>
      <c r="N2461" s="95"/>
      <c r="O2461" s="95"/>
      <c r="P2461" s="95">
        <v>5.1448999999999998</v>
      </c>
      <c r="Q2461" s="55" t="e">
        <f t="shared" si="378"/>
        <v>#DIV/0!</v>
      </c>
      <c r="R2461" s="55" t="e">
        <f t="shared" si="379"/>
        <v>#DIV/0!</v>
      </c>
      <c r="S2461" s="55" t="e">
        <f t="shared" si="380"/>
        <v>#DIV/0!</v>
      </c>
      <c r="T2461" s="55">
        <f t="shared" si="381"/>
        <v>30.468435390264126</v>
      </c>
      <c r="U2461" s="33" t="e">
        <f>M2461/#REF!%</f>
        <v>#REF!</v>
      </c>
    </row>
    <row r="2462" spans="1:21" ht="13.8" x14ac:dyDescent="0.3">
      <c r="A2462" s="76"/>
      <c r="B2462" s="34" t="s">
        <v>247</v>
      </c>
      <c r="C2462" s="37" t="s">
        <v>44</v>
      </c>
      <c r="D2462" s="95">
        <v>71.8</v>
      </c>
      <c r="E2462" s="131">
        <f t="shared" si="375"/>
        <v>71.8</v>
      </c>
      <c r="F2462" s="95">
        <v>71.8</v>
      </c>
      <c r="G2462" s="95"/>
      <c r="H2462" s="95"/>
      <c r="I2462" s="131">
        <f t="shared" si="376"/>
        <v>31.4</v>
      </c>
      <c r="J2462" s="95">
        <v>31.4</v>
      </c>
      <c r="K2462" s="95"/>
      <c r="L2462" s="95"/>
      <c r="M2462" s="131">
        <f t="shared" si="377"/>
        <v>24.650120000000001</v>
      </c>
      <c r="N2462" s="95">
        <v>24.650120000000001</v>
      </c>
      <c r="O2462" s="95"/>
      <c r="P2462" s="95"/>
      <c r="Q2462" s="55">
        <f t="shared" si="378"/>
        <v>78.503566878980905</v>
      </c>
      <c r="R2462" s="55">
        <f t="shared" si="379"/>
        <v>78.503566878980905</v>
      </c>
      <c r="S2462" s="55" t="e">
        <f t="shared" si="380"/>
        <v>#DIV/0!</v>
      </c>
      <c r="T2462" s="55" t="e">
        <f t="shared" si="381"/>
        <v>#DIV/0!</v>
      </c>
      <c r="U2462" s="33" t="e">
        <f>M2462/#REF!%</f>
        <v>#REF!</v>
      </c>
    </row>
    <row r="2463" spans="1:21" ht="13.8" x14ac:dyDescent="0.3">
      <c r="A2463" s="76"/>
      <c r="B2463" s="34" t="s">
        <v>261</v>
      </c>
      <c r="C2463" s="37" t="s">
        <v>46</v>
      </c>
      <c r="D2463" s="95"/>
      <c r="E2463" s="131">
        <f t="shared" si="375"/>
        <v>0</v>
      </c>
      <c r="F2463" s="95"/>
      <c r="G2463" s="95"/>
      <c r="H2463" s="95">
        <v>1.4E-2</v>
      </c>
      <c r="I2463" s="131">
        <f t="shared" si="376"/>
        <v>0</v>
      </c>
      <c r="J2463" s="95"/>
      <c r="K2463" s="95"/>
      <c r="L2463" s="95">
        <v>1.4E-2</v>
      </c>
      <c r="M2463" s="131">
        <f t="shared" si="377"/>
        <v>0</v>
      </c>
      <c r="N2463" s="95"/>
      <c r="O2463" s="95"/>
      <c r="P2463" s="95">
        <v>1.4E-2</v>
      </c>
      <c r="Q2463" s="55" t="e">
        <f t="shared" si="378"/>
        <v>#DIV/0!</v>
      </c>
      <c r="R2463" s="55" t="e">
        <f t="shared" si="379"/>
        <v>#DIV/0!</v>
      </c>
      <c r="S2463" s="55" t="e">
        <f t="shared" si="380"/>
        <v>#DIV/0!</v>
      </c>
      <c r="T2463" s="55">
        <f t="shared" si="381"/>
        <v>100</v>
      </c>
      <c r="U2463" s="33" t="e">
        <f>M2463/#REF!%</f>
        <v>#REF!</v>
      </c>
    </row>
    <row r="2464" spans="1:21" ht="27.6" x14ac:dyDescent="0.3">
      <c r="A2464" s="76"/>
      <c r="B2464" s="34" t="s">
        <v>145</v>
      </c>
      <c r="C2464" s="36" t="s">
        <v>9</v>
      </c>
      <c r="D2464" s="31">
        <v>5</v>
      </c>
      <c r="E2464" s="131">
        <f t="shared" si="375"/>
        <v>5</v>
      </c>
      <c r="F2464" s="31">
        <v>5</v>
      </c>
      <c r="G2464" s="31"/>
      <c r="H2464" s="31">
        <v>7</v>
      </c>
      <c r="I2464" s="131">
        <f t="shared" si="376"/>
        <v>5</v>
      </c>
      <c r="J2464" s="31">
        <v>5</v>
      </c>
      <c r="K2464" s="31"/>
      <c r="L2464" s="31">
        <v>7</v>
      </c>
      <c r="M2464" s="131">
        <f t="shared" si="377"/>
        <v>0</v>
      </c>
      <c r="N2464" s="31"/>
      <c r="O2464" s="31"/>
      <c r="P2464" s="31"/>
      <c r="Q2464" s="55">
        <f t="shared" si="378"/>
        <v>0</v>
      </c>
      <c r="R2464" s="55">
        <f t="shared" si="379"/>
        <v>0</v>
      </c>
      <c r="S2464" s="55" t="e">
        <f t="shared" si="380"/>
        <v>#DIV/0!</v>
      </c>
      <c r="T2464" s="55">
        <f t="shared" si="381"/>
        <v>0</v>
      </c>
      <c r="U2464" s="33" t="e">
        <f>M2464/#REF!%</f>
        <v>#REF!</v>
      </c>
    </row>
    <row r="2465" spans="1:21" ht="13.8" hidden="1" x14ac:dyDescent="0.3">
      <c r="A2465" s="76"/>
      <c r="B2465" s="34" t="s">
        <v>146</v>
      </c>
      <c r="C2465" s="42" t="s">
        <v>664</v>
      </c>
      <c r="D2465" s="31"/>
      <c r="E2465" s="131">
        <f t="shared" si="375"/>
        <v>0</v>
      </c>
      <c r="F2465" s="31"/>
      <c r="G2465" s="31"/>
      <c r="H2465" s="31"/>
      <c r="I2465" s="131">
        <f t="shared" si="376"/>
        <v>0</v>
      </c>
      <c r="J2465" s="31"/>
      <c r="K2465" s="31"/>
      <c r="L2465" s="31"/>
      <c r="M2465" s="131">
        <f t="shared" si="377"/>
        <v>0</v>
      </c>
      <c r="N2465" s="31"/>
      <c r="O2465" s="31"/>
      <c r="P2465" s="31"/>
      <c r="Q2465" s="55" t="e">
        <f t="shared" si="378"/>
        <v>#DIV/0!</v>
      </c>
      <c r="R2465" s="55" t="e">
        <f t="shared" si="379"/>
        <v>#DIV/0!</v>
      </c>
      <c r="S2465" s="55" t="e">
        <f t="shared" si="380"/>
        <v>#DIV/0!</v>
      </c>
      <c r="T2465" s="55" t="e">
        <f t="shared" si="381"/>
        <v>#DIV/0!</v>
      </c>
      <c r="U2465" s="33" t="e">
        <f>M2465/#REF!%</f>
        <v>#REF!</v>
      </c>
    </row>
    <row r="2466" spans="1:21" ht="27.6" hidden="1" x14ac:dyDescent="0.3">
      <c r="A2466" s="76"/>
      <c r="B2466" s="34" t="s">
        <v>266</v>
      </c>
      <c r="C2466" s="38" t="s">
        <v>360</v>
      </c>
      <c r="D2466" s="31"/>
      <c r="E2466" s="131">
        <f t="shared" si="375"/>
        <v>0</v>
      </c>
      <c r="F2466" s="31"/>
      <c r="G2466" s="31"/>
      <c r="H2466" s="31"/>
      <c r="I2466" s="131">
        <f t="shared" si="376"/>
        <v>0</v>
      </c>
      <c r="J2466" s="31"/>
      <c r="K2466" s="31"/>
      <c r="L2466" s="31"/>
      <c r="M2466" s="131">
        <f t="shared" si="377"/>
        <v>0</v>
      </c>
      <c r="N2466" s="31"/>
      <c r="O2466" s="31"/>
      <c r="P2466" s="31"/>
      <c r="Q2466" s="55" t="e">
        <f t="shared" si="378"/>
        <v>#DIV/0!</v>
      </c>
      <c r="R2466" s="55" t="e">
        <f t="shared" si="379"/>
        <v>#DIV/0!</v>
      </c>
      <c r="S2466" s="55" t="e">
        <f t="shared" si="380"/>
        <v>#DIV/0!</v>
      </c>
      <c r="T2466" s="55" t="e">
        <f t="shared" si="381"/>
        <v>#DIV/0!</v>
      </c>
      <c r="U2466" s="33" t="e">
        <f>M2466/#REF!%</f>
        <v>#REF!</v>
      </c>
    </row>
    <row r="2467" spans="1:21" ht="27.6" hidden="1" x14ac:dyDescent="0.3">
      <c r="A2467" s="76"/>
      <c r="B2467" s="34" t="s">
        <v>267</v>
      </c>
      <c r="C2467" s="39" t="s">
        <v>361</v>
      </c>
      <c r="D2467" s="95"/>
      <c r="E2467" s="131">
        <f t="shared" si="375"/>
        <v>0</v>
      </c>
      <c r="F2467" s="95"/>
      <c r="G2467" s="95"/>
      <c r="H2467" s="95"/>
      <c r="I2467" s="131">
        <f t="shared" si="376"/>
        <v>0</v>
      </c>
      <c r="J2467" s="95"/>
      <c r="K2467" s="95"/>
      <c r="L2467" s="95"/>
      <c r="M2467" s="131">
        <f t="shared" si="377"/>
        <v>0</v>
      </c>
      <c r="N2467" s="95"/>
      <c r="O2467" s="95"/>
      <c r="P2467" s="95"/>
      <c r="Q2467" s="55" t="e">
        <f t="shared" si="378"/>
        <v>#DIV/0!</v>
      </c>
      <c r="R2467" s="55" t="e">
        <f t="shared" si="379"/>
        <v>#DIV/0!</v>
      </c>
      <c r="S2467" s="55" t="e">
        <f t="shared" si="380"/>
        <v>#DIV/0!</v>
      </c>
      <c r="T2467" s="55" t="e">
        <f t="shared" si="381"/>
        <v>#DIV/0!</v>
      </c>
      <c r="U2467" s="33" t="e">
        <f>M2467/#REF!%</f>
        <v>#REF!</v>
      </c>
    </row>
    <row r="2468" spans="1:21" ht="27.6" hidden="1" x14ac:dyDescent="0.3">
      <c r="A2468" s="76"/>
      <c r="B2468" s="34" t="s">
        <v>268</v>
      </c>
      <c r="C2468" s="39" t="s">
        <v>362</v>
      </c>
      <c r="D2468" s="95"/>
      <c r="E2468" s="131">
        <f t="shared" si="375"/>
        <v>0</v>
      </c>
      <c r="F2468" s="95"/>
      <c r="G2468" s="95"/>
      <c r="H2468" s="95"/>
      <c r="I2468" s="131">
        <f t="shared" si="376"/>
        <v>0</v>
      </c>
      <c r="J2468" s="95"/>
      <c r="K2468" s="95"/>
      <c r="L2468" s="95"/>
      <c r="M2468" s="131">
        <f t="shared" si="377"/>
        <v>0</v>
      </c>
      <c r="N2468" s="95"/>
      <c r="O2468" s="95"/>
      <c r="P2468" s="95"/>
      <c r="Q2468" s="55" t="e">
        <f t="shared" si="378"/>
        <v>#DIV/0!</v>
      </c>
      <c r="R2468" s="55" t="e">
        <f t="shared" si="379"/>
        <v>#DIV/0!</v>
      </c>
      <c r="S2468" s="55" t="e">
        <f t="shared" si="380"/>
        <v>#DIV/0!</v>
      </c>
      <c r="T2468" s="55" t="e">
        <f t="shared" si="381"/>
        <v>#DIV/0!</v>
      </c>
      <c r="U2468" s="33" t="e">
        <f>M2468/#REF!%</f>
        <v>#REF!</v>
      </c>
    </row>
    <row r="2469" spans="1:21" ht="27.6" hidden="1" x14ac:dyDescent="0.3">
      <c r="A2469" s="76"/>
      <c r="B2469" s="34" t="s">
        <v>269</v>
      </c>
      <c r="C2469" s="39" t="s">
        <v>363</v>
      </c>
      <c r="D2469" s="95"/>
      <c r="E2469" s="131">
        <f t="shared" si="375"/>
        <v>0</v>
      </c>
      <c r="F2469" s="95"/>
      <c r="G2469" s="95"/>
      <c r="H2469" s="95"/>
      <c r="I2469" s="131">
        <f t="shared" si="376"/>
        <v>0</v>
      </c>
      <c r="J2469" s="95"/>
      <c r="K2469" s="95"/>
      <c r="L2469" s="95"/>
      <c r="M2469" s="131">
        <f t="shared" si="377"/>
        <v>0</v>
      </c>
      <c r="N2469" s="95"/>
      <c r="O2469" s="95"/>
      <c r="P2469" s="95"/>
      <c r="Q2469" s="55" t="e">
        <f t="shared" si="378"/>
        <v>#DIV/0!</v>
      </c>
      <c r="R2469" s="55" t="e">
        <f t="shared" si="379"/>
        <v>#DIV/0!</v>
      </c>
      <c r="S2469" s="55" t="e">
        <f t="shared" si="380"/>
        <v>#DIV/0!</v>
      </c>
      <c r="T2469" s="55" t="e">
        <f t="shared" si="381"/>
        <v>#DIV/0!</v>
      </c>
      <c r="U2469" s="33" t="e">
        <f>M2469/#REF!%</f>
        <v>#REF!</v>
      </c>
    </row>
    <row r="2470" spans="1:21" ht="27.6" hidden="1" x14ac:dyDescent="0.3">
      <c r="A2470" s="76"/>
      <c r="B2470" s="34" t="s">
        <v>270</v>
      </c>
      <c r="C2470" s="39" t="s">
        <v>364</v>
      </c>
      <c r="D2470" s="95"/>
      <c r="E2470" s="131">
        <f t="shared" si="375"/>
        <v>0</v>
      </c>
      <c r="F2470" s="95"/>
      <c r="G2470" s="95"/>
      <c r="H2470" s="95"/>
      <c r="I2470" s="131">
        <f t="shared" si="376"/>
        <v>0</v>
      </c>
      <c r="J2470" s="95"/>
      <c r="K2470" s="95"/>
      <c r="L2470" s="95"/>
      <c r="M2470" s="131">
        <f t="shared" si="377"/>
        <v>0</v>
      </c>
      <c r="N2470" s="95"/>
      <c r="O2470" s="95"/>
      <c r="P2470" s="95"/>
      <c r="Q2470" s="55" t="e">
        <f t="shared" si="378"/>
        <v>#DIV/0!</v>
      </c>
      <c r="R2470" s="55" t="e">
        <f t="shared" si="379"/>
        <v>#DIV/0!</v>
      </c>
      <c r="S2470" s="55" t="e">
        <f t="shared" si="380"/>
        <v>#DIV/0!</v>
      </c>
      <c r="T2470" s="55" t="e">
        <f t="shared" si="381"/>
        <v>#DIV/0!</v>
      </c>
      <c r="U2470" s="33" t="e">
        <f>M2470/#REF!%</f>
        <v>#REF!</v>
      </c>
    </row>
    <row r="2471" spans="1:21" ht="41.4" hidden="1" x14ac:dyDescent="0.3">
      <c r="A2471" s="76"/>
      <c r="B2471" s="34" t="s">
        <v>271</v>
      </c>
      <c r="C2471" s="39" t="s">
        <v>365</v>
      </c>
      <c r="D2471" s="95"/>
      <c r="E2471" s="131">
        <f t="shared" si="375"/>
        <v>0</v>
      </c>
      <c r="F2471" s="95"/>
      <c r="G2471" s="95"/>
      <c r="H2471" s="95"/>
      <c r="I2471" s="131">
        <f t="shared" si="376"/>
        <v>0</v>
      </c>
      <c r="J2471" s="95"/>
      <c r="K2471" s="95"/>
      <c r="L2471" s="95"/>
      <c r="M2471" s="131">
        <f t="shared" si="377"/>
        <v>0</v>
      </c>
      <c r="N2471" s="95"/>
      <c r="O2471" s="95"/>
      <c r="P2471" s="95"/>
      <c r="Q2471" s="55" t="e">
        <f t="shared" si="378"/>
        <v>#DIV/0!</v>
      </c>
      <c r="R2471" s="55" t="e">
        <f t="shared" si="379"/>
        <v>#DIV/0!</v>
      </c>
      <c r="S2471" s="55" t="e">
        <f t="shared" si="380"/>
        <v>#DIV/0!</v>
      </c>
      <c r="T2471" s="55" t="e">
        <f t="shared" si="381"/>
        <v>#DIV/0!</v>
      </c>
      <c r="U2471" s="33" t="e">
        <f>M2471/#REF!%</f>
        <v>#REF!</v>
      </c>
    </row>
    <row r="2472" spans="1:21" ht="27.6" hidden="1" x14ac:dyDescent="0.3">
      <c r="A2472" s="76"/>
      <c r="B2472" s="34" t="s">
        <v>272</v>
      </c>
      <c r="C2472" s="39" t="s">
        <v>366</v>
      </c>
      <c r="D2472" s="95"/>
      <c r="E2472" s="131">
        <f t="shared" si="375"/>
        <v>0</v>
      </c>
      <c r="F2472" s="95"/>
      <c r="G2472" s="95"/>
      <c r="H2472" s="95"/>
      <c r="I2472" s="131">
        <f t="shared" si="376"/>
        <v>0</v>
      </c>
      <c r="J2472" s="95"/>
      <c r="K2472" s="95"/>
      <c r="L2472" s="95"/>
      <c r="M2472" s="131">
        <f t="shared" si="377"/>
        <v>0</v>
      </c>
      <c r="N2472" s="95"/>
      <c r="O2472" s="95"/>
      <c r="P2472" s="95"/>
      <c r="Q2472" s="55" t="e">
        <f t="shared" si="378"/>
        <v>#DIV/0!</v>
      </c>
      <c r="R2472" s="55" t="e">
        <f t="shared" si="379"/>
        <v>#DIV/0!</v>
      </c>
      <c r="S2472" s="55" t="e">
        <f t="shared" si="380"/>
        <v>#DIV/0!</v>
      </c>
      <c r="T2472" s="55" t="e">
        <f t="shared" si="381"/>
        <v>#DIV/0!</v>
      </c>
      <c r="U2472" s="33" t="e">
        <f>M2472/#REF!%</f>
        <v>#REF!</v>
      </c>
    </row>
    <row r="2473" spans="1:21" ht="41.4" hidden="1" x14ac:dyDescent="0.3">
      <c r="A2473" s="76"/>
      <c r="B2473" s="34" t="s">
        <v>273</v>
      </c>
      <c r="C2473" s="39" t="s">
        <v>368</v>
      </c>
      <c r="D2473" s="95"/>
      <c r="E2473" s="131">
        <f t="shared" si="375"/>
        <v>0</v>
      </c>
      <c r="F2473" s="95"/>
      <c r="G2473" s="95"/>
      <c r="H2473" s="95"/>
      <c r="I2473" s="131">
        <f t="shared" si="376"/>
        <v>0</v>
      </c>
      <c r="J2473" s="95"/>
      <c r="K2473" s="95"/>
      <c r="L2473" s="95"/>
      <c r="M2473" s="131">
        <f t="shared" si="377"/>
        <v>0</v>
      </c>
      <c r="N2473" s="95"/>
      <c r="O2473" s="95"/>
      <c r="P2473" s="95"/>
      <c r="Q2473" s="55" t="e">
        <f t="shared" si="378"/>
        <v>#DIV/0!</v>
      </c>
      <c r="R2473" s="55" t="e">
        <f t="shared" si="379"/>
        <v>#DIV/0!</v>
      </c>
      <c r="S2473" s="55" t="e">
        <f t="shared" si="380"/>
        <v>#DIV/0!</v>
      </c>
      <c r="T2473" s="55" t="e">
        <f t="shared" si="381"/>
        <v>#DIV/0!</v>
      </c>
      <c r="U2473" s="33" t="e">
        <f>M2473/#REF!%</f>
        <v>#REF!</v>
      </c>
    </row>
    <row r="2474" spans="1:21" ht="41.4" hidden="1" x14ac:dyDescent="0.3">
      <c r="A2474" s="76"/>
      <c r="B2474" s="34" t="s">
        <v>274</v>
      </c>
      <c r="C2474" s="39" t="s">
        <v>368</v>
      </c>
      <c r="D2474" s="95"/>
      <c r="E2474" s="131">
        <f t="shared" si="375"/>
        <v>0</v>
      </c>
      <c r="F2474" s="95"/>
      <c r="G2474" s="95"/>
      <c r="H2474" s="95"/>
      <c r="I2474" s="131">
        <f t="shared" si="376"/>
        <v>0</v>
      </c>
      <c r="J2474" s="95"/>
      <c r="K2474" s="95"/>
      <c r="L2474" s="95"/>
      <c r="M2474" s="131">
        <f t="shared" si="377"/>
        <v>0</v>
      </c>
      <c r="N2474" s="95"/>
      <c r="O2474" s="95"/>
      <c r="P2474" s="95"/>
      <c r="Q2474" s="55" t="e">
        <f t="shared" si="378"/>
        <v>#DIV/0!</v>
      </c>
      <c r="R2474" s="55" t="e">
        <f t="shared" si="379"/>
        <v>#DIV/0!</v>
      </c>
      <c r="S2474" s="55" t="e">
        <f t="shared" si="380"/>
        <v>#DIV/0!</v>
      </c>
      <c r="T2474" s="55" t="e">
        <f t="shared" si="381"/>
        <v>#DIV/0!</v>
      </c>
      <c r="U2474" s="33" t="e">
        <f>M2474/#REF!%</f>
        <v>#REF!</v>
      </c>
    </row>
    <row r="2475" spans="1:21" ht="27.6" hidden="1" x14ac:dyDescent="0.3">
      <c r="A2475" s="76"/>
      <c r="B2475" s="34" t="s">
        <v>275</v>
      </c>
      <c r="C2475" s="38" t="s">
        <v>369</v>
      </c>
      <c r="D2475" s="95"/>
      <c r="E2475" s="131">
        <f t="shared" si="375"/>
        <v>0</v>
      </c>
      <c r="F2475" s="95"/>
      <c r="G2475" s="95"/>
      <c r="H2475" s="95"/>
      <c r="I2475" s="131">
        <f t="shared" si="376"/>
        <v>0</v>
      </c>
      <c r="J2475" s="95"/>
      <c r="K2475" s="95"/>
      <c r="L2475" s="95"/>
      <c r="M2475" s="131">
        <f t="shared" si="377"/>
        <v>0</v>
      </c>
      <c r="N2475" s="95"/>
      <c r="O2475" s="95"/>
      <c r="P2475" s="95"/>
      <c r="Q2475" s="55" t="e">
        <f t="shared" si="378"/>
        <v>#DIV/0!</v>
      </c>
      <c r="R2475" s="55" t="e">
        <f t="shared" si="379"/>
        <v>#DIV/0!</v>
      </c>
      <c r="S2475" s="55" t="e">
        <f t="shared" si="380"/>
        <v>#DIV/0!</v>
      </c>
      <c r="T2475" s="55" t="e">
        <f t="shared" si="381"/>
        <v>#DIV/0!</v>
      </c>
      <c r="U2475" s="33" t="e">
        <f>M2475/#REF!%</f>
        <v>#REF!</v>
      </c>
    </row>
    <row r="2476" spans="1:21" ht="27.6" hidden="1" x14ac:dyDescent="0.3">
      <c r="A2476" s="76"/>
      <c r="B2476" s="34" t="s">
        <v>276</v>
      </c>
      <c r="C2476" s="39" t="s">
        <v>370</v>
      </c>
      <c r="D2476" s="95"/>
      <c r="E2476" s="131">
        <f t="shared" si="375"/>
        <v>0</v>
      </c>
      <c r="F2476" s="95"/>
      <c r="G2476" s="95"/>
      <c r="H2476" s="95"/>
      <c r="I2476" s="131">
        <f t="shared" si="376"/>
        <v>0</v>
      </c>
      <c r="J2476" s="95"/>
      <c r="K2476" s="95"/>
      <c r="L2476" s="95"/>
      <c r="M2476" s="131">
        <f t="shared" si="377"/>
        <v>0</v>
      </c>
      <c r="N2476" s="95"/>
      <c r="O2476" s="95"/>
      <c r="P2476" s="95"/>
      <c r="Q2476" s="55" t="e">
        <f t="shared" si="378"/>
        <v>#DIV/0!</v>
      </c>
      <c r="R2476" s="55" t="e">
        <f t="shared" si="379"/>
        <v>#DIV/0!</v>
      </c>
      <c r="S2476" s="55" t="e">
        <f t="shared" si="380"/>
        <v>#DIV/0!</v>
      </c>
      <c r="T2476" s="55" t="e">
        <f t="shared" si="381"/>
        <v>#DIV/0!</v>
      </c>
      <c r="U2476" s="33" t="e">
        <f>M2476/#REF!%</f>
        <v>#REF!</v>
      </c>
    </row>
    <row r="2477" spans="1:21" ht="48" hidden="1" x14ac:dyDescent="0.3">
      <c r="A2477" s="76" t="s">
        <v>309</v>
      </c>
      <c r="B2477" s="34"/>
      <c r="C2477" s="47" t="s">
        <v>310</v>
      </c>
      <c r="D2477" s="95"/>
      <c r="E2477" s="131">
        <f t="shared" si="375"/>
        <v>0</v>
      </c>
      <c r="F2477" s="95"/>
      <c r="G2477" s="95"/>
      <c r="H2477" s="95"/>
      <c r="I2477" s="131">
        <f t="shared" si="376"/>
        <v>0</v>
      </c>
      <c r="J2477" s="95"/>
      <c r="K2477" s="95"/>
      <c r="L2477" s="95"/>
      <c r="M2477" s="131">
        <f t="shared" si="377"/>
        <v>0</v>
      </c>
      <c r="N2477" s="95"/>
      <c r="O2477" s="95"/>
      <c r="P2477" s="95"/>
      <c r="Q2477" s="55" t="e">
        <f t="shared" si="378"/>
        <v>#DIV/0!</v>
      </c>
      <c r="R2477" s="55" t="e">
        <f t="shared" si="379"/>
        <v>#DIV/0!</v>
      </c>
      <c r="S2477" s="55" t="e">
        <f t="shared" si="380"/>
        <v>#DIV/0!</v>
      </c>
      <c r="T2477" s="55" t="e">
        <f t="shared" si="381"/>
        <v>#DIV/0!</v>
      </c>
      <c r="U2477" s="33" t="e">
        <f>M2477/#REF!%</f>
        <v>#REF!</v>
      </c>
    </row>
    <row r="2478" spans="1:21" ht="13.8" hidden="1" x14ac:dyDescent="0.3">
      <c r="A2478" s="76"/>
      <c r="B2478" s="34" t="s">
        <v>61</v>
      </c>
      <c r="C2478" s="36" t="s">
        <v>170</v>
      </c>
      <c r="D2478" s="95"/>
      <c r="E2478" s="131">
        <f t="shared" si="375"/>
        <v>0</v>
      </c>
      <c r="F2478" s="95"/>
      <c r="G2478" s="95"/>
      <c r="H2478" s="95"/>
      <c r="I2478" s="131">
        <f t="shared" si="376"/>
        <v>0</v>
      </c>
      <c r="J2478" s="95"/>
      <c r="K2478" s="95"/>
      <c r="L2478" s="95"/>
      <c r="M2478" s="131">
        <f t="shared" si="377"/>
        <v>0</v>
      </c>
      <c r="N2478" s="95"/>
      <c r="O2478" s="95"/>
      <c r="P2478" s="95"/>
      <c r="Q2478" s="55" t="e">
        <f t="shared" si="378"/>
        <v>#DIV/0!</v>
      </c>
      <c r="R2478" s="55" t="e">
        <f t="shared" si="379"/>
        <v>#DIV/0!</v>
      </c>
      <c r="S2478" s="55" t="e">
        <f t="shared" si="380"/>
        <v>#DIV/0!</v>
      </c>
      <c r="T2478" s="55" t="e">
        <f t="shared" si="381"/>
        <v>#DIV/0!</v>
      </c>
      <c r="U2478" s="33" t="e">
        <f>M2478/#REF!%</f>
        <v>#REF!</v>
      </c>
    </row>
    <row r="2479" spans="1:21" ht="13.8" hidden="1" x14ac:dyDescent="0.3">
      <c r="A2479" s="76"/>
      <c r="B2479" s="34" t="s">
        <v>197</v>
      </c>
      <c r="C2479" s="37" t="s">
        <v>171</v>
      </c>
      <c r="D2479" s="95"/>
      <c r="E2479" s="131">
        <f t="shared" si="375"/>
        <v>0</v>
      </c>
      <c r="F2479" s="95"/>
      <c r="G2479" s="95"/>
      <c r="H2479" s="95"/>
      <c r="I2479" s="131">
        <f t="shared" si="376"/>
        <v>0</v>
      </c>
      <c r="J2479" s="95"/>
      <c r="K2479" s="95"/>
      <c r="L2479" s="95"/>
      <c r="M2479" s="131">
        <f t="shared" si="377"/>
        <v>0</v>
      </c>
      <c r="N2479" s="95"/>
      <c r="O2479" s="95"/>
      <c r="P2479" s="95"/>
      <c r="Q2479" s="55" t="e">
        <f t="shared" si="378"/>
        <v>#DIV/0!</v>
      </c>
      <c r="R2479" s="55" t="e">
        <f t="shared" si="379"/>
        <v>#DIV/0!</v>
      </c>
      <c r="S2479" s="55" t="e">
        <f t="shared" si="380"/>
        <v>#DIV/0!</v>
      </c>
      <c r="T2479" s="55" t="e">
        <f t="shared" si="381"/>
        <v>#DIV/0!</v>
      </c>
      <c r="U2479" s="33" t="e">
        <f>M2479/#REF!%</f>
        <v>#REF!</v>
      </c>
    </row>
    <row r="2480" spans="1:21" ht="13.8" hidden="1" x14ac:dyDescent="0.3">
      <c r="A2480" s="76"/>
      <c r="B2480" s="34" t="s">
        <v>198</v>
      </c>
      <c r="C2480" s="38" t="s">
        <v>172</v>
      </c>
      <c r="D2480" s="95"/>
      <c r="E2480" s="131">
        <f t="shared" si="375"/>
        <v>0</v>
      </c>
      <c r="F2480" s="95"/>
      <c r="G2480" s="95"/>
      <c r="H2480" s="95"/>
      <c r="I2480" s="131">
        <f t="shared" si="376"/>
        <v>0</v>
      </c>
      <c r="J2480" s="95"/>
      <c r="K2480" s="95"/>
      <c r="L2480" s="95"/>
      <c r="M2480" s="131">
        <f t="shared" si="377"/>
        <v>0</v>
      </c>
      <c r="N2480" s="95"/>
      <c r="O2480" s="95"/>
      <c r="P2480" s="95"/>
      <c r="Q2480" s="55" t="e">
        <f t="shared" si="378"/>
        <v>#DIV/0!</v>
      </c>
      <c r="R2480" s="55" t="e">
        <f t="shared" si="379"/>
        <v>#DIV/0!</v>
      </c>
      <c r="S2480" s="55" t="e">
        <f t="shared" si="380"/>
        <v>#DIV/0!</v>
      </c>
      <c r="T2480" s="55" t="e">
        <f t="shared" si="381"/>
        <v>#DIV/0!</v>
      </c>
      <c r="U2480" s="33" t="e">
        <f>M2480/#REF!%</f>
        <v>#REF!</v>
      </c>
    </row>
    <row r="2481" spans="1:21" ht="27.6" hidden="1" x14ac:dyDescent="0.3">
      <c r="A2481" s="76"/>
      <c r="B2481" s="34" t="s">
        <v>199</v>
      </c>
      <c r="C2481" s="39" t="s">
        <v>173</v>
      </c>
      <c r="D2481" s="95"/>
      <c r="E2481" s="131">
        <f t="shared" si="375"/>
        <v>0</v>
      </c>
      <c r="F2481" s="95"/>
      <c r="G2481" s="95"/>
      <c r="H2481" s="95"/>
      <c r="I2481" s="131">
        <f t="shared" si="376"/>
        <v>0</v>
      </c>
      <c r="J2481" s="95"/>
      <c r="K2481" s="95"/>
      <c r="L2481" s="95"/>
      <c r="M2481" s="131">
        <f t="shared" si="377"/>
        <v>0</v>
      </c>
      <c r="N2481" s="95"/>
      <c r="O2481" s="95"/>
      <c r="P2481" s="95"/>
      <c r="Q2481" s="55" t="e">
        <f t="shared" si="378"/>
        <v>#DIV/0!</v>
      </c>
      <c r="R2481" s="55" t="e">
        <f t="shared" si="379"/>
        <v>#DIV/0!</v>
      </c>
      <c r="S2481" s="55" t="e">
        <f t="shared" si="380"/>
        <v>#DIV/0!</v>
      </c>
      <c r="T2481" s="55" t="e">
        <f t="shared" si="381"/>
        <v>#DIV/0!</v>
      </c>
      <c r="U2481" s="33" t="e">
        <f>M2481/#REF!%</f>
        <v>#REF!</v>
      </c>
    </row>
    <row r="2482" spans="1:21" ht="27.6" hidden="1" x14ac:dyDescent="0.3">
      <c r="A2482" s="76"/>
      <c r="B2482" s="34" t="s">
        <v>200</v>
      </c>
      <c r="C2482" s="39" t="s">
        <v>174</v>
      </c>
      <c r="D2482" s="95"/>
      <c r="E2482" s="131">
        <f t="shared" si="375"/>
        <v>0</v>
      </c>
      <c r="F2482" s="95"/>
      <c r="G2482" s="95"/>
      <c r="H2482" s="95"/>
      <c r="I2482" s="131">
        <f t="shared" si="376"/>
        <v>0</v>
      </c>
      <c r="J2482" s="95"/>
      <c r="K2482" s="95"/>
      <c r="L2482" s="95"/>
      <c r="M2482" s="131">
        <f t="shared" si="377"/>
        <v>0</v>
      </c>
      <c r="N2482" s="95"/>
      <c r="O2482" s="95"/>
      <c r="P2482" s="95"/>
      <c r="Q2482" s="55" t="e">
        <f t="shared" si="378"/>
        <v>#DIV/0!</v>
      </c>
      <c r="R2482" s="55" t="e">
        <f t="shared" si="379"/>
        <v>#DIV/0!</v>
      </c>
      <c r="S2482" s="55" t="e">
        <f t="shared" si="380"/>
        <v>#DIV/0!</v>
      </c>
      <c r="T2482" s="55" t="e">
        <f t="shared" si="381"/>
        <v>#DIV/0!</v>
      </c>
      <c r="U2482" s="33" t="e">
        <f>M2482/#REF!%</f>
        <v>#REF!</v>
      </c>
    </row>
    <row r="2483" spans="1:21" ht="13.8" hidden="1" x14ac:dyDescent="0.3">
      <c r="A2483" s="76"/>
      <c r="B2483" s="34" t="s">
        <v>201</v>
      </c>
      <c r="C2483" s="38" t="s">
        <v>175</v>
      </c>
      <c r="D2483" s="95"/>
      <c r="E2483" s="131">
        <f t="shared" si="375"/>
        <v>0</v>
      </c>
      <c r="F2483" s="95"/>
      <c r="G2483" s="95"/>
      <c r="H2483" s="95"/>
      <c r="I2483" s="131">
        <f t="shared" si="376"/>
        <v>0</v>
      </c>
      <c r="J2483" s="95"/>
      <c r="K2483" s="95"/>
      <c r="L2483" s="95"/>
      <c r="M2483" s="131">
        <f t="shared" si="377"/>
        <v>0</v>
      </c>
      <c r="N2483" s="95"/>
      <c r="O2483" s="95"/>
      <c r="P2483" s="95"/>
      <c r="Q2483" s="55" t="e">
        <f t="shared" si="378"/>
        <v>#DIV/0!</v>
      </c>
      <c r="R2483" s="55" t="e">
        <f t="shared" si="379"/>
        <v>#DIV/0!</v>
      </c>
      <c r="S2483" s="55" t="e">
        <f t="shared" si="380"/>
        <v>#DIV/0!</v>
      </c>
      <c r="T2483" s="55" t="e">
        <f t="shared" si="381"/>
        <v>#DIV/0!</v>
      </c>
      <c r="U2483" s="33" t="e">
        <f>M2483/#REF!%</f>
        <v>#REF!</v>
      </c>
    </row>
    <row r="2484" spans="1:21" ht="13.8" hidden="1" x14ac:dyDescent="0.3">
      <c r="A2484" s="76"/>
      <c r="B2484" s="34" t="s">
        <v>202</v>
      </c>
      <c r="C2484" s="37" t="s">
        <v>176</v>
      </c>
      <c r="D2484" s="95"/>
      <c r="E2484" s="131">
        <f t="shared" si="375"/>
        <v>0</v>
      </c>
      <c r="F2484" s="95"/>
      <c r="G2484" s="95"/>
      <c r="H2484" s="95"/>
      <c r="I2484" s="131">
        <f t="shared" si="376"/>
        <v>0</v>
      </c>
      <c r="J2484" s="95"/>
      <c r="K2484" s="95"/>
      <c r="L2484" s="95"/>
      <c r="M2484" s="131">
        <f t="shared" si="377"/>
        <v>0</v>
      </c>
      <c r="N2484" s="95"/>
      <c r="O2484" s="95"/>
      <c r="P2484" s="95"/>
      <c r="Q2484" s="55" t="e">
        <f t="shared" si="378"/>
        <v>#DIV/0!</v>
      </c>
      <c r="R2484" s="55" t="e">
        <f t="shared" si="379"/>
        <v>#DIV/0!</v>
      </c>
      <c r="S2484" s="55" t="e">
        <f t="shared" si="380"/>
        <v>#DIV/0!</v>
      </c>
      <c r="T2484" s="55" t="e">
        <f t="shared" si="381"/>
        <v>#DIV/0!</v>
      </c>
      <c r="U2484" s="33" t="e">
        <f>M2484/#REF!%</f>
        <v>#REF!</v>
      </c>
    </row>
    <row r="2485" spans="1:21" ht="41.4" hidden="1" x14ac:dyDescent="0.3">
      <c r="A2485" s="76"/>
      <c r="B2485" s="34" t="s">
        <v>203</v>
      </c>
      <c r="C2485" s="38" t="s">
        <v>177</v>
      </c>
      <c r="D2485" s="95"/>
      <c r="E2485" s="131">
        <f t="shared" si="375"/>
        <v>0</v>
      </c>
      <c r="F2485" s="95"/>
      <c r="G2485" s="95"/>
      <c r="H2485" s="95"/>
      <c r="I2485" s="131">
        <f t="shared" si="376"/>
        <v>0</v>
      </c>
      <c r="J2485" s="95"/>
      <c r="K2485" s="95"/>
      <c r="L2485" s="95"/>
      <c r="M2485" s="131">
        <f t="shared" si="377"/>
        <v>0</v>
      </c>
      <c r="N2485" s="95"/>
      <c r="O2485" s="95"/>
      <c r="P2485" s="95"/>
      <c r="Q2485" s="55" t="e">
        <f t="shared" si="378"/>
        <v>#DIV/0!</v>
      </c>
      <c r="R2485" s="55" t="e">
        <f t="shared" si="379"/>
        <v>#DIV/0!</v>
      </c>
      <c r="S2485" s="55" t="e">
        <f t="shared" si="380"/>
        <v>#DIV/0!</v>
      </c>
      <c r="T2485" s="55" t="e">
        <f t="shared" si="381"/>
        <v>#DIV/0!</v>
      </c>
      <c r="U2485" s="33" t="e">
        <f>M2485/#REF!%</f>
        <v>#REF!</v>
      </c>
    </row>
    <row r="2486" spans="1:21" ht="13.8" hidden="1" x14ac:dyDescent="0.3">
      <c r="A2486" s="76"/>
      <c r="B2486" s="34" t="s">
        <v>204</v>
      </c>
      <c r="C2486" s="38" t="s">
        <v>178</v>
      </c>
      <c r="D2486" s="95"/>
      <c r="E2486" s="131">
        <f t="shared" si="375"/>
        <v>0</v>
      </c>
      <c r="F2486" s="95"/>
      <c r="G2486" s="95"/>
      <c r="H2486" s="95"/>
      <c r="I2486" s="131">
        <f t="shared" si="376"/>
        <v>0</v>
      </c>
      <c r="J2486" s="95"/>
      <c r="K2486" s="95"/>
      <c r="L2486" s="95"/>
      <c r="M2486" s="131">
        <f t="shared" si="377"/>
        <v>0</v>
      </c>
      <c r="N2486" s="95"/>
      <c r="O2486" s="95"/>
      <c r="P2486" s="95"/>
      <c r="Q2486" s="55" t="e">
        <f t="shared" si="378"/>
        <v>#DIV/0!</v>
      </c>
      <c r="R2486" s="55" t="e">
        <f t="shared" si="379"/>
        <v>#DIV/0!</v>
      </c>
      <c r="S2486" s="55" t="e">
        <f t="shared" si="380"/>
        <v>#DIV/0!</v>
      </c>
      <c r="T2486" s="55" t="e">
        <f t="shared" si="381"/>
        <v>#DIV/0!</v>
      </c>
      <c r="U2486" s="33" t="e">
        <f>M2486/#REF!%</f>
        <v>#REF!</v>
      </c>
    </row>
    <row r="2487" spans="1:21" ht="27.6" hidden="1" x14ac:dyDescent="0.3">
      <c r="A2487" s="76"/>
      <c r="B2487" s="34" t="s">
        <v>205</v>
      </c>
      <c r="C2487" s="39" t="s">
        <v>179</v>
      </c>
      <c r="D2487" s="95"/>
      <c r="E2487" s="131">
        <f t="shared" si="375"/>
        <v>0</v>
      </c>
      <c r="F2487" s="95"/>
      <c r="G2487" s="95"/>
      <c r="H2487" s="95"/>
      <c r="I2487" s="131">
        <f t="shared" si="376"/>
        <v>0</v>
      </c>
      <c r="J2487" s="95"/>
      <c r="K2487" s="95"/>
      <c r="L2487" s="95"/>
      <c r="M2487" s="131">
        <f t="shared" si="377"/>
        <v>0</v>
      </c>
      <c r="N2487" s="95"/>
      <c r="O2487" s="95"/>
      <c r="P2487" s="95"/>
      <c r="Q2487" s="55" t="e">
        <f t="shared" si="378"/>
        <v>#DIV/0!</v>
      </c>
      <c r="R2487" s="55" t="e">
        <f t="shared" si="379"/>
        <v>#DIV/0!</v>
      </c>
      <c r="S2487" s="55" t="e">
        <f t="shared" si="380"/>
        <v>#DIV/0!</v>
      </c>
      <c r="T2487" s="55" t="e">
        <f t="shared" si="381"/>
        <v>#DIV/0!</v>
      </c>
      <c r="U2487" s="33" t="e">
        <f>M2487/#REF!%</f>
        <v>#REF!</v>
      </c>
    </row>
    <row r="2488" spans="1:21" ht="27.6" hidden="1" x14ac:dyDescent="0.3">
      <c r="A2488" s="76"/>
      <c r="B2488" s="34" t="s">
        <v>206</v>
      </c>
      <c r="C2488" s="39" t="s">
        <v>180</v>
      </c>
      <c r="D2488" s="95"/>
      <c r="E2488" s="131">
        <f t="shared" si="375"/>
        <v>0</v>
      </c>
      <c r="F2488" s="95"/>
      <c r="G2488" s="95"/>
      <c r="H2488" s="95"/>
      <c r="I2488" s="131">
        <f t="shared" si="376"/>
        <v>0</v>
      </c>
      <c r="J2488" s="95"/>
      <c r="K2488" s="95"/>
      <c r="L2488" s="95"/>
      <c r="M2488" s="131">
        <f t="shared" si="377"/>
        <v>0</v>
      </c>
      <c r="N2488" s="95"/>
      <c r="O2488" s="95"/>
      <c r="P2488" s="95"/>
      <c r="Q2488" s="55" t="e">
        <f t="shared" si="378"/>
        <v>#DIV/0!</v>
      </c>
      <c r="R2488" s="55" t="e">
        <f t="shared" si="379"/>
        <v>#DIV/0!</v>
      </c>
      <c r="S2488" s="55" t="e">
        <f t="shared" si="380"/>
        <v>#DIV/0!</v>
      </c>
      <c r="T2488" s="55" t="e">
        <f t="shared" si="381"/>
        <v>#DIV/0!</v>
      </c>
      <c r="U2488" s="33" t="e">
        <f>M2488/#REF!%</f>
        <v>#REF!</v>
      </c>
    </row>
    <row r="2489" spans="1:21" ht="13.8" hidden="1" x14ac:dyDescent="0.3">
      <c r="A2489" s="76"/>
      <c r="B2489" s="34" t="s">
        <v>207</v>
      </c>
      <c r="C2489" s="38" t="s">
        <v>181</v>
      </c>
      <c r="D2489" s="95"/>
      <c r="E2489" s="131">
        <f t="shared" si="375"/>
        <v>0</v>
      </c>
      <c r="F2489" s="95"/>
      <c r="G2489" s="95"/>
      <c r="H2489" s="95"/>
      <c r="I2489" s="131">
        <f t="shared" si="376"/>
        <v>0</v>
      </c>
      <c r="J2489" s="95"/>
      <c r="K2489" s="95"/>
      <c r="L2489" s="95"/>
      <c r="M2489" s="131">
        <f t="shared" si="377"/>
        <v>0</v>
      </c>
      <c r="N2489" s="95"/>
      <c r="O2489" s="95"/>
      <c r="P2489" s="95"/>
      <c r="Q2489" s="55" t="e">
        <f t="shared" si="378"/>
        <v>#DIV/0!</v>
      </c>
      <c r="R2489" s="55" t="e">
        <f t="shared" si="379"/>
        <v>#DIV/0!</v>
      </c>
      <c r="S2489" s="55" t="e">
        <f t="shared" si="380"/>
        <v>#DIV/0!</v>
      </c>
      <c r="T2489" s="55" t="e">
        <f t="shared" si="381"/>
        <v>#DIV/0!</v>
      </c>
      <c r="U2489" s="33" t="e">
        <f>M2489/#REF!%</f>
        <v>#REF!</v>
      </c>
    </row>
    <row r="2490" spans="1:21" ht="27.6" hidden="1" x14ac:dyDescent="0.3">
      <c r="A2490" s="76"/>
      <c r="B2490" s="34" t="s">
        <v>208</v>
      </c>
      <c r="C2490" s="39" t="s">
        <v>182</v>
      </c>
      <c r="D2490" s="95"/>
      <c r="E2490" s="131">
        <f t="shared" si="375"/>
        <v>0</v>
      </c>
      <c r="F2490" s="95"/>
      <c r="G2490" s="95"/>
      <c r="H2490" s="95"/>
      <c r="I2490" s="131">
        <f t="shared" si="376"/>
        <v>0</v>
      </c>
      <c r="J2490" s="95"/>
      <c r="K2490" s="95"/>
      <c r="L2490" s="95"/>
      <c r="M2490" s="131">
        <f t="shared" si="377"/>
        <v>0</v>
      </c>
      <c r="N2490" s="95"/>
      <c r="O2490" s="95"/>
      <c r="P2490" s="95"/>
      <c r="Q2490" s="55" t="e">
        <f t="shared" si="378"/>
        <v>#DIV/0!</v>
      </c>
      <c r="R2490" s="55" t="e">
        <f t="shared" si="379"/>
        <v>#DIV/0!</v>
      </c>
      <c r="S2490" s="55" t="e">
        <f t="shared" si="380"/>
        <v>#DIV/0!</v>
      </c>
      <c r="T2490" s="55" t="e">
        <f t="shared" si="381"/>
        <v>#DIV/0!</v>
      </c>
      <c r="U2490" s="33" t="e">
        <f>M2490/#REF!%</f>
        <v>#REF!</v>
      </c>
    </row>
    <row r="2491" spans="1:21" ht="82.8" hidden="1" x14ac:dyDescent="0.3">
      <c r="A2491" s="76"/>
      <c r="B2491" s="34" t="s">
        <v>209</v>
      </c>
      <c r="C2491" s="39" t="s">
        <v>183</v>
      </c>
      <c r="D2491" s="95"/>
      <c r="E2491" s="131">
        <f t="shared" si="375"/>
        <v>0</v>
      </c>
      <c r="F2491" s="95"/>
      <c r="G2491" s="95"/>
      <c r="H2491" s="95"/>
      <c r="I2491" s="131">
        <f t="shared" si="376"/>
        <v>0</v>
      </c>
      <c r="J2491" s="95"/>
      <c r="K2491" s="95"/>
      <c r="L2491" s="95"/>
      <c r="M2491" s="131">
        <f t="shared" si="377"/>
        <v>0</v>
      </c>
      <c r="N2491" s="95"/>
      <c r="O2491" s="95"/>
      <c r="P2491" s="95"/>
      <c r="Q2491" s="55" t="e">
        <f t="shared" si="378"/>
        <v>#DIV/0!</v>
      </c>
      <c r="R2491" s="55" t="e">
        <f t="shared" si="379"/>
        <v>#DIV/0!</v>
      </c>
      <c r="S2491" s="55" t="e">
        <f t="shared" si="380"/>
        <v>#DIV/0!</v>
      </c>
      <c r="T2491" s="55" t="e">
        <f t="shared" si="381"/>
        <v>#DIV/0!</v>
      </c>
      <c r="U2491" s="33" t="e">
        <f>M2491/#REF!%</f>
        <v>#REF!</v>
      </c>
    </row>
    <row r="2492" spans="1:21" ht="151.80000000000001" hidden="1" x14ac:dyDescent="0.3">
      <c r="A2492" s="76"/>
      <c r="B2492" s="34" t="s">
        <v>210</v>
      </c>
      <c r="C2492" s="39" t="s">
        <v>285</v>
      </c>
      <c r="D2492" s="95"/>
      <c r="E2492" s="131">
        <f t="shared" si="375"/>
        <v>0</v>
      </c>
      <c r="F2492" s="95"/>
      <c r="G2492" s="95"/>
      <c r="H2492" s="95"/>
      <c r="I2492" s="131">
        <f t="shared" si="376"/>
        <v>0</v>
      </c>
      <c r="J2492" s="95"/>
      <c r="K2492" s="95"/>
      <c r="L2492" s="95"/>
      <c r="M2492" s="131">
        <f t="shared" si="377"/>
        <v>0</v>
      </c>
      <c r="N2492" s="95"/>
      <c r="O2492" s="95"/>
      <c r="P2492" s="95"/>
      <c r="Q2492" s="55" t="e">
        <f t="shared" si="378"/>
        <v>#DIV/0!</v>
      </c>
      <c r="R2492" s="55" t="e">
        <f t="shared" si="379"/>
        <v>#DIV/0!</v>
      </c>
      <c r="S2492" s="55" t="e">
        <f t="shared" si="380"/>
        <v>#DIV/0!</v>
      </c>
      <c r="T2492" s="55" t="e">
        <f t="shared" si="381"/>
        <v>#DIV/0!</v>
      </c>
      <c r="U2492" s="33" t="e">
        <f>M2492/#REF!%</f>
        <v>#REF!</v>
      </c>
    </row>
    <row r="2493" spans="1:21" ht="41.4" hidden="1" x14ac:dyDescent="0.3">
      <c r="A2493" s="76"/>
      <c r="B2493" s="34" t="s">
        <v>211</v>
      </c>
      <c r="C2493" s="39" t="s">
        <v>286</v>
      </c>
      <c r="D2493" s="95"/>
      <c r="E2493" s="131">
        <f t="shared" si="375"/>
        <v>0</v>
      </c>
      <c r="F2493" s="95"/>
      <c r="G2493" s="95"/>
      <c r="H2493" s="95"/>
      <c r="I2493" s="131">
        <f t="shared" si="376"/>
        <v>0</v>
      </c>
      <c r="J2493" s="95"/>
      <c r="K2493" s="95"/>
      <c r="L2493" s="95"/>
      <c r="M2493" s="131">
        <f t="shared" si="377"/>
        <v>0</v>
      </c>
      <c r="N2493" s="95"/>
      <c r="O2493" s="95"/>
      <c r="P2493" s="95"/>
      <c r="Q2493" s="55" t="e">
        <f t="shared" si="378"/>
        <v>#DIV/0!</v>
      </c>
      <c r="R2493" s="55" t="e">
        <f t="shared" si="379"/>
        <v>#DIV/0!</v>
      </c>
      <c r="S2493" s="55" t="e">
        <f t="shared" si="380"/>
        <v>#DIV/0!</v>
      </c>
      <c r="T2493" s="55" t="e">
        <f t="shared" si="381"/>
        <v>#DIV/0!</v>
      </c>
      <c r="U2493" s="33" t="e">
        <f>M2493/#REF!%</f>
        <v>#REF!</v>
      </c>
    </row>
    <row r="2494" spans="1:21" ht="41.4" hidden="1" x14ac:dyDescent="0.3">
      <c r="A2494" s="76"/>
      <c r="B2494" s="34" t="s">
        <v>212</v>
      </c>
      <c r="C2494" s="39" t="s">
        <v>287</v>
      </c>
      <c r="D2494" s="95"/>
      <c r="E2494" s="131">
        <f t="shared" si="375"/>
        <v>0</v>
      </c>
      <c r="F2494" s="95"/>
      <c r="G2494" s="95"/>
      <c r="H2494" s="95"/>
      <c r="I2494" s="131">
        <f t="shared" si="376"/>
        <v>0</v>
      </c>
      <c r="J2494" s="95"/>
      <c r="K2494" s="95"/>
      <c r="L2494" s="95"/>
      <c r="M2494" s="131">
        <f t="shared" si="377"/>
        <v>0</v>
      </c>
      <c r="N2494" s="95"/>
      <c r="O2494" s="95"/>
      <c r="P2494" s="95"/>
      <c r="Q2494" s="55" t="e">
        <f t="shared" si="378"/>
        <v>#DIV/0!</v>
      </c>
      <c r="R2494" s="55" t="e">
        <f t="shared" si="379"/>
        <v>#DIV/0!</v>
      </c>
      <c r="S2494" s="55" t="e">
        <f t="shared" si="380"/>
        <v>#DIV/0!</v>
      </c>
      <c r="T2494" s="55" t="e">
        <f t="shared" si="381"/>
        <v>#DIV/0!</v>
      </c>
      <c r="U2494" s="33" t="e">
        <f>M2494/#REF!%</f>
        <v>#REF!</v>
      </c>
    </row>
    <row r="2495" spans="1:21" ht="41.4" hidden="1" x14ac:dyDescent="0.3">
      <c r="A2495" s="76"/>
      <c r="B2495" s="34" t="s">
        <v>213</v>
      </c>
      <c r="C2495" s="39" t="s">
        <v>288</v>
      </c>
      <c r="D2495" s="95"/>
      <c r="E2495" s="131">
        <f t="shared" si="375"/>
        <v>0</v>
      </c>
      <c r="F2495" s="95"/>
      <c r="G2495" s="95"/>
      <c r="H2495" s="95"/>
      <c r="I2495" s="131">
        <f t="shared" si="376"/>
        <v>0</v>
      </c>
      <c r="J2495" s="95"/>
      <c r="K2495" s="95"/>
      <c r="L2495" s="95"/>
      <c r="M2495" s="131">
        <f t="shared" si="377"/>
        <v>0</v>
      </c>
      <c r="N2495" s="95"/>
      <c r="O2495" s="95"/>
      <c r="P2495" s="95"/>
      <c r="Q2495" s="55" t="e">
        <f t="shared" si="378"/>
        <v>#DIV/0!</v>
      </c>
      <c r="R2495" s="55" t="e">
        <f t="shared" si="379"/>
        <v>#DIV/0!</v>
      </c>
      <c r="S2495" s="55" t="e">
        <f t="shared" si="380"/>
        <v>#DIV/0!</v>
      </c>
      <c r="T2495" s="55" t="e">
        <f t="shared" si="381"/>
        <v>#DIV/0!</v>
      </c>
      <c r="U2495" s="33" t="e">
        <f>M2495/#REF!%</f>
        <v>#REF!</v>
      </c>
    </row>
    <row r="2496" spans="1:21" ht="27.6" hidden="1" x14ac:dyDescent="0.3">
      <c r="A2496" s="76"/>
      <c r="B2496" s="34" t="s">
        <v>214</v>
      </c>
      <c r="C2496" s="39" t="s">
        <v>289</v>
      </c>
      <c r="D2496" s="95"/>
      <c r="E2496" s="131">
        <f t="shared" si="375"/>
        <v>0</v>
      </c>
      <c r="F2496" s="95"/>
      <c r="G2496" s="95"/>
      <c r="H2496" s="95"/>
      <c r="I2496" s="131">
        <f t="shared" si="376"/>
        <v>0</v>
      </c>
      <c r="J2496" s="95"/>
      <c r="K2496" s="95"/>
      <c r="L2496" s="95"/>
      <c r="M2496" s="131">
        <f t="shared" si="377"/>
        <v>0</v>
      </c>
      <c r="N2496" s="95"/>
      <c r="O2496" s="95"/>
      <c r="P2496" s="95"/>
      <c r="Q2496" s="55" t="e">
        <f t="shared" si="378"/>
        <v>#DIV/0!</v>
      </c>
      <c r="R2496" s="55" t="e">
        <f t="shared" si="379"/>
        <v>#DIV/0!</v>
      </c>
      <c r="S2496" s="55" t="e">
        <f t="shared" si="380"/>
        <v>#DIV/0!</v>
      </c>
      <c r="T2496" s="55" t="e">
        <f t="shared" si="381"/>
        <v>#DIV/0!</v>
      </c>
      <c r="U2496" s="33" t="e">
        <f>M2496/#REF!%</f>
        <v>#REF!</v>
      </c>
    </row>
    <row r="2497" spans="1:21" ht="41.4" hidden="1" x14ac:dyDescent="0.3">
      <c r="A2497" s="76"/>
      <c r="B2497" s="34" t="s">
        <v>215</v>
      </c>
      <c r="C2497" s="39" t="s">
        <v>290</v>
      </c>
      <c r="D2497" s="95"/>
      <c r="E2497" s="131">
        <f t="shared" si="375"/>
        <v>0</v>
      </c>
      <c r="F2497" s="95"/>
      <c r="G2497" s="95"/>
      <c r="H2497" s="95"/>
      <c r="I2497" s="131">
        <f t="shared" si="376"/>
        <v>0</v>
      </c>
      <c r="J2497" s="95"/>
      <c r="K2497" s="95"/>
      <c r="L2497" s="95"/>
      <c r="M2497" s="131">
        <f t="shared" si="377"/>
        <v>0</v>
      </c>
      <c r="N2497" s="95"/>
      <c r="O2497" s="95"/>
      <c r="P2497" s="95"/>
      <c r="Q2497" s="55" t="e">
        <f t="shared" si="378"/>
        <v>#DIV/0!</v>
      </c>
      <c r="R2497" s="55" t="e">
        <f t="shared" si="379"/>
        <v>#DIV/0!</v>
      </c>
      <c r="S2497" s="55" t="e">
        <f t="shared" si="380"/>
        <v>#DIV/0!</v>
      </c>
      <c r="T2497" s="55" t="e">
        <f t="shared" si="381"/>
        <v>#DIV/0!</v>
      </c>
      <c r="U2497" s="33" t="e">
        <f>M2497/#REF!%</f>
        <v>#REF!</v>
      </c>
    </row>
    <row r="2498" spans="1:21" ht="55.2" hidden="1" x14ac:dyDescent="0.3">
      <c r="A2498" s="76"/>
      <c r="B2498" s="34" t="s">
        <v>216</v>
      </c>
      <c r="C2498" s="39" t="s">
        <v>291</v>
      </c>
      <c r="D2498" s="95"/>
      <c r="E2498" s="131">
        <f t="shared" si="375"/>
        <v>0</v>
      </c>
      <c r="F2498" s="95"/>
      <c r="G2498" s="95"/>
      <c r="H2498" s="95"/>
      <c r="I2498" s="131">
        <f t="shared" si="376"/>
        <v>0</v>
      </c>
      <c r="J2498" s="95"/>
      <c r="K2498" s="95"/>
      <c r="L2498" s="95"/>
      <c r="M2498" s="131">
        <f t="shared" si="377"/>
        <v>0</v>
      </c>
      <c r="N2498" s="95"/>
      <c r="O2498" s="95"/>
      <c r="P2498" s="95"/>
      <c r="Q2498" s="55" t="e">
        <f t="shared" si="378"/>
        <v>#DIV/0!</v>
      </c>
      <c r="R2498" s="55" t="e">
        <f t="shared" si="379"/>
        <v>#DIV/0!</v>
      </c>
      <c r="S2498" s="55" t="e">
        <f t="shared" si="380"/>
        <v>#DIV/0!</v>
      </c>
      <c r="T2498" s="55" t="e">
        <f t="shared" si="381"/>
        <v>#DIV/0!</v>
      </c>
      <c r="U2498" s="33" t="e">
        <f>M2498/#REF!%</f>
        <v>#REF!</v>
      </c>
    </row>
    <row r="2499" spans="1:21" ht="27.6" hidden="1" x14ac:dyDescent="0.3">
      <c r="A2499" s="76"/>
      <c r="B2499" s="34" t="s">
        <v>217</v>
      </c>
      <c r="C2499" s="39" t="s">
        <v>292</v>
      </c>
      <c r="D2499" s="95"/>
      <c r="E2499" s="131">
        <f t="shared" si="375"/>
        <v>0</v>
      </c>
      <c r="F2499" s="95"/>
      <c r="G2499" s="95"/>
      <c r="H2499" s="95"/>
      <c r="I2499" s="131">
        <f t="shared" si="376"/>
        <v>0</v>
      </c>
      <c r="J2499" s="95"/>
      <c r="K2499" s="95"/>
      <c r="L2499" s="95"/>
      <c r="M2499" s="131">
        <f t="shared" si="377"/>
        <v>0</v>
      </c>
      <c r="N2499" s="95"/>
      <c r="O2499" s="95"/>
      <c r="P2499" s="95"/>
      <c r="Q2499" s="55" t="e">
        <f t="shared" si="378"/>
        <v>#DIV/0!</v>
      </c>
      <c r="R2499" s="55" t="e">
        <f t="shared" si="379"/>
        <v>#DIV/0!</v>
      </c>
      <c r="S2499" s="55" t="e">
        <f t="shared" si="380"/>
        <v>#DIV/0!</v>
      </c>
      <c r="T2499" s="55" t="e">
        <f t="shared" si="381"/>
        <v>#DIV/0!</v>
      </c>
      <c r="U2499" s="33" t="e">
        <f>M2499/#REF!%</f>
        <v>#REF!</v>
      </c>
    </row>
    <row r="2500" spans="1:21" ht="27.6" hidden="1" x14ac:dyDescent="0.3">
      <c r="A2500" s="76"/>
      <c r="B2500" s="34" t="s">
        <v>218</v>
      </c>
      <c r="C2500" s="39" t="s">
        <v>293</v>
      </c>
      <c r="D2500" s="95"/>
      <c r="E2500" s="131">
        <f t="shared" si="375"/>
        <v>0</v>
      </c>
      <c r="F2500" s="95"/>
      <c r="G2500" s="95"/>
      <c r="H2500" s="95"/>
      <c r="I2500" s="131">
        <f t="shared" si="376"/>
        <v>0</v>
      </c>
      <c r="J2500" s="95"/>
      <c r="K2500" s="95"/>
      <c r="L2500" s="95"/>
      <c r="M2500" s="131">
        <f t="shared" si="377"/>
        <v>0</v>
      </c>
      <c r="N2500" s="95"/>
      <c r="O2500" s="95"/>
      <c r="P2500" s="95"/>
      <c r="Q2500" s="55" t="e">
        <f t="shared" si="378"/>
        <v>#DIV/0!</v>
      </c>
      <c r="R2500" s="55" t="e">
        <f t="shared" si="379"/>
        <v>#DIV/0!</v>
      </c>
      <c r="S2500" s="55" t="e">
        <f t="shared" si="380"/>
        <v>#DIV/0!</v>
      </c>
      <c r="T2500" s="55" t="e">
        <f t="shared" si="381"/>
        <v>#DIV/0!</v>
      </c>
      <c r="U2500" s="33" t="e">
        <f>M2500/#REF!%</f>
        <v>#REF!</v>
      </c>
    </row>
    <row r="2501" spans="1:21" ht="27.6" hidden="1" x14ac:dyDescent="0.3">
      <c r="A2501" s="76"/>
      <c r="B2501" s="34" t="s">
        <v>219</v>
      </c>
      <c r="C2501" s="39" t="s">
        <v>294</v>
      </c>
      <c r="D2501" s="95"/>
      <c r="E2501" s="131">
        <f t="shared" si="375"/>
        <v>0</v>
      </c>
      <c r="F2501" s="95"/>
      <c r="G2501" s="95"/>
      <c r="H2501" s="95"/>
      <c r="I2501" s="131">
        <f t="shared" si="376"/>
        <v>0</v>
      </c>
      <c r="J2501" s="95"/>
      <c r="K2501" s="95"/>
      <c r="L2501" s="95"/>
      <c r="M2501" s="131">
        <f t="shared" si="377"/>
        <v>0</v>
      </c>
      <c r="N2501" s="95"/>
      <c r="O2501" s="95"/>
      <c r="P2501" s="95"/>
      <c r="Q2501" s="55" t="e">
        <f t="shared" si="378"/>
        <v>#DIV/0!</v>
      </c>
      <c r="R2501" s="55" t="e">
        <f t="shared" si="379"/>
        <v>#DIV/0!</v>
      </c>
      <c r="S2501" s="55" t="e">
        <f t="shared" si="380"/>
        <v>#DIV/0!</v>
      </c>
      <c r="T2501" s="55" t="e">
        <f t="shared" si="381"/>
        <v>#DIV/0!</v>
      </c>
      <c r="U2501" s="33" t="e">
        <f>M2501/#REF!%</f>
        <v>#REF!</v>
      </c>
    </row>
    <row r="2502" spans="1:21" ht="69" hidden="1" x14ac:dyDescent="0.3">
      <c r="A2502" s="76"/>
      <c r="B2502" s="34" t="s">
        <v>220</v>
      </c>
      <c r="C2502" s="39" t="s">
        <v>295</v>
      </c>
      <c r="D2502" s="95"/>
      <c r="E2502" s="131">
        <f t="shared" si="375"/>
        <v>0</v>
      </c>
      <c r="F2502" s="95"/>
      <c r="G2502" s="95"/>
      <c r="H2502" s="95"/>
      <c r="I2502" s="131">
        <f t="shared" si="376"/>
        <v>0</v>
      </c>
      <c r="J2502" s="95"/>
      <c r="K2502" s="95"/>
      <c r="L2502" s="95"/>
      <c r="M2502" s="131">
        <f t="shared" si="377"/>
        <v>0</v>
      </c>
      <c r="N2502" s="95"/>
      <c r="O2502" s="95"/>
      <c r="P2502" s="95"/>
      <c r="Q2502" s="55" t="e">
        <f t="shared" si="378"/>
        <v>#DIV/0!</v>
      </c>
      <c r="R2502" s="55" t="e">
        <f t="shared" si="379"/>
        <v>#DIV/0!</v>
      </c>
      <c r="S2502" s="55" t="e">
        <f t="shared" si="380"/>
        <v>#DIV/0!</v>
      </c>
      <c r="T2502" s="55" t="e">
        <f t="shared" si="381"/>
        <v>#DIV/0!</v>
      </c>
      <c r="U2502" s="33" t="e">
        <f>M2502/#REF!%</f>
        <v>#REF!</v>
      </c>
    </row>
    <row r="2503" spans="1:21" ht="27.6" hidden="1" x14ac:dyDescent="0.3">
      <c r="A2503" s="76"/>
      <c r="B2503" s="34" t="s">
        <v>221</v>
      </c>
      <c r="C2503" s="39" t="s">
        <v>296</v>
      </c>
      <c r="D2503" s="95"/>
      <c r="E2503" s="131">
        <f t="shared" si="375"/>
        <v>0</v>
      </c>
      <c r="F2503" s="95"/>
      <c r="G2503" s="95"/>
      <c r="H2503" s="95"/>
      <c r="I2503" s="131">
        <f t="shared" si="376"/>
        <v>0</v>
      </c>
      <c r="J2503" s="95"/>
      <c r="K2503" s="95"/>
      <c r="L2503" s="95"/>
      <c r="M2503" s="131">
        <f t="shared" si="377"/>
        <v>0</v>
      </c>
      <c r="N2503" s="95"/>
      <c r="O2503" s="95"/>
      <c r="P2503" s="95"/>
      <c r="Q2503" s="55" t="e">
        <f t="shared" si="378"/>
        <v>#DIV/0!</v>
      </c>
      <c r="R2503" s="55" t="e">
        <f t="shared" si="379"/>
        <v>#DIV/0!</v>
      </c>
      <c r="S2503" s="55" t="e">
        <f t="shared" si="380"/>
        <v>#DIV/0!</v>
      </c>
      <c r="T2503" s="55" t="e">
        <f t="shared" si="381"/>
        <v>#DIV/0!</v>
      </c>
      <c r="U2503" s="33" t="e">
        <f>M2503/#REF!%</f>
        <v>#REF!</v>
      </c>
    </row>
    <row r="2504" spans="1:21" ht="27.6" hidden="1" x14ac:dyDescent="0.3">
      <c r="A2504" s="76"/>
      <c r="B2504" s="34" t="s">
        <v>222</v>
      </c>
      <c r="C2504" s="38" t="s">
        <v>297</v>
      </c>
      <c r="D2504" s="95"/>
      <c r="E2504" s="131">
        <f t="shared" si="375"/>
        <v>0</v>
      </c>
      <c r="F2504" s="95"/>
      <c r="G2504" s="95"/>
      <c r="H2504" s="95"/>
      <c r="I2504" s="131">
        <f t="shared" si="376"/>
        <v>0</v>
      </c>
      <c r="J2504" s="95"/>
      <c r="K2504" s="95"/>
      <c r="L2504" s="95"/>
      <c r="M2504" s="131">
        <f t="shared" si="377"/>
        <v>0</v>
      </c>
      <c r="N2504" s="95"/>
      <c r="O2504" s="95"/>
      <c r="P2504" s="95"/>
      <c r="Q2504" s="55" t="e">
        <f t="shared" si="378"/>
        <v>#DIV/0!</v>
      </c>
      <c r="R2504" s="55" t="e">
        <f t="shared" si="379"/>
        <v>#DIV/0!</v>
      </c>
      <c r="S2504" s="55" t="e">
        <f t="shared" si="380"/>
        <v>#DIV/0!</v>
      </c>
      <c r="T2504" s="55" t="e">
        <f t="shared" si="381"/>
        <v>#DIV/0!</v>
      </c>
      <c r="U2504" s="33" t="e">
        <f>M2504/#REF!%</f>
        <v>#REF!</v>
      </c>
    </row>
    <row r="2505" spans="1:21" ht="13.8" hidden="1" x14ac:dyDescent="0.3">
      <c r="A2505" s="76"/>
      <c r="B2505" s="34" t="s">
        <v>223</v>
      </c>
      <c r="C2505" s="38" t="s">
        <v>298</v>
      </c>
      <c r="D2505" s="95"/>
      <c r="E2505" s="131">
        <f t="shared" si="375"/>
        <v>0</v>
      </c>
      <c r="F2505" s="95"/>
      <c r="G2505" s="95"/>
      <c r="H2505" s="95"/>
      <c r="I2505" s="131">
        <f t="shared" si="376"/>
        <v>0</v>
      </c>
      <c r="J2505" s="95"/>
      <c r="K2505" s="95"/>
      <c r="L2505" s="95"/>
      <c r="M2505" s="131">
        <f t="shared" si="377"/>
        <v>0</v>
      </c>
      <c r="N2505" s="95"/>
      <c r="O2505" s="95"/>
      <c r="P2505" s="95"/>
      <c r="Q2505" s="55" t="e">
        <f t="shared" si="378"/>
        <v>#DIV/0!</v>
      </c>
      <c r="R2505" s="55" t="e">
        <f t="shared" si="379"/>
        <v>#DIV/0!</v>
      </c>
      <c r="S2505" s="55" t="e">
        <f t="shared" si="380"/>
        <v>#DIV/0!</v>
      </c>
      <c r="T2505" s="55" t="e">
        <f t="shared" si="381"/>
        <v>#DIV/0!</v>
      </c>
      <c r="U2505" s="33" t="e">
        <f>M2505/#REF!%</f>
        <v>#REF!</v>
      </c>
    </row>
    <row r="2506" spans="1:21" ht="13.8" hidden="1" x14ac:dyDescent="0.3">
      <c r="A2506" s="76"/>
      <c r="B2506" s="34" t="s">
        <v>224</v>
      </c>
      <c r="C2506" s="38" t="s">
        <v>324</v>
      </c>
      <c r="D2506" s="95"/>
      <c r="E2506" s="131">
        <f t="shared" si="375"/>
        <v>0</v>
      </c>
      <c r="F2506" s="95"/>
      <c r="G2506" s="95"/>
      <c r="H2506" s="95"/>
      <c r="I2506" s="131">
        <f t="shared" si="376"/>
        <v>0</v>
      </c>
      <c r="J2506" s="95"/>
      <c r="K2506" s="95"/>
      <c r="L2506" s="95"/>
      <c r="M2506" s="131">
        <f t="shared" si="377"/>
        <v>0</v>
      </c>
      <c r="N2506" s="95"/>
      <c r="O2506" s="95"/>
      <c r="P2506" s="95"/>
      <c r="Q2506" s="55" t="e">
        <f t="shared" si="378"/>
        <v>#DIV/0!</v>
      </c>
      <c r="R2506" s="55" t="e">
        <f t="shared" si="379"/>
        <v>#DIV/0!</v>
      </c>
      <c r="S2506" s="55" t="e">
        <f t="shared" si="380"/>
        <v>#DIV/0!</v>
      </c>
      <c r="T2506" s="55" t="e">
        <f t="shared" si="381"/>
        <v>#DIV/0!</v>
      </c>
      <c r="U2506" s="33" t="e">
        <f>M2506/#REF!%</f>
        <v>#REF!</v>
      </c>
    </row>
    <row r="2507" spans="1:21" ht="55.2" hidden="1" x14ac:dyDescent="0.3">
      <c r="A2507" s="76"/>
      <c r="B2507" s="34" t="s">
        <v>225</v>
      </c>
      <c r="C2507" s="38" t="s">
        <v>325</v>
      </c>
      <c r="D2507" s="95"/>
      <c r="E2507" s="131">
        <f t="shared" si="375"/>
        <v>0</v>
      </c>
      <c r="F2507" s="95"/>
      <c r="G2507" s="95"/>
      <c r="H2507" s="95"/>
      <c r="I2507" s="131">
        <f t="shared" si="376"/>
        <v>0</v>
      </c>
      <c r="J2507" s="95"/>
      <c r="K2507" s="95"/>
      <c r="L2507" s="95"/>
      <c r="M2507" s="131">
        <f t="shared" si="377"/>
        <v>0</v>
      </c>
      <c r="N2507" s="95"/>
      <c r="O2507" s="95"/>
      <c r="P2507" s="95"/>
      <c r="Q2507" s="55" t="e">
        <f t="shared" si="378"/>
        <v>#DIV/0!</v>
      </c>
      <c r="R2507" s="55" t="e">
        <f t="shared" si="379"/>
        <v>#DIV/0!</v>
      </c>
      <c r="S2507" s="55" t="e">
        <f t="shared" si="380"/>
        <v>#DIV/0!</v>
      </c>
      <c r="T2507" s="55" t="e">
        <f t="shared" si="381"/>
        <v>#DIV/0!</v>
      </c>
      <c r="U2507" s="33" t="e">
        <f>M2507/#REF!%</f>
        <v>#REF!</v>
      </c>
    </row>
    <row r="2508" spans="1:21" ht="55.2" hidden="1" x14ac:dyDescent="0.3">
      <c r="A2508" s="76"/>
      <c r="B2508" s="34" t="s">
        <v>226</v>
      </c>
      <c r="C2508" s="38" t="s">
        <v>326</v>
      </c>
      <c r="D2508" s="95"/>
      <c r="E2508" s="131">
        <f t="shared" si="375"/>
        <v>0</v>
      </c>
      <c r="F2508" s="95"/>
      <c r="G2508" s="95"/>
      <c r="H2508" s="95"/>
      <c r="I2508" s="131">
        <f t="shared" si="376"/>
        <v>0</v>
      </c>
      <c r="J2508" s="95"/>
      <c r="K2508" s="95"/>
      <c r="L2508" s="95"/>
      <c r="M2508" s="131">
        <f t="shared" si="377"/>
        <v>0</v>
      </c>
      <c r="N2508" s="95"/>
      <c r="O2508" s="95"/>
      <c r="P2508" s="95"/>
      <c r="Q2508" s="55" t="e">
        <f t="shared" si="378"/>
        <v>#DIV/0!</v>
      </c>
      <c r="R2508" s="55" t="e">
        <f t="shared" si="379"/>
        <v>#DIV/0!</v>
      </c>
      <c r="S2508" s="55" t="e">
        <f t="shared" si="380"/>
        <v>#DIV/0!</v>
      </c>
      <c r="T2508" s="55" t="e">
        <f t="shared" si="381"/>
        <v>#DIV/0!</v>
      </c>
      <c r="U2508" s="33" t="e">
        <f>M2508/#REF!%</f>
        <v>#REF!</v>
      </c>
    </row>
    <row r="2509" spans="1:21" ht="41.4" hidden="1" x14ac:dyDescent="0.3">
      <c r="A2509" s="76"/>
      <c r="B2509" s="34" t="s">
        <v>227</v>
      </c>
      <c r="C2509" s="39" t="s">
        <v>327</v>
      </c>
      <c r="D2509" s="95"/>
      <c r="E2509" s="131">
        <f t="shared" si="375"/>
        <v>0</v>
      </c>
      <c r="F2509" s="95"/>
      <c r="G2509" s="95"/>
      <c r="H2509" s="95"/>
      <c r="I2509" s="131">
        <f t="shared" si="376"/>
        <v>0</v>
      </c>
      <c r="J2509" s="95"/>
      <c r="K2509" s="95"/>
      <c r="L2509" s="95"/>
      <c r="M2509" s="131">
        <f t="shared" si="377"/>
        <v>0</v>
      </c>
      <c r="N2509" s="95"/>
      <c r="O2509" s="95"/>
      <c r="P2509" s="95"/>
      <c r="Q2509" s="55" t="e">
        <f t="shared" si="378"/>
        <v>#DIV/0!</v>
      </c>
      <c r="R2509" s="55" t="e">
        <f t="shared" si="379"/>
        <v>#DIV/0!</v>
      </c>
      <c r="S2509" s="55" t="e">
        <f t="shared" si="380"/>
        <v>#DIV/0!</v>
      </c>
      <c r="T2509" s="55" t="e">
        <f t="shared" si="381"/>
        <v>#DIV/0!</v>
      </c>
      <c r="U2509" s="33" t="e">
        <f>M2509/#REF!%</f>
        <v>#REF!</v>
      </c>
    </row>
    <row r="2510" spans="1:21" ht="27.6" hidden="1" x14ac:dyDescent="0.3">
      <c r="A2510" s="76"/>
      <c r="B2510" s="34" t="s">
        <v>228</v>
      </c>
      <c r="C2510" s="39" t="s">
        <v>328</v>
      </c>
      <c r="D2510" s="95"/>
      <c r="E2510" s="131">
        <f t="shared" si="375"/>
        <v>0</v>
      </c>
      <c r="F2510" s="95"/>
      <c r="G2510" s="95"/>
      <c r="H2510" s="95"/>
      <c r="I2510" s="131">
        <f t="shared" si="376"/>
        <v>0</v>
      </c>
      <c r="J2510" s="95"/>
      <c r="K2510" s="95"/>
      <c r="L2510" s="95"/>
      <c r="M2510" s="131">
        <f t="shared" si="377"/>
        <v>0</v>
      </c>
      <c r="N2510" s="95"/>
      <c r="O2510" s="95"/>
      <c r="P2510" s="95"/>
      <c r="Q2510" s="55" t="e">
        <f t="shared" si="378"/>
        <v>#DIV/0!</v>
      </c>
      <c r="R2510" s="55" t="e">
        <f t="shared" si="379"/>
        <v>#DIV/0!</v>
      </c>
      <c r="S2510" s="55" t="e">
        <f t="shared" si="380"/>
        <v>#DIV/0!</v>
      </c>
      <c r="T2510" s="55" t="e">
        <f t="shared" si="381"/>
        <v>#DIV/0!</v>
      </c>
      <c r="U2510" s="33" t="e">
        <f>M2510/#REF!%</f>
        <v>#REF!</v>
      </c>
    </row>
    <row r="2511" spans="1:21" ht="27.6" hidden="1" x14ac:dyDescent="0.3">
      <c r="A2511" s="76"/>
      <c r="B2511" s="34" t="s">
        <v>229</v>
      </c>
      <c r="C2511" s="39" t="s">
        <v>329</v>
      </c>
      <c r="D2511" s="95"/>
      <c r="E2511" s="131">
        <f t="shared" si="375"/>
        <v>0</v>
      </c>
      <c r="F2511" s="95"/>
      <c r="G2511" s="95"/>
      <c r="H2511" s="95"/>
      <c r="I2511" s="131">
        <f t="shared" si="376"/>
        <v>0</v>
      </c>
      <c r="J2511" s="95"/>
      <c r="K2511" s="95"/>
      <c r="L2511" s="95"/>
      <c r="M2511" s="131">
        <f t="shared" si="377"/>
        <v>0</v>
      </c>
      <c r="N2511" s="95"/>
      <c r="O2511" s="95"/>
      <c r="P2511" s="95"/>
      <c r="Q2511" s="55" t="e">
        <f t="shared" si="378"/>
        <v>#DIV/0!</v>
      </c>
      <c r="R2511" s="55" t="e">
        <f t="shared" si="379"/>
        <v>#DIV/0!</v>
      </c>
      <c r="S2511" s="55" t="e">
        <f t="shared" si="380"/>
        <v>#DIV/0!</v>
      </c>
      <c r="T2511" s="55" t="e">
        <f t="shared" si="381"/>
        <v>#DIV/0!</v>
      </c>
      <c r="U2511" s="33" t="e">
        <f>M2511/#REF!%</f>
        <v>#REF!</v>
      </c>
    </row>
    <row r="2512" spans="1:21" ht="55.2" hidden="1" x14ac:dyDescent="0.3">
      <c r="A2512" s="76"/>
      <c r="B2512" s="34" t="s">
        <v>230</v>
      </c>
      <c r="C2512" s="39" t="s">
        <v>330</v>
      </c>
      <c r="D2512" s="95"/>
      <c r="E2512" s="131">
        <f t="shared" si="375"/>
        <v>0</v>
      </c>
      <c r="F2512" s="95"/>
      <c r="G2512" s="95"/>
      <c r="H2512" s="95"/>
      <c r="I2512" s="131">
        <f t="shared" si="376"/>
        <v>0</v>
      </c>
      <c r="J2512" s="95"/>
      <c r="K2512" s="95"/>
      <c r="L2512" s="95"/>
      <c r="M2512" s="131">
        <f t="shared" si="377"/>
        <v>0</v>
      </c>
      <c r="N2512" s="95"/>
      <c r="O2512" s="95"/>
      <c r="P2512" s="95"/>
      <c r="Q2512" s="55" t="e">
        <f t="shared" si="378"/>
        <v>#DIV/0!</v>
      </c>
      <c r="R2512" s="55" t="e">
        <f t="shared" si="379"/>
        <v>#DIV/0!</v>
      </c>
      <c r="S2512" s="55" t="e">
        <f t="shared" si="380"/>
        <v>#DIV/0!</v>
      </c>
      <c r="T2512" s="55" t="e">
        <f t="shared" si="381"/>
        <v>#DIV/0!</v>
      </c>
      <c r="U2512" s="33" t="e">
        <f>M2512/#REF!%</f>
        <v>#REF!</v>
      </c>
    </row>
    <row r="2513" spans="1:21" ht="55.2" hidden="1" x14ac:dyDescent="0.3">
      <c r="A2513" s="76"/>
      <c r="B2513" s="34" t="s">
        <v>231</v>
      </c>
      <c r="C2513" s="39" t="s">
        <v>331</v>
      </c>
      <c r="D2513" s="95"/>
      <c r="E2513" s="131">
        <f t="shared" si="375"/>
        <v>0</v>
      </c>
      <c r="F2513" s="95"/>
      <c r="G2513" s="95"/>
      <c r="H2513" s="95"/>
      <c r="I2513" s="131">
        <f t="shared" si="376"/>
        <v>0</v>
      </c>
      <c r="J2513" s="95"/>
      <c r="K2513" s="95"/>
      <c r="L2513" s="95"/>
      <c r="M2513" s="131">
        <f t="shared" si="377"/>
        <v>0</v>
      </c>
      <c r="N2513" s="95"/>
      <c r="O2513" s="95"/>
      <c r="P2513" s="95"/>
      <c r="Q2513" s="55" t="e">
        <f t="shared" si="378"/>
        <v>#DIV/0!</v>
      </c>
      <c r="R2513" s="55" t="e">
        <f t="shared" si="379"/>
        <v>#DIV/0!</v>
      </c>
      <c r="S2513" s="55" t="e">
        <f t="shared" si="380"/>
        <v>#DIV/0!</v>
      </c>
      <c r="T2513" s="55" t="e">
        <f t="shared" si="381"/>
        <v>#DIV/0!</v>
      </c>
      <c r="U2513" s="33" t="e">
        <f>M2513/#REF!%</f>
        <v>#REF!</v>
      </c>
    </row>
    <row r="2514" spans="1:21" ht="82.8" hidden="1" x14ac:dyDescent="0.3">
      <c r="A2514" s="76"/>
      <c r="B2514" s="34" t="s">
        <v>232</v>
      </c>
      <c r="C2514" s="39" t="s">
        <v>332</v>
      </c>
      <c r="D2514" s="95"/>
      <c r="E2514" s="131">
        <f t="shared" si="375"/>
        <v>0</v>
      </c>
      <c r="F2514" s="95"/>
      <c r="G2514" s="95"/>
      <c r="H2514" s="95"/>
      <c r="I2514" s="131">
        <f t="shared" si="376"/>
        <v>0</v>
      </c>
      <c r="J2514" s="95"/>
      <c r="K2514" s="95"/>
      <c r="L2514" s="95"/>
      <c r="M2514" s="131">
        <f t="shared" si="377"/>
        <v>0</v>
      </c>
      <c r="N2514" s="95"/>
      <c r="O2514" s="95"/>
      <c r="P2514" s="95"/>
      <c r="Q2514" s="55" t="e">
        <f t="shared" si="378"/>
        <v>#DIV/0!</v>
      </c>
      <c r="R2514" s="55" t="e">
        <f t="shared" si="379"/>
        <v>#DIV/0!</v>
      </c>
      <c r="S2514" s="55" t="e">
        <f t="shared" si="380"/>
        <v>#DIV/0!</v>
      </c>
      <c r="T2514" s="55" t="e">
        <f t="shared" si="381"/>
        <v>#DIV/0!</v>
      </c>
      <c r="U2514" s="33" t="e">
        <f>M2514/#REF!%</f>
        <v>#REF!</v>
      </c>
    </row>
    <row r="2515" spans="1:21" ht="41.4" hidden="1" x14ac:dyDescent="0.3">
      <c r="A2515" s="76"/>
      <c r="B2515" s="34" t="s">
        <v>233</v>
      </c>
      <c r="C2515" s="38" t="s">
        <v>333</v>
      </c>
      <c r="D2515" s="95"/>
      <c r="E2515" s="131">
        <f t="shared" si="375"/>
        <v>0</v>
      </c>
      <c r="F2515" s="95"/>
      <c r="G2515" s="95"/>
      <c r="H2515" s="95"/>
      <c r="I2515" s="131">
        <f t="shared" si="376"/>
        <v>0</v>
      </c>
      <c r="J2515" s="95"/>
      <c r="K2515" s="95"/>
      <c r="L2515" s="95"/>
      <c r="M2515" s="131">
        <f t="shared" si="377"/>
        <v>0</v>
      </c>
      <c r="N2515" s="95"/>
      <c r="O2515" s="95"/>
      <c r="P2515" s="95"/>
      <c r="Q2515" s="55" t="e">
        <f t="shared" si="378"/>
        <v>#DIV/0!</v>
      </c>
      <c r="R2515" s="55" t="e">
        <f t="shared" si="379"/>
        <v>#DIV/0!</v>
      </c>
      <c r="S2515" s="55" t="e">
        <f t="shared" si="380"/>
        <v>#DIV/0!</v>
      </c>
      <c r="T2515" s="55" t="e">
        <f t="shared" si="381"/>
        <v>#DIV/0!</v>
      </c>
      <c r="U2515" s="33" t="e">
        <f>M2515/#REF!%</f>
        <v>#REF!</v>
      </c>
    </row>
    <row r="2516" spans="1:21" ht="41.4" hidden="1" x14ac:dyDescent="0.3">
      <c r="A2516" s="76"/>
      <c r="B2516" s="34" t="s">
        <v>234</v>
      </c>
      <c r="C2516" s="38" t="s">
        <v>334</v>
      </c>
      <c r="D2516" s="95"/>
      <c r="E2516" s="131">
        <f t="shared" si="375"/>
        <v>0</v>
      </c>
      <c r="F2516" s="95"/>
      <c r="G2516" s="95"/>
      <c r="H2516" s="95"/>
      <c r="I2516" s="131">
        <f t="shared" si="376"/>
        <v>0</v>
      </c>
      <c r="J2516" s="95"/>
      <c r="K2516" s="95"/>
      <c r="L2516" s="95"/>
      <c r="M2516" s="131">
        <f t="shared" si="377"/>
        <v>0</v>
      </c>
      <c r="N2516" s="95"/>
      <c r="O2516" s="95"/>
      <c r="P2516" s="95"/>
      <c r="Q2516" s="55" t="e">
        <f t="shared" si="378"/>
        <v>#DIV/0!</v>
      </c>
      <c r="R2516" s="55" t="e">
        <f t="shared" si="379"/>
        <v>#DIV/0!</v>
      </c>
      <c r="S2516" s="55" t="e">
        <f t="shared" si="380"/>
        <v>#DIV/0!</v>
      </c>
      <c r="T2516" s="55" t="e">
        <f t="shared" si="381"/>
        <v>#DIV/0!</v>
      </c>
      <c r="U2516" s="33" t="e">
        <f>M2516/#REF!%</f>
        <v>#REF!</v>
      </c>
    </row>
    <row r="2517" spans="1:21" ht="27.6" hidden="1" x14ac:dyDescent="0.3">
      <c r="A2517" s="76"/>
      <c r="B2517" s="34" t="s">
        <v>235</v>
      </c>
      <c r="C2517" s="39" t="s">
        <v>335</v>
      </c>
      <c r="D2517" s="95"/>
      <c r="E2517" s="131">
        <f t="shared" si="375"/>
        <v>0</v>
      </c>
      <c r="F2517" s="95"/>
      <c r="G2517" s="95"/>
      <c r="H2517" s="95"/>
      <c r="I2517" s="131">
        <f t="shared" si="376"/>
        <v>0</v>
      </c>
      <c r="J2517" s="95"/>
      <c r="K2517" s="95"/>
      <c r="L2517" s="95"/>
      <c r="M2517" s="131">
        <f t="shared" si="377"/>
        <v>0</v>
      </c>
      <c r="N2517" s="95"/>
      <c r="O2517" s="95"/>
      <c r="P2517" s="95"/>
      <c r="Q2517" s="55" t="e">
        <f t="shared" si="378"/>
        <v>#DIV/0!</v>
      </c>
      <c r="R2517" s="55" t="e">
        <f t="shared" si="379"/>
        <v>#DIV/0!</v>
      </c>
      <c r="S2517" s="55" t="e">
        <f t="shared" si="380"/>
        <v>#DIV/0!</v>
      </c>
      <c r="T2517" s="55" t="e">
        <f t="shared" si="381"/>
        <v>#DIV/0!</v>
      </c>
      <c r="U2517" s="33" t="e">
        <f>M2517/#REF!%</f>
        <v>#REF!</v>
      </c>
    </row>
    <row r="2518" spans="1:21" ht="55.2" hidden="1" x14ac:dyDescent="0.3">
      <c r="A2518" s="76"/>
      <c r="B2518" s="34" t="s">
        <v>236</v>
      </c>
      <c r="C2518" s="39" t="s">
        <v>336</v>
      </c>
      <c r="D2518" s="95"/>
      <c r="E2518" s="131">
        <f t="shared" ref="E2518:E2581" si="382">F2518+G2518</f>
        <v>0</v>
      </c>
      <c r="F2518" s="95"/>
      <c r="G2518" s="95"/>
      <c r="H2518" s="95"/>
      <c r="I2518" s="131">
        <f t="shared" ref="I2518:I2581" si="383">J2518+K2518</f>
        <v>0</v>
      </c>
      <c r="J2518" s="95"/>
      <c r="K2518" s="95"/>
      <c r="L2518" s="95"/>
      <c r="M2518" s="131">
        <f t="shared" ref="M2518:M2581" si="384">N2518+O2518</f>
        <v>0</v>
      </c>
      <c r="N2518" s="95"/>
      <c r="O2518" s="95"/>
      <c r="P2518" s="95"/>
      <c r="Q2518" s="55" t="e">
        <f t="shared" ref="Q2518:Q2581" si="385">M2518/I2518*100</f>
        <v>#DIV/0!</v>
      </c>
      <c r="R2518" s="55" t="e">
        <f t="shared" ref="R2518:R2581" si="386">N2518/J2518*100</f>
        <v>#DIV/0!</v>
      </c>
      <c r="S2518" s="55" t="e">
        <f t="shared" ref="S2518:S2581" si="387">O2518/K2518*100</f>
        <v>#DIV/0!</v>
      </c>
      <c r="T2518" s="55" t="e">
        <f t="shared" ref="T2518:T2581" si="388">P2518/L2518*100</f>
        <v>#DIV/0!</v>
      </c>
      <c r="U2518" s="33" t="e">
        <f>M2518/#REF!%</f>
        <v>#REF!</v>
      </c>
    </row>
    <row r="2519" spans="1:21" ht="27.6" hidden="1" x14ac:dyDescent="0.3">
      <c r="A2519" s="76"/>
      <c r="B2519" s="34" t="s">
        <v>237</v>
      </c>
      <c r="C2519" s="39" t="s">
        <v>337</v>
      </c>
      <c r="D2519" s="95"/>
      <c r="E2519" s="131">
        <f t="shared" si="382"/>
        <v>0</v>
      </c>
      <c r="F2519" s="95"/>
      <c r="G2519" s="95"/>
      <c r="H2519" s="95"/>
      <c r="I2519" s="131">
        <f t="shared" si="383"/>
        <v>0</v>
      </c>
      <c r="J2519" s="95"/>
      <c r="K2519" s="95"/>
      <c r="L2519" s="95"/>
      <c r="M2519" s="131">
        <f t="shared" si="384"/>
        <v>0</v>
      </c>
      <c r="N2519" s="95"/>
      <c r="O2519" s="95"/>
      <c r="P2519" s="95"/>
      <c r="Q2519" s="55" t="e">
        <f t="shared" si="385"/>
        <v>#DIV/0!</v>
      </c>
      <c r="R2519" s="55" t="e">
        <f t="shared" si="386"/>
        <v>#DIV/0!</v>
      </c>
      <c r="S2519" s="55" t="e">
        <f t="shared" si="387"/>
        <v>#DIV/0!</v>
      </c>
      <c r="T2519" s="55" t="e">
        <f t="shared" si="388"/>
        <v>#DIV/0!</v>
      </c>
      <c r="U2519" s="33" t="e">
        <f>M2519/#REF!%</f>
        <v>#REF!</v>
      </c>
    </row>
    <row r="2520" spans="1:21" ht="82.8" hidden="1" x14ac:dyDescent="0.3">
      <c r="A2520" s="76"/>
      <c r="B2520" s="34" t="s">
        <v>238</v>
      </c>
      <c r="C2520" s="39" t="s">
        <v>338</v>
      </c>
      <c r="D2520" s="95"/>
      <c r="E2520" s="131">
        <f t="shared" si="382"/>
        <v>0</v>
      </c>
      <c r="F2520" s="95"/>
      <c r="G2520" s="95"/>
      <c r="H2520" s="95"/>
      <c r="I2520" s="131">
        <f t="shared" si="383"/>
        <v>0</v>
      </c>
      <c r="J2520" s="95"/>
      <c r="K2520" s="95"/>
      <c r="L2520" s="95"/>
      <c r="M2520" s="131">
        <f t="shared" si="384"/>
        <v>0</v>
      </c>
      <c r="N2520" s="95"/>
      <c r="O2520" s="95"/>
      <c r="P2520" s="95"/>
      <c r="Q2520" s="55" t="e">
        <f t="shared" si="385"/>
        <v>#DIV/0!</v>
      </c>
      <c r="R2520" s="55" t="e">
        <f t="shared" si="386"/>
        <v>#DIV/0!</v>
      </c>
      <c r="S2520" s="55" t="e">
        <f t="shared" si="387"/>
        <v>#DIV/0!</v>
      </c>
      <c r="T2520" s="55" t="e">
        <f t="shared" si="388"/>
        <v>#DIV/0!</v>
      </c>
      <c r="U2520" s="33" t="e">
        <f>M2520/#REF!%</f>
        <v>#REF!</v>
      </c>
    </row>
    <row r="2521" spans="1:21" ht="27.6" hidden="1" x14ac:dyDescent="0.3">
      <c r="A2521" s="76"/>
      <c r="B2521" s="34" t="s">
        <v>239</v>
      </c>
      <c r="C2521" s="39" t="s">
        <v>339</v>
      </c>
      <c r="D2521" s="95"/>
      <c r="E2521" s="131">
        <f t="shared" si="382"/>
        <v>0</v>
      </c>
      <c r="F2521" s="95"/>
      <c r="G2521" s="95"/>
      <c r="H2521" s="95"/>
      <c r="I2521" s="131">
        <f t="shared" si="383"/>
        <v>0</v>
      </c>
      <c r="J2521" s="95"/>
      <c r="K2521" s="95"/>
      <c r="L2521" s="95"/>
      <c r="M2521" s="131">
        <f t="shared" si="384"/>
        <v>0</v>
      </c>
      <c r="N2521" s="95"/>
      <c r="O2521" s="95"/>
      <c r="P2521" s="95"/>
      <c r="Q2521" s="55" t="e">
        <f t="shared" si="385"/>
        <v>#DIV/0!</v>
      </c>
      <c r="R2521" s="55" t="e">
        <f t="shared" si="386"/>
        <v>#DIV/0!</v>
      </c>
      <c r="S2521" s="55" t="e">
        <f t="shared" si="387"/>
        <v>#DIV/0!</v>
      </c>
      <c r="T2521" s="55" t="e">
        <f t="shared" si="388"/>
        <v>#DIV/0!</v>
      </c>
      <c r="U2521" s="33" t="e">
        <f>M2521/#REF!%</f>
        <v>#REF!</v>
      </c>
    </row>
    <row r="2522" spans="1:21" ht="82.8" hidden="1" x14ac:dyDescent="0.3">
      <c r="A2522" s="76"/>
      <c r="B2522" s="34" t="s">
        <v>240</v>
      </c>
      <c r="C2522" s="39" t="s">
        <v>340</v>
      </c>
      <c r="D2522" s="95"/>
      <c r="E2522" s="131">
        <f t="shared" si="382"/>
        <v>0</v>
      </c>
      <c r="F2522" s="95"/>
      <c r="G2522" s="95"/>
      <c r="H2522" s="95"/>
      <c r="I2522" s="131">
        <f t="shared" si="383"/>
        <v>0</v>
      </c>
      <c r="J2522" s="95"/>
      <c r="K2522" s="95"/>
      <c r="L2522" s="95"/>
      <c r="M2522" s="131">
        <f t="shared" si="384"/>
        <v>0</v>
      </c>
      <c r="N2522" s="95"/>
      <c r="O2522" s="95"/>
      <c r="P2522" s="95"/>
      <c r="Q2522" s="55" t="e">
        <f t="shared" si="385"/>
        <v>#DIV/0!</v>
      </c>
      <c r="R2522" s="55" t="e">
        <f t="shared" si="386"/>
        <v>#DIV/0!</v>
      </c>
      <c r="S2522" s="55" t="e">
        <f t="shared" si="387"/>
        <v>#DIV/0!</v>
      </c>
      <c r="T2522" s="55" t="e">
        <f t="shared" si="388"/>
        <v>#DIV/0!</v>
      </c>
      <c r="U2522" s="33" t="e">
        <f>M2522/#REF!%</f>
        <v>#REF!</v>
      </c>
    </row>
    <row r="2523" spans="1:21" ht="27.6" hidden="1" x14ac:dyDescent="0.3">
      <c r="A2523" s="76"/>
      <c r="B2523" s="34" t="s">
        <v>241</v>
      </c>
      <c r="C2523" s="39" t="s">
        <v>341</v>
      </c>
      <c r="D2523" s="95"/>
      <c r="E2523" s="131">
        <f t="shared" si="382"/>
        <v>0</v>
      </c>
      <c r="F2523" s="95"/>
      <c r="G2523" s="95"/>
      <c r="H2523" s="95"/>
      <c r="I2523" s="131">
        <f t="shared" si="383"/>
        <v>0</v>
      </c>
      <c r="J2523" s="95"/>
      <c r="K2523" s="95"/>
      <c r="L2523" s="95"/>
      <c r="M2523" s="131">
        <f t="shared" si="384"/>
        <v>0</v>
      </c>
      <c r="N2523" s="95"/>
      <c r="O2523" s="95"/>
      <c r="P2523" s="95"/>
      <c r="Q2523" s="55" t="e">
        <f t="shared" si="385"/>
        <v>#DIV/0!</v>
      </c>
      <c r="R2523" s="55" t="e">
        <f t="shared" si="386"/>
        <v>#DIV/0!</v>
      </c>
      <c r="S2523" s="55" t="e">
        <f t="shared" si="387"/>
        <v>#DIV/0!</v>
      </c>
      <c r="T2523" s="55" t="e">
        <f t="shared" si="388"/>
        <v>#DIV/0!</v>
      </c>
      <c r="U2523" s="33" t="e">
        <f>M2523/#REF!%</f>
        <v>#REF!</v>
      </c>
    </row>
    <row r="2524" spans="1:21" ht="27.6" hidden="1" x14ac:dyDescent="0.3">
      <c r="A2524" s="76"/>
      <c r="B2524" s="34" t="s">
        <v>242</v>
      </c>
      <c r="C2524" s="39" t="s">
        <v>342</v>
      </c>
      <c r="D2524" s="95"/>
      <c r="E2524" s="131">
        <f t="shared" si="382"/>
        <v>0</v>
      </c>
      <c r="F2524" s="95"/>
      <c r="G2524" s="95"/>
      <c r="H2524" s="95"/>
      <c r="I2524" s="131">
        <f t="shared" si="383"/>
        <v>0</v>
      </c>
      <c r="J2524" s="95"/>
      <c r="K2524" s="95"/>
      <c r="L2524" s="95"/>
      <c r="M2524" s="131">
        <f t="shared" si="384"/>
        <v>0</v>
      </c>
      <c r="N2524" s="95"/>
      <c r="O2524" s="95"/>
      <c r="P2524" s="95"/>
      <c r="Q2524" s="55" t="e">
        <f t="shared" si="385"/>
        <v>#DIV/0!</v>
      </c>
      <c r="R2524" s="55" t="e">
        <f t="shared" si="386"/>
        <v>#DIV/0!</v>
      </c>
      <c r="S2524" s="55" t="e">
        <f t="shared" si="387"/>
        <v>#DIV/0!</v>
      </c>
      <c r="T2524" s="55" t="e">
        <f t="shared" si="388"/>
        <v>#DIV/0!</v>
      </c>
      <c r="U2524" s="33" t="e">
        <f>M2524/#REF!%</f>
        <v>#REF!</v>
      </c>
    </row>
    <row r="2525" spans="1:21" ht="27.6" hidden="1" x14ac:dyDescent="0.3">
      <c r="A2525" s="76"/>
      <c r="B2525" s="34" t="s">
        <v>243</v>
      </c>
      <c r="C2525" s="39" t="s">
        <v>343</v>
      </c>
      <c r="D2525" s="95"/>
      <c r="E2525" s="131">
        <f t="shared" si="382"/>
        <v>0</v>
      </c>
      <c r="F2525" s="95"/>
      <c r="G2525" s="95"/>
      <c r="H2525" s="95"/>
      <c r="I2525" s="131">
        <f t="shared" si="383"/>
        <v>0</v>
      </c>
      <c r="J2525" s="95"/>
      <c r="K2525" s="95"/>
      <c r="L2525" s="95"/>
      <c r="M2525" s="131">
        <f t="shared" si="384"/>
        <v>0</v>
      </c>
      <c r="N2525" s="95"/>
      <c r="O2525" s="95"/>
      <c r="P2525" s="95"/>
      <c r="Q2525" s="55" t="e">
        <f t="shared" si="385"/>
        <v>#DIV/0!</v>
      </c>
      <c r="R2525" s="55" t="e">
        <f t="shared" si="386"/>
        <v>#DIV/0!</v>
      </c>
      <c r="S2525" s="55" t="e">
        <f t="shared" si="387"/>
        <v>#DIV/0!</v>
      </c>
      <c r="T2525" s="55" t="e">
        <f t="shared" si="388"/>
        <v>#DIV/0!</v>
      </c>
      <c r="U2525" s="33" t="e">
        <f>M2525/#REF!%</f>
        <v>#REF!</v>
      </c>
    </row>
    <row r="2526" spans="1:21" ht="27.6" hidden="1" x14ac:dyDescent="0.3">
      <c r="A2526" s="76"/>
      <c r="B2526" s="34" t="s">
        <v>244</v>
      </c>
      <c r="C2526" s="39" t="s">
        <v>344</v>
      </c>
      <c r="D2526" s="95"/>
      <c r="E2526" s="131">
        <f t="shared" si="382"/>
        <v>0</v>
      </c>
      <c r="F2526" s="95"/>
      <c r="G2526" s="95"/>
      <c r="H2526" s="95"/>
      <c r="I2526" s="131">
        <f t="shared" si="383"/>
        <v>0</v>
      </c>
      <c r="J2526" s="95"/>
      <c r="K2526" s="95"/>
      <c r="L2526" s="95"/>
      <c r="M2526" s="131">
        <f t="shared" si="384"/>
        <v>0</v>
      </c>
      <c r="N2526" s="95"/>
      <c r="O2526" s="95"/>
      <c r="P2526" s="95"/>
      <c r="Q2526" s="55" t="e">
        <f t="shared" si="385"/>
        <v>#DIV/0!</v>
      </c>
      <c r="R2526" s="55" t="e">
        <f t="shared" si="386"/>
        <v>#DIV/0!</v>
      </c>
      <c r="S2526" s="55" t="e">
        <f t="shared" si="387"/>
        <v>#DIV/0!</v>
      </c>
      <c r="T2526" s="55" t="e">
        <f t="shared" si="388"/>
        <v>#DIV/0!</v>
      </c>
      <c r="U2526" s="33" t="e">
        <f>M2526/#REF!%</f>
        <v>#REF!</v>
      </c>
    </row>
    <row r="2527" spans="1:21" ht="27.6" hidden="1" x14ac:dyDescent="0.3">
      <c r="A2527" s="76"/>
      <c r="B2527" s="34" t="s">
        <v>245</v>
      </c>
      <c r="C2527" s="39" t="s">
        <v>345</v>
      </c>
      <c r="D2527" s="95"/>
      <c r="E2527" s="131">
        <f t="shared" si="382"/>
        <v>0</v>
      </c>
      <c r="F2527" s="95"/>
      <c r="G2527" s="95"/>
      <c r="H2527" s="95"/>
      <c r="I2527" s="131">
        <f t="shared" si="383"/>
        <v>0</v>
      </c>
      <c r="J2527" s="95"/>
      <c r="K2527" s="95"/>
      <c r="L2527" s="95"/>
      <c r="M2527" s="131">
        <f t="shared" si="384"/>
        <v>0</v>
      </c>
      <c r="N2527" s="95"/>
      <c r="O2527" s="95"/>
      <c r="P2527" s="95"/>
      <c r="Q2527" s="55" t="e">
        <f t="shared" si="385"/>
        <v>#DIV/0!</v>
      </c>
      <c r="R2527" s="55" t="e">
        <f t="shared" si="386"/>
        <v>#DIV/0!</v>
      </c>
      <c r="S2527" s="55" t="e">
        <f t="shared" si="387"/>
        <v>#DIV/0!</v>
      </c>
      <c r="T2527" s="55" t="e">
        <f t="shared" si="388"/>
        <v>#DIV/0!</v>
      </c>
      <c r="U2527" s="33" t="e">
        <f>M2527/#REF!%</f>
        <v>#REF!</v>
      </c>
    </row>
    <row r="2528" spans="1:21" ht="69" hidden="1" x14ac:dyDescent="0.3">
      <c r="A2528" s="76"/>
      <c r="B2528" s="34" t="s">
        <v>246</v>
      </c>
      <c r="C2528" s="39" t="s">
        <v>346</v>
      </c>
      <c r="D2528" s="95"/>
      <c r="E2528" s="131">
        <f t="shared" si="382"/>
        <v>0</v>
      </c>
      <c r="F2528" s="95"/>
      <c r="G2528" s="95"/>
      <c r="H2528" s="95"/>
      <c r="I2528" s="131">
        <f t="shared" si="383"/>
        <v>0</v>
      </c>
      <c r="J2528" s="95"/>
      <c r="K2528" s="95"/>
      <c r="L2528" s="95"/>
      <c r="M2528" s="131">
        <f t="shared" si="384"/>
        <v>0</v>
      </c>
      <c r="N2528" s="95"/>
      <c r="O2528" s="95"/>
      <c r="P2528" s="95"/>
      <c r="Q2528" s="55" t="e">
        <f t="shared" si="385"/>
        <v>#DIV/0!</v>
      </c>
      <c r="R2528" s="55" t="e">
        <f t="shared" si="386"/>
        <v>#DIV/0!</v>
      </c>
      <c r="S2528" s="55" t="e">
        <f t="shared" si="387"/>
        <v>#DIV/0!</v>
      </c>
      <c r="T2528" s="55" t="e">
        <f t="shared" si="388"/>
        <v>#DIV/0!</v>
      </c>
      <c r="U2528" s="33" t="e">
        <f>M2528/#REF!%</f>
        <v>#REF!</v>
      </c>
    </row>
    <row r="2529" spans="1:21" ht="13.8" hidden="1" x14ac:dyDescent="0.3">
      <c r="A2529" s="76"/>
      <c r="B2529" s="34" t="s">
        <v>247</v>
      </c>
      <c r="C2529" s="37" t="s">
        <v>347</v>
      </c>
      <c r="D2529" s="95"/>
      <c r="E2529" s="131">
        <f t="shared" si="382"/>
        <v>0</v>
      </c>
      <c r="F2529" s="95"/>
      <c r="G2529" s="95"/>
      <c r="H2529" s="95"/>
      <c r="I2529" s="131">
        <f t="shared" si="383"/>
        <v>0</v>
      </c>
      <c r="J2529" s="95"/>
      <c r="K2529" s="95"/>
      <c r="L2529" s="95"/>
      <c r="M2529" s="131">
        <f t="shared" si="384"/>
        <v>0</v>
      </c>
      <c r="N2529" s="95"/>
      <c r="O2529" s="95"/>
      <c r="P2529" s="95"/>
      <c r="Q2529" s="55" t="e">
        <f t="shared" si="385"/>
        <v>#DIV/0!</v>
      </c>
      <c r="R2529" s="55" t="e">
        <f t="shared" si="386"/>
        <v>#DIV/0!</v>
      </c>
      <c r="S2529" s="55" t="e">
        <f t="shared" si="387"/>
        <v>#DIV/0!</v>
      </c>
      <c r="T2529" s="55" t="e">
        <f t="shared" si="388"/>
        <v>#DIV/0!</v>
      </c>
      <c r="U2529" s="33" t="e">
        <f>M2529/#REF!%</f>
        <v>#REF!</v>
      </c>
    </row>
    <row r="2530" spans="1:21" ht="13.8" hidden="1" x14ac:dyDescent="0.3">
      <c r="A2530" s="76"/>
      <c r="B2530" s="34" t="s">
        <v>251</v>
      </c>
      <c r="C2530" s="37" t="s">
        <v>348</v>
      </c>
      <c r="D2530" s="95"/>
      <c r="E2530" s="131">
        <f t="shared" si="382"/>
        <v>0</v>
      </c>
      <c r="F2530" s="95"/>
      <c r="G2530" s="95"/>
      <c r="H2530" s="95"/>
      <c r="I2530" s="131">
        <f t="shared" si="383"/>
        <v>0</v>
      </c>
      <c r="J2530" s="95"/>
      <c r="K2530" s="95"/>
      <c r="L2530" s="95"/>
      <c r="M2530" s="131">
        <f t="shared" si="384"/>
        <v>0</v>
      </c>
      <c r="N2530" s="95"/>
      <c r="O2530" s="95"/>
      <c r="P2530" s="95"/>
      <c r="Q2530" s="55" t="e">
        <f t="shared" si="385"/>
        <v>#DIV/0!</v>
      </c>
      <c r="R2530" s="55" t="e">
        <f t="shared" si="386"/>
        <v>#DIV/0!</v>
      </c>
      <c r="S2530" s="55" t="e">
        <f t="shared" si="387"/>
        <v>#DIV/0!</v>
      </c>
      <c r="T2530" s="55" t="e">
        <f t="shared" si="388"/>
        <v>#DIV/0!</v>
      </c>
      <c r="U2530" s="33" t="e">
        <f>M2530/#REF!%</f>
        <v>#REF!</v>
      </c>
    </row>
    <row r="2531" spans="1:21" ht="13.8" hidden="1" x14ac:dyDescent="0.3">
      <c r="A2531" s="76"/>
      <c r="B2531" s="34" t="s">
        <v>252</v>
      </c>
      <c r="C2531" s="38" t="s">
        <v>349</v>
      </c>
      <c r="D2531" s="95"/>
      <c r="E2531" s="131">
        <f t="shared" si="382"/>
        <v>0</v>
      </c>
      <c r="F2531" s="95"/>
      <c r="G2531" s="95"/>
      <c r="H2531" s="95"/>
      <c r="I2531" s="131">
        <f t="shared" si="383"/>
        <v>0</v>
      </c>
      <c r="J2531" s="95"/>
      <c r="K2531" s="95"/>
      <c r="L2531" s="95"/>
      <c r="M2531" s="131">
        <f t="shared" si="384"/>
        <v>0</v>
      </c>
      <c r="N2531" s="95"/>
      <c r="O2531" s="95"/>
      <c r="P2531" s="95"/>
      <c r="Q2531" s="55" t="e">
        <f t="shared" si="385"/>
        <v>#DIV/0!</v>
      </c>
      <c r="R2531" s="55" t="e">
        <f t="shared" si="386"/>
        <v>#DIV/0!</v>
      </c>
      <c r="S2531" s="55" t="e">
        <f t="shared" si="387"/>
        <v>#DIV/0!</v>
      </c>
      <c r="T2531" s="55" t="e">
        <f t="shared" si="388"/>
        <v>#DIV/0!</v>
      </c>
      <c r="U2531" s="33" t="e">
        <f>M2531/#REF!%</f>
        <v>#REF!</v>
      </c>
    </row>
    <row r="2532" spans="1:21" ht="27.6" hidden="1" x14ac:dyDescent="0.3">
      <c r="A2532" s="76"/>
      <c r="B2532" s="34" t="s">
        <v>253</v>
      </c>
      <c r="C2532" s="39" t="s">
        <v>350</v>
      </c>
      <c r="D2532" s="95"/>
      <c r="E2532" s="131">
        <f t="shared" si="382"/>
        <v>0</v>
      </c>
      <c r="F2532" s="95"/>
      <c r="G2532" s="95"/>
      <c r="H2532" s="95"/>
      <c r="I2532" s="131">
        <f t="shared" si="383"/>
        <v>0</v>
      </c>
      <c r="J2532" s="95"/>
      <c r="K2532" s="95"/>
      <c r="L2532" s="95"/>
      <c r="M2532" s="131">
        <f t="shared" si="384"/>
        <v>0</v>
      </c>
      <c r="N2532" s="95"/>
      <c r="O2532" s="95"/>
      <c r="P2532" s="95"/>
      <c r="Q2532" s="55" t="e">
        <f t="shared" si="385"/>
        <v>#DIV/0!</v>
      </c>
      <c r="R2532" s="55" t="e">
        <f t="shared" si="386"/>
        <v>#DIV/0!</v>
      </c>
      <c r="S2532" s="55" t="e">
        <f t="shared" si="387"/>
        <v>#DIV/0!</v>
      </c>
      <c r="T2532" s="55" t="e">
        <f t="shared" si="388"/>
        <v>#DIV/0!</v>
      </c>
      <c r="U2532" s="33" t="e">
        <f>M2532/#REF!%</f>
        <v>#REF!</v>
      </c>
    </row>
    <row r="2533" spans="1:21" ht="27.6" hidden="1" x14ac:dyDescent="0.3">
      <c r="A2533" s="76"/>
      <c r="B2533" s="34" t="s">
        <v>254</v>
      </c>
      <c r="C2533" s="39" t="s">
        <v>351</v>
      </c>
      <c r="D2533" s="95"/>
      <c r="E2533" s="131">
        <f t="shared" si="382"/>
        <v>0</v>
      </c>
      <c r="F2533" s="95"/>
      <c r="G2533" s="95"/>
      <c r="H2533" s="95"/>
      <c r="I2533" s="131">
        <f t="shared" si="383"/>
        <v>0</v>
      </c>
      <c r="J2533" s="95"/>
      <c r="K2533" s="95"/>
      <c r="L2533" s="95"/>
      <c r="M2533" s="131">
        <f t="shared" si="384"/>
        <v>0</v>
      </c>
      <c r="N2533" s="95"/>
      <c r="O2533" s="95"/>
      <c r="P2533" s="95"/>
      <c r="Q2533" s="55" t="e">
        <f t="shared" si="385"/>
        <v>#DIV/0!</v>
      </c>
      <c r="R2533" s="55" t="e">
        <f t="shared" si="386"/>
        <v>#DIV/0!</v>
      </c>
      <c r="S2533" s="55" t="e">
        <f t="shared" si="387"/>
        <v>#DIV/0!</v>
      </c>
      <c r="T2533" s="55" t="e">
        <f t="shared" si="388"/>
        <v>#DIV/0!</v>
      </c>
      <c r="U2533" s="33" t="e">
        <f>M2533/#REF!%</f>
        <v>#REF!</v>
      </c>
    </row>
    <row r="2534" spans="1:21" ht="13.8" hidden="1" x14ac:dyDescent="0.3">
      <c r="A2534" s="76"/>
      <c r="B2534" s="34" t="s">
        <v>255</v>
      </c>
      <c r="C2534" s="38" t="s">
        <v>352</v>
      </c>
      <c r="D2534" s="95"/>
      <c r="E2534" s="131">
        <f t="shared" si="382"/>
        <v>0</v>
      </c>
      <c r="F2534" s="95"/>
      <c r="G2534" s="95"/>
      <c r="H2534" s="95"/>
      <c r="I2534" s="131">
        <f t="shared" si="383"/>
        <v>0</v>
      </c>
      <c r="J2534" s="95"/>
      <c r="K2534" s="95"/>
      <c r="L2534" s="95"/>
      <c r="M2534" s="131">
        <f t="shared" si="384"/>
        <v>0</v>
      </c>
      <c r="N2534" s="95"/>
      <c r="O2534" s="95"/>
      <c r="P2534" s="95"/>
      <c r="Q2534" s="55" t="e">
        <f t="shared" si="385"/>
        <v>#DIV/0!</v>
      </c>
      <c r="R2534" s="55" t="e">
        <f t="shared" si="386"/>
        <v>#DIV/0!</v>
      </c>
      <c r="S2534" s="55" t="e">
        <f t="shared" si="387"/>
        <v>#DIV/0!</v>
      </c>
      <c r="T2534" s="55" t="e">
        <f t="shared" si="388"/>
        <v>#DIV/0!</v>
      </c>
      <c r="U2534" s="33" t="e">
        <f>M2534/#REF!%</f>
        <v>#REF!</v>
      </c>
    </row>
    <row r="2535" spans="1:21" ht="27.6" hidden="1" x14ac:dyDescent="0.3">
      <c r="A2535" s="76"/>
      <c r="B2535" s="34" t="s">
        <v>256</v>
      </c>
      <c r="C2535" s="39" t="s">
        <v>350</v>
      </c>
      <c r="D2535" s="95"/>
      <c r="E2535" s="131">
        <f t="shared" si="382"/>
        <v>0</v>
      </c>
      <c r="F2535" s="95"/>
      <c r="G2535" s="95"/>
      <c r="H2535" s="95"/>
      <c r="I2535" s="131">
        <f t="shared" si="383"/>
        <v>0</v>
      </c>
      <c r="J2535" s="95"/>
      <c r="K2535" s="95"/>
      <c r="L2535" s="95"/>
      <c r="M2535" s="131">
        <f t="shared" si="384"/>
        <v>0</v>
      </c>
      <c r="N2535" s="95"/>
      <c r="O2535" s="95"/>
      <c r="P2535" s="95"/>
      <c r="Q2535" s="55" t="e">
        <f t="shared" si="385"/>
        <v>#DIV/0!</v>
      </c>
      <c r="R2535" s="55" t="e">
        <f t="shared" si="386"/>
        <v>#DIV/0!</v>
      </c>
      <c r="S2535" s="55" t="e">
        <f t="shared" si="387"/>
        <v>#DIV/0!</v>
      </c>
      <c r="T2535" s="55" t="e">
        <f t="shared" si="388"/>
        <v>#DIV/0!</v>
      </c>
      <c r="U2535" s="33" t="e">
        <f>M2535/#REF!%</f>
        <v>#REF!</v>
      </c>
    </row>
    <row r="2536" spans="1:21" ht="27.6" hidden="1" x14ac:dyDescent="0.3">
      <c r="A2536" s="76"/>
      <c r="B2536" s="34" t="s">
        <v>257</v>
      </c>
      <c r="C2536" s="39" t="s">
        <v>351</v>
      </c>
      <c r="D2536" s="95"/>
      <c r="E2536" s="131">
        <f t="shared" si="382"/>
        <v>0</v>
      </c>
      <c r="F2536" s="95"/>
      <c r="G2536" s="95"/>
      <c r="H2536" s="95"/>
      <c r="I2536" s="131">
        <f t="shared" si="383"/>
        <v>0</v>
      </c>
      <c r="J2536" s="95"/>
      <c r="K2536" s="95"/>
      <c r="L2536" s="95"/>
      <c r="M2536" s="131">
        <f t="shared" si="384"/>
        <v>0</v>
      </c>
      <c r="N2536" s="95"/>
      <c r="O2536" s="95"/>
      <c r="P2536" s="95"/>
      <c r="Q2536" s="55" t="e">
        <f t="shared" si="385"/>
        <v>#DIV/0!</v>
      </c>
      <c r="R2536" s="55" t="e">
        <f t="shared" si="386"/>
        <v>#DIV/0!</v>
      </c>
      <c r="S2536" s="55" t="e">
        <f t="shared" si="387"/>
        <v>#DIV/0!</v>
      </c>
      <c r="T2536" s="55" t="e">
        <f t="shared" si="388"/>
        <v>#DIV/0!</v>
      </c>
      <c r="U2536" s="33" t="e">
        <f>M2536/#REF!%</f>
        <v>#REF!</v>
      </c>
    </row>
    <row r="2537" spans="1:21" ht="41.4" hidden="1" x14ac:dyDescent="0.3">
      <c r="A2537" s="76"/>
      <c r="B2537" s="34" t="s">
        <v>258</v>
      </c>
      <c r="C2537" s="38" t="s">
        <v>353</v>
      </c>
      <c r="D2537" s="95"/>
      <c r="E2537" s="131">
        <f t="shared" si="382"/>
        <v>0</v>
      </c>
      <c r="F2537" s="95"/>
      <c r="G2537" s="95"/>
      <c r="H2537" s="95"/>
      <c r="I2537" s="131">
        <f t="shared" si="383"/>
        <v>0</v>
      </c>
      <c r="J2537" s="95"/>
      <c r="K2537" s="95"/>
      <c r="L2537" s="95"/>
      <c r="M2537" s="131">
        <f t="shared" si="384"/>
        <v>0</v>
      </c>
      <c r="N2537" s="95"/>
      <c r="O2537" s="95"/>
      <c r="P2537" s="95"/>
      <c r="Q2537" s="55" t="e">
        <f t="shared" si="385"/>
        <v>#DIV/0!</v>
      </c>
      <c r="R2537" s="55" t="e">
        <f t="shared" si="386"/>
        <v>#DIV/0!</v>
      </c>
      <c r="S2537" s="55" t="e">
        <f t="shared" si="387"/>
        <v>#DIV/0!</v>
      </c>
      <c r="T2537" s="55" t="e">
        <f t="shared" si="388"/>
        <v>#DIV/0!</v>
      </c>
      <c r="U2537" s="33" t="e">
        <f>M2537/#REF!%</f>
        <v>#REF!</v>
      </c>
    </row>
    <row r="2538" spans="1:21" ht="27.6" hidden="1" x14ac:dyDescent="0.3">
      <c r="A2538" s="76"/>
      <c r="B2538" s="34" t="s">
        <v>259</v>
      </c>
      <c r="C2538" s="39" t="s">
        <v>350</v>
      </c>
      <c r="D2538" s="95"/>
      <c r="E2538" s="131">
        <f t="shared" si="382"/>
        <v>0</v>
      </c>
      <c r="F2538" s="95"/>
      <c r="G2538" s="95"/>
      <c r="H2538" s="95"/>
      <c r="I2538" s="131">
        <f t="shared" si="383"/>
        <v>0</v>
      </c>
      <c r="J2538" s="95"/>
      <c r="K2538" s="95"/>
      <c r="L2538" s="95"/>
      <c r="M2538" s="131">
        <f t="shared" si="384"/>
        <v>0</v>
      </c>
      <c r="N2538" s="95"/>
      <c r="O2538" s="95"/>
      <c r="P2538" s="95"/>
      <c r="Q2538" s="55" t="e">
        <f t="shared" si="385"/>
        <v>#DIV/0!</v>
      </c>
      <c r="R2538" s="55" t="e">
        <f t="shared" si="386"/>
        <v>#DIV/0!</v>
      </c>
      <c r="S2538" s="55" t="e">
        <f t="shared" si="387"/>
        <v>#DIV/0!</v>
      </c>
      <c r="T2538" s="55" t="e">
        <f t="shared" si="388"/>
        <v>#DIV/0!</v>
      </c>
      <c r="U2538" s="33" t="e">
        <f>M2538/#REF!%</f>
        <v>#REF!</v>
      </c>
    </row>
    <row r="2539" spans="1:21" ht="27.6" hidden="1" x14ac:dyDescent="0.3">
      <c r="A2539" s="76"/>
      <c r="B2539" s="34" t="s">
        <v>260</v>
      </c>
      <c r="C2539" s="39" t="s">
        <v>351</v>
      </c>
      <c r="D2539" s="95"/>
      <c r="E2539" s="131">
        <f t="shared" si="382"/>
        <v>0</v>
      </c>
      <c r="F2539" s="95"/>
      <c r="G2539" s="95"/>
      <c r="H2539" s="95"/>
      <c r="I2539" s="131">
        <f t="shared" si="383"/>
        <v>0</v>
      </c>
      <c r="J2539" s="95"/>
      <c r="K2539" s="95"/>
      <c r="L2539" s="95"/>
      <c r="M2539" s="131">
        <f t="shared" si="384"/>
        <v>0</v>
      </c>
      <c r="N2539" s="95"/>
      <c r="O2539" s="95"/>
      <c r="P2539" s="95"/>
      <c r="Q2539" s="55" t="e">
        <f t="shared" si="385"/>
        <v>#DIV/0!</v>
      </c>
      <c r="R2539" s="55" t="e">
        <f t="shared" si="386"/>
        <v>#DIV/0!</v>
      </c>
      <c r="S2539" s="55" t="e">
        <f t="shared" si="387"/>
        <v>#DIV/0!</v>
      </c>
      <c r="T2539" s="55" t="e">
        <f t="shared" si="388"/>
        <v>#DIV/0!</v>
      </c>
      <c r="U2539" s="33" t="e">
        <f>M2539/#REF!%</f>
        <v>#REF!</v>
      </c>
    </row>
    <row r="2540" spans="1:21" ht="13.8" hidden="1" x14ac:dyDescent="0.3">
      <c r="A2540" s="76"/>
      <c r="B2540" s="34" t="s">
        <v>261</v>
      </c>
      <c r="C2540" s="37" t="s">
        <v>354</v>
      </c>
      <c r="D2540" s="95"/>
      <c r="E2540" s="131">
        <f t="shared" si="382"/>
        <v>0</v>
      </c>
      <c r="F2540" s="95"/>
      <c r="G2540" s="95"/>
      <c r="H2540" s="95"/>
      <c r="I2540" s="131">
        <f t="shared" si="383"/>
        <v>0</v>
      </c>
      <c r="J2540" s="95"/>
      <c r="K2540" s="95"/>
      <c r="L2540" s="95"/>
      <c r="M2540" s="131">
        <f t="shared" si="384"/>
        <v>0</v>
      </c>
      <c r="N2540" s="95"/>
      <c r="O2540" s="95"/>
      <c r="P2540" s="95"/>
      <c r="Q2540" s="55" t="e">
        <f t="shared" si="385"/>
        <v>#DIV/0!</v>
      </c>
      <c r="R2540" s="55" t="e">
        <f t="shared" si="386"/>
        <v>#DIV/0!</v>
      </c>
      <c r="S2540" s="55" t="e">
        <f t="shared" si="387"/>
        <v>#DIV/0!</v>
      </c>
      <c r="T2540" s="55" t="e">
        <f t="shared" si="388"/>
        <v>#DIV/0!</v>
      </c>
      <c r="U2540" s="33" t="e">
        <f>M2540/#REF!%</f>
        <v>#REF!</v>
      </c>
    </row>
    <row r="2541" spans="1:21" ht="41.4" hidden="1" x14ac:dyDescent="0.3">
      <c r="A2541" s="76"/>
      <c r="B2541" s="34" t="s">
        <v>262</v>
      </c>
      <c r="C2541" s="38" t="s">
        <v>355</v>
      </c>
      <c r="D2541" s="95"/>
      <c r="E2541" s="131">
        <f t="shared" si="382"/>
        <v>0</v>
      </c>
      <c r="F2541" s="95"/>
      <c r="G2541" s="95"/>
      <c r="H2541" s="95"/>
      <c r="I2541" s="131">
        <f t="shared" si="383"/>
        <v>0</v>
      </c>
      <c r="J2541" s="95"/>
      <c r="K2541" s="95"/>
      <c r="L2541" s="95"/>
      <c r="M2541" s="131">
        <f t="shared" si="384"/>
        <v>0</v>
      </c>
      <c r="N2541" s="95"/>
      <c r="O2541" s="95"/>
      <c r="P2541" s="95"/>
      <c r="Q2541" s="55" t="e">
        <f t="shared" si="385"/>
        <v>#DIV/0!</v>
      </c>
      <c r="R2541" s="55" t="e">
        <f t="shared" si="386"/>
        <v>#DIV/0!</v>
      </c>
      <c r="S2541" s="55" t="e">
        <f t="shared" si="387"/>
        <v>#DIV/0!</v>
      </c>
      <c r="T2541" s="55" t="e">
        <f t="shared" si="388"/>
        <v>#DIV/0!</v>
      </c>
      <c r="U2541" s="33" t="e">
        <f>M2541/#REF!%</f>
        <v>#REF!</v>
      </c>
    </row>
    <row r="2542" spans="1:21" ht="13.8" hidden="1" x14ac:dyDescent="0.3">
      <c r="A2542" s="76"/>
      <c r="B2542" s="34" t="s">
        <v>263</v>
      </c>
      <c r="C2542" s="38" t="s">
        <v>356</v>
      </c>
      <c r="D2542" s="95"/>
      <c r="E2542" s="131">
        <f t="shared" si="382"/>
        <v>0</v>
      </c>
      <c r="F2542" s="95"/>
      <c r="G2542" s="95"/>
      <c r="H2542" s="95"/>
      <c r="I2542" s="131">
        <f t="shared" si="383"/>
        <v>0</v>
      </c>
      <c r="J2542" s="95"/>
      <c r="K2542" s="95"/>
      <c r="L2542" s="95"/>
      <c r="M2542" s="131">
        <f t="shared" si="384"/>
        <v>0</v>
      </c>
      <c r="N2542" s="95"/>
      <c r="O2542" s="95"/>
      <c r="P2542" s="95"/>
      <c r="Q2542" s="55" t="e">
        <f t="shared" si="385"/>
        <v>#DIV/0!</v>
      </c>
      <c r="R2542" s="55" t="e">
        <f t="shared" si="386"/>
        <v>#DIV/0!</v>
      </c>
      <c r="S2542" s="55" t="e">
        <f t="shared" si="387"/>
        <v>#DIV/0!</v>
      </c>
      <c r="T2542" s="55" t="e">
        <f t="shared" si="388"/>
        <v>#DIV/0!</v>
      </c>
      <c r="U2542" s="33" t="e">
        <f>M2542/#REF!%</f>
        <v>#REF!</v>
      </c>
    </row>
    <row r="2543" spans="1:21" ht="27.6" hidden="1" x14ac:dyDescent="0.3">
      <c r="A2543" s="76"/>
      <c r="B2543" s="34" t="s">
        <v>264</v>
      </c>
      <c r="C2543" s="39" t="s">
        <v>357</v>
      </c>
      <c r="D2543" s="95"/>
      <c r="E2543" s="131">
        <f t="shared" si="382"/>
        <v>0</v>
      </c>
      <c r="F2543" s="95"/>
      <c r="G2543" s="95"/>
      <c r="H2543" s="95"/>
      <c r="I2543" s="131">
        <f t="shared" si="383"/>
        <v>0</v>
      </c>
      <c r="J2543" s="95"/>
      <c r="K2543" s="95"/>
      <c r="L2543" s="95"/>
      <c r="M2543" s="131">
        <f t="shared" si="384"/>
        <v>0</v>
      </c>
      <c r="N2543" s="95"/>
      <c r="O2543" s="95"/>
      <c r="P2543" s="95"/>
      <c r="Q2543" s="55" t="e">
        <f t="shared" si="385"/>
        <v>#DIV/0!</v>
      </c>
      <c r="R2543" s="55" t="e">
        <f t="shared" si="386"/>
        <v>#DIV/0!</v>
      </c>
      <c r="S2543" s="55" t="e">
        <f t="shared" si="387"/>
        <v>#DIV/0!</v>
      </c>
      <c r="T2543" s="55" t="e">
        <f t="shared" si="388"/>
        <v>#DIV/0!</v>
      </c>
      <c r="U2543" s="33" t="e">
        <f>M2543/#REF!%</f>
        <v>#REF!</v>
      </c>
    </row>
    <row r="2544" spans="1:21" ht="27.6" hidden="1" x14ac:dyDescent="0.3">
      <c r="A2544" s="76"/>
      <c r="B2544" s="34" t="s">
        <v>265</v>
      </c>
      <c r="C2544" s="39" t="s">
        <v>358</v>
      </c>
      <c r="D2544" s="95"/>
      <c r="E2544" s="131">
        <f t="shared" si="382"/>
        <v>0</v>
      </c>
      <c r="F2544" s="95"/>
      <c r="G2544" s="95"/>
      <c r="H2544" s="95"/>
      <c r="I2544" s="131">
        <f t="shared" si="383"/>
        <v>0</v>
      </c>
      <c r="J2544" s="95"/>
      <c r="K2544" s="95"/>
      <c r="L2544" s="95"/>
      <c r="M2544" s="131">
        <f t="shared" si="384"/>
        <v>0</v>
      </c>
      <c r="N2544" s="95"/>
      <c r="O2544" s="95"/>
      <c r="P2544" s="95"/>
      <c r="Q2544" s="55" t="e">
        <f t="shared" si="385"/>
        <v>#DIV/0!</v>
      </c>
      <c r="R2544" s="55" t="e">
        <f t="shared" si="386"/>
        <v>#DIV/0!</v>
      </c>
      <c r="S2544" s="55" t="e">
        <f t="shared" si="387"/>
        <v>#DIV/0!</v>
      </c>
      <c r="T2544" s="55" t="e">
        <f t="shared" si="388"/>
        <v>#DIV/0!</v>
      </c>
      <c r="U2544" s="33" t="e">
        <f>M2544/#REF!%</f>
        <v>#REF!</v>
      </c>
    </row>
    <row r="2545" spans="1:21" ht="27.6" hidden="1" x14ac:dyDescent="0.3">
      <c r="A2545" s="76"/>
      <c r="B2545" s="34" t="s">
        <v>145</v>
      </c>
      <c r="C2545" s="36" t="s">
        <v>359</v>
      </c>
      <c r="D2545" s="95"/>
      <c r="E2545" s="131">
        <f t="shared" si="382"/>
        <v>0</v>
      </c>
      <c r="F2545" s="95"/>
      <c r="G2545" s="95"/>
      <c r="H2545" s="95"/>
      <c r="I2545" s="131">
        <f t="shared" si="383"/>
        <v>0</v>
      </c>
      <c r="J2545" s="95"/>
      <c r="K2545" s="95"/>
      <c r="L2545" s="95"/>
      <c r="M2545" s="131">
        <f t="shared" si="384"/>
        <v>0</v>
      </c>
      <c r="N2545" s="95"/>
      <c r="O2545" s="95"/>
      <c r="P2545" s="95"/>
      <c r="Q2545" s="55" t="e">
        <f t="shared" si="385"/>
        <v>#DIV/0!</v>
      </c>
      <c r="R2545" s="55" t="e">
        <f t="shared" si="386"/>
        <v>#DIV/0!</v>
      </c>
      <c r="S2545" s="55" t="e">
        <f t="shared" si="387"/>
        <v>#DIV/0!</v>
      </c>
      <c r="T2545" s="55" t="e">
        <f t="shared" si="388"/>
        <v>#DIV/0!</v>
      </c>
      <c r="U2545" s="33" t="e">
        <f>M2545/#REF!%</f>
        <v>#REF!</v>
      </c>
    </row>
    <row r="2546" spans="1:21" ht="13.8" hidden="1" x14ac:dyDescent="0.3">
      <c r="A2546" s="76"/>
      <c r="B2546" s="34" t="s">
        <v>146</v>
      </c>
      <c r="C2546" s="42" t="s">
        <v>664</v>
      </c>
      <c r="D2546" s="95"/>
      <c r="E2546" s="131">
        <f t="shared" si="382"/>
        <v>0</v>
      </c>
      <c r="F2546" s="95"/>
      <c r="G2546" s="95"/>
      <c r="H2546" s="95"/>
      <c r="I2546" s="131">
        <f t="shared" si="383"/>
        <v>0</v>
      </c>
      <c r="J2546" s="95"/>
      <c r="K2546" s="95"/>
      <c r="L2546" s="95"/>
      <c r="M2546" s="131">
        <f t="shared" si="384"/>
        <v>0</v>
      </c>
      <c r="N2546" s="95"/>
      <c r="O2546" s="95"/>
      <c r="P2546" s="95"/>
      <c r="Q2546" s="55" t="e">
        <f t="shared" si="385"/>
        <v>#DIV/0!</v>
      </c>
      <c r="R2546" s="55" t="e">
        <f t="shared" si="386"/>
        <v>#DIV/0!</v>
      </c>
      <c r="S2546" s="55" t="e">
        <f t="shared" si="387"/>
        <v>#DIV/0!</v>
      </c>
      <c r="T2546" s="55" t="e">
        <f t="shared" si="388"/>
        <v>#DIV/0!</v>
      </c>
      <c r="U2546" s="33" t="e">
        <f>M2546/#REF!%</f>
        <v>#REF!</v>
      </c>
    </row>
    <row r="2547" spans="1:21" ht="27.6" hidden="1" x14ac:dyDescent="0.3">
      <c r="A2547" s="76"/>
      <c r="B2547" s="34" t="s">
        <v>266</v>
      </c>
      <c r="C2547" s="38" t="s">
        <v>360</v>
      </c>
      <c r="D2547" s="95"/>
      <c r="E2547" s="131">
        <f t="shared" si="382"/>
        <v>0</v>
      </c>
      <c r="F2547" s="95"/>
      <c r="G2547" s="95"/>
      <c r="H2547" s="95"/>
      <c r="I2547" s="131">
        <f t="shared" si="383"/>
        <v>0</v>
      </c>
      <c r="J2547" s="95"/>
      <c r="K2547" s="95"/>
      <c r="L2547" s="95"/>
      <c r="M2547" s="131">
        <f t="shared" si="384"/>
        <v>0</v>
      </c>
      <c r="N2547" s="95"/>
      <c r="O2547" s="95"/>
      <c r="P2547" s="95"/>
      <c r="Q2547" s="55" t="e">
        <f t="shared" si="385"/>
        <v>#DIV/0!</v>
      </c>
      <c r="R2547" s="55" t="e">
        <f t="shared" si="386"/>
        <v>#DIV/0!</v>
      </c>
      <c r="S2547" s="55" t="e">
        <f t="shared" si="387"/>
        <v>#DIV/0!</v>
      </c>
      <c r="T2547" s="55" t="e">
        <f t="shared" si="388"/>
        <v>#DIV/0!</v>
      </c>
      <c r="U2547" s="33" t="e">
        <f>M2547/#REF!%</f>
        <v>#REF!</v>
      </c>
    </row>
    <row r="2548" spans="1:21" ht="27.6" hidden="1" x14ac:dyDescent="0.3">
      <c r="A2548" s="76"/>
      <c r="B2548" s="34" t="s">
        <v>267</v>
      </c>
      <c r="C2548" s="39" t="s">
        <v>361</v>
      </c>
      <c r="D2548" s="95"/>
      <c r="E2548" s="131">
        <f t="shared" si="382"/>
        <v>0</v>
      </c>
      <c r="F2548" s="95"/>
      <c r="G2548" s="95"/>
      <c r="H2548" s="95"/>
      <c r="I2548" s="131">
        <f t="shared" si="383"/>
        <v>0</v>
      </c>
      <c r="J2548" s="95"/>
      <c r="K2548" s="95"/>
      <c r="L2548" s="95"/>
      <c r="M2548" s="131">
        <f t="shared" si="384"/>
        <v>0</v>
      </c>
      <c r="N2548" s="95"/>
      <c r="O2548" s="95"/>
      <c r="P2548" s="95"/>
      <c r="Q2548" s="55" t="e">
        <f t="shared" si="385"/>
        <v>#DIV/0!</v>
      </c>
      <c r="R2548" s="55" t="e">
        <f t="shared" si="386"/>
        <v>#DIV/0!</v>
      </c>
      <c r="S2548" s="55" t="e">
        <f t="shared" si="387"/>
        <v>#DIV/0!</v>
      </c>
      <c r="T2548" s="55" t="e">
        <f t="shared" si="388"/>
        <v>#DIV/0!</v>
      </c>
      <c r="U2548" s="33" t="e">
        <f>M2548/#REF!%</f>
        <v>#REF!</v>
      </c>
    </row>
    <row r="2549" spans="1:21" ht="27.6" hidden="1" x14ac:dyDescent="0.3">
      <c r="A2549" s="76"/>
      <c r="B2549" s="34" t="s">
        <v>268</v>
      </c>
      <c r="C2549" s="39" t="s">
        <v>362</v>
      </c>
      <c r="D2549" s="95"/>
      <c r="E2549" s="131">
        <f t="shared" si="382"/>
        <v>0</v>
      </c>
      <c r="F2549" s="95"/>
      <c r="G2549" s="95"/>
      <c r="H2549" s="95"/>
      <c r="I2549" s="131">
        <f t="shared" si="383"/>
        <v>0</v>
      </c>
      <c r="J2549" s="95"/>
      <c r="K2549" s="95"/>
      <c r="L2549" s="95"/>
      <c r="M2549" s="131">
        <f t="shared" si="384"/>
        <v>0</v>
      </c>
      <c r="N2549" s="95"/>
      <c r="O2549" s="95"/>
      <c r="P2549" s="95"/>
      <c r="Q2549" s="55" t="e">
        <f t="shared" si="385"/>
        <v>#DIV/0!</v>
      </c>
      <c r="R2549" s="55" t="e">
        <f t="shared" si="386"/>
        <v>#DIV/0!</v>
      </c>
      <c r="S2549" s="55" t="e">
        <f t="shared" si="387"/>
        <v>#DIV/0!</v>
      </c>
      <c r="T2549" s="55" t="e">
        <f t="shared" si="388"/>
        <v>#DIV/0!</v>
      </c>
      <c r="U2549" s="33" t="e">
        <f>M2549/#REF!%</f>
        <v>#REF!</v>
      </c>
    </row>
    <row r="2550" spans="1:21" ht="27.6" hidden="1" x14ac:dyDescent="0.3">
      <c r="A2550" s="76"/>
      <c r="B2550" s="34" t="s">
        <v>269</v>
      </c>
      <c r="C2550" s="39" t="s">
        <v>363</v>
      </c>
      <c r="D2550" s="95"/>
      <c r="E2550" s="131">
        <f t="shared" si="382"/>
        <v>0</v>
      </c>
      <c r="F2550" s="95"/>
      <c r="G2550" s="95"/>
      <c r="H2550" s="95"/>
      <c r="I2550" s="131">
        <f t="shared" si="383"/>
        <v>0</v>
      </c>
      <c r="J2550" s="95"/>
      <c r="K2550" s="95"/>
      <c r="L2550" s="95"/>
      <c r="M2550" s="131">
        <f t="shared" si="384"/>
        <v>0</v>
      </c>
      <c r="N2550" s="95"/>
      <c r="O2550" s="95"/>
      <c r="P2550" s="95"/>
      <c r="Q2550" s="55" t="e">
        <f t="shared" si="385"/>
        <v>#DIV/0!</v>
      </c>
      <c r="R2550" s="55" t="e">
        <f t="shared" si="386"/>
        <v>#DIV/0!</v>
      </c>
      <c r="S2550" s="55" t="e">
        <f t="shared" si="387"/>
        <v>#DIV/0!</v>
      </c>
      <c r="T2550" s="55" t="e">
        <f t="shared" si="388"/>
        <v>#DIV/0!</v>
      </c>
      <c r="U2550" s="33" t="e">
        <f>M2550/#REF!%</f>
        <v>#REF!</v>
      </c>
    </row>
    <row r="2551" spans="1:21" ht="27.6" hidden="1" x14ac:dyDescent="0.3">
      <c r="A2551" s="76"/>
      <c r="B2551" s="34" t="s">
        <v>270</v>
      </c>
      <c r="C2551" s="39" t="s">
        <v>364</v>
      </c>
      <c r="D2551" s="95"/>
      <c r="E2551" s="131">
        <f t="shared" si="382"/>
        <v>0</v>
      </c>
      <c r="F2551" s="95"/>
      <c r="G2551" s="95"/>
      <c r="H2551" s="95"/>
      <c r="I2551" s="131">
        <f t="shared" si="383"/>
        <v>0</v>
      </c>
      <c r="J2551" s="95"/>
      <c r="K2551" s="95"/>
      <c r="L2551" s="95"/>
      <c r="M2551" s="131">
        <f t="shared" si="384"/>
        <v>0</v>
      </c>
      <c r="N2551" s="95"/>
      <c r="O2551" s="95"/>
      <c r="P2551" s="95"/>
      <c r="Q2551" s="55" t="e">
        <f t="shared" si="385"/>
        <v>#DIV/0!</v>
      </c>
      <c r="R2551" s="55" t="e">
        <f t="shared" si="386"/>
        <v>#DIV/0!</v>
      </c>
      <c r="S2551" s="55" t="e">
        <f t="shared" si="387"/>
        <v>#DIV/0!</v>
      </c>
      <c r="T2551" s="55" t="e">
        <f t="shared" si="388"/>
        <v>#DIV/0!</v>
      </c>
      <c r="U2551" s="33" t="e">
        <f>M2551/#REF!%</f>
        <v>#REF!</v>
      </c>
    </row>
    <row r="2552" spans="1:21" ht="41.4" hidden="1" x14ac:dyDescent="0.3">
      <c r="A2552" s="76"/>
      <c r="B2552" s="34" t="s">
        <v>271</v>
      </c>
      <c r="C2552" s="39" t="s">
        <v>365</v>
      </c>
      <c r="D2552" s="95"/>
      <c r="E2552" s="131">
        <f t="shared" si="382"/>
        <v>0</v>
      </c>
      <c r="F2552" s="95"/>
      <c r="G2552" s="95"/>
      <c r="H2552" s="95"/>
      <c r="I2552" s="131">
        <f t="shared" si="383"/>
        <v>0</v>
      </c>
      <c r="J2552" s="95"/>
      <c r="K2552" s="95"/>
      <c r="L2552" s="95"/>
      <c r="M2552" s="131">
        <f t="shared" si="384"/>
        <v>0</v>
      </c>
      <c r="N2552" s="95"/>
      <c r="O2552" s="95"/>
      <c r="P2552" s="95"/>
      <c r="Q2552" s="55" t="e">
        <f t="shared" si="385"/>
        <v>#DIV/0!</v>
      </c>
      <c r="R2552" s="55" t="e">
        <f t="shared" si="386"/>
        <v>#DIV/0!</v>
      </c>
      <c r="S2552" s="55" t="e">
        <f t="shared" si="387"/>
        <v>#DIV/0!</v>
      </c>
      <c r="T2552" s="55" t="e">
        <f t="shared" si="388"/>
        <v>#DIV/0!</v>
      </c>
      <c r="U2552" s="33" t="e">
        <f>M2552/#REF!%</f>
        <v>#REF!</v>
      </c>
    </row>
    <row r="2553" spans="1:21" ht="27.6" hidden="1" x14ac:dyDescent="0.3">
      <c r="A2553" s="76"/>
      <c r="B2553" s="34" t="s">
        <v>272</v>
      </c>
      <c r="C2553" s="39" t="s">
        <v>366</v>
      </c>
      <c r="D2553" s="95"/>
      <c r="E2553" s="131">
        <f t="shared" si="382"/>
        <v>0</v>
      </c>
      <c r="F2553" s="95"/>
      <c r="G2553" s="95"/>
      <c r="H2553" s="95"/>
      <c r="I2553" s="131">
        <f t="shared" si="383"/>
        <v>0</v>
      </c>
      <c r="J2553" s="95"/>
      <c r="K2553" s="95"/>
      <c r="L2553" s="95"/>
      <c r="M2553" s="131">
        <f t="shared" si="384"/>
        <v>0</v>
      </c>
      <c r="N2553" s="95"/>
      <c r="O2553" s="95"/>
      <c r="P2553" s="95"/>
      <c r="Q2553" s="55" t="e">
        <f t="shared" si="385"/>
        <v>#DIV/0!</v>
      </c>
      <c r="R2553" s="55" t="e">
        <f t="shared" si="386"/>
        <v>#DIV/0!</v>
      </c>
      <c r="S2553" s="55" t="e">
        <f t="shared" si="387"/>
        <v>#DIV/0!</v>
      </c>
      <c r="T2553" s="55" t="e">
        <f t="shared" si="388"/>
        <v>#DIV/0!</v>
      </c>
      <c r="U2553" s="33" t="e">
        <f>M2553/#REF!%</f>
        <v>#REF!</v>
      </c>
    </row>
    <row r="2554" spans="1:21" ht="27.6" hidden="1" x14ac:dyDescent="0.3">
      <c r="A2554" s="76"/>
      <c r="B2554" s="34" t="s">
        <v>273</v>
      </c>
      <c r="C2554" s="39" t="s">
        <v>367</v>
      </c>
      <c r="D2554" s="95"/>
      <c r="E2554" s="131">
        <f t="shared" si="382"/>
        <v>0</v>
      </c>
      <c r="F2554" s="95"/>
      <c r="G2554" s="95"/>
      <c r="H2554" s="95"/>
      <c r="I2554" s="131">
        <f t="shared" si="383"/>
        <v>0</v>
      </c>
      <c r="J2554" s="95"/>
      <c r="K2554" s="95"/>
      <c r="L2554" s="95"/>
      <c r="M2554" s="131">
        <f t="shared" si="384"/>
        <v>0</v>
      </c>
      <c r="N2554" s="95"/>
      <c r="O2554" s="95"/>
      <c r="P2554" s="95"/>
      <c r="Q2554" s="55" t="e">
        <f t="shared" si="385"/>
        <v>#DIV/0!</v>
      </c>
      <c r="R2554" s="55" t="e">
        <f t="shared" si="386"/>
        <v>#DIV/0!</v>
      </c>
      <c r="S2554" s="55" t="e">
        <f t="shared" si="387"/>
        <v>#DIV/0!</v>
      </c>
      <c r="T2554" s="55" t="e">
        <f t="shared" si="388"/>
        <v>#DIV/0!</v>
      </c>
      <c r="U2554" s="33" t="e">
        <f>M2554/#REF!%</f>
        <v>#REF!</v>
      </c>
    </row>
    <row r="2555" spans="1:21" ht="41.4" hidden="1" x14ac:dyDescent="0.3">
      <c r="A2555" s="76"/>
      <c r="B2555" s="34" t="s">
        <v>274</v>
      </c>
      <c r="C2555" s="39" t="s">
        <v>368</v>
      </c>
      <c r="D2555" s="95"/>
      <c r="E2555" s="131">
        <f t="shared" si="382"/>
        <v>0</v>
      </c>
      <c r="F2555" s="95"/>
      <c r="G2555" s="95"/>
      <c r="H2555" s="95"/>
      <c r="I2555" s="131">
        <f t="shared" si="383"/>
        <v>0</v>
      </c>
      <c r="J2555" s="95"/>
      <c r="K2555" s="95"/>
      <c r="L2555" s="95"/>
      <c r="M2555" s="131">
        <f t="shared" si="384"/>
        <v>0</v>
      </c>
      <c r="N2555" s="95"/>
      <c r="O2555" s="95"/>
      <c r="P2555" s="95"/>
      <c r="Q2555" s="55" t="e">
        <f t="shared" si="385"/>
        <v>#DIV/0!</v>
      </c>
      <c r="R2555" s="55" t="e">
        <f t="shared" si="386"/>
        <v>#DIV/0!</v>
      </c>
      <c r="S2555" s="55" t="e">
        <f t="shared" si="387"/>
        <v>#DIV/0!</v>
      </c>
      <c r="T2555" s="55" t="e">
        <f t="shared" si="388"/>
        <v>#DIV/0!</v>
      </c>
      <c r="U2555" s="33" t="e">
        <f>M2555/#REF!%</f>
        <v>#REF!</v>
      </c>
    </row>
    <row r="2556" spans="1:21" ht="27.6" hidden="1" x14ac:dyDescent="0.3">
      <c r="A2556" s="76"/>
      <c r="B2556" s="34" t="s">
        <v>275</v>
      </c>
      <c r="C2556" s="38" t="s">
        <v>369</v>
      </c>
      <c r="D2556" s="95"/>
      <c r="E2556" s="131">
        <f t="shared" si="382"/>
        <v>0</v>
      </c>
      <c r="F2556" s="95"/>
      <c r="G2556" s="95"/>
      <c r="H2556" s="95"/>
      <c r="I2556" s="131">
        <f t="shared" si="383"/>
        <v>0</v>
      </c>
      <c r="J2556" s="95"/>
      <c r="K2556" s="95"/>
      <c r="L2556" s="95"/>
      <c r="M2556" s="131">
        <f t="shared" si="384"/>
        <v>0</v>
      </c>
      <c r="N2556" s="95"/>
      <c r="O2556" s="95"/>
      <c r="P2556" s="95"/>
      <c r="Q2556" s="55" t="e">
        <f t="shared" si="385"/>
        <v>#DIV/0!</v>
      </c>
      <c r="R2556" s="55" t="e">
        <f t="shared" si="386"/>
        <v>#DIV/0!</v>
      </c>
      <c r="S2556" s="55" t="e">
        <f t="shared" si="387"/>
        <v>#DIV/0!</v>
      </c>
      <c r="T2556" s="55" t="e">
        <f t="shared" si="388"/>
        <v>#DIV/0!</v>
      </c>
      <c r="U2556" s="33" t="e">
        <f>M2556/#REF!%</f>
        <v>#REF!</v>
      </c>
    </row>
    <row r="2557" spans="1:21" ht="27.6" hidden="1" x14ac:dyDescent="0.3">
      <c r="A2557" s="76"/>
      <c r="B2557" s="34" t="s">
        <v>276</v>
      </c>
      <c r="C2557" s="39" t="s">
        <v>370</v>
      </c>
      <c r="D2557" s="95"/>
      <c r="E2557" s="131">
        <f t="shared" si="382"/>
        <v>0</v>
      </c>
      <c r="F2557" s="95"/>
      <c r="G2557" s="95"/>
      <c r="H2557" s="95"/>
      <c r="I2557" s="131">
        <f t="shared" si="383"/>
        <v>0</v>
      </c>
      <c r="J2557" s="95"/>
      <c r="K2557" s="95"/>
      <c r="L2557" s="95"/>
      <c r="M2557" s="131">
        <f t="shared" si="384"/>
        <v>0</v>
      </c>
      <c r="N2557" s="95"/>
      <c r="O2557" s="95"/>
      <c r="P2557" s="95"/>
      <c r="Q2557" s="55" t="e">
        <f t="shared" si="385"/>
        <v>#DIV/0!</v>
      </c>
      <c r="R2557" s="55" t="e">
        <f t="shared" si="386"/>
        <v>#DIV/0!</v>
      </c>
      <c r="S2557" s="55" t="e">
        <f t="shared" si="387"/>
        <v>#DIV/0!</v>
      </c>
      <c r="T2557" s="55" t="e">
        <f t="shared" si="388"/>
        <v>#DIV/0!</v>
      </c>
      <c r="U2557" s="33" t="e">
        <f>M2557/#REF!%</f>
        <v>#REF!</v>
      </c>
    </row>
    <row r="2558" spans="1:21" ht="57.75" customHeight="1" x14ac:dyDescent="0.3">
      <c r="A2558" s="76" t="s">
        <v>820</v>
      </c>
      <c r="B2558" s="34"/>
      <c r="C2558" s="47" t="s">
        <v>687</v>
      </c>
      <c r="D2558" s="95">
        <f>D2559+D2626</f>
        <v>876</v>
      </c>
      <c r="E2558" s="131">
        <f t="shared" si="382"/>
        <v>876</v>
      </c>
      <c r="F2558" s="95">
        <f>F2559+F2626</f>
        <v>876</v>
      </c>
      <c r="G2558" s="95">
        <f>G2559+G2626</f>
        <v>0</v>
      </c>
      <c r="H2558" s="95">
        <f>H2559+H2626</f>
        <v>46.813870000000001</v>
      </c>
      <c r="I2558" s="131">
        <f t="shared" si="383"/>
        <v>446.9</v>
      </c>
      <c r="J2558" s="95">
        <f>J2559+J2626</f>
        <v>446.9</v>
      </c>
      <c r="K2558" s="95">
        <f>K2559+K2626</f>
        <v>0</v>
      </c>
      <c r="L2558" s="95">
        <f>L2559+L2626</f>
        <v>24.013870000000001</v>
      </c>
      <c r="M2558" s="131">
        <f t="shared" si="384"/>
        <v>390.65631999999999</v>
      </c>
      <c r="N2558" s="95">
        <f>N2559+N2626</f>
        <v>390.65631999999999</v>
      </c>
      <c r="O2558" s="95">
        <f>O2559+O2626</f>
        <v>0</v>
      </c>
      <c r="P2558" s="95">
        <f>P2559+P2626</f>
        <v>9.0025400000000015</v>
      </c>
      <c r="Q2558" s="55">
        <f t="shared" si="385"/>
        <v>87.414705750727236</v>
      </c>
      <c r="R2558" s="55">
        <f t="shared" si="386"/>
        <v>87.414705750727236</v>
      </c>
      <c r="S2558" s="55" t="e">
        <f t="shared" si="387"/>
        <v>#DIV/0!</v>
      </c>
      <c r="T2558" s="55">
        <f t="shared" si="388"/>
        <v>37.488917862885081</v>
      </c>
      <c r="U2558" s="33" t="e">
        <f>M2558/#REF!%</f>
        <v>#REF!</v>
      </c>
    </row>
    <row r="2559" spans="1:21" ht="13.8" x14ac:dyDescent="0.3">
      <c r="A2559" s="76"/>
      <c r="B2559" s="34" t="s">
        <v>61</v>
      </c>
      <c r="C2559" s="36" t="s">
        <v>7</v>
      </c>
      <c r="D2559" s="95">
        <f>D2560+D2565+D2610+D2621</f>
        <v>873</v>
      </c>
      <c r="E2559" s="131">
        <f t="shared" si="382"/>
        <v>871.8</v>
      </c>
      <c r="F2559" s="95">
        <f>F2560+F2565+F2610+F2621</f>
        <v>871.8</v>
      </c>
      <c r="G2559" s="95">
        <f>G2560+G2565+G2610+G2621</f>
        <v>0</v>
      </c>
      <c r="H2559" s="95">
        <f>H2560+H2565+H2610+H2621</f>
        <v>43.21387</v>
      </c>
      <c r="I2559" s="131">
        <f t="shared" si="383"/>
        <v>442.7</v>
      </c>
      <c r="J2559" s="95">
        <f>J2560+J2565+J2610+J2621</f>
        <v>442.7</v>
      </c>
      <c r="K2559" s="95">
        <f>K2560+K2565+K2610+K2621</f>
        <v>0</v>
      </c>
      <c r="L2559" s="95">
        <f>L2560+L2565+L2610+L2621</f>
        <v>22.21387</v>
      </c>
      <c r="M2559" s="131">
        <f t="shared" si="384"/>
        <v>387.95632000000001</v>
      </c>
      <c r="N2559" s="95">
        <f>N2560+N2565+N2610+N2621</f>
        <v>387.95632000000001</v>
      </c>
      <c r="O2559" s="95">
        <f>O2560+O2565+O2610+O2621</f>
        <v>0</v>
      </c>
      <c r="P2559" s="95">
        <f>P2560+P2565+P2610+P2621</f>
        <v>9.0025400000000015</v>
      </c>
      <c r="Q2559" s="55">
        <f t="shared" si="385"/>
        <v>87.634135983736172</v>
      </c>
      <c r="R2559" s="55">
        <f t="shared" si="386"/>
        <v>87.634135983736172</v>
      </c>
      <c r="S2559" s="55" t="e">
        <f t="shared" si="387"/>
        <v>#DIV/0!</v>
      </c>
      <c r="T2559" s="55">
        <f t="shared" si="388"/>
        <v>40.526661945892371</v>
      </c>
      <c r="U2559" s="33" t="e">
        <f>M2559/#REF!%</f>
        <v>#REF!</v>
      </c>
    </row>
    <row r="2560" spans="1:21" ht="13.8" x14ac:dyDescent="0.3">
      <c r="A2560" s="76"/>
      <c r="B2560" s="34" t="s">
        <v>197</v>
      </c>
      <c r="C2560" s="37" t="s">
        <v>34</v>
      </c>
      <c r="D2560" s="95"/>
      <c r="E2560" s="131">
        <f t="shared" si="382"/>
        <v>0</v>
      </c>
      <c r="F2560" s="95"/>
      <c r="G2560" s="95"/>
      <c r="H2560" s="95">
        <v>16.5</v>
      </c>
      <c r="I2560" s="131">
        <f t="shared" si="383"/>
        <v>0</v>
      </c>
      <c r="J2560" s="95"/>
      <c r="K2560" s="95"/>
      <c r="L2560" s="95">
        <v>10.5</v>
      </c>
      <c r="M2560" s="131">
        <f t="shared" si="384"/>
        <v>0</v>
      </c>
      <c r="N2560" s="95"/>
      <c r="O2560" s="95"/>
      <c r="P2560" s="95">
        <v>8.6820000000000004</v>
      </c>
      <c r="Q2560" s="55" t="e">
        <f t="shared" si="385"/>
        <v>#DIV/0!</v>
      </c>
      <c r="R2560" s="55" t="e">
        <f t="shared" si="386"/>
        <v>#DIV/0!</v>
      </c>
      <c r="S2560" s="55" t="e">
        <f t="shared" si="387"/>
        <v>#DIV/0!</v>
      </c>
      <c r="T2560" s="55">
        <f t="shared" si="388"/>
        <v>82.685714285714283</v>
      </c>
      <c r="U2560" s="33" t="e">
        <f>M2560/#REF!%</f>
        <v>#REF!</v>
      </c>
    </row>
    <row r="2561" spans="1:21" ht="13.8" hidden="1" x14ac:dyDescent="0.3">
      <c r="A2561" s="76"/>
      <c r="B2561" s="34" t="s">
        <v>198</v>
      </c>
      <c r="C2561" s="38" t="s">
        <v>172</v>
      </c>
      <c r="D2561" s="95"/>
      <c r="E2561" s="131">
        <f t="shared" si="382"/>
        <v>0</v>
      </c>
      <c r="F2561" s="95"/>
      <c r="G2561" s="95"/>
      <c r="H2561" s="95"/>
      <c r="I2561" s="131">
        <f t="shared" si="383"/>
        <v>0</v>
      </c>
      <c r="J2561" s="95"/>
      <c r="K2561" s="95"/>
      <c r="L2561" s="95"/>
      <c r="M2561" s="131">
        <f t="shared" si="384"/>
        <v>0</v>
      </c>
      <c r="N2561" s="95"/>
      <c r="O2561" s="95"/>
      <c r="P2561" s="95"/>
      <c r="Q2561" s="55" t="e">
        <f t="shared" si="385"/>
        <v>#DIV/0!</v>
      </c>
      <c r="R2561" s="55" t="e">
        <f t="shared" si="386"/>
        <v>#DIV/0!</v>
      </c>
      <c r="S2561" s="55" t="e">
        <f t="shared" si="387"/>
        <v>#DIV/0!</v>
      </c>
      <c r="T2561" s="55" t="e">
        <f t="shared" si="388"/>
        <v>#DIV/0!</v>
      </c>
      <c r="U2561" s="33" t="e">
        <f>M2561/#REF!%</f>
        <v>#REF!</v>
      </c>
    </row>
    <row r="2562" spans="1:21" ht="27.6" hidden="1" x14ac:dyDescent="0.3">
      <c r="A2562" s="76"/>
      <c r="B2562" s="34" t="s">
        <v>199</v>
      </c>
      <c r="C2562" s="39" t="s">
        <v>173</v>
      </c>
      <c r="D2562" s="95"/>
      <c r="E2562" s="131">
        <f t="shared" si="382"/>
        <v>0</v>
      </c>
      <c r="F2562" s="95"/>
      <c r="G2562" s="95"/>
      <c r="H2562" s="95"/>
      <c r="I2562" s="131">
        <f t="shared" si="383"/>
        <v>0</v>
      </c>
      <c r="J2562" s="95"/>
      <c r="K2562" s="95"/>
      <c r="L2562" s="95"/>
      <c r="M2562" s="131">
        <f t="shared" si="384"/>
        <v>0</v>
      </c>
      <c r="N2562" s="95"/>
      <c r="O2562" s="95"/>
      <c r="P2562" s="95"/>
      <c r="Q2562" s="55" t="e">
        <f t="shared" si="385"/>
        <v>#DIV/0!</v>
      </c>
      <c r="R2562" s="55" t="e">
        <f t="shared" si="386"/>
        <v>#DIV/0!</v>
      </c>
      <c r="S2562" s="55" t="e">
        <f t="shared" si="387"/>
        <v>#DIV/0!</v>
      </c>
      <c r="T2562" s="55" t="e">
        <f t="shared" si="388"/>
        <v>#DIV/0!</v>
      </c>
      <c r="U2562" s="33" t="e">
        <f>M2562/#REF!%</f>
        <v>#REF!</v>
      </c>
    </row>
    <row r="2563" spans="1:21" ht="27.6" hidden="1" x14ac:dyDescent="0.3">
      <c r="A2563" s="76"/>
      <c r="B2563" s="34" t="s">
        <v>200</v>
      </c>
      <c r="C2563" s="39" t="s">
        <v>174</v>
      </c>
      <c r="D2563" s="95"/>
      <c r="E2563" s="131">
        <f t="shared" si="382"/>
        <v>0</v>
      </c>
      <c r="F2563" s="95"/>
      <c r="G2563" s="95"/>
      <c r="H2563" s="95"/>
      <c r="I2563" s="131">
        <f t="shared" si="383"/>
        <v>0</v>
      </c>
      <c r="J2563" s="95"/>
      <c r="K2563" s="95"/>
      <c r="L2563" s="95"/>
      <c r="M2563" s="131">
        <f t="shared" si="384"/>
        <v>0</v>
      </c>
      <c r="N2563" s="95"/>
      <c r="O2563" s="95"/>
      <c r="P2563" s="95"/>
      <c r="Q2563" s="55" t="e">
        <f t="shared" si="385"/>
        <v>#DIV/0!</v>
      </c>
      <c r="R2563" s="55" t="e">
        <f t="shared" si="386"/>
        <v>#DIV/0!</v>
      </c>
      <c r="S2563" s="55" t="e">
        <f t="shared" si="387"/>
        <v>#DIV/0!</v>
      </c>
      <c r="T2563" s="55" t="e">
        <f t="shared" si="388"/>
        <v>#DIV/0!</v>
      </c>
      <c r="U2563" s="33" t="e">
        <f>M2563/#REF!%</f>
        <v>#REF!</v>
      </c>
    </row>
    <row r="2564" spans="1:21" ht="13.8" hidden="1" x14ac:dyDescent="0.3">
      <c r="A2564" s="76"/>
      <c r="B2564" s="34" t="s">
        <v>201</v>
      </c>
      <c r="C2564" s="38" t="s">
        <v>175</v>
      </c>
      <c r="D2564" s="95"/>
      <c r="E2564" s="131">
        <f t="shared" si="382"/>
        <v>0</v>
      </c>
      <c r="F2564" s="95"/>
      <c r="G2564" s="95"/>
      <c r="H2564" s="95"/>
      <c r="I2564" s="131">
        <f t="shared" si="383"/>
        <v>0</v>
      </c>
      <c r="J2564" s="95"/>
      <c r="K2564" s="95"/>
      <c r="L2564" s="95"/>
      <c r="M2564" s="131">
        <f t="shared" si="384"/>
        <v>0</v>
      </c>
      <c r="N2564" s="95"/>
      <c r="O2564" s="95"/>
      <c r="P2564" s="95"/>
      <c r="Q2564" s="55" t="e">
        <f t="shared" si="385"/>
        <v>#DIV/0!</v>
      </c>
      <c r="R2564" s="55" t="e">
        <f t="shared" si="386"/>
        <v>#DIV/0!</v>
      </c>
      <c r="S2564" s="55" t="e">
        <f t="shared" si="387"/>
        <v>#DIV/0!</v>
      </c>
      <c r="T2564" s="55" t="e">
        <f t="shared" si="388"/>
        <v>#DIV/0!</v>
      </c>
      <c r="U2564" s="33" t="e">
        <f>M2564/#REF!%</f>
        <v>#REF!</v>
      </c>
    </row>
    <row r="2565" spans="1:21" ht="27.6" x14ac:dyDescent="0.3">
      <c r="A2565" s="76"/>
      <c r="B2565" s="34" t="s">
        <v>202</v>
      </c>
      <c r="C2565" s="37" t="s">
        <v>36</v>
      </c>
      <c r="D2565" s="95"/>
      <c r="E2565" s="131">
        <f t="shared" si="382"/>
        <v>0</v>
      </c>
      <c r="F2565" s="95"/>
      <c r="G2565" s="95"/>
      <c r="H2565" s="95">
        <v>26.69333</v>
      </c>
      <c r="I2565" s="131">
        <f t="shared" si="383"/>
        <v>0</v>
      </c>
      <c r="J2565" s="95"/>
      <c r="K2565" s="95"/>
      <c r="L2565" s="95">
        <v>11.69333</v>
      </c>
      <c r="M2565" s="131">
        <f t="shared" si="384"/>
        <v>0</v>
      </c>
      <c r="N2565" s="95"/>
      <c r="O2565" s="95"/>
      <c r="P2565" s="95">
        <v>0.3</v>
      </c>
      <c r="Q2565" s="55" t="e">
        <f t="shared" si="385"/>
        <v>#DIV/0!</v>
      </c>
      <c r="R2565" s="55" t="e">
        <f t="shared" si="386"/>
        <v>#DIV/0!</v>
      </c>
      <c r="S2565" s="55" t="e">
        <f t="shared" si="387"/>
        <v>#DIV/0!</v>
      </c>
      <c r="T2565" s="55">
        <f t="shared" si="388"/>
        <v>2.5655651555202836</v>
      </c>
      <c r="U2565" s="33" t="e">
        <f>M2565/#REF!%</f>
        <v>#REF!</v>
      </c>
    </row>
    <row r="2566" spans="1:21" ht="41.4" hidden="1" x14ac:dyDescent="0.3">
      <c r="A2566" s="76"/>
      <c r="B2566" s="34" t="s">
        <v>203</v>
      </c>
      <c r="C2566" s="38" t="s">
        <v>177</v>
      </c>
      <c r="D2566" s="95"/>
      <c r="E2566" s="131">
        <f t="shared" si="382"/>
        <v>0</v>
      </c>
      <c r="F2566" s="95"/>
      <c r="G2566" s="95"/>
      <c r="H2566" s="95"/>
      <c r="I2566" s="131">
        <f t="shared" si="383"/>
        <v>0</v>
      </c>
      <c r="J2566" s="95"/>
      <c r="K2566" s="95"/>
      <c r="L2566" s="95"/>
      <c r="M2566" s="131">
        <f t="shared" si="384"/>
        <v>0</v>
      </c>
      <c r="N2566" s="95"/>
      <c r="O2566" s="95"/>
      <c r="P2566" s="95"/>
      <c r="Q2566" s="55" t="e">
        <f t="shared" si="385"/>
        <v>#DIV/0!</v>
      </c>
      <c r="R2566" s="55" t="e">
        <f t="shared" si="386"/>
        <v>#DIV/0!</v>
      </c>
      <c r="S2566" s="55" t="e">
        <f t="shared" si="387"/>
        <v>#DIV/0!</v>
      </c>
      <c r="T2566" s="55" t="e">
        <f t="shared" si="388"/>
        <v>#DIV/0!</v>
      </c>
      <c r="U2566" s="33" t="e">
        <f>M2566/#REF!%</f>
        <v>#REF!</v>
      </c>
    </row>
    <row r="2567" spans="1:21" ht="13.8" hidden="1" x14ac:dyDescent="0.3">
      <c r="A2567" s="76"/>
      <c r="B2567" s="34" t="s">
        <v>204</v>
      </c>
      <c r="C2567" s="38" t="s">
        <v>178</v>
      </c>
      <c r="D2567" s="95"/>
      <c r="E2567" s="131">
        <f t="shared" si="382"/>
        <v>0</v>
      </c>
      <c r="F2567" s="95"/>
      <c r="G2567" s="95"/>
      <c r="H2567" s="95"/>
      <c r="I2567" s="131">
        <f t="shared" si="383"/>
        <v>0</v>
      </c>
      <c r="J2567" s="95"/>
      <c r="K2567" s="95"/>
      <c r="L2567" s="95"/>
      <c r="M2567" s="131">
        <f t="shared" si="384"/>
        <v>0</v>
      </c>
      <c r="N2567" s="95"/>
      <c r="O2567" s="95"/>
      <c r="P2567" s="95"/>
      <c r="Q2567" s="55" t="e">
        <f t="shared" si="385"/>
        <v>#DIV/0!</v>
      </c>
      <c r="R2567" s="55" t="e">
        <f t="shared" si="386"/>
        <v>#DIV/0!</v>
      </c>
      <c r="S2567" s="55" t="e">
        <f t="shared" si="387"/>
        <v>#DIV/0!</v>
      </c>
      <c r="T2567" s="55" t="e">
        <f t="shared" si="388"/>
        <v>#DIV/0!</v>
      </c>
      <c r="U2567" s="33" t="e">
        <f>M2567/#REF!%</f>
        <v>#REF!</v>
      </c>
    </row>
    <row r="2568" spans="1:21" ht="27.6" hidden="1" x14ac:dyDescent="0.3">
      <c r="A2568" s="76"/>
      <c r="B2568" s="34" t="s">
        <v>205</v>
      </c>
      <c r="C2568" s="39" t="s">
        <v>179</v>
      </c>
      <c r="D2568" s="95"/>
      <c r="E2568" s="131">
        <f t="shared" si="382"/>
        <v>0</v>
      </c>
      <c r="F2568" s="95"/>
      <c r="G2568" s="95"/>
      <c r="H2568" s="95"/>
      <c r="I2568" s="131">
        <f t="shared" si="383"/>
        <v>0</v>
      </c>
      <c r="J2568" s="95"/>
      <c r="K2568" s="95"/>
      <c r="L2568" s="95"/>
      <c r="M2568" s="131">
        <f t="shared" si="384"/>
        <v>0</v>
      </c>
      <c r="N2568" s="95"/>
      <c r="O2568" s="95"/>
      <c r="P2568" s="95"/>
      <c r="Q2568" s="55" t="e">
        <f t="shared" si="385"/>
        <v>#DIV/0!</v>
      </c>
      <c r="R2568" s="55" t="e">
        <f t="shared" si="386"/>
        <v>#DIV/0!</v>
      </c>
      <c r="S2568" s="55" t="e">
        <f t="shared" si="387"/>
        <v>#DIV/0!</v>
      </c>
      <c r="T2568" s="55" t="e">
        <f t="shared" si="388"/>
        <v>#DIV/0!</v>
      </c>
      <c r="U2568" s="33" t="e">
        <f>M2568/#REF!%</f>
        <v>#REF!</v>
      </c>
    </row>
    <row r="2569" spans="1:21" ht="27.6" hidden="1" x14ac:dyDescent="0.3">
      <c r="A2569" s="76"/>
      <c r="B2569" s="34" t="s">
        <v>206</v>
      </c>
      <c r="C2569" s="39" t="s">
        <v>180</v>
      </c>
      <c r="D2569" s="95"/>
      <c r="E2569" s="131">
        <f t="shared" si="382"/>
        <v>0</v>
      </c>
      <c r="F2569" s="95"/>
      <c r="G2569" s="95"/>
      <c r="H2569" s="95"/>
      <c r="I2569" s="131">
        <f t="shared" si="383"/>
        <v>0</v>
      </c>
      <c r="J2569" s="95"/>
      <c r="K2569" s="95"/>
      <c r="L2569" s="95"/>
      <c r="M2569" s="131">
        <f t="shared" si="384"/>
        <v>0</v>
      </c>
      <c r="N2569" s="95"/>
      <c r="O2569" s="95"/>
      <c r="P2569" s="95"/>
      <c r="Q2569" s="55" t="e">
        <f t="shared" si="385"/>
        <v>#DIV/0!</v>
      </c>
      <c r="R2569" s="55" t="e">
        <f t="shared" si="386"/>
        <v>#DIV/0!</v>
      </c>
      <c r="S2569" s="55" t="e">
        <f t="shared" si="387"/>
        <v>#DIV/0!</v>
      </c>
      <c r="T2569" s="55" t="e">
        <f t="shared" si="388"/>
        <v>#DIV/0!</v>
      </c>
      <c r="U2569" s="33" t="e">
        <f>M2569/#REF!%</f>
        <v>#REF!</v>
      </c>
    </row>
    <row r="2570" spans="1:21" ht="13.8" hidden="1" x14ac:dyDescent="0.3">
      <c r="A2570" s="76"/>
      <c r="B2570" s="34" t="s">
        <v>207</v>
      </c>
      <c r="C2570" s="38" t="s">
        <v>181</v>
      </c>
      <c r="D2570" s="95"/>
      <c r="E2570" s="131">
        <f t="shared" si="382"/>
        <v>0</v>
      </c>
      <c r="F2570" s="95"/>
      <c r="G2570" s="95"/>
      <c r="H2570" s="95"/>
      <c r="I2570" s="131">
        <f t="shared" si="383"/>
        <v>0</v>
      </c>
      <c r="J2570" s="95"/>
      <c r="K2570" s="95"/>
      <c r="L2570" s="95"/>
      <c r="M2570" s="131">
        <f t="shared" si="384"/>
        <v>0</v>
      </c>
      <c r="N2570" s="95"/>
      <c r="O2570" s="95"/>
      <c r="P2570" s="95"/>
      <c r="Q2570" s="55" t="e">
        <f t="shared" si="385"/>
        <v>#DIV/0!</v>
      </c>
      <c r="R2570" s="55" t="e">
        <f t="shared" si="386"/>
        <v>#DIV/0!</v>
      </c>
      <c r="S2570" s="55" t="e">
        <f t="shared" si="387"/>
        <v>#DIV/0!</v>
      </c>
      <c r="T2570" s="55" t="e">
        <f t="shared" si="388"/>
        <v>#DIV/0!</v>
      </c>
      <c r="U2570" s="33" t="e">
        <f>M2570/#REF!%</f>
        <v>#REF!</v>
      </c>
    </row>
    <row r="2571" spans="1:21" ht="27.6" hidden="1" x14ac:dyDescent="0.3">
      <c r="A2571" s="76"/>
      <c r="B2571" s="34" t="s">
        <v>208</v>
      </c>
      <c r="C2571" s="39" t="s">
        <v>182</v>
      </c>
      <c r="D2571" s="95"/>
      <c r="E2571" s="131">
        <f t="shared" si="382"/>
        <v>0</v>
      </c>
      <c r="F2571" s="95"/>
      <c r="G2571" s="95"/>
      <c r="H2571" s="95"/>
      <c r="I2571" s="131">
        <f t="shared" si="383"/>
        <v>0</v>
      </c>
      <c r="J2571" s="95"/>
      <c r="K2571" s="95"/>
      <c r="L2571" s="95"/>
      <c r="M2571" s="131">
        <f t="shared" si="384"/>
        <v>0</v>
      </c>
      <c r="N2571" s="95"/>
      <c r="O2571" s="95"/>
      <c r="P2571" s="95"/>
      <c r="Q2571" s="55" t="e">
        <f t="shared" si="385"/>
        <v>#DIV/0!</v>
      </c>
      <c r="R2571" s="55" t="e">
        <f t="shared" si="386"/>
        <v>#DIV/0!</v>
      </c>
      <c r="S2571" s="55" t="e">
        <f t="shared" si="387"/>
        <v>#DIV/0!</v>
      </c>
      <c r="T2571" s="55" t="e">
        <f t="shared" si="388"/>
        <v>#DIV/0!</v>
      </c>
      <c r="U2571" s="33" t="e">
        <f>M2571/#REF!%</f>
        <v>#REF!</v>
      </c>
    </row>
    <row r="2572" spans="1:21" ht="82.8" hidden="1" x14ac:dyDescent="0.3">
      <c r="A2572" s="76"/>
      <c r="B2572" s="34" t="s">
        <v>209</v>
      </c>
      <c r="C2572" s="39" t="s">
        <v>183</v>
      </c>
      <c r="D2572" s="95"/>
      <c r="E2572" s="131">
        <f t="shared" si="382"/>
        <v>0</v>
      </c>
      <c r="F2572" s="95"/>
      <c r="G2572" s="95"/>
      <c r="H2572" s="95"/>
      <c r="I2572" s="131">
        <f t="shared" si="383"/>
        <v>0</v>
      </c>
      <c r="J2572" s="95"/>
      <c r="K2572" s="95"/>
      <c r="L2572" s="95"/>
      <c r="M2572" s="131">
        <f t="shared" si="384"/>
        <v>0</v>
      </c>
      <c r="N2572" s="95"/>
      <c r="O2572" s="95"/>
      <c r="P2572" s="95"/>
      <c r="Q2572" s="55" t="e">
        <f t="shared" si="385"/>
        <v>#DIV/0!</v>
      </c>
      <c r="R2572" s="55" t="e">
        <f t="shared" si="386"/>
        <v>#DIV/0!</v>
      </c>
      <c r="S2572" s="55" t="e">
        <f t="shared" si="387"/>
        <v>#DIV/0!</v>
      </c>
      <c r="T2572" s="55" t="e">
        <f t="shared" si="388"/>
        <v>#DIV/0!</v>
      </c>
      <c r="U2572" s="33" t="e">
        <f>M2572/#REF!%</f>
        <v>#REF!</v>
      </c>
    </row>
    <row r="2573" spans="1:21" ht="151.80000000000001" hidden="1" x14ac:dyDescent="0.3">
      <c r="A2573" s="76"/>
      <c r="B2573" s="34" t="s">
        <v>210</v>
      </c>
      <c r="C2573" s="39" t="s">
        <v>285</v>
      </c>
      <c r="D2573" s="95"/>
      <c r="E2573" s="131">
        <f t="shared" si="382"/>
        <v>0</v>
      </c>
      <c r="F2573" s="95"/>
      <c r="G2573" s="95"/>
      <c r="H2573" s="95"/>
      <c r="I2573" s="131">
        <f t="shared" si="383"/>
        <v>0</v>
      </c>
      <c r="J2573" s="95"/>
      <c r="K2573" s="95"/>
      <c r="L2573" s="95"/>
      <c r="M2573" s="131">
        <f t="shared" si="384"/>
        <v>0</v>
      </c>
      <c r="N2573" s="95"/>
      <c r="O2573" s="95"/>
      <c r="P2573" s="95"/>
      <c r="Q2573" s="55" t="e">
        <f t="shared" si="385"/>
        <v>#DIV/0!</v>
      </c>
      <c r="R2573" s="55" t="e">
        <f t="shared" si="386"/>
        <v>#DIV/0!</v>
      </c>
      <c r="S2573" s="55" t="e">
        <f t="shared" si="387"/>
        <v>#DIV/0!</v>
      </c>
      <c r="T2573" s="55" t="e">
        <f t="shared" si="388"/>
        <v>#DIV/0!</v>
      </c>
      <c r="U2573" s="33" t="e">
        <f>M2573/#REF!%</f>
        <v>#REF!</v>
      </c>
    </row>
    <row r="2574" spans="1:21" ht="41.4" hidden="1" x14ac:dyDescent="0.3">
      <c r="A2574" s="76"/>
      <c r="B2574" s="34" t="s">
        <v>211</v>
      </c>
      <c r="C2574" s="39" t="s">
        <v>286</v>
      </c>
      <c r="D2574" s="95"/>
      <c r="E2574" s="131">
        <f t="shared" si="382"/>
        <v>0</v>
      </c>
      <c r="F2574" s="95"/>
      <c r="G2574" s="95"/>
      <c r="H2574" s="95"/>
      <c r="I2574" s="131">
        <f t="shared" si="383"/>
        <v>0</v>
      </c>
      <c r="J2574" s="95"/>
      <c r="K2574" s="95"/>
      <c r="L2574" s="95"/>
      <c r="M2574" s="131">
        <f t="shared" si="384"/>
        <v>0</v>
      </c>
      <c r="N2574" s="95"/>
      <c r="O2574" s="95"/>
      <c r="P2574" s="95"/>
      <c r="Q2574" s="55" t="e">
        <f t="shared" si="385"/>
        <v>#DIV/0!</v>
      </c>
      <c r="R2574" s="55" t="e">
        <f t="shared" si="386"/>
        <v>#DIV/0!</v>
      </c>
      <c r="S2574" s="55" t="e">
        <f t="shared" si="387"/>
        <v>#DIV/0!</v>
      </c>
      <c r="T2574" s="55" t="e">
        <f t="shared" si="388"/>
        <v>#DIV/0!</v>
      </c>
      <c r="U2574" s="33" t="e">
        <f>M2574/#REF!%</f>
        <v>#REF!</v>
      </c>
    </row>
    <row r="2575" spans="1:21" ht="41.4" hidden="1" x14ac:dyDescent="0.3">
      <c r="A2575" s="76"/>
      <c r="B2575" s="34" t="s">
        <v>212</v>
      </c>
      <c r="C2575" s="39" t="s">
        <v>287</v>
      </c>
      <c r="D2575" s="95"/>
      <c r="E2575" s="131">
        <f t="shared" si="382"/>
        <v>0</v>
      </c>
      <c r="F2575" s="95"/>
      <c r="G2575" s="95"/>
      <c r="H2575" s="95"/>
      <c r="I2575" s="131">
        <f t="shared" si="383"/>
        <v>0</v>
      </c>
      <c r="J2575" s="95"/>
      <c r="K2575" s="95"/>
      <c r="L2575" s="95"/>
      <c r="M2575" s="131">
        <f t="shared" si="384"/>
        <v>0</v>
      </c>
      <c r="N2575" s="95"/>
      <c r="O2575" s="95"/>
      <c r="P2575" s="95"/>
      <c r="Q2575" s="55" t="e">
        <f t="shared" si="385"/>
        <v>#DIV/0!</v>
      </c>
      <c r="R2575" s="55" t="e">
        <f t="shared" si="386"/>
        <v>#DIV/0!</v>
      </c>
      <c r="S2575" s="55" t="e">
        <f t="shared" si="387"/>
        <v>#DIV/0!</v>
      </c>
      <c r="T2575" s="55" t="e">
        <f t="shared" si="388"/>
        <v>#DIV/0!</v>
      </c>
      <c r="U2575" s="33" t="e">
        <f>M2575/#REF!%</f>
        <v>#REF!</v>
      </c>
    </row>
    <row r="2576" spans="1:21" ht="41.4" hidden="1" x14ac:dyDescent="0.3">
      <c r="A2576" s="76"/>
      <c r="B2576" s="34" t="s">
        <v>213</v>
      </c>
      <c r="C2576" s="39" t="s">
        <v>288</v>
      </c>
      <c r="D2576" s="95"/>
      <c r="E2576" s="131">
        <f t="shared" si="382"/>
        <v>0</v>
      </c>
      <c r="F2576" s="95"/>
      <c r="G2576" s="95"/>
      <c r="H2576" s="95"/>
      <c r="I2576" s="131">
        <f t="shared" si="383"/>
        <v>0</v>
      </c>
      <c r="J2576" s="95"/>
      <c r="K2576" s="95"/>
      <c r="L2576" s="95"/>
      <c r="M2576" s="131">
        <f t="shared" si="384"/>
        <v>0</v>
      </c>
      <c r="N2576" s="95"/>
      <c r="O2576" s="95"/>
      <c r="P2576" s="95"/>
      <c r="Q2576" s="55" t="e">
        <f t="shared" si="385"/>
        <v>#DIV/0!</v>
      </c>
      <c r="R2576" s="55" t="e">
        <f t="shared" si="386"/>
        <v>#DIV/0!</v>
      </c>
      <c r="S2576" s="55" t="e">
        <f t="shared" si="387"/>
        <v>#DIV/0!</v>
      </c>
      <c r="T2576" s="55" t="e">
        <f t="shared" si="388"/>
        <v>#DIV/0!</v>
      </c>
      <c r="U2576" s="33" t="e">
        <f>M2576/#REF!%</f>
        <v>#REF!</v>
      </c>
    </row>
    <row r="2577" spans="1:21" ht="27.6" hidden="1" x14ac:dyDescent="0.3">
      <c r="A2577" s="76"/>
      <c r="B2577" s="34" t="s">
        <v>214</v>
      </c>
      <c r="C2577" s="39" t="s">
        <v>289</v>
      </c>
      <c r="D2577" s="95"/>
      <c r="E2577" s="131">
        <f t="shared" si="382"/>
        <v>0</v>
      </c>
      <c r="F2577" s="95"/>
      <c r="G2577" s="95"/>
      <c r="H2577" s="95"/>
      <c r="I2577" s="131">
        <f t="shared" si="383"/>
        <v>0</v>
      </c>
      <c r="J2577" s="95"/>
      <c r="K2577" s="95"/>
      <c r="L2577" s="95"/>
      <c r="M2577" s="131">
        <f t="shared" si="384"/>
        <v>0</v>
      </c>
      <c r="N2577" s="95"/>
      <c r="O2577" s="95"/>
      <c r="P2577" s="95"/>
      <c r="Q2577" s="55" t="e">
        <f t="shared" si="385"/>
        <v>#DIV/0!</v>
      </c>
      <c r="R2577" s="55" t="e">
        <f t="shared" si="386"/>
        <v>#DIV/0!</v>
      </c>
      <c r="S2577" s="55" t="e">
        <f t="shared" si="387"/>
        <v>#DIV/0!</v>
      </c>
      <c r="T2577" s="55" t="e">
        <f t="shared" si="388"/>
        <v>#DIV/0!</v>
      </c>
      <c r="U2577" s="33" t="e">
        <f>M2577/#REF!%</f>
        <v>#REF!</v>
      </c>
    </row>
    <row r="2578" spans="1:21" ht="41.4" hidden="1" x14ac:dyDescent="0.3">
      <c r="A2578" s="76"/>
      <c r="B2578" s="34" t="s">
        <v>215</v>
      </c>
      <c r="C2578" s="39" t="s">
        <v>290</v>
      </c>
      <c r="D2578" s="95"/>
      <c r="E2578" s="131">
        <f t="shared" si="382"/>
        <v>0</v>
      </c>
      <c r="F2578" s="95"/>
      <c r="G2578" s="95"/>
      <c r="H2578" s="95"/>
      <c r="I2578" s="131">
        <f t="shared" si="383"/>
        <v>0</v>
      </c>
      <c r="J2578" s="95"/>
      <c r="K2578" s="95"/>
      <c r="L2578" s="95"/>
      <c r="M2578" s="131">
        <f t="shared" si="384"/>
        <v>0</v>
      </c>
      <c r="N2578" s="95"/>
      <c r="O2578" s="95"/>
      <c r="P2578" s="95"/>
      <c r="Q2578" s="55" t="e">
        <f t="shared" si="385"/>
        <v>#DIV/0!</v>
      </c>
      <c r="R2578" s="55" t="e">
        <f t="shared" si="386"/>
        <v>#DIV/0!</v>
      </c>
      <c r="S2578" s="55" t="e">
        <f t="shared" si="387"/>
        <v>#DIV/0!</v>
      </c>
      <c r="T2578" s="55" t="e">
        <f t="shared" si="388"/>
        <v>#DIV/0!</v>
      </c>
      <c r="U2578" s="33" t="e">
        <f>M2578/#REF!%</f>
        <v>#REF!</v>
      </c>
    </row>
    <row r="2579" spans="1:21" ht="55.2" hidden="1" x14ac:dyDescent="0.3">
      <c r="A2579" s="76"/>
      <c r="B2579" s="34" t="s">
        <v>216</v>
      </c>
      <c r="C2579" s="39" t="s">
        <v>291</v>
      </c>
      <c r="D2579" s="95"/>
      <c r="E2579" s="131">
        <f t="shared" si="382"/>
        <v>0</v>
      </c>
      <c r="F2579" s="95"/>
      <c r="G2579" s="95"/>
      <c r="H2579" s="95"/>
      <c r="I2579" s="131">
        <f t="shared" si="383"/>
        <v>0</v>
      </c>
      <c r="J2579" s="95"/>
      <c r="K2579" s="95"/>
      <c r="L2579" s="95"/>
      <c r="M2579" s="131">
        <f t="shared" si="384"/>
        <v>0</v>
      </c>
      <c r="N2579" s="95"/>
      <c r="O2579" s="95"/>
      <c r="P2579" s="95"/>
      <c r="Q2579" s="55" t="e">
        <f t="shared" si="385"/>
        <v>#DIV/0!</v>
      </c>
      <c r="R2579" s="55" t="e">
        <f t="shared" si="386"/>
        <v>#DIV/0!</v>
      </c>
      <c r="S2579" s="55" t="e">
        <f t="shared" si="387"/>
        <v>#DIV/0!</v>
      </c>
      <c r="T2579" s="55" t="e">
        <f t="shared" si="388"/>
        <v>#DIV/0!</v>
      </c>
      <c r="U2579" s="33" t="e">
        <f>M2579/#REF!%</f>
        <v>#REF!</v>
      </c>
    </row>
    <row r="2580" spans="1:21" ht="27.6" hidden="1" x14ac:dyDescent="0.3">
      <c r="A2580" s="76"/>
      <c r="B2580" s="34" t="s">
        <v>217</v>
      </c>
      <c r="C2580" s="39" t="s">
        <v>292</v>
      </c>
      <c r="D2580" s="95"/>
      <c r="E2580" s="131">
        <f t="shared" si="382"/>
        <v>0</v>
      </c>
      <c r="F2580" s="95"/>
      <c r="G2580" s="95"/>
      <c r="H2580" s="95"/>
      <c r="I2580" s="131">
        <f t="shared" si="383"/>
        <v>0</v>
      </c>
      <c r="J2580" s="95"/>
      <c r="K2580" s="95"/>
      <c r="L2580" s="95"/>
      <c r="M2580" s="131">
        <f t="shared" si="384"/>
        <v>0</v>
      </c>
      <c r="N2580" s="95"/>
      <c r="O2580" s="95"/>
      <c r="P2580" s="95"/>
      <c r="Q2580" s="55" t="e">
        <f t="shared" si="385"/>
        <v>#DIV/0!</v>
      </c>
      <c r="R2580" s="55" t="e">
        <f t="shared" si="386"/>
        <v>#DIV/0!</v>
      </c>
      <c r="S2580" s="55" t="e">
        <f t="shared" si="387"/>
        <v>#DIV/0!</v>
      </c>
      <c r="T2580" s="55" t="e">
        <f t="shared" si="388"/>
        <v>#DIV/0!</v>
      </c>
      <c r="U2580" s="33" t="e">
        <f>M2580/#REF!%</f>
        <v>#REF!</v>
      </c>
    </row>
    <row r="2581" spans="1:21" ht="27.6" hidden="1" x14ac:dyDescent="0.3">
      <c r="A2581" s="76"/>
      <c r="B2581" s="34" t="s">
        <v>218</v>
      </c>
      <c r="C2581" s="39" t="s">
        <v>293</v>
      </c>
      <c r="D2581" s="95"/>
      <c r="E2581" s="131">
        <f t="shared" si="382"/>
        <v>0</v>
      </c>
      <c r="F2581" s="95"/>
      <c r="G2581" s="95"/>
      <c r="H2581" s="95"/>
      <c r="I2581" s="131">
        <f t="shared" si="383"/>
        <v>0</v>
      </c>
      <c r="J2581" s="95"/>
      <c r="K2581" s="95"/>
      <c r="L2581" s="95"/>
      <c r="M2581" s="131">
        <f t="shared" si="384"/>
        <v>0</v>
      </c>
      <c r="N2581" s="95"/>
      <c r="O2581" s="95"/>
      <c r="P2581" s="95"/>
      <c r="Q2581" s="55" t="e">
        <f t="shared" si="385"/>
        <v>#DIV/0!</v>
      </c>
      <c r="R2581" s="55" t="e">
        <f t="shared" si="386"/>
        <v>#DIV/0!</v>
      </c>
      <c r="S2581" s="55" t="e">
        <f t="shared" si="387"/>
        <v>#DIV/0!</v>
      </c>
      <c r="T2581" s="55" t="e">
        <f t="shared" si="388"/>
        <v>#DIV/0!</v>
      </c>
      <c r="U2581" s="33" t="e">
        <f>M2581/#REF!%</f>
        <v>#REF!</v>
      </c>
    </row>
    <row r="2582" spans="1:21" ht="27.6" hidden="1" x14ac:dyDescent="0.3">
      <c r="A2582" s="76"/>
      <c r="B2582" s="34" t="s">
        <v>219</v>
      </c>
      <c r="C2582" s="39" t="s">
        <v>294</v>
      </c>
      <c r="D2582" s="95"/>
      <c r="E2582" s="131">
        <f t="shared" ref="E2582:E2645" si="389">F2582+G2582</f>
        <v>0</v>
      </c>
      <c r="F2582" s="95"/>
      <c r="G2582" s="95"/>
      <c r="H2582" s="95"/>
      <c r="I2582" s="131">
        <f t="shared" ref="I2582:I2645" si="390">J2582+K2582</f>
        <v>0</v>
      </c>
      <c r="J2582" s="95"/>
      <c r="K2582" s="95"/>
      <c r="L2582" s="95"/>
      <c r="M2582" s="131">
        <f t="shared" ref="M2582:M2645" si="391">N2582+O2582</f>
        <v>0</v>
      </c>
      <c r="N2582" s="95"/>
      <c r="O2582" s="95"/>
      <c r="P2582" s="95"/>
      <c r="Q2582" s="55" t="e">
        <f t="shared" ref="Q2582:Q2645" si="392">M2582/I2582*100</f>
        <v>#DIV/0!</v>
      </c>
      <c r="R2582" s="55" t="e">
        <f t="shared" ref="R2582:R2645" si="393">N2582/J2582*100</f>
        <v>#DIV/0!</v>
      </c>
      <c r="S2582" s="55" t="e">
        <f t="shared" ref="S2582:S2645" si="394">O2582/K2582*100</f>
        <v>#DIV/0!</v>
      </c>
      <c r="T2582" s="55" t="e">
        <f t="shared" ref="T2582:T2645" si="395">P2582/L2582*100</f>
        <v>#DIV/0!</v>
      </c>
      <c r="U2582" s="33" t="e">
        <f>M2582/#REF!%</f>
        <v>#REF!</v>
      </c>
    </row>
    <row r="2583" spans="1:21" ht="69" hidden="1" x14ac:dyDescent="0.3">
      <c r="A2583" s="76"/>
      <c r="B2583" s="34" t="s">
        <v>220</v>
      </c>
      <c r="C2583" s="39" t="s">
        <v>295</v>
      </c>
      <c r="D2583" s="95"/>
      <c r="E2583" s="131">
        <f t="shared" si="389"/>
        <v>0</v>
      </c>
      <c r="F2583" s="95"/>
      <c r="G2583" s="95"/>
      <c r="H2583" s="95"/>
      <c r="I2583" s="131">
        <f t="shared" si="390"/>
        <v>0</v>
      </c>
      <c r="J2583" s="95"/>
      <c r="K2583" s="95"/>
      <c r="L2583" s="95"/>
      <c r="M2583" s="131">
        <f t="shared" si="391"/>
        <v>0</v>
      </c>
      <c r="N2583" s="95"/>
      <c r="O2583" s="95"/>
      <c r="P2583" s="95"/>
      <c r="Q2583" s="55" t="e">
        <f t="shared" si="392"/>
        <v>#DIV/0!</v>
      </c>
      <c r="R2583" s="55" t="e">
        <f t="shared" si="393"/>
        <v>#DIV/0!</v>
      </c>
      <c r="S2583" s="55" t="e">
        <f t="shared" si="394"/>
        <v>#DIV/0!</v>
      </c>
      <c r="T2583" s="55" t="e">
        <f t="shared" si="395"/>
        <v>#DIV/0!</v>
      </c>
      <c r="U2583" s="33" t="e">
        <f>M2583/#REF!%</f>
        <v>#REF!</v>
      </c>
    </row>
    <row r="2584" spans="1:21" ht="27.6" hidden="1" x14ac:dyDescent="0.3">
      <c r="A2584" s="76"/>
      <c r="B2584" s="34" t="s">
        <v>221</v>
      </c>
      <c r="C2584" s="39" t="s">
        <v>296</v>
      </c>
      <c r="D2584" s="95"/>
      <c r="E2584" s="131">
        <f t="shared" si="389"/>
        <v>0</v>
      </c>
      <c r="F2584" s="95"/>
      <c r="G2584" s="95"/>
      <c r="H2584" s="95"/>
      <c r="I2584" s="131">
        <f t="shared" si="390"/>
        <v>0</v>
      </c>
      <c r="J2584" s="95"/>
      <c r="K2584" s="95"/>
      <c r="L2584" s="95"/>
      <c r="M2584" s="131">
        <f t="shared" si="391"/>
        <v>0</v>
      </c>
      <c r="N2584" s="95"/>
      <c r="O2584" s="95"/>
      <c r="P2584" s="95"/>
      <c r="Q2584" s="55" t="e">
        <f t="shared" si="392"/>
        <v>#DIV/0!</v>
      </c>
      <c r="R2584" s="55" t="e">
        <f t="shared" si="393"/>
        <v>#DIV/0!</v>
      </c>
      <c r="S2584" s="55" t="e">
        <f t="shared" si="394"/>
        <v>#DIV/0!</v>
      </c>
      <c r="T2584" s="55" t="e">
        <f t="shared" si="395"/>
        <v>#DIV/0!</v>
      </c>
      <c r="U2584" s="33" t="e">
        <f>M2584/#REF!%</f>
        <v>#REF!</v>
      </c>
    </row>
    <row r="2585" spans="1:21" ht="27.6" hidden="1" x14ac:dyDescent="0.3">
      <c r="A2585" s="76"/>
      <c r="B2585" s="34" t="s">
        <v>222</v>
      </c>
      <c r="C2585" s="38" t="s">
        <v>297</v>
      </c>
      <c r="D2585" s="95"/>
      <c r="E2585" s="131">
        <f t="shared" si="389"/>
        <v>0</v>
      </c>
      <c r="F2585" s="95"/>
      <c r="G2585" s="95"/>
      <c r="H2585" s="95"/>
      <c r="I2585" s="131">
        <f t="shared" si="390"/>
        <v>0</v>
      </c>
      <c r="J2585" s="95"/>
      <c r="K2585" s="95"/>
      <c r="L2585" s="95"/>
      <c r="M2585" s="131">
        <f t="shared" si="391"/>
        <v>0</v>
      </c>
      <c r="N2585" s="95"/>
      <c r="O2585" s="95"/>
      <c r="P2585" s="95"/>
      <c r="Q2585" s="55" t="e">
        <f t="shared" si="392"/>
        <v>#DIV/0!</v>
      </c>
      <c r="R2585" s="55" t="e">
        <f t="shared" si="393"/>
        <v>#DIV/0!</v>
      </c>
      <c r="S2585" s="55" t="e">
        <f t="shared" si="394"/>
        <v>#DIV/0!</v>
      </c>
      <c r="T2585" s="55" t="e">
        <f t="shared" si="395"/>
        <v>#DIV/0!</v>
      </c>
      <c r="U2585" s="33" t="e">
        <f>M2585/#REF!%</f>
        <v>#REF!</v>
      </c>
    </row>
    <row r="2586" spans="1:21" ht="13.8" hidden="1" x14ac:dyDescent="0.3">
      <c r="A2586" s="76"/>
      <c r="B2586" s="34" t="s">
        <v>223</v>
      </c>
      <c r="C2586" s="38" t="s">
        <v>298</v>
      </c>
      <c r="D2586" s="95"/>
      <c r="E2586" s="131">
        <f t="shared" si="389"/>
        <v>0</v>
      </c>
      <c r="F2586" s="95"/>
      <c r="G2586" s="95"/>
      <c r="H2586" s="95"/>
      <c r="I2586" s="131">
        <f t="shared" si="390"/>
        <v>0</v>
      </c>
      <c r="J2586" s="95"/>
      <c r="K2586" s="95"/>
      <c r="L2586" s="95"/>
      <c r="M2586" s="131">
        <f t="shared" si="391"/>
        <v>0</v>
      </c>
      <c r="N2586" s="95"/>
      <c r="O2586" s="95"/>
      <c r="P2586" s="95"/>
      <c r="Q2586" s="55" t="e">
        <f t="shared" si="392"/>
        <v>#DIV/0!</v>
      </c>
      <c r="R2586" s="55" t="e">
        <f t="shared" si="393"/>
        <v>#DIV/0!</v>
      </c>
      <c r="S2586" s="55" t="e">
        <f t="shared" si="394"/>
        <v>#DIV/0!</v>
      </c>
      <c r="T2586" s="55" t="e">
        <f t="shared" si="395"/>
        <v>#DIV/0!</v>
      </c>
      <c r="U2586" s="33" t="e">
        <f>M2586/#REF!%</f>
        <v>#REF!</v>
      </c>
    </row>
    <row r="2587" spans="1:21" ht="13.8" hidden="1" x14ac:dyDescent="0.3">
      <c r="A2587" s="76"/>
      <c r="B2587" s="34" t="s">
        <v>224</v>
      </c>
      <c r="C2587" s="38" t="s">
        <v>324</v>
      </c>
      <c r="D2587" s="95"/>
      <c r="E2587" s="131">
        <f t="shared" si="389"/>
        <v>0</v>
      </c>
      <c r="F2587" s="95"/>
      <c r="G2587" s="95"/>
      <c r="H2587" s="95"/>
      <c r="I2587" s="131">
        <f t="shared" si="390"/>
        <v>0</v>
      </c>
      <c r="J2587" s="95"/>
      <c r="K2587" s="95"/>
      <c r="L2587" s="95"/>
      <c r="M2587" s="131">
        <f t="shared" si="391"/>
        <v>0</v>
      </c>
      <c r="N2587" s="95"/>
      <c r="O2587" s="95"/>
      <c r="P2587" s="95"/>
      <c r="Q2587" s="55" t="e">
        <f t="shared" si="392"/>
        <v>#DIV/0!</v>
      </c>
      <c r="R2587" s="55" t="e">
        <f t="shared" si="393"/>
        <v>#DIV/0!</v>
      </c>
      <c r="S2587" s="55" t="e">
        <f t="shared" si="394"/>
        <v>#DIV/0!</v>
      </c>
      <c r="T2587" s="55" t="e">
        <f t="shared" si="395"/>
        <v>#DIV/0!</v>
      </c>
      <c r="U2587" s="33" t="e">
        <f>M2587/#REF!%</f>
        <v>#REF!</v>
      </c>
    </row>
    <row r="2588" spans="1:21" ht="55.2" hidden="1" x14ac:dyDescent="0.3">
      <c r="A2588" s="76"/>
      <c r="B2588" s="34" t="s">
        <v>225</v>
      </c>
      <c r="C2588" s="38" t="s">
        <v>325</v>
      </c>
      <c r="D2588" s="95"/>
      <c r="E2588" s="131">
        <f t="shared" si="389"/>
        <v>0</v>
      </c>
      <c r="F2588" s="95"/>
      <c r="G2588" s="95"/>
      <c r="H2588" s="95"/>
      <c r="I2588" s="131">
        <f t="shared" si="390"/>
        <v>0</v>
      </c>
      <c r="J2588" s="95"/>
      <c r="K2588" s="95"/>
      <c r="L2588" s="95"/>
      <c r="M2588" s="131">
        <f t="shared" si="391"/>
        <v>0</v>
      </c>
      <c r="N2588" s="95"/>
      <c r="O2588" s="95"/>
      <c r="P2588" s="95"/>
      <c r="Q2588" s="55" t="e">
        <f t="shared" si="392"/>
        <v>#DIV/0!</v>
      </c>
      <c r="R2588" s="55" t="e">
        <f t="shared" si="393"/>
        <v>#DIV/0!</v>
      </c>
      <c r="S2588" s="55" t="e">
        <f t="shared" si="394"/>
        <v>#DIV/0!</v>
      </c>
      <c r="T2588" s="55" t="e">
        <f t="shared" si="395"/>
        <v>#DIV/0!</v>
      </c>
      <c r="U2588" s="33" t="e">
        <f>M2588/#REF!%</f>
        <v>#REF!</v>
      </c>
    </row>
    <row r="2589" spans="1:21" ht="55.2" hidden="1" x14ac:dyDescent="0.3">
      <c r="A2589" s="76"/>
      <c r="B2589" s="34" t="s">
        <v>226</v>
      </c>
      <c r="C2589" s="38" t="s">
        <v>326</v>
      </c>
      <c r="D2589" s="95"/>
      <c r="E2589" s="131">
        <f t="shared" si="389"/>
        <v>0</v>
      </c>
      <c r="F2589" s="95"/>
      <c r="G2589" s="95"/>
      <c r="H2589" s="95"/>
      <c r="I2589" s="131">
        <f t="shared" si="390"/>
        <v>0</v>
      </c>
      <c r="J2589" s="95"/>
      <c r="K2589" s="95"/>
      <c r="L2589" s="95"/>
      <c r="M2589" s="131">
        <f t="shared" si="391"/>
        <v>0</v>
      </c>
      <c r="N2589" s="95"/>
      <c r="O2589" s="95"/>
      <c r="P2589" s="95"/>
      <c r="Q2589" s="55" t="e">
        <f t="shared" si="392"/>
        <v>#DIV/0!</v>
      </c>
      <c r="R2589" s="55" t="e">
        <f t="shared" si="393"/>
        <v>#DIV/0!</v>
      </c>
      <c r="S2589" s="55" t="e">
        <f t="shared" si="394"/>
        <v>#DIV/0!</v>
      </c>
      <c r="T2589" s="55" t="e">
        <f t="shared" si="395"/>
        <v>#DIV/0!</v>
      </c>
      <c r="U2589" s="33" t="e">
        <f>M2589/#REF!%</f>
        <v>#REF!</v>
      </c>
    </row>
    <row r="2590" spans="1:21" ht="41.4" hidden="1" x14ac:dyDescent="0.3">
      <c r="A2590" s="76"/>
      <c r="B2590" s="34" t="s">
        <v>227</v>
      </c>
      <c r="C2590" s="39" t="s">
        <v>327</v>
      </c>
      <c r="D2590" s="95"/>
      <c r="E2590" s="131">
        <f t="shared" si="389"/>
        <v>0</v>
      </c>
      <c r="F2590" s="95"/>
      <c r="G2590" s="95"/>
      <c r="H2590" s="95"/>
      <c r="I2590" s="131">
        <f t="shared" si="390"/>
        <v>0</v>
      </c>
      <c r="J2590" s="95"/>
      <c r="K2590" s="95"/>
      <c r="L2590" s="95"/>
      <c r="M2590" s="131">
        <f t="shared" si="391"/>
        <v>0</v>
      </c>
      <c r="N2590" s="95"/>
      <c r="O2590" s="95"/>
      <c r="P2590" s="95"/>
      <c r="Q2590" s="55" t="e">
        <f t="shared" si="392"/>
        <v>#DIV/0!</v>
      </c>
      <c r="R2590" s="55" t="e">
        <f t="shared" si="393"/>
        <v>#DIV/0!</v>
      </c>
      <c r="S2590" s="55" t="e">
        <f t="shared" si="394"/>
        <v>#DIV/0!</v>
      </c>
      <c r="T2590" s="55" t="e">
        <f t="shared" si="395"/>
        <v>#DIV/0!</v>
      </c>
      <c r="U2590" s="33" t="e">
        <f>M2590/#REF!%</f>
        <v>#REF!</v>
      </c>
    </row>
    <row r="2591" spans="1:21" ht="27.6" hidden="1" x14ac:dyDescent="0.3">
      <c r="A2591" s="76"/>
      <c r="B2591" s="34" t="s">
        <v>228</v>
      </c>
      <c r="C2591" s="39" t="s">
        <v>328</v>
      </c>
      <c r="D2591" s="95"/>
      <c r="E2591" s="131">
        <f t="shared" si="389"/>
        <v>0</v>
      </c>
      <c r="F2591" s="95"/>
      <c r="G2591" s="95"/>
      <c r="H2591" s="95"/>
      <c r="I2591" s="131">
        <f t="shared" si="390"/>
        <v>0</v>
      </c>
      <c r="J2591" s="95"/>
      <c r="K2591" s="95"/>
      <c r="L2591" s="95"/>
      <c r="M2591" s="131">
        <f t="shared" si="391"/>
        <v>0</v>
      </c>
      <c r="N2591" s="95"/>
      <c r="O2591" s="95"/>
      <c r="P2591" s="95"/>
      <c r="Q2591" s="55" t="e">
        <f t="shared" si="392"/>
        <v>#DIV/0!</v>
      </c>
      <c r="R2591" s="55" t="e">
        <f t="shared" si="393"/>
        <v>#DIV/0!</v>
      </c>
      <c r="S2591" s="55" t="e">
        <f t="shared" si="394"/>
        <v>#DIV/0!</v>
      </c>
      <c r="T2591" s="55" t="e">
        <f t="shared" si="395"/>
        <v>#DIV/0!</v>
      </c>
      <c r="U2591" s="33" t="e">
        <f>M2591/#REF!%</f>
        <v>#REF!</v>
      </c>
    </row>
    <row r="2592" spans="1:21" ht="27.6" hidden="1" x14ac:dyDescent="0.3">
      <c r="A2592" s="76"/>
      <c r="B2592" s="34" t="s">
        <v>229</v>
      </c>
      <c r="C2592" s="39" t="s">
        <v>329</v>
      </c>
      <c r="D2592" s="95"/>
      <c r="E2592" s="131">
        <f t="shared" si="389"/>
        <v>0</v>
      </c>
      <c r="F2592" s="95"/>
      <c r="G2592" s="95"/>
      <c r="H2592" s="95"/>
      <c r="I2592" s="131">
        <f t="shared" si="390"/>
        <v>0</v>
      </c>
      <c r="J2592" s="95"/>
      <c r="K2592" s="95"/>
      <c r="L2592" s="95"/>
      <c r="M2592" s="131">
        <f t="shared" si="391"/>
        <v>0</v>
      </c>
      <c r="N2592" s="95"/>
      <c r="O2592" s="95"/>
      <c r="P2592" s="95"/>
      <c r="Q2592" s="55" t="e">
        <f t="shared" si="392"/>
        <v>#DIV/0!</v>
      </c>
      <c r="R2592" s="55" t="e">
        <f t="shared" si="393"/>
        <v>#DIV/0!</v>
      </c>
      <c r="S2592" s="55" t="e">
        <f t="shared" si="394"/>
        <v>#DIV/0!</v>
      </c>
      <c r="T2592" s="55" t="e">
        <f t="shared" si="395"/>
        <v>#DIV/0!</v>
      </c>
      <c r="U2592" s="33" t="e">
        <f>M2592/#REF!%</f>
        <v>#REF!</v>
      </c>
    </row>
    <row r="2593" spans="1:21" ht="55.2" hidden="1" x14ac:dyDescent="0.3">
      <c r="A2593" s="76"/>
      <c r="B2593" s="34" t="s">
        <v>230</v>
      </c>
      <c r="C2593" s="39" t="s">
        <v>330</v>
      </c>
      <c r="D2593" s="95"/>
      <c r="E2593" s="131">
        <f t="shared" si="389"/>
        <v>0</v>
      </c>
      <c r="F2593" s="95"/>
      <c r="G2593" s="95"/>
      <c r="H2593" s="95"/>
      <c r="I2593" s="131">
        <f t="shared" si="390"/>
        <v>0</v>
      </c>
      <c r="J2593" s="95"/>
      <c r="K2593" s="95"/>
      <c r="L2593" s="95"/>
      <c r="M2593" s="131">
        <f t="shared" si="391"/>
        <v>0</v>
      </c>
      <c r="N2593" s="95"/>
      <c r="O2593" s="95"/>
      <c r="P2593" s="95"/>
      <c r="Q2593" s="55" t="e">
        <f t="shared" si="392"/>
        <v>#DIV/0!</v>
      </c>
      <c r="R2593" s="55" t="e">
        <f t="shared" si="393"/>
        <v>#DIV/0!</v>
      </c>
      <c r="S2593" s="55" t="e">
        <f t="shared" si="394"/>
        <v>#DIV/0!</v>
      </c>
      <c r="T2593" s="55" t="e">
        <f t="shared" si="395"/>
        <v>#DIV/0!</v>
      </c>
      <c r="U2593" s="33" t="e">
        <f>M2593/#REF!%</f>
        <v>#REF!</v>
      </c>
    </row>
    <row r="2594" spans="1:21" ht="55.2" hidden="1" x14ac:dyDescent="0.3">
      <c r="A2594" s="76"/>
      <c r="B2594" s="34" t="s">
        <v>231</v>
      </c>
      <c r="C2594" s="39" t="s">
        <v>331</v>
      </c>
      <c r="D2594" s="95"/>
      <c r="E2594" s="131">
        <f t="shared" si="389"/>
        <v>0</v>
      </c>
      <c r="F2594" s="95"/>
      <c r="G2594" s="95"/>
      <c r="H2594" s="95"/>
      <c r="I2594" s="131">
        <f t="shared" si="390"/>
        <v>0</v>
      </c>
      <c r="J2594" s="95"/>
      <c r="K2594" s="95"/>
      <c r="L2594" s="95"/>
      <c r="M2594" s="131">
        <f t="shared" si="391"/>
        <v>0</v>
      </c>
      <c r="N2594" s="95"/>
      <c r="O2594" s="95"/>
      <c r="P2594" s="95"/>
      <c r="Q2594" s="55" t="e">
        <f t="shared" si="392"/>
        <v>#DIV/0!</v>
      </c>
      <c r="R2594" s="55" t="e">
        <f t="shared" si="393"/>
        <v>#DIV/0!</v>
      </c>
      <c r="S2594" s="55" t="e">
        <f t="shared" si="394"/>
        <v>#DIV/0!</v>
      </c>
      <c r="T2594" s="55" t="e">
        <f t="shared" si="395"/>
        <v>#DIV/0!</v>
      </c>
      <c r="U2594" s="33" t="e">
        <f>M2594/#REF!%</f>
        <v>#REF!</v>
      </c>
    </row>
    <row r="2595" spans="1:21" ht="82.8" hidden="1" x14ac:dyDescent="0.3">
      <c r="A2595" s="76"/>
      <c r="B2595" s="34" t="s">
        <v>232</v>
      </c>
      <c r="C2595" s="39" t="s">
        <v>332</v>
      </c>
      <c r="D2595" s="95"/>
      <c r="E2595" s="131">
        <f t="shared" si="389"/>
        <v>0</v>
      </c>
      <c r="F2595" s="95"/>
      <c r="G2595" s="95"/>
      <c r="H2595" s="95"/>
      <c r="I2595" s="131">
        <f t="shared" si="390"/>
        <v>0</v>
      </c>
      <c r="J2595" s="95"/>
      <c r="K2595" s="95"/>
      <c r="L2595" s="95"/>
      <c r="M2595" s="131">
        <f t="shared" si="391"/>
        <v>0</v>
      </c>
      <c r="N2595" s="95"/>
      <c r="O2595" s="95"/>
      <c r="P2595" s="95"/>
      <c r="Q2595" s="55" t="e">
        <f t="shared" si="392"/>
        <v>#DIV/0!</v>
      </c>
      <c r="R2595" s="55" t="e">
        <f t="shared" si="393"/>
        <v>#DIV/0!</v>
      </c>
      <c r="S2595" s="55" t="e">
        <f t="shared" si="394"/>
        <v>#DIV/0!</v>
      </c>
      <c r="T2595" s="55" t="e">
        <f t="shared" si="395"/>
        <v>#DIV/0!</v>
      </c>
      <c r="U2595" s="33" t="e">
        <f>M2595/#REF!%</f>
        <v>#REF!</v>
      </c>
    </row>
    <row r="2596" spans="1:21" ht="41.4" hidden="1" x14ac:dyDescent="0.3">
      <c r="A2596" s="76"/>
      <c r="B2596" s="34" t="s">
        <v>233</v>
      </c>
      <c r="C2596" s="38" t="s">
        <v>333</v>
      </c>
      <c r="D2596" s="95"/>
      <c r="E2596" s="131">
        <f t="shared" si="389"/>
        <v>0</v>
      </c>
      <c r="F2596" s="95"/>
      <c r="G2596" s="95"/>
      <c r="H2596" s="95"/>
      <c r="I2596" s="131">
        <f t="shared" si="390"/>
        <v>0</v>
      </c>
      <c r="J2596" s="95"/>
      <c r="K2596" s="95"/>
      <c r="L2596" s="95"/>
      <c r="M2596" s="131">
        <f t="shared" si="391"/>
        <v>0</v>
      </c>
      <c r="N2596" s="95"/>
      <c r="O2596" s="95"/>
      <c r="P2596" s="95"/>
      <c r="Q2596" s="55" t="e">
        <f t="shared" si="392"/>
        <v>#DIV/0!</v>
      </c>
      <c r="R2596" s="55" t="e">
        <f t="shared" si="393"/>
        <v>#DIV/0!</v>
      </c>
      <c r="S2596" s="55" t="e">
        <f t="shared" si="394"/>
        <v>#DIV/0!</v>
      </c>
      <c r="T2596" s="55" t="e">
        <f t="shared" si="395"/>
        <v>#DIV/0!</v>
      </c>
      <c r="U2596" s="33" t="e">
        <f>M2596/#REF!%</f>
        <v>#REF!</v>
      </c>
    </row>
    <row r="2597" spans="1:21" ht="41.4" hidden="1" x14ac:dyDescent="0.3">
      <c r="A2597" s="76"/>
      <c r="B2597" s="34" t="s">
        <v>234</v>
      </c>
      <c r="C2597" s="38" t="s">
        <v>334</v>
      </c>
      <c r="D2597" s="95"/>
      <c r="E2597" s="131">
        <f t="shared" si="389"/>
        <v>0</v>
      </c>
      <c r="F2597" s="95"/>
      <c r="G2597" s="95"/>
      <c r="H2597" s="95"/>
      <c r="I2597" s="131">
        <f t="shared" si="390"/>
        <v>0</v>
      </c>
      <c r="J2597" s="95"/>
      <c r="K2597" s="95"/>
      <c r="L2597" s="95"/>
      <c r="M2597" s="131">
        <f t="shared" si="391"/>
        <v>0</v>
      </c>
      <c r="N2597" s="95"/>
      <c r="O2597" s="95"/>
      <c r="P2597" s="95"/>
      <c r="Q2597" s="55" t="e">
        <f t="shared" si="392"/>
        <v>#DIV/0!</v>
      </c>
      <c r="R2597" s="55" t="e">
        <f t="shared" si="393"/>
        <v>#DIV/0!</v>
      </c>
      <c r="S2597" s="55" t="e">
        <f t="shared" si="394"/>
        <v>#DIV/0!</v>
      </c>
      <c r="T2597" s="55" t="e">
        <f t="shared" si="395"/>
        <v>#DIV/0!</v>
      </c>
      <c r="U2597" s="33" t="e">
        <f>M2597/#REF!%</f>
        <v>#REF!</v>
      </c>
    </row>
    <row r="2598" spans="1:21" ht="27.6" hidden="1" x14ac:dyDescent="0.3">
      <c r="A2598" s="76"/>
      <c r="B2598" s="34" t="s">
        <v>235</v>
      </c>
      <c r="C2598" s="39" t="s">
        <v>335</v>
      </c>
      <c r="D2598" s="95"/>
      <c r="E2598" s="131">
        <f t="shared" si="389"/>
        <v>0</v>
      </c>
      <c r="F2598" s="95"/>
      <c r="G2598" s="95"/>
      <c r="H2598" s="95"/>
      <c r="I2598" s="131">
        <f t="shared" si="390"/>
        <v>0</v>
      </c>
      <c r="J2598" s="95"/>
      <c r="K2598" s="95"/>
      <c r="L2598" s="95"/>
      <c r="M2598" s="131">
        <f t="shared" si="391"/>
        <v>0</v>
      </c>
      <c r="N2598" s="95"/>
      <c r="O2598" s="95"/>
      <c r="P2598" s="95"/>
      <c r="Q2598" s="55" t="e">
        <f t="shared" si="392"/>
        <v>#DIV/0!</v>
      </c>
      <c r="R2598" s="55" t="e">
        <f t="shared" si="393"/>
        <v>#DIV/0!</v>
      </c>
      <c r="S2598" s="55" t="e">
        <f t="shared" si="394"/>
        <v>#DIV/0!</v>
      </c>
      <c r="T2598" s="55" t="e">
        <f t="shared" si="395"/>
        <v>#DIV/0!</v>
      </c>
      <c r="U2598" s="33" t="e">
        <f>M2598/#REF!%</f>
        <v>#REF!</v>
      </c>
    </row>
    <row r="2599" spans="1:21" ht="55.2" hidden="1" x14ac:dyDescent="0.3">
      <c r="A2599" s="76"/>
      <c r="B2599" s="34" t="s">
        <v>236</v>
      </c>
      <c r="C2599" s="39" t="s">
        <v>336</v>
      </c>
      <c r="D2599" s="95"/>
      <c r="E2599" s="131">
        <f t="shared" si="389"/>
        <v>0</v>
      </c>
      <c r="F2599" s="95"/>
      <c r="G2599" s="95"/>
      <c r="H2599" s="95"/>
      <c r="I2599" s="131">
        <f t="shared" si="390"/>
        <v>0</v>
      </c>
      <c r="J2599" s="95"/>
      <c r="K2599" s="95"/>
      <c r="L2599" s="95"/>
      <c r="M2599" s="131">
        <f t="shared" si="391"/>
        <v>0</v>
      </c>
      <c r="N2599" s="95"/>
      <c r="O2599" s="95"/>
      <c r="P2599" s="95"/>
      <c r="Q2599" s="55" t="e">
        <f t="shared" si="392"/>
        <v>#DIV/0!</v>
      </c>
      <c r="R2599" s="55" t="e">
        <f t="shared" si="393"/>
        <v>#DIV/0!</v>
      </c>
      <c r="S2599" s="55" t="e">
        <f t="shared" si="394"/>
        <v>#DIV/0!</v>
      </c>
      <c r="T2599" s="55" t="e">
        <f t="shared" si="395"/>
        <v>#DIV/0!</v>
      </c>
      <c r="U2599" s="33" t="e">
        <f>M2599/#REF!%</f>
        <v>#REF!</v>
      </c>
    </row>
    <row r="2600" spans="1:21" ht="27.6" hidden="1" x14ac:dyDescent="0.3">
      <c r="A2600" s="76"/>
      <c r="B2600" s="34" t="s">
        <v>237</v>
      </c>
      <c r="C2600" s="39" t="s">
        <v>337</v>
      </c>
      <c r="D2600" s="95"/>
      <c r="E2600" s="131">
        <f t="shared" si="389"/>
        <v>0</v>
      </c>
      <c r="F2600" s="95"/>
      <c r="G2600" s="95"/>
      <c r="H2600" s="95"/>
      <c r="I2600" s="131">
        <f t="shared" si="390"/>
        <v>0</v>
      </c>
      <c r="J2600" s="95"/>
      <c r="K2600" s="95"/>
      <c r="L2600" s="95"/>
      <c r="M2600" s="131">
        <f t="shared" si="391"/>
        <v>0</v>
      </c>
      <c r="N2600" s="95"/>
      <c r="O2600" s="95"/>
      <c r="P2600" s="95"/>
      <c r="Q2600" s="55" t="e">
        <f t="shared" si="392"/>
        <v>#DIV/0!</v>
      </c>
      <c r="R2600" s="55" t="e">
        <f t="shared" si="393"/>
        <v>#DIV/0!</v>
      </c>
      <c r="S2600" s="55" t="e">
        <f t="shared" si="394"/>
        <v>#DIV/0!</v>
      </c>
      <c r="T2600" s="55" t="e">
        <f t="shared" si="395"/>
        <v>#DIV/0!</v>
      </c>
      <c r="U2600" s="33" t="e">
        <f>M2600/#REF!%</f>
        <v>#REF!</v>
      </c>
    </row>
    <row r="2601" spans="1:21" ht="82.8" hidden="1" x14ac:dyDescent="0.3">
      <c r="A2601" s="76"/>
      <c r="B2601" s="34" t="s">
        <v>238</v>
      </c>
      <c r="C2601" s="39" t="s">
        <v>338</v>
      </c>
      <c r="D2601" s="95"/>
      <c r="E2601" s="131">
        <f t="shared" si="389"/>
        <v>0</v>
      </c>
      <c r="F2601" s="95"/>
      <c r="G2601" s="95"/>
      <c r="H2601" s="95"/>
      <c r="I2601" s="131">
        <f t="shared" si="390"/>
        <v>0</v>
      </c>
      <c r="J2601" s="95"/>
      <c r="K2601" s="95"/>
      <c r="L2601" s="95"/>
      <c r="M2601" s="131">
        <f t="shared" si="391"/>
        <v>0</v>
      </c>
      <c r="N2601" s="95"/>
      <c r="O2601" s="95"/>
      <c r="P2601" s="95"/>
      <c r="Q2601" s="55" t="e">
        <f t="shared" si="392"/>
        <v>#DIV/0!</v>
      </c>
      <c r="R2601" s="55" t="e">
        <f t="shared" si="393"/>
        <v>#DIV/0!</v>
      </c>
      <c r="S2601" s="55" t="e">
        <f t="shared" si="394"/>
        <v>#DIV/0!</v>
      </c>
      <c r="T2601" s="55" t="e">
        <f t="shared" si="395"/>
        <v>#DIV/0!</v>
      </c>
      <c r="U2601" s="33" t="e">
        <f>M2601/#REF!%</f>
        <v>#REF!</v>
      </c>
    </row>
    <row r="2602" spans="1:21" ht="27.6" hidden="1" x14ac:dyDescent="0.3">
      <c r="A2602" s="76"/>
      <c r="B2602" s="34" t="s">
        <v>239</v>
      </c>
      <c r="C2602" s="39" t="s">
        <v>339</v>
      </c>
      <c r="D2602" s="95"/>
      <c r="E2602" s="131">
        <f t="shared" si="389"/>
        <v>0</v>
      </c>
      <c r="F2602" s="95"/>
      <c r="G2602" s="95"/>
      <c r="H2602" s="95"/>
      <c r="I2602" s="131">
        <f t="shared" si="390"/>
        <v>0</v>
      </c>
      <c r="J2602" s="95"/>
      <c r="K2602" s="95"/>
      <c r="L2602" s="95"/>
      <c r="M2602" s="131">
        <f t="shared" si="391"/>
        <v>0</v>
      </c>
      <c r="N2602" s="95"/>
      <c r="O2602" s="95"/>
      <c r="P2602" s="95"/>
      <c r="Q2602" s="55" t="e">
        <f t="shared" si="392"/>
        <v>#DIV/0!</v>
      </c>
      <c r="R2602" s="55" t="e">
        <f t="shared" si="393"/>
        <v>#DIV/0!</v>
      </c>
      <c r="S2602" s="55" t="e">
        <f t="shared" si="394"/>
        <v>#DIV/0!</v>
      </c>
      <c r="T2602" s="55" t="e">
        <f t="shared" si="395"/>
        <v>#DIV/0!</v>
      </c>
      <c r="U2602" s="33" t="e">
        <f>M2602/#REF!%</f>
        <v>#REF!</v>
      </c>
    </row>
    <row r="2603" spans="1:21" ht="82.8" hidden="1" x14ac:dyDescent="0.3">
      <c r="A2603" s="76"/>
      <c r="B2603" s="34" t="s">
        <v>240</v>
      </c>
      <c r="C2603" s="39" t="s">
        <v>340</v>
      </c>
      <c r="D2603" s="95"/>
      <c r="E2603" s="131">
        <f t="shared" si="389"/>
        <v>0</v>
      </c>
      <c r="F2603" s="95"/>
      <c r="G2603" s="95"/>
      <c r="H2603" s="95"/>
      <c r="I2603" s="131">
        <f t="shared" si="390"/>
        <v>0</v>
      </c>
      <c r="J2603" s="95"/>
      <c r="K2603" s="95"/>
      <c r="L2603" s="95"/>
      <c r="M2603" s="131">
        <f t="shared" si="391"/>
        <v>0</v>
      </c>
      <c r="N2603" s="95"/>
      <c r="O2603" s="95"/>
      <c r="P2603" s="95"/>
      <c r="Q2603" s="55" t="e">
        <f t="shared" si="392"/>
        <v>#DIV/0!</v>
      </c>
      <c r="R2603" s="55" t="e">
        <f t="shared" si="393"/>
        <v>#DIV/0!</v>
      </c>
      <c r="S2603" s="55" t="e">
        <f t="shared" si="394"/>
        <v>#DIV/0!</v>
      </c>
      <c r="T2603" s="55" t="e">
        <f t="shared" si="395"/>
        <v>#DIV/0!</v>
      </c>
      <c r="U2603" s="33" t="e">
        <f>M2603/#REF!%</f>
        <v>#REF!</v>
      </c>
    </row>
    <row r="2604" spans="1:21" ht="27.6" hidden="1" x14ac:dyDescent="0.3">
      <c r="A2604" s="76"/>
      <c r="B2604" s="34" t="s">
        <v>241</v>
      </c>
      <c r="C2604" s="39" t="s">
        <v>341</v>
      </c>
      <c r="D2604" s="95"/>
      <c r="E2604" s="131">
        <f t="shared" si="389"/>
        <v>0</v>
      </c>
      <c r="F2604" s="95"/>
      <c r="G2604" s="95"/>
      <c r="H2604" s="95"/>
      <c r="I2604" s="131">
        <f t="shared" si="390"/>
        <v>0</v>
      </c>
      <c r="J2604" s="95"/>
      <c r="K2604" s="95"/>
      <c r="L2604" s="95"/>
      <c r="M2604" s="131">
        <f t="shared" si="391"/>
        <v>0</v>
      </c>
      <c r="N2604" s="95"/>
      <c r="O2604" s="95"/>
      <c r="P2604" s="95"/>
      <c r="Q2604" s="55" t="e">
        <f t="shared" si="392"/>
        <v>#DIV/0!</v>
      </c>
      <c r="R2604" s="55" t="e">
        <f t="shared" si="393"/>
        <v>#DIV/0!</v>
      </c>
      <c r="S2604" s="55" t="e">
        <f t="shared" si="394"/>
        <v>#DIV/0!</v>
      </c>
      <c r="T2604" s="55" t="e">
        <f t="shared" si="395"/>
        <v>#DIV/0!</v>
      </c>
      <c r="U2604" s="33" t="e">
        <f>M2604/#REF!%</f>
        <v>#REF!</v>
      </c>
    </row>
    <row r="2605" spans="1:21" ht="27.6" hidden="1" x14ac:dyDescent="0.3">
      <c r="A2605" s="76"/>
      <c r="B2605" s="34" t="s">
        <v>242</v>
      </c>
      <c r="C2605" s="39" t="s">
        <v>342</v>
      </c>
      <c r="D2605" s="95"/>
      <c r="E2605" s="131">
        <f t="shared" si="389"/>
        <v>0</v>
      </c>
      <c r="F2605" s="95"/>
      <c r="G2605" s="95"/>
      <c r="H2605" s="95"/>
      <c r="I2605" s="131">
        <f t="shared" si="390"/>
        <v>0</v>
      </c>
      <c r="J2605" s="95"/>
      <c r="K2605" s="95"/>
      <c r="L2605" s="95"/>
      <c r="M2605" s="131">
        <f t="shared" si="391"/>
        <v>0</v>
      </c>
      <c r="N2605" s="95"/>
      <c r="O2605" s="95"/>
      <c r="P2605" s="95"/>
      <c r="Q2605" s="55" t="e">
        <f t="shared" si="392"/>
        <v>#DIV/0!</v>
      </c>
      <c r="R2605" s="55" t="e">
        <f t="shared" si="393"/>
        <v>#DIV/0!</v>
      </c>
      <c r="S2605" s="55" t="e">
        <f t="shared" si="394"/>
        <v>#DIV/0!</v>
      </c>
      <c r="T2605" s="55" t="e">
        <f t="shared" si="395"/>
        <v>#DIV/0!</v>
      </c>
      <c r="U2605" s="33" t="e">
        <f>M2605/#REF!%</f>
        <v>#REF!</v>
      </c>
    </row>
    <row r="2606" spans="1:21" ht="27.6" hidden="1" x14ac:dyDescent="0.3">
      <c r="A2606" s="76"/>
      <c r="B2606" s="34" t="s">
        <v>243</v>
      </c>
      <c r="C2606" s="39" t="s">
        <v>343</v>
      </c>
      <c r="D2606" s="95"/>
      <c r="E2606" s="131">
        <f t="shared" si="389"/>
        <v>0</v>
      </c>
      <c r="F2606" s="95"/>
      <c r="G2606" s="95"/>
      <c r="H2606" s="95"/>
      <c r="I2606" s="131">
        <f t="shared" si="390"/>
        <v>0</v>
      </c>
      <c r="J2606" s="95"/>
      <c r="K2606" s="95"/>
      <c r="L2606" s="95"/>
      <c r="M2606" s="131">
        <f t="shared" si="391"/>
        <v>0</v>
      </c>
      <c r="N2606" s="95"/>
      <c r="O2606" s="95"/>
      <c r="P2606" s="95"/>
      <c r="Q2606" s="55" t="e">
        <f t="shared" si="392"/>
        <v>#DIV/0!</v>
      </c>
      <c r="R2606" s="55" t="e">
        <f t="shared" si="393"/>
        <v>#DIV/0!</v>
      </c>
      <c r="S2606" s="55" t="e">
        <f t="shared" si="394"/>
        <v>#DIV/0!</v>
      </c>
      <c r="T2606" s="55" t="e">
        <f t="shared" si="395"/>
        <v>#DIV/0!</v>
      </c>
      <c r="U2606" s="33" t="e">
        <f>M2606/#REF!%</f>
        <v>#REF!</v>
      </c>
    </row>
    <row r="2607" spans="1:21" ht="27.6" hidden="1" x14ac:dyDescent="0.3">
      <c r="A2607" s="76"/>
      <c r="B2607" s="34" t="s">
        <v>244</v>
      </c>
      <c r="C2607" s="39" t="s">
        <v>344</v>
      </c>
      <c r="D2607" s="95"/>
      <c r="E2607" s="131">
        <f t="shared" si="389"/>
        <v>0</v>
      </c>
      <c r="F2607" s="95"/>
      <c r="G2607" s="95"/>
      <c r="H2607" s="95"/>
      <c r="I2607" s="131">
        <f t="shared" si="390"/>
        <v>0</v>
      </c>
      <c r="J2607" s="95"/>
      <c r="K2607" s="95"/>
      <c r="L2607" s="95"/>
      <c r="M2607" s="131">
        <f t="shared" si="391"/>
        <v>0</v>
      </c>
      <c r="N2607" s="95"/>
      <c r="O2607" s="95"/>
      <c r="P2607" s="95"/>
      <c r="Q2607" s="55" t="e">
        <f t="shared" si="392"/>
        <v>#DIV/0!</v>
      </c>
      <c r="R2607" s="55" t="e">
        <f t="shared" si="393"/>
        <v>#DIV/0!</v>
      </c>
      <c r="S2607" s="55" t="e">
        <f t="shared" si="394"/>
        <v>#DIV/0!</v>
      </c>
      <c r="T2607" s="55" t="e">
        <f t="shared" si="395"/>
        <v>#DIV/0!</v>
      </c>
      <c r="U2607" s="33" t="e">
        <f>M2607/#REF!%</f>
        <v>#REF!</v>
      </c>
    </row>
    <row r="2608" spans="1:21" ht="27.6" hidden="1" x14ac:dyDescent="0.3">
      <c r="A2608" s="76"/>
      <c r="B2608" s="34" t="s">
        <v>245</v>
      </c>
      <c r="C2608" s="39" t="s">
        <v>345</v>
      </c>
      <c r="D2608" s="95"/>
      <c r="E2608" s="131">
        <f t="shared" si="389"/>
        <v>0</v>
      </c>
      <c r="F2608" s="95"/>
      <c r="G2608" s="95"/>
      <c r="H2608" s="95"/>
      <c r="I2608" s="131">
        <f t="shared" si="390"/>
        <v>0</v>
      </c>
      <c r="J2608" s="95"/>
      <c r="K2608" s="95"/>
      <c r="L2608" s="95"/>
      <c r="M2608" s="131">
        <f t="shared" si="391"/>
        <v>0</v>
      </c>
      <c r="N2608" s="95"/>
      <c r="O2608" s="95"/>
      <c r="P2608" s="95"/>
      <c r="Q2608" s="55" t="e">
        <f t="shared" si="392"/>
        <v>#DIV/0!</v>
      </c>
      <c r="R2608" s="55" t="e">
        <f t="shared" si="393"/>
        <v>#DIV/0!</v>
      </c>
      <c r="S2608" s="55" t="e">
        <f t="shared" si="394"/>
        <v>#DIV/0!</v>
      </c>
      <c r="T2608" s="55" t="e">
        <f t="shared" si="395"/>
        <v>#DIV/0!</v>
      </c>
      <c r="U2608" s="33" t="e">
        <f>M2608/#REF!%</f>
        <v>#REF!</v>
      </c>
    </row>
    <row r="2609" spans="1:21" ht="69" hidden="1" x14ac:dyDescent="0.3">
      <c r="A2609" s="76"/>
      <c r="B2609" s="34" t="s">
        <v>246</v>
      </c>
      <c r="C2609" s="39" t="s">
        <v>346</v>
      </c>
      <c r="D2609" s="95"/>
      <c r="E2609" s="131">
        <f t="shared" si="389"/>
        <v>0</v>
      </c>
      <c r="F2609" s="95"/>
      <c r="G2609" s="95"/>
      <c r="H2609" s="95"/>
      <c r="I2609" s="131">
        <f t="shared" si="390"/>
        <v>0</v>
      </c>
      <c r="J2609" s="95"/>
      <c r="K2609" s="95"/>
      <c r="L2609" s="95"/>
      <c r="M2609" s="131">
        <f t="shared" si="391"/>
        <v>0</v>
      </c>
      <c r="N2609" s="95"/>
      <c r="O2609" s="95"/>
      <c r="P2609" s="95"/>
      <c r="Q2609" s="55" t="e">
        <f t="shared" si="392"/>
        <v>#DIV/0!</v>
      </c>
      <c r="R2609" s="55" t="e">
        <f t="shared" si="393"/>
        <v>#DIV/0!</v>
      </c>
      <c r="S2609" s="55" t="e">
        <f t="shared" si="394"/>
        <v>#DIV/0!</v>
      </c>
      <c r="T2609" s="55" t="e">
        <f t="shared" si="395"/>
        <v>#DIV/0!</v>
      </c>
      <c r="U2609" s="33" t="e">
        <f>M2609/#REF!%</f>
        <v>#REF!</v>
      </c>
    </row>
    <row r="2610" spans="1:21" ht="13.8" x14ac:dyDescent="0.3">
      <c r="A2610" s="76"/>
      <c r="B2610" s="34" t="s">
        <v>247</v>
      </c>
      <c r="C2610" s="37" t="s">
        <v>44</v>
      </c>
      <c r="D2610" s="95">
        <v>873</v>
      </c>
      <c r="E2610" s="131">
        <f t="shared" si="389"/>
        <v>871.8</v>
      </c>
      <c r="F2610" s="95">
        <v>871.8</v>
      </c>
      <c r="G2610" s="95"/>
      <c r="H2610" s="95"/>
      <c r="I2610" s="131">
        <f t="shared" si="390"/>
        <v>442.7</v>
      </c>
      <c r="J2610" s="95">
        <v>442.7</v>
      </c>
      <c r="K2610" s="95"/>
      <c r="L2610" s="95"/>
      <c r="M2610" s="131">
        <f t="shared" si="391"/>
        <v>387.95632000000001</v>
      </c>
      <c r="N2610" s="95">
        <v>387.95632000000001</v>
      </c>
      <c r="O2610" s="95"/>
      <c r="P2610" s="95"/>
      <c r="Q2610" s="55">
        <f t="shared" si="392"/>
        <v>87.634135983736172</v>
      </c>
      <c r="R2610" s="55">
        <f t="shared" si="393"/>
        <v>87.634135983736172</v>
      </c>
      <c r="S2610" s="55" t="e">
        <f t="shared" si="394"/>
        <v>#DIV/0!</v>
      </c>
      <c r="T2610" s="55" t="e">
        <f t="shared" si="395"/>
        <v>#DIV/0!</v>
      </c>
      <c r="U2610" s="33" t="e">
        <f>M2610/#REF!%</f>
        <v>#REF!</v>
      </c>
    </row>
    <row r="2611" spans="1:21" ht="13.8" hidden="1" x14ac:dyDescent="0.3">
      <c r="A2611" s="76"/>
      <c r="B2611" s="34" t="s">
        <v>251</v>
      </c>
      <c r="C2611" s="37" t="s">
        <v>348</v>
      </c>
      <c r="D2611" s="95"/>
      <c r="E2611" s="131">
        <f t="shared" si="389"/>
        <v>0</v>
      </c>
      <c r="F2611" s="95"/>
      <c r="G2611" s="95"/>
      <c r="H2611" s="95"/>
      <c r="I2611" s="131">
        <f t="shared" si="390"/>
        <v>0</v>
      </c>
      <c r="J2611" s="95"/>
      <c r="K2611" s="95"/>
      <c r="L2611" s="95"/>
      <c r="M2611" s="131">
        <f t="shared" si="391"/>
        <v>0</v>
      </c>
      <c r="N2611" s="95"/>
      <c r="O2611" s="95"/>
      <c r="P2611" s="95"/>
      <c r="Q2611" s="55" t="e">
        <f t="shared" si="392"/>
        <v>#DIV/0!</v>
      </c>
      <c r="R2611" s="55" t="e">
        <f t="shared" si="393"/>
        <v>#DIV/0!</v>
      </c>
      <c r="S2611" s="55" t="e">
        <f t="shared" si="394"/>
        <v>#DIV/0!</v>
      </c>
      <c r="T2611" s="55" t="e">
        <f t="shared" si="395"/>
        <v>#DIV/0!</v>
      </c>
      <c r="U2611" s="33" t="e">
        <f>M2611/#REF!%</f>
        <v>#REF!</v>
      </c>
    </row>
    <row r="2612" spans="1:21" ht="13.8" hidden="1" x14ac:dyDescent="0.3">
      <c r="A2612" s="76"/>
      <c r="B2612" s="34" t="s">
        <v>252</v>
      </c>
      <c r="C2612" s="38" t="s">
        <v>349</v>
      </c>
      <c r="D2612" s="95"/>
      <c r="E2612" s="131">
        <f t="shared" si="389"/>
        <v>0</v>
      </c>
      <c r="F2612" s="95"/>
      <c r="G2612" s="95"/>
      <c r="H2612" s="95"/>
      <c r="I2612" s="131">
        <f t="shared" si="390"/>
        <v>0</v>
      </c>
      <c r="J2612" s="95"/>
      <c r="K2612" s="95"/>
      <c r="L2612" s="95"/>
      <c r="M2612" s="131">
        <f t="shared" si="391"/>
        <v>0</v>
      </c>
      <c r="N2612" s="95"/>
      <c r="O2612" s="95"/>
      <c r="P2612" s="95"/>
      <c r="Q2612" s="55" t="e">
        <f t="shared" si="392"/>
        <v>#DIV/0!</v>
      </c>
      <c r="R2612" s="55" t="e">
        <f t="shared" si="393"/>
        <v>#DIV/0!</v>
      </c>
      <c r="S2612" s="55" t="e">
        <f t="shared" si="394"/>
        <v>#DIV/0!</v>
      </c>
      <c r="T2612" s="55" t="e">
        <f t="shared" si="395"/>
        <v>#DIV/0!</v>
      </c>
      <c r="U2612" s="33" t="e">
        <f>M2612/#REF!%</f>
        <v>#REF!</v>
      </c>
    </row>
    <row r="2613" spans="1:21" ht="27.6" hidden="1" x14ac:dyDescent="0.3">
      <c r="A2613" s="76"/>
      <c r="B2613" s="34" t="s">
        <v>253</v>
      </c>
      <c r="C2613" s="39" t="s">
        <v>350</v>
      </c>
      <c r="D2613" s="95"/>
      <c r="E2613" s="131">
        <f t="shared" si="389"/>
        <v>0</v>
      </c>
      <c r="F2613" s="95"/>
      <c r="G2613" s="95"/>
      <c r="H2613" s="95"/>
      <c r="I2613" s="131">
        <f t="shared" si="390"/>
        <v>0</v>
      </c>
      <c r="J2613" s="95"/>
      <c r="K2613" s="95"/>
      <c r="L2613" s="95"/>
      <c r="M2613" s="131">
        <f t="shared" si="391"/>
        <v>0</v>
      </c>
      <c r="N2613" s="95"/>
      <c r="O2613" s="95"/>
      <c r="P2613" s="95"/>
      <c r="Q2613" s="55" t="e">
        <f t="shared" si="392"/>
        <v>#DIV/0!</v>
      </c>
      <c r="R2613" s="55" t="e">
        <f t="shared" si="393"/>
        <v>#DIV/0!</v>
      </c>
      <c r="S2613" s="55" t="e">
        <f t="shared" si="394"/>
        <v>#DIV/0!</v>
      </c>
      <c r="T2613" s="55" t="e">
        <f t="shared" si="395"/>
        <v>#DIV/0!</v>
      </c>
      <c r="U2613" s="33" t="e">
        <f>M2613/#REF!%</f>
        <v>#REF!</v>
      </c>
    </row>
    <row r="2614" spans="1:21" ht="27.6" hidden="1" x14ac:dyDescent="0.3">
      <c r="A2614" s="76"/>
      <c r="B2614" s="34" t="s">
        <v>254</v>
      </c>
      <c r="C2614" s="39" t="s">
        <v>351</v>
      </c>
      <c r="D2614" s="95"/>
      <c r="E2614" s="131">
        <f t="shared" si="389"/>
        <v>0</v>
      </c>
      <c r="F2614" s="95"/>
      <c r="G2614" s="95"/>
      <c r="H2614" s="95"/>
      <c r="I2614" s="131">
        <f t="shared" si="390"/>
        <v>0</v>
      </c>
      <c r="J2614" s="95"/>
      <c r="K2614" s="95"/>
      <c r="L2614" s="95"/>
      <c r="M2614" s="131">
        <f t="shared" si="391"/>
        <v>0</v>
      </c>
      <c r="N2614" s="95"/>
      <c r="O2614" s="95"/>
      <c r="P2614" s="95"/>
      <c r="Q2614" s="55" t="e">
        <f t="shared" si="392"/>
        <v>#DIV/0!</v>
      </c>
      <c r="R2614" s="55" t="e">
        <f t="shared" si="393"/>
        <v>#DIV/0!</v>
      </c>
      <c r="S2614" s="55" t="e">
        <f t="shared" si="394"/>
        <v>#DIV/0!</v>
      </c>
      <c r="T2614" s="55" t="e">
        <f t="shared" si="395"/>
        <v>#DIV/0!</v>
      </c>
      <c r="U2614" s="33" t="e">
        <f>M2614/#REF!%</f>
        <v>#REF!</v>
      </c>
    </row>
    <row r="2615" spans="1:21" ht="13.8" hidden="1" x14ac:dyDescent="0.3">
      <c r="A2615" s="76"/>
      <c r="B2615" s="34" t="s">
        <v>255</v>
      </c>
      <c r="C2615" s="38" t="s">
        <v>352</v>
      </c>
      <c r="D2615" s="95"/>
      <c r="E2615" s="131">
        <f t="shared" si="389"/>
        <v>0</v>
      </c>
      <c r="F2615" s="95"/>
      <c r="G2615" s="95"/>
      <c r="H2615" s="95"/>
      <c r="I2615" s="131">
        <f t="shared" si="390"/>
        <v>0</v>
      </c>
      <c r="J2615" s="95"/>
      <c r="K2615" s="95"/>
      <c r="L2615" s="95"/>
      <c r="M2615" s="131">
        <f t="shared" si="391"/>
        <v>0</v>
      </c>
      <c r="N2615" s="95"/>
      <c r="O2615" s="95"/>
      <c r="P2615" s="95"/>
      <c r="Q2615" s="55" t="e">
        <f t="shared" si="392"/>
        <v>#DIV/0!</v>
      </c>
      <c r="R2615" s="55" t="e">
        <f t="shared" si="393"/>
        <v>#DIV/0!</v>
      </c>
      <c r="S2615" s="55" t="e">
        <f t="shared" si="394"/>
        <v>#DIV/0!</v>
      </c>
      <c r="T2615" s="55" t="e">
        <f t="shared" si="395"/>
        <v>#DIV/0!</v>
      </c>
      <c r="U2615" s="33" t="e">
        <f>M2615/#REF!%</f>
        <v>#REF!</v>
      </c>
    </row>
    <row r="2616" spans="1:21" ht="27.6" hidden="1" x14ac:dyDescent="0.3">
      <c r="A2616" s="76"/>
      <c r="B2616" s="34" t="s">
        <v>256</v>
      </c>
      <c r="C2616" s="39" t="s">
        <v>350</v>
      </c>
      <c r="D2616" s="95"/>
      <c r="E2616" s="131">
        <f t="shared" si="389"/>
        <v>0</v>
      </c>
      <c r="F2616" s="95"/>
      <c r="G2616" s="95"/>
      <c r="H2616" s="95"/>
      <c r="I2616" s="131">
        <f t="shared" si="390"/>
        <v>0</v>
      </c>
      <c r="J2616" s="95"/>
      <c r="K2616" s="95"/>
      <c r="L2616" s="95"/>
      <c r="M2616" s="131">
        <f t="shared" si="391"/>
        <v>0</v>
      </c>
      <c r="N2616" s="95"/>
      <c r="O2616" s="95"/>
      <c r="P2616" s="95"/>
      <c r="Q2616" s="55" t="e">
        <f t="shared" si="392"/>
        <v>#DIV/0!</v>
      </c>
      <c r="R2616" s="55" t="e">
        <f t="shared" si="393"/>
        <v>#DIV/0!</v>
      </c>
      <c r="S2616" s="55" t="e">
        <f t="shared" si="394"/>
        <v>#DIV/0!</v>
      </c>
      <c r="T2616" s="55" t="e">
        <f t="shared" si="395"/>
        <v>#DIV/0!</v>
      </c>
      <c r="U2616" s="33" t="e">
        <f>M2616/#REF!%</f>
        <v>#REF!</v>
      </c>
    </row>
    <row r="2617" spans="1:21" ht="27.6" hidden="1" x14ac:dyDescent="0.3">
      <c r="A2617" s="76"/>
      <c r="B2617" s="34" t="s">
        <v>257</v>
      </c>
      <c r="C2617" s="39" t="s">
        <v>351</v>
      </c>
      <c r="D2617" s="95"/>
      <c r="E2617" s="131">
        <f t="shared" si="389"/>
        <v>0</v>
      </c>
      <c r="F2617" s="95"/>
      <c r="G2617" s="95"/>
      <c r="H2617" s="95"/>
      <c r="I2617" s="131">
        <f t="shared" si="390"/>
        <v>0</v>
      </c>
      <c r="J2617" s="95"/>
      <c r="K2617" s="95"/>
      <c r="L2617" s="95"/>
      <c r="M2617" s="131">
        <f t="shared" si="391"/>
        <v>0</v>
      </c>
      <c r="N2617" s="95"/>
      <c r="O2617" s="95"/>
      <c r="P2617" s="95"/>
      <c r="Q2617" s="55" t="e">
        <f t="shared" si="392"/>
        <v>#DIV/0!</v>
      </c>
      <c r="R2617" s="55" t="e">
        <f t="shared" si="393"/>
        <v>#DIV/0!</v>
      </c>
      <c r="S2617" s="55" t="e">
        <f t="shared" si="394"/>
        <v>#DIV/0!</v>
      </c>
      <c r="T2617" s="55" t="e">
        <f t="shared" si="395"/>
        <v>#DIV/0!</v>
      </c>
      <c r="U2617" s="33" t="e">
        <f>M2617/#REF!%</f>
        <v>#REF!</v>
      </c>
    </row>
    <row r="2618" spans="1:21" ht="41.4" hidden="1" x14ac:dyDescent="0.3">
      <c r="A2618" s="76"/>
      <c r="B2618" s="34" t="s">
        <v>258</v>
      </c>
      <c r="C2618" s="38" t="s">
        <v>353</v>
      </c>
      <c r="D2618" s="95"/>
      <c r="E2618" s="131">
        <f t="shared" si="389"/>
        <v>0</v>
      </c>
      <c r="F2618" s="95"/>
      <c r="G2618" s="95"/>
      <c r="H2618" s="95"/>
      <c r="I2618" s="131">
        <f t="shared" si="390"/>
        <v>0</v>
      </c>
      <c r="J2618" s="95"/>
      <c r="K2618" s="95"/>
      <c r="L2618" s="95"/>
      <c r="M2618" s="131">
        <f t="shared" si="391"/>
        <v>0</v>
      </c>
      <c r="N2618" s="95"/>
      <c r="O2618" s="95"/>
      <c r="P2618" s="95"/>
      <c r="Q2618" s="55" t="e">
        <f t="shared" si="392"/>
        <v>#DIV/0!</v>
      </c>
      <c r="R2618" s="55" t="e">
        <f t="shared" si="393"/>
        <v>#DIV/0!</v>
      </c>
      <c r="S2618" s="55" t="e">
        <f t="shared" si="394"/>
        <v>#DIV/0!</v>
      </c>
      <c r="T2618" s="55" t="e">
        <f t="shared" si="395"/>
        <v>#DIV/0!</v>
      </c>
      <c r="U2618" s="33" t="e">
        <f>M2618/#REF!%</f>
        <v>#REF!</v>
      </c>
    </row>
    <row r="2619" spans="1:21" ht="27.6" hidden="1" x14ac:dyDescent="0.3">
      <c r="A2619" s="76"/>
      <c r="B2619" s="34" t="s">
        <v>259</v>
      </c>
      <c r="C2619" s="39" t="s">
        <v>350</v>
      </c>
      <c r="D2619" s="95"/>
      <c r="E2619" s="131">
        <f t="shared" si="389"/>
        <v>0</v>
      </c>
      <c r="F2619" s="95"/>
      <c r="G2619" s="95"/>
      <c r="H2619" s="95"/>
      <c r="I2619" s="131">
        <f t="shared" si="390"/>
        <v>0</v>
      </c>
      <c r="J2619" s="95"/>
      <c r="K2619" s="95"/>
      <c r="L2619" s="95"/>
      <c r="M2619" s="131">
        <f t="shared" si="391"/>
        <v>0</v>
      </c>
      <c r="N2619" s="95"/>
      <c r="O2619" s="95"/>
      <c r="P2619" s="95"/>
      <c r="Q2619" s="55" t="e">
        <f t="shared" si="392"/>
        <v>#DIV/0!</v>
      </c>
      <c r="R2619" s="55" t="e">
        <f t="shared" si="393"/>
        <v>#DIV/0!</v>
      </c>
      <c r="S2619" s="55" t="e">
        <f t="shared" si="394"/>
        <v>#DIV/0!</v>
      </c>
      <c r="T2619" s="55" t="e">
        <f t="shared" si="395"/>
        <v>#DIV/0!</v>
      </c>
      <c r="U2619" s="33" t="e">
        <f>M2619/#REF!%</f>
        <v>#REF!</v>
      </c>
    </row>
    <row r="2620" spans="1:21" ht="27.6" hidden="1" x14ac:dyDescent="0.3">
      <c r="A2620" s="76"/>
      <c r="B2620" s="34" t="s">
        <v>260</v>
      </c>
      <c r="C2620" s="39" t="s">
        <v>351</v>
      </c>
      <c r="D2620" s="95"/>
      <c r="E2620" s="131">
        <f t="shared" si="389"/>
        <v>0</v>
      </c>
      <c r="F2620" s="95"/>
      <c r="G2620" s="95"/>
      <c r="H2620" s="95"/>
      <c r="I2620" s="131">
        <f t="shared" si="390"/>
        <v>0</v>
      </c>
      <c r="J2620" s="95"/>
      <c r="K2620" s="95"/>
      <c r="L2620" s="95"/>
      <c r="M2620" s="131">
        <f t="shared" si="391"/>
        <v>0</v>
      </c>
      <c r="N2620" s="95"/>
      <c r="O2620" s="95"/>
      <c r="P2620" s="95"/>
      <c r="Q2620" s="55" t="e">
        <f t="shared" si="392"/>
        <v>#DIV/0!</v>
      </c>
      <c r="R2620" s="55" t="e">
        <f t="shared" si="393"/>
        <v>#DIV/0!</v>
      </c>
      <c r="S2620" s="55" t="e">
        <f t="shared" si="394"/>
        <v>#DIV/0!</v>
      </c>
      <c r="T2620" s="55" t="e">
        <f t="shared" si="395"/>
        <v>#DIV/0!</v>
      </c>
      <c r="U2620" s="33" t="e">
        <f>M2620/#REF!%</f>
        <v>#REF!</v>
      </c>
    </row>
    <row r="2621" spans="1:21" ht="13.8" x14ac:dyDescent="0.3">
      <c r="A2621" s="76"/>
      <c r="B2621" s="34" t="s">
        <v>261</v>
      </c>
      <c r="C2621" s="37" t="s">
        <v>46</v>
      </c>
      <c r="D2621" s="95"/>
      <c r="E2621" s="131">
        <f t="shared" si="389"/>
        <v>0</v>
      </c>
      <c r="F2621" s="95"/>
      <c r="G2621" s="95"/>
      <c r="H2621" s="95">
        <v>2.0539999999999999E-2</v>
      </c>
      <c r="I2621" s="131">
        <f t="shared" si="390"/>
        <v>0</v>
      </c>
      <c r="J2621" s="95"/>
      <c r="K2621" s="95"/>
      <c r="L2621" s="95">
        <v>2.0539999999999999E-2</v>
      </c>
      <c r="M2621" s="131">
        <f t="shared" si="391"/>
        <v>0</v>
      </c>
      <c r="N2621" s="95"/>
      <c r="O2621" s="95"/>
      <c r="P2621" s="95">
        <v>2.0539999999999999E-2</v>
      </c>
      <c r="Q2621" s="55" t="e">
        <f t="shared" si="392"/>
        <v>#DIV/0!</v>
      </c>
      <c r="R2621" s="55" t="e">
        <f t="shared" si="393"/>
        <v>#DIV/0!</v>
      </c>
      <c r="S2621" s="55" t="e">
        <f t="shared" si="394"/>
        <v>#DIV/0!</v>
      </c>
      <c r="T2621" s="55">
        <f t="shared" si="395"/>
        <v>100</v>
      </c>
      <c r="U2621" s="33" t="e">
        <f>M2621/#REF!%</f>
        <v>#REF!</v>
      </c>
    </row>
    <row r="2622" spans="1:21" ht="41.4" hidden="1" x14ac:dyDescent="0.3">
      <c r="A2622" s="76"/>
      <c r="B2622" s="34" t="s">
        <v>262</v>
      </c>
      <c r="C2622" s="38" t="s">
        <v>355</v>
      </c>
      <c r="D2622" s="95"/>
      <c r="E2622" s="131">
        <f t="shared" si="389"/>
        <v>0</v>
      </c>
      <c r="F2622" s="95"/>
      <c r="G2622" s="95"/>
      <c r="H2622" s="95"/>
      <c r="I2622" s="131">
        <f t="shared" si="390"/>
        <v>0</v>
      </c>
      <c r="J2622" s="95"/>
      <c r="K2622" s="95"/>
      <c r="L2622" s="95"/>
      <c r="M2622" s="131">
        <f t="shared" si="391"/>
        <v>0</v>
      </c>
      <c r="N2622" s="95"/>
      <c r="O2622" s="95"/>
      <c r="P2622" s="95"/>
      <c r="Q2622" s="55" t="e">
        <f t="shared" si="392"/>
        <v>#DIV/0!</v>
      </c>
      <c r="R2622" s="55" t="e">
        <f t="shared" si="393"/>
        <v>#DIV/0!</v>
      </c>
      <c r="S2622" s="55" t="e">
        <f t="shared" si="394"/>
        <v>#DIV/0!</v>
      </c>
      <c r="T2622" s="55" t="e">
        <f t="shared" si="395"/>
        <v>#DIV/0!</v>
      </c>
      <c r="U2622" s="33" t="e">
        <f>M2622/#REF!%</f>
        <v>#REF!</v>
      </c>
    </row>
    <row r="2623" spans="1:21" ht="13.8" hidden="1" x14ac:dyDescent="0.3">
      <c r="A2623" s="76"/>
      <c r="B2623" s="34" t="s">
        <v>263</v>
      </c>
      <c r="C2623" s="38" t="s">
        <v>356</v>
      </c>
      <c r="D2623" s="95"/>
      <c r="E2623" s="131">
        <f t="shared" si="389"/>
        <v>0</v>
      </c>
      <c r="F2623" s="95"/>
      <c r="G2623" s="95"/>
      <c r="H2623" s="95"/>
      <c r="I2623" s="131">
        <f t="shared" si="390"/>
        <v>0</v>
      </c>
      <c r="J2623" s="95"/>
      <c r="K2623" s="95"/>
      <c r="L2623" s="95"/>
      <c r="M2623" s="131">
        <f t="shared" si="391"/>
        <v>0</v>
      </c>
      <c r="N2623" s="95"/>
      <c r="O2623" s="95"/>
      <c r="P2623" s="95"/>
      <c r="Q2623" s="55" t="e">
        <f t="shared" si="392"/>
        <v>#DIV/0!</v>
      </c>
      <c r="R2623" s="55" t="e">
        <f t="shared" si="393"/>
        <v>#DIV/0!</v>
      </c>
      <c r="S2623" s="55" t="e">
        <f t="shared" si="394"/>
        <v>#DIV/0!</v>
      </c>
      <c r="T2623" s="55" t="e">
        <f t="shared" si="395"/>
        <v>#DIV/0!</v>
      </c>
      <c r="U2623" s="33" t="e">
        <f>M2623/#REF!%</f>
        <v>#REF!</v>
      </c>
    </row>
    <row r="2624" spans="1:21" ht="27.6" hidden="1" x14ac:dyDescent="0.3">
      <c r="A2624" s="76"/>
      <c r="B2624" s="34" t="s">
        <v>264</v>
      </c>
      <c r="C2624" s="39" t="s">
        <v>357</v>
      </c>
      <c r="D2624" s="95"/>
      <c r="E2624" s="131">
        <f t="shared" si="389"/>
        <v>0</v>
      </c>
      <c r="F2624" s="95"/>
      <c r="G2624" s="95"/>
      <c r="H2624" s="95"/>
      <c r="I2624" s="131">
        <f t="shared" si="390"/>
        <v>0</v>
      </c>
      <c r="J2624" s="95"/>
      <c r="K2624" s="95"/>
      <c r="L2624" s="95"/>
      <c r="M2624" s="131">
        <f t="shared" si="391"/>
        <v>0</v>
      </c>
      <c r="N2624" s="95"/>
      <c r="O2624" s="95"/>
      <c r="P2624" s="95"/>
      <c r="Q2624" s="55" t="e">
        <f t="shared" si="392"/>
        <v>#DIV/0!</v>
      </c>
      <c r="R2624" s="55" t="e">
        <f t="shared" si="393"/>
        <v>#DIV/0!</v>
      </c>
      <c r="S2624" s="55" t="e">
        <f t="shared" si="394"/>
        <v>#DIV/0!</v>
      </c>
      <c r="T2624" s="55" t="e">
        <f t="shared" si="395"/>
        <v>#DIV/0!</v>
      </c>
      <c r="U2624" s="33" t="e">
        <f>M2624/#REF!%</f>
        <v>#REF!</v>
      </c>
    </row>
    <row r="2625" spans="1:21" ht="27.6" hidden="1" x14ac:dyDescent="0.3">
      <c r="A2625" s="76"/>
      <c r="B2625" s="34" t="s">
        <v>265</v>
      </c>
      <c r="C2625" s="39" t="s">
        <v>358</v>
      </c>
      <c r="D2625" s="95"/>
      <c r="E2625" s="131">
        <f t="shared" si="389"/>
        <v>0</v>
      </c>
      <c r="F2625" s="95"/>
      <c r="G2625" s="95"/>
      <c r="H2625" s="95"/>
      <c r="I2625" s="131">
        <f t="shared" si="390"/>
        <v>0</v>
      </c>
      <c r="J2625" s="95"/>
      <c r="K2625" s="95"/>
      <c r="L2625" s="95"/>
      <c r="M2625" s="131">
        <f t="shared" si="391"/>
        <v>0</v>
      </c>
      <c r="N2625" s="95"/>
      <c r="O2625" s="95"/>
      <c r="P2625" s="95"/>
      <c r="Q2625" s="55" t="e">
        <f t="shared" si="392"/>
        <v>#DIV/0!</v>
      </c>
      <c r="R2625" s="55" t="e">
        <f t="shared" si="393"/>
        <v>#DIV/0!</v>
      </c>
      <c r="S2625" s="55" t="e">
        <f t="shared" si="394"/>
        <v>#DIV/0!</v>
      </c>
      <c r="T2625" s="55" t="e">
        <f t="shared" si="395"/>
        <v>#DIV/0!</v>
      </c>
      <c r="U2625" s="33" t="e">
        <f>M2625/#REF!%</f>
        <v>#REF!</v>
      </c>
    </row>
    <row r="2626" spans="1:21" ht="27.6" x14ac:dyDescent="0.3">
      <c r="A2626" s="76"/>
      <c r="B2626" s="34" t="s">
        <v>145</v>
      </c>
      <c r="C2626" s="36" t="s">
        <v>9</v>
      </c>
      <c r="D2626" s="95">
        <v>3</v>
      </c>
      <c r="E2626" s="131">
        <f t="shared" si="389"/>
        <v>4.2</v>
      </c>
      <c r="F2626" s="95">
        <v>4.2</v>
      </c>
      <c r="G2626" s="95"/>
      <c r="H2626" s="95">
        <v>3.6</v>
      </c>
      <c r="I2626" s="131">
        <f t="shared" si="390"/>
        <v>4.2</v>
      </c>
      <c r="J2626" s="95">
        <v>4.2</v>
      </c>
      <c r="K2626" s="95"/>
      <c r="L2626" s="95">
        <v>1.8</v>
      </c>
      <c r="M2626" s="131">
        <f t="shared" si="391"/>
        <v>2.7</v>
      </c>
      <c r="N2626" s="95">
        <v>2.7</v>
      </c>
      <c r="O2626" s="95"/>
      <c r="P2626" s="95"/>
      <c r="Q2626" s="55">
        <f t="shared" si="392"/>
        <v>64.285714285714292</v>
      </c>
      <c r="R2626" s="55">
        <f t="shared" si="393"/>
        <v>64.285714285714292</v>
      </c>
      <c r="S2626" s="55" t="e">
        <f t="shared" si="394"/>
        <v>#DIV/0!</v>
      </c>
      <c r="T2626" s="55">
        <f t="shared" si="395"/>
        <v>0</v>
      </c>
      <c r="U2626" s="33" t="e">
        <f>M2626/#REF!%</f>
        <v>#REF!</v>
      </c>
    </row>
    <row r="2627" spans="1:21" ht="13.8" hidden="1" x14ac:dyDescent="0.3">
      <c r="A2627" s="76"/>
      <c r="B2627" s="34" t="s">
        <v>146</v>
      </c>
      <c r="C2627" s="42" t="s">
        <v>664</v>
      </c>
      <c r="D2627" s="95"/>
      <c r="E2627" s="131">
        <f t="shared" si="389"/>
        <v>0</v>
      </c>
      <c r="F2627" s="95"/>
      <c r="G2627" s="95"/>
      <c r="H2627" s="95"/>
      <c r="I2627" s="131">
        <f t="shared" si="390"/>
        <v>0</v>
      </c>
      <c r="J2627" s="95"/>
      <c r="K2627" s="95"/>
      <c r="L2627" s="95"/>
      <c r="M2627" s="131">
        <f t="shared" si="391"/>
        <v>0</v>
      </c>
      <c r="N2627" s="95"/>
      <c r="O2627" s="95"/>
      <c r="P2627" s="95"/>
      <c r="Q2627" s="55" t="e">
        <f t="shared" si="392"/>
        <v>#DIV/0!</v>
      </c>
      <c r="R2627" s="55" t="e">
        <f t="shared" si="393"/>
        <v>#DIV/0!</v>
      </c>
      <c r="S2627" s="55" t="e">
        <f t="shared" si="394"/>
        <v>#DIV/0!</v>
      </c>
      <c r="T2627" s="55" t="e">
        <f t="shared" si="395"/>
        <v>#DIV/0!</v>
      </c>
      <c r="U2627" s="33" t="e">
        <f>M2627/#REF!%</f>
        <v>#REF!</v>
      </c>
    </row>
    <row r="2628" spans="1:21" ht="27.6" hidden="1" x14ac:dyDescent="0.3">
      <c r="A2628" s="76"/>
      <c r="B2628" s="34" t="s">
        <v>266</v>
      </c>
      <c r="C2628" s="38" t="s">
        <v>360</v>
      </c>
      <c r="D2628" s="95"/>
      <c r="E2628" s="131">
        <f t="shared" si="389"/>
        <v>0</v>
      </c>
      <c r="F2628" s="95"/>
      <c r="G2628" s="95"/>
      <c r="H2628" s="95"/>
      <c r="I2628" s="131">
        <f t="shared" si="390"/>
        <v>0</v>
      </c>
      <c r="J2628" s="95"/>
      <c r="K2628" s="95"/>
      <c r="L2628" s="95"/>
      <c r="M2628" s="131">
        <f t="shared" si="391"/>
        <v>0</v>
      </c>
      <c r="N2628" s="95"/>
      <c r="O2628" s="95"/>
      <c r="P2628" s="95"/>
      <c r="Q2628" s="55" t="e">
        <f t="shared" si="392"/>
        <v>#DIV/0!</v>
      </c>
      <c r="R2628" s="55" t="e">
        <f t="shared" si="393"/>
        <v>#DIV/0!</v>
      </c>
      <c r="S2628" s="55" t="e">
        <f t="shared" si="394"/>
        <v>#DIV/0!</v>
      </c>
      <c r="T2628" s="55" t="e">
        <f t="shared" si="395"/>
        <v>#DIV/0!</v>
      </c>
      <c r="U2628" s="33" t="e">
        <f>M2628/#REF!%</f>
        <v>#REF!</v>
      </c>
    </row>
    <row r="2629" spans="1:21" ht="27.6" hidden="1" x14ac:dyDescent="0.3">
      <c r="A2629" s="76"/>
      <c r="B2629" s="34" t="s">
        <v>267</v>
      </c>
      <c r="C2629" s="39" t="s">
        <v>361</v>
      </c>
      <c r="D2629" s="95"/>
      <c r="E2629" s="131">
        <f t="shared" si="389"/>
        <v>0</v>
      </c>
      <c r="F2629" s="95"/>
      <c r="G2629" s="95"/>
      <c r="H2629" s="95"/>
      <c r="I2629" s="131">
        <f t="shared" si="390"/>
        <v>0</v>
      </c>
      <c r="J2629" s="95"/>
      <c r="K2629" s="95"/>
      <c r="L2629" s="95"/>
      <c r="M2629" s="131">
        <f t="shared" si="391"/>
        <v>0</v>
      </c>
      <c r="N2629" s="95"/>
      <c r="O2629" s="95"/>
      <c r="P2629" s="95"/>
      <c r="Q2629" s="55" t="e">
        <f t="shared" si="392"/>
        <v>#DIV/0!</v>
      </c>
      <c r="R2629" s="55" t="e">
        <f t="shared" si="393"/>
        <v>#DIV/0!</v>
      </c>
      <c r="S2629" s="55" t="e">
        <f t="shared" si="394"/>
        <v>#DIV/0!</v>
      </c>
      <c r="T2629" s="55" t="e">
        <f t="shared" si="395"/>
        <v>#DIV/0!</v>
      </c>
      <c r="U2629" s="33" t="e">
        <f>M2629/#REF!%</f>
        <v>#REF!</v>
      </c>
    </row>
    <row r="2630" spans="1:21" ht="27.6" hidden="1" x14ac:dyDescent="0.3">
      <c r="A2630" s="76"/>
      <c r="B2630" s="34" t="s">
        <v>268</v>
      </c>
      <c r="C2630" s="39" t="s">
        <v>362</v>
      </c>
      <c r="D2630" s="95"/>
      <c r="E2630" s="131">
        <f t="shared" si="389"/>
        <v>0</v>
      </c>
      <c r="F2630" s="95"/>
      <c r="G2630" s="95"/>
      <c r="H2630" s="95"/>
      <c r="I2630" s="131">
        <f t="shared" si="390"/>
        <v>0</v>
      </c>
      <c r="J2630" s="95"/>
      <c r="K2630" s="95"/>
      <c r="L2630" s="95"/>
      <c r="M2630" s="131">
        <f t="shared" si="391"/>
        <v>0</v>
      </c>
      <c r="N2630" s="95"/>
      <c r="O2630" s="95"/>
      <c r="P2630" s="95"/>
      <c r="Q2630" s="55" t="e">
        <f t="shared" si="392"/>
        <v>#DIV/0!</v>
      </c>
      <c r="R2630" s="55" t="e">
        <f t="shared" si="393"/>
        <v>#DIV/0!</v>
      </c>
      <c r="S2630" s="55" t="e">
        <f t="shared" si="394"/>
        <v>#DIV/0!</v>
      </c>
      <c r="T2630" s="55" t="e">
        <f t="shared" si="395"/>
        <v>#DIV/0!</v>
      </c>
      <c r="U2630" s="33" t="e">
        <f>M2630/#REF!%</f>
        <v>#REF!</v>
      </c>
    </row>
    <row r="2631" spans="1:21" ht="27.6" hidden="1" x14ac:dyDescent="0.3">
      <c r="A2631" s="76"/>
      <c r="B2631" s="34" t="s">
        <v>269</v>
      </c>
      <c r="C2631" s="39" t="s">
        <v>363</v>
      </c>
      <c r="D2631" s="95"/>
      <c r="E2631" s="131">
        <f t="shared" si="389"/>
        <v>0</v>
      </c>
      <c r="F2631" s="95"/>
      <c r="G2631" s="95"/>
      <c r="H2631" s="95"/>
      <c r="I2631" s="131">
        <f t="shared" si="390"/>
        <v>0</v>
      </c>
      <c r="J2631" s="95"/>
      <c r="K2631" s="95"/>
      <c r="L2631" s="95"/>
      <c r="M2631" s="131">
        <f t="shared" si="391"/>
        <v>0</v>
      </c>
      <c r="N2631" s="95"/>
      <c r="O2631" s="95"/>
      <c r="P2631" s="95"/>
      <c r="Q2631" s="55" t="e">
        <f t="shared" si="392"/>
        <v>#DIV/0!</v>
      </c>
      <c r="R2631" s="55" t="e">
        <f t="shared" si="393"/>
        <v>#DIV/0!</v>
      </c>
      <c r="S2631" s="55" t="e">
        <f t="shared" si="394"/>
        <v>#DIV/0!</v>
      </c>
      <c r="T2631" s="55" t="e">
        <f t="shared" si="395"/>
        <v>#DIV/0!</v>
      </c>
      <c r="U2631" s="33" t="e">
        <f>M2631/#REF!%</f>
        <v>#REF!</v>
      </c>
    </row>
    <row r="2632" spans="1:21" ht="27.6" hidden="1" x14ac:dyDescent="0.3">
      <c r="A2632" s="76"/>
      <c r="B2632" s="34" t="s">
        <v>270</v>
      </c>
      <c r="C2632" s="39" t="s">
        <v>364</v>
      </c>
      <c r="D2632" s="95"/>
      <c r="E2632" s="131">
        <f t="shared" si="389"/>
        <v>0</v>
      </c>
      <c r="F2632" s="95"/>
      <c r="G2632" s="95"/>
      <c r="H2632" s="95"/>
      <c r="I2632" s="131">
        <f t="shared" si="390"/>
        <v>0</v>
      </c>
      <c r="J2632" s="95"/>
      <c r="K2632" s="95"/>
      <c r="L2632" s="95"/>
      <c r="M2632" s="131">
        <f t="shared" si="391"/>
        <v>0</v>
      </c>
      <c r="N2632" s="95"/>
      <c r="O2632" s="95"/>
      <c r="P2632" s="95"/>
      <c r="Q2632" s="55" t="e">
        <f t="shared" si="392"/>
        <v>#DIV/0!</v>
      </c>
      <c r="R2632" s="55" t="e">
        <f t="shared" si="393"/>
        <v>#DIV/0!</v>
      </c>
      <c r="S2632" s="55" t="e">
        <f t="shared" si="394"/>
        <v>#DIV/0!</v>
      </c>
      <c r="T2632" s="55" t="e">
        <f t="shared" si="395"/>
        <v>#DIV/0!</v>
      </c>
      <c r="U2632" s="33" t="e">
        <f>M2632/#REF!%</f>
        <v>#REF!</v>
      </c>
    </row>
    <row r="2633" spans="1:21" ht="41.4" hidden="1" x14ac:dyDescent="0.3">
      <c r="A2633" s="76"/>
      <c r="B2633" s="34" t="s">
        <v>271</v>
      </c>
      <c r="C2633" s="39" t="s">
        <v>365</v>
      </c>
      <c r="D2633" s="95"/>
      <c r="E2633" s="131">
        <f t="shared" si="389"/>
        <v>0</v>
      </c>
      <c r="F2633" s="95"/>
      <c r="G2633" s="95"/>
      <c r="H2633" s="95"/>
      <c r="I2633" s="131">
        <f t="shared" si="390"/>
        <v>0</v>
      </c>
      <c r="J2633" s="95"/>
      <c r="K2633" s="95"/>
      <c r="L2633" s="95"/>
      <c r="M2633" s="131">
        <f t="shared" si="391"/>
        <v>0</v>
      </c>
      <c r="N2633" s="95"/>
      <c r="O2633" s="95"/>
      <c r="P2633" s="95"/>
      <c r="Q2633" s="55" t="e">
        <f t="shared" si="392"/>
        <v>#DIV/0!</v>
      </c>
      <c r="R2633" s="55" t="e">
        <f t="shared" si="393"/>
        <v>#DIV/0!</v>
      </c>
      <c r="S2633" s="55" t="e">
        <f t="shared" si="394"/>
        <v>#DIV/0!</v>
      </c>
      <c r="T2633" s="55" t="e">
        <f t="shared" si="395"/>
        <v>#DIV/0!</v>
      </c>
      <c r="U2633" s="33" t="e">
        <f>M2633/#REF!%</f>
        <v>#REF!</v>
      </c>
    </row>
    <row r="2634" spans="1:21" ht="27.6" hidden="1" x14ac:dyDescent="0.3">
      <c r="A2634" s="76"/>
      <c r="B2634" s="34" t="s">
        <v>272</v>
      </c>
      <c r="C2634" s="39" t="s">
        <v>366</v>
      </c>
      <c r="D2634" s="95"/>
      <c r="E2634" s="131">
        <f t="shared" si="389"/>
        <v>0</v>
      </c>
      <c r="F2634" s="95"/>
      <c r="G2634" s="95"/>
      <c r="H2634" s="95"/>
      <c r="I2634" s="131">
        <f t="shared" si="390"/>
        <v>0</v>
      </c>
      <c r="J2634" s="95"/>
      <c r="K2634" s="95"/>
      <c r="L2634" s="95"/>
      <c r="M2634" s="131">
        <f t="shared" si="391"/>
        <v>0</v>
      </c>
      <c r="N2634" s="95"/>
      <c r="O2634" s="95"/>
      <c r="P2634" s="95"/>
      <c r="Q2634" s="55" t="e">
        <f t="shared" si="392"/>
        <v>#DIV/0!</v>
      </c>
      <c r="R2634" s="55" t="e">
        <f t="shared" si="393"/>
        <v>#DIV/0!</v>
      </c>
      <c r="S2634" s="55" t="e">
        <f t="shared" si="394"/>
        <v>#DIV/0!</v>
      </c>
      <c r="T2634" s="55" t="e">
        <f t="shared" si="395"/>
        <v>#DIV/0!</v>
      </c>
      <c r="U2634" s="33" t="e">
        <f>M2634/#REF!%</f>
        <v>#REF!</v>
      </c>
    </row>
    <row r="2635" spans="1:21" ht="27.6" hidden="1" x14ac:dyDescent="0.3">
      <c r="A2635" s="76"/>
      <c r="B2635" s="34" t="s">
        <v>273</v>
      </c>
      <c r="C2635" s="39" t="s">
        <v>367</v>
      </c>
      <c r="D2635" s="95"/>
      <c r="E2635" s="131">
        <f t="shared" si="389"/>
        <v>0</v>
      </c>
      <c r="F2635" s="95"/>
      <c r="G2635" s="95"/>
      <c r="H2635" s="95"/>
      <c r="I2635" s="131">
        <f t="shared" si="390"/>
        <v>0</v>
      </c>
      <c r="J2635" s="95"/>
      <c r="K2635" s="95"/>
      <c r="L2635" s="95"/>
      <c r="M2635" s="131">
        <f t="shared" si="391"/>
        <v>0</v>
      </c>
      <c r="N2635" s="95"/>
      <c r="O2635" s="95"/>
      <c r="P2635" s="95"/>
      <c r="Q2635" s="55" t="e">
        <f t="shared" si="392"/>
        <v>#DIV/0!</v>
      </c>
      <c r="R2635" s="55" t="e">
        <f t="shared" si="393"/>
        <v>#DIV/0!</v>
      </c>
      <c r="S2635" s="55" t="e">
        <f t="shared" si="394"/>
        <v>#DIV/0!</v>
      </c>
      <c r="T2635" s="55" t="e">
        <f t="shared" si="395"/>
        <v>#DIV/0!</v>
      </c>
      <c r="U2635" s="33" t="e">
        <f>M2635/#REF!%</f>
        <v>#REF!</v>
      </c>
    </row>
    <row r="2636" spans="1:21" ht="41.4" hidden="1" x14ac:dyDescent="0.3">
      <c r="A2636" s="76"/>
      <c r="B2636" s="34" t="s">
        <v>274</v>
      </c>
      <c r="C2636" s="39" t="s">
        <v>368</v>
      </c>
      <c r="D2636" s="95"/>
      <c r="E2636" s="131">
        <f t="shared" si="389"/>
        <v>0</v>
      </c>
      <c r="F2636" s="95"/>
      <c r="G2636" s="95"/>
      <c r="H2636" s="95"/>
      <c r="I2636" s="131">
        <f t="shared" si="390"/>
        <v>0</v>
      </c>
      <c r="J2636" s="95"/>
      <c r="K2636" s="95"/>
      <c r="L2636" s="95"/>
      <c r="M2636" s="131">
        <f t="shared" si="391"/>
        <v>0</v>
      </c>
      <c r="N2636" s="95"/>
      <c r="O2636" s="95"/>
      <c r="P2636" s="95"/>
      <c r="Q2636" s="55" t="e">
        <f t="shared" si="392"/>
        <v>#DIV/0!</v>
      </c>
      <c r="R2636" s="55" t="e">
        <f t="shared" si="393"/>
        <v>#DIV/0!</v>
      </c>
      <c r="S2636" s="55" t="e">
        <f t="shared" si="394"/>
        <v>#DIV/0!</v>
      </c>
      <c r="T2636" s="55" t="e">
        <f t="shared" si="395"/>
        <v>#DIV/0!</v>
      </c>
      <c r="U2636" s="33" t="e">
        <f>M2636/#REF!%</f>
        <v>#REF!</v>
      </c>
    </row>
    <row r="2637" spans="1:21" ht="27.6" hidden="1" x14ac:dyDescent="0.3">
      <c r="A2637" s="76"/>
      <c r="B2637" s="34" t="s">
        <v>275</v>
      </c>
      <c r="C2637" s="38" t="s">
        <v>369</v>
      </c>
      <c r="D2637" s="95"/>
      <c r="E2637" s="131">
        <f t="shared" si="389"/>
        <v>0</v>
      </c>
      <c r="F2637" s="95"/>
      <c r="G2637" s="95"/>
      <c r="H2637" s="95"/>
      <c r="I2637" s="131">
        <f t="shared" si="390"/>
        <v>0</v>
      </c>
      <c r="J2637" s="95"/>
      <c r="K2637" s="95"/>
      <c r="L2637" s="95"/>
      <c r="M2637" s="131">
        <f t="shared" si="391"/>
        <v>0</v>
      </c>
      <c r="N2637" s="95"/>
      <c r="O2637" s="95"/>
      <c r="P2637" s="95"/>
      <c r="Q2637" s="55" t="e">
        <f t="shared" si="392"/>
        <v>#DIV/0!</v>
      </c>
      <c r="R2637" s="55" t="e">
        <f t="shared" si="393"/>
        <v>#DIV/0!</v>
      </c>
      <c r="S2637" s="55" t="e">
        <f t="shared" si="394"/>
        <v>#DIV/0!</v>
      </c>
      <c r="T2637" s="55" t="e">
        <f t="shared" si="395"/>
        <v>#DIV/0!</v>
      </c>
      <c r="U2637" s="33" t="e">
        <f>M2637/#REF!%</f>
        <v>#REF!</v>
      </c>
    </row>
    <row r="2638" spans="1:21" ht="27.6" hidden="1" x14ac:dyDescent="0.3">
      <c r="A2638" s="76"/>
      <c r="B2638" s="34" t="s">
        <v>276</v>
      </c>
      <c r="C2638" s="39" t="s">
        <v>370</v>
      </c>
      <c r="D2638" s="95"/>
      <c r="E2638" s="131">
        <f t="shared" si="389"/>
        <v>0</v>
      </c>
      <c r="F2638" s="95"/>
      <c r="G2638" s="95"/>
      <c r="H2638" s="95"/>
      <c r="I2638" s="131">
        <f t="shared" si="390"/>
        <v>0</v>
      </c>
      <c r="J2638" s="95"/>
      <c r="K2638" s="95"/>
      <c r="L2638" s="95"/>
      <c r="M2638" s="131">
        <f t="shared" si="391"/>
        <v>0</v>
      </c>
      <c r="N2638" s="95"/>
      <c r="O2638" s="95"/>
      <c r="P2638" s="95"/>
      <c r="Q2638" s="55" t="e">
        <f t="shared" si="392"/>
        <v>#DIV/0!</v>
      </c>
      <c r="R2638" s="55" t="e">
        <f t="shared" si="393"/>
        <v>#DIV/0!</v>
      </c>
      <c r="S2638" s="55" t="e">
        <f t="shared" si="394"/>
        <v>#DIV/0!</v>
      </c>
      <c r="T2638" s="55" t="e">
        <f t="shared" si="395"/>
        <v>#DIV/0!</v>
      </c>
      <c r="U2638" s="33" t="e">
        <f>M2638/#REF!%</f>
        <v>#REF!</v>
      </c>
    </row>
    <row r="2639" spans="1:21" ht="34.5" customHeight="1" x14ac:dyDescent="0.3">
      <c r="A2639" s="76" t="s">
        <v>821</v>
      </c>
      <c r="B2639" s="34"/>
      <c r="C2639" s="47" t="s">
        <v>688</v>
      </c>
      <c r="D2639" s="95">
        <f>D2640+D2645</f>
        <v>374.1</v>
      </c>
      <c r="E2639" s="131">
        <f t="shared" si="389"/>
        <v>374.1</v>
      </c>
      <c r="F2639" s="95">
        <f>F2640+F2645</f>
        <v>374.1</v>
      </c>
      <c r="G2639" s="95">
        <f>G2640+G2645</f>
        <v>0</v>
      </c>
      <c r="H2639" s="95">
        <f>H2640+H2645</f>
        <v>223.11403999999999</v>
      </c>
      <c r="I2639" s="131">
        <f t="shared" si="390"/>
        <v>330.5</v>
      </c>
      <c r="J2639" s="95">
        <f>J2640+J2645</f>
        <v>330.5</v>
      </c>
      <c r="K2639" s="95">
        <f>K2640+K2645</f>
        <v>0</v>
      </c>
      <c r="L2639" s="95">
        <f>L2640+L2645</f>
        <v>139.06404000000001</v>
      </c>
      <c r="M2639" s="131">
        <f t="shared" si="391"/>
        <v>317.50545</v>
      </c>
      <c r="N2639" s="95">
        <f>N2640+N2645</f>
        <v>317.50545</v>
      </c>
      <c r="O2639" s="95">
        <f>O2640+O2645</f>
        <v>0</v>
      </c>
      <c r="P2639" s="95">
        <f>P2640+P2645</f>
        <v>96.669200000000004</v>
      </c>
      <c r="Q2639" s="55">
        <f t="shared" si="392"/>
        <v>96.068214826021176</v>
      </c>
      <c r="R2639" s="55">
        <f t="shared" si="393"/>
        <v>96.068214826021176</v>
      </c>
      <c r="S2639" s="55" t="e">
        <f t="shared" si="394"/>
        <v>#DIV/0!</v>
      </c>
      <c r="T2639" s="55">
        <f t="shared" si="395"/>
        <v>69.514160526330173</v>
      </c>
      <c r="U2639" s="33" t="e">
        <f>M2639/#REF!%</f>
        <v>#REF!</v>
      </c>
    </row>
    <row r="2640" spans="1:21" ht="13.8" x14ac:dyDescent="0.3">
      <c r="A2640" s="76"/>
      <c r="B2640" s="34" t="s">
        <v>61</v>
      </c>
      <c r="C2640" s="36" t="s">
        <v>7</v>
      </c>
      <c r="D2640" s="95">
        <f>D2641+D2642+D2643+D2644</f>
        <v>372.1</v>
      </c>
      <c r="E2640" s="131">
        <f t="shared" si="389"/>
        <v>374.1</v>
      </c>
      <c r="F2640" s="95">
        <f>F2641+F2642+F2643+F2644</f>
        <v>374.1</v>
      </c>
      <c r="G2640" s="95">
        <f>G2641+G2642+G2643+G2644</f>
        <v>0</v>
      </c>
      <c r="H2640" s="95">
        <f>H2641+H2642+H2643+H2644</f>
        <v>219.51403999999999</v>
      </c>
      <c r="I2640" s="131">
        <f t="shared" si="390"/>
        <v>330.5</v>
      </c>
      <c r="J2640" s="95">
        <f>J2641+J2642+J2643+J2644</f>
        <v>330.5</v>
      </c>
      <c r="K2640" s="95">
        <f>K2641+K2642+K2643+K2644</f>
        <v>0</v>
      </c>
      <c r="L2640" s="95">
        <f>L2641+L2642+L2643+L2644</f>
        <v>135.46404000000001</v>
      </c>
      <c r="M2640" s="131">
        <f t="shared" si="391"/>
        <v>317.50545</v>
      </c>
      <c r="N2640" s="95">
        <f>N2641+N2642+N2643+N2644</f>
        <v>317.50545</v>
      </c>
      <c r="O2640" s="95">
        <f>O2641+O2642+O2643+O2644</f>
        <v>0</v>
      </c>
      <c r="P2640" s="95">
        <f>P2641+P2642+P2643+P2644</f>
        <v>93.069200000000009</v>
      </c>
      <c r="Q2640" s="55">
        <f t="shared" si="392"/>
        <v>96.068214826021176</v>
      </c>
      <c r="R2640" s="55">
        <f t="shared" si="393"/>
        <v>96.068214826021176</v>
      </c>
      <c r="S2640" s="55" t="e">
        <f t="shared" si="394"/>
        <v>#DIV/0!</v>
      </c>
      <c r="T2640" s="55">
        <f t="shared" si="395"/>
        <v>68.703989634444682</v>
      </c>
      <c r="U2640" s="33" t="e">
        <f>M2640/#REF!%</f>
        <v>#REF!</v>
      </c>
    </row>
    <row r="2641" spans="1:21" ht="13.8" x14ac:dyDescent="0.3">
      <c r="A2641" s="76"/>
      <c r="B2641" s="34"/>
      <c r="C2641" s="37" t="s">
        <v>34</v>
      </c>
      <c r="D2641" s="95"/>
      <c r="E2641" s="131">
        <f t="shared" si="389"/>
        <v>0</v>
      </c>
      <c r="F2641" s="95"/>
      <c r="G2641" s="95"/>
      <c r="H2641" s="95">
        <v>45.014040000000001</v>
      </c>
      <c r="I2641" s="131">
        <f t="shared" si="390"/>
        <v>0</v>
      </c>
      <c r="J2641" s="95"/>
      <c r="K2641" s="95"/>
      <c r="L2641" s="95">
        <v>28.064039999999999</v>
      </c>
      <c r="M2641" s="131">
        <f t="shared" si="391"/>
        <v>0</v>
      </c>
      <c r="N2641" s="95"/>
      <c r="O2641" s="95"/>
      <c r="P2641" s="95">
        <v>20.1692</v>
      </c>
      <c r="Q2641" s="55" t="e">
        <f t="shared" si="392"/>
        <v>#DIV/0!</v>
      </c>
      <c r="R2641" s="55" t="e">
        <f t="shared" si="393"/>
        <v>#DIV/0!</v>
      </c>
      <c r="S2641" s="55" t="e">
        <f t="shared" si="394"/>
        <v>#DIV/0!</v>
      </c>
      <c r="T2641" s="55">
        <f t="shared" si="395"/>
        <v>71.868483653814636</v>
      </c>
      <c r="U2641" s="33" t="e">
        <f>M2641/#REF!%</f>
        <v>#REF!</v>
      </c>
    </row>
    <row r="2642" spans="1:21" ht="27.6" x14ac:dyDescent="0.3">
      <c r="A2642" s="76"/>
      <c r="B2642" s="34" t="s">
        <v>202</v>
      </c>
      <c r="C2642" s="37" t="s">
        <v>36</v>
      </c>
      <c r="D2642" s="95"/>
      <c r="E2642" s="131">
        <f t="shared" si="389"/>
        <v>0</v>
      </c>
      <c r="F2642" s="95"/>
      <c r="G2642" s="95"/>
      <c r="H2642" s="95">
        <v>174.5</v>
      </c>
      <c r="I2642" s="131">
        <f t="shared" si="390"/>
        <v>0</v>
      </c>
      <c r="J2642" s="95"/>
      <c r="K2642" s="95"/>
      <c r="L2642" s="95">
        <v>107.4</v>
      </c>
      <c r="M2642" s="131">
        <f t="shared" si="391"/>
        <v>0</v>
      </c>
      <c r="N2642" s="95"/>
      <c r="O2642" s="95"/>
      <c r="P2642" s="95">
        <v>72.900000000000006</v>
      </c>
      <c r="Q2642" s="55" t="e">
        <f t="shared" si="392"/>
        <v>#DIV/0!</v>
      </c>
      <c r="R2642" s="55" t="e">
        <f t="shared" si="393"/>
        <v>#DIV/0!</v>
      </c>
      <c r="S2642" s="55" t="e">
        <f t="shared" si="394"/>
        <v>#DIV/0!</v>
      </c>
      <c r="T2642" s="55">
        <f t="shared" si="395"/>
        <v>67.877094972067042</v>
      </c>
      <c r="U2642" s="33" t="e">
        <f>M2642/#REF!%</f>
        <v>#REF!</v>
      </c>
    </row>
    <row r="2643" spans="1:21" ht="13.8" x14ac:dyDescent="0.3">
      <c r="A2643" s="76"/>
      <c r="B2643" s="34" t="s">
        <v>247</v>
      </c>
      <c r="C2643" s="37" t="s">
        <v>44</v>
      </c>
      <c r="D2643" s="95">
        <v>372.1</v>
      </c>
      <c r="E2643" s="131">
        <f t="shared" si="389"/>
        <v>374.1</v>
      </c>
      <c r="F2643" s="95">
        <v>374.1</v>
      </c>
      <c r="G2643" s="95"/>
      <c r="H2643" s="95"/>
      <c r="I2643" s="131">
        <f t="shared" si="390"/>
        <v>330.5</v>
      </c>
      <c r="J2643" s="95">
        <v>330.5</v>
      </c>
      <c r="K2643" s="95"/>
      <c r="L2643" s="95"/>
      <c r="M2643" s="131">
        <f t="shared" si="391"/>
        <v>317.50545</v>
      </c>
      <c r="N2643" s="95">
        <v>317.50545</v>
      </c>
      <c r="O2643" s="95"/>
      <c r="P2643" s="95"/>
      <c r="Q2643" s="55">
        <f t="shared" si="392"/>
        <v>96.068214826021176</v>
      </c>
      <c r="R2643" s="55">
        <f t="shared" si="393"/>
        <v>96.068214826021176</v>
      </c>
      <c r="S2643" s="55" t="e">
        <f t="shared" si="394"/>
        <v>#DIV/0!</v>
      </c>
      <c r="T2643" s="55" t="e">
        <f t="shared" si="395"/>
        <v>#DIV/0!</v>
      </c>
      <c r="U2643" s="33" t="e">
        <f>M2643/#REF!%</f>
        <v>#REF!</v>
      </c>
    </row>
    <row r="2644" spans="1:21" ht="13.8" x14ac:dyDescent="0.3">
      <c r="A2644" s="76"/>
      <c r="B2644" s="34"/>
      <c r="C2644" s="37" t="s">
        <v>46</v>
      </c>
      <c r="D2644" s="95"/>
      <c r="E2644" s="131">
        <f t="shared" si="389"/>
        <v>0</v>
      </c>
      <c r="F2644" s="95"/>
      <c r="G2644" s="95"/>
      <c r="H2644" s="95"/>
      <c r="I2644" s="131">
        <f t="shared" si="390"/>
        <v>0</v>
      </c>
      <c r="J2644" s="95"/>
      <c r="K2644" s="95"/>
      <c r="L2644" s="95"/>
      <c r="M2644" s="131">
        <f t="shared" si="391"/>
        <v>0</v>
      </c>
      <c r="N2644" s="95"/>
      <c r="O2644" s="95"/>
      <c r="P2644" s="95"/>
      <c r="Q2644" s="55" t="e">
        <f t="shared" si="392"/>
        <v>#DIV/0!</v>
      </c>
      <c r="R2644" s="55" t="e">
        <f t="shared" si="393"/>
        <v>#DIV/0!</v>
      </c>
      <c r="S2644" s="55" t="e">
        <f t="shared" si="394"/>
        <v>#DIV/0!</v>
      </c>
      <c r="T2644" s="55" t="e">
        <f t="shared" si="395"/>
        <v>#DIV/0!</v>
      </c>
      <c r="U2644" s="33" t="e">
        <f>M2644/#REF!%</f>
        <v>#REF!</v>
      </c>
    </row>
    <row r="2645" spans="1:21" ht="27.6" x14ac:dyDescent="0.3">
      <c r="A2645" s="76"/>
      <c r="B2645" s="34"/>
      <c r="C2645" s="36" t="s">
        <v>9</v>
      </c>
      <c r="D2645" s="95">
        <v>2</v>
      </c>
      <c r="E2645" s="131">
        <f t="shared" si="389"/>
        <v>0</v>
      </c>
      <c r="F2645" s="95"/>
      <c r="G2645" s="95"/>
      <c r="H2645" s="95">
        <v>3.6</v>
      </c>
      <c r="I2645" s="131">
        <f t="shared" si="390"/>
        <v>0</v>
      </c>
      <c r="J2645" s="95"/>
      <c r="K2645" s="95"/>
      <c r="L2645" s="95">
        <v>3.6</v>
      </c>
      <c r="M2645" s="131">
        <f t="shared" si="391"/>
        <v>0</v>
      </c>
      <c r="N2645" s="95"/>
      <c r="O2645" s="95"/>
      <c r="P2645" s="95">
        <v>3.6</v>
      </c>
      <c r="Q2645" s="55" t="e">
        <f t="shared" si="392"/>
        <v>#DIV/0!</v>
      </c>
      <c r="R2645" s="55" t="e">
        <f t="shared" si="393"/>
        <v>#DIV/0!</v>
      </c>
      <c r="S2645" s="55" t="e">
        <f t="shared" si="394"/>
        <v>#DIV/0!</v>
      </c>
      <c r="T2645" s="55">
        <f t="shared" si="395"/>
        <v>100</v>
      </c>
      <c r="U2645" s="33" t="e">
        <f>M2645/#REF!%</f>
        <v>#REF!</v>
      </c>
    </row>
    <row r="2646" spans="1:21" ht="33" customHeight="1" x14ac:dyDescent="0.3">
      <c r="A2646" s="76" t="s">
        <v>822</v>
      </c>
      <c r="B2646" s="34"/>
      <c r="C2646" s="47" t="s">
        <v>689</v>
      </c>
      <c r="D2646" s="95">
        <f>D2647</f>
        <v>316.5</v>
      </c>
      <c r="E2646" s="131">
        <f t="shared" ref="E2646:E2712" si="396">F2646+G2646</f>
        <v>316.5</v>
      </c>
      <c r="F2646" s="95">
        <f>F2647</f>
        <v>316.5</v>
      </c>
      <c r="G2646" s="95">
        <f>G2647</f>
        <v>0</v>
      </c>
      <c r="H2646" s="95">
        <f>H2647</f>
        <v>0</v>
      </c>
      <c r="I2646" s="131">
        <f t="shared" ref="I2646:I2712" si="397">J2646+K2646</f>
        <v>200</v>
      </c>
      <c r="J2646" s="95">
        <f>J2647</f>
        <v>200</v>
      </c>
      <c r="K2646" s="95">
        <f>K2647</f>
        <v>0</v>
      </c>
      <c r="L2646" s="95">
        <f>L2647</f>
        <v>0</v>
      </c>
      <c r="M2646" s="131">
        <f t="shared" ref="M2646:M2712" si="398">N2646+O2646</f>
        <v>150.24593999999999</v>
      </c>
      <c r="N2646" s="95">
        <f>N2647</f>
        <v>150.24593999999999</v>
      </c>
      <c r="O2646" s="95">
        <f>O2647</f>
        <v>0</v>
      </c>
      <c r="P2646" s="95">
        <f>P2647</f>
        <v>0</v>
      </c>
      <c r="Q2646" s="55">
        <f t="shared" ref="Q2646:Q2712" si="399">M2646/I2646*100</f>
        <v>75.122969999999995</v>
      </c>
      <c r="R2646" s="55">
        <f t="shared" ref="R2646:R2712" si="400">N2646/J2646*100</f>
        <v>75.122969999999995</v>
      </c>
      <c r="S2646" s="55" t="e">
        <f t="shared" ref="S2646:S2712" si="401">O2646/K2646*100</f>
        <v>#DIV/0!</v>
      </c>
      <c r="T2646" s="55" t="e">
        <f t="shared" ref="T2646:T2712" si="402">P2646/L2646*100</f>
        <v>#DIV/0!</v>
      </c>
      <c r="U2646" s="33" t="e">
        <f>M2646/#REF!%</f>
        <v>#REF!</v>
      </c>
    </row>
    <row r="2647" spans="1:21" ht="13.8" x14ac:dyDescent="0.3">
      <c r="A2647" s="76"/>
      <c r="B2647" s="34" t="s">
        <v>61</v>
      </c>
      <c r="C2647" s="36" t="s">
        <v>7</v>
      </c>
      <c r="D2647" s="95">
        <f>D2648+D2649+D2650</f>
        <v>316.5</v>
      </c>
      <c r="E2647" s="131">
        <f t="shared" si="396"/>
        <v>316.5</v>
      </c>
      <c r="F2647" s="95">
        <f>F2648+F2649+F2650</f>
        <v>316.5</v>
      </c>
      <c r="G2647" s="95">
        <f>G2648+G2649+G2650</f>
        <v>0</v>
      </c>
      <c r="H2647" s="95">
        <f>H2648+H2649+H2650</f>
        <v>0</v>
      </c>
      <c r="I2647" s="131">
        <f t="shared" si="397"/>
        <v>200</v>
      </c>
      <c r="J2647" s="95">
        <f>J2648+J2649+J2650</f>
        <v>200</v>
      </c>
      <c r="K2647" s="95">
        <f>K2648+K2649+K2650</f>
        <v>0</v>
      </c>
      <c r="L2647" s="95">
        <f>L2648+L2649+L2650</f>
        <v>0</v>
      </c>
      <c r="M2647" s="131">
        <f t="shared" si="398"/>
        <v>150.24593999999999</v>
      </c>
      <c r="N2647" s="95">
        <f>N2648+N2649+N2650</f>
        <v>150.24593999999999</v>
      </c>
      <c r="O2647" s="95">
        <f>O2648+O2649+O2650</f>
        <v>0</v>
      </c>
      <c r="P2647" s="95">
        <f>P2648+P2649+P2650</f>
        <v>0</v>
      </c>
      <c r="Q2647" s="55">
        <f t="shared" si="399"/>
        <v>75.122969999999995</v>
      </c>
      <c r="R2647" s="55">
        <f t="shared" si="400"/>
        <v>75.122969999999995</v>
      </c>
      <c r="S2647" s="55" t="e">
        <f t="shared" si="401"/>
        <v>#DIV/0!</v>
      </c>
      <c r="T2647" s="55" t="e">
        <f t="shared" si="402"/>
        <v>#DIV/0!</v>
      </c>
      <c r="U2647" s="33" t="e">
        <f>M2647/#REF!%</f>
        <v>#REF!</v>
      </c>
    </row>
    <row r="2648" spans="1:21" ht="13.8" x14ac:dyDescent="0.3">
      <c r="A2648" s="76"/>
      <c r="B2648" s="34" t="s">
        <v>197</v>
      </c>
      <c r="C2648" s="37" t="s">
        <v>34</v>
      </c>
      <c r="D2648" s="95"/>
      <c r="E2648" s="131">
        <f t="shared" si="396"/>
        <v>0</v>
      </c>
      <c r="F2648" s="95"/>
      <c r="G2648" s="95"/>
      <c r="H2648" s="95"/>
      <c r="I2648" s="131">
        <f t="shared" si="397"/>
        <v>0</v>
      </c>
      <c r="J2648" s="95"/>
      <c r="K2648" s="95"/>
      <c r="L2648" s="95"/>
      <c r="M2648" s="131">
        <f t="shared" si="398"/>
        <v>0</v>
      </c>
      <c r="N2648" s="95"/>
      <c r="O2648" s="95"/>
      <c r="P2648" s="95"/>
      <c r="Q2648" s="55" t="e">
        <f t="shared" si="399"/>
        <v>#DIV/0!</v>
      </c>
      <c r="R2648" s="55" t="e">
        <f t="shared" si="400"/>
        <v>#DIV/0!</v>
      </c>
      <c r="S2648" s="55" t="e">
        <f t="shared" si="401"/>
        <v>#DIV/0!</v>
      </c>
      <c r="T2648" s="55" t="e">
        <f t="shared" si="402"/>
        <v>#DIV/0!</v>
      </c>
      <c r="U2648" s="33"/>
    </row>
    <row r="2649" spans="1:21" ht="27.6" x14ac:dyDescent="0.3">
      <c r="A2649" s="76"/>
      <c r="B2649" s="34" t="s">
        <v>202</v>
      </c>
      <c r="C2649" s="37" t="s">
        <v>36</v>
      </c>
      <c r="D2649" s="95"/>
      <c r="E2649" s="131">
        <f t="shared" si="396"/>
        <v>0</v>
      </c>
      <c r="F2649" s="95"/>
      <c r="G2649" s="95"/>
      <c r="H2649" s="95"/>
      <c r="I2649" s="131">
        <f t="shared" si="397"/>
        <v>0</v>
      </c>
      <c r="J2649" s="95"/>
      <c r="K2649" s="95"/>
      <c r="L2649" s="95"/>
      <c r="M2649" s="131">
        <f t="shared" si="398"/>
        <v>0</v>
      </c>
      <c r="N2649" s="95"/>
      <c r="O2649" s="95"/>
      <c r="P2649" s="95"/>
      <c r="Q2649" s="55" t="e">
        <f t="shared" si="399"/>
        <v>#DIV/0!</v>
      </c>
      <c r="R2649" s="55" t="e">
        <f t="shared" si="400"/>
        <v>#DIV/0!</v>
      </c>
      <c r="S2649" s="55" t="e">
        <f t="shared" si="401"/>
        <v>#DIV/0!</v>
      </c>
      <c r="T2649" s="55" t="e">
        <f t="shared" si="402"/>
        <v>#DIV/0!</v>
      </c>
      <c r="U2649" s="33" t="e">
        <f>M2649/#REF!%</f>
        <v>#REF!</v>
      </c>
    </row>
    <row r="2650" spans="1:21" ht="13.8" x14ac:dyDescent="0.3">
      <c r="A2650" s="76"/>
      <c r="B2650" s="34" t="s">
        <v>247</v>
      </c>
      <c r="C2650" s="37" t="s">
        <v>44</v>
      </c>
      <c r="D2650" s="95">
        <v>316.5</v>
      </c>
      <c r="E2650" s="131">
        <f t="shared" si="396"/>
        <v>316.5</v>
      </c>
      <c r="F2650" s="95">
        <v>316.5</v>
      </c>
      <c r="G2650" s="95"/>
      <c r="H2650" s="95"/>
      <c r="I2650" s="131">
        <f t="shared" si="397"/>
        <v>200</v>
      </c>
      <c r="J2650" s="95">
        <v>200</v>
      </c>
      <c r="K2650" s="95"/>
      <c r="L2650" s="95"/>
      <c r="M2650" s="131">
        <f t="shared" si="398"/>
        <v>150.24593999999999</v>
      </c>
      <c r="N2650" s="95">
        <v>150.24593999999999</v>
      </c>
      <c r="O2650" s="95"/>
      <c r="P2650" s="95"/>
      <c r="Q2650" s="55">
        <f t="shared" si="399"/>
        <v>75.122969999999995</v>
      </c>
      <c r="R2650" s="55">
        <f t="shared" si="400"/>
        <v>75.122969999999995</v>
      </c>
      <c r="S2650" s="55" t="e">
        <f t="shared" si="401"/>
        <v>#DIV/0!</v>
      </c>
      <c r="T2650" s="55" t="e">
        <f t="shared" si="402"/>
        <v>#DIV/0!</v>
      </c>
      <c r="U2650" s="33" t="e">
        <f>M2650/#REF!%</f>
        <v>#REF!</v>
      </c>
    </row>
    <row r="2651" spans="1:21" ht="35.25" customHeight="1" x14ac:dyDescent="0.3">
      <c r="A2651" s="76" t="s">
        <v>823</v>
      </c>
      <c r="B2651" s="34"/>
      <c r="C2651" s="47" t="s">
        <v>690</v>
      </c>
      <c r="D2651" s="95">
        <f>D2652+D2661</f>
        <v>100</v>
      </c>
      <c r="E2651" s="131">
        <f t="shared" si="396"/>
        <v>110</v>
      </c>
      <c r="F2651" s="95">
        <f>F2652+F2661</f>
        <v>110</v>
      </c>
      <c r="G2651" s="95">
        <f>G2652+G2661</f>
        <v>0</v>
      </c>
      <c r="H2651" s="95">
        <f>H2652+H2661</f>
        <v>0</v>
      </c>
      <c r="I2651" s="131">
        <f t="shared" si="397"/>
        <v>103.33188</v>
      </c>
      <c r="J2651" s="95">
        <f>J2652+J2661</f>
        <v>103.33188</v>
      </c>
      <c r="K2651" s="95">
        <f>K2652+K2661</f>
        <v>0</v>
      </c>
      <c r="L2651" s="95">
        <f>L2652+L2661</f>
        <v>0</v>
      </c>
      <c r="M2651" s="131">
        <f t="shared" si="398"/>
        <v>102.00234</v>
      </c>
      <c r="N2651" s="95">
        <f>N2652+N2661</f>
        <v>102.00234</v>
      </c>
      <c r="O2651" s="95">
        <f>O2652+O2661</f>
        <v>0</v>
      </c>
      <c r="P2651" s="95">
        <f>P2652+P2661</f>
        <v>0</v>
      </c>
      <c r="Q2651" s="55">
        <f t="shared" si="399"/>
        <v>98.713330290709905</v>
      </c>
      <c r="R2651" s="55">
        <f t="shared" si="400"/>
        <v>98.713330290709905</v>
      </c>
      <c r="S2651" s="55" t="e">
        <f t="shared" si="401"/>
        <v>#DIV/0!</v>
      </c>
      <c r="T2651" s="55" t="e">
        <f t="shared" si="402"/>
        <v>#DIV/0!</v>
      </c>
      <c r="U2651" s="33" t="e">
        <f>M2651/#REF!%</f>
        <v>#REF!</v>
      </c>
    </row>
    <row r="2652" spans="1:21" ht="13.8" x14ac:dyDescent="0.3">
      <c r="A2652" s="76"/>
      <c r="B2652" s="34" t="s">
        <v>61</v>
      </c>
      <c r="C2652" s="36" t="s">
        <v>7</v>
      </c>
      <c r="D2652" s="95">
        <f>D2658+D2659+D2660</f>
        <v>100</v>
      </c>
      <c r="E2652" s="131">
        <f t="shared" si="396"/>
        <v>110</v>
      </c>
      <c r="F2652" s="95">
        <f>F2658+F2659+F2660</f>
        <v>110</v>
      </c>
      <c r="G2652" s="95">
        <f>G2658+G2659+G2660</f>
        <v>0</v>
      </c>
      <c r="H2652" s="95">
        <f>H2658+H2659+H2660</f>
        <v>0</v>
      </c>
      <c r="I2652" s="131">
        <f t="shared" si="397"/>
        <v>103.33188</v>
      </c>
      <c r="J2652" s="95">
        <f>J2658+J2659+J2660</f>
        <v>103.33188</v>
      </c>
      <c r="K2652" s="95">
        <f>K2658+K2659+K2660</f>
        <v>0</v>
      </c>
      <c r="L2652" s="95">
        <f>L2658+L2659+L2660</f>
        <v>0</v>
      </c>
      <c r="M2652" s="131">
        <f t="shared" si="398"/>
        <v>102.00234</v>
      </c>
      <c r="N2652" s="95">
        <f>N2658+N2659+N2660</f>
        <v>102.00234</v>
      </c>
      <c r="O2652" s="95">
        <f>O2658+O2659+O2660</f>
        <v>0</v>
      </c>
      <c r="P2652" s="95">
        <f>P2658+P2659+P2660</f>
        <v>0</v>
      </c>
      <c r="Q2652" s="55">
        <f t="shared" si="399"/>
        <v>98.713330290709905</v>
      </c>
      <c r="R2652" s="55">
        <f t="shared" si="400"/>
        <v>98.713330290709905</v>
      </c>
      <c r="S2652" s="55" t="e">
        <f t="shared" si="401"/>
        <v>#DIV/0!</v>
      </c>
      <c r="T2652" s="55" t="e">
        <f t="shared" si="402"/>
        <v>#DIV/0!</v>
      </c>
      <c r="U2652" s="33" t="e">
        <f>M2652/#REF!%</f>
        <v>#REF!</v>
      </c>
    </row>
    <row r="2653" spans="1:21" ht="13.8" hidden="1" x14ac:dyDescent="0.3">
      <c r="A2653" s="76"/>
      <c r="B2653" s="34" t="s">
        <v>197</v>
      </c>
      <c r="C2653" s="37" t="s">
        <v>171</v>
      </c>
      <c r="D2653" s="95"/>
      <c r="E2653" s="131">
        <f t="shared" si="396"/>
        <v>0</v>
      </c>
      <c r="F2653" s="95"/>
      <c r="G2653" s="95"/>
      <c r="H2653" s="95"/>
      <c r="I2653" s="131">
        <f t="shared" si="397"/>
        <v>0</v>
      </c>
      <c r="J2653" s="95"/>
      <c r="K2653" s="95"/>
      <c r="L2653" s="95"/>
      <c r="M2653" s="131">
        <f t="shared" si="398"/>
        <v>0</v>
      </c>
      <c r="N2653" s="95"/>
      <c r="O2653" s="95"/>
      <c r="P2653" s="95"/>
      <c r="Q2653" s="55" t="e">
        <f t="shared" si="399"/>
        <v>#DIV/0!</v>
      </c>
      <c r="R2653" s="55" t="e">
        <f t="shared" si="400"/>
        <v>#DIV/0!</v>
      </c>
      <c r="S2653" s="55" t="e">
        <f t="shared" si="401"/>
        <v>#DIV/0!</v>
      </c>
      <c r="T2653" s="55" t="e">
        <f t="shared" si="402"/>
        <v>#DIV/0!</v>
      </c>
      <c r="U2653" s="33" t="e">
        <f>M2653/#REF!%</f>
        <v>#REF!</v>
      </c>
    </row>
    <row r="2654" spans="1:21" ht="13.8" hidden="1" x14ac:dyDescent="0.3">
      <c r="A2654" s="76"/>
      <c r="B2654" s="34" t="s">
        <v>198</v>
      </c>
      <c r="C2654" s="38" t="s">
        <v>172</v>
      </c>
      <c r="D2654" s="95"/>
      <c r="E2654" s="131">
        <f t="shared" si="396"/>
        <v>0</v>
      </c>
      <c r="F2654" s="95"/>
      <c r="G2654" s="95"/>
      <c r="H2654" s="95"/>
      <c r="I2654" s="131">
        <f t="shared" si="397"/>
        <v>0</v>
      </c>
      <c r="J2654" s="95"/>
      <c r="K2654" s="95"/>
      <c r="L2654" s="95"/>
      <c r="M2654" s="131">
        <f t="shared" si="398"/>
        <v>0</v>
      </c>
      <c r="N2654" s="95"/>
      <c r="O2654" s="95"/>
      <c r="P2654" s="95"/>
      <c r="Q2654" s="55" t="e">
        <f t="shared" si="399"/>
        <v>#DIV/0!</v>
      </c>
      <c r="R2654" s="55" t="e">
        <f t="shared" si="400"/>
        <v>#DIV/0!</v>
      </c>
      <c r="S2654" s="55" t="e">
        <f t="shared" si="401"/>
        <v>#DIV/0!</v>
      </c>
      <c r="T2654" s="55" t="e">
        <f t="shared" si="402"/>
        <v>#DIV/0!</v>
      </c>
      <c r="U2654" s="33" t="e">
        <f>M2654/#REF!%</f>
        <v>#REF!</v>
      </c>
    </row>
    <row r="2655" spans="1:21" ht="27.6" hidden="1" x14ac:dyDescent="0.3">
      <c r="A2655" s="76"/>
      <c r="B2655" s="34" t="s">
        <v>199</v>
      </c>
      <c r="C2655" s="39" t="s">
        <v>173</v>
      </c>
      <c r="D2655" s="95"/>
      <c r="E2655" s="131">
        <f t="shared" si="396"/>
        <v>0</v>
      </c>
      <c r="F2655" s="95"/>
      <c r="G2655" s="95"/>
      <c r="H2655" s="95"/>
      <c r="I2655" s="131">
        <f t="shared" si="397"/>
        <v>0</v>
      </c>
      <c r="J2655" s="95"/>
      <c r="K2655" s="95"/>
      <c r="L2655" s="95"/>
      <c r="M2655" s="131">
        <f t="shared" si="398"/>
        <v>0</v>
      </c>
      <c r="N2655" s="95"/>
      <c r="O2655" s="95"/>
      <c r="P2655" s="95"/>
      <c r="Q2655" s="55" t="e">
        <f t="shared" si="399"/>
        <v>#DIV/0!</v>
      </c>
      <c r="R2655" s="55" t="e">
        <f t="shared" si="400"/>
        <v>#DIV/0!</v>
      </c>
      <c r="S2655" s="55" t="e">
        <f t="shared" si="401"/>
        <v>#DIV/0!</v>
      </c>
      <c r="T2655" s="55" t="e">
        <f t="shared" si="402"/>
        <v>#DIV/0!</v>
      </c>
      <c r="U2655" s="33" t="e">
        <f>M2655/#REF!%</f>
        <v>#REF!</v>
      </c>
    </row>
    <row r="2656" spans="1:21" ht="27.6" hidden="1" x14ac:dyDescent="0.3">
      <c r="A2656" s="76"/>
      <c r="B2656" s="34" t="s">
        <v>200</v>
      </c>
      <c r="C2656" s="39" t="s">
        <v>174</v>
      </c>
      <c r="D2656" s="95"/>
      <c r="E2656" s="131">
        <f t="shared" si="396"/>
        <v>0</v>
      </c>
      <c r="F2656" s="95"/>
      <c r="G2656" s="95"/>
      <c r="H2656" s="95"/>
      <c r="I2656" s="131">
        <f t="shared" si="397"/>
        <v>0</v>
      </c>
      <c r="J2656" s="95"/>
      <c r="K2656" s="95"/>
      <c r="L2656" s="95"/>
      <c r="M2656" s="131">
        <f t="shared" si="398"/>
        <v>0</v>
      </c>
      <c r="N2656" s="95"/>
      <c r="O2656" s="95"/>
      <c r="P2656" s="95"/>
      <c r="Q2656" s="55" t="e">
        <f t="shared" si="399"/>
        <v>#DIV/0!</v>
      </c>
      <c r="R2656" s="55" t="e">
        <f t="shared" si="400"/>
        <v>#DIV/0!</v>
      </c>
      <c r="S2656" s="55" t="e">
        <f t="shared" si="401"/>
        <v>#DIV/0!</v>
      </c>
      <c r="T2656" s="55" t="e">
        <f t="shared" si="402"/>
        <v>#DIV/0!</v>
      </c>
      <c r="U2656" s="33" t="e">
        <f>M2656/#REF!%</f>
        <v>#REF!</v>
      </c>
    </row>
    <row r="2657" spans="1:22" ht="13.8" hidden="1" x14ac:dyDescent="0.3">
      <c r="A2657" s="76"/>
      <c r="B2657" s="34" t="s">
        <v>201</v>
      </c>
      <c r="C2657" s="38" t="s">
        <v>175</v>
      </c>
      <c r="D2657" s="95"/>
      <c r="E2657" s="131">
        <f t="shared" si="396"/>
        <v>0</v>
      </c>
      <c r="F2657" s="95"/>
      <c r="G2657" s="95"/>
      <c r="H2657" s="95"/>
      <c r="I2657" s="131">
        <f t="shared" si="397"/>
        <v>0</v>
      </c>
      <c r="J2657" s="95"/>
      <c r="K2657" s="95"/>
      <c r="L2657" s="95"/>
      <c r="M2657" s="131">
        <f t="shared" si="398"/>
        <v>0</v>
      </c>
      <c r="N2657" s="95"/>
      <c r="O2657" s="95"/>
      <c r="P2657" s="95"/>
      <c r="Q2657" s="55" t="e">
        <f t="shared" si="399"/>
        <v>#DIV/0!</v>
      </c>
      <c r="R2657" s="55" t="e">
        <f t="shared" si="400"/>
        <v>#DIV/0!</v>
      </c>
      <c r="S2657" s="55" t="e">
        <f t="shared" si="401"/>
        <v>#DIV/0!</v>
      </c>
      <c r="T2657" s="55" t="e">
        <f t="shared" si="402"/>
        <v>#DIV/0!</v>
      </c>
      <c r="U2657" s="33" t="e">
        <f>M2657/#REF!%</f>
        <v>#REF!</v>
      </c>
    </row>
    <row r="2658" spans="1:22" ht="27.6" x14ac:dyDescent="0.3">
      <c r="A2658" s="76"/>
      <c r="B2658" s="34" t="s">
        <v>202</v>
      </c>
      <c r="C2658" s="37" t="s">
        <v>36</v>
      </c>
      <c r="D2658" s="95">
        <v>100</v>
      </c>
      <c r="E2658" s="131">
        <f t="shared" si="396"/>
        <v>21.727119999999999</v>
      </c>
      <c r="F2658" s="95">
        <v>21.727119999999999</v>
      </c>
      <c r="G2658" s="95"/>
      <c r="H2658" s="95"/>
      <c r="I2658" s="131">
        <f t="shared" si="397"/>
        <v>15.089</v>
      </c>
      <c r="J2658" s="95">
        <v>15.089</v>
      </c>
      <c r="K2658" s="95"/>
      <c r="L2658" s="95"/>
      <c r="M2658" s="131">
        <f t="shared" si="398"/>
        <v>14.55246</v>
      </c>
      <c r="N2658" s="95">
        <v>14.55246</v>
      </c>
      <c r="O2658" s="95"/>
      <c r="P2658" s="95"/>
      <c r="Q2658" s="55">
        <f t="shared" si="399"/>
        <v>96.444164623235466</v>
      </c>
      <c r="R2658" s="55">
        <f t="shared" si="400"/>
        <v>96.444164623235466</v>
      </c>
      <c r="S2658" s="55" t="e">
        <f t="shared" si="401"/>
        <v>#DIV/0!</v>
      </c>
      <c r="T2658" s="55" t="e">
        <f t="shared" si="402"/>
        <v>#DIV/0!</v>
      </c>
      <c r="U2658" s="33" t="e">
        <f>M2658/#REF!%</f>
        <v>#REF!</v>
      </c>
    </row>
    <row r="2659" spans="1:22" ht="13.8" x14ac:dyDescent="0.3">
      <c r="A2659" s="76"/>
      <c r="B2659" s="34" t="s">
        <v>247</v>
      </c>
      <c r="C2659" s="37" t="s">
        <v>44</v>
      </c>
      <c r="D2659" s="95"/>
      <c r="E2659" s="131">
        <f t="shared" si="396"/>
        <v>41.076880000000003</v>
      </c>
      <c r="F2659" s="95">
        <v>41.076880000000003</v>
      </c>
      <c r="G2659" s="95"/>
      <c r="H2659" s="95"/>
      <c r="I2659" s="131">
        <f t="shared" si="397"/>
        <v>41.076880000000003</v>
      </c>
      <c r="J2659" s="95">
        <v>41.076880000000003</v>
      </c>
      <c r="K2659" s="95"/>
      <c r="L2659" s="95"/>
      <c r="M2659" s="131">
        <f t="shared" si="398"/>
        <v>41.076880000000003</v>
      </c>
      <c r="N2659" s="95">
        <v>41.076880000000003</v>
      </c>
      <c r="O2659" s="95"/>
      <c r="P2659" s="95"/>
      <c r="Q2659" s="55">
        <f t="shared" si="399"/>
        <v>100</v>
      </c>
      <c r="R2659" s="55">
        <f t="shared" si="400"/>
        <v>100</v>
      </c>
      <c r="S2659" s="55" t="e">
        <f t="shared" si="401"/>
        <v>#DIV/0!</v>
      </c>
      <c r="T2659" s="55" t="e">
        <f t="shared" si="402"/>
        <v>#DIV/0!</v>
      </c>
      <c r="U2659" s="33" t="e">
        <f>M2659/#REF!%</f>
        <v>#REF!</v>
      </c>
    </row>
    <row r="2660" spans="1:22" ht="13.8" x14ac:dyDescent="0.3">
      <c r="A2660" s="76"/>
      <c r="B2660" s="34" t="s">
        <v>261</v>
      </c>
      <c r="C2660" s="37" t="s">
        <v>46</v>
      </c>
      <c r="D2660" s="95"/>
      <c r="E2660" s="131">
        <f t="shared" si="396"/>
        <v>47.195999999999998</v>
      </c>
      <c r="F2660" s="95">
        <v>47.195999999999998</v>
      </c>
      <c r="G2660" s="95"/>
      <c r="H2660" s="95"/>
      <c r="I2660" s="131">
        <f t="shared" si="397"/>
        <v>47.165999999999997</v>
      </c>
      <c r="J2660" s="95">
        <v>47.165999999999997</v>
      </c>
      <c r="K2660" s="95"/>
      <c r="L2660" s="95"/>
      <c r="M2660" s="131">
        <f t="shared" si="398"/>
        <v>46.372999999999998</v>
      </c>
      <c r="N2660" s="95">
        <v>46.372999999999998</v>
      </c>
      <c r="O2660" s="95"/>
      <c r="P2660" s="95"/>
      <c r="Q2660" s="55">
        <f t="shared" si="399"/>
        <v>98.318704151295421</v>
      </c>
      <c r="R2660" s="55">
        <f t="shared" si="400"/>
        <v>98.318704151295421</v>
      </c>
      <c r="S2660" s="55" t="e">
        <f t="shared" si="401"/>
        <v>#DIV/0!</v>
      </c>
      <c r="T2660" s="55" t="e">
        <f t="shared" si="402"/>
        <v>#DIV/0!</v>
      </c>
      <c r="U2660" s="33" t="e">
        <f>M2660/#REF!%</f>
        <v>#REF!</v>
      </c>
    </row>
    <row r="2661" spans="1:22" ht="27.6" x14ac:dyDescent="0.3">
      <c r="A2661" s="76"/>
      <c r="B2661" s="34" t="s">
        <v>145</v>
      </c>
      <c r="C2661" s="36" t="s">
        <v>9</v>
      </c>
      <c r="D2661" s="95"/>
      <c r="E2661" s="131">
        <f t="shared" si="396"/>
        <v>0</v>
      </c>
      <c r="F2661" s="95"/>
      <c r="G2661" s="95"/>
      <c r="H2661" s="95"/>
      <c r="I2661" s="131">
        <f t="shared" si="397"/>
        <v>0</v>
      </c>
      <c r="J2661" s="95"/>
      <c r="K2661" s="95"/>
      <c r="L2661" s="95"/>
      <c r="M2661" s="131">
        <f t="shared" si="398"/>
        <v>0</v>
      </c>
      <c r="N2661" s="95"/>
      <c r="O2661" s="95"/>
      <c r="P2661" s="95"/>
      <c r="Q2661" s="55" t="e">
        <f t="shared" si="399"/>
        <v>#DIV/0!</v>
      </c>
      <c r="R2661" s="55" t="e">
        <f t="shared" si="400"/>
        <v>#DIV/0!</v>
      </c>
      <c r="S2661" s="55" t="e">
        <f t="shared" si="401"/>
        <v>#DIV/0!</v>
      </c>
      <c r="T2661" s="55" t="e">
        <f t="shared" si="402"/>
        <v>#DIV/0!</v>
      </c>
      <c r="U2661" s="33" t="e">
        <f>M2661/#REF!%</f>
        <v>#REF!</v>
      </c>
    </row>
    <row r="2662" spans="1:22" ht="48.75" customHeight="1" x14ac:dyDescent="0.3">
      <c r="A2662" s="76" t="s">
        <v>769</v>
      </c>
      <c r="B2662" s="30"/>
      <c r="C2662" s="122" t="s">
        <v>768</v>
      </c>
      <c r="D2662" s="31">
        <f>D2665</f>
        <v>89.8</v>
      </c>
      <c r="E2662" s="131">
        <f t="shared" si="396"/>
        <v>3211.9735299999998</v>
      </c>
      <c r="F2662" s="31">
        <f>F2665+F2664</f>
        <v>2702.8384099999998</v>
      </c>
      <c r="G2662" s="31">
        <f>G2665+G2664</f>
        <v>509.13511999999997</v>
      </c>
      <c r="H2662" s="31">
        <f>H2665+H2664</f>
        <v>0</v>
      </c>
      <c r="I2662" s="131">
        <f t="shared" si="397"/>
        <v>1109.3492999999999</v>
      </c>
      <c r="J2662" s="31">
        <f>J2665+J2664</f>
        <v>886.56817999999998</v>
      </c>
      <c r="K2662" s="31">
        <f>K2665+K2664</f>
        <v>222.78111999999999</v>
      </c>
      <c r="L2662" s="31">
        <f>L2665+L2664</f>
        <v>0</v>
      </c>
      <c r="M2662" s="131">
        <f t="shared" si="398"/>
        <v>631.17070000000001</v>
      </c>
      <c r="N2662" s="31">
        <f>N2665+N2664</f>
        <v>631.17070000000001</v>
      </c>
      <c r="O2662" s="31">
        <f>O2665+O2664</f>
        <v>0</v>
      </c>
      <c r="P2662" s="31">
        <f>P2665+P2664</f>
        <v>0</v>
      </c>
      <c r="Q2662" s="55">
        <f t="shared" si="399"/>
        <v>56.895578335876728</v>
      </c>
      <c r="R2662" s="55">
        <f t="shared" si="400"/>
        <v>71.192573141977647</v>
      </c>
      <c r="S2662" s="55">
        <f t="shared" si="401"/>
        <v>0</v>
      </c>
      <c r="T2662" s="55" t="e">
        <f t="shared" si="402"/>
        <v>#DIV/0!</v>
      </c>
      <c r="U2662" s="33"/>
    </row>
    <row r="2663" spans="1:22" ht="13.8" x14ac:dyDescent="0.3">
      <c r="A2663" s="76"/>
      <c r="B2663" s="34"/>
      <c r="C2663" s="36" t="s">
        <v>7</v>
      </c>
      <c r="D2663" s="95"/>
      <c r="E2663" s="131">
        <f t="shared" si="396"/>
        <v>200</v>
      </c>
      <c r="F2663" s="95">
        <f>F2664</f>
        <v>200</v>
      </c>
      <c r="G2663" s="95">
        <f>G2664</f>
        <v>0</v>
      </c>
      <c r="H2663" s="95">
        <f>H2664</f>
        <v>0</v>
      </c>
      <c r="I2663" s="131">
        <f t="shared" si="397"/>
        <v>50</v>
      </c>
      <c r="J2663" s="95">
        <f>J2664</f>
        <v>50</v>
      </c>
      <c r="K2663" s="95">
        <f>K2664</f>
        <v>0</v>
      </c>
      <c r="L2663" s="95">
        <f>L2664</f>
        <v>0</v>
      </c>
      <c r="M2663" s="131">
        <f t="shared" si="398"/>
        <v>0</v>
      </c>
      <c r="N2663" s="95">
        <f>N2664</f>
        <v>0</v>
      </c>
      <c r="O2663" s="95">
        <f>O2664</f>
        <v>0</v>
      </c>
      <c r="P2663" s="95">
        <f>P2664</f>
        <v>0</v>
      </c>
      <c r="Q2663" s="55"/>
      <c r="R2663" s="55"/>
      <c r="S2663" s="55"/>
      <c r="T2663" s="55"/>
      <c r="U2663" s="33"/>
    </row>
    <row r="2664" spans="1:22" ht="27.6" x14ac:dyDescent="0.3">
      <c r="A2664" s="76"/>
      <c r="B2664" s="34"/>
      <c r="C2664" s="37" t="s">
        <v>36</v>
      </c>
      <c r="D2664" s="95"/>
      <c r="E2664" s="131">
        <f t="shared" si="396"/>
        <v>200</v>
      </c>
      <c r="F2664" s="95">
        <v>200</v>
      </c>
      <c r="G2664" s="95"/>
      <c r="H2664" s="95"/>
      <c r="I2664" s="131">
        <f>J2664+K2664</f>
        <v>50</v>
      </c>
      <c r="J2664" s="95">
        <v>50</v>
      </c>
      <c r="K2664" s="95"/>
      <c r="L2664" s="95"/>
      <c r="M2664" s="131">
        <f>N2664+O2664</f>
        <v>0</v>
      </c>
      <c r="N2664" s="95"/>
      <c r="O2664" s="95"/>
      <c r="P2664" s="95"/>
      <c r="Q2664" s="55"/>
      <c r="R2664" s="55"/>
      <c r="S2664" s="55"/>
      <c r="T2664" s="55"/>
      <c r="U2664" s="33"/>
    </row>
    <row r="2665" spans="1:22" ht="27.6" x14ac:dyDescent="0.3">
      <c r="A2665" s="76"/>
      <c r="B2665" s="34" t="s">
        <v>145</v>
      </c>
      <c r="C2665" s="36" t="s">
        <v>9</v>
      </c>
      <c r="D2665" s="95">
        <v>89.8</v>
      </c>
      <c r="E2665" s="131">
        <f t="shared" si="396"/>
        <v>3011.9735299999998</v>
      </c>
      <c r="F2665" s="95">
        <v>2502.8384099999998</v>
      </c>
      <c r="G2665" s="95">
        <v>509.13511999999997</v>
      </c>
      <c r="H2665" s="95"/>
      <c r="I2665" s="131">
        <f t="shared" si="397"/>
        <v>1059.3492999999999</v>
      </c>
      <c r="J2665" s="95">
        <v>836.56817999999998</v>
      </c>
      <c r="K2665" s="95">
        <v>222.78111999999999</v>
      </c>
      <c r="L2665" s="95"/>
      <c r="M2665" s="131">
        <f t="shared" si="398"/>
        <v>631.17070000000001</v>
      </c>
      <c r="N2665" s="95">
        <v>631.17070000000001</v>
      </c>
      <c r="O2665" s="95"/>
      <c r="P2665" s="95"/>
      <c r="Q2665" s="55">
        <f t="shared" si="399"/>
        <v>59.580980513226379</v>
      </c>
      <c r="R2665" s="55">
        <f t="shared" si="400"/>
        <v>75.447610259333558</v>
      </c>
      <c r="S2665" s="55">
        <f t="shared" si="401"/>
        <v>0</v>
      </c>
      <c r="T2665" s="55" t="e">
        <f t="shared" si="402"/>
        <v>#DIV/0!</v>
      </c>
      <c r="U2665" s="33"/>
    </row>
    <row r="2666" spans="1:22" ht="30.75" customHeight="1" x14ac:dyDescent="0.3">
      <c r="A2666" s="76" t="s">
        <v>824</v>
      </c>
      <c r="B2666" s="34"/>
      <c r="C2666" s="47" t="s">
        <v>770</v>
      </c>
      <c r="D2666" s="92">
        <f>D2674+D2831+D2837</f>
        <v>1516.5</v>
      </c>
      <c r="E2666" s="93">
        <f t="shared" si="396"/>
        <v>2153.83986</v>
      </c>
      <c r="F2666" s="92">
        <f>F2674+F2831+F2837</f>
        <v>2153.83986</v>
      </c>
      <c r="G2666" s="92">
        <f>G2674+G2831+G2837</f>
        <v>0</v>
      </c>
      <c r="H2666" s="92">
        <f>H2674+H2831+H2837</f>
        <v>50.926259999999999</v>
      </c>
      <c r="I2666" s="93">
        <f t="shared" si="397"/>
        <v>1235.5618599999998</v>
      </c>
      <c r="J2666" s="92">
        <f>J2667+J2673</f>
        <v>1235.5618599999998</v>
      </c>
      <c r="K2666" s="92">
        <f>K2667+K2673</f>
        <v>0</v>
      </c>
      <c r="L2666" s="92">
        <f>L2667+L2673</f>
        <v>30.38439</v>
      </c>
      <c r="M2666" s="93">
        <f t="shared" si="398"/>
        <v>1017.4495099999999</v>
      </c>
      <c r="N2666" s="92">
        <f>N2667+N2673</f>
        <v>1017.4495099999999</v>
      </c>
      <c r="O2666" s="92">
        <f>O2667+O2673</f>
        <v>0</v>
      </c>
      <c r="P2666" s="92">
        <f>P2667+P2673</f>
        <v>12.901400000000001</v>
      </c>
      <c r="Q2666" s="55">
        <f t="shared" si="399"/>
        <v>82.347112106552075</v>
      </c>
      <c r="R2666" s="55">
        <f t="shared" si="400"/>
        <v>82.347112106552075</v>
      </c>
      <c r="S2666" s="55" t="e">
        <f t="shared" si="401"/>
        <v>#DIV/0!</v>
      </c>
      <c r="T2666" s="55">
        <f t="shared" si="402"/>
        <v>42.460618758513831</v>
      </c>
      <c r="U2666" s="33" t="e">
        <f>M2666/#REF!%</f>
        <v>#REF!</v>
      </c>
      <c r="V2666" s="19"/>
    </row>
    <row r="2667" spans="1:22" ht="13.8" x14ac:dyDescent="0.3">
      <c r="A2667" s="76"/>
      <c r="B2667" s="34" t="s">
        <v>61</v>
      </c>
      <c r="C2667" s="36" t="s">
        <v>7</v>
      </c>
      <c r="D2667" s="95">
        <f>D2675+D2838+D2832</f>
        <v>1387.5</v>
      </c>
      <c r="E2667" s="131">
        <f t="shared" si="396"/>
        <v>1485.2389600000001</v>
      </c>
      <c r="F2667" s="95">
        <f>F2668+F2669+F2670+F2672+F2671</f>
        <v>1485.2389600000001</v>
      </c>
      <c r="G2667" s="95">
        <f>G2668+G2669+G2670+G2672+G2671</f>
        <v>0</v>
      </c>
      <c r="H2667" s="95">
        <f>H2668+H2669+H2670+H2672+H2671</f>
        <v>39.426259999999999</v>
      </c>
      <c r="I2667" s="131">
        <f t="shared" si="397"/>
        <v>824.78595999999993</v>
      </c>
      <c r="J2667" s="95">
        <f>J2668+J2669+J2670+J2672+J2671</f>
        <v>824.78595999999993</v>
      </c>
      <c r="K2667" s="95">
        <f>K2668+K2669+K2670+K2672+K2671</f>
        <v>0</v>
      </c>
      <c r="L2667" s="95">
        <f>L2668+L2669+L2670+L2672+L2671</f>
        <v>21.38439</v>
      </c>
      <c r="M2667" s="131">
        <f t="shared" si="398"/>
        <v>754.44314999999995</v>
      </c>
      <c r="N2667" s="95">
        <f>N2668+N2669+N2670+N2672+N2671</f>
        <v>754.44314999999995</v>
      </c>
      <c r="O2667" s="95">
        <f>O2668+O2669+O2670+O2672+O2671</f>
        <v>0</v>
      </c>
      <c r="P2667" s="95">
        <f>P2668+P2669+P2670+P2672+P2671</f>
        <v>11.2134</v>
      </c>
      <c r="Q2667" s="55">
        <f t="shared" si="399"/>
        <v>91.47138610361408</v>
      </c>
      <c r="R2667" s="55">
        <f t="shared" si="400"/>
        <v>91.47138610361408</v>
      </c>
      <c r="S2667" s="55" t="e">
        <f t="shared" si="401"/>
        <v>#DIV/0!</v>
      </c>
      <c r="T2667" s="55">
        <f t="shared" si="402"/>
        <v>52.437315256596051</v>
      </c>
      <c r="U2667" s="33" t="e">
        <f>M2667/#REF!%</f>
        <v>#REF!</v>
      </c>
    </row>
    <row r="2668" spans="1:22" ht="13.8" x14ac:dyDescent="0.3">
      <c r="A2668" s="76"/>
      <c r="B2668" s="34" t="s">
        <v>197</v>
      </c>
      <c r="C2668" s="37" t="s">
        <v>34</v>
      </c>
      <c r="D2668" s="95">
        <f>D2676</f>
        <v>0</v>
      </c>
      <c r="E2668" s="131">
        <f t="shared" si="396"/>
        <v>0</v>
      </c>
      <c r="F2668" s="95">
        <f>F2676</f>
        <v>0</v>
      </c>
      <c r="G2668" s="95">
        <f>G2676</f>
        <v>0</v>
      </c>
      <c r="H2668" s="95">
        <f>H2676</f>
        <v>24.62</v>
      </c>
      <c r="I2668" s="131">
        <f t="shared" si="397"/>
        <v>0</v>
      </c>
      <c r="J2668" s="95">
        <f>J2676</f>
        <v>0</v>
      </c>
      <c r="K2668" s="95">
        <f>K2676</f>
        <v>0</v>
      </c>
      <c r="L2668" s="95">
        <f>L2676</f>
        <v>12.66</v>
      </c>
      <c r="M2668" s="131">
        <f t="shared" si="398"/>
        <v>0</v>
      </c>
      <c r="N2668" s="95">
        <f>N2676</f>
        <v>0</v>
      </c>
      <c r="O2668" s="95">
        <f>O2676</f>
        <v>0</v>
      </c>
      <c r="P2668" s="95">
        <f>P2676</f>
        <v>8.16</v>
      </c>
      <c r="Q2668" s="55" t="e">
        <f t="shared" si="399"/>
        <v>#DIV/0!</v>
      </c>
      <c r="R2668" s="55" t="e">
        <f t="shared" si="400"/>
        <v>#DIV/0!</v>
      </c>
      <c r="S2668" s="55" t="e">
        <f t="shared" si="401"/>
        <v>#DIV/0!</v>
      </c>
      <c r="T2668" s="55">
        <f t="shared" si="402"/>
        <v>64.454976303317537</v>
      </c>
      <c r="U2668" s="33" t="e">
        <f>M2668/#REF!%</f>
        <v>#REF!</v>
      </c>
    </row>
    <row r="2669" spans="1:22" ht="27.6" x14ac:dyDescent="0.3">
      <c r="A2669" s="76"/>
      <c r="B2669" s="34" t="s">
        <v>202</v>
      </c>
      <c r="C2669" s="37" t="s">
        <v>36</v>
      </c>
      <c r="D2669" s="95">
        <f>D2677+D2844+D2833</f>
        <v>269</v>
      </c>
      <c r="E2669" s="131">
        <f t="shared" si="396"/>
        <v>330.02246000000002</v>
      </c>
      <c r="F2669" s="95">
        <f>F2677+F2833+F2844</f>
        <v>330.02246000000002</v>
      </c>
      <c r="G2669" s="95">
        <f>G2677+G2833+G2844</f>
        <v>0</v>
      </c>
      <c r="H2669" s="95">
        <f>H2677+H2833+H2844</f>
        <v>13.90626</v>
      </c>
      <c r="I2669" s="131">
        <f t="shared" si="397"/>
        <v>180.81946000000002</v>
      </c>
      <c r="J2669" s="95">
        <f>J2677++J2833+J2844</f>
        <v>180.81946000000002</v>
      </c>
      <c r="K2669" s="95">
        <f>K2677++K2833+K2844</f>
        <v>0</v>
      </c>
      <c r="L2669" s="95">
        <f>L2677++L2833+L2844</f>
        <v>8.2243899999999996</v>
      </c>
      <c r="M2669" s="131">
        <f t="shared" si="398"/>
        <v>169.26479999999998</v>
      </c>
      <c r="N2669" s="95">
        <f>N2677++N2833+N2844</f>
        <v>169.26479999999998</v>
      </c>
      <c r="O2669" s="95">
        <f>O2677++O2833+O2844</f>
        <v>0</v>
      </c>
      <c r="P2669" s="95">
        <f>P2677+P2844</f>
        <v>2.9243999999999999</v>
      </c>
      <c r="Q2669" s="55">
        <f t="shared" si="399"/>
        <v>93.609836020968075</v>
      </c>
      <c r="R2669" s="55">
        <f t="shared" si="400"/>
        <v>93.609836020968075</v>
      </c>
      <c r="S2669" s="55" t="e">
        <f t="shared" si="401"/>
        <v>#DIV/0!</v>
      </c>
      <c r="T2669" s="55">
        <f t="shared" si="402"/>
        <v>35.557652300049</v>
      </c>
      <c r="U2669" s="33" t="e">
        <f>M2669/#REF!%</f>
        <v>#REF!</v>
      </c>
    </row>
    <row r="2670" spans="1:22" ht="13.8" x14ac:dyDescent="0.3">
      <c r="A2670" s="76"/>
      <c r="B2670" s="34" t="s">
        <v>247</v>
      </c>
      <c r="C2670" s="37" t="s">
        <v>44</v>
      </c>
      <c r="D2670" s="95">
        <f>D2678+D2876</f>
        <v>1118.5</v>
      </c>
      <c r="E2670" s="131">
        <f t="shared" si="396"/>
        <v>1113.913</v>
      </c>
      <c r="F2670" s="95">
        <f>F2678+F2876</f>
        <v>1113.913</v>
      </c>
      <c r="G2670" s="95">
        <f>G2678+G2876</f>
        <v>0</v>
      </c>
      <c r="H2670" s="95">
        <f>H2678+H2876</f>
        <v>0</v>
      </c>
      <c r="I2670" s="131">
        <f t="shared" si="397"/>
        <v>607.26299999999992</v>
      </c>
      <c r="J2670" s="95">
        <f>J2678+J2876</f>
        <v>607.26299999999992</v>
      </c>
      <c r="K2670" s="95">
        <f>K2678+K2876</f>
        <v>0</v>
      </c>
      <c r="L2670" s="95">
        <f>L2678+L2876</f>
        <v>0</v>
      </c>
      <c r="M2670" s="131">
        <f t="shared" si="398"/>
        <v>549.49528999999995</v>
      </c>
      <c r="N2670" s="95">
        <f>N2678+N2876</f>
        <v>549.49528999999995</v>
      </c>
      <c r="O2670" s="95">
        <f>O2678+O2876</f>
        <v>0</v>
      </c>
      <c r="P2670" s="95">
        <f>P2678+P2876</f>
        <v>0</v>
      </c>
      <c r="Q2670" s="55">
        <f t="shared" si="399"/>
        <v>90.48720076803626</v>
      </c>
      <c r="R2670" s="55">
        <f t="shared" si="400"/>
        <v>90.48720076803626</v>
      </c>
      <c r="S2670" s="55" t="e">
        <f t="shared" si="401"/>
        <v>#DIV/0!</v>
      </c>
      <c r="T2670" s="55" t="e">
        <f t="shared" si="402"/>
        <v>#DIV/0!</v>
      </c>
      <c r="U2670" s="33" t="e">
        <f>M2670/#REF!%</f>
        <v>#REF!</v>
      </c>
    </row>
    <row r="2671" spans="1:22" ht="13.8" x14ac:dyDescent="0.3">
      <c r="A2671" s="76"/>
      <c r="B2671" s="34"/>
      <c r="C2671" s="37" t="s">
        <v>41</v>
      </c>
      <c r="D2671" s="95"/>
      <c r="E2671" s="131">
        <f t="shared" si="396"/>
        <v>9.5</v>
      </c>
      <c r="F2671" s="95">
        <f>F2834+F2877</f>
        <v>9.5</v>
      </c>
      <c r="G2671" s="95">
        <f>G2834+G2877</f>
        <v>0</v>
      </c>
      <c r="H2671" s="95">
        <f>H2834+H2877</f>
        <v>0</v>
      </c>
      <c r="I2671" s="131">
        <f t="shared" si="397"/>
        <v>9.5</v>
      </c>
      <c r="J2671" s="95">
        <f>J2834+J2877</f>
        <v>9.5</v>
      </c>
      <c r="K2671" s="95">
        <f>K2834+K2877</f>
        <v>0</v>
      </c>
      <c r="L2671" s="95">
        <f>L2834+L2877</f>
        <v>0</v>
      </c>
      <c r="M2671" s="131">
        <f t="shared" si="398"/>
        <v>9.5</v>
      </c>
      <c r="N2671" s="95">
        <f>N2834+N2877</f>
        <v>9.5</v>
      </c>
      <c r="O2671" s="95">
        <f>O2834+O2877</f>
        <v>0</v>
      </c>
      <c r="P2671" s="95">
        <f>P2834+P2877</f>
        <v>0</v>
      </c>
      <c r="Q2671" s="55"/>
      <c r="R2671" s="55"/>
      <c r="S2671" s="55"/>
      <c r="T2671" s="55"/>
      <c r="U2671" s="33"/>
    </row>
    <row r="2672" spans="1:22" ht="13.8" x14ac:dyDescent="0.3">
      <c r="A2672" s="76"/>
      <c r="B2672" s="34" t="s">
        <v>261</v>
      </c>
      <c r="C2672" s="37" t="s">
        <v>46</v>
      </c>
      <c r="D2672" s="95">
        <f>D2679+D2878</f>
        <v>0</v>
      </c>
      <c r="E2672" s="131">
        <f t="shared" si="396"/>
        <v>31.8035</v>
      </c>
      <c r="F2672" s="95">
        <f>F2679+F2878+F2835</f>
        <v>31.8035</v>
      </c>
      <c r="G2672" s="95">
        <f>G2679+G2878+G2835</f>
        <v>0</v>
      </c>
      <c r="H2672" s="95">
        <f>H2679+H2878+H2835</f>
        <v>0.9</v>
      </c>
      <c r="I2672" s="131">
        <f t="shared" si="397"/>
        <v>27.203499999999998</v>
      </c>
      <c r="J2672" s="95">
        <f>J2679+J2878+J2835</f>
        <v>27.203499999999998</v>
      </c>
      <c r="K2672" s="95">
        <f>K2679+K2878+K2835</f>
        <v>0</v>
      </c>
      <c r="L2672" s="95">
        <f>L2679+L2878+L2835</f>
        <v>0.5</v>
      </c>
      <c r="M2672" s="131">
        <f t="shared" si="398"/>
        <v>26.183059999999998</v>
      </c>
      <c r="N2672" s="95">
        <f>N2679+N2878+N2835</f>
        <v>26.183059999999998</v>
      </c>
      <c r="O2672" s="95">
        <f>O2679+O2878+O2835</f>
        <v>0</v>
      </c>
      <c r="P2672" s="95">
        <f>P2679+P2878+P2835</f>
        <v>0.129</v>
      </c>
      <c r="Q2672" s="55">
        <f t="shared" si="399"/>
        <v>96.248865035749077</v>
      </c>
      <c r="R2672" s="55">
        <f t="shared" si="400"/>
        <v>96.248865035749077</v>
      </c>
      <c r="S2672" s="55" t="e">
        <f t="shared" si="401"/>
        <v>#DIV/0!</v>
      </c>
      <c r="T2672" s="55">
        <f t="shared" si="402"/>
        <v>25.8</v>
      </c>
      <c r="U2672" s="33" t="e">
        <f>M2672/#REF!%</f>
        <v>#REF!</v>
      </c>
    </row>
    <row r="2673" spans="1:23" ht="27.6" x14ac:dyDescent="0.3">
      <c r="A2673" s="76"/>
      <c r="B2673" s="34" t="s">
        <v>145</v>
      </c>
      <c r="C2673" s="36" t="s">
        <v>9</v>
      </c>
      <c r="D2673" s="95">
        <f>D2680+D2836+D2879</f>
        <v>129</v>
      </c>
      <c r="E2673" s="131">
        <f t="shared" si="396"/>
        <v>668.60090000000002</v>
      </c>
      <c r="F2673" s="95">
        <f>F2680+F2836+F2879</f>
        <v>668.60090000000002</v>
      </c>
      <c r="G2673" s="95">
        <f>G2680+G2836+G2879</f>
        <v>0</v>
      </c>
      <c r="H2673" s="95">
        <f>H2680+H2836+H2879</f>
        <v>11.5</v>
      </c>
      <c r="I2673" s="131">
        <f t="shared" si="397"/>
        <v>410.77589999999998</v>
      </c>
      <c r="J2673" s="95">
        <f>J2680+J2836+J2879</f>
        <v>410.77589999999998</v>
      </c>
      <c r="K2673" s="95">
        <f>K2680+K2836+K2879</f>
        <v>0</v>
      </c>
      <c r="L2673" s="95">
        <f>L2680+L2836+L2879</f>
        <v>9</v>
      </c>
      <c r="M2673" s="131">
        <f t="shared" si="398"/>
        <v>263.00635999999997</v>
      </c>
      <c r="N2673" s="95">
        <f>N2680+N2836+N2879</f>
        <v>263.00635999999997</v>
      </c>
      <c r="O2673" s="95">
        <f>O2680+O2836+O2879</f>
        <v>0</v>
      </c>
      <c r="P2673" s="95">
        <f>P2680+P2836+P2879</f>
        <v>1.6879999999999999</v>
      </c>
      <c r="Q2673" s="55">
        <f t="shared" si="399"/>
        <v>64.026726008025292</v>
      </c>
      <c r="R2673" s="55">
        <f t="shared" si="400"/>
        <v>64.026726008025292</v>
      </c>
      <c r="S2673" s="55" t="e">
        <f t="shared" si="401"/>
        <v>#DIV/0!</v>
      </c>
      <c r="T2673" s="55">
        <f t="shared" si="402"/>
        <v>18.755555555555556</v>
      </c>
      <c r="U2673" s="33" t="e">
        <f>M2673/#REF!%</f>
        <v>#REF!</v>
      </c>
    </row>
    <row r="2674" spans="1:23" ht="72" x14ac:dyDescent="0.3">
      <c r="A2674" s="76" t="s">
        <v>825</v>
      </c>
      <c r="B2674" s="34"/>
      <c r="C2674" s="47" t="s">
        <v>771</v>
      </c>
      <c r="D2674" s="95">
        <f>D2681+D2749</f>
        <v>1197.5</v>
      </c>
      <c r="E2674" s="131">
        <f t="shared" si="396"/>
        <v>1199</v>
      </c>
      <c r="F2674" s="95">
        <f t="shared" ref="F2674:H2676" si="403">F2681+F2749</f>
        <v>1199</v>
      </c>
      <c r="G2674" s="95">
        <f t="shared" si="403"/>
        <v>0</v>
      </c>
      <c r="H2674" s="95">
        <f t="shared" si="403"/>
        <v>50.926259999999999</v>
      </c>
      <c r="I2674" s="131">
        <f t="shared" si="397"/>
        <v>678.15</v>
      </c>
      <c r="J2674" s="95">
        <f t="shared" ref="J2674:L2676" si="404">J2681+J2749</f>
        <v>678.15</v>
      </c>
      <c r="K2674" s="95">
        <f t="shared" si="404"/>
        <v>0</v>
      </c>
      <c r="L2674" s="95">
        <f t="shared" si="404"/>
        <v>30.38439</v>
      </c>
      <c r="M2674" s="131">
        <f t="shared" si="398"/>
        <v>578.32366999999999</v>
      </c>
      <c r="N2674" s="95">
        <f t="shared" ref="N2674:P2676" si="405">N2681+N2749</f>
        <v>578.32366999999999</v>
      </c>
      <c r="O2674" s="95">
        <f t="shared" si="405"/>
        <v>0</v>
      </c>
      <c r="P2674" s="95">
        <f t="shared" si="405"/>
        <v>12.901399999999999</v>
      </c>
      <c r="Q2674" s="55">
        <f t="shared" si="399"/>
        <v>85.279609230996087</v>
      </c>
      <c r="R2674" s="55">
        <f t="shared" si="400"/>
        <v>85.279609230996087</v>
      </c>
      <c r="S2674" s="55" t="e">
        <f t="shared" si="401"/>
        <v>#DIV/0!</v>
      </c>
      <c r="T2674" s="55">
        <f t="shared" si="402"/>
        <v>42.460618758513824</v>
      </c>
      <c r="U2674" s="33" t="e">
        <f>M2674/#REF!%</f>
        <v>#REF!</v>
      </c>
    </row>
    <row r="2675" spans="1:23" ht="13.8" x14ac:dyDescent="0.3">
      <c r="A2675" s="76"/>
      <c r="B2675" s="34" t="s">
        <v>61</v>
      </c>
      <c r="C2675" s="36" t="s">
        <v>7</v>
      </c>
      <c r="D2675" s="95">
        <f>D2682+D2750</f>
        <v>1118.5</v>
      </c>
      <c r="E2675" s="131">
        <f t="shared" si="396"/>
        <v>1111.913</v>
      </c>
      <c r="F2675" s="95">
        <f t="shared" si="403"/>
        <v>1111.913</v>
      </c>
      <c r="G2675" s="95">
        <f t="shared" si="403"/>
        <v>0</v>
      </c>
      <c r="H2675" s="95">
        <f t="shared" si="403"/>
        <v>39.426259999999999</v>
      </c>
      <c r="I2675" s="131">
        <f t="shared" si="397"/>
        <v>605.26299999999992</v>
      </c>
      <c r="J2675" s="95">
        <f t="shared" si="404"/>
        <v>605.26299999999992</v>
      </c>
      <c r="K2675" s="95">
        <f t="shared" si="404"/>
        <v>0</v>
      </c>
      <c r="L2675" s="95">
        <f t="shared" si="404"/>
        <v>21.38439</v>
      </c>
      <c r="M2675" s="131">
        <f t="shared" si="398"/>
        <v>547.49528999999995</v>
      </c>
      <c r="N2675" s="95">
        <f t="shared" si="405"/>
        <v>547.49528999999995</v>
      </c>
      <c r="O2675" s="95">
        <f t="shared" si="405"/>
        <v>0</v>
      </c>
      <c r="P2675" s="95">
        <f t="shared" si="405"/>
        <v>11.2134</v>
      </c>
      <c r="Q2675" s="55">
        <f t="shared" si="399"/>
        <v>90.455767162374045</v>
      </c>
      <c r="R2675" s="55">
        <f t="shared" si="400"/>
        <v>90.455767162374045</v>
      </c>
      <c r="S2675" s="55" t="e">
        <f t="shared" si="401"/>
        <v>#DIV/0!</v>
      </c>
      <c r="T2675" s="55">
        <f t="shared" si="402"/>
        <v>52.437315256596051</v>
      </c>
      <c r="U2675" s="33" t="e">
        <f>M2675/#REF!%</f>
        <v>#REF!</v>
      </c>
    </row>
    <row r="2676" spans="1:23" ht="13.8" x14ac:dyDescent="0.3">
      <c r="A2676" s="76"/>
      <c r="B2676" s="34" t="s">
        <v>197</v>
      </c>
      <c r="C2676" s="37" t="s">
        <v>34</v>
      </c>
      <c r="D2676" s="95">
        <f>D2683+D2751</f>
        <v>0</v>
      </c>
      <c r="E2676" s="131">
        <f t="shared" si="396"/>
        <v>0</v>
      </c>
      <c r="F2676" s="95">
        <f t="shared" si="403"/>
        <v>0</v>
      </c>
      <c r="G2676" s="95">
        <f t="shared" si="403"/>
        <v>0</v>
      </c>
      <c r="H2676" s="95">
        <f t="shared" si="403"/>
        <v>24.62</v>
      </c>
      <c r="I2676" s="131">
        <f t="shared" si="397"/>
        <v>0</v>
      </c>
      <c r="J2676" s="95">
        <f t="shared" si="404"/>
        <v>0</v>
      </c>
      <c r="K2676" s="95">
        <f t="shared" si="404"/>
        <v>0</v>
      </c>
      <c r="L2676" s="95">
        <f t="shared" si="404"/>
        <v>12.66</v>
      </c>
      <c r="M2676" s="131">
        <f t="shared" si="398"/>
        <v>0</v>
      </c>
      <c r="N2676" s="95">
        <f t="shared" si="405"/>
        <v>0</v>
      </c>
      <c r="O2676" s="95">
        <f t="shared" si="405"/>
        <v>0</v>
      </c>
      <c r="P2676" s="95">
        <f t="shared" si="405"/>
        <v>8.16</v>
      </c>
      <c r="Q2676" s="55" t="e">
        <f t="shared" si="399"/>
        <v>#DIV/0!</v>
      </c>
      <c r="R2676" s="55" t="e">
        <f t="shared" si="400"/>
        <v>#DIV/0!</v>
      </c>
      <c r="S2676" s="55" t="e">
        <f t="shared" si="401"/>
        <v>#DIV/0!</v>
      </c>
      <c r="T2676" s="55">
        <f t="shared" si="402"/>
        <v>64.454976303317537</v>
      </c>
      <c r="U2676" s="33" t="e">
        <f>M2676/#REF!%</f>
        <v>#REF!</v>
      </c>
    </row>
    <row r="2677" spans="1:23" ht="27.6" x14ac:dyDescent="0.3">
      <c r="A2677" s="76"/>
      <c r="B2677" s="34" t="s">
        <v>202</v>
      </c>
      <c r="C2677" s="37" t="s">
        <v>36</v>
      </c>
      <c r="D2677" s="95">
        <f>D2688+D2756</f>
        <v>0</v>
      </c>
      <c r="E2677" s="131">
        <f t="shared" si="396"/>
        <v>0</v>
      </c>
      <c r="F2677" s="95">
        <f>F2688+F2756</f>
        <v>0</v>
      </c>
      <c r="G2677" s="95">
        <f>G2688+G2756+G2833</f>
        <v>0</v>
      </c>
      <c r="H2677" s="95">
        <f>H2688+H2756</f>
        <v>13.90626</v>
      </c>
      <c r="I2677" s="131">
        <f>J2677+K2677</f>
        <v>0</v>
      </c>
      <c r="J2677" s="95">
        <f>J2688+J2756</f>
        <v>0</v>
      </c>
      <c r="K2677" s="95">
        <f>K2688+K2756+K2833</f>
        <v>0</v>
      </c>
      <c r="L2677" s="95">
        <f>L2688+L2756</f>
        <v>8.2243899999999996</v>
      </c>
      <c r="M2677" s="131">
        <f t="shared" si="398"/>
        <v>0</v>
      </c>
      <c r="N2677" s="95">
        <f>N2688+N2756</f>
        <v>0</v>
      </c>
      <c r="O2677" s="95">
        <f>O2688+O2756+O2833</f>
        <v>0</v>
      </c>
      <c r="P2677" s="95">
        <f>P2688+P2756+P2833</f>
        <v>2.9243999999999999</v>
      </c>
      <c r="Q2677" s="55" t="e">
        <f t="shared" si="399"/>
        <v>#DIV/0!</v>
      </c>
      <c r="R2677" s="55" t="e">
        <f t="shared" si="400"/>
        <v>#DIV/0!</v>
      </c>
      <c r="S2677" s="55" t="e">
        <f t="shared" si="401"/>
        <v>#DIV/0!</v>
      </c>
      <c r="T2677" s="55">
        <f t="shared" si="402"/>
        <v>35.557652300049</v>
      </c>
      <c r="U2677" s="33" t="e">
        <f>M2677/#REF!%</f>
        <v>#REF!</v>
      </c>
    </row>
    <row r="2678" spans="1:23" ht="13.8" x14ac:dyDescent="0.3">
      <c r="A2678" s="76"/>
      <c r="B2678" s="34" t="s">
        <v>247</v>
      </c>
      <c r="C2678" s="37" t="s">
        <v>44</v>
      </c>
      <c r="D2678" s="95">
        <f>D2733+D2801</f>
        <v>1118.5</v>
      </c>
      <c r="E2678" s="131">
        <f t="shared" si="396"/>
        <v>1111.913</v>
      </c>
      <c r="F2678" s="95">
        <f>F2733+F2801</f>
        <v>1111.913</v>
      </c>
      <c r="G2678" s="95">
        <f>G2733+G2801</f>
        <v>0</v>
      </c>
      <c r="H2678" s="95">
        <f>H2733+H2801</f>
        <v>0</v>
      </c>
      <c r="I2678" s="131">
        <f t="shared" si="397"/>
        <v>605.26299999999992</v>
      </c>
      <c r="J2678" s="95">
        <f>J2733+J2801</f>
        <v>605.26299999999992</v>
      </c>
      <c r="K2678" s="95">
        <f>K2733+K2801</f>
        <v>0</v>
      </c>
      <c r="L2678" s="95">
        <f>L2733+L2801</f>
        <v>0</v>
      </c>
      <c r="M2678" s="131">
        <f t="shared" si="398"/>
        <v>547.49528999999995</v>
      </c>
      <c r="N2678" s="95">
        <f>N2733+N2801</f>
        <v>547.49528999999995</v>
      </c>
      <c r="O2678" s="95">
        <f>O2733+O2801</f>
        <v>0</v>
      </c>
      <c r="P2678" s="95">
        <f>P2733+P2801</f>
        <v>0</v>
      </c>
      <c r="Q2678" s="55">
        <f t="shared" si="399"/>
        <v>90.455767162374045</v>
      </c>
      <c r="R2678" s="55">
        <f t="shared" si="400"/>
        <v>90.455767162374045</v>
      </c>
      <c r="S2678" s="55" t="e">
        <f t="shared" si="401"/>
        <v>#DIV/0!</v>
      </c>
      <c r="T2678" s="55" t="e">
        <f t="shared" si="402"/>
        <v>#DIV/0!</v>
      </c>
      <c r="U2678" s="33" t="e">
        <f>M2678/#REF!%</f>
        <v>#REF!</v>
      </c>
    </row>
    <row r="2679" spans="1:23" ht="13.8" x14ac:dyDescent="0.3">
      <c r="A2679" s="76"/>
      <c r="B2679" s="34" t="s">
        <v>261</v>
      </c>
      <c r="C2679" s="37" t="s">
        <v>46</v>
      </c>
      <c r="D2679" s="95">
        <f>D2734+D2812</f>
        <v>0</v>
      </c>
      <c r="E2679" s="131">
        <f t="shared" si="396"/>
        <v>0</v>
      </c>
      <c r="F2679" s="95">
        <f>F2734+F2812</f>
        <v>0</v>
      </c>
      <c r="G2679" s="95">
        <f>G2734+G2812</f>
        <v>0</v>
      </c>
      <c r="H2679" s="95">
        <f>H2734+H2812</f>
        <v>0.9</v>
      </c>
      <c r="I2679" s="131">
        <f t="shared" si="397"/>
        <v>0</v>
      </c>
      <c r="J2679" s="95">
        <f>J2734+J2812</f>
        <v>0</v>
      </c>
      <c r="K2679" s="95">
        <f>K2734+K2812</f>
        <v>0</v>
      </c>
      <c r="L2679" s="95">
        <f>L2734+L2812</f>
        <v>0.5</v>
      </c>
      <c r="M2679" s="131">
        <f t="shared" si="398"/>
        <v>0</v>
      </c>
      <c r="N2679" s="95">
        <f>N2734+N2812</f>
        <v>0</v>
      </c>
      <c r="O2679" s="95">
        <f>O2734+O2812</f>
        <v>0</v>
      </c>
      <c r="P2679" s="95">
        <f>P2734+P2812</f>
        <v>0.129</v>
      </c>
      <c r="Q2679" s="55" t="e">
        <f t="shared" si="399"/>
        <v>#DIV/0!</v>
      </c>
      <c r="R2679" s="55" t="e">
        <f t="shared" si="400"/>
        <v>#DIV/0!</v>
      </c>
      <c r="S2679" s="55" t="e">
        <f t="shared" si="401"/>
        <v>#DIV/0!</v>
      </c>
      <c r="T2679" s="55">
        <f t="shared" si="402"/>
        <v>25.8</v>
      </c>
      <c r="U2679" s="33" t="e">
        <f>M2679/#REF!%</f>
        <v>#REF!</v>
      </c>
    </row>
    <row r="2680" spans="1:23" ht="27.6" x14ac:dyDescent="0.3">
      <c r="A2680" s="76"/>
      <c r="B2680" s="34" t="s">
        <v>145</v>
      </c>
      <c r="C2680" s="36" t="s">
        <v>9</v>
      </c>
      <c r="D2680" s="95">
        <f>D2735+D2830</f>
        <v>79</v>
      </c>
      <c r="E2680" s="131">
        <f t="shared" si="396"/>
        <v>87.087000000000003</v>
      </c>
      <c r="F2680" s="95">
        <f>F2735+F2830</f>
        <v>87.087000000000003</v>
      </c>
      <c r="G2680" s="95">
        <f>G2735+G2830</f>
        <v>0</v>
      </c>
      <c r="H2680" s="95">
        <f>H2735+H2830</f>
        <v>11.5</v>
      </c>
      <c r="I2680" s="131">
        <f t="shared" si="397"/>
        <v>72.887</v>
      </c>
      <c r="J2680" s="95">
        <f>J2735+J2830</f>
        <v>72.887</v>
      </c>
      <c r="K2680" s="95">
        <f>K2735+K2830</f>
        <v>0</v>
      </c>
      <c r="L2680" s="95">
        <f>L2735+L2830</f>
        <v>9</v>
      </c>
      <c r="M2680" s="131">
        <f t="shared" si="398"/>
        <v>30.828379999999999</v>
      </c>
      <c r="N2680" s="95">
        <f>N2735+N2830</f>
        <v>30.828379999999999</v>
      </c>
      <c r="O2680" s="95">
        <f>O2735+O2830</f>
        <v>0</v>
      </c>
      <c r="P2680" s="95">
        <f>P2735+P2830</f>
        <v>1.6879999999999999</v>
      </c>
      <c r="Q2680" s="55">
        <f t="shared" si="399"/>
        <v>42.296129625310407</v>
      </c>
      <c r="R2680" s="55">
        <f t="shared" si="400"/>
        <v>42.296129625310407</v>
      </c>
      <c r="S2680" s="55" t="e">
        <f t="shared" si="401"/>
        <v>#DIV/0!</v>
      </c>
      <c r="T2680" s="55">
        <f t="shared" si="402"/>
        <v>18.755555555555556</v>
      </c>
      <c r="U2680" s="33" t="e">
        <f>M2680/#REF!%</f>
        <v>#REF!</v>
      </c>
    </row>
    <row r="2681" spans="1:23" ht="47.25" customHeight="1" x14ac:dyDescent="0.3">
      <c r="A2681" s="76" t="s">
        <v>826</v>
      </c>
      <c r="B2681" s="30"/>
      <c r="C2681" s="123" t="s">
        <v>997</v>
      </c>
      <c r="D2681" s="31">
        <f>D2682+D2735</f>
        <v>249.8</v>
      </c>
      <c r="E2681" s="131">
        <f t="shared" si="396"/>
        <v>249.79999999999998</v>
      </c>
      <c r="F2681" s="31">
        <f>F2682+F2735</f>
        <v>249.79999999999998</v>
      </c>
      <c r="G2681" s="31">
        <f>G2682+G2735</f>
        <v>0</v>
      </c>
      <c r="H2681" s="31">
        <f>H2682+H2735</f>
        <v>18.816870000000002</v>
      </c>
      <c r="I2681" s="131">
        <f t="shared" si="397"/>
        <v>138.89999999999998</v>
      </c>
      <c r="J2681" s="31">
        <f>J2682+J2735</f>
        <v>138.89999999999998</v>
      </c>
      <c r="K2681" s="31">
        <f>K2682+K2735</f>
        <v>0</v>
      </c>
      <c r="L2681" s="31">
        <f>L2682+L2735</f>
        <v>10.824999999999999</v>
      </c>
      <c r="M2681" s="131">
        <f t="shared" si="398"/>
        <v>121.59598</v>
      </c>
      <c r="N2681" s="31">
        <f>N2682+N2735</f>
        <v>121.59598</v>
      </c>
      <c r="O2681" s="31">
        <f>O2682+O2735</f>
        <v>0</v>
      </c>
      <c r="P2681" s="31">
        <f>P2682+P2735</f>
        <v>10.2744</v>
      </c>
      <c r="Q2681" s="55">
        <f t="shared" si="399"/>
        <v>87.54210223182146</v>
      </c>
      <c r="R2681" s="55">
        <f t="shared" si="400"/>
        <v>87.54210223182146</v>
      </c>
      <c r="S2681" s="55" t="e">
        <f t="shared" si="401"/>
        <v>#DIV/0!</v>
      </c>
      <c r="T2681" s="55">
        <f t="shared" si="402"/>
        <v>94.913625866050808</v>
      </c>
      <c r="U2681" s="33" t="e">
        <f>M2681/#REF!%</f>
        <v>#REF!</v>
      </c>
      <c r="V2681" s="19"/>
      <c r="W2681" s="19"/>
    </row>
    <row r="2682" spans="1:23" ht="13.8" x14ac:dyDescent="0.3">
      <c r="A2682" s="76"/>
      <c r="B2682" s="34" t="s">
        <v>61</v>
      </c>
      <c r="C2682" s="36" t="s">
        <v>7</v>
      </c>
      <c r="D2682" s="95">
        <f>D2683+D2688+D2733+D2734</f>
        <v>249.8</v>
      </c>
      <c r="E2682" s="131">
        <f t="shared" si="396"/>
        <v>241.71299999999999</v>
      </c>
      <c r="F2682" s="95">
        <f>F2683+F2688+F2733+F2734</f>
        <v>241.71299999999999</v>
      </c>
      <c r="G2682" s="95">
        <f>G2683+G2688+G2733+G2734</f>
        <v>0</v>
      </c>
      <c r="H2682" s="95">
        <f>H2683+H2688+H2733+H2734</f>
        <v>18.816870000000002</v>
      </c>
      <c r="I2682" s="131">
        <f t="shared" si="397"/>
        <v>130.81299999999999</v>
      </c>
      <c r="J2682" s="95">
        <f>J2683+J2688+J2733+J2734</f>
        <v>130.81299999999999</v>
      </c>
      <c r="K2682" s="95">
        <f>K2683+K2688+K2733+K2734</f>
        <v>0</v>
      </c>
      <c r="L2682" s="95">
        <f>L2683+L2688+L2733+L2734</f>
        <v>10.824999999999999</v>
      </c>
      <c r="M2682" s="131">
        <f t="shared" si="398"/>
        <v>113.50897999999999</v>
      </c>
      <c r="N2682" s="95">
        <f>N2683+N2688+N2733+N2734</f>
        <v>113.50897999999999</v>
      </c>
      <c r="O2682" s="95">
        <f>O2683+O2688+O2733+O2734</f>
        <v>0</v>
      </c>
      <c r="P2682" s="95">
        <f>P2683+P2688+P2733+P2734</f>
        <v>10.2744</v>
      </c>
      <c r="Q2682" s="55">
        <f t="shared" si="399"/>
        <v>86.771941626596742</v>
      </c>
      <c r="R2682" s="55">
        <f t="shared" si="400"/>
        <v>86.771941626596742</v>
      </c>
      <c r="S2682" s="55" t="e">
        <f t="shared" si="401"/>
        <v>#DIV/0!</v>
      </c>
      <c r="T2682" s="55">
        <f t="shared" si="402"/>
        <v>94.913625866050808</v>
      </c>
      <c r="U2682" s="33" t="e">
        <f>M2682/#REF!%</f>
        <v>#REF!</v>
      </c>
    </row>
    <row r="2683" spans="1:23" ht="13.8" x14ac:dyDescent="0.3">
      <c r="A2683" s="76"/>
      <c r="B2683" s="34" t="s">
        <v>197</v>
      </c>
      <c r="C2683" s="37" t="s">
        <v>34</v>
      </c>
      <c r="D2683" s="95"/>
      <c r="E2683" s="131">
        <f t="shared" si="396"/>
        <v>0</v>
      </c>
      <c r="F2683" s="95"/>
      <c r="G2683" s="95"/>
      <c r="H2683" s="95">
        <v>14.72</v>
      </c>
      <c r="I2683" s="131">
        <f t="shared" si="397"/>
        <v>0</v>
      </c>
      <c r="J2683" s="95"/>
      <c r="K2683" s="95"/>
      <c r="L2683" s="95">
        <v>8.16</v>
      </c>
      <c r="M2683" s="131">
        <f t="shared" si="398"/>
        <v>0</v>
      </c>
      <c r="N2683" s="95"/>
      <c r="O2683" s="95"/>
      <c r="P2683" s="95">
        <v>8.16</v>
      </c>
      <c r="Q2683" s="55" t="e">
        <f t="shared" si="399"/>
        <v>#DIV/0!</v>
      </c>
      <c r="R2683" s="55" t="e">
        <f t="shared" si="400"/>
        <v>#DIV/0!</v>
      </c>
      <c r="S2683" s="55" t="e">
        <f t="shared" si="401"/>
        <v>#DIV/0!</v>
      </c>
      <c r="T2683" s="55">
        <f t="shared" si="402"/>
        <v>100</v>
      </c>
      <c r="U2683" s="33" t="e">
        <f>M2683/#REF!%</f>
        <v>#REF!</v>
      </c>
    </row>
    <row r="2684" spans="1:23" ht="13.8" hidden="1" x14ac:dyDescent="0.3">
      <c r="A2684" s="76"/>
      <c r="B2684" s="34" t="s">
        <v>198</v>
      </c>
      <c r="C2684" s="38" t="s">
        <v>172</v>
      </c>
      <c r="D2684" s="95"/>
      <c r="E2684" s="131">
        <f t="shared" si="396"/>
        <v>0</v>
      </c>
      <c r="F2684" s="95"/>
      <c r="G2684" s="95"/>
      <c r="H2684" s="95"/>
      <c r="I2684" s="131">
        <f t="shared" si="397"/>
        <v>0</v>
      </c>
      <c r="J2684" s="95"/>
      <c r="K2684" s="95"/>
      <c r="L2684" s="95"/>
      <c r="M2684" s="131">
        <f t="shared" si="398"/>
        <v>0</v>
      </c>
      <c r="N2684" s="95"/>
      <c r="O2684" s="95"/>
      <c r="P2684" s="95"/>
      <c r="Q2684" s="55" t="e">
        <f t="shared" si="399"/>
        <v>#DIV/0!</v>
      </c>
      <c r="R2684" s="55" t="e">
        <f t="shared" si="400"/>
        <v>#DIV/0!</v>
      </c>
      <c r="S2684" s="55" t="e">
        <f t="shared" si="401"/>
        <v>#DIV/0!</v>
      </c>
      <c r="T2684" s="55" t="e">
        <f t="shared" si="402"/>
        <v>#DIV/0!</v>
      </c>
      <c r="U2684" s="33" t="e">
        <f>M2684/#REF!%</f>
        <v>#REF!</v>
      </c>
    </row>
    <row r="2685" spans="1:23" ht="27.6" hidden="1" x14ac:dyDescent="0.3">
      <c r="A2685" s="76"/>
      <c r="B2685" s="34" t="s">
        <v>199</v>
      </c>
      <c r="C2685" s="39" t="s">
        <v>173</v>
      </c>
      <c r="D2685" s="95"/>
      <c r="E2685" s="131">
        <f t="shared" si="396"/>
        <v>0</v>
      </c>
      <c r="F2685" s="95"/>
      <c r="G2685" s="95"/>
      <c r="H2685" s="95"/>
      <c r="I2685" s="131">
        <f t="shared" si="397"/>
        <v>0</v>
      </c>
      <c r="J2685" s="95"/>
      <c r="K2685" s="95"/>
      <c r="L2685" s="95"/>
      <c r="M2685" s="131">
        <f t="shared" si="398"/>
        <v>0</v>
      </c>
      <c r="N2685" s="95"/>
      <c r="O2685" s="95"/>
      <c r="P2685" s="95"/>
      <c r="Q2685" s="55" t="e">
        <f t="shared" si="399"/>
        <v>#DIV/0!</v>
      </c>
      <c r="R2685" s="55" t="e">
        <f t="shared" si="400"/>
        <v>#DIV/0!</v>
      </c>
      <c r="S2685" s="55" t="e">
        <f t="shared" si="401"/>
        <v>#DIV/0!</v>
      </c>
      <c r="T2685" s="55" t="e">
        <f t="shared" si="402"/>
        <v>#DIV/0!</v>
      </c>
      <c r="U2685" s="33" t="e">
        <f>M2685/#REF!%</f>
        <v>#REF!</v>
      </c>
    </row>
    <row r="2686" spans="1:23" ht="27.6" hidden="1" x14ac:dyDescent="0.3">
      <c r="A2686" s="76"/>
      <c r="B2686" s="34" t="s">
        <v>200</v>
      </c>
      <c r="C2686" s="39" t="s">
        <v>174</v>
      </c>
      <c r="D2686" s="95"/>
      <c r="E2686" s="131">
        <f t="shared" si="396"/>
        <v>0</v>
      </c>
      <c r="F2686" s="95"/>
      <c r="G2686" s="95"/>
      <c r="H2686" s="95"/>
      <c r="I2686" s="131">
        <f t="shared" si="397"/>
        <v>0</v>
      </c>
      <c r="J2686" s="95"/>
      <c r="K2686" s="95"/>
      <c r="L2686" s="95"/>
      <c r="M2686" s="131">
        <f t="shared" si="398"/>
        <v>0</v>
      </c>
      <c r="N2686" s="95"/>
      <c r="O2686" s="95"/>
      <c r="P2686" s="95"/>
      <c r="Q2686" s="55" t="e">
        <f t="shared" si="399"/>
        <v>#DIV/0!</v>
      </c>
      <c r="R2686" s="55" t="e">
        <f t="shared" si="400"/>
        <v>#DIV/0!</v>
      </c>
      <c r="S2686" s="55" t="e">
        <f t="shared" si="401"/>
        <v>#DIV/0!</v>
      </c>
      <c r="T2686" s="55" t="e">
        <f t="shared" si="402"/>
        <v>#DIV/0!</v>
      </c>
      <c r="U2686" s="33" t="e">
        <f>M2686/#REF!%</f>
        <v>#REF!</v>
      </c>
    </row>
    <row r="2687" spans="1:23" ht="13.8" hidden="1" x14ac:dyDescent="0.3">
      <c r="A2687" s="76"/>
      <c r="B2687" s="34" t="s">
        <v>201</v>
      </c>
      <c r="C2687" s="38" t="s">
        <v>175</v>
      </c>
      <c r="D2687" s="95"/>
      <c r="E2687" s="131">
        <f t="shared" si="396"/>
        <v>0</v>
      </c>
      <c r="F2687" s="95"/>
      <c r="G2687" s="95"/>
      <c r="H2687" s="95"/>
      <c r="I2687" s="131">
        <f t="shared" si="397"/>
        <v>0</v>
      </c>
      <c r="J2687" s="95"/>
      <c r="K2687" s="95"/>
      <c r="L2687" s="95"/>
      <c r="M2687" s="131">
        <f t="shared" si="398"/>
        <v>0</v>
      </c>
      <c r="N2687" s="95"/>
      <c r="O2687" s="95"/>
      <c r="P2687" s="95"/>
      <c r="Q2687" s="55" t="e">
        <f t="shared" si="399"/>
        <v>#DIV/0!</v>
      </c>
      <c r="R2687" s="55" t="e">
        <f t="shared" si="400"/>
        <v>#DIV/0!</v>
      </c>
      <c r="S2687" s="55" t="e">
        <f t="shared" si="401"/>
        <v>#DIV/0!</v>
      </c>
      <c r="T2687" s="55" t="e">
        <f t="shared" si="402"/>
        <v>#DIV/0!</v>
      </c>
      <c r="U2687" s="33" t="e">
        <f>M2687/#REF!%</f>
        <v>#REF!</v>
      </c>
    </row>
    <row r="2688" spans="1:23" ht="27.6" x14ac:dyDescent="0.3">
      <c r="A2688" s="76"/>
      <c r="B2688" s="34" t="s">
        <v>202</v>
      </c>
      <c r="C2688" s="37" t="s">
        <v>36</v>
      </c>
      <c r="D2688" s="95"/>
      <c r="E2688" s="131">
        <f t="shared" si="396"/>
        <v>0</v>
      </c>
      <c r="F2688" s="95"/>
      <c r="G2688" s="95"/>
      <c r="H2688" s="95">
        <v>4.09687</v>
      </c>
      <c r="I2688" s="131">
        <f t="shared" si="397"/>
        <v>0</v>
      </c>
      <c r="J2688" s="95"/>
      <c r="K2688" s="95"/>
      <c r="L2688" s="95">
        <v>2.665</v>
      </c>
      <c r="M2688" s="131">
        <f t="shared" si="398"/>
        <v>0</v>
      </c>
      <c r="N2688" s="95"/>
      <c r="O2688" s="95"/>
      <c r="P2688" s="95">
        <v>2.1143999999999998</v>
      </c>
      <c r="Q2688" s="55" t="e">
        <f t="shared" si="399"/>
        <v>#DIV/0!</v>
      </c>
      <c r="R2688" s="55" t="e">
        <f t="shared" si="400"/>
        <v>#DIV/0!</v>
      </c>
      <c r="S2688" s="55" t="e">
        <f t="shared" si="401"/>
        <v>#DIV/0!</v>
      </c>
      <c r="T2688" s="55">
        <f t="shared" si="402"/>
        <v>79.339587242026255</v>
      </c>
      <c r="U2688" s="33" t="e">
        <f>M2688/#REF!%</f>
        <v>#REF!</v>
      </c>
    </row>
    <row r="2689" spans="1:21" ht="41.4" hidden="1" x14ac:dyDescent="0.3">
      <c r="A2689" s="76"/>
      <c r="B2689" s="34" t="s">
        <v>203</v>
      </c>
      <c r="C2689" s="38" t="s">
        <v>177</v>
      </c>
      <c r="D2689" s="95"/>
      <c r="E2689" s="131">
        <f t="shared" si="396"/>
        <v>0</v>
      </c>
      <c r="F2689" s="95"/>
      <c r="G2689" s="95"/>
      <c r="H2689" s="95"/>
      <c r="I2689" s="131">
        <f t="shared" si="397"/>
        <v>0</v>
      </c>
      <c r="J2689" s="95"/>
      <c r="K2689" s="95"/>
      <c r="L2689" s="95"/>
      <c r="M2689" s="131">
        <f t="shared" si="398"/>
        <v>0</v>
      </c>
      <c r="N2689" s="95"/>
      <c r="O2689" s="95"/>
      <c r="P2689" s="95"/>
      <c r="Q2689" s="55" t="e">
        <f t="shared" si="399"/>
        <v>#DIV/0!</v>
      </c>
      <c r="R2689" s="55" t="e">
        <f t="shared" si="400"/>
        <v>#DIV/0!</v>
      </c>
      <c r="S2689" s="55" t="e">
        <f t="shared" si="401"/>
        <v>#DIV/0!</v>
      </c>
      <c r="T2689" s="55" t="e">
        <f t="shared" si="402"/>
        <v>#DIV/0!</v>
      </c>
      <c r="U2689" s="33" t="e">
        <f>M2689/#REF!%</f>
        <v>#REF!</v>
      </c>
    </row>
    <row r="2690" spans="1:21" ht="13.8" hidden="1" x14ac:dyDescent="0.3">
      <c r="A2690" s="76"/>
      <c r="B2690" s="34" t="s">
        <v>204</v>
      </c>
      <c r="C2690" s="38" t="s">
        <v>178</v>
      </c>
      <c r="D2690" s="95"/>
      <c r="E2690" s="131">
        <f t="shared" si="396"/>
        <v>0</v>
      </c>
      <c r="F2690" s="95"/>
      <c r="G2690" s="95"/>
      <c r="H2690" s="95"/>
      <c r="I2690" s="131">
        <f t="shared" si="397"/>
        <v>0</v>
      </c>
      <c r="J2690" s="95"/>
      <c r="K2690" s="95"/>
      <c r="L2690" s="95"/>
      <c r="M2690" s="131">
        <f t="shared" si="398"/>
        <v>0</v>
      </c>
      <c r="N2690" s="95"/>
      <c r="O2690" s="95"/>
      <c r="P2690" s="95"/>
      <c r="Q2690" s="55" t="e">
        <f t="shared" si="399"/>
        <v>#DIV/0!</v>
      </c>
      <c r="R2690" s="55" t="e">
        <f t="shared" si="400"/>
        <v>#DIV/0!</v>
      </c>
      <c r="S2690" s="55" t="e">
        <f t="shared" si="401"/>
        <v>#DIV/0!</v>
      </c>
      <c r="T2690" s="55" t="e">
        <f t="shared" si="402"/>
        <v>#DIV/0!</v>
      </c>
      <c r="U2690" s="33" t="e">
        <f>M2690/#REF!%</f>
        <v>#REF!</v>
      </c>
    </row>
    <row r="2691" spans="1:21" ht="27.6" hidden="1" x14ac:dyDescent="0.3">
      <c r="A2691" s="76"/>
      <c r="B2691" s="34" t="s">
        <v>205</v>
      </c>
      <c r="C2691" s="39" t="s">
        <v>179</v>
      </c>
      <c r="D2691" s="95"/>
      <c r="E2691" s="131">
        <f t="shared" si="396"/>
        <v>0</v>
      </c>
      <c r="F2691" s="95"/>
      <c r="G2691" s="95"/>
      <c r="H2691" s="95"/>
      <c r="I2691" s="131">
        <f t="shared" si="397"/>
        <v>0</v>
      </c>
      <c r="J2691" s="95"/>
      <c r="K2691" s="95"/>
      <c r="L2691" s="95"/>
      <c r="M2691" s="131">
        <f t="shared" si="398"/>
        <v>0</v>
      </c>
      <c r="N2691" s="95"/>
      <c r="O2691" s="95"/>
      <c r="P2691" s="95"/>
      <c r="Q2691" s="55" t="e">
        <f t="shared" si="399"/>
        <v>#DIV/0!</v>
      </c>
      <c r="R2691" s="55" t="e">
        <f t="shared" si="400"/>
        <v>#DIV/0!</v>
      </c>
      <c r="S2691" s="55" t="e">
        <f t="shared" si="401"/>
        <v>#DIV/0!</v>
      </c>
      <c r="T2691" s="55" t="e">
        <f t="shared" si="402"/>
        <v>#DIV/0!</v>
      </c>
      <c r="U2691" s="33" t="e">
        <f>M2691/#REF!%</f>
        <v>#REF!</v>
      </c>
    </row>
    <row r="2692" spans="1:21" ht="27.6" hidden="1" x14ac:dyDescent="0.3">
      <c r="A2692" s="76"/>
      <c r="B2692" s="34" t="s">
        <v>206</v>
      </c>
      <c r="C2692" s="39" t="s">
        <v>180</v>
      </c>
      <c r="D2692" s="95"/>
      <c r="E2692" s="131">
        <f t="shared" si="396"/>
        <v>0</v>
      </c>
      <c r="F2692" s="95"/>
      <c r="G2692" s="95"/>
      <c r="H2692" s="95"/>
      <c r="I2692" s="131">
        <f t="shared" si="397"/>
        <v>0</v>
      </c>
      <c r="J2692" s="95"/>
      <c r="K2692" s="95"/>
      <c r="L2692" s="95"/>
      <c r="M2692" s="131">
        <f t="shared" si="398"/>
        <v>0</v>
      </c>
      <c r="N2692" s="95"/>
      <c r="O2692" s="95"/>
      <c r="P2692" s="95"/>
      <c r="Q2692" s="55" t="e">
        <f t="shared" si="399"/>
        <v>#DIV/0!</v>
      </c>
      <c r="R2692" s="55" t="e">
        <f t="shared" si="400"/>
        <v>#DIV/0!</v>
      </c>
      <c r="S2692" s="55" t="e">
        <f t="shared" si="401"/>
        <v>#DIV/0!</v>
      </c>
      <c r="T2692" s="55" t="e">
        <f t="shared" si="402"/>
        <v>#DIV/0!</v>
      </c>
      <c r="U2692" s="33" t="e">
        <f>M2692/#REF!%</f>
        <v>#REF!</v>
      </c>
    </row>
    <row r="2693" spans="1:21" ht="13.8" hidden="1" x14ac:dyDescent="0.3">
      <c r="A2693" s="76"/>
      <c r="B2693" s="34" t="s">
        <v>207</v>
      </c>
      <c r="C2693" s="38" t="s">
        <v>181</v>
      </c>
      <c r="D2693" s="95"/>
      <c r="E2693" s="131">
        <f t="shared" si="396"/>
        <v>0</v>
      </c>
      <c r="F2693" s="95"/>
      <c r="G2693" s="95"/>
      <c r="H2693" s="95"/>
      <c r="I2693" s="131">
        <f t="shared" si="397"/>
        <v>0</v>
      </c>
      <c r="J2693" s="95"/>
      <c r="K2693" s="95"/>
      <c r="L2693" s="95"/>
      <c r="M2693" s="131">
        <f t="shared" si="398"/>
        <v>0</v>
      </c>
      <c r="N2693" s="95"/>
      <c r="O2693" s="95"/>
      <c r="P2693" s="95"/>
      <c r="Q2693" s="55" t="e">
        <f t="shared" si="399"/>
        <v>#DIV/0!</v>
      </c>
      <c r="R2693" s="55" t="e">
        <f t="shared" si="400"/>
        <v>#DIV/0!</v>
      </c>
      <c r="S2693" s="55" t="e">
        <f t="shared" si="401"/>
        <v>#DIV/0!</v>
      </c>
      <c r="T2693" s="55" t="e">
        <f t="shared" si="402"/>
        <v>#DIV/0!</v>
      </c>
      <c r="U2693" s="33" t="e">
        <f>M2693/#REF!%</f>
        <v>#REF!</v>
      </c>
    </row>
    <row r="2694" spans="1:21" ht="27.6" hidden="1" x14ac:dyDescent="0.3">
      <c r="A2694" s="76"/>
      <c r="B2694" s="34" t="s">
        <v>208</v>
      </c>
      <c r="C2694" s="39" t="s">
        <v>182</v>
      </c>
      <c r="D2694" s="95"/>
      <c r="E2694" s="131">
        <f t="shared" si="396"/>
        <v>0</v>
      </c>
      <c r="F2694" s="95"/>
      <c r="G2694" s="95"/>
      <c r="H2694" s="95"/>
      <c r="I2694" s="131">
        <f t="shared" si="397"/>
        <v>0</v>
      </c>
      <c r="J2694" s="95"/>
      <c r="K2694" s="95"/>
      <c r="L2694" s="95"/>
      <c r="M2694" s="131">
        <f t="shared" si="398"/>
        <v>0</v>
      </c>
      <c r="N2694" s="95"/>
      <c r="O2694" s="95"/>
      <c r="P2694" s="95"/>
      <c r="Q2694" s="55" t="e">
        <f t="shared" si="399"/>
        <v>#DIV/0!</v>
      </c>
      <c r="R2694" s="55" t="e">
        <f t="shared" si="400"/>
        <v>#DIV/0!</v>
      </c>
      <c r="S2694" s="55" t="e">
        <f t="shared" si="401"/>
        <v>#DIV/0!</v>
      </c>
      <c r="T2694" s="55" t="e">
        <f t="shared" si="402"/>
        <v>#DIV/0!</v>
      </c>
      <c r="U2694" s="33" t="e">
        <f>M2694/#REF!%</f>
        <v>#REF!</v>
      </c>
    </row>
    <row r="2695" spans="1:21" ht="82.8" hidden="1" x14ac:dyDescent="0.3">
      <c r="A2695" s="76"/>
      <c r="B2695" s="34" t="s">
        <v>209</v>
      </c>
      <c r="C2695" s="39" t="s">
        <v>183</v>
      </c>
      <c r="D2695" s="95"/>
      <c r="E2695" s="131">
        <f t="shared" si="396"/>
        <v>0</v>
      </c>
      <c r="F2695" s="95"/>
      <c r="G2695" s="95"/>
      <c r="H2695" s="95"/>
      <c r="I2695" s="131">
        <f t="shared" si="397"/>
        <v>0</v>
      </c>
      <c r="J2695" s="95"/>
      <c r="K2695" s="95"/>
      <c r="L2695" s="95"/>
      <c r="M2695" s="131">
        <f t="shared" si="398"/>
        <v>0</v>
      </c>
      <c r="N2695" s="95"/>
      <c r="O2695" s="95"/>
      <c r="P2695" s="95"/>
      <c r="Q2695" s="55" t="e">
        <f t="shared" si="399"/>
        <v>#DIV/0!</v>
      </c>
      <c r="R2695" s="55" t="e">
        <f t="shared" si="400"/>
        <v>#DIV/0!</v>
      </c>
      <c r="S2695" s="55" t="e">
        <f t="shared" si="401"/>
        <v>#DIV/0!</v>
      </c>
      <c r="T2695" s="55" t="e">
        <f t="shared" si="402"/>
        <v>#DIV/0!</v>
      </c>
      <c r="U2695" s="33" t="e">
        <f>M2695/#REF!%</f>
        <v>#REF!</v>
      </c>
    </row>
    <row r="2696" spans="1:21" ht="151.80000000000001" hidden="1" x14ac:dyDescent="0.3">
      <c r="A2696" s="76"/>
      <c r="B2696" s="34" t="s">
        <v>210</v>
      </c>
      <c r="C2696" s="39" t="s">
        <v>285</v>
      </c>
      <c r="D2696" s="95"/>
      <c r="E2696" s="131">
        <f t="shared" si="396"/>
        <v>0</v>
      </c>
      <c r="F2696" s="95"/>
      <c r="G2696" s="95"/>
      <c r="H2696" s="95"/>
      <c r="I2696" s="131">
        <f t="shared" si="397"/>
        <v>0</v>
      </c>
      <c r="J2696" s="95"/>
      <c r="K2696" s="95"/>
      <c r="L2696" s="95"/>
      <c r="M2696" s="131">
        <f t="shared" si="398"/>
        <v>0</v>
      </c>
      <c r="N2696" s="95"/>
      <c r="O2696" s="95"/>
      <c r="P2696" s="95"/>
      <c r="Q2696" s="55" t="e">
        <f t="shared" si="399"/>
        <v>#DIV/0!</v>
      </c>
      <c r="R2696" s="55" t="e">
        <f t="shared" si="400"/>
        <v>#DIV/0!</v>
      </c>
      <c r="S2696" s="55" t="e">
        <f t="shared" si="401"/>
        <v>#DIV/0!</v>
      </c>
      <c r="T2696" s="55" t="e">
        <f t="shared" si="402"/>
        <v>#DIV/0!</v>
      </c>
      <c r="U2696" s="33" t="e">
        <f>M2696/#REF!%</f>
        <v>#REF!</v>
      </c>
    </row>
    <row r="2697" spans="1:21" ht="41.4" hidden="1" x14ac:dyDescent="0.3">
      <c r="A2697" s="76"/>
      <c r="B2697" s="34" t="s">
        <v>211</v>
      </c>
      <c r="C2697" s="39" t="s">
        <v>286</v>
      </c>
      <c r="D2697" s="95"/>
      <c r="E2697" s="131">
        <f t="shared" si="396"/>
        <v>0</v>
      </c>
      <c r="F2697" s="95"/>
      <c r="G2697" s="95"/>
      <c r="H2697" s="95"/>
      <c r="I2697" s="131">
        <f t="shared" si="397"/>
        <v>0</v>
      </c>
      <c r="J2697" s="95"/>
      <c r="K2697" s="95"/>
      <c r="L2697" s="95"/>
      <c r="M2697" s="131">
        <f t="shared" si="398"/>
        <v>0</v>
      </c>
      <c r="N2697" s="95"/>
      <c r="O2697" s="95"/>
      <c r="P2697" s="95"/>
      <c r="Q2697" s="55" t="e">
        <f t="shared" si="399"/>
        <v>#DIV/0!</v>
      </c>
      <c r="R2697" s="55" t="e">
        <f t="shared" si="400"/>
        <v>#DIV/0!</v>
      </c>
      <c r="S2697" s="55" t="e">
        <f t="shared" si="401"/>
        <v>#DIV/0!</v>
      </c>
      <c r="T2697" s="55" t="e">
        <f t="shared" si="402"/>
        <v>#DIV/0!</v>
      </c>
      <c r="U2697" s="33" t="e">
        <f>M2697/#REF!%</f>
        <v>#REF!</v>
      </c>
    </row>
    <row r="2698" spans="1:21" ht="41.4" hidden="1" x14ac:dyDescent="0.3">
      <c r="A2698" s="76"/>
      <c r="B2698" s="34" t="s">
        <v>212</v>
      </c>
      <c r="C2698" s="39" t="s">
        <v>287</v>
      </c>
      <c r="D2698" s="95"/>
      <c r="E2698" s="131">
        <f t="shared" si="396"/>
        <v>0</v>
      </c>
      <c r="F2698" s="95"/>
      <c r="G2698" s="95"/>
      <c r="H2698" s="95"/>
      <c r="I2698" s="131">
        <f t="shared" si="397"/>
        <v>0</v>
      </c>
      <c r="J2698" s="95"/>
      <c r="K2698" s="95"/>
      <c r="L2698" s="95"/>
      <c r="M2698" s="131">
        <f t="shared" si="398"/>
        <v>0</v>
      </c>
      <c r="N2698" s="95"/>
      <c r="O2698" s="95"/>
      <c r="P2698" s="95"/>
      <c r="Q2698" s="55" t="e">
        <f t="shared" si="399"/>
        <v>#DIV/0!</v>
      </c>
      <c r="R2698" s="55" t="e">
        <f t="shared" si="400"/>
        <v>#DIV/0!</v>
      </c>
      <c r="S2698" s="55" t="e">
        <f t="shared" si="401"/>
        <v>#DIV/0!</v>
      </c>
      <c r="T2698" s="55" t="e">
        <f t="shared" si="402"/>
        <v>#DIV/0!</v>
      </c>
      <c r="U2698" s="33" t="e">
        <f>M2698/#REF!%</f>
        <v>#REF!</v>
      </c>
    </row>
    <row r="2699" spans="1:21" ht="41.4" hidden="1" x14ac:dyDescent="0.3">
      <c r="A2699" s="76"/>
      <c r="B2699" s="34" t="s">
        <v>213</v>
      </c>
      <c r="C2699" s="39" t="s">
        <v>288</v>
      </c>
      <c r="D2699" s="95"/>
      <c r="E2699" s="131">
        <f t="shared" si="396"/>
        <v>0</v>
      </c>
      <c r="F2699" s="95"/>
      <c r="G2699" s="95"/>
      <c r="H2699" s="95"/>
      <c r="I2699" s="131">
        <f t="shared" si="397"/>
        <v>0</v>
      </c>
      <c r="J2699" s="95"/>
      <c r="K2699" s="95"/>
      <c r="L2699" s="95"/>
      <c r="M2699" s="131">
        <f t="shared" si="398"/>
        <v>0</v>
      </c>
      <c r="N2699" s="95"/>
      <c r="O2699" s="95"/>
      <c r="P2699" s="95"/>
      <c r="Q2699" s="55" t="e">
        <f t="shared" si="399"/>
        <v>#DIV/0!</v>
      </c>
      <c r="R2699" s="55" t="e">
        <f t="shared" si="400"/>
        <v>#DIV/0!</v>
      </c>
      <c r="S2699" s="55" t="e">
        <f t="shared" si="401"/>
        <v>#DIV/0!</v>
      </c>
      <c r="T2699" s="55" t="e">
        <f t="shared" si="402"/>
        <v>#DIV/0!</v>
      </c>
      <c r="U2699" s="33" t="e">
        <f>M2699/#REF!%</f>
        <v>#REF!</v>
      </c>
    </row>
    <row r="2700" spans="1:21" ht="27.6" hidden="1" x14ac:dyDescent="0.3">
      <c r="A2700" s="76"/>
      <c r="B2700" s="34" t="s">
        <v>214</v>
      </c>
      <c r="C2700" s="39" t="s">
        <v>289</v>
      </c>
      <c r="D2700" s="95"/>
      <c r="E2700" s="131">
        <f t="shared" si="396"/>
        <v>0</v>
      </c>
      <c r="F2700" s="95"/>
      <c r="G2700" s="95"/>
      <c r="H2700" s="95"/>
      <c r="I2700" s="131">
        <f t="shared" si="397"/>
        <v>0</v>
      </c>
      <c r="J2700" s="95"/>
      <c r="K2700" s="95"/>
      <c r="L2700" s="95"/>
      <c r="M2700" s="131">
        <f t="shared" si="398"/>
        <v>0</v>
      </c>
      <c r="N2700" s="95"/>
      <c r="O2700" s="95"/>
      <c r="P2700" s="95"/>
      <c r="Q2700" s="55" t="e">
        <f t="shared" si="399"/>
        <v>#DIV/0!</v>
      </c>
      <c r="R2700" s="55" t="e">
        <f t="shared" si="400"/>
        <v>#DIV/0!</v>
      </c>
      <c r="S2700" s="55" t="e">
        <f t="shared" si="401"/>
        <v>#DIV/0!</v>
      </c>
      <c r="T2700" s="55" t="e">
        <f t="shared" si="402"/>
        <v>#DIV/0!</v>
      </c>
      <c r="U2700" s="33" t="e">
        <f>M2700/#REF!%</f>
        <v>#REF!</v>
      </c>
    </row>
    <row r="2701" spans="1:21" ht="41.4" hidden="1" x14ac:dyDescent="0.3">
      <c r="A2701" s="76"/>
      <c r="B2701" s="34" t="s">
        <v>215</v>
      </c>
      <c r="C2701" s="39" t="s">
        <v>290</v>
      </c>
      <c r="D2701" s="95"/>
      <c r="E2701" s="131">
        <f t="shared" si="396"/>
        <v>0</v>
      </c>
      <c r="F2701" s="95"/>
      <c r="G2701" s="95"/>
      <c r="H2701" s="95"/>
      <c r="I2701" s="131">
        <f t="shared" si="397"/>
        <v>0</v>
      </c>
      <c r="J2701" s="95"/>
      <c r="K2701" s="95"/>
      <c r="L2701" s="95"/>
      <c r="M2701" s="131">
        <f t="shared" si="398"/>
        <v>0</v>
      </c>
      <c r="N2701" s="95"/>
      <c r="O2701" s="95"/>
      <c r="P2701" s="95"/>
      <c r="Q2701" s="55" t="e">
        <f t="shared" si="399"/>
        <v>#DIV/0!</v>
      </c>
      <c r="R2701" s="55" t="e">
        <f t="shared" si="400"/>
        <v>#DIV/0!</v>
      </c>
      <c r="S2701" s="55" t="e">
        <f t="shared" si="401"/>
        <v>#DIV/0!</v>
      </c>
      <c r="T2701" s="55" t="e">
        <f t="shared" si="402"/>
        <v>#DIV/0!</v>
      </c>
      <c r="U2701" s="33" t="e">
        <f>M2701/#REF!%</f>
        <v>#REF!</v>
      </c>
    </row>
    <row r="2702" spans="1:21" ht="55.2" hidden="1" x14ac:dyDescent="0.3">
      <c r="A2702" s="76"/>
      <c r="B2702" s="34" t="s">
        <v>216</v>
      </c>
      <c r="C2702" s="39" t="s">
        <v>291</v>
      </c>
      <c r="D2702" s="95"/>
      <c r="E2702" s="131">
        <f t="shared" si="396"/>
        <v>0</v>
      </c>
      <c r="F2702" s="95"/>
      <c r="G2702" s="95"/>
      <c r="H2702" s="95"/>
      <c r="I2702" s="131">
        <f t="shared" si="397"/>
        <v>0</v>
      </c>
      <c r="J2702" s="95"/>
      <c r="K2702" s="95"/>
      <c r="L2702" s="95"/>
      <c r="M2702" s="131">
        <f t="shared" si="398"/>
        <v>0</v>
      </c>
      <c r="N2702" s="95"/>
      <c r="O2702" s="95"/>
      <c r="P2702" s="95"/>
      <c r="Q2702" s="55" t="e">
        <f t="shared" si="399"/>
        <v>#DIV/0!</v>
      </c>
      <c r="R2702" s="55" t="e">
        <f t="shared" si="400"/>
        <v>#DIV/0!</v>
      </c>
      <c r="S2702" s="55" t="e">
        <f t="shared" si="401"/>
        <v>#DIV/0!</v>
      </c>
      <c r="T2702" s="55" t="e">
        <f t="shared" si="402"/>
        <v>#DIV/0!</v>
      </c>
      <c r="U2702" s="33" t="e">
        <f>M2702/#REF!%</f>
        <v>#REF!</v>
      </c>
    </row>
    <row r="2703" spans="1:21" ht="27.6" hidden="1" x14ac:dyDescent="0.3">
      <c r="A2703" s="76"/>
      <c r="B2703" s="34" t="s">
        <v>217</v>
      </c>
      <c r="C2703" s="39" t="s">
        <v>292</v>
      </c>
      <c r="D2703" s="95"/>
      <c r="E2703" s="131">
        <f t="shared" si="396"/>
        <v>0</v>
      </c>
      <c r="F2703" s="95"/>
      <c r="G2703" s="95"/>
      <c r="H2703" s="95"/>
      <c r="I2703" s="131">
        <f t="shared" si="397"/>
        <v>0</v>
      </c>
      <c r="J2703" s="95"/>
      <c r="K2703" s="95"/>
      <c r="L2703" s="95"/>
      <c r="M2703" s="131">
        <f t="shared" si="398"/>
        <v>0</v>
      </c>
      <c r="N2703" s="95"/>
      <c r="O2703" s="95"/>
      <c r="P2703" s="95"/>
      <c r="Q2703" s="55" t="e">
        <f t="shared" si="399"/>
        <v>#DIV/0!</v>
      </c>
      <c r="R2703" s="55" t="e">
        <f t="shared" si="400"/>
        <v>#DIV/0!</v>
      </c>
      <c r="S2703" s="55" t="e">
        <f t="shared" si="401"/>
        <v>#DIV/0!</v>
      </c>
      <c r="T2703" s="55" t="e">
        <f t="shared" si="402"/>
        <v>#DIV/0!</v>
      </c>
      <c r="U2703" s="33" t="e">
        <f>M2703/#REF!%</f>
        <v>#REF!</v>
      </c>
    </row>
    <row r="2704" spans="1:21" ht="27.6" hidden="1" x14ac:dyDescent="0.3">
      <c r="A2704" s="76"/>
      <c r="B2704" s="34" t="s">
        <v>218</v>
      </c>
      <c r="C2704" s="39" t="s">
        <v>293</v>
      </c>
      <c r="D2704" s="95"/>
      <c r="E2704" s="131">
        <f t="shared" si="396"/>
        <v>0</v>
      </c>
      <c r="F2704" s="95"/>
      <c r="G2704" s="95"/>
      <c r="H2704" s="95"/>
      <c r="I2704" s="131">
        <f t="shared" si="397"/>
        <v>0</v>
      </c>
      <c r="J2704" s="95"/>
      <c r="K2704" s="95"/>
      <c r="L2704" s="95"/>
      <c r="M2704" s="131">
        <f t="shared" si="398"/>
        <v>0</v>
      </c>
      <c r="N2704" s="95"/>
      <c r="O2704" s="95"/>
      <c r="P2704" s="95"/>
      <c r="Q2704" s="55" t="e">
        <f t="shared" si="399"/>
        <v>#DIV/0!</v>
      </c>
      <c r="R2704" s="55" t="e">
        <f t="shared" si="400"/>
        <v>#DIV/0!</v>
      </c>
      <c r="S2704" s="55" t="e">
        <f t="shared" si="401"/>
        <v>#DIV/0!</v>
      </c>
      <c r="T2704" s="55" t="e">
        <f t="shared" si="402"/>
        <v>#DIV/0!</v>
      </c>
      <c r="U2704" s="33" t="e">
        <f>M2704/#REF!%</f>
        <v>#REF!</v>
      </c>
    </row>
    <row r="2705" spans="1:21" ht="27.6" hidden="1" x14ac:dyDescent="0.3">
      <c r="A2705" s="76"/>
      <c r="B2705" s="34" t="s">
        <v>219</v>
      </c>
      <c r="C2705" s="39" t="s">
        <v>294</v>
      </c>
      <c r="D2705" s="95"/>
      <c r="E2705" s="131">
        <f t="shared" si="396"/>
        <v>0</v>
      </c>
      <c r="F2705" s="95"/>
      <c r="G2705" s="95"/>
      <c r="H2705" s="95"/>
      <c r="I2705" s="131">
        <f t="shared" si="397"/>
        <v>0</v>
      </c>
      <c r="J2705" s="95"/>
      <c r="K2705" s="95"/>
      <c r="L2705" s="95"/>
      <c r="M2705" s="131">
        <f t="shared" si="398"/>
        <v>0</v>
      </c>
      <c r="N2705" s="95"/>
      <c r="O2705" s="95"/>
      <c r="P2705" s="95"/>
      <c r="Q2705" s="55" t="e">
        <f t="shared" si="399"/>
        <v>#DIV/0!</v>
      </c>
      <c r="R2705" s="55" t="e">
        <f t="shared" si="400"/>
        <v>#DIV/0!</v>
      </c>
      <c r="S2705" s="55" t="e">
        <f t="shared" si="401"/>
        <v>#DIV/0!</v>
      </c>
      <c r="T2705" s="55" t="e">
        <f t="shared" si="402"/>
        <v>#DIV/0!</v>
      </c>
      <c r="U2705" s="33" t="e">
        <f>M2705/#REF!%</f>
        <v>#REF!</v>
      </c>
    </row>
    <row r="2706" spans="1:21" ht="69" hidden="1" x14ac:dyDescent="0.3">
      <c r="A2706" s="76"/>
      <c r="B2706" s="34" t="s">
        <v>220</v>
      </c>
      <c r="C2706" s="39" t="s">
        <v>295</v>
      </c>
      <c r="D2706" s="95"/>
      <c r="E2706" s="131">
        <f t="shared" si="396"/>
        <v>0</v>
      </c>
      <c r="F2706" s="95"/>
      <c r="G2706" s="95"/>
      <c r="H2706" s="95"/>
      <c r="I2706" s="131">
        <f t="shared" si="397"/>
        <v>0</v>
      </c>
      <c r="J2706" s="95"/>
      <c r="K2706" s="95"/>
      <c r="L2706" s="95"/>
      <c r="M2706" s="131">
        <f t="shared" si="398"/>
        <v>0</v>
      </c>
      <c r="N2706" s="95"/>
      <c r="O2706" s="95"/>
      <c r="P2706" s="95"/>
      <c r="Q2706" s="55" t="e">
        <f t="shared" si="399"/>
        <v>#DIV/0!</v>
      </c>
      <c r="R2706" s="55" t="e">
        <f t="shared" si="400"/>
        <v>#DIV/0!</v>
      </c>
      <c r="S2706" s="55" t="e">
        <f t="shared" si="401"/>
        <v>#DIV/0!</v>
      </c>
      <c r="T2706" s="55" t="e">
        <f t="shared" si="402"/>
        <v>#DIV/0!</v>
      </c>
      <c r="U2706" s="33" t="e">
        <f>M2706/#REF!%</f>
        <v>#REF!</v>
      </c>
    </row>
    <row r="2707" spans="1:21" ht="27.6" hidden="1" x14ac:dyDescent="0.3">
      <c r="A2707" s="76"/>
      <c r="B2707" s="34" t="s">
        <v>221</v>
      </c>
      <c r="C2707" s="39" t="s">
        <v>296</v>
      </c>
      <c r="D2707" s="95"/>
      <c r="E2707" s="131">
        <f t="shared" si="396"/>
        <v>0</v>
      </c>
      <c r="F2707" s="95"/>
      <c r="G2707" s="95"/>
      <c r="H2707" s="95"/>
      <c r="I2707" s="131">
        <f t="shared" si="397"/>
        <v>0</v>
      </c>
      <c r="J2707" s="95"/>
      <c r="K2707" s="95"/>
      <c r="L2707" s="95"/>
      <c r="M2707" s="131">
        <f t="shared" si="398"/>
        <v>0</v>
      </c>
      <c r="N2707" s="95"/>
      <c r="O2707" s="95"/>
      <c r="P2707" s="95"/>
      <c r="Q2707" s="55" t="e">
        <f t="shared" si="399"/>
        <v>#DIV/0!</v>
      </c>
      <c r="R2707" s="55" t="e">
        <f t="shared" si="400"/>
        <v>#DIV/0!</v>
      </c>
      <c r="S2707" s="55" t="e">
        <f t="shared" si="401"/>
        <v>#DIV/0!</v>
      </c>
      <c r="T2707" s="55" t="e">
        <f t="shared" si="402"/>
        <v>#DIV/0!</v>
      </c>
      <c r="U2707" s="33" t="e">
        <f>M2707/#REF!%</f>
        <v>#REF!</v>
      </c>
    </row>
    <row r="2708" spans="1:21" ht="27.6" hidden="1" x14ac:dyDescent="0.3">
      <c r="A2708" s="76"/>
      <c r="B2708" s="34" t="s">
        <v>222</v>
      </c>
      <c r="C2708" s="38" t="s">
        <v>297</v>
      </c>
      <c r="D2708" s="95"/>
      <c r="E2708" s="131">
        <f t="shared" si="396"/>
        <v>0</v>
      </c>
      <c r="F2708" s="95"/>
      <c r="G2708" s="95"/>
      <c r="H2708" s="95"/>
      <c r="I2708" s="131">
        <f t="shared" si="397"/>
        <v>0</v>
      </c>
      <c r="J2708" s="95"/>
      <c r="K2708" s="95"/>
      <c r="L2708" s="95"/>
      <c r="M2708" s="131">
        <f t="shared" si="398"/>
        <v>0</v>
      </c>
      <c r="N2708" s="95"/>
      <c r="O2708" s="95"/>
      <c r="P2708" s="95"/>
      <c r="Q2708" s="55" t="e">
        <f t="shared" si="399"/>
        <v>#DIV/0!</v>
      </c>
      <c r="R2708" s="55" t="e">
        <f t="shared" si="400"/>
        <v>#DIV/0!</v>
      </c>
      <c r="S2708" s="55" t="e">
        <f t="shared" si="401"/>
        <v>#DIV/0!</v>
      </c>
      <c r="T2708" s="55" t="e">
        <f t="shared" si="402"/>
        <v>#DIV/0!</v>
      </c>
      <c r="U2708" s="33" t="e">
        <f>M2708/#REF!%</f>
        <v>#REF!</v>
      </c>
    </row>
    <row r="2709" spans="1:21" ht="13.8" hidden="1" x14ac:dyDescent="0.3">
      <c r="A2709" s="76"/>
      <c r="B2709" s="34" t="s">
        <v>223</v>
      </c>
      <c r="C2709" s="38" t="s">
        <v>298</v>
      </c>
      <c r="D2709" s="95"/>
      <c r="E2709" s="131">
        <f t="shared" si="396"/>
        <v>0</v>
      </c>
      <c r="F2709" s="95"/>
      <c r="G2709" s="95"/>
      <c r="H2709" s="95"/>
      <c r="I2709" s="131">
        <f t="shared" si="397"/>
        <v>0</v>
      </c>
      <c r="J2709" s="95"/>
      <c r="K2709" s="95"/>
      <c r="L2709" s="95"/>
      <c r="M2709" s="131">
        <f t="shared" si="398"/>
        <v>0</v>
      </c>
      <c r="N2709" s="95"/>
      <c r="O2709" s="95"/>
      <c r="P2709" s="95"/>
      <c r="Q2709" s="55" t="e">
        <f t="shared" si="399"/>
        <v>#DIV/0!</v>
      </c>
      <c r="R2709" s="55" t="e">
        <f t="shared" si="400"/>
        <v>#DIV/0!</v>
      </c>
      <c r="S2709" s="55" t="e">
        <f t="shared" si="401"/>
        <v>#DIV/0!</v>
      </c>
      <c r="T2709" s="55" t="e">
        <f t="shared" si="402"/>
        <v>#DIV/0!</v>
      </c>
      <c r="U2709" s="33" t="e">
        <f>M2709/#REF!%</f>
        <v>#REF!</v>
      </c>
    </row>
    <row r="2710" spans="1:21" ht="13.8" hidden="1" x14ac:dyDescent="0.3">
      <c r="A2710" s="76"/>
      <c r="B2710" s="34" t="s">
        <v>224</v>
      </c>
      <c r="C2710" s="38" t="s">
        <v>324</v>
      </c>
      <c r="D2710" s="95"/>
      <c r="E2710" s="131">
        <f t="shared" si="396"/>
        <v>0</v>
      </c>
      <c r="F2710" s="95"/>
      <c r="G2710" s="95"/>
      <c r="H2710" s="95"/>
      <c r="I2710" s="131">
        <f t="shared" si="397"/>
        <v>0</v>
      </c>
      <c r="J2710" s="95"/>
      <c r="K2710" s="95"/>
      <c r="L2710" s="95"/>
      <c r="M2710" s="131">
        <f t="shared" si="398"/>
        <v>0</v>
      </c>
      <c r="N2710" s="95"/>
      <c r="O2710" s="95"/>
      <c r="P2710" s="95"/>
      <c r="Q2710" s="55" t="e">
        <f t="shared" si="399"/>
        <v>#DIV/0!</v>
      </c>
      <c r="R2710" s="55" t="e">
        <f t="shared" si="400"/>
        <v>#DIV/0!</v>
      </c>
      <c r="S2710" s="55" t="e">
        <f t="shared" si="401"/>
        <v>#DIV/0!</v>
      </c>
      <c r="T2710" s="55" t="e">
        <f t="shared" si="402"/>
        <v>#DIV/0!</v>
      </c>
      <c r="U2710" s="33" t="e">
        <f>M2710/#REF!%</f>
        <v>#REF!</v>
      </c>
    </row>
    <row r="2711" spans="1:21" ht="55.2" hidden="1" x14ac:dyDescent="0.3">
      <c r="A2711" s="76"/>
      <c r="B2711" s="34" t="s">
        <v>225</v>
      </c>
      <c r="C2711" s="38" t="s">
        <v>325</v>
      </c>
      <c r="D2711" s="95"/>
      <c r="E2711" s="131">
        <f t="shared" si="396"/>
        <v>0</v>
      </c>
      <c r="F2711" s="95"/>
      <c r="G2711" s="95"/>
      <c r="H2711" s="95"/>
      <c r="I2711" s="131">
        <f t="shared" si="397"/>
        <v>0</v>
      </c>
      <c r="J2711" s="95"/>
      <c r="K2711" s="95"/>
      <c r="L2711" s="95"/>
      <c r="M2711" s="131">
        <f t="shared" si="398"/>
        <v>0</v>
      </c>
      <c r="N2711" s="95"/>
      <c r="O2711" s="95"/>
      <c r="P2711" s="95"/>
      <c r="Q2711" s="55" t="e">
        <f t="shared" si="399"/>
        <v>#DIV/0!</v>
      </c>
      <c r="R2711" s="55" t="e">
        <f t="shared" si="400"/>
        <v>#DIV/0!</v>
      </c>
      <c r="S2711" s="55" t="e">
        <f t="shared" si="401"/>
        <v>#DIV/0!</v>
      </c>
      <c r="T2711" s="55" t="e">
        <f t="shared" si="402"/>
        <v>#DIV/0!</v>
      </c>
      <c r="U2711" s="33" t="e">
        <f>M2711/#REF!%</f>
        <v>#REF!</v>
      </c>
    </row>
    <row r="2712" spans="1:21" ht="55.2" hidden="1" x14ac:dyDescent="0.3">
      <c r="A2712" s="76"/>
      <c r="B2712" s="34" t="s">
        <v>226</v>
      </c>
      <c r="C2712" s="38" t="s">
        <v>326</v>
      </c>
      <c r="D2712" s="95"/>
      <c r="E2712" s="131">
        <f t="shared" si="396"/>
        <v>0</v>
      </c>
      <c r="F2712" s="95"/>
      <c r="G2712" s="95"/>
      <c r="H2712" s="95"/>
      <c r="I2712" s="131">
        <f t="shared" si="397"/>
        <v>0</v>
      </c>
      <c r="J2712" s="95"/>
      <c r="K2712" s="95"/>
      <c r="L2712" s="95"/>
      <c r="M2712" s="131">
        <f t="shared" si="398"/>
        <v>0</v>
      </c>
      <c r="N2712" s="95"/>
      <c r="O2712" s="95"/>
      <c r="P2712" s="95"/>
      <c r="Q2712" s="55" t="e">
        <f t="shared" si="399"/>
        <v>#DIV/0!</v>
      </c>
      <c r="R2712" s="55" t="e">
        <f t="shared" si="400"/>
        <v>#DIV/0!</v>
      </c>
      <c r="S2712" s="55" t="e">
        <f t="shared" si="401"/>
        <v>#DIV/0!</v>
      </c>
      <c r="T2712" s="55" t="e">
        <f t="shared" si="402"/>
        <v>#DIV/0!</v>
      </c>
      <c r="U2712" s="33" t="e">
        <f>M2712/#REF!%</f>
        <v>#REF!</v>
      </c>
    </row>
    <row r="2713" spans="1:21" ht="41.4" hidden="1" x14ac:dyDescent="0.3">
      <c r="A2713" s="76"/>
      <c r="B2713" s="34" t="s">
        <v>227</v>
      </c>
      <c r="C2713" s="39" t="s">
        <v>327</v>
      </c>
      <c r="D2713" s="95"/>
      <c r="E2713" s="131">
        <f t="shared" ref="E2713:E2776" si="406">F2713+G2713</f>
        <v>0</v>
      </c>
      <c r="F2713" s="95"/>
      <c r="G2713" s="95"/>
      <c r="H2713" s="95"/>
      <c r="I2713" s="131">
        <f t="shared" ref="I2713:I2776" si="407">J2713+K2713</f>
        <v>0</v>
      </c>
      <c r="J2713" s="95"/>
      <c r="K2713" s="95"/>
      <c r="L2713" s="95"/>
      <c r="M2713" s="131">
        <f t="shared" ref="M2713:M2776" si="408">N2713+O2713</f>
        <v>0</v>
      </c>
      <c r="N2713" s="95"/>
      <c r="O2713" s="95"/>
      <c r="P2713" s="95"/>
      <c r="Q2713" s="55" t="e">
        <f t="shared" ref="Q2713:Q2776" si="409">M2713/I2713*100</f>
        <v>#DIV/0!</v>
      </c>
      <c r="R2713" s="55" t="e">
        <f t="shared" ref="R2713:R2776" si="410">N2713/J2713*100</f>
        <v>#DIV/0!</v>
      </c>
      <c r="S2713" s="55" t="e">
        <f t="shared" ref="S2713:S2776" si="411">O2713/K2713*100</f>
        <v>#DIV/0!</v>
      </c>
      <c r="T2713" s="55" t="e">
        <f t="shared" ref="T2713:T2776" si="412">P2713/L2713*100</f>
        <v>#DIV/0!</v>
      </c>
      <c r="U2713" s="33" t="e">
        <f>M2713/#REF!%</f>
        <v>#REF!</v>
      </c>
    </row>
    <row r="2714" spans="1:21" ht="27.6" hidden="1" x14ac:dyDescent="0.3">
      <c r="A2714" s="76"/>
      <c r="B2714" s="34" t="s">
        <v>228</v>
      </c>
      <c r="C2714" s="39" t="s">
        <v>328</v>
      </c>
      <c r="D2714" s="95"/>
      <c r="E2714" s="131">
        <f t="shared" si="406"/>
        <v>0</v>
      </c>
      <c r="F2714" s="95"/>
      <c r="G2714" s="95"/>
      <c r="H2714" s="95"/>
      <c r="I2714" s="131">
        <f t="shared" si="407"/>
        <v>0</v>
      </c>
      <c r="J2714" s="95"/>
      <c r="K2714" s="95"/>
      <c r="L2714" s="95"/>
      <c r="M2714" s="131">
        <f t="shared" si="408"/>
        <v>0</v>
      </c>
      <c r="N2714" s="95"/>
      <c r="O2714" s="95"/>
      <c r="P2714" s="95"/>
      <c r="Q2714" s="55" t="e">
        <f t="shared" si="409"/>
        <v>#DIV/0!</v>
      </c>
      <c r="R2714" s="55" t="e">
        <f t="shared" si="410"/>
        <v>#DIV/0!</v>
      </c>
      <c r="S2714" s="55" t="e">
        <f t="shared" si="411"/>
        <v>#DIV/0!</v>
      </c>
      <c r="T2714" s="55" t="e">
        <f t="shared" si="412"/>
        <v>#DIV/0!</v>
      </c>
      <c r="U2714" s="33" t="e">
        <f>M2714/#REF!%</f>
        <v>#REF!</v>
      </c>
    </row>
    <row r="2715" spans="1:21" ht="27.6" hidden="1" x14ac:dyDescent="0.3">
      <c r="A2715" s="76"/>
      <c r="B2715" s="34" t="s">
        <v>229</v>
      </c>
      <c r="C2715" s="39" t="s">
        <v>329</v>
      </c>
      <c r="D2715" s="95"/>
      <c r="E2715" s="131">
        <f t="shared" si="406"/>
        <v>0</v>
      </c>
      <c r="F2715" s="95"/>
      <c r="G2715" s="95"/>
      <c r="H2715" s="95"/>
      <c r="I2715" s="131">
        <f t="shared" si="407"/>
        <v>0</v>
      </c>
      <c r="J2715" s="95"/>
      <c r="K2715" s="95"/>
      <c r="L2715" s="95"/>
      <c r="M2715" s="131">
        <f t="shared" si="408"/>
        <v>0</v>
      </c>
      <c r="N2715" s="95"/>
      <c r="O2715" s="95"/>
      <c r="P2715" s="95"/>
      <c r="Q2715" s="55" t="e">
        <f t="shared" si="409"/>
        <v>#DIV/0!</v>
      </c>
      <c r="R2715" s="55" t="e">
        <f t="shared" si="410"/>
        <v>#DIV/0!</v>
      </c>
      <c r="S2715" s="55" t="e">
        <f t="shared" si="411"/>
        <v>#DIV/0!</v>
      </c>
      <c r="T2715" s="55" t="e">
        <f t="shared" si="412"/>
        <v>#DIV/0!</v>
      </c>
      <c r="U2715" s="33" t="e">
        <f>M2715/#REF!%</f>
        <v>#REF!</v>
      </c>
    </row>
    <row r="2716" spans="1:21" ht="55.2" hidden="1" x14ac:dyDescent="0.3">
      <c r="A2716" s="76"/>
      <c r="B2716" s="34" t="s">
        <v>230</v>
      </c>
      <c r="C2716" s="39" t="s">
        <v>330</v>
      </c>
      <c r="D2716" s="95"/>
      <c r="E2716" s="131">
        <f t="shared" si="406"/>
        <v>0</v>
      </c>
      <c r="F2716" s="95"/>
      <c r="G2716" s="95"/>
      <c r="H2716" s="95"/>
      <c r="I2716" s="131">
        <f t="shared" si="407"/>
        <v>0</v>
      </c>
      <c r="J2716" s="95"/>
      <c r="K2716" s="95"/>
      <c r="L2716" s="95"/>
      <c r="M2716" s="131">
        <f t="shared" si="408"/>
        <v>0</v>
      </c>
      <c r="N2716" s="95"/>
      <c r="O2716" s="95"/>
      <c r="P2716" s="95"/>
      <c r="Q2716" s="55" t="e">
        <f t="shared" si="409"/>
        <v>#DIV/0!</v>
      </c>
      <c r="R2716" s="55" t="e">
        <f t="shared" si="410"/>
        <v>#DIV/0!</v>
      </c>
      <c r="S2716" s="55" t="e">
        <f t="shared" si="411"/>
        <v>#DIV/0!</v>
      </c>
      <c r="T2716" s="55" t="e">
        <f t="shared" si="412"/>
        <v>#DIV/0!</v>
      </c>
      <c r="U2716" s="33" t="e">
        <f>M2716/#REF!%</f>
        <v>#REF!</v>
      </c>
    </row>
    <row r="2717" spans="1:21" ht="55.2" hidden="1" x14ac:dyDescent="0.3">
      <c r="A2717" s="76"/>
      <c r="B2717" s="34" t="s">
        <v>231</v>
      </c>
      <c r="C2717" s="39" t="s">
        <v>331</v>
      </c>
      <c r="D2717" s="95"/>
      <c r="E2717" s="131">
        <f t="shared" si="406"/>
        <v>0</v>
      </c>
      <c r="F2717" s="95"/>
      <c r="G2717" s="95"/>
      <c r="H2717" s="95"/>
      <c r="I2717" s="131">
        <f t="shared" si="407"/>
        <v>0</v>
      </c>
      <c r="J2717" s="95"/>
      <c r="K2717" s="95"/>
      <c r="L2717" s="95"/>
      <c r="M2717" s="131">
        <f t="shared" si="408"/>
        <v>0</v>
      </c>
      <c r="N2717" s="95"/>
      <c r="O2717" s="95"/>
      <c r="P2717" s="95"/>
      <c r="Q2717" s="55" t="e">
        <f t="shared" si="409"/>
        <v>#DIV/0!</v>
      </c>
      <c r="R2717" s="55" t="e">
        <f t="shared" si="410"/>
        <v>#DIV/0!</v>
      </c>
      <c r="S2717" s="55" t="e">
        <f t="shared" si="411"/>
        <v>#DIV/0!</v>
      </c>
      <c r="T2717" s="55" t="e">
        <f t="shared" si="412"/>
        <v>#DIV/0!</v>
      </c>
      <c r="U2717" s="33" t="e">
        <f>M2717/#REF!%</f>
        <v>#REF!</v>
      </c>
    </row>
    <row r="2718" spans="1:21" ht="82.8" hidden="1" x14ac:dyDescent="0.3">
      <c r="A2718" s="76"/>
      <c r="B2718" s="34" t="s">
        <v>232</v>
      </c>
      <c r="C2718" s="39" t="s">
        <v>332</v>
      </c>
      <c r="D2718" s="95"/>
      <c r="E2718" s="131">
        <f t="shared" si="406"/>
        <v>0</v>
      </c>
      <c r="F2718" s="95"/>
      <c r="G2718" s="95"/>
      <c r="H2718" s="95"/>
      <c r="I2718" s="131">
        <f t="shared" si="407"/>
        <v>0</v>
      </c>
      <c r="J2718" s="95"/>
      <c r="K2718" s="95"/>
      <c r="L2718" s="95"/>
      <c r="M2718" s="131">
        <f t="shared" si="408"/>
        <v>0</v>
      </c>
      <c r="N2718" s="95"/>
      <c r="O2718" s="95"/>
      <c r="P2718" s="95"/>
      <c r="Q2718" s="55" t="e">
        <f t="shared" si="409"/>
        <v>#DIV/0!</v>
      </c>
      <c r="R2718" s="55" t="e">
        <f t="shared" si="410"/>
        <v>#DIV/0!</v>
      </c>
      <c r="S2718" s="55" t="e">
        <f t="shared" si="411"/>
        <v>#DIV/0!</v>
      </c>
      <c r="T2718" s="55" t="e">
        <f t="shared" si="412"/>
        <v>#DIV/0!</v>
      </c>
      <c r="U2718" s="33" t="e">
        <f>M2718/#REF!%</f>
        <v>#REF!</v>
      </c>
    </row>
    <row r="2719" spans="1:21" ht="41.4" hidden="1" x14ac:dyDescent="0.3">
      <c r="A2719" s="76"/>
      <c r="B2719" s="34" t="s">
        <v>233</v>
      </c>
      <c r="C2719" s="38" t="s">
        <v>333</v>
      </c>
      <c r="D2719" s="95"/>
      <c r="E2719" s="131">
        <f t="shared" si="406"/>
        <v>0</v>
      </c>
      <c r="F2719" s="95"/>
      <c r="G2719" s="95"/>
      <c r="H2719" s="95"/>
      <c r="I2719" s="131">
        <f t="shared" si="407"/>
        <v>0</v>
      </c>
      <c r="J2719" s="95"/>
      <c r="K2719" s="95"/>
      <c r="L2719" s="95"/>
      <c r="M2719" s="131">
        <f t="shared" si="408"/>
        <v>0</v>
      </c>
      <c r="N2719" s="95"/>
      <c r="O2719" s="95"/>
      <c r="P2719" s="95"/>
      <c r="Q2719" s="55" t="e">
        <f t="shared" si="409"/>
        <v>#DIV/0!</v>
      </c>
      <c r="R2719" s="55" t="e">
        <f t="shared" si="410"/>
        <v>#DIV/0!</v>
      </c>
      <c r="S2719" s="55" t="e">
        <f t="shared" si="411"/>
        <v>#DIV/0!</v>
      </c>
      <c r="T2719" s="55" t="e">
        <f t="shared" si="412"/>
        <v>#DIV/0!</v>
      </c>
      <c r="U2719" s="33" t="e">
        <f>M2719/#REF!%</f>
        <v>#REF!</v>
      </c>
    </row>
    <row r="2720" spans="1:21" ht="41.4" hidden="1" x14ac:dyDescent="0.3">
      <c r="A2720" s="76"/>
      <c r="B2720" s="34" t="s">
        <v>234</v>
      </c>
      <c r="C2720" s="38" t="s">
        <v>334</v>
      </c>
      <c r="D2720" s="95"/>
      <c r="E2720" s="131">
        <f t="shared" si="406"/>
        <v>0</v>
      </c>
      <c r="F2720" s="95"/>
      <c r="G2720" s="95"/>
      <c r="H2720" s="95"/>
      <c r="I2720" s="131">
        <f t="shared" si="407"/>
        <v>0</v>
      </c>
      <c r="J2720" s="95"/>
      <c r="K2720" s="95"/>
      <c r="L2720" s="95"/>
      <c r="M2720" s="131">
        <f t="shared" si="408"/>
        <v>0</v>
      </c>
      <c r="N2720" s="95"/>
      <c r="O2720" s="95"/>
      <c r="P2720" s="95"/>
      <c r="Q2720" s="55" t="e">
        <f t="shared" si="409"/>
        <v>#DIV/0!</v>
      </c>
      <c r="R2720" s="55" t="e">
        <f t="shared" si="410"/>
        <v>#DIV/0!</v>
      </c>
      <c r="S2720" s="55" t="e">
        <f t="shared" si="411"/>
        <v>#DIV/0!</v>
      </c>
      <c r="T2720" s="55" t="e">
        <f t="shared" si="412"/>
        <v>#DIV/0!</v>
      </c>
      <c r="U2720" s="33" t="e">
        <f>M2720/#REF!%</f>
        <v>#REF!</v>
      </c>
    </row>
    <row r="2721" spans="1:21" ht="27.6" hidden="1" x14ac:dyDescent="0.3">
      <c r="A2721" s="76"/>
      <c r="B2721" s="34" t="s">
        <v>235</v>
      </c>
      <c r="C2721" s="39" t="s">
        <v>335</v>
      </c>
      <c r="D2721" s="95"/>
      <c r="E2721" s="131">
        <f t="shared" si="406"/>
        <v>0</v>
      </c>
      <c r="F2721" s="95"/>
      <c r="G2721" s="95"/>
      <c r="H2721" s="95"/>
      <c r="I2721" s="131">
        <f t="shared" si="407"/>
        <v>0</v>
      </c>
      <c r="J2721" s="95"/>
      <c r="K2721" s="95"/>
      <c r="L2721" s="95"/>
      <c r="M2721" s="131">
        <f t="shared" si="408"/>
        <v>0</v>
      </c>
      <c r="N2721" s="95"/>
      <c r="O2721" s="95"/>
      <c r="P2721" s="95"/>
      <c r="Q2721" s="55" t="e">
        <f t="shared" si="409"/>
        <v>#DIV/0!</v>
      </c>
      <c r="R2721" s="55" t="e">
        <f t="shared" si="410"/>
        <v>#DIV/0!</v>
      </c>
      <c r="S2721" s="55" t="e">
        <f t="shared" si="411"/>
        <v>#DIV/0!</v>
      </c>
      <c r="T2721" s="55" t="e">
        <f t="shared" si="412"/>
        <v>#DIV/0!</v>
      </c>
      <c r="U2721" s="33" t="e">
        <f>M2721/#REF!%</f>
        <v>#REF!</v>
      </c>
    </row>
    <row r="2722" spans="1:21" ht="55.2" hidden="1" x14ac:dyDescent="0.3">
      <c r="A2722" s="76"/>
      <c r="B2722" s="34" t="s">
        <v>236</v>
      </c>
      <c r="C2722" s="39" t="s">
        <v>336</v>
      </c>
      <c r="D2722" s="95"/>
      <c r="E2722" s="131">
        <f t="shared" si="406"/>
        <v>0</v>
      </c>
      <c r="F2722" s="95"/>
      <c r="G2722" s="95"/>
      <c r="H2722" s="95"/>
      <c r="I2722" s="131">
        <f t="shared" si="407"/>
        <v>0</v>
      </c>
      <c r="J2722" s="95"/>
      <c r="K2722" s="95"/>
      <c r="L2722" s="95"/>
      <c r="M2722" s="131">
        <f t="shared" si="408"/>
        <v>0</v>
      </c>
      <c r="N2722" s="95"/>
      <c r="O2722" s="95"/>
      <c r="P2722" s="95"/>
      <c r="Q2722" s="55" t="e">
        <f t="shared" si="409"/>
        <v>#DIV/0!</v>
      </c>
      <c r="R2722" s="55" t="e">
        <f t="shared" si="410"/>
        <v>#DIV/0!</v>
      </c>
      <c r="S2722" s="55" t="e">
        <f t="shared" si="411"/>
        <v>#DIV/0!</v>
      </c>
      <c r="T2722" s="55" t="e">
        <f t="shared" si="412"/>
        <v>#DIV/0!</v>
      </c>
      <c r="U2722" s="33" t="e">
        <f>M2722/#REF!%</f>
        <v>#REF!</v>
      </c>
    </row>
    <row r="2723" spans="1:21" ht="27.6" hidden="1" x14ac:dyDescent="0.3">
      <c r="A2723" s="76"/>
      <c r="B2723" s="34" t="s">
        <v>237</v>
      </c>
      <c r="C2723" s="39" t="s">
        <v>337</v>
      </c>
      <c r="D2723" s="95"/>
      <c r="E2723" s="131">
        <f t="shared" si="406"/>
        <v>0</v>
      </c>
      <c r="F2723" s="95"/>
      <c r="G2723" s="95"/>
      <c r="H2723" s="95"/>
      <c r="I2723" s="131">
        <f t="shared" si="407"/>
        <v>0</v>
      </c>
      <c r="J2723" s="95"/>
      <c r="K2723" s="95"/>
      <c r="L2723" s="95"/>
      <c r="M2723" s="131">
        <f t="shared" si="408"/>
        <v>0</v>
      </c>
      <c r="N2723" s="95"/>
      <c r="O2723" s="95"/>
      <c r="P2723" s="95"/>
      <c r="Q2723" s="55" t="e">
        <f t="shared" si="409"/>
        <v>#DIV/0!</v>
      </c>
      <c r="R2723" s="55" t="e">
        <f t="shared" si="410"/>
        <v>#DIV/0!</v>
      </c>
      <c r="S2723" s="55" t="e">
        <f t="shared" si="411"/>
        <v>#DIV/0!</v>
      </c>
      <c r="T2723" s="55" t="e">
        <f t="shared" si="412"/>
        <v>#DIV/0!</v>
      </c>
      <c r="U2723" s="33" t="e">
        <f>M2723/#REF!%</f>
        <v>#REF!</v>
      </c>
    </row>
    <row r="2724" spans="1:21" ht="82.8" hidden="1" x14ac:dyDescent="0.3">
      <c r="A2724" s="76"/>
      <c r="B2724" s="34" t="s">
        <v>238</v>
      </c>
      <c r="C2724" s="39" t="s">
        <v>338</v>
      </c>
      <c r="D2724" s="95"/>
      <c r="E2724" s="131">
        <f t="shared" si="406"/>
        <v>0</v>
      </c>
      <c r="F2724" s="95"/>
      <c r="G2724" s="95"/>
      <c r="H2724" s="95"/>
      <c r="I2724" s="131">
        <f t="shared" si="407"/>
        <v>0</v>
      </c>
      <c r="J2724" s="95"/>
      <c r="K2724" s="95"/>
      <c r="L2724" s="95"/>
      <c r="M2724" s="131">
        <f t="shared" si="408"/>
        <v>0</v>
      </c>
      <c r="N2724" s="95"/>
      <c r="O2724" s="95"/>
      <c r="P2724" s="95"/>
      <c r="Q2724" s="55" t="e">
        <f t="shared" si="409"/>
        <v>#DIV/0!</v>
      </c>
      <c r="R2724" s="55" t="e">
        <f t="shared" si="410"/>
        <v>#DIV/0!</v>
      </c>
      <c r="S2724" s="55" t="e">
        <f t="shared" si="411"/>
        <v>#DIV/0!</v>
      </c>
      <c r="T2724" s="55" t="e">
        <f t="shared" si="412"/>
        <v>#DIV/0!</v>
      </c>
      <c r="U2724" s="33" t="e">
        <f>M2724/#REF!%</f>
        <v>#REF!</v>
      </c>
    </row>
    <row r="2725" spans="1:21" ht="27.6" hidden="1" x14ac:dyDescent="0.3">
      <c r="A2725" s="76"/>
      <c r="B2725" s="34" t="s">
        <v>239</v>
      </c>
      <c r="C2725" s="39" t="s">
        <v>339</v>
      </c>
      <c r="D2725" s="95"/>
      <c r="E2725" s="131">
        <f t="shared" si="406"/>
        <v>0</v>
      </c>
      <c r="F2725" s="95"/>
      <c r="G2725" s="95"/>
      <c r="H2725" s="95"/>
      <c r="I2725" s="131">
        <f t="shared" si="407"/>
        <v>0</v>
      </c>
      <c r="J2725" s="95"/>
      <c r="K2725" s="95"/>
      <c r="L2725" s="95"/>
      <c r="M2725" s="131">
        <f t="shared" si="408"/>
        <v>0</v>
      </c>
      <c r="N2725" s="95"/>
      <c r="O2725" s="95"/>
      <c r="P2725" s="95"/>
      <c r="Q2725" s="55" t="e">
        <f t="shared" si="409"/>
        <v>#DIV/0!</v>
      </c>
      <c r="R2725" s="55" t="e">
        <f t="shared" si="410"/>
        <v>#DIV/0!</v>
      </c>
      <c r="S2725" s="55" t="e">
        <f t="shared" si="411"/>
        <v>#DIV/0!</v>
      </c>
      <c r="T2725" s="55" t="e">
        <f t="shared" si="412"/>
        <v>#DIV/0!</v>
      </c>
      <c r="U2725" s="33" t="e">
        <f>M2725/#REF!%</f>
        <v>#REF!</v>
      </c>
    </row>
    <row r="2726" spans="1:21" ht="82.8" hidden="1" x14ac:dyDescent="0.3">
      <c r="A2726" s="76"/>
      <c r="B2726" s="34" t="s">
        <v>240</v>
      </c>
      <c r="C2726" s="39" t="s">
        <v>340</v>
      </c>
      <c r="D2726" s="95"/>
      <c r="E2726" s="131">
        <f t="shared" si="406"/>
        <v>0</v>
      </c>
      <c r="F2726" s="95"/>
      <c r="G2726" s="95"/>
      <c r="H2726" s="95"/>
      <c r="I2726" s="131">
        <f t="shared" si="407"/>
        <v>0</v>
      </c>
      <c r="J2726" s="95"/>
      <c r="K2726" s="95"/>
      <c r="L2726" s="95"/>
      <c r="M2726" s="131">
        <f t="shared" si="408"/>
        <v>0</v>
      </c>
      <c r="N2726" s="95"/>
      <c r="O2726" s="95"/>
      <c r="P2726" s="95"/>
      <c r="Q2726" s="55" t="e">
        <f t="shared" si="409"/>
        <v>#DIV/0!</v>
      </c>
      <c r="R2726" s="55" t="e">
        <f t="shared" si="410"/>
        <v>#DIV/0!</v>
      </c>
      <c r="S2726" s="55" t="e">
        <f t="shared" si="411"/>
        <v>#DIV/0!</v>
      </c>
      <c r="T2726" s="55" t="e">
        <f t="shared" si="412"/>
        <v>#DIV/0!</v>
      </c>
      <c r="U2726" s="33" t="e">
        <f>M2726/#REF!%</f>
        <v>#REF!</v>
      </c>
    </row>
    <row r="2727" spans="1:21" ht="27.6" hidden="1" x14ac:dyDescent="0.3">
      <c r="A2727" s="76"/>
      <c r="B2727" s="34" t="s">
        <v>241</v>
      </c>
      <c r="C2727" s="39" t="s">
        <v>341</v>
      </c>
      <c r="D2727" s="95"/>
      <c r="E2727" s="131">
        <f t="shared" si="406"/>
        <v>0</v>
      </c>
      <c r="F2727" s="95"/>
      <c r="G2727" s="95"/>
      <c r="H2727" s="95"/>
      <c r="I2727" s="131">
        <f t="shared" si="407"/>
        <v>0</v>
      </c>
      <c r="J2727" s="95"/>
      <c r="K2727" s="95"/>
      <c r="L2727" s="95"/>
      <c r="M2727" s="131">
        <f t="shared" si="408"/>
        <v>0</v>
      </c>
      <c r="N2727" s="95"/>
      <c r="O2727" s="95"/>
      <c r="P2727" s="95"/>
      <c r="Q2727" s="55" t="e">
        <f t="shared" si="409"/>
        <v>#DIV/0!</v>
      </c>
      <c r="R2727" s="55" t="e">
        <f t="shared" si="410"/>
        <v>#DIV/0!</v>
      </c>
      <c r="S2727" s="55" t="e">
        <f t="shared" si="411"/>
        <v>#DIV/0!</v>
      </c>
      <c r="T2727" s="55" t="e">
        <f t="shared" si="412"/>
        <v>#DIV/0!</v>
      </c>
      <c r="U2727" s="33" t="e">
        <f>M2727/#REF!%</f>
        <v>#REF!</v>
      </c>
    </row>
    <row r="2728" spans="1:21" ht="27.6" hidden="1" x14ac:dyDescent="0.3">
      <c r="A2728" s="76"/>
      <c r="B2728" s="34" t="s">
        <v>242</v>
      </c>
      <c r="C2728" s="39" t="s">
        <v>342</v>
      </c>
      <c r="D2728" s="95"/>
      <c r="E2728" s="131">
        <f t="shared" si="406"/>
        <v>0</v>
      </c>
      <c r="F2728" s="95"/>
      <c r="G2728" s="95"/>
      <c r="H2728" s="95"/>
      <c r="I2728" s="131">
        <f t="shared" si="407"/>
        <v>0</v>
      </c>
      <c r="J2728" s="95"/>
      <c r="K2728" s="95"/>
      <c r="L2728" s="95"/>
      <c r="M2728" s="131">
        <f t="shared" si="408"/>
        <v>0</v>
      </c>
      <c r="N2728" s="95"/>
      <c r="O2728" s="95"/>
      <c r="P2728" s="95"/>
      <c r="Q2728" s="55" t="e">
        <f t="shared" si="409"/>
        <v>#DIV/0!</v>
      </c>
      <c r="R2728" s="55" t="e">
        <f t="shared" si="410"/>
        <v>#DIV/0!</v>
      </c>
      <c r="S2728" s="55" t="e">
        <f t="shared" si="411"/>
        <v>#DIV/0!</v>
      </c>
      <c r="T2728" s="55" t="e">
        <f t="shared" si="412"/>
        <v>#DIV/0!</v>
      </c>
      <c r="U2728" s="33" t="e">
        <f>M2728/#REF!%</f>
        <v>#REF!</v>
      </c>
    </row>
    <row r="2729" spans="1:21" ht="27.6" hidden="1" x14ac:dyDescent="0.3">
      <c r="A2729" s="76"/>
      <c r="B2729" s="34" t="s">
        <v>243</v>
      </c>
      <c r="C2729" s="39" t="s">
        <v>343</v>
      </c>
      <c r="D2729" s="95"/>
      <c r="E2729" s="131">
        <f t="shared" si="406"/>
        <v>0</v>
      </c>
      <c r="F2729" s="95"/>
      <c r="G2729" s="95"/>
      <c r="H2729" s="95"/>
      <c r="I2729" s="131">
        <f t="shared" si="407"/>
        <v>0</v>
      </c>
      <c r="J2729" s="95"/>
      <c r="K2729" s="95"/>
      <c r="L2729" s="95"/>
      <c r="M2729" s="131">
        <f t="shared" si="408"/>
        <v>0</v>
      </c>
      <c r="N2729" s="95"/>
      <c r="O2729" s="95"/>
      <c r="P2729" s="95"/>
      <c r="Q2729" s="55" t="e">
        <f t="shared" si="409"/>
        <v>#DIV/0!</v>
      </c>
      <c r="R2729" s="55" t="e">
        <f t="shared" si="410"/>
        <v>#DIV/0!</v>
      </c>
      <c r="S2729" s="55" t="e">
        <f t="shared" si="411"/>
        <v>#DIV/0!</v>
      </c>
      <c r="T2729" s="55" t="e">
        <f t="shared" si="412"/>
        <v>#DIV/0!</v>
      </c>
      <c r="U2729" s="33" t="e">
        <f>M2729/#REF!%</f>
        <v>#REF!</v>
      </c>
    </row>
    <row r="2730" spans="1:21" ht="27.6" hidden="1" x14ac:dyDescent="0.3">
      <c r="A2730" s="76"/>
      <c r="B2730" s="34" t="s">
        <v>244</v>
      </c>
      <c r="C2730" s="39" t="s">
        <v>344</v>
      </c>
      <c r="D2730" s="95"/>
      <c r="E2730" s="131">
        <f t="shared" si="406"/>
        <v>0</v>
      </c>
      <c r="F2730" s="95"/>
      <c r="G2730" s="95"/>
      <c r="H2730" s="95"/>
      <c r="I2730" s="131">
        <f t="shared" si="407"/>
        <v>0</v>
      </c>
      <c r="J2730" s="95"/>
      <c r="K2730" s="95"/>
      <c r="L2730" s="95"/>
      <c r="M2730" s="131">
        <f t="shared" si="408"/>
        <v>0</v>
      </c>
      <c r="N2730" s="95"/>
      <c r="O2730" s="95"/>
      <c r="P2730" s="95"/>
      <c r="Q2730" s="55" t="e">
        <f t="shared" si="409"/>
        <v>#DIV/0!</v>
      </c>
      <c r="R2730" s="55" t="e">
        <f t="shared" si="410"/>
        <v>#DIV/0!</v>
      </c>
      <c r="S2730" s="55" t="e">
        <f t="shared" si="411"/>
        <v>#DIV/0!</v>
      </c>
      <c r="T2730" s="55" t="e">
        <f t="shared" si="412"/>
        <v>#DIV/0!</v>
      </c>
      <c r="U2730" s="33" t="e">
        <f>M2730/#REF!%</f>
        <v>#REF!</v>
      </c>
    </row>
    <row r="2731" spans="1:21" ht="27.6" hidden="1" x14ac:dyDescent="0.3">
      <c r="A2731" s="76"/>
      <c r="B2731" s="34" t="s">
        <v>245</v>
      </c>
      <c r="C2731" s="39" t="s">
        <v>345</v>
      </c>
      <c r="D2731" s="95"/>
      <c r="E2731" s="131">
        <f t="shared" si="406"/>
        <v>0</v>
      </c>
      <c r="F2731" s="95"/>
      <c r="G2731" s="95"/>
      <c r="H2731" s="95"/>
      <c r="I2731" s="131">
        <f t="shared" si="407"/>
        <v>0</v>
      </c>
      <c r="J2731" s="95"/>
      <c r="K2731" s="95"/>
      <c r="L2731" s="95"/>
      <c r="M2731" s="131">
        <f t="shared" si="408"/>
        <v>0</v>
      </c>
      <c r="N2731" s="95"/>
      <c r="O2731" s="95"/>
      <c r="P2731" s="95"/>
      <c r="Q2731" s="55" t="e">
        <f t="shared" si="409"/>
        <v>#DIV/0!</v>
      </c>
      <c r="R2731" s="55" t="e">
        <f t="shared" si="410"/>
        <v>#DIV/0!</v>
      </c>
      <c r="S2731" s="55" t="e">
        <f t="shared" si="411"/>
        <v>#DIV/0!</v>
      </c>
      <c r="T2731" s="55" t="e">
        <f t="shared" si="412"/>
        <v>#DIV/0!</v>
      </c>
      <c r="U2731" s="33" t="e">
        <f>M2731/#REF!%</f>
        <v>#REF!</v>
      </c>
    </row>
    <row r="2732" spans="1:21" ht="69" hidden="1" x14ac:dyDescent="0.3">
      <c r="A2732" s="76"/>
      <c r="B2732" s="34" t="s">
        <v>246</v>
      </c>
      <c r="C2732" s="39" t="s">
        <v>346</v>
      </c>
      <c r="D2732" s="95"/>
      <c r="E2732" s="131">
        <f t="shared" si="406"/>
        <v>0</v>
      </c>
      <c r="F2732" s="95"/>
      <c r="G2732" s="95"/>
      <c r="H2732" s="95"/>
      <c r="I2732" s="131">
        <f t="shared" si="407"/>
        <v>0</v>
      </c>
      <c r="J2732" s="95"/>
      <c r="K2732" s="95"/>
      <c r="L2732" s="95"/>
      <c r="M2732" s="131">
        <f t="shared" si="408"/>
        <v>0</v>
      </c>
      <c r="N2732" s="95"/>
      <c r="O2732" s="95"/>
      <c r="P2732" s="95"/>
      <c r="Q2732" s="55" t="e">
        <f t="shared" si="409"/>
        <v>#DIV/0!</v>
      </c>
      <c r="R2732" s="55" t="e">
        <f t="shared" si="410"/>
        <v>#DIV/0!</v>
      </c>
      <c r="S2732" s="55" t="e">
        <f t="shared" si="411"/>
        <v>#DIV/0!</v>
      </c>
      <c r="T2732" s="55" t="e">
        <f t="shared" si="412"/>
        <v>#DIV/0!</v>
      </c>
      <c r="U2732" s="33" t="e">
        <f>M2732/#REF!%</f>
        <v>#REF!</v>
      </c>
    </row>
    <row r="2733" spans="1:21" ht="13.8" x14ac:dyDescent="0.3">
      <c r="A2733" s="76"/>
      <c r="B2733" s="34" t="s">
        <v>247</v>
      </c>
      <c r="C2733" s="37" t="s">
        <v>44</v>
      </c>
      <c r="D2733" s="95">
        <v>249.8</v>
      </c>
      <c r="E2733" s="131">
        <f t="shared" si="406"/>
        <v>241.71299999999999</v>
      </c>
      <c r="F2733" s="95">
        <v>241.71299999999999</v>
      </c>
      <c r="G2733" s="95"/>
      <c r="H2733" s="95"/>
      <c r="I2733" s="131">
        <f t="shared" si="407"/>
        <v>130.81299999999999</v>
      </c>
      <c r="J2733" s="95">
        <v>130.81299999999999</v>
      </c>
      <c r="K2733" s="95"/>
      <c r="L2733" s="95"/>
      <c r="M2733" s="131">
        <f t="shared" si="408"/>
        <v>113.50897999999999</v>
      </c>
      <c r="N2733" s="95">
        <v>113.50897999999999</v>
      </c>
      <c r="O2733" s="95"/>
      <c r="P2733" s="95"/>
      <c r="Q2733" s="55">
        <f t="shared" si="409"/>
        <v>86.771941626596742</v>
      </c>
      <c r="R2733" s="55">
        <f t="shared" si="410"/>
        <v>86.771941626596742</v>
      </c>
      <c r="S2733" s="55" t="e">
        <f t="shared" si="411"/>
        <v>#DIV/0!</v>
      </c>
      <c r="T2733" s="55" t="e">
        <f t="shared" si="412"/>
        <v>#DIV/0!</v>
      </c>
      <c r="U2733" s="33" t="e">
        <f>M2733/#REF!%</f>
        <v>#REF!</v>
      </c>
    </row>
    <row r="2734" spans="1:21" ht="13.8" x14ac:dyDescent="0.3">
      <c r="A2734" s="76"/>
      <c r="B2734" s="34" t="s">
        <v>261</v>
      </c>
      <c r="C2734" s="37" t="s">
        <v>46</v>
      </c>
      <c r="D2734" s="95"/>
      <c r="E2734" s="131">
        <f t="shared" si="406"/>
        <v>0</v>
      </c>
      <c r="F2734" s="95"/>
      <c r="G2734" s="95"/>
      <c r="H2734" s="95"/>
      <c r="I2734" s="131">
        <f t="shared" si="407"/>
        <v>0</v>
      </c>
      <c r="J2734" s="95"/>
      <c r="K2734" s="95"/>
      <c r="L2734" s="95"/>
      <c r="M2734" s="131">
        <f t="shared" si="408"/>
        <v>0</v>
      </c>
      <c r="N2734" s="95"/>
      <c r="O2734" s="95"/>
      <c r="P2734" s="95"/>
      <c r="Q2734" s="55" t="e">
        <f t="shared" si="409"/>
        <v>#DIV/0!</v>
      </c>
      <c r="R2734" s="55" t="e">
        <f t="shared" si="410"/>
        <v>#DIV/0!</v>
      </c>
      <c r="S2734" s="55" t="e">
        <f t="shared" si="411"/>
        <v>#DIV/0!</v>
      </c>
      <c r="T2734" s="55" t="e">
        <f t="shared" si="412"/>
        <v>#DIV/0!</v>
      </c>
      <c r="U2734" s="33" t="e">
        <f>M2734/#REF!%</f>
        <v>#REF!</v>
      </c>
    </row>
    <row r="2735" spans="1:21" ht="27.6" x14ac:dyDescent="0.3">
      <c r="A2735" s="76"/>
      <c r="B2735" s="34" t="s">
        <v>145</v>
      </c>
      <c r="C2735" s="36" t="s">
        <v>9</v>
      </c>
      <c r="D2735" s="95"/>
      <c r="E2735" s="131">
        <f t="shared" si="406"/>
        <v>8.0869999999999997</v>
      </c>
      <c r="F2735" s="95">
        <v>8.0869999999999997</v>
      </c>
      <c r="G2735" s="95"/>
      <c r="H2735" s="95"/>
      <c r="I2735" s="131">
        <f t="shared" si="407"/>
        <v>8.0869999999999997</v>
      </c>
      <c r="J2735" s="95">
        <v>8.0869999999999997</v>
      </c>
      <c r="K2735" s="95"/>
      <c r="L2735" s="95"/>
      <c r="M2735" s="131">
        <f t="shared" si="408"/>
        <v>8.0869999999999997</v>
      </c>
      <c r="N2735" s="95">
        <v>8.0869999999999997</v>
      </c>
      <c r="O2735" s="95"/>
      <c r="P2735" s="95"/>
      <c r="Q2735" s="55">
        <f t="shared" si="409"/>
        <v>100</v>
      </c>
      <c r="R2735" s="55">
        <f t="shared" si="410"/>
        <v>100</v>
      </c>
      <c r="S2735" s="55" t="e">
        <f t="shared" si="411"/>
        <v>#DIV/0!</v>
      </c>
      <c r="T2735" s="55" t="e">
        <f t="shared" si="412"/>
        <v>#DIV/0!</v>
      </c>
      <c r="U2735" s="33" t="e">
        <f>M2735/#REF!%</f>
        <v>#REF!</v>
      </c>
    </row>
    <row r="2736" spans="1:21" ht="27.6" hidden="1" x14ac:dyDescent="0.3">
      <c r="A2736" s="76"/>
      <c r="B2736" s="34" t="s">
        <v>146</v>
      </c>
      <c r="C2736" s="36" t="s">
        <v>359</v>
      </c>
      <c r="D2736" s="95"/>
      <c r="E2736" s="131">
        <f t="shared" si="406"/>
        <v>0</v>
      </c>
      <c r="F2736" s="95"/>
      <c r="G2736" s="95"/>
      <c r="H2736" s="95"/>
      <c r="I2736" s="131">
        <f t="shared" si="407"/>
        <v>0</v>
      </c>
      <c r="J2736" s="95"/>
      <c r="K2736" s="95"/>
      <c r="L2736" s="95"/>
      <c r="M2736" s="131">
        <f t="shared" si="408"/>
        <v>0</v>
      </c>
      <c r="N2736" s="95"/>
      <c r="O2736" s="95"/>
      <c r="P2736" s="95"/>
      <c r="Q2736" s="55" t="e">
        <f t="shared" si="409"/>
        <v>#DIV/0!</v>
      </c>
      <c r="R2736" s="55" t="e">
        <f t="shared" si="410"/>
        <v>#DIV/0!</v>
      </c>
      <c r="S2736" s="55" t="e">
        <f t="shared" si="411"/>
        <v>#DIV/0!</v>
      </c>
      <c r="T2736" s="55" t="e">
        <f t="shared" si="412"/>
        <v>#DIV/0!</v>
      </c>
      <c r="U2736" s="33" t="e">
        <f>M2736/#REF!%</f>
        <v>#REF!</v>
      </c>
    </row>
    <row r="2737" spans="1:21" ht="27.6" hidden="1" x14ac:dyDescent="0.3">
      <c r="A2737" s="76"/>
      <c r="B2737" s="34" t="s">
        <v>266</v>
      </c>
      <c r="C2737" s="36" t="s">
        <v>359</v>
      </c>
      <c r="D2737" s="95"/>
      <c r="E2737" s="131">
        <f t="shared" si="406"/>
        <v>0</v>
      </c>
      <c r="F2737" s="95"/>
      <c r="G2737" s="95"/>
      <c r="H2737" s="95"/>
      <c r="I2737" s="131">
        <f t="shared" si="407"/>
        <v>0</v>
      </c>
      <c r="J2737" s="95"/>
      <c r="K2737" s="95"/>
      <c r="L2737" s="95"/>
      <c r="M2737" s="131">
        <f t="shared" si="408"/>
        <v>0</v>
      </c>
      <c r="N2737" s="95"/>
      <c r="O2737" s="95"/>
      <c r="P2737" s="95"/>
      <c r="Q2737" s="55" t="e">
        <f t="shared" si="409"/>
        <v>#DIV/0!</v>
      </c>
      <c r="R2737" s="55" t="e">
        <f t="shared" si="410"/>
        <v>#DIV/0!</v>
      </c>
      <c r="S2737" s="55" t="e">
        <f t="shared" si="411"/>
        <v>#DIV/0!</v>
      </c>
      <c r="T2737" s="55" t="e">
        <f t="shared" si="412"/>
        <v>#DIV/0!</v>
      </c>
      <c r="U2737" s="33" t="e">
        <f>M2737/#REF!%</f>
        <v>#REF!</v>
      </c>
    </row>
    <row r="2738" spans="1:21" ht="27.6" hidden="1" x14ac:dyDescent="0.3">
      <c r="A2738" s="76"/>
      <c r="B2738" s="34" t="s">
        <v>267</v>
      </c>
      <c r="C2738" s="36" t="s">
        <v>359</v>
      </c>
      <c r="D2738" s="95"/>
      <c r="E2738" s="131">
        <f t="shared" si="406"/>
        <v>0</v>
      </c>
      <c r="F2738" s="95"/>
      <c r="G2738" s="95"/>
      <c r="H2738" s="95"/>
      <c r="I2738" s="131">
        <f t="shared" si="407"/>
        <v>0</v>
      </c>
      <c r="J2738" s="95"/>
      <c r="K2738" s="95"/>
      <c r="L2738" s="95"/>
      <c r="M2738" s="131">
        <f t="shared" si="408"/>
        <v>0</v>
      </c>
      <c r="N2738" s="95"/>
      <c r="O2738" s="95"/>
      <c r="P2738" s="95"/>
      <c r="Q2738" s="55" t="e">
        <f t="shared" si="409"/>
        <v>#DIV/0!</v>
      </c>
      <c r="R2738" s="55" t="e">
        <f t="shared" si="410"/>
        <v>#DIV/0!</v>
      </c>
      <c r="S2738" s="55" t="e">
        <f t="shared" si="411"/>
        <v>#DIV/0!</v>
      </c>
      <c r="T2738" s="55" t="e">
        <f t="shared" si="412"/>
        <v>#DIV/0!</v>
      </c>
      <c r="U2738" s="33" t="e">
        <f>M2738/#REF!%</f>
        <v>#REF!</v>
      </c>
    </row>
    <row r="2739" spans="1:21" ht="27.6" hidden="1" x14ac:dyDescent="0.3">
      <c r="A2739" s="76"/>
      <c r="B2739" s="34" t="s">
        <v>268</v>
      </c>
      <c r="C2739" s="36" t="s">
        <v>359</v>
      </c>
      <c r="D2739" s="95"/>
      <c r="E2739" s="131">
        <f t="shared" si="406"/>
        <v>0</v>
      </c>
      <c r="F2739" s="95"/>
      <c r="G2739" s="95"/>
      <c r="H2739" s="95"/>
      <c r="I2739" s="131">
        <f t="shared" si="407"/>
        <v>0</v>
      </c>
      <c r="J2739" s="95"/>
      <c r="K2739" s="95"/>
      <c r="L2739" s="95"/>
      <c r="M2739" s="131">
        <f t="shared" si="408"/>
        <v>0</v>
      </c>
      <c r="N2739" s="95"/>
      <c r="O2739" s="95"/>
      <c r="P2739" s="95"/>
      <c r="Q2739" s="55" t="e">
        <f t="shared" si="409"/>
        <v>#DIV/0!</v>
      </c>
      <c r="R2739" s="55" t="e">
        <f t="shared" si="410"/>
        <v>#DIV/0!</v>
      </c>
      <c r="S2739" s="55" t="e">
        <f t="shared" si="411"/>
        <v>#DIV/0!</v>
      </c>
      <c r="T2739" s="55" t="e">
        <f t="shared" si="412"/>
        <v>#DIV/0!</v>
      </c>
      <c r="U2739" s="33" t="e">
        <f>M2739/#REF!%</f>
        <v>#REF!</v>
      </c>
    </row>
    <row r="2740" spans="1:21" ht="27.6" hidden="1" x14ac:dyDescent="0.3">
      <c r="A2740" s="76"/>
      <c r="B2740" s="34" t="s">
        <v>269</v>
      </c>
      <c r="C2740" s="36" t="s">
        <v>359</v>
      </c>
      <c r="D2740" s="95"/>
      <c r="E2740" s="131">
        <f t="shared" si="406"/>
        <v>0</v>
      </c>
      <c r="F2740" s="95"/>
      <c r="G2740" s="95"/>
      <c r="H2740" s="95"/>
      <c r="I2740" s="131">
        <f t="shared" si="407"/>
        <v>0</v>
      </c>
      <c r="J2740" s="95"/>
      <c r="K2740" s="95"/>
      <c r="L2740" s="95"/>
      <c r="M2740" s="131">
        <f t="shared" si="408"/>
        <v>0</v>
      </c>
      <c r="N2740" s="95"/>
      <c r="O2740" s="95"/>
      <c r="P2740" s="95"/>
      <c r="Q2740" s="55" t="e">
        <f t="shared" si="409"/>
        <v>#DIV/0!</v>
      </c>
      <c r="R2740" s="55" t="e">
        <f t="shared" si="410"/>
        <v>#DIV/0!</v>
      </c>
      <c r="S2740" s="55" t="e">
        <f t="shared" si="411"/>
        <v>#DIV/0!</v>
      </c>
      <c r="T2740" s="55" t="e">
        <f t="shared" si="412"/>
        <v>#DIV/0!</v>
      </c>
      <c r="U2740" s="33" t="e">
        <f>M2740/#REF!%</f>
        <v>#REF!</v>
      </c>
    </row>
    <row r="2741" spans="1:21" ht="27.6" hidden="1" x14ac:dyDescent="0.3">
      <c r="A2741" s="76"/>
      <c r="B2741" s="34" t="s">
        <v>270</v>
      </c>
      <c r="C2741" s="36" t="s">
        <v>359</v>
      </c>
      <c r="D2741" s="95"/>
      <c r="E2741" s="131">
        <f t="shared" si="406"/>
        <v>0</v>
      </c>
      <c r="F2741" s="95"/>
      <c r="G2741" s="95"/>
      <c r="H2741" s="95"/>
      <c r="I2741" s="131">
        <f t="shared" si="407"/>
        <v>0</v>
      </c>
      <c r="J2741" s="95"/>
      <c r="K2741" s="95"/>
      <c r="L2741" s="95"/>
      <c r="M2741" s="131">
        <f t="shared" si="408"/>
        <v>0</v>
      </c>
      <c r="N2741" s="95"/>
      <c r="O2741" s="95"/>
      <c r="P2741" s="95"/>
      <c r="Q2741" s="55" t="e">
        <f t="shared" si="409"/>
        <v>#DIV/0!</v>
      </c>
      <c r="R2741" s="55" t="e">
        <f t="shared" si="410"/>
        <v>#DIV/0!</v>
      </c>
      <c r="S2741" s="55" t="e">
        <f t="shared" si="411"/>
        <v>#DIV/0!</v>
      </c>
      <c r="T2741" s="55" t="e">
        <f t="shared" si="412"/>
        <v>#DIV/0!</v>
      </c>
      <c r="U2741" s="33" t="e">
        <f>M2741/#REF!%</f>
        <v>#REF!</v>
      </c>
    </row>
    <row r="2742" spans="1:21" ht="27.6" hidden="1" x14ac:dyDescent="0.3">
      <c r="A2742" s="76"/>
      <c r="B2742" s="34" t="s">
        <v>271</v>
      </c>
      <c r="C2742" s="36" t="s">
        <v>359</v>
      </c>
      <c r="D2742" s="95"/>
      <c r="E2742" s="131">
        <f t="shared" si="406"/>
        <v>0</v>
      </c>
      <c r="F2742" s="95"/>
      <c r="G2742" s="95"/>
      <c r="H2742" s="95"/>
      <c r="I2742" s="131">
        <f t="shared" si="407"/>
        <v>0</v>
      </c>
      <c r="J2742" s="95"/>
      <c r="K2742" s="95"/>
      <c r="L2742" s="95"/>
      <c r="M2742" s="131">
        <f t="shared" si="408"/>
        <v>0</v>
      </c>
      <c r="N2742" s="95"/>
      <c r="O2742" s="95"/>
      <c r="P2742" s="95"/>
      <c r="Q2742" s="55" t="e">
        <f t="shared" si="409"/>
        <v>#DIV/0!</v>
      </c>
      <c r="R2742" s="55" t="e">
        <f t="shared" si="410"/>
        <v>#DIV/0!</v>
      </c>
      <c r="S2742" s="55" t="e">
        <f t="shared" si="411"/>
        <v>#DIV/0!</v>
      </c>
      <c r="T2742" s="55" t="e">
        <f t="shared" si="412"/>
        <v>#DIV/0!</v>
      </c>
      <c r="U2742" s="33" t="e">
        <f>M2742/#REF!%</f>
        <v>#REF!</v>
      </c>
    </row>
    <row r="2743" spans="1:21" ht="27.6" hidden="1" x14ac:dyDescent="0.3">
      <c r="A2743" s="76"/>
      <c r="B2743" s="34" t="s">
        <v>272</v>
      </c>
      <c r="C2743" s="36" t="s">
        <v>359</v>
      </c>
      <c r="D2743" s="95"/>
      <c r="E2743" s="131">
        <f t="shared" si="406"/>
        <v>0</v>
      </c>
      <c r="F2743" s="95"/>
      <c r="G2743" s="95"/>
      <c r="H2743" s="95"/>
      <c r="I2743" s="131">
        <f t="shared" si="407"/>
        <v>0</v>
      </c>
      <c r="J2743" s="95"/>
      <c r="K2743" s="95"/>
      <c r="L2743" s="95"/>
      <c r="M2743" s="131">
        <f t="shared" si="408"/>
        <v>0</v>
      </c>
      <c r="N2743" s="95"/>
      <c r="O2743" s="95"/>
      <c r="P2743" s="95"/>
      <c r="Q2743" s="55" t="e">
        <f t="shared" si="409"/>
        <v>#DIV/0!</v>
      </c>
      <c r="R2743" s="55" t="e">
        <f t="shared" si="410"/>
        <v>#DIV/0!</v>
      </c>
      <c r="S2743" s="55" t="e">
        <f t="shared" si="411"/>
        <v>#DIV/0!</v>
      </c>
      <c r="T2743" s="55" t="e">
        <f t="shared" si="412"/>
        <v>#DIV/0!</v>
      </c>
      <c r="U2743" s="33" t="e">
        <f>M2743/#REF!%</f>
        <v>#REF!</v>
      </c>
    </row>
    <row r="2744" spans="1:21" ht="27.6" hidden="1" x14ac:dyDescent="0.3">
      <c r="A2744" s="76"/>
      <c r="B2744" s="34" t="s">
        <v>273</v>
      </c>
      <c r="C2744" s="36" t="s">
        <v>359</v>
      </c>
      <c r="D2744" s="95"/>
      <c r="E2744" s="131">
        <f t="shared" si="406"/>
        <v>0</v>
      </c>
      <c r="F2744" s="95"/>
      <c r="G2744" s="95"/>
      <c r="H2744" s="95"/>
      <c r="I2744" s="131">
        <f t="shared" si="407"/>
        <v>0</v>
      </c>
      <c r="J2744" s="95"/>
      <c r="K2744" s="95"/>
      <c r="L2744" s="95"/>
      <c r="M2744" s="131">
        <f t="shared" si="408"/>
        <v>0</v>
      </c>
      <c r="N2744" s="95"/>
      <c r="O2744" s="95"/>
      <c r="P2744" s="95"/>
      <c r="Q2744" s="55" t="e">
        <f t="shared" si="409"/>
        <v>#DIV/0!</v>
      </c>
      <c r="R2744" s="55" t="e">
        <f t="shared" si="410"/>
        <v>#DIV/0!</v>
      </c>
      <c r="S2744" s="55" t="e">
        <f t="shared" si="411"/>
        <v>#DIV/0!</v>
      </c>
      <c r="T2744" s="55" t="e">
        <f t="shared" si="412"/>
        <v>#DIV/0!</v>
      </c>
      <c r="U2744" s="33" t="e">
        <f>M2744/#REF!%</f>
        <v>#REF!</v>
      </c>
    </row>
    <row r="2745" spans="1:21" ht="27.6" hidden="1" x14ac:dyDescent="0.3">
      <c r="A2745" s="76"/>
      <c r="B2745" s="34" t="s">
        <v>274</v>
      </c>
      <c r="C2745" s="36" t="s">
        <v>359</v>
      </c>
      <c r="D2745" s="95"/>
      <c r="E2745" s="131">
        <f t="shared" si="406"/>
        <v>0</v>
      </c>
      <c r="F2745" s="95"/>
      <c r="G2745" s="95"/>
      <c r="H2745" s="95"/>
      <c r="I2745" s="131">
        <f t="shared" si="407"/>
        <v>0</v>
      </c>
      <c r="J2745" s="95"/>
      <c r="K2745" s="95"/>
      <c r="L2745" s="95"/>
      <c r="M2745" s="131">
        <f t="shared" si="408"/>
        <v>0</v>
      </c>
      <c r="N2745" s="95"/>
      <c r="O2745" s="95"/>
      <c r="P2745" s="95"/>
      <c r="Q2745" s="55" t="e">
        <f t="shared" si="409"/>
        <v>#DIV/0!</v>
      </c>
      <c r="R2745" s="55" t="e">
        <f t="shared" si="410"/>
        <v>#DIV/0!</v>
      </c>
      <c r="S2745" s="55" t="e">
        <f t="shared" si="411"/>
        <v>#DIV/0!</v>
      </c>
      <c r="T2745" s="55" t="e">
        <f t="shared" si="412"/>
        <v>#DIV/0!</v>
      </c>
      <c r="U2745" s="33" t="e">
        <f>M2745/#REF!%</f>
        <v>#REF!</v>
      </c>
    </row>
    <row r="2746" spans="1:21" ht="27.6" hidden="1" x14ac:dyDescent="0.3">
      <c r="A2746" s="76"/>
      <c r="B2746" s="34" t="s">
        <v>275</v>
      </c>
      <c r="C2746" s="36" t="s">
        <v>359</v>
      </c>
      <c r="D2746" s="95"/>
      <c r="E2746" s="131">
        <f t="shared" si="406"/>
        <v>0</v>
      </c>
      <c r="F2746" s="95"/>
      <c r="G2746" s="95"/>
      <c r="H2746" s="95"/>
      <c r="I2746" s="131">
        <f t="shared" si="407"/>
        <v>0</v>
      </c>
      <c r="J2746" s="95"/>
      <c r="K2746" s="95"/>
      <c r="L2746" s="95"/>
      <c r="M2746" s="131">
        <f t="shared" si="408"/>
        <v>0</v>
      </c>
      <c r="N2746" s="95"/>
      <c r="O2746" s="95"/>
      <c r="P2746" s="95"/>
      <c r="Q2746" s="55" t="e">
        <f t="shared" si="409"/>
        <v>#DIV/0!</v>
      </c>
      <c r="R2746" s="55" t="e">
        <f t="shared" si="410"/>
        <v>#DIV/0!</v>
      </c>
      <c r="S2746" s="55" t="e">
        <f t="shared" si="411"/>
        <v>#DIV/0!</v>
      </c>
      <c r="T2746" s="55" t="e">
        <f t="shared" si="412"/>
        <v>#DIV/0!</v>
      </c>
      <c r="U2746" s="33" t="e">
        <f>M2746/#REF!%</f>
        <v>#REF!</v>
      </c>
    </row>
    <row r="2747" spans="1:21" ht="27.6" hidden="1" x14ac:dyDescent="0.3">
      <c r="A2747" s="76"/>
      <c r="B2747" s="34" t="s">
        <v>276</v>
      </c>
      <c r="C2747" s="36" t="s">
        <v>359</v>
      </c>
      <c r="D2747" s="95"/>
      <c r="E2747" s="131">
        <f t="shared" si="406"/>
        <v>0</v>
      </c>
      <c r="F2747" s="95"/>
      <c r="G2747" s="95"/>
      <c r="H2747" s="95"/>
      <c r="I2747" s="131">
        <f t="shared" si="407"/>
        <v>0</v>
      </c>
      <c r="J2747" s="95"/>
      <c r="K2747" s="95"/>
      <c r="L2747" s="95"/>
      <c r="M2747" s="131">
        <f t="shared" si="408"/>
        <v>0</v>
      </c>
      <c r="N2747" s="95"/>
      <c r="O2747" s="95"/>
      <c r="P2747" s="95"/>
      <c r="Q2747" s="55" t="e">
        <f t="shared" si="409"/>
        <v>#DIV/0!</v>
      </c>
      <c r="R2747" s="55" t="e">
        <f t="shared" si="410"/>
        <v>#DIV/0!</v>
      </c>
      <c r="S2747" s="55" t="e">
        <f t="shared" si="411"/>
        <v>#DIV/0!</v>
      </c>
      <c r="T2747" s="55" t="e">
        <f t="shared" si="412"/>
        <v>#DIV/0!</v>
      </c>
      <c r="U2747" s="33" t="e">
        <f>M2747/#REF!%</f>
        <v>#REF!</v>
      </c>
    </row>
    <row r="2748" spans="1:21" ht="13.8" hidden="1" x14ac:dyDescent="0.3">
      <c r="A2748" s="76"/>
      <c r="B2748" s="34" t="s">
        <v>277</v>
      </c>
      <c r="C2748" s="36" t="s">
        <v>681</v>
      </c>
      <c r="D2748" s="95"/>
      <c r="E2748" s="131">
        <f t="shared" si="406"/>
        <v>0</v>
      </c>
      <c r="F2748" s="95"/>
      <c r="G2748" s="95"/>
      <c r="H2748" s="95"/>
      <c r="I2748" s="131">
        <f t="shared" si="407"/>
        <v>0</v>
      </c>
      <c r="J2748" s="95"/>
      <c r="K2748" s="95"/>
      <c r="L2748" s="95"/>
      <c r="M2748" s="131">
        <f t="shared" si="408"/>
        <v>0</v>
      </c>
      <c r="N2748" s="95"/>
      <c r="O2748" s="95"/>
      <c r="P2748" s="95"/>
      <c r="Q2748" s="55" t="e">
        <f t="shared" si="409"/>
        <v>#DIV/0!</v>
      </c>
      <c r="R2748" s="55" t="e">
        <f t="shared" si="410"/>
        <v>#DIV/0!</v>
      </c>
      <c r="S2748" s="55" t="e">
        <f t="shared" si="411"/>
        <v>#DIV/0!</v>
      </c>
      <c r="T2748" s="55" t="e">
        <f t="shared" si="412"/>
        <v>#DIV/0!</v>
      </c>
      <c r="U2748" s="33" t="e">
        <f>M2748/#REF!%</f>
        <v>#REF!</v>
      </c>
    </row>
    <row r="2749" spans="1:21" ht="33" customHeight="1" x14ac:dyDescent="0.3">
      <c r="A2749" s="76" t="s">
        <v>827</v>
      </c>
      <c r="B2749" s="30"/>
      <c r="C2749" s="123" t="s">
        <v>998</v>
      </c>
      <c r="D2749" s="31">
        <f>D2750+D2830</f>
        <v>947.7</v>
      </c>
      <c r="E2749" s="131">
        <f t="shared" si="406"/>
        <v>949.2</v>
      </c>
      <c r="F2749" s="31">
        <f>F2750+F2830</f>
        <v>949.2</v>
      </c>
      <c r="G2749" s="31">
        <f>G2750+G2830</f>
        <v>0</v>
      </c>
      <c r="H2749" s="31">
        <f>H2750+H2830</f>
        <v>32.109389999999998</v>
      </c>
      <c r="I2749" s="131">
        <f t="shared" si="407"/>
        <v>539.25</v>
      </c>
      <c r="J2749" s="31">
        <f>J2750+J2830</f>
        <v>539.25</v>
      </c>
      <c r="K2749" s="31">
        <f>K2750+K2830</f>
        <v>0</v>
      </c>
      <c r="L2749" s="31">
        <f>L2750+L2830</f>
        <v>19.55939</v>
      </c>
      <c r="M2749" s="131">
        <f t="shared" si="408"/>
        <v>456.72769</v>
      </c>
      <c r="N2749" s="31">
        <f>N2750+N2830</f>
        <v>456.72769</v>
      </c>
      <c r="O2749" s="31">
        <f>O2750+O2830</f>
        <v>0</v>
      </c>
      <c r="P2749" s="31">
        <f>P2750+P2830</f>
        <v>2.6269999999999998</v>
      </c>
      <c r="Q2749" s="55">
        <f t="shared" si="409"/>
        <v>84.696836346777928</v>
      </c>
      <c r="R2749" s="55">
        <f t="shared" si="410"/>
        <v>84.696836346777928</v>
      </c>
      <c r="S2749" s="55" t="e">
        <f t="shared" si="411"/>
        <v>#DIV/0!</v>
      </c>
      <c r="T2749" s="55">
        <f t="shared" si="412"/>
        <v>13.430889204622435</v>
      </c>
      <c r="U2749" s="33" t="e">
        <f>M2749/#REF!%</f>
        <v>#REF!</v>
      </c>
    </row>
    <row r="2750" spans="1:21" ht="13.8" x14ac:dyDescent="0.3">
      <c r="A2750" s="76"/>
      <c r="B2750" s="34" t="s">
        <v>61</v>
      </c>
      <c r="C2750" s="36" t="s">
        <v>7</v>
      </c>
      <c r="D2750" s="95">
        <f>D2751+D2756+D2801+D2812</f>
        <v>868.7</v>
      </c>
      <c r="E2750" s="131">
        <f t="shared" si="406"/>
        <v>870.2</v>
      </c>
      <c r="F2750" s="95">
        <f>F2751+F2756+F2801+F2812</f>
        <v>870.2</v>
      </c>
      <c r="G2750" s="95">
        <f>G2751+G2756+G2801+G2812</f>
        <v>0</v>
      </c>
      <c r="H2750" s="95">
        <f>H2751+H2756+H2801+H2812</f>
        <v>20.609389999999998</v>
      </c>
      <c r="I2750" s="131">
        <f t="shared" si="407"/>
        <v>474.45</v>
      </c>
      <c r="J2750" s="95">
        <f>J2751+J2756+J2801+J2812</f>
        <v>474.45</v>
      </c>
      <c r="K2750" s="95">
        <f>K2751+K2756+K2801+K2812</f>
        <v>0</v>
      </c>
      <c r="L2750" s="95">
        <f>L2751+L2756+L2801+L2812</f>
        <v>10.55939</v>
      </c>
      <c r="M2750" s="131">
        <f t="shared" si="408"/>
        <v>433.98631</v>
      </c>
      <c r="N2750" s="95">
        <f>N2751+N2756+N2801+N2812</f>
        <v>433.98631</v>
      </c>
      <c r="O2750" s="95">
        <f>O2751+O2756+O2801+O2812</f>
        <v>0</v>
      </c>
      <c r="P2750" s="95">
        <f>P2751+P2756+P2801+P2812</f>
        <v>0.93900000000000006</v>
      </c>
      <c r="Q2750" s="55">
        <f t="shared" si="409"/>
        <v>91.471453261671414</v>
      </c>
      <c r="R2750" s="55">
        <f t="shared" si="410"/>
        <v>91.471453261671414</v>
      </c>
      <c r="S2750" s="55" t="e">
        <f t="shared" si="411"/>
        <v>#DIV/0!</v>
      </c>
      <c r="T2750" s="55">
        <f t="shared" si="412"/>
        <v>8.8925591345712203</v>
      </c>
      <c r="U2750" s="33" t="e">
        <f>M2750/#REF!%</f>
        <v>#REF!</v>
      </c>
    </row>
    <row r="2751" spans="1:21" ht="13.8" x14ac:dyDescent="0.3">
      <c r="A2751" s="76"/>
      <c r="B2751" s="34" t="s">
        <v>197</v>
      </c>
      <c r="C2751" s="37" t="s">
        <v>34</v>
      </c>
      <c r="D2751" s="95"/>
      <c r="E2751" s="131">
        <f t="shared" si="406"/>
        <v>0</v>
      </c>
      <c r="F2751" s="95"/>
      <c r="G2751" s="95"/>
      <c r="H2751" s="95">
        <v>9.9</v>
      </c>
      <c r="I2751" s="131">
        <f t="shared" si="407"/>
        <v>0</v>
      </c>
      <c r="J2751" s="95"/>
      <c r="K2751" s="95"/>
      <c r="L2751" s="95">
        <v>4.5</v>
      </c>
      <c r="M2751" s="131">
        <f t="shared" si="408"/>
        <v>0</v>
      </c>
      <c r="N2751" s="95"/>
      <c r="O2751" s="95"/>
      <c r="P2751" s="95"/>
      <c r="Q2751" s="55" t="e">
        <f t="shared" si="409"/>
        <v>#DIV/0!</v>
      </c>
      <c r="R2751" s="55" t="e">
        <f t="shared" si="410"/>
        <v>#DIV/0!</v>
      </c>
      <c r="S2751" s="55" t="e">
        <f t="shared" si="411"/>
        <v>#DIV/0!</v>
      </c>
      <c r="T2751" s="55">
        <f t="shared" si="412"/>
        <v>0</v>
      </c>
      <c r="U2751" s="33" t="e">
        <f>M2751/#REF!%</f>
        <v>#REF!</v>
      </c>
    </row>
    <row r="2752" spans="1:21" ht="13.8" hidden="1" x14ac:dyDescent="0.3">
      <c r="A2752" s="76"/>
      <c r="B2752" s="34" t="s">
        <v>198</v>
      </c>
      <c r="C2752" s="38" t="s">
        <v>172</v>
      </c>
      <c r="D2752" s="95"/>
      <c r="E2752" s="131">
        <f t="shared" si="406"/>
        <v>0</v>
      </c>
      <c r="F2752" s="95"/>
      <c r="G2752" s="95"/>
      <c r="H2752" s="95"/>
      <c r="I2752" s="131">
        <f t="shared" si="407"/>
        <v>0</v>
      </c>
      <c r="J2752" s="95"/>
      <c r="K2752" s="95"/>
      <c r="L2752" s="95"/>
      <c r="M2752" s="131">
        <f t="shared" si="408"/>
        <v>0</v>
      </c>
      <c r="N2752" s="95"/>
      <c r="O2752" s="95"/>
      <c r="P2752" s="95"/>
      <c r="Q2752" s="55" t="e">
        <f t="shared" si="409"/>
        <v>#DIV/0!</v>
      </c>
      <c r="R2752" s="55" t="e">
        <f t="shared" si="410"/>
        <v>#DIV/0!</v>
      </c>
      <c r="S2752" s="55" t="e">
        <f t="shared" si="411"/>
        <v>#DIV/0!</v>
      </c>
      <c r="T2752" s="55" t="e">
        <f t="shared" si="412"/>
        <v>#DIV/0!</v>
      </c>
      <c r="U2752" s="33" t="e">
        <f>M2752/#REF!%</f>
        <v>#REF!</v>
      </c>
    </row>
    <row r="2753" spans="1:21" ht="27.6" hidden="1" x14ac:dyDescent="0.3">
      <c r="A2753" s="76"/>
      <c r="B2753" s="34" t="s">
        <v>199</v>
      </c>
      <c r="C2753" s="39" t="s">
        <v>173</v>
      </c>
      <c r="D2753" s="95"/>
      <c r="E2753" s="131">
        <f t="shared" si="406"/>
        <v>0</v>
      </c>
      <c r="F2753" s="95"/>
      <c r="G2753" s="95"/>
      <c r="H2753" s="95"/>
      <c r="I2753" s="131">
        <f t="shared" si="407"/>
        <v>0</v>
      </c>
      <c r="J2753" s="95"/>
      <c r="K2753" s="95"/>
      <c r="L2753" s="95"/>
      <c r="M2753" s="131">
        <f t="shared" si="408"/>
        <v>0</v>
      </c>
      <c r="N2753" s="95"/>
      <c r="O2753" s="95"/>
      <c r="P2753" s="95"/>
      <c r="Q2753" s="55" t="e">
        <f t="shared" si="409"/>
        <v>#DIV/0!</v>
      </c>
      <c r="R2753" s="55" t="e">
        <f t="shared" si="410"/>
        <v>#DIV/0!</v>
      </c>
      <c r="S2753" s="55" t="e">
        <f t="shared" si="411"/>
        <v>#DIV/0!</v>
      </c>
      <c r="T2753" s="55" t="e">
        <f t="shared" si="412"/>
        <v>#DIV/0!</v>
      </c>
      <c r="U2753" s="33" t="e">
        <f>M2753/#REF!%</f>
        <v>#REF!</v>
      </c>
    </row>
    <row r="2754" spans="1:21" ht="27.6" hidden="1" x14ac:dyDescent="0.3">
      <c r="A2754" s="76"/>
      <c r="B2754" s="34" t="s">
        <v>200</v>
      </c>
      <c r="C2754" s="39" t="s">
        <v>174</v>
      </c>
      <c r="D2754" s="95"/>
      <c r="E2754" s="131">
        <f t="shared" si="406"/>
        <v>0</v>
      </c>
      <c r="F2754" s="95"/>
      <c r="G2754" s="95"/>
      <c r="H2754" s="95"/>
      <c r="I2754" s="131">
        <f t="shared" si="407"/>
        <v>0</v>
      </c>
      <c r="J2754" s="95"/>
      <c r="K2754" s="95"/>
      <c r="L2754" s="95"/>
      <c r="M2754" s="131">
        <f t="shared" si="408"/>
        <v>0</v>
      </c>
      <c r="N2754" s="95"/>
      <c r="O2754" s="95"/>
      <c r="P2754" s="95"/>
      <c r="Q2754" s="55" t="e">
        <f t="shared" si="409"/>
        <v>#DIV/0!</v>
      </c>
      <c r="R2754" s="55" t="e">
        <f t="shared" si="410"/>
        <v>#DIV/0!</v>
      </c>
      <c r="S2754" s="55" t="e">
        <f t="shared" si="411"/>
        <v>#DIV/0!</v>
      </c>
      <c r="T2754" s="55" t="e">
        <f t="shared" si="412"/>
        <v>#DIV/0!</v>
      </c>
      <c r="U2754" s="33" t="e">
        <f>M2754/#REF!%</f>
        <v>#REF!</v>
      </c>
    </row>
    <row r="2755" spans="1:21" ht="13.8" hidden="1" x14ac:dyDescent="0.3">
      <c r="A2755" s="76"/>
      <c r="B2755" s="34" t="s">
        <v>201</v>
      </c>
      <c r="C2755" s="38" t="s">
        <v>175</v>
      </c>
      <c r="D2755" s="95"/>
      <c r="E2755" s="131">
        <f t="shared" si="406"/>
        <v>0</v>
      </c>
      <c r="F2755" s="95"/>
      <c r="G2755" s="95"/>
      <c r="H2755" s="95"/>
      <c r="I2755" s="131">
        <f t="shared" si="407"/>
        <v>0</v>
      </c>
      <c r="J2755" s="95"/>
      <c r="K2755" s="95"/>
      <c r="L2755" s="95"/>
      <c r="M2755" s="131">
        <f t="shared" si="408"/>
        <v>0</v>
      </c>
      <c r="N2755" s="95"/>
      <c r="O2755" s="95"/>
      <c r="P2755" s="95"/>
      <c r="Q2755" s="55" t="e">
        <f t="shared" si="409"/>
        <v>#DIV/0!</v>
      </c>
      <c r="R2755" s="55" t="e">
        <f t="shared" si="410"/>
        <v>#DIV/0!</v>
      </c>
      <c r="S2755" s="55" t="e">
        <f t="shared" si="411"/>
        <v>#DIV/0!</v>
      </c>
      <c r="T2755" s="55" t="e">
        <f t="shared" si="412"/>
        <v>#DIV/0!</v>
      </c>
      <c r="U2755" s="33" t="e">
        <f>M2755/#REF!%</f>
        <v>#REF!</v>
      </c>
    </row>
    <row r="2756" spans="1:21" ht="27.6" x14ac:dyDescent="0.3">
      <c r="A2756" s="76"/>
      <c r="B2756" s="34" t="s">
        <v>202</v>
      </c>
      <c r="C2756" s="37" t="s">
        <v>36</v>
      </c>
      <c r="D2756" s="95"/>
      <c r="E2756" s="131">
        <f t="shared" si="406"/>
        <v>0</v>
      </c>
      <c r="F2756" s="95"/>
      <c r="G2756" s="95"/>
      <c r="H2756" s="95">
        <v>9.8093900000000005</v>
      </c>
      <c r="I2756" s="131">
        <f t="shared" si="407"/>
        <v>0</v>
      </c>
      <c r="J2756" s="95"/>
      <c r="K2756" s="95"/>
      <c r="L2756" s="95">
        <v>5.5593899999999996</v>
      </c>
      <c r="M2756" s="131">
        <f t="shared" si="408"/>
        <v>0</v>
      </c>
      <c r="N2756" s="95"/>
      <c r="O2756" s="95"/>
      <c r="P2756" s="95">
        <v>0.81</v>
      </c>
      <c r="Q2756" s="55" t="e">
        <f t="shared" si="409"/>
        <v>#DIV/0!</v>
      </c>
      <c r="R2756" s="55" t="e">
        <f t="shared" si="410"/>
        <v>#DIV/0!</v>
      </c>
      <c r="S2756" s="55" t="e">
        <f t="shared" si="411"/>
        <v>#DIV/0!</v>
      </c>
      <c r="T2756" s="55">
        <f t="shared" si="412"/>
        <v>14.569943824772144</v>
      </c>
      <c r="U2756" s="33" t="e">
        <f>M2756/#REF!%</f>
        <v>#REF!</v>
      </c>
    </row>
    <row r="2757" spans="1:21" ht="41.4" hidden="1" x14ac:dyDescent="0.3">
      <c r="A2757" s="76"/>
      <c r="B2757" s="34" t="s">
        <v>203</v>
      </c>
      <c r="C2757" s="38" t="s">
        <v>177</v>
      </c>
      <c r="D2757" s="95"/>
      <c r="E2757" s="131">
        <f t="shared" si="406"/>
        <v>0</v>
      </c>
      <c r="F2757" s="95"/>
      <c r="G2757" s="95"/>
      <c r="H2757" s="95"/>
      <c r="I2757" s="131">
        <f t="shared" si="407"/>
        <v>0</v>
      </c>
      <c r="J2757" s="95"/>
      <c r="K2757" s="95"/>
      <c r="L2757" s="95"/>
      <c r="M2757" s="131">
        <f t="shared" si="408"/>
        <v>0</v>
      </c>
      <c r="N2757" s="95"/>
      <c r="O2757" s="95"/>
      <c r="P2757" s="95"/>
      <c r="Q2757" s="55" t="e">
        <f t="shared" si="409"/>
        <v>#DIV/0!</v>
      </c>
      <c r="R2757" s="55" t="e">
        <f t="shared" si="410"/>
        <v>#DIV/0!</v>
      </c>
      <c r="S2757" s="55" t="e">
        <f t="shared" si="411"/>
        <v>#DIV/0!</v>
      </c>
      <c r="T2757" s="55" t="e">
        <f t="shared" si="412"/>
        <v>#DIV/0!</v>
      </c>
      <c r="U2757" s="33" t="e">
        <f>M2757/#REF!%</f>
        <v>#REF!</v>
      </c>
    </row>
    <row r="2758" spans="1:21" ht="13.8" hidden="1" x14ac:dyDescent="0.3">
      <c r="A2758" s="76"/>
      <c r="B2758" s="34" t="s">
        <v>204</v>
      </c>
      <c r="C2758" s="38" t="s">
        <v>178</v>
      </c>
      <c r="D2758" s="95"/>
      <c r="E2758" s="131">
        <f t="shared" si="406"/>
        <v>0</v>
      </c>
      <c r="F2758" s="95"/>
      <c r="G2758" s="95"/>
      <c r="H2758" s="95"/>
      <c r="I2758" s="131">
        <f t="shared" si="407"/>
        <v>0</v>
      </c>
      <c r="J2758" s="95"/>
      <c r="K2758" s="95"/>
      <c r="L2758" s="95"/>
      <c r="M2758" s="131">
        <f t="shared" si="408"/>
        <v>0</v>
      </c>
      <c r="N2758" s="95"/>
      <c r="O2758" s="95"/>
      <c r="P2758" s="95"/>
      <c r="Q2758" s="55" t="e">
        <f t="shared" si="409"/>
        <v>#DIV/0!</v>
      </c>
      <c r="R2758" s="55" t="e">
        <f t="shared" si="410"/>
        <v>#DIV/0!</v>
      </c>
      <c r="S2758" s="55" t="e">
        <f t="shared" si="411"/>
        <v>#DIV/0!</v>
      </c>
      <c r="T2758" s="55" t="e">
        <f t="shared" si="412"/>
        <v>#DIV/0!</v>
      </c>
      <c r="U2758" s="33" t="e">
        <f>M2758/#REF!%</f>
        <v>#REF!</v>
      </c>
    </row>
    <row r="2759" spans="1:21" ht="27.6" hidden="1" x14ac:dyDescent="0.3">
      <c r="A2759" s="76"/>
      <c r="B2759" s="34" t="s">
        <v>205</v>
      </c>
      <c r="C2759" s="39" t="s">
        <v>179</v>
      </c>
      <c r="D2759" s="95"/>
      <c r="E2759" s="131">
        <f t="shared" si="406"/>
        <v>0</v>
      </c>
      <c r="F2759" s="95"/>
      <c r="G2759" s="95"/>
      <c r="H2759" s="95"/>
      <c r="I2759" s="131">
        <f t="shared" si="407"/>
        <v>0</v>
      </c>
      <c r="J2759" s="95"/>
      <c r="K2759" s="95"/>
      <c r="L2759" s="95"/>
      <c r="M2759" s="131">
        <f t="shared" si="408"/>
        <v>0</v>
      </c>
      <c r="N2759" s="95"/>
      <c r="O2759" s="95"/>
      <c r="P2759" s="95"/>
      <c r="Q2759" s="55" t="e">
        <f t="shared" si="409"/>
        <v>#DIV/0!</v>
      </c>
      <c r="R2759" s="55" t="e">
        <f t="shared" si="410"/>
        <v>#DIV/0!</v>
      </c>
      <c r="S2759" s="55" t="e">
        <f t="shared" si="411"/>
        <v>#DIV/0!</v>
      </c>
      <c r="T2759" s="55" t="e">
        <f t="shared" si="412"/>
        <v>#DIV/0!</v>
      </c>
      <c r="U2759" s="33" t="e">
        <f>M2759/#REF!%</f>
        <v>#REF!</v>
      </c>
    </row>
    <row r="2760" spans="1:21" ht="27.6" hidden="1" x14ac:dyDescent="0.3">
      <c r="A2760" s="76"/>
      <c r="B2760" s="34" t="s">
        <v>206</v>
      </c>
      <c r="C2760" s="39" t="s">
        <v>180</v>
      </c>
      <c r="D2760" s="95"/>
      <c r="E2760" s="131">
        <f t="shared" si="406"/>
        <v>0</v>
      </c>
      <c r="F2760" s="95"/>
      <c r="G2760" s="95"/>
      <c r="H2760" s="95"/>
      <c r="I2760" s="131">
        <f t="shared" si="407"/>
        <v>0</v>
      </c>
      <c r="J2760" s="95"/>
      <c r="K2760" s="95"/>
      <c r="L2760" s="95"/>
      <c r="M2760" s="131">
        <f t="shared" si="408"/>
        <v>0</v>
      </c>
      <c r="N2760" s="95"/>
      <c r="O2760" s="95"/>
      <c r="P2760" s="95"/>
      <c r="Q2760" s="55" t="e">
        <f t="shared" si="409"/>
        <v>#DIV/0!</v>
      </c>
      <c r="R2760" s="55" t="e">
        <f t="shared" si="410"/>
        <v>#DIV/0!</v>
      </c>
      <c r="S2760" s="55" t="e">
        <f t="shared" si="411"/>
        <v>#DIV/0!</v>
      </c>
      <c r="T2760" s="55" t="e">
        <f t="shared" si="412"/>
        <v>#DIV/0!</v>
      </c>
      <c r="U2760" s="33" t="e">
        <f>M2760/#REF!%</f>
        <v>#REF!</v>
      </c>
    </row>
    <row r="2761" spans="1:21" ht="13.8" hidden="1" x14ac:dyDescent="0.3">
      <c r="A2761" s="76"/>
      <c r="B2761" s="34" t="s">
        <v>207</v>
      </c>
      <c r="C2761" s="38" t="s">
        <v>181</v>
      </c>
      <c r="D2761" s="95"/>
      <c r="E2761" s="131">
        <f t="shared" si="406"/>
        <v>0</v>
      </c>
      <c r="F2761" s="95"/>
      <c r="G2761" s="95"/>
      <c r="H2761" s="95"/>
      <c r="I2761" s="131">
        <f t="shared" si="407"/>
        <v>0</v>
      </c>
      <c r="J2761" s="95"/>
      <c r="K2761" s="95"/>
      <c r="L2761" s="95"/>
      <c r="M2761" s="131">
        <f t="shared" si="408"/>
        <v>0</v>
      </c>
      <c r="N2761" s="95"/>
      <c r="O2761" s="95"/>
      <c r="P2761" s="95"/>
      <c r="Q2761" s="55" t="e">
        <f t="shared" si="409"/>
        <v>#DIV/0!</v>
      </c>
      <c r="R2761" s="55" t="e">
        <f t="shared" si="410"/>
        <v>#DIV/0!</v>
      </c>
      <c r="S2761" s="55" t="e">
        <f t="shared" si="411"/>
        <v>#DIV/0!</v>
      </c>
      <c r="T2761" s="55" t="e">
        <f t="shared" si="412"/>
        <v>#DIV/0!</v>
      </c>
      <c r="U2761" s="33" t="e">
        <f>M2761/#REF!%</f>
        <v>#REF!</v>
      </c>
    </row>
    <row r="2762" spans="1:21" ht="27.6" hidden="1" x14ac:dyDescent="0.3">
      <c r="A2762" s="76"/>
      <c r="B2762" s="34" t="s">
        <v>208</v>
      </c>
      <c r="C2762" s="39" t="s">
        <v>182</v>
      </c>
      <c r="D2762" s="95"/>
      <c r="E2762" s="131">
        <f t="shared" si="406"/>
        <v>0</v>
      </c>
      <c r="F2762" s="95"/>
      <c r="G2762" s="95"/>
      <c r="H2762" s="95"/>
      <c r="I2762" s="131">
        <f t="shared" si="407"/>
        <v>0</v>
      </c>
      <c r="J2762" s="95"/>
      <c r="K2762" s="95"/>
      <c r="L2762" s="95"/>
      <c r="M2762" s="131">
        <f t="shared" si="408"/>
        <v>0</v>
      </c>
      <c r="N2762" s="95"/>
      <c r="O2762" s="95"/>
      <c r="P2762" s="95"/>
      <c r="Q2762" s="55" t="e">
        <f t="shared" si="409"/>
        <v>#DIV/0!</v>
      </c>
      <c r="R2762" s="55" t="e">
        <f t="shared" si="410"/>
        <v>#DIV/0!</v>
      </c>
      <c r="S2762" s="55" t="e">
        <f t="shared" si="411"/>
        <v>#DIV/0!</v>
      </c>
      <c r="T2762" s="55" t="e">
        <f t="shared" si="412"/>
        <v>#DIV/0!</v>
      </c>
      <c r="U2762" s="33" t="e">
        <f>M2762/#REF!%</f>
        <v>#REF!</v>
      </c>
    </row>
    <row r="2763" spans="1:21" ht="82.8" hidden="1" x14ac:dyDescent="0.3">
      <c r="A2763" s="76"/>
      <c r="B2763" s="34" t="s">
        <v>209</v>
      </c>
      <c r="C2763" s="39" t="s">
        <v>183</v>
      </c>
      <c r="D2763" s="95"/>
      <c r="E2763" s="131">
        <f t="shared" si="406"/>
        <v>0</v>
      </c>
      <c r="F2763" s="95"/>
      <c r="G2763" s="95"/>
      <c r="H2763" s="95"/>
      <c r="I2763" s="131">
        <f t="shared" si="407"/>
        <v>0</v>
      </c>
      <c r="J2763" s="95"/>
      <c r="K2763" s="95"/>
      <c r="L2763" s="95"/>
      <c r="M2763" s="131">
        <f t="shared" si="408"/>
        <v>0</v>
      </c>
      <c r="N2763" s="95"/>
      <c r="O2763" s="95"/>
      <c r="P2763" s="95"/>
      <c r="Q2763" s="55" t="e">
        <f t="shared" si="409"/>
        <v>#DIV/0!</v>
      </c>
      <c r="R2763" s="55" t="e">
        <f t="shared" si="410"/>
        <v>#DIV/0!</v>
      </c>
      <c r="S2763" s="55" t="e">
        <f t="shared" si="411"/>
        <v>#DIV/0!</v>
      </c>
      <c r="T2763" s="55" t="e">
        <f t="shared" si="412"/>
        <v>#DIV/0!</v>
      </c>
      <c r="U2763" s="33" t="e">
        <f>M2763/#REF!%</f>
        <v>#REF!</v>
      </c>
    </row>
    <row r="2764" spans="1:21" ht="151.80000000000001" hidden="1" x14ac:dyDescent="0.3">
      <c r="A2764" s="76"/>
      <c r="B2764" s="34" t="s">
        <v>210</v>
      </c>
      <c r="C2764" s="39" t="s">
        <v>285</v>
      </c>
      <c r="D2764" s="95"/>
      <c r="E2764" s="131">
        <f t="shared" si="406"/>
        <v>0</v>
      </c>
      <c r="F2764" s="95"/>
      <c r="G2764" s="95"/>
      <c r="H2764" s="95"/>
      <c r="I2764" s="131">
        <f t="shared" si="407"/>
        <v>0</v>
      </c>
      <c r="J2764" s="95"/>
      <c r="K2764" s="95"/>
      <c r="L2764" s="95"/>
      <c r="M2764" s="131">
        <f t="shared" si="408"/>
        <v>0</v>
      </c>
      <c r="N2764" s="95"/>
      <c r="O2764" s="95"/>
      <c r="P2764" s="95"/>
      <c r="Q2764" s="55" t="e">
        <f t="shared" si="409"/>
        <v>#DIV/0!</v>
      </c>
      <c r="R2764" s="55" t="e">
        <f t="shared" si="410"/>
        <v>#DIV/0!</v>
      </c>
      <c r="S2764" s="55" t="e">
        <f t="shared" si="411"/>
        <v>#DIV/0!</v>
      </c>
      <c r="T2764" s="55" t="e">
        <f t="shared" si="412"/>
        <v>#DIV/0!</v>
      </c>
      <c r="U2764" s="33" t="e">
        <f>M2764/#REF!%</f>
        <v>#REF!</v>
      </c>
    </row>
    <row r="2765" spans="1:21" ht="41.4" hidden="1" x14ac:dyDescent="0.3">
      <c r="A2765" s="76"/>
      <c r="B2765" s="34" t="s">
        <v>211</v>
      </c>
      <c r="C2765" s="39" t="s">
        <v>286</v>
      </c>
      <c r="D2765" s="95"/>
      <c r="E2765" s="131">
        <f t="shared" si="406"/>
        <v>0</v>
      </c>
      <c r="F2765" s="95"/>
      <c r="G2765" s="95"/>
      <c r="H2765" s="95"/>
      <c r="I2765" s="131">
        <f t="shared" si="407"/>
        <v>0</v>
      </c>
      <c r="J2765" s="95"/>
      <c r="K2765" s="95"/>
      <c r="L2765" s="95"/>
      <c r="M2765" s="131">
        <f t="shared" si="408"/>
        <v>0</v>
      </c>
      <c r="N2765" s="95"/>
      <c r="O2765" s="95"/>
      <c r="P2765" s="95"/>
      <c r="Q2765" s="55" t="e">
        <f t="shared" si="409"/>
        <v>#DIV/0!</v>
      </c>
      <c r="R2765" s="55" t="e">
        <f t="shared" si="410"/>
        <v>#DIV/0!</v>
      </c>
      <c r="S2765" s="55" t="e">
        <f t="shared" si="411"/>
        <v>#DIV/0!</v>
      </c>
      <c r="T2765" s="55" t="e">
        <f t="shared" si="412"/>
        <v>#DIV/0!</v>
      </c>
      <c r="U2765" s="33" t="e">
        <f>M2765/#REF!%</f>
        <v>#REF!</v>
      </c>
    </row>
    <row r="2766" spans="1:21" ht="41.4" hidden="1" x14ac:dyDescent="0.3">
      <c r="A2766" s="76"/>
      <c r="B2766" s="34" t="s">
        <v>212</v>
      </c>
      <c r="C2766" s="39" t="s">
        <v>287</v>
      </c>
      <c r="D2766" s="95"/>
      <c r="E2766" s="131">
        <f t="shared" si="406"/>
        <v>0</v>
      </c>
      <c r="F2766" s="95"/>
      <c r="G2766" s="95"/>
      <c r="H2766" s="95"/>
      <c r="I2766" s="131">
        <f t="shared" si="407"/>
        <v>0</v>
      </c>
      <c r="J2766" s="95"/>
      <c r="K2766" s="95"/>
      <c r="L2766" s="95"/>
      <c r="M2766" s="131">
        <f t="shared" si="408"/>
        <v>0</v>
      </c>
      <c r="N2766" s="95"/>
      <c r="O2766" s="95"/>
      <c r="P2766" s="95"/>
      <c r="Q2766" s="55" t="e">
        <f t="shared" si="409"/>
        <v>#DIV/0!</v>
      </c>
      <c r="R2766" s="55" t="e">
        <f t="shared" si="410"/>
        <v>#DIV/0!</v>
      </c>
      <c r="S2766" s="55" t="e">
        <f t="shared" si="411"/>
        <v>#DIV/0!</v>
      </c>
      <c r="T2766" s="55" t="e">
        <f t="shared" si="412"/>
        <v>#DIV/0!</v>
      </c>
      <c r="U2766" s="33" t="e">
        <f>M2766/#REF!%</f>
        <v>#REF!</v>
      </c>
    </row>
    <row r="2767" spans="1:21" ht="41.4" hidden="1" x14ac:dyDescent="0.3">
      <c r="A2767" s="76"/>
      <c r="B2767" s="34" t="s">
        <v>213</v>
      </c>
      <c r="C2767" s="39" t="s">
        <v>288</v>
      </c>
      <c r="D2767" s="95"/>
      <c r="E2767" s="131">
        <f t="shared" si="406"/>
        <v>0</v>
      </c>
      <c r="F2767" s="95"/>
      <c r="G2767" s="95"/>
      <c r="H2767" s="95"/>
      <c r="I2767" s="131">
        <f t="shared" si="407"/>
        <v>0</v>
      </c>
      <c r="J2767" s="95"/>
      <c r="K2767" s="95"/>
      <c r="L2767" s="95"/>
      <c r="M2767" s="131">
        <f t="shared" si="408"/>
        <v>0</v>
      </c>
      <c r="N2767" s="95"/>
      <c r="O2767" s="95"/>
      <c r="P2767" s="95"/>
      <c r="Q2767" s="55" t="e">
        <f t="shared" si="409"/>
        <v>#DIV/0!</v>
      </c>
      <c r="R2767" s="55" t="e">
        <f t="shared" si="410"/>
        <v>#DIV/0!</v>
      </c>
      <c r="S2767" s="55" t="e">
        <f t="shared" si="411"/>
        <v>#DIV/0!</v>
      </c>
      <c r="T2767" s="55" t="e">
        <f t="shared" si="412"/>
        <v>#DIV/0!</v>
      </c>
      <c r="U2767" s="33" t="e">
        <f>M2767/#REF!%</f>
        <v>#REF!</v>
      </c>
    </row>
    <row r="2768" spans="1:21" ht="27.6" hidden="1" x14ac:dyDescent="0.3">
      <c r="A2768" s="76"/>
      <c r="B2768" s="34" t="s">
        <v>214</v>
      </c>
      <c r="C2768" s="39" t="s">
        <v>289</v>
      </c>
      <c r="D2768" s="95"/>
      <c r="E2768" s="131">
        <f t="shared" si="406"/>
        <v>0</v>
      </c>
      <c r="F2768" s="95"/>
      <c r="G2768" s="95"/>
      <c r="H2768" s="95"/>
      <c r="I2768" s="131">
        <f t="shared" si="407"/>
        <v>0</v>
      </c>
      <c r="J2768" s="95"/>
      <c r="K2768" s="95"/>
      <c r="L2768" s="95"/>
      <c r="M2768" s="131">
        <f t="shared" si="408"/>
        <v>0</v>
      </c>
      <c r="N2768" s="95"/>
      <c r="O2768" s="95"/>
      <c r="P2768" s="95"/>
      <c r="Q2768" s="55" t="e">
        <f t="shared" si="409"/>
        <v>#DIV/0!</v>
      </c>
      <c r="R2768" s="55" t="e">
        <f t="shared" si="410"/>
        <v>#DIV/0!</v>
      </c>
      <c r="S2768" s="55" t="e">
        <f t="shared" si="411"/>
        <v>#DIV/0!</v>
      </c>
      <c r="T2768" s="55" t="e">
        <f t="shared" si="412"/>
        <v>#DIV/0!</v>
      </c>
      <c r="U2768" s="33" t="e">
        <f>M2768/#REF!%</f>
        <v>#REF!</v>
      </c>
    </row>
    <row r="2769" spans="1:21" ht="41.4" hidden="1" x14ac:dyDescent="0.3">
      <c r="A2769" s="76"/>
      <c r="B2769" s="34" t="s">
        <v>215</v>
      </c>
      <c r="C2769" s="39" t="s">
        <v>290</v>
      </c>
      <c r="D2769" s="95"/>
      <c r="E2769" s="131">
        <f t="shared" si="406"/>
        <v>0</v>
      </c>
      <c r="F2769" s="95"/>
      <c r="G2769" s="95"/>
      <c r="H2769" s="95"/>
      <c r="I2769" s="131">
        <f t="shared" si="407"/>
        <v>0</v>
      </c>
      <c r="J2769" s="95"/>
      <c r="K2769" s="95"/>
      <c r="L2769" s="95"/>
      <c r="M2769" s="131">
        <f t="shared" si="408"/>
        <v>0</v>
      </c>
      <c r="N2769" s="95"/>
      <c r="O2769" s="95"/>
      <c r="P2769" s="95"/>
      <c r="Q2769" s="55" t="e">
        <f t="shared" si="409"/>
        <v>#DIV/0!</v>
      </c>
      <c r="R2769" s="55" t="e">
        <f t="shared" si="410"/>
        <v>#DIV/0!</v>
      </c>
      <c r="S2769" s="55" t="e">
        <f t="shared" si="411"/>
        <v>#DIV/0!</v>
      </c>
      <c r="T2769" s="55" t="e">
        <f t="shared" si="412"/>
        <v>#DIV/0!</v>
      </c>
      <c r="U2769" s="33" t="e">
        <f>M2769/#REF!%</f>
        <v>#REF!</v>
      </c>
    </row>
    <row r="2770" spans="1:21" ht="55.2" hidden="1" x14ac:dyDescent="0.3">
      <c r="A2770" s="76"/>
      <c r="B2770" s="34" t="s">
        <v>216</v>
      </c>
      <c r="C2770" s="39" t="s">
        <v>291</v>
      </c>
      <c r="D2770" s="95"/>
      <c r="E2770" s="131">
        <f t="shared" si="406"/>
        <v>0</v>
      </c>
      <c r="F2770" s="95"/>
      <c r="G2770" s="95"/>
      <c r="H2770" s="95"/>
      <c r="I2770" s="131">
        <f t="shared" si="407"/>
        <v>0</v>
      </c>
      <c r="J2770" s="95"/>
      <c r="K2770" s="95"/>
      <c r="L2770" s="95"/>
      <c r="M2770" s="131">
        <f t="shared" si="408"/>
        <v>0</v>
      </c>
      <c r="N2770" s="95"/>
      <c r="O2770" s="95"/>
      <c r="P2770" s="95"/>
      <c r="Q2770" s="55" t="e">
        <f t="shared" si="409"/>
        <v>#DIV/0!</v>
      </c>
      <c r="R2770" s="55" t="e">
        <f t="shared" si="410"/>
        <v>#DIV/0!</v>
      </c>
      <c r="S2770" s="55" t="e">
        <f t="shared" si="411"/>
        <v>#DIV/0!</v>
      </c>
      <c r="T2770" s="55" t="e">
        <f t="shared" si="412"/>
        <v>#DIV/0!</v>
      </c>
      <c r="U2770" s="33" t="e">
        <f>M2770/#REF!%</f>
        <v>#REF!</v>
      </c>
    </row>
    <row r="2771" spans="1:21" ht="27.6" hidden="1" x14ac:dyDescent="0.3">
      <c r="A2771" s="76"/>
      <c r="B2771" s="34" t="s">
        <v>217</v>
      </c>
      <c r="C2771" s="39" t="s">
        <v>292</v>
      </c>
      <c r="D2771" s="95"/>
      <c r="E2771" s="131">
        <f t="shared" si="406"/>
        <v>0</v>
      </c>
      <c r="F2771" s="95"/>
      <c r="G2771" s="95"/>
      <c r="H2771" s="95"/>
      <c r="I2771" s="131">
        <f t="shared" si="407"/>
        <v>0</v>
      </c>
      <c r="J2771" s="95"/>
      <c r="K2771" s="95"/>
      <c r="L2771" s="95"/>
      <c r="M2771" s="131">
        <f t="shared" si="408"/>
        <v>0</v>
      </c>
      <c r="N2771" s="95"/>
      <c r="O2771" s="95"/>
      <c r="P2771" s="95"/>
      <c r="Q2771" s="55" t="e">
        <f t="shared" si="409"/>
        <v>#DIV/0!</v>
      </c>
      <c r="R2771" s="55" t="e">
        <f t="shared" si="410"/>
        <v>#DIV/0!</v>
      </c>
      <c r="S2771" s="55" t="e">
        <f t="shared" si="411"/>
        <v>#DIV/0!</v>
      </c>
      <c r="T2771" s="55" t="e">
        <f t="shared" si="412"/>
        <v>#DIV/0!</v>
      </c>
      <c r="U2771" s="33" t="e">
        <f>M2771/#REF!%</f>
        <v>#REF!</v>
      </c>
    </row>
    <row r="2772" spans="1:21" ht="27.6" hidden="1" x14ac:dyDescent="0.3">
      <c r="A2772" s="76"/>
      <c r="B2772" s="34" t="s">
        <v>218</v>
      </c>
      <c r="C2772" s="39" t="s">
        <v>293</v>
      </c>
      <c r="D2772" s="95"/>
      <c r="E2772" s="131">
        <f t="shared" si="406"/>
        <v>0</v>
      </c>
      <c r="F2772" s="95"/>
      <c r="G2772" s="95"/>
      <c r="H2772" s="95"/>
      <c r="I2772" s="131">
        <f t="shared" si="407"/>
        <v>0</v>
      </c>
      <c r="J2772" s="95"/>
      <c r="K2772" s="95"/>
      <c r="L2772" s="95"/>
      <c r="M2772" s="131">
        <f t="shared" si="408"/>
        <v>0</v>
      </c>
      <c r="N2772" s="95"/>
      <c r="O2772" s="95"/>
      <c r="P2772" s="95"/>
      <c r="Q2772" s="55" t="e">
        <f t="shared" si="409"/>
        <v>#DIV/0!</v>
      </c>
      <c r="R2772" s="55" t="e">
        <f t="shared" si="410"/>
        <v>#DIV/0!</v>
      </c>
      <c r="S2772" s="55" t="e">
        <f t="shared" si="411"/>
        <v>#DIV/0!</v>
      </c>
      <c r="T2772" s="55" t="e">
        <f t="shared" si="412"/>
        <v>#DIV/0!</v>
      </c>
      <c r="U2772" s="33" t="e">
        <f>M2772/#REF!%</f>
        <v>#REF!</v>
      </c>
    </row>
    <row r="2773" spans="1:21" ht="27.6" hidden="1" x14ac:dyDescent="0.3">
      <c r="A2773" s="76"/>
      <c r="B2773" s="34" t="s">
        <v>219</v>
      </c>
      <c r="C2773" s="39" t="s">
        <v>294</v>
      </c>
      <c r="D2773" s="95"/>
      <c r="E2773" s="131">
        <f t="shared" si="406"/>
        <v>0</v>
      </c>
      <c r="F2773" s="95"/>
      <c r="G2773" s="95"/>
      <c r="H2773" s="95"/>
      <c r="I2773" s="131">
        <f t="shared" si="407"/>
        <v>0</v>
      </c>
      <c r="J2773" s="95"/>
      <c r="K2773" s="95"/>
      <c r="L2773" s="95"/>
      <c r="M2773" s="131">
        <f t="shared" si="408"/>
        <v>0</v>
      </c>
      <c r="N2773" s="95"/>
      <c r="O2773" s="95"/>
      <c r="P2773" s="95"/>
      <c r="Q2773" s="55" t="e">
        <f t="shared" si="409"/>
        <v>#DIV/0!</v>
      </c>
      <c r="R2773" s="55" t="e">
        <f t="shared" si="410"/>
        <v>#DIV/0!</v>
      </c>
      <c r="S2773" s="55" t="e">
        <f t="shared" si="411"/>
        <v>#DIV/0!</v>
      </c>
      <c r="T2773" s="55" t="e">
        <f t="shared" si="412"/>
        <v>#DIV/0!</v>
      </c>
      <c r="U2773" s="33" t="e">
        <f>M2773/#REF!%</f>
        <v>#REF!</v>
      </c>
    </row>
    <row r="2774" spans="1:21" ht="69" hidden="1" x14ac:dyDescent="0.3">
      <c r="A2774" s="76"/>
      <c r="B2774" s="34" t="s">
        <v>220</v>
      </c>
      <c r="C2774" s="39" t="s">
        <v>295</v>
      </c>
      <c r="D2774" s="95"/>
      <c r="E2774" s="131">
        <f t="shared" si="406"/>
        <v>0</v>
      </c>
      <c r="F2774" s="95"/>
      <c r="G2774" s="95"/>
      <c r="H2774" s="95"/>
      <c r="I2774" s="131">
        <f t="shared" si="407"/>
        <v>0</v>
      </c>
      <c r="J2774" s="95"/>
      <c r="K2774" s="95"/>
      <c r="L2774" s="95"/>
      <c r="M2774" s="131">
        <f t="shared" si="408"/>
        <v>0</v>
      </c>
      <c r="N2774" s="95"/>
      <c r="O2774" s="95"/>
      <c r="P2774" s="95"/>
      <c r="Q2774" s="55" t="e">
        <f t="shared" si="409"/>
        <v>#DIV/0!</v>
      </c>
      <c r="R2774" s="55" t="e">
        <f t="shared" si="410"/>
        <v>#DIV/0!</v>
      </c>
      <c r="S2774" s="55" t="e">
        <f t="shared" si="411"/>
        <v>#DIV/0!</v>
      </c>
      <c r="T2774" s="55" t="e">
        <f t="shared" si="412"/>
        <v>#DIV/0!</v>
      </c>
      <c r="U2774" s="33" t="e">
        <f>M2774/#REF!%</f>
        <v>#REF!</v>
      </c>
    </row>
    <row r="2775" spans="1:21" ht="27.6" hidden="1" x14ac:dyDescent="0.3">
      <c r="A2775" s="76"/>
      <c r="B2775" s="34" t="s">
        <v>221</v>
      </c>
      <c r="C2775" s="39" t="s">
        <v>296</v>
      </c>
      <c r="D2775" s="95"/>
      <c r="E2775" s="131">
        <f t="shared" si="406"/>
        <v>0</v>
      </c>
      <c r="F2775" s="95"/>
      <c r="G2775" s="95"/>
      <c r="H2775" s="95"/>
      <c r="I2775" s="131">
        <f t="shared" si="407"/>
        <v>0</v>
      </c>
      <c r="J2775" s="95"/>
      <c r="K2775" s="95"/>
      <c r="L2775" s="95"/>
      <c r="M2775" s="131">
        <f t="shared" si="408"/>
        <v>0</v>
      </c>
      <c r="N2775" s="95"/>
      <c r="O2775" s="95"/>
      <c r="P2775" s="95"/>
      <c r="Q2775" s="55" t="e">
        <f t="shared" si="409"/>
        <v>#DIV/0!</v>
      </c>
      <c r="R2775" s="55" t="e">
        <f t="shared" si="410"/>
        <v>#DIV/0!</v>
      </c>
      <c r="S2775" s="55" t="e">
        <f t="shared" si="411"/>
        <v>#DIV/0!</v>
      </c>
      <c r="T2775" s="55" t="e">
        <f t="shared" si="412"/>
        <v>#DIV/0!</v>
      </c>
      <c r="U2775" s="33" t="e">
        <f>M2775/#REF!%</f>
        <v>#REF!</v>
      </c>
    </row>
    <row r="2776" spans="1:21" ht="27.6" hidden="1" x14ac:dyDescent="0.3">
      <c r="A2776" s="76"/>
      <c r="B2776" s="34" t="s">
        <v>222</v>
      </c>
      <c r="C2776" s="38" t="s">
        <v>297</v>
      </c>
      <c r="D2776" s="95"/>
      <c r="E2776" s="131">
        <f t="shared" si="406"/>
        <v>0</v>
      </c>
      <c r="F2776" s="95"/>
      <c r="G2776" s="95"/>
      <c r="H2776" s="95"/>
      <c r="I2776" s="131">
        <f t="shared" si="407"/>
        <v>0</v>
      </c>
      <c r="J2776" s="95"/>
      <c r="K2776" s="95"/>
      <c r="L2776" s="95"/>
      <c r="M2776" s="131">
        <f t="shared" si="408"/>
        <v>0</v>
      </c>
      <c r="N2776" s="95"/>
      <c r="O2776" s="95"/>
      <c r="P2776" s="95"/>
      <c r="Q2776" s="55" t="e">
        <f t="shared" si="409"/>
        <v>#DIV/0!</v>
      </c>
      <c r="R2776" s="55" t="e">
        <f t="shared" si="410"/>
        <v>#DIV/0!</v>
      </c>
      <c r="S2776" s="55" t="e">
        <f t="shared" si="411"/>
        <v>#DIV/0!</v>
      </c>
      <c r="T2776" s="55" t="e">
        <f t="shared" si="412"/>
        <v>#DIV/0!</v>
      </c>
      <c r="U2776" s="33" t="e">
        <f>M2776/#REF!%</f>
        <v>#REF!</v>
      </c>
    </row>
    <row r="2777" spans="1:21" ht="13.8" hidden="1" x14ac:dyDescent="0.3">
      <c r="A2777" s="76"/>
      <c r="B2777" s="34" t="s">
        <v>223</v>
      </c>
      <c r="C2777" s="38" t="s">
        <v>298</v>
      </c>
      <c r="D2777" s="95"/>
      <c r="E2777" s="131">
        <f t="shared" ref="E2777:E2844" si="413">F2777+G2777</f>
        <v>0</v>
      </c>
      <c r="F2777" s="95"/>
      <c r="G2777" s="95"/>
      <c r="H2777" s="95"/>
      <c r="I2777" s="131">
        <f t="shared" ref="I2777:I2844" si="414">J2777+K2777</f>
        <v>0</v>
      </c>
      <c r="J2777" s="95"/>
      <c r="K2777" s="95"/>
      <c r="L2777" s="95"/>
      <c r="M2777" s="131">
        <f t="shared" ref="M2777:M2844" si="415">N2777+O2777</f>
        <v>0</v>
      </c>
      <c r="N2777" s="95"/>
      <c r="O2777" s="95"/>
      <c r="P2777" s="95"/>
      <c r="Q2777" s="55" t="e">
        <f t="shared" ref="Q2777:Q2844" si="416">M2777/I2777*100</f>
        <v>#DIV/0!</v>
      </c>
      <c r="R2777" s="55" t="e">
        <f t="shared" ref="R2777:R2844" si="417">N2777/J2777*100</f>
        <v>#DIV/0!</v>
      </c>
      <c r="S2777" s="55" t="e">
        <f t="shared" ref="S2777:S2844" si="418">O2777/K2777*100</f>
        <v>#DIV/0!</v>
      </c>
      <c r="T2777" s="55" t="e">
        <f t="shared" ref="T2777:T2844" si="419">P2777/L2777*100</f>
        <v>#DIV/0!</v>
      </c>
      <c r="U2777" s="33" t="e">
        <f>M2777/#REF!%</f>
        <v>#REF!</v>
      </c>
    </row>
    <row r="2778" spans="1:21" ht="13.8" hidden="1" x14ac:dyDescent="0.3">
      <c r="A2778" s="76"/>
      <c r="B2778" s="34" t="s">
        <v>224</v>
      </c>
      <c r="C2778" s="38" t="s">
        <v>324</v>
      </c>
      <c r="D2778" s="95"/>
      <c r="E2778" s="131">
        <f t="shared" si="413"/>
        <v>0</v>
      </c>
      <c r="F2778" s="95"/>
      <c r="G2778" s="95"/>
      <c r="H2778" s="95"/>
      <c r="I2778" s="131">
        <f t="shared" si="414"/>
        <v>0</v>
      </c>
      <c r="J2778" s="95"/>
      <c r="K2778" s="95"/>
      <c r="L2778" s="95"/>
      <c r="M2778" s="131">
        <f t="shared" si="415"/>
        <v>0</v>
      </c>
      <c r="N2778" s="95"/>
      <c r="O2778" s="95"/>
      <c r="P2778" s="95"/>
      <c r="Q2778" s="55" t="e">
        <f t="shared" si="416"/>
        <v>#DIV/0!</v>
      </c>
      <c r="R2778" s="55" t="e">
        <f t="shared" si="417"/>
        <v>#DIV/0!</v>
      </c>
      <c r="S2778" s="55" t="e">
        <f t="shared" si="418"/>
        <v>#DIV/0!</v>
      </c>
      <c r="T2778" s="55" t="e">
        <f t="shared" si="419"/>
        <v>#DIV/0!</v>
      </c>
      <c r="U2778" s="33" t="e">
        <f>M2778/#REF!%</f>
        <v>#REF!</v>
      </c>
    </row>
    <row r="2779" spans="1:21" ht="55.2" hidden="1" x14ac:dyDescent="0.3">
      <c r="A2779" s="76"/>
      <c r="B2779" s="34" t="s">
        <v>225</v>
      </c>
      <c r="C2779" s="38" t="s">
        <v>325</v>
      </c>
      <c r="D2779" s="95"/>
      <c r="E2779" s="131">
        <f t="shared" si="413"/>
        <v>0</v>
      </c>
      <c r="F2779" s="95"/>
      <c r="G2779" s="95"/>
      <c r="H2779" s="95"/>
      <c r="I2779" s="131">
        <f t="shared" si="414"/>
        <v>0</v>
      </c>
      <c r="J2779" s="95"/>
      <c r="K2779" s="95"/>
      <c r="L2779" s="95"/>
      <c r="M2779" s="131">
        <f t="shared" si="415"/>
        <v>0</v>
      </c>
      <c r="N2779" s="95"/>
      <c r="O2779" s="95"/>
      <c r="P2779" s="95"/>
      <c r="Q2779" s="55" t="e">
        <f t="shared" si="416"/>
        <v>#DIV/0!</v>
      </c>
      <c r="R2779" s="55" t="e">
        <f t="shared" si="417"/>
        <v>#DIV/0!</v>
      </c>
      <c r="S2779" s="55" t="e">
        <f t="shared" si="418"/>
        <v>#DIV/0!</v>
      </c>
      <c r="T2779" s="55" t="e">
        <f t="shared" si="419"/>
        <v>#DIV/0!</v>
      </c>
      <c r="U2779" s="33" t="e">
        <f>M2779/#REF!%</f>
        <v>#REF!</v>
      </c>
    </row>
    <row r="2780" spans="1:21" ht="55.2" hidden="1" x14ac:dyDescent="0.3">
      <c r="A2780" s="76"/>
      <c r="B2780" s="34" t="s">
        <v>226</v>
      </c>
      <c r="C2780" s="38" t="s">
        <v>326</v>
      </c>
      <c r="D2780" s="95"/>
      <c r="E2780" s="131">
        <f t="shared" si="413"/>
        <v>0</v>
      </c>
      <c r="F2780" s="95"/>
      <c r="G2780" s="95"/>
      <c r="H2780" s="95"/>
      <c r="I2780" s="131">
        <f t="shared" si="414"/>
        <v>0</v>
      </c>
      <c r="J2780" s="95"/>
      <c r="K2780" s="95"/>
      <c r="L2780" s="95"/>
      <c r="M2780" s="131">
        <f t="shared" si="415"/>
        <v>0</v>
      </c>
      <c r="N2780" s="95"/>
      <c r="O2780" s="95"/>
      <c r="P2780" s="95"/>
      <c r="Q2780" s="55" t="e">
        <f t="shared" si="416"/>
        <v>#DIV/0!</v>
      </c>
      <c r="R2780" s="55" t="e">
        <f t="shared" si="417"/>
        <v>#DIV/0!</v>
      </c>
      <c r="S2780" s="55" t="e">
        <f t="shared" si="418"/>
        <v>#DIV/0!</v>
      </c>
      <c r="T2780" s="55" t="e">
        <f t="shared" si="419"/>
        <v>#DIV/0!</v>
      </c>
      <c r="U2780" s="33" t="e">
        <f>M2780/#REF!%</f>
        <v>#REF!</v>
      </c>
    </row>
    <row r="2781" spans="1:21" ht="41.4" hidden="1" x14ac:dyDescent="0.3">
      <c r="A2781" s="76"/>
      <c r="B2781" s="34" t="s">
        <v>227</v>
      </c>
      <c r="C2781" s="39" t="s">
        <v>327</v>
      </c>
      <c r="D2781" s="95"/>
      <c r="E2781" s="131">
        <f t="shared" si="413"/>
        <v>0</v>
      </c>
      <c r="F2781" s="95"/>
      <c r="G2781" s="95"/>
      <c r="H2781" s="95"/>
      <c r="I2781" s="131">
        <f t="shared" si="414"/>
        <v>0</v>
      </c>
      <c r="J2781" s="95"/>
      <c r="K2781" s="95"/>
      <c r="L2781" s="95"/>
      <c r="M2781" s="131">
        <f t="shared" si="415"/>
        <v>0</v>
      </c>
      <c r="N2781" s="95"/>
      <c r="O2781" s="95"/>
      <c r="P2781" s="95"/>
      <c r="Q2781" s="55" t="e">
        <f t="shared" si="416"/>
        <v>#DIV/0!</v>
      </c>
      <c r="R2781" s="55" t="e">
        <f t="shared" si="417"/>
        <v>#DIV/0!</v>
      </c>
      <c r="S2781" s="55" t="e">
        <f t="shared" si="418"/>
        <v>#DIV/0!</v>
      </c>
      <c r="T2781" s="55" t="e">
        <f t="shared" si="419"/>
        <v>#DIV/0!</v>
      </c>
      <c r="U2781" s="33" t="e">
        <f>M2781/#REF!%</f>
        <v>#REF!</v>
      </c>
    </row>
    <row r="2782" spans="1:21" ht="27.6" hidden="1" x14ac:dyDescent="0.3">
      <c r="A2782" s="76"/>
      <c r="B2782" s="34" t="s">
        <v>228</v>
      </c>
      <c r="C2782" s="39" t="s">
        <v>328</v>
      </c>
      <c r="D2782" s="95"/>
      <c r="E2782" s="131">
        <f t="shared" si="413"/>
        <v>0</v>
      </c>
      <c r="F2782" s="95"/>
      <c r="G2782" s="95"/>
      <c r="H2782" s="95"/>
      <c r="I2782" s="131">
        <f t="shared" si="414"/>
        <v>0</v>
      </c>
      <c r="J2782" s="95"/>
      <c r="K2782" s="95"/>
      <c r="L2782" s="95"/>
      <c r="M2782" s="131">
        <f t="shared" si="415"/>
        <v>0</v>
      </c>
      <c r="N2782" s="95"/>
      <c r="O2782" s="95"/>
      <c r="P2782" s="95"/>
      <c r="Q2782" s="55" t="e">
        <f t="shared" si="416"/>
        <v>#DIV/0!</v>
      </c>
      <c r="R2782" s="55" t="e">
        <f t="shared" si="417"/>
        <v>#DIV/0!</v>
      </c>
      <c r="S2782" s="55" t="e">
        <f t="shared" si="418"/>
        <v>#DIV/0!</v>
      </c>
      <c r="T2782" s="55" t="e">
        <f t="shared" si="419"/>
        <v>#DIV/0!</v>
      </c>
      <c r="U2782" s="33" t="e">
        <f>M2782/#REF!%</f>
        <v>#REF!</v>
      </c>
    </row>
    <row r="2783" spans="1:21" ht="27.6" hidden="1" x14ac:dyDescent="0.3">
      <c r="A2783" s="76"/>
      <c r="B2783" s="34" t="s">
        <v>229</v>
      </c>
      <c r="C2783" s="39" t="s">
        <v>329</v>
      </c>
      <c r="D2783" s="95"/>
      <c r="E2783" s="131">
        <f t="shared" si="413"/>
        <v>0</v>
      </c>
      <c r="F2783" s="95"/>
      <c r="G2783" s="95"/>
      <c r="H2783" s="95"/>
      <c r="I2783" s="131">
        <f t="shared" si="414"/>
        <v>0</v>
      </c>
      <c r="J2783" s="95"/>
      <c r="K2783" s="95"/>
      <c r="L2783" s="95"/>
      <c r="M2783" s="131">
        <f t="shared" si="415"/>
        <v>0</v>
      </c>
      <c r="N2783" s="95"/>
      <c r="O2783" s="95"/>
      <c r="P2783" s="95"/>
      <c r="Q2783" s="55" t="e">
        <f t="shared" si="416"/>
        <v>#DIV/0!</v>
      </c>
      <c r="R2783" s="55" t="e">
        <f t="shared" si="417"/>
        <v>#DIV/0!</v>
      </c>
      <c r="S2783" s="55" t="e">
        <f t="shared" si="418"/>
        <v>#DIV/0!</v>
      </c>
      <c r="T2783" s="55" t="e">
        <f t="shared" si="419"/>
        <v>#DIV/0!</v>
      </c>
      <c r="U2783" s="33" t="e">
        <f>M2783/#REF!%</f>
        <v>#REF!</v>
      </c>
    </row>
    <row r="2784" spans="1:21" ht="55.2" hidden="1" x14ac:dyDescent="0.3">
      <c r="A2784" s="76"/>
      <c r="B2784" s="34" t="s">
        <v>230</v>
      </c>
      <c r="C2784" s="39" t="s">
        <v>330</v>
      </c>
      <c r="D2784" s="95"/>
      <c r="E2784" s="131">
        <f t="shared" si="413"/>
        <v>0</v>
      </c>
      <c r="F2784" s="95"/>
      <c r="G2784" s="95"/>
      <c r="H2784" s="95"/>
      <c r="I2784" s="131">
        <f t="shared" si="414"/>
        <v>0</v>
      </c>
      <c r="J2784" s="95"/>
      <c r="K2784" s="95"/>
      <c r="L2784" s="95"/>
      <c r="M2784" s="131">
        <f t="shared" si="415"/>
        <v>0</v>
      </c>
      <c r="N2784" s="95"/>
      <c r="O2784" s="95"/>
      <c r="P2784" s="95"/>
      <c r="Q2784" s="55" t="e">
        <f t="shared" si="416"/>
        <v>#DIV/0!</v>
      </c>
      <c r="R2784" s="55" t="e">
        <f t="shared" si="417"/>
        <v>#DIV/0!</v>
      </c>
      <c r="S2784" s="55" t="e">
        <f t="shared" si="418"/>
        <v>#DIV/0!</v>
      </c>
      <c r="T2784" s="55" t="e">
        <f t="shared" si="419"/>
        <v>#DIV/0!</v>
      </c>
      <c r="U2784" s="33" t="e">
        <f>M2784/#REF!%</f>
        <v>#REF!</v>
      </c>
    </row>
    <row r="2785" spans="1:21" ht="55.2" hidden="1" x14ac:dyDescent="0.3">
      <c r="A2785" s="76"/>
      <c r="B2785" s="34" t="s">
        <v>231</v>
      </c>
      <c r="C2785" s="39" t="s">
        <v>331</v>
      </c>
      <c r="D2785" s="95"/>
      <c r="E2785" s="131">
        <f t="shared" si="413"/>
        <v>0</v>
      </c>
      <c r="F2785" s="95"/>
      <c r="G2785" s="95"/>
      <c r="H2785" s="95"/>
      <c r="I2785" s="131">
        <f t="shared" si="414"/>
        <v>0</v>
      </c>
      <c r="J2785" s="95"/>
      <c r="K2785" s="95"/>
      <c r="L2785" s="95"/>
      <c r="M2785" s="131">
        <f t="shared" si="415"/>
        <v>0</v>
      </c>
      <c r="N2785" s="95"/>
      <c r="O2785" s="95"/>
      <c r="P2785" s="95"/>
      <c r="Q2785" s="55" t="e">
        <f t="shared" si="416"/>
        <v>#DIV/0!</v>
      </c>
      <c r="R2785" s="55" t="e">
        <f t="shared" si="417"/>
        <v>#DIV/0!</v>
      </c>
      <c r="S2785" s="55" t="e">
        <f t="shared" si="418"/>
        <v>#DIV/0!</v>
      </c>
      <c r="T2785" s="55" t="e">
        <f t="shared" si="419"/>
        <v>#DIV/0!</v>
      </c>
      <c r="U2785" s="33" t="e">
        <f>M2785/#REF!%</f>
        <v>#REF!</v>
      </c>
    </row>
    <row r="2786" spans="1:21" ht="82.8" hidden="1" x14ac:dyDescent="0.3">
      <c r="A2786" s="76"/>
      <c r="B2786" s="34" t="s">
        <v>232</v>
      </c>
      <c r="C2786" s="39" t="s">
        <v>332</v>
      </c>
      <c r="D2786" s="95"/>
      <c r="E2786" s="131">
        <f t="shared" si="413"/>
        <v>0</v>
      </c>
      <c r="F2786" s="95"/>
      <c r="G2786" s="95"/>
      <c r="H2786" s="95"/>
      <c r="I2786" s="131">
        <f t="shared" si="414"/>
        <v>0</v>
      </c>
      <c r="J2786" s="95"/>
      <c r="K2786" s="95"/>
      <c r="L2786" s="95"/>
      <c r="M2786" s="131">
        <f t="shared" si="415"/>
        <v>0</v>
      </c>
      <c r="N2786" s="95"/>
      <c r="O2786" s="95"/>
      <c r="P2786" s="95"/>
      <c r="Q2786" s="55" t="e">
        <f t="shared" si="416"/>
        <v>#DIV/0!</v>
      </c>
      <c r="R2786" s="55" t="e">
        <f t="shared" si="417"/>
        <v>#DIV/0!</v>
      </c>
      <c r="S2786" s="55" t="e">
        <f t="shared" si="418"/>
        <v>#DIV/0!</v>
      </c>
      <c r="T2786" s="55" t="e">
        <f t="shared" si="419"/>
        <v>#DIV/0!</v>
      </c>
      <c r="U2786" s="33" t="e">
        <f>M2786/#REF!%</f>
        <v>#REF!</v>
      </c>
    </row>
    <row r="2787" spans="1:21" ht="41.4" hidden="1" x14ac:dyDescent="0.3">
      <c r="A2787" s="76"/>
      <c r="B2787" s="34" t="s">
        <v>233</v>
      </c>
      <c r="C2787" s="38" t="s">
        <v>333</v>
      </c>
      <c r="D2787" s="95"/>
      <c r="E2787" s="131">
        <f t="shared" si="413"/>
        <v>0</v>
      </c>
      <c r="F2787" s="95"/>
      <c r="G2787" s="95"/>
      <c r="H2787" s="95"/>
      <c r="I2787" s="131">
        <f t="shared" si="414"/>
        <v>0</v>
      </c>
      <c r="J2787" s="95"/>
      <c r="K2787" s="95"/>
      <c r="L2787" s="95"/>
      <c r="M2787" s="131">
        <f t="shared" si="415"/>
        <v>0</v>
      </c>
      <c r="N2787" s="95"/>
      <c r="O2787" s="95"/>
      <c r="P2787" s="95"/>
      <c r="Q2787" s="55" t="e">
        <f t="shared" si="416"/>
        <v>#DIV/0!</v>
      </c>
      <c r="R2787" s="55" t="e">
        <f t="shared" si="417"/>
        <v>#DIV/0!</v>
      </c>
      <c r="S2787" s="55" t="e">
        <f t="shared" si="418"/>
        <v>#DIV/0!</v>
      </c>
      <c r="T2787" s="55" t="e">
        <f t="shared" si="419"/>
        <v>#DIV/0!</v>
      </c>
      <c r="U2787" s="33" t="e">
        <f>M2787/#REF!%</f>
        <v>#REF!</v>
      </c>
    </row>
    <row r="2788" spans="1:21" ht="41.4" hidden="1" x14ac:dyDescent="0.3">
      <c r="A2788" s="76"/>
      <c r="B2788" s="34" t="s">
        <v>234</v>
      </c>
      <c r="C2788" s="38" t="s">
        <v>334</v>
      </c>
      <c r="D2788" s="95"/>
      <c r="E2788" s="131">
        <f t="shared" si="413"/>
        <v>0</v>
      </c>
      <c r="F2788" s="95"/>
      <c r="G2788" s="95"/>
      <c r="H2788" s="95"/>
      <c r="I2788" s="131">
        <f t="shared" si="414"/>
        <v>0</v>
      </c>
      <c r="J2788" s="95"/>
      <c r="K2788" s="95"/>
      <c r="L2788" s="95"/>
      <c r="M2788" s="131">
        <f t="shared" si="415"/>
        <v>0</v>
      </c>
      <c r="N2788" s="95"/>
      <c r="O2788" s="95"/>
      <c r="P2788" s="95"/>
      <c r="Q2788" s="55" t="e">
        <f t="shared" si="416"/>
        <v>#DIV/0!</v>
      </c>
      <c r="R2788" s="55" t="e">
        <f t="shared" si="417"/>
        <v>#DIV/0!</v>
      </c>
      <c r="S2788" s="55" t="e">
        <f t="shared" si="418"/>
        <v>#DIV/0!</v>
      </c>
      <c r="T2788" s="55" t="e">
        <f t="shared" si="419"/>
        <v>#DIV/0!</v>
      </c>
      <c r="U2788" s="33" t="e">
        <f>M2788/#REF!%</f>
        <v>#REF!</v>
      </c>
    </row>
    <row r="2789" spans="1:21" ht="27.6" hidden="1" x14ac:dyDescent="0.3">
      <c r="A2789" s="76"/>
      <c r="B2789" s="34" t="s">
        <v>235</v>
      </c>
      <c r="C2789" s="39" t="s">
        <v>335</v>
      </c>
      <c r="D2789" s="95"/>
      <c r="E2789" s="131">
        <f t="shared" si="413"/>
        <v>0</v>
      </c>
      <c r="F2789" s="95"/>
      <c r="G2789" s="95"/>
      <c r="H2789" s="95"/>
      <c r="I2789" s="131">
        <f t="shared" si="414"/>
        <v>0</v>
      </c>
      <c r="J2789" s="95"/>
      <c r="K2789" s="95"/>
      <c r="L2789" s="95"/>
      <c r="M2789" s="131">
        <f t="shared" si="415"/>
        <v>0</v>
      </c>
      <c r="N2789" s="95"/>
      <c r="O2789" s="95"/>
      <c r="P2789" s="95"/>
      <c r="Q2789" s="55" t="e">
        <f t="shared" si="416"/>
        <v>#DIV/0!</v>
      </c>
      <c r="R2789" s="55" t="e">
        <f t="shared" si="417"/>
        <v>#DIV/0!</v>
      </c>
      <c r="S2789" s="55" t="e">
        <f t="shared" si="418"/>
        <v>#DIV/0!</v>
      </c>
      <c r="T2789" s="55" t="e">
        <f t="shared" si="419"/>
        <v>#DIV/0!</v>
      </c>
      <c r="U2789" s="33" t="e">
        <f>M2789/#REF!%</f>
        <v>#REF!</v>
      </c>
    </row>
    <row r="2790" spans="1:21" ht="55.2" hidden="1" x14ac:dyDescent="0.3">
      <c r="A2790" s="76"/>
      <c r="B2790" s="34" t="s">
        <v>236</v>
      </c>
      <c r="C2790" s="39" t="s">
        <v>336</v>
      </c>
      <c r="D2790" s="95"/>
      <c r="E2790" s="131">
        <f t="shared" si="413"/>
        <v>0</v>
      </c>
      <c r="F2790" s="95"/>
      <c r="G2790" s="95"/>
      <c r="H2790" s="95"/>
      <c r="I2790" s="131">
        <f t="shared" si="414"/>
        <v>0</v>
      </c>
      <c r="J2790" s="95"/>
      <c r="K2790" s="95"/>
      <c r="L2790" s="95"/>
      <c r="M2790" s="131">
        <f t="shared" si="415"/>
        <v>0</v>
      </c>
      <c r="N2790" s="95"/>
      <c r="O2790" s="95"/>
      <c r="P2790" s="95"/>
      <c r="Q2790" s="55" t="e">
        <f t="shared" si="416"/>
        <v>#DIV/0!</v>
      </c>
      <c r="R2790" s="55" t="e">
        <f t="shared" si="417"/>
        <v>#DIV/0!</v>
      </c>
      <c r="S2790" s="55" t="e">
        <f t="shared" si="418"/>
        <v>#DIV/0!</v>
      </c>
      <c r="T2790" s="55" t="e">
        <f t="shared" si="419"/>
        <v>#DIV/0!</v>
      </c>
      <c r="U2790" s="33" t="e">
        <f>M2790/#REF!%</f>
        <v>#REF!</v>
      </c>
    </row>
    <row r="2791" spans="1:21" ht="27.6" hidden="1" x14ac:dyDescent="0.3">
      <c r="A2791" s="76"/>
      <c r="B2791" s="34" t="s">
        <v>237</v>
      </c>
      <c r="C2791" s="39" t="s">
        <v>337</v>
      </c>
      <c r="D2791" s="95"/>
      <c r="E2791" s="131">
        <f t="shared" si="413"/>
        <v>0</v>
      </c>
      <c r="F2791" s="95"/>
      <c r="G2791" s="95"/>
      <c r="H2791" s="95"/>
      <c r="I2791" s="131">
        <f t="shared" si="414"/>
        <v>0</v>
      </c>
      <c r="J2791" s="95"/>
      <c r="K2791" s="95"/>
      <c r="L2791" s="95"/>
      <c r="M2791" s="131">
        <f t="shared" si="415"/>
        <v>0</v>
      </c>
      <c r="N2791" s="95"/>
      <c r="O2791" s="95"/>
      <c r="P2791" s="95"/>
      <c r="Q2791" s="55" t="e">
        <f t="shared" si="416"/>
        <v>#DIV/0!</v>
      </c>
      <c r="R2791" s="55" t="e">
        <f t="shared" si="417"/>
        <v>#DIV/0!</v>
      </c>
      <c r="S2791" s="55" t="e">
        <f t="shared" si="418"/>
        <v>#DIV/0!</v>
      </c>
      <c r="T2791" s="55" t="e">
        <f t="shared" si="419"/>
        <v>#DIV/0!</v>
      </c>
      <c r="U2791" s="33" t="e">
        <f>M2791/#REF!%</f>
        <v>#REF!</v>
      </c>
    </row>
    <row r="2792" spans="1:21" ht="82.8" hidden="1" x14ac:dyDescent="0.3">
      <c r="A2792" s="76"/>
      <c r="B2792" s="34" t="s">
        <v>238</v>
      </c>
      <c r="C2792" s="39" t="s">
        <v>338</v>
      </c>
      <c r="D2792" s="95"/>
      <c r="E2792" s="131">
        <f t="shared" si="413"/>
        <v>0</v>
      </c>
      <c r="F2792" s="95"/>
      <c r="G2792" s="95"/>
      <c r="H2792" s="95"/>
      <c r="I2792" s="131">
        <f t="shared" si="414"/>
        <v>0</v>
      </c>
      <c r="J2792" s="95"/>
      <c r="K2792" s="95"/>
      <c r="L2792" s="95"/>
      <c r="M2792" s="131">
        <f t="shared" si="415"/>
        <v>0</v>
      </c>
      <c r="N2792" s="95"/>
      <c r="O2792" s="95"/>
      <c r="P2792" s="95"/>
      <c r="Q2792" s="55" t="e">
        <f t="shared" si="416"/>
        <v>#DIV/0!</v>
      </c>
      <c r="R2792" s="55" t="e">
        <f t="shared" si="417"/>
        <v>#DIV/0!</v>
      </c>
      <c r="S2792" s="55" t="e">
        <f t="shared" si="418"/>
        <v>#DIV/0!</v>
      </c>
      <c r="T2792" s="55" t="e">
        <f t="shared" si="419"/>
        <v>#DIV/0!</v>
      </c>
      <c r="U2792" s="33" t="e">
        <f>M2792/#REF!%</f>
        <v>#REF!</v>
      </c>
    </row>
    <row r="2793" spans="1:21" ht="27.6" hidden="1" x14ac:dyDescent="0.3">
      <c r="A2793" s="76"/>
      <c r="B2793" s="34" t="s">
        <v>239</v>
      </c>
      <c r="C2793" s="39" t="s">
        <v>339</v>
      </c>
      <c r="D2793" s="95"/>
      <c r="E2793" s="131">
        <f t="shared" si="413"/>
        <v>0</v>
      </c>
      <c r="F2793" s="95"/>
      <c r="G2793" s="95"/>
      <c r="H2793" s="95"/>
      <c r="I2793" s="131">
        <f t="shared" si="414"/>
        <v>0</v>
      </c>
      <c r="J2793" s="95"/>
      <c r="K2793" s="95"/>
      <c r="L2793" s="95"/>
      <c r="M2793" s="131">
        <f t="shared" si="415"/>
        <v>0</v>
      </c>
      <c r="N2793" s="95"/>
      <c r="O2793" s="95"/>
      <c r="P2793" s="95"/>
      <c r="Q2793" s="55" t="e">
        <f t="shared" si="416"/>
        <v>#DIV/0!</v>
      </c>
      <c r="R2793" s="55" t="e">
        <f t="shared" si="417"/>
        <v>#DIV/0!</v>
      </c>
      <c r="S2793" s="55" t="e">
        <f t="shared" si="418"/>
        <v>#DIV/0!</v>
      </c>
      <c r="T2793" s="55" t="e">
        <f t="shared" si="419"/>
        <v>#DIV/0!</v>
      </c>
      <c r="U2793" s="33" t="e">
        <f>M2793/#REF!%</f>
        <v>#REF!</v>
      </c>
    </row>
    <row r="2794" spans="1:21" ht="82.8" hidden="1" x14ac:dyDescent="0.3">
      <c r="A2794" s="76"/>
      <c r="B2794" s="34" t="s">
        <v>240</v>
      </c>
      <c r="C2794" s="39" t="s">
        <v>340</v>
      </c>
      <c r="D2794" s="95"/>
      <c r="E2794" s="131">
        <f t="shared" si="413"/>
        <v>0</v>
      </c>
      <c r="F2794" s="95"/>
      <c r="G2794" s="95"/>
      <c r="H2794" s="95"/>
      <c r="I2794" s="131">
        <f t="shared" si="414"/>
        <v>0</v>
      </c>
      <c r="J2794" s="95"/>
      <c r="K2794" s="95"/>
      <c r="L2794" s="95"/>
      <c r="M2794" s="131">
        <f t="shared" si="415"/>
        <v>0</v>
      </c>
      <c r="N2794" s="95"/>
      <c r="O2794" s="95"/>
      <c r="P2794" s="95"/>
      <c r="Q2794" s="55" t="e">
        <f t="shared" si="416"/>
        <v>#DIV/0!</v>
      </c>
      <c r="R2794" s="55" t="e">
        <f t="shared" si="417"/>
        <v>#DIV/0!</v>
      </c>
      <c r="S2794" s="55" t="e">
        <f t="shared" si="418"/>
        <v>#DIV/0!</v>
      </c>
      <c r="T2794" s="55" t="e">
        <f t="shared" si="419"/>
        <v>#DIV/0!</v>
      </c>
      <c r="U2794" s="33" t="e">
        <f>M2794/#REF!%</f>
        <v>#REF!</v>
      </c>
    </row>
    <row r="2795" spans="1:21" ht="27.6" hidden="1" x14ac:dyDescent="0.3">
      <c r="A2795" s="76"/>
      <c r="B2795" s="34" t="s">
        <v>241</v>
      </c>
      <c r="C2795" s="39" t="s">
        <v>341</v>
      </c>
      <c r="D2795" s="95"/>
      <c r="E2795" s="131">
        <f t="shared" si="413"/>
        <v>0</v>
      </c>
      <c r="F2795" s="95"/>
      <c r="G2795" s="95"/>
      <c r="H2795" s="95"/>
      <c r="I2795" s="131">
        <f t="shared" si="414"/>
        <v>0</v>
      </c>
      <c r="J2795" s="95"/>
      <c r="K2795" s="95"/>
      <c r="L2795" s="95"/>
      <c r="M2795" s="131">
        <f t="shared" si="415"/>
        <v>0</v>
      </c>
      <c r="N2795" s="95"/>
      <c r="O2795" s="95"/>
      <c r="P2795" s="95"/>
      <c r="Q2795" s="55" t="e">
        <f t="shared" si="416"/>
        <v>#DIV/0!</v>
      </c>
      <c r="R2795" s="55" t="e">
        <f t="shared" si="417"/>
        <v>#DIV/0!</v>
      </c>
      <c r="S2795" s="55" t="e">
        <f t="shared" si="418"/>
        <v>#DIV/0!</v>
      </c>
      <c r="T2795" s="55" t="e">
        <f t="shared" si="419"/>
        <v>#DIV/0!</v>
      </c>
      <c r="U2795" s="33" t="e">
        <f>M2795/#REF!%</f>
        <v>#REF!</v>
      </c>
    </row>
    <row r="2796" spans="1:21" ht="27.6" hidden="1" x14ac:dyDescent="0.3">
      <c r="A2796" s="76"/>
      <c r="B2796" s="34" t="s">
        <v>242</v>
      </c>
      <c r="C2796" s="39" t="s">
        <v>342</v>
      </c>
      <c r="D2796" s="95"/>
      <c r="E2796" s="131">
        <f t="shared" si="413"/>
        <v>0</v>
      </c>
      <c r="F2796" s="95"/>
      <c r="G2796" s="95"/>
      <c r="H2796" s="95"/>
      <c r="I2796" s="131">
        <f t="shared" si="414"/>
        <v>0</v>
      </c>
      <c r="J2796" s="95"/>
      <c r="K2796" s="95"/>
      <c r="L2796" s="95"/>
      <c r="M2796" s="131">
        <f t="shared" si="415"/>
        <v>0</v>
      </c>
      <c r="N2796" s="95"/>
      <c r="O2796" s="95"/>
      <c r="P2796" s="95"/>
      <c r="Q2796" s="55" t="e">
        <f t="shared" si="416"/>
        <v>#DIV/0!</v>
      </c>
      <c r="R2796" s="55" t="e">
        <f t="shared" si="417"/>
        <v>#DIV/0!</v>
      </c>
      <c r="S2796" s="55" t="e">
        <f t="shared" si="418"/>
        <v>#DIV/0!</v>
      </c>
      <c r="T2796" s="55" t="e">
        <f t="shared" si="419"/>
        <v>#DIV/0!</v>
      </c>
      <c r="U2796" s="33" t="e">
        <f>M2796/#REF!%</f>
        <v>#REF!</v>
      </c>
    </row>
    <row r="2797" spans="1:21" ht="27.6" hidden="1" x14ac:dyDescent="0.3">
      <c r="A2797" s="76"/>
      <c r="B2797" s="34" t="s">
        <v>243</v>
      </c>
      <c r="C2797" s="39" t="s">
        <v>343</v>
      </c>
      <c r="D2797" s="95"/>
      <c r="E2797" s="131">
        <f t="shared" si="413"/>
        <v>0</v>
      </c>
      <c r="F2797" s="95"/>
      <c r="G2797" s="95"/>
      <c r="H2797" s="95"/>
      <c r="I2797" s="131">
        <f t="shared" si="414"/>
        <v>0</v>
      </c>
      <c r="J2797" s="95"/>
      <c r="K2797" s="95"/>
      <c r="L2797" s="95"/>
      <c r="M2797" s="131">
        <f t="shared" si="415"/>
        <v>0</v>
      </c>
      <c r="N2797" s="95"/>
      <c r="O2797" s="95"/>
      <c r="P2797" s="95"/>
      <c r="Q2797" s="55" t="e">
        <f t="shared" si="416"/>
        <v>#DIV/0!</v>
      </c>
      <c r="R2797" s="55" t="e">
        <f t="shared" si="417"/>
        <v>#DIV/0!</v>
      </c>
      <c r="S2797" s="55" t="e">
        <f t="shared" si="418"/>
        <v>#DIV/0!</v>
      </c>
      <c r="T2797" s="55" t="e">
        <f t="shared" si="419"/>
        <v>#DIV/0!</v>
      </c>
      <c r="U2797" s="33" t="e">
        <f>M2797/#REF!%</f>
        <v>#REF!</v>
      </c>
    </row>
    <row r="2798" spans="1:21" ht="27.6" hidden="1" x14ac:dyDescent="0.3">
      <c r="A2798" s="76"/>
      <c r="B2798" s="34" t="s">
        <v>244</v>
      </c>
      <c r="C2798" s="39" t="s">
        <v>344</v>
      </c>
      <c r="D2798" s="95"/>
      <c r="E2798" s="131">
        <f t="shared" si="413"/>
        <v>0</v>
      </c>
      <c r="F2798" s="95"/>
      <c r="G2798" s="95"/>
      <c r="H2798" s="95"/>
      <c r="I2798" s="131">
        <f t="shared" si="414"/>
        <v>0</v>
      </c>
      <c r="J2798" s="95"/>
      <c r="K2798" s="95"/>
      <c r="L2798" s="95"/>
      <c r="M2798" s="131">
        <f t="shared" si="415"/>
        <v>0</v>
      </c>
      <c r="N2798" s="95"/>
      <c r="O2798" s="95"/>
      <c r="P2798" s="95"/>
      <c r="Q2798" s="55" t="e">
        <f t="shared" si="416"/>
        <v>#DIV/0!</v>
      </c>
      <c r="R2798" s="55" t="e">
        <f t="shared" si="417"/>
        <v>#DIV/0!</v>
      </c>
      <c r="S2798" s="55" t="e">
        <f t="shared" si="418"/>
        <v>#DIV/0!</v>
      </c>
      <c r="T2798" s="55" t="e">
        <f t="shared" si="419"/>
        <v>#DIV/0!</v>
      </c>
      <c r="U2798" s="33" t="e">
        <f>M2798/#REF!%</f>
        <v>#REF!</v>
      </c>
    </row>
    <row r="2799" spans="1:21" ht="27.6" hidden="1" x14ac:dyDescent="0.3">
      <c r="A2799" s="76"/>
      <c r="B2799" s="34" t="s">
        <v>245</v>
      </c>
      <c r="C2799" s="39" t="s">
        <v>345</v>
      </c>
      <c r="D2799" s="95"/>
      <c r="E2799" s="131">
        <f t="shared" si="413"/>
        <v>0</v>
      </c>
      <c r="F2799" s="95"/>
      <c r="G2799" s="95"/>
      <c r="H2799" s="95"/>
      <c r="I2799" s="131">
        <f t="shared" si="414"/>
        <v>0</v>
      </c>
      <c r="J2799" s="95"/>
      <c r="K2799" s="95"/>
      <c r="L2799" s="95"/>
      <c r="M2799" s="131">
        <f t="shared" si="415"/>
        <v>0</v>
      </c>
      <c r="N2799" s="95"/>
      <c r="O2799" s="95"/>
      <c r="P2799" s="95"/>
      <c r="Q2799" s="55" t="e">
        <f t="shared" si="416"/>
        <v>#DIV/0!</v>
      </c>
      <c r="R2799" s="55" t="e">
        <f t="shared" si="417"/>
        <v>#DIV/0!</v>
      </c>
      <c r="S2799" s="55" t="e">
        <f t="shared" si="418"/>
        <v>#DIV/0!</v>
      </c>
      <c r="T2799" s="55" t="e">
        <f t="shared" si="419"/>
        <v>#DIV/0!</v>
      </c>
      <c r="U2799" s="33" t="e">
        <f>M2799/#REF!%</f>
        <v>#REF!</v>
      </c>
    </row>
    <row r="2800" spans="1:21" ht="69" hidden="1" x14ac:dyDescent="0.3">
      <c r="A2800" s="76"/>
      <c r="B2800" s="34" t="s">
        <v>246</v>
      </c>
      <c r="C2800" s="39" t="s">
        <v>346</v>
      </c>
      <c r="D2800" s="95"/>
      <c r="E2800" s="131">
        <f t="shared" si="413"/>
        <v>0</v>
      </c>
      <c r="F2800" s="95"/>
      <c r="G2800" s="95"/>
      <c r="H2800" s="95"/>
      <c r="I2800" s="131">
        <f t="shared" si="414"/>
        <v>0</v>
      </c>
      <c r="J2800" s="95"/>
      <c r="K2800" s="95"/>
      <c r="L2800" s="95"/>
      <c r="M2800" s="131">
        <f t="shared" si="415"/>
        <v>0</v>
      </c>
      <c r="N2800" s="95"/>
      <c r="O2800" s="95"/>
      <c r="P2800" s="95"/>
      <c r="Q2800" s="55" t="e">
        <f t="shared" si="416"/>
        <v>#DIV/0!</v>
      </c>
      <c r="R2800" s="55" t="e">
        <f t="shared" si="417"/>
        <v>#DIV/0!</v>
      </c>
      <c r="S2800" s="55" t="e">
        <f t="shared" si="418"/>
        <v>#DIV/0!</v>
      </c>
      <c r="T2800" s="55" t="e">
        <f t="shared" si="419"/>
        <v>#DIV/0!</v>
      </c>
      <c r="U2800" s="33" t="e">
        <f>M2800/#REF!%</f>
        <v>#REF!</v>
      </c>
    </row>
    <row r="2801" spans="1:21" ht="13.8" x14ac:dyDescent="0.3">
      <c r="A2801" s="76"/>
      <c r="B2801" s="34" t="s">
        <v>247</v>
      </c>
      <c r="C2801" s="37" t="s">
        <v>44</v>
      </c>
      <c r="D2801" s="95">
        <v>868.7</v>
      </c>
      <c r="E2801" s="131">
        <f t="shared" si="413"/>
        <v>870.2</v>
      </c>
      <c r="F2801" s="95">
        <v>870.2</v>
      </c>
      <c r="G2801" s="95"/>
      <c r="H2801" s="95"/>
      <c r="I2801" s="131">
        <f t="shared" si="414"/>
        <v>474.45</v>
      </c>
      <c r="J2801" s="95">
        <v>474.45</v>
      </c>
      <c r="K2801" s="95"/>
      <c r="L2801" s="95"/>
      <c r="M2801" s="131">
        <f t="shared" si="415"/>
        <v>433.98631</v>
      </c>
      <c r="N2801" s="95">
        <v>433.98631</v>
      </c>
      <c r="O2801" s="95"/>
      <c r="P2801" s="95"/>
      <c r="Q2801" s="55">
        <f t="shared" si="416"/>
        <v>91.471453261671414</v>
      </c>
      <c r="R2801" s="55">
        <f t="shared" si="417"/>
        <v>91.471453261671414</v>
      </c>
      <c r="S2801" s="55" t="e">
        <f t="shared" si="418"/>
        <v>#DIV/0!</v>
      </c>
      <c r="T2801" s="55" t="e">
        <f t="shared" si="419"/>
        <v>#DIV/0!</v>
      </c>
      <c r="U2801" s="33" t="e">
        <f>M2801/#REF!%</f>
        <v>#REF!</v>
      </c>
    </row>
    <row r="2802" spans="1:21" ht="13.8" hidden="1" x14ac:dyDescent="0.3">
      <c r="A2802" s="76"/>
      <c r="B2802" s="34" t="s">
        <v>251</v>
      </c>
      <c r="C2802" s="37" t="s">
        <v>348</v>
      </c>
      <c r="D2802" s="95"/>
      <c r="E2802" s="131">
        <f t="shared" si="413"/>
        <v>0</v>
      </c>
      <c r="F2802" s="95"/>
      <c r="G2802" s="95"/>
      <c r="H2802" s="95"/>
      <c r="I2802" s="131">
        <f t="shared" si="414"/>
        <v>0</v>
      </c>
      <c r="J2802" s="95"/>
      <c r="K2802" s="95"/>
      <c r="L2802" s="95"/>
      <c r="M2802" s="131">
        <f t="shared" si="415"/>
        <v>0</v>
      </c>
      <c r="N2802" s="95"/>
      <c r="O2802" s="95"/>
      <c r="P2802" s="95"/>
      <c r="Q2802" s="55" t="e">
        <f t="shared" si="416"/>
        <v>#DIV/0!</v>
      </c>
      <c r="R2802" s="55" t="e">
        <f t="shared" si="417"/>
        <v>#DIV/0!</v>
      </c>
      <c r="S2802" s="55" t="e">
        <f t="shared" si="418"/>
        <v>#DIV/0!</v>
      </c>
      <c r="T2802" s="55" t="e">
        <f t="shared" si="419"/>
        <v>#DIV/0!</v>
      </c>
      <c r="U2802" s="33" t="e">
        <f>M2802/#REF!%</f>
        <v>#REF!</v>
      </c>
    </row>
    <row r="2803" spans="1:21" ht="13.8" hidden="1" x14ac:dyDescent="0.3">
      <c r="A2803" s="76"/>
      <c r="B2803" s="34" t="s">
        <v>252</v>
      </c>
      <c r="C2803" s="38" t="s">
        <v>349</v>
      </c>
      <c r="D2803" s="95"/>
      <c r="E2803" s="131">
        <f t="shared" si="413"/>
        <v>0</v>
      </c>
      <c r="F2803" s="95"/>
      <c r="G2803" s="95"/>
      <c r="H2803" s="95"/>
      <c r="I2803" s="131">
        <f t="shared" si="414"/>
        <v>0</v>
      </c>
      <c r="J2803" s="95"/>
      <c r="K2803" s="95"/>
      <c r="L2803" s="95"/>
      <c r="M2803" s="131">
        <f t="shared" si="415"/>
        <v>0</v>
      </c>
      <c r="N2803" s="95"/>
      <c r="O2803" s="95"/>
      <c r="P2803" s="95"/>
      <c r="Q2803" s="55" t="e">
        <f t="shared" si="416"/>
        <v>#DIV/0!</v>
      </c>
      <c r="R2803" s="55" t="e">
        <f t="shared" si="417"/>
        <v>#DIV/0!</v>
      </c>
      <c r="S2803" s="55" t="e">
        <f t="shared" si="418"/>
        <v>#DIV/0!</v>
      </c>
      <c r="T2803" s="55" t="e">
        <f t="shared" si="419"/>
        <v>#DIV/0!</v>
      </c>
      <c r="U2803" s="33" t="e">
        <f>M2803/#REF!%</f>
        <v>#REF!</v>
      </c>
    </row>
    <row r="2804" spans="1:21" ht="27.6" hidden="1" x14ac:dyDescent="0.3">
      <c r="A2804" s="76"/>
      <c r="B2804" s="34" t="s">
        <v>253</v>
      </c>
      <c r="C2804" s="39" t="s">
        <v>350</v>
      </c>
      <c r="D2804" s="95"/>
      <c r="E2804" s="131">
        <f t="shared" si="413"/>
        <v>0</v>
      </c>
      <c r="F2804" s="95"/>
      <c r="G2804" s="95"/>
      <c r="H2804" s="95"/>
      <c r="I2804" s="131">
        <f t="shared" si="414"/>
        <v>0</v>
      </c>
      <c r="J2804" s="95"/>
      <c r="K2804" s="95"/>
      <c r="L2804" s="95"/>
      <c r="M2804" s="131">
        <f t="shared" si="415"/>
        <v>0</v>
      </c>
      <c r="N2804" s="95"/>
      <c r="O2804" s="95"/>
      <c r="P2804" s="95"/>
      <c r="Q2804" s="55" t="e">
        <f t="shared" si="416"/>
        <v>#DIV/0!</v>
      </c>
      <c r="R2804" s="55" t="e">
        <f t="shared" si="417"/>
        <v>#DIV/0!</v>
      </c>
      <c r="S2804" s="55" t="e">
        <f t="shared" si="418"/>
        <v>#DIV/0!</v>
      </c>
      <c r="T2804" s="55" t="e">
        <f t="shared" si="419"/>
        <v>#DIV/0!</v>
      </c>
      <c r="U2804" s="33" t="e">
        <f>M2804/#REF!%</f>
        <v>#REF!</v>
      </c>
    </row>
    <row r="2805" spans="1:21" ht="27.6" hidden="1" x14ac:dyDescent="0.3">
      <c r="A2805" s="76"/>
      <c r="B2805" s="34" t="s">
        <v>254</v>
      </c>
      <c r="C2805" s="39" t="s">
        <v>351</v>
      </c>
      <c r="D2805" s="95"/>
      <c r="E2805" s="131">
        <f t="shared" si="413"/>
        <v>0</v>
      </c>
      <c r="F2805" s="95"/>
      <c r="G2805" s="95"/>
      <c r="H2805" s="95"/>
      <c r="I2805" s="131">
        <f t="shared" si="414"/>
        <v>0</v>
      </c>
      <c r="J2805" s="95"/>
      <c r="K2805" s="95"/>
      <c r="L2805" s="95"/>
      <c r="M2805" s="131">
        <f t="shared" si="415"/>
        <v>0</v>
      </c>
      <c r="N2805" s="95"/>
      <c r="O2805" s="95"/>
      <c r="P2805" s="95"/>
      <c r="Q2805" s="55" t="e">
        <f t="shared" si="416"/>
        <v>#DIV/0!</v>
      </c>
      <c r="R2805" s="55" t="e">
        <f t="shared" si="417"/>
        <v>#DIV/0!</v>
      </c>
      <c r="S2805" s="55" t="e">
        <f t="shared" si="418"/>
        <v>#DIV/0!</v>
      </c>
      <c r="T2805" s="55" t="e">
        <f t="shared" si="419"/>
        <v>#DIV/0!</v>
      </c>
      <c r="U2805" s="33" t="e">
        <f>M2805/#REF!%</f>
        <v>#REF!</v>
      </c>
    </row>
    <row r="2806" spans="1:21" ht="13.8" hidden="1" x14ac:dyDescent="0.3">
      <c r="A2806" s="76"/>
      <c r="B2806" s="34" t="s">
        <v>255</v>
      </c>
      <c r="C2806" s="38" t="s">
        <v>352</v>
      </c>
      <c r="D2806" s="95"/>
      <c r="E2806" s="131">
        <f t="shared" si="413"/>
        <v>0</v>
      </c>
      <c r="F2806" s="95"/>
      <c r="G2806" s="95"/>
      <c r="H2806" s="95"/>
      <c r="I2806" s="131">
        <f t="shared" si="414"/>
        <v>0</v>
      </c>
      <c r="J2806" s="95"/>
      <c r="K2806" s="95"/>
      <c r="L2806" s="95"/>
      <c r="M2806" s="131">
        <f t="shared" si="415"/>
        <v>0</v>
      </c>
      <c r="N2806" s="95"/>
      <c r="O2806" s="95"/>
      <c r="P2806" s="95"/>
      <c r="Q2806" s="55" t="e">
        <f t="shared" si="416"/>
        <v>#DIV/0!</v>
      </c>
      <c r="R2806" s="55" t="e">
        <f t="shared" si="417"/>
        <v>#DIV/0!</v>
      </c>
      <c r="S2806" s="55" t="e">
        <f t="shared" si="418"/>
        <v>#DIV/0!</v>
      </c>
      <c r="T2806" s="55" t="e">
        <f t="shared" si="419"/>
        <v>#DIV/0!</v>
      </c>
      <c r="U2806" s="33" t="e">
        <f>M2806/#REF!%</f>
        <v>#REF!</v>
      </c>
    </row>
    <row r="2807" spans="1:21" ht="27.6" hidden="1" x14ac:dyDescent="0.3">
      <c r="A2807" s="76"/>
      <c r="B2807" s="34" t="s">
        <v>256</v>
      </c>
      <c r="C2807" s="39" t="s">
        <v>350</v>
      </c>
      <c r="D2807" s="95"/>
      <c r="E2807" s="131">
        <f t="shared" si="413"/>
        <v>0</v>
      </c>
      <c r="F2807" s="95"/>
      <c r="G2807" s="95"/>
      <c r="H2807" s="95"/>
      <c r="I2807" s="131">
        <f t="shared" si="414"/>
        <v>0</v>
      </c>
      <c r="J2807" s="95"/>
      <c r="K2807" s="95"/>
      <c r="L2807" s="95"/>
      <c r="M2807" s="131">
        <f t="shared" si="415"/>
        <v>0</v>
      </c>
      <c r="N2807" s="95"/>
      <c r="O2807" s="95"/>
      <c r="P2807" s="95"/>
      <c r="Q2807" s="55" t="e">
        <f t="shared" si="416"/>
        <v>#DIV/0!</v>
      </c>
      <c r="R2807" s="55" t="e">
        <f t="shared" si="417"/>
        <v>#DIV/0!</v>
      </c>
      <c r="S2807" s="55" t="e">
        <f t="shared" si="418"/>
        <v>#DIV/0!</v>
      </c>
      <c r="T2807" s="55" t="e">
        <f t="shared" si="419"/>
        <v>#DIV/0!</v>
      </c>
      <c r="U2807" s="33" t="e">
        <f>M2807/#REF!%</f>
        <v>#REF!</v>
      </c>
    </row>
    <row r="2808" spans="1:21" ht="27.6" hidden="1" x14ac:dyDescent="0.3">
      <c r="A2808" s="76"/>
      <c r="B2808" s="34" t="s">
        <v>257</v>
      </c>
      <c r="C2808" s="39" t="s">
        <v>351</v>
      </c>
      <c r="D2808" s="95"/>
      <c r="E2808" s="131">
        <f t="shared" si="413"/>
        <v>0</v>
      </c>
      <c r="F2808" s="95"/>
      <c r="G2808" s="95"/>
      <c r="H2808" s="95"/>
      <c r="I2808" s="131">
        <f t="shared" si="414"/>
        <v>0</v>
      </c>
      <c r="J2808" s="95"/>
      <c r="K2808" s="95"/>
      <c r="L2808" s="95"/>
      <c r="M2808" s="131">
        <f t="shared" si="415"/>
        <v>0</v>
      </c>
      <c r="N2808" s="95"/>
      <c r="O2808" s="95"/>
      <c r="P2808" s="95"/>
      <c r="Q2808" s="55" t="e">
        <f t="shared" si="416"/>
        <v>#DIV/0!</v>
      </c>
      <c r="R2808" s="55" t="e">
        <f t="shared" si="417"/>
        <v>#DIV/0!</v>
      </c>
      <c r="S2808" s="55" t="e">
        <f t="shared" si="418"/>
        <v>#DIV/0!</v>
      </c>
      <c r="T2808" s="55" t="e">
        <f t="shared" si="419"/>
        <v>#DIV/0!</v>
      </c>
      <c r="U2808" s="33" t="e">
        <f>M2808/#REF!%</f>
        <v>#REF!</v>
      </c>
    </row>
    <row r="2809" spans="1:21" ht="41.4" hidden="1" x14ac:dyDescent="0.3">
      <c r="A2809" s="76"/>
      <c r="B2809" s="34" t="s">
        <v>258</v>
      </c>
      <c r="C2809" s="38" t="s">
        <v>353</v>
      </c>
      <c r="D2809" s="95"/>
      <c r="E2809" s="131">
        <f t="shared" si="413"/>
        <v>0</v>
      </c>
      <c r="F2809" s="95"/>
      <c r="G2809" s="95"/>
      <c r="H2809" s="95"/>
      <c r="I2809" s="131">
        <f t="shared" si="414"/>
        <v>0</v>
      </c>
      <c r="J2809" s="95"/>
      <c r="K2809" s="95"/>
      <c r="L2809" s="95"/>
      <c r="M2809" s="131">
        <f t="shared" si="415"/>
        <v>0</v>
      </c>
      <c r="N2809" s="95"/>
      <c r="O2809" s="95"/>
      <c r="P2809" s="95"/>
      <c r="Q2809" s="55" t="e">
        <f t="shared" si="416"/>
        <v>#DIV/0!</v>
      </c>
      <c r="R2809" s="55" t="e">
        <f t="shared" si="417"/>
        <v>#DIV/0!</v>
      </c>
      <c r="S2809" s="55" t="e">
        <f t="shared" si="418"/>
        <v>#DIV/0!</v>
      </c>
      <c r="T2809" s="55" t="e">
        <f t="shared" si="419"/>
        <v>#DIV/0!</v>
      </c>
      <c r="U2809" s="33" t="e">
        <f>M2809/#REF!%</f>
        <v>#REF!</v>
      </c>
    </row>
    <row r="2810" spans="1:21" ht="27.6" hidden="1" x14ac:dyDescent="0.3">
      <c r="A2810" s="76"/>
      <c r="B2810" s="34" t="s">
        <v>259</v>
      </c>
      <c r="C2810" s="39" t="s">
        <v>350</v>
      </c>
      <c r="D2810" s="95"/>
      <c r="E2810" s="131">
        <f t="shared" si="413"/>
        <v>0</v>
      </c>
      <c r="F2810" s="95"/>
      <c r="G2810" s="95"/>
      <c r="H2810" s="95"/>
      <c r="I2810" s="131">
        <f t="shared" si="414"/>
        <v>0</v>
      </c>
      <c r="J2810" s="95"/>
      <c r="K2810" s="95"/>
      <c r="L2810" s="95"/>
      <c r="M2810" s="131">
        <f t="shared" si="415"/>
        <v>0</v>
      </c>
      <c r="N2810" s="95"/>
      <c r="O2810" s="95"/>
      <c r="P2810" s="95"/>
      <c r="Q2810" s="55" t="e">
        <f t="shared" si="416"/>
        <v>#DIV/0!</v>
      </c>
      <c r="R2810" s="55" t="e">
        <f t="shared" si="417"/>
        <v>#DIV/0!</v>
      </c>
      <c r="S2810" s="55" t="e">
        <f t="shared" si="418"/>
        <v>#DIV/0!</v>
      </c>
      <c r="T2810" s="55" t="e">
        <f t="shared" si="419"/>
        <v>#DIV/0!</v>
      </c>
      <c r="U2810" s="33" t="e">
        <f>M2810/#REF!%</f>
        <v>#REF!</v>
      </c>
    </row>
    <row r="2811" spans="1:21" ht="27.6" hidden="1" x14ac:dyDescent="0.3">
      <c r="A2811" s="76"/>
      <c r="B2811" s="34" t="s">
        <v>260</v>
      </c>
      <c r="C2811" s="39" t="s">
        <v>351</v>
      </c>
      <c r="D2811" s="95"/>
      <c r="E2811" s="131">
        <f t="shared" si="413"/>
        <v>0</v>
      </c>
      <c r="F2811" s="95"/>
      <c r="G2811" s="95"/>
      <c r="H2811" s="95"/>
      <c r="I2811" s="131">
        <f t="shared" si="414"/>
        <v>0</v>
      </c>
      <c r="J2811" s="95"/>
      <c r="K2811" s="95"/>
      <c r="L2811" s="95"/>
      <c r="M2811" s="131">
        <f t="shared" si="415"/>
        <v>0</v>
      </c>
      <c r="N2811" s="95"/>
      <c r="O2811" s="95"/>
      <c r="P2811" s="95"/>
      <c r="Q2811" s="55" t="e">
        <f t="shared" si="416"/>
        <v>#DIV/0!</v>
      </c>
      <c r="R2811" s="55" t="e">
        <f t="shared" si="417"/>
        <v>#DIV/0!</v>
      </c>
      <c r="S2811" s="55" t="e">
        <f t="shared" si="418"/>
        <v>#DIV/0!</v>
      </c>
      <c r="T2811" s="55" t="e">
        <f t="shared" si="419"/>
        <v>#DIV/0!</v>
      </c>
      <c r="U2811" s="33" t="e">
        <f>M2811/#REF!%</f>
        <v>#REF!</v>
      </c>
    </row>
    <row r="2812" spans="1:21" ht="13.8" x14ac:dyDescent="0.3">
      <c r="A2812" s="76"/>
      <c r="B2812" s="34" t="s">
        <v>261</v>
      </c>
      <c r="C2812" s="37" t="s">
        <v>46</v>
      </c>
      <c r="D2812" s="95"/>
      <c r="E2812" s="131">
        <f t="shared" si="413"/>
        <v>0</v>
      </c>
      <c r="F2812" s="95"/>
      <c r="G2812" s="95"/>
      <c r="H2812" s="95">
        <v>0.9</v>
      </c>
      <c r="I2812" s="131">
        <f t="shared" si="414"/>
        <v>0</v>
      </c>
      <c r="J2812" s="95"/>
      <c r="K2812" s="95"/>
      <c r="L2812" s="95">
        <v>0.5</v>
      </c>
      <c r="M2812" s="131">
        <f t="shared" si="415"/>
        <v>0</v>
      </c>
      <c r="N2812" s="95"/>
      <c r="O2812" s="95"/>
      <c r="P2812" s="95">
        <v>0.129</v>
      </c>
      <c r="Q2812" s="55" t="e">
        <f t="shared" si="416"/>
        <v>#DIV/0!</v>
      </c>
      <c r="R2812" s="55" t="e">
        <f t="shared" si="417"/>
        <v>#DIV/0!</v>
      </c>
      <c r="S2812" s="55" t="e">
        <f t="shared" si="418"/>
        <v>#DIV/0!</v>
      </c>
      <c r="T2812" s="55">
        <f t="shared" si="419"/>
        <v>25.8</v>
      </c>
      <c r="U2812" s="33" t="e">
        <f>M2812/#REF!%</f>
        <v>#REF!</v>
      </c>
    </row>
    <row r="2813" spans="1:21" ht="41.4" hidden="1" x14ac:dyDescent="0.3">
      <c r="A2813" s="76"/>
      <c r="B2813" s="34" t="s">
        <v>262</v>
      </c>
      <c r="C2813" s="38" t="s">
        <v>355</v>
      </c>
      <c r="D2813" s="95"/>
      <c r="E2813" s="131">
        <f t="shared" si="413"/>
        <v>0</v>
      </c>
      <c r="F2813" s="95"/>
      <c r="G2813" s="95"/>
      <c r="H2813" s="95"/>
      <c r="I2813" s="131">
        <f t="shared" si="414"/>
        <v>0</v>
      </c>
      <c r="J2813" s="95"/>
      <c r="K2813" s="95"/>
      <c r="L2813" s="95"/>
      <c r="M2813" s="131">
        <f t="shared" si="415"/>
        <v>0</v>
      </c>
      <c r="N2813" s="95"/>
      <c r="O2813" s="95"/>
      <c r="P2813" s="95"/>
      <c r="Q2813" s="55" t="e">
        <f t="shared" si="416"/>
        <v>#DIV/0!</v>
      </c>
      <c r="R2813" s="55" t="e">
        <f t="shared" si="417"/>
        <v>#DIV/0!</v>
      </c>
      <c r="S2813" s="55" t="e">
        <f t="shared" si="418"/>
        <v>#DIV/0!</v>
      </c>
      <c r="T2813" s="55" t="e">
        <f t="shared" si="419"/>
        <v>#DIV/0!</v>
      </c>
      <c r="U2813" s="33" t="e">
        <f>M2813/#REF!%</f>
        <v>#REF!</v>
      </c>
    </row>
    <row r="2814" spans="1:21" ht="13.8" hidden="1" x14ac:dyDescent="0.3">
      <c r="A2814" s="76"/>
      <c r="B2814" s="34" t="s">
        <v>263</v>
      </c>
      <c r="C2814" s="38" t="s">
        <v>356</v>
      </c>
      <c r="D2814" s="95"/>
      <c r="E2814" s="131">
        <f t="shared" si="413"/>
        <v>0</v>
      </c>
      <c r="F2814" s="95"/>
      <c r="G2814" s="95"/>
      <c r="H2814" s="95"/>
      <c r="I2814" s="131">
        <f t="shared" si="414"/>
        <v>0</v>
      </c>
      <c r="J2814" s="95"/>
      <c r="K2814" s="95"/>
      <c r="L2814" s="95"/>
      <c r="M2814" s="131">
        <f t="shared" si="415"/>
        <v>0</v>
      </c>
      <c r="N2814" s="95"/>
      <c r="O2814" s="95"/>
      <c r="P2814" s="95"/>
      <c r="Q2814" s="55" t="e">
        <f t="shared" si="416"/>
        <v>#DIV/0!</v>
      </c>
      <c r="R2814" s="55" t="e">
        <f t="shared" si="417"/>
        <v>#DIV/0!</v>
      </c>
      <c r="S2814" s="55" t="e">
        <f t="shared" si="418"/>
        <v>#DIV/0!</v>
      </c>
      <c r="T2814" s="55" t="e">
        <f t="shared" si="419"/>
        <v>#DIV/0!</v>
      </c>
      <c r="U2814" s="33" t="e">
        <f>M2814/#REF!%</f>
        <v>#REF!</v>
      </c>
    </row>
    <row r="2815" spans="1:21" ht="27.6" hidden="1" x14ac:dyDescent="0.3">
      <c r="A2815" s="76"/>
      <c r="B2815" s="34" t="s">
        <v>264</v>
      </c>
      <c r="C2815" s="39" t="s">
        <v>357</v>
      </c>
      <c r="D2815" s="95"/>
      <c r="E2815" s="131">
        <f t="shared" si="413"/>
        <v>0</v>
      </c>
      <c r="F2815" s="95"/>
      <c r="G2815" s="95"/>
      <c r="H2815" s="95"/>
      <c r="I2815" s="131">
        <f t="shared" si="414"/>
        <v>0</v>
      </c>
      <c r="J2815" s="95"/>
      <c r="K2815" s="95"/>
      <c r="L2815" s="95"/>
      <c r="M2815" s="131">
        <f t="shared" si="415"/>
        <v>0</v>
      </c>
      <c r="N2815" s="95"/>
      <c r="O2815" s="95"/>
      <c r="P2815" s="95"/>
      <c r="Q2815" s="55" t="e">
        <f t="shared" si="416"/>
        <v>#DIV/0!</v>
      </c>
      <c r="R2815" s="55" t="e">
        <f t="shared" si="417"/>
        <v>#DIV/0!</v>
      </c>
      <c r="S2815" s="55" t="e">
        <f t="shared" si="418"/>
        <v>#DIV/0!</v>
      </c>
      <c r="T2815" s="55" t="e">
        <f t="shared" si="419"/>
        <v>#DIV/0!</v>
      </c>
      <c r="U2815" s="33" t="e">
        <f>M2815/#REF!%</f>
        <v>#REF!</v>
      </c>
    </row>
    <row r="2816" spans="1:21" ht="27.6" hidden="1" x14ac:dyDescent="0.3">
      <c r="A2816" s="76"/>
      <c r="B2816" s="34" t="s">
        <v>265</v>
      </c>
      <c r="C2816" s="39" t="s">
        <v>358</v>
      </c>
      <c r="D2816" s="95"/>
      <c r="E2816" s="131">
        <f t="shared" si="413"/>
        <v>0</v>
      </c>
      <c r="F2816" s="95"/>
      <c r="G2816" s="95"/>
      <c r="H2816" s="95"/>
      <c r="I2816" s="131">
        <f t="shared" si="414"/>
        <v>0</v>
      </c>
      <c r="J2816" s="95"/>
      <c r="K2816" s="95"/>
      <c r="L2816" s="95"/>
      <c r="M2816" s="131">
        <f t="shared" si="415"/>
        <v>0</v>
      </c>
      <c r="N2816" s="95"/>
      <c r="O2816" s="95"/>
      <c r="P2816" s="95"/>
      <c r="Q2816" s="55" t="e">
        <f t="shared" si="416"/>
        <v>#DIV/0!</v>
      </c>
      <c r="R2816" s="55" t="e">
        <f t="shared" si="417"/>
        <v>#DIV/0!</v>
      </c>
      <c r="S2816" s="55" t="e">
        <f t="shared" si="418"/>
        <v>#DIV/0!</v>
      </c>
      <c r="T2816" s="55" t="e">
        <f t="shared" si="419"/>
        <v>#DIV/0!</v>
      </c>
      <c r="U2816" s="33" t="e">
        <f>M2816/#REF!%</f>
        <v>#REF!</v>
      </c>
    </row>
    <row r="2817" spans="1:21" ht="27.6" hidden="1" x14ac:dyDescent="0.3">
      <c r="A2817" s="76"/>
      <c r="B2817" s="34" t="s">
        <v>145</v>
      </c>
      <c r="C2817" s="36" t="s">
        <v>359</v>
      </c>
      <c r="D2817" s="95"/>
      <c r="E2817" s="131">
        <f t="shared" si="413"/>
        <v>0</v>
      </c>
      <c r="F2817" s="95"/>
      <c r="G2817" s="95"/>
      <c r="H2817" s="95"/>
      <c r="I2817" s="131">
        <f t="shared" si="414"/>
        <v>0</v>
      </c>
      <c r="J2817" s="95"/>
      <c r="K2817" s="95"/>
      <c r="L2817" s="95"/>
      <c r="M2817" s="131">
        <f t="shared" si="415"/>
        <v>0</v>
      </c>
      <c r="N2817" s="95"/>
      <c r="O2817" s="95"/>
      <c r="P2817" s="95"/>
      <c r="Q2817" s="55" t="e">
        <f t="shared" si="416"/>
        <v>#DIV/0!</v>
      </c>
      <c r="R2817" s="55" t="e">
        <f t="shared" si="417"/>
        <v>#DIV/0!</v>
      </c>
      <c r="S2817" s="55" t="e">
        <f t="shared" si="418"/>
        <v>#DIV/0!</v>
      </c>
      <c r="T2817" s="55" t="e">
        <f t="shared" si="419"/>
        <v>#DIV/0!</v>
      </c>
      <c r="U2817" s="33" t="e">
        <f>M2817/#REF!%</f>
        <v>#REF!</v>
      </c>
    </row>
    <row r="2818" spans="1:21" ht="13.8" hidden="1" x14ac:dyDescent="0.3">
      <c r="A2818" s="76"/>
      <c r="B2818" s="34" t="s">
        <v>146</v>
      </c>
      <c r="C2818" s="42" t="s">
        <v>664</v>
      </c>
      <c r="D2818" s="95"/>
      <c r="E2818" s="131">
        <f t="shared" si="413"/>
        <v>0</v>
      </c>
      <c r="F2818" s="95"/>
      <c r="G2818" s="95"/>
      <c r="H2818" s="95"/>
      <c r="I2818" s="131">
        <f t="shared" si="414"/>
        <v>0</v>
      </c>
      <c r="J2818" s="95"/>
      <c r="K2818" s="95"/>
      <c r="L2818" s="95"/>
      <c r="M2818" s="131">
        <f t="shared" si="415"/>
        <v>0</v>
      </c>
      <c r="N2818" s="95"/>
      <c r="O2818" s="95"/>
      <c r="P2818" s="95"/>
      <c r="Q2818" s="55" t="e">
        <f t="shared" si="416"/>
        <v>#DIV/0!</v>
      </c>
      <c r="R2818" s="55" t="e">
        <f t="shared" si="417"/>
        <v>#DIV/0!</v>
      </c>
      <c r="S2818" s="55" t="e">
        <f t="shared" si="418"/>
        <v>#DIV/0!</v>
      </c>
      <c r="T2818" s="55" t="e">
        <f t="shared" si="419"/>
        <v>#DIV/0!</v>
      </c>
      <c r="U2818" s="33" t="e">
        <f>M2818/#REF!%</f>
        <v>#REF!</v>
      </c>
    </row>
    <row r="2819" spans="1:21" ht="27.6" hidden="1" x14ac:dyDescent="0.3">
      <c r="A2819" s="76"/>
      <c r="B2819" s="34" t="s">
        <v>266</v>
      </c>
      <c r="C2819" s="38" t="s">
        <v>360</v>
      </c>
      <c r="D2819" s="95"/>
      <c r="E2819" s="131">
        <f t="shared" si="413"/>
        <v>0</v>
      </c>
      <c r="F2819" s="95"/>
      <c r="G2819" s="95"/>
      <c r="H2819" s="95"/>
      <c r="I2819" s="131">
        <f t="shared" si="414"/>
        <v>0</v>
      </c>
      <c r="J2819" s="95"/>
      <c r="K2819" s="95"/>
      <c r="L2819" s="95"/>
      <c r="M2819" s="131">
        <f t="shared" si="415"/>
        <v>0</v>
      </c>
      <c r="N2819" s="95"/>
      <c r="O2819" s="95"/>
      <c r="P2819" s="95"/>
      <c r="Q2819" s="55" t="e">
        <f t="shared" si="416"/>
        <v>#DIV/0!</v>
      </c>
      <c r="R2819" s="55" t="e">
        <f t="shared" si="417"/>
        <v>#DIV/0!</v>
      </c>
      <c r="S2819" s="55" t="e">
        <f t="shared" si="418"/>
        <v>#DIV/0!</v>
      </c>
      <c r="T2819" s="55" t="e">
        <f t="shared" si="419"/>
        <v>#DIV/0!</v>
      </c>
      <c r="U2819" s="33" t="e">
        <f>M2819/#REF!%</f>
        <v>#REF!</v>
      </c>
    </row>
    <row r="2820" spans="1:21" ht="27.6" hidden="1" x14ac:dyDescent="0.3">
      <c r="A2820" s="76"/>
      <c r="B2820" s="34" t="s">
        <v>267</v>
      </c>
      <c r="C2820" s="39" t="s">
        <v>361</v>
      </c>
      <c r="D2820" s="95"/>
      <c r="E2820" s="131">
        <f t="shared" si="413"/>
        <v>0</v>
      </c>
      <c r="F2820" s="95"/>
      <c r="G2820" s="95"/>
      <c r="H2820" s="95"/>
      <c r="I2820" s="131">
        <f t="shared" si="414"/>
        <v>0</v>
      </c>
      <c r="J2820" s="95"/>
      <c r="K2820" s="95"/>
      <c r="L2820" s="95"/>
      <c r="M2820" s="131">
        <f t="shared" si="415"/>
        <v>0</v>
      </c>
      <c r="N2820" s="95"/>
      <c r="O2820" s="95"/>
      <c r="P2820" s="95"/>
      <c r="Q2820" s="55" t="e">
        <f t="shared" si="416"/>
        <v>#DIV/0!</v>
      </c>
      <c r="R2820" s="55" t="e">
        <f t="shared" si="417"/>
        <v>#DIV/0!</v>
      </c>
      <c r="S2820" s="55" t="e">
        <f t="shared" si="418"/>
        <v>#DIV/0!</v>
      </c>
      <c r="T2820" s="55" t="e">
        <f t="shared" si="419"/>
        <v>#DIV/0!</v>
      </c>
      <c r="U2820" s="33" t="e">
        <f>M2820/#REF!%</f>
        <v>#REF!</v>
      </c>
    </row>
    <row r="2821" spans="1:21" ht="27.6" hidden="1" x14ac:dyDescent="0.3">
      <c r="A2821" s="76"/>
      <c r="B2821" s="34" t="s">
        <v>268</v>
      </c>
      <c r="C2821" s="39" t="s">
        <v>362</v>
      </c>
      <c r="D2821" s="95"/>
      <c r="E2821" s="131">
        <f t="shared" si="413"/>
        <v>0</v>
      </c>
      <c r="F2821" s="95"/>
      <c r="G2821" s="95"/>
      <c r="H2821" s="95"/>
      <c r="I2821" s="131">
        <f t="shared" si="414"/>
        <v>0</v>
      </c>
      <c r="J2821" s="95"/>
      <c r="K2821" s="95"/>
      <c r="L2821" s="95"/>
      <c r="M2821" s="131">
        <f t="shared" si="415"/>
        <v>0</v>
      </c>
      <c r="N2821" s="95"/>
      <c r="O2821" s="95"/>
      <c r="P2821" s="95"/>
      <c r="Q2821" s="55" t="e">
        <f t="shared" si="416"/>
        <v>#DIV/0!</v>
      </c>
      <c r="R2821" s="55" t="e">
        <f t="shared" si="417"/>
        <v>#DIV/0!</v>
      </c>
      <c r="S2821" s="55" t="e">
        <f t="shared" si="418"/>
        <v>#DIV/0!</v>
      </c>
      <c r="T2821" s="55" t="e">
        <f t="shared" si="419"/>
        <v>#DIV/0!</v>
      </c>
      <c r="U2821" s="33" t="e">
        <f>M2821/#REF!%</f>
        <v>#REF!</v>
      </c>
    </row>
    <row r="2822" spans="1:21" ht="27.6" hidden="1" x14ac:dyDescent="0.3">
      <c r="A2822" s="76"/>
      <c r="B2822" s="34" t="s">
        <v>269</v>
      </c>
      <c r="C2822" s="39" t="s">
        <v>363</v>
      </c>
      <c r="D2822" s="95"/>
      <c r="E2822" s="131">
        <f t="shared" si="413"/>
        <v>0</v>
      </c>
      <c r="F2822" s="95"/>
      <c r="G2822" s="95"/>
      <c r="H2822" s="95"/>
      <c r="I2822" s="131">
        <f t="shared" si="414"/>
        <v>0</v>
      </c>
      <c r="J2822" s="95"/>
      <c r="K2822" s="95"/>
      <c r="L2822" s="95"/>
      <c r="M2822" s="131">
        <f t="shared" si="415"/>
        <v>0</v>
      </c>
      <c r="N2822" s="95"/>
      <c r="O2822" s="95"/>
      <c r="P2822" s="95"/>
      <c r="Q2822" s="55" t="e">
        <f t="shared" si="416"/>
        <v>#DIV/0!</v>
      </c>
      <c r="R2822" s="55" t="e">
        <f t="shared" si="417"/>
        <v>#DIV/0!</v>
      </c>
      <c r="S2822" s="55" t="e">
        <f t="shared" si="418"/>
        <v>#DIV/0!</v>
      </c>
      <c r="T2822" s="55" t="e">
        <f t="shared" si="419"/>
        <v>#DIV/0!</v>
      </c>
      <c r="U2822" s="33" t="e">
        <f>M2822/#REF!%</f>
        <v>#REF!</v>
      </c>
    </row>
    <row r="2823" spans="1:21" ht="27.6" hidden="1" x14ac:dyDescent="0.3">
      <c r="A2823" s="76"/>
      <c r="B2823" s="34" t="s">
        <v>270</v>
      </c>
      <c r="C2823" s="39" t="s">
        <v>364</v>
      </c>
      <c r="D2823" s="95"/>
      <c r="E2823" s="131">
        <f t="shared" si="413"/>
        <v>0</v>
      </c>
      <c r="F2823" s="95"/>
      <c r="G2823" s="95"/>
      <c r="H2823" s="95"/>
      <c r="I2823" s="131">
        <f t="shared" si="414"/>
        <v>0</v>
      </c>
      <c r="J2823" s="95"/>
      <c r="K2823" s="95"/>
      <c r="L2823" s="95"/>
      <c r="M2823" s="131">
        <f t="shared" si="415"/>
        <v>0</v>
      </c>
      <c r="N2823" s="95"/>
      <c r="O2823" s="95"/>
      <c r="P2823" s="95"/>
      <c r="Q2823" s="55" t="e">
        <f t="shared" si="416"/>
        <v>#DIV/0!</v>
      </c>
      <c r="R2823" s="55" t="e">
        <f t="shared" si="417"/>
        <v>#DIV/0!</v>
      </c>
      <c r="S2823" s="55" t="e">
        <f t="shared" si="418"/>
        <v>#DIV/0!</v>
      </c>
      <c r="T2823" s="55" t="e">
        <f t="shared" si="419"/>
        <v>#DIV/0!</v>
      </c>
      <c r="U2823" s="33" t="e">
        <f>M2823/#REF!%</f>
        <v>#REF!</v>
      </c>
    </row>
    <row r="2824" spans="1:21" ht="41.4" hidden="1" x14ac:dyDescent="0.3">
      <c r="A2824" s="76"/>
      <c r="B2824" s="34" t="s">
        <v>271</v>
      </c>
      <c r="C2824" s="39" t="s">
        <v>365</v>
      </c>
      <c r="D2824" s="95"/>
      <c r="E2824" s="131">
        <f t="shared" si="413"/>
        <v>0</v>
      </c>
      <c r="F2824" s="95"/>
      <c r="G2824" s="95"/>
      <c r="H2824" s="95"/>
      <c r="I2824" s="131">
        <f t="shared" si="414"/>
        <v>0</v>
      </c>
      <c r="J2824" s="95"/>
      <c r="K2824" s="95"/>
      <c r="L2824" s="95"/>
      <c r="M2824" s="131">
        <f t="shared" si="415"/>
        <v>0</v>
      </c>
      <c r="N2824" s="95"/>
      <c r="O2824" s="95"/>
      <c r="P2824" s="95"/>
      <c r="Q2824" s="55" t="e">
        <f t="shared" si="416"/>
        <v>#DIV/0!</v>
      </c>
      <c r="R2824" s="55" t="e">
        <f t="shared" si="417"/>
        <v>#DIV/0!</v>
      </c>
      <c r="S2824" s="55" t="e">
        <f t="shared" si="418"/>
        <v>#DIV/0!</v>
      </c>
      <c r="T2824" s="55" t="e">
        <f t="shared" si="419"/>
        <v>#DIV/0!</v>
      </c>
      <c r="U2824" s="33" t="e">
        <f>M2824/#REF!%</f>
        <v>#REF!</v>
      </c>
    </row>
    <row r="2825" spans="1:21" ht="27.6" hidden="1" x14ac:dyDescent="0.3">
      <c r="A2825" s="76"/>
      <c r="B2825" s="34" t="s">
        <v>272</v>
      </c>
      <c r="C2825" s="39" t="s">
        <v>366</v>
      </c>
      <c r="D2825" s="95"/>
      <c r="E2825" s="131">
        <f t="shared" si="413"/>
        <v>0</v>
      </c>
      <c r="F2825" s="95"/>
      <c r="G2825" s="95"/>
      <c r="H2825" s="95"/>
      <c r="I2825" s="131">
        <f t="shared" si="414"/>
        <v>0</v>
      </c>
      <c r="J2825" s="95"/>
      <c r="K2825" s="95"/>
      <c r="L2825" s="95"/>
      <c r="M2825" s="131">
        <f t="shared" si="415"/>
        <v>0</v>
      </c>
      <c r="N2825" s="95"/>
      <c r="O2825" s="95"/>
      <c r="P2825" s="95"/>
      <c r="Q2825" s="55" t="e">
        <f t="shared" si="416"/>
        <v>#DIV/0!</v>
      </c>
      <c r="R2825" s="55" t="e">
        <f t="shared" si="417"/>
        <v>#DIV/0!</v>
      </c>
      <c r="S2825" s="55" t="e">
        <f t="shared" si="418"/>
        <v>#DIV/0!</v>
      </c>
      <c r="T2825" s="55" t="e">
        <f t="shared" si="419"/>
        <v>#DIV/0!</v>
      </c>
      <c r="U2825" s="33" t="e">
        <f>M2825/#REF!%</f>
        <v>#REF!</v>
      </c>
    </row>
    <row r="2826" spans="1:21" ht="27.6" hidden="1" x14ac:dyDescent="0.3">
      <c r="A2826" s="76"/>
      <c r="B2826" s="34" t="s">
        <v>273</v>
      </c>
      <c r="C2826" s="39" t="s">
        <v>367</v>
      </c>
      <c r="D2826" s="95"/>
      <c r="E2826" s="131">
        <f t="shared" si="413"/>
        <v>0</v>
      </c>
      <c r="F2826" s="95"/>
      <c r="G2826" s="95"/>
      <c r="H2826" s="95"/>
      <c r="I2826" s="131">
        <f t="shared" si="414"/>
        <v>0</v>
      </c>
      <c r="J2826" s="95"/>
      <c r="K2826" s="95"/>
      <c r="L2826" s="95"/>
      <c r="M2826" s="131">
        <f t="shared" si="415"/>
        <v>0</v>
      </c>
      <c r="N2826" s="95"/>
      <c r="O2826" s="95"/>
      <c r="P2826" s="95"/>
      <c r="Q2826" s="55" t="e">
        <f t="shared" si="416"/>
        <v>#DIV/0!</v>
      </c>
      <c r="R2826" s="55" t="e">
        <f t="shared" si="417"/>
        <v>#DIV/0!</v>
      </c>
      <c r="S2826" s="55" t="e">
        <f t="shared" si="418"/>
        <v>#DIV/0!</v>
      </c>
      <c r="T2826" s="55" t="e">
        <f t="shared" si="419"/>
        <v>#DIV/0!</v>
      </c>
      <c r="U2826" s="33" t="e">
        <f>M2826/#REF!%</f>
        <v>#REF!</v>
      </c>
    </row>
    <row r="2827" spans="1:21" ht="41.4" hidden="1" x14ac:dyDescent="0.3">
      <c r="A2827" s="76"/>
      <c r="B2827" s="34" t="s">
        <v>274</v>
      </c>
      <c r="C2827" s="39" t="s">
        <v>368</v>
      </c>
      <c r="D2827" s="95"/>
      <c r="E2827" s="131">
        <f t="shared" si="413"/>
        <v>0</v>
      </c>
      <c r="F2827" s="95"/>
      <c r="G2827" s="95"/>
      <c r="H2827" s="95"/>
      <c r="I2827" s="131">
        <f t="shared" si="414"/>
        <v>0</v>
      </c>
      <c r="J2827" s="95"/>
      <c r="K2827" s="95"/>
      <c r="L2827" s="95"/>
      <c r="M2827" s="131">
        <f t="shared" si="415"/>
        <v>0</v>
      </c>
      <c r="N2827" s="95"/>
      <c r="O2827" s="95"/>
      <c r="P2827" s="95"/>
      <c r="Q2827" s="55" t="e">
        <f t="shared" si="416"/>
        <v>#DIV/0!</v>
      </c>
      <c r="R2827" s="55" t="e">
        <f t="shared" si="417"/>
        <v>#DIV/0!</v>
      </c>
      <c r="S2827" s="55" t="e">
        <f t="shared" si="418"/>
        <v>#DIV/0!</v>
      </c>
      <c r="T2827" s="55" t="e">
        <f t="shared" si="419"/>
        <v>#DIV/0!</v>
      </c>
      <c r="U2827" s="33" t="e">
        <f>M2827/#REF!%</f>
        <v>#REF!</v>
      </c>
    </row>
    <row r="2828" spans="1:21" ht="27.6" hidden="1" x14ac:dyDescent="0.3">
      <c r="A2828" s="76"/>
      <c r="B2828" s="34" t="s">
        <v>275</v>
      </c>
      <c r="C2828" s="38" t="s">
        <v>369</v>
      </c>
      <c r="D2828" s="95"/>
      <c r="E2828" s="131">
        <f t="shared" si="413"/>
        <v>0</v>
      </c>
      <c r="F2828" s="95"/>
      <c r="G2828" s="95"/>
      <c r="H2828" s="95"/>
      <c r="I2828" s="131">
        <f t="shared" si="414"/>
        <v>0</v>
      </c>
      <c r="J2828" s="95"/>
      <c r="K2828" s="95"/>
      <c r="L2828" s="95"/>
      <c r="M2828" s="131">
        <f t="shared" si="415"/>
        <v>0</v>
      </c>
      <c r="N2828" s="95"/>
      <c r="O2828" s="95"/>
      <c r="P2828" s="95"/>
      <c r="Q2828" s="55" t="e">
        <f t="shared" si="416"/>
        <v>#DIV/0!</v>
      </c>
      <c r="R2828" s="55" t="e">
        <f t="shared" si="417"/>
        <v>#DIV/0!</v>
      </c>
      <c r="S2828" s="55" t="e">
        <f t="shared" si="418"/>
        <v>#DIV/0!</v>
      </c>
      <c r="T2828" s="55" t="e">
        <f t="shared" si="419"/>
        <v>#DIV/0!</v>
      </c>
      <c r="U2828" s="33" t="e">
        <f>M2828/#REF!%</f>
        <v>#REF!</v>
      </c>
    </row>
    <row r="2829" spans="1:21" ht="27.6" hidden="1" x14ac:dyDescent="0.3">
      <c r="A2829" s="76"/>
      <c r="B2829" s="34" t="s">
        <v>276</v>
      </c>
      <c r="C2829" s="39" t="s">
        <v>370</v>
      </c>
      <c r="D2829" s="95"/>
      <c r="E2829" s="131">
        <f t="shared" si="413"/>
        <v>0</v>
      </c>
      <c r="F2829" s="95"/>
      <c r="G2829" s="95"/>
      <c r="H2829" s="95"/>
      <c r="I2829" s="131">
        <f t="shared" si="414"/>
        <v>0</v>
      </c>
      <c r="J2829" s="95"/>
      <c r="K2829" s="95"/>
      <c r="L2829" s="95"/>
      <c r="M2829" s="131">
        <f t="shared" si="415"/>
        <v>0</v>
      </c>
      <c r="N2829" s="95"/>
      <c r="O2829" s="95"/>
      <c r="P2829" s="95"/>
      <c r="Q2829" s="55" t="e">
        <f t="shared" si="416"/>
        <v>#DIV/0!</v>
      </c>
      <c r="R2829" s="55" t="e">
        <f t="shared" si="417"/>
        <v>#DIV/0!</v>
      </c>
      <c r="S2829" s="55" t="e">
        <f t="shared" si="418"/>
        <v>#DIV/0!</v>
      </c>
      <c r="T2829" s="55" t="e">
        <f t="shared" si="419"/>
        <v>#DIV/0!</v>
      </c>
      <c r="U2829" s="33" t="e">
        <f>M2829/#REF!%</f>
        <v>#REF!</v>
      </c>
    </row>
    <row r="2830" spans="1:21" ht="27.6" x14ac:dyDescent="0.3">
      <c r="A2830" s="76"/>
      <c r="B2830" s="34"/>
      <c r="C2830" s="36" t="s">
        <v>9</v>
      </c>
      <c r="D2830" s="95">
        <v>79</v>
      </c>
      <c r="E2830" s="131">
        <f t="shared" si="413"/>
        <v>79</v>
      </c>
      <c r="F2830" s="95">
        <v>79</v>
      </c>
      <c r="G2830" s="95"/>
      <c r="H2830" s="95">
        <v>11.5</v>
      </c>
      <c r="I2830" s="131">
        <f t="shared" si="414"/>
        <v>64.8</v>
      </c>
      <c r="J2830" s="95">
        <v>64.8</v>
      </c>
      <c r="K2830" s="95"/>
      <c r="L2830" s="95">
        <v>9</v>
      </c>
      <c r="M2830" s="131">
        <f t="shared" si="415"/>
        <v>22.741379999999999</v>
      </c>
      <c r="N2830" s="95">
        <v>22.741379999999999</v>
      </c>
      <c r="O2830" s="95"/>
      <c r="P2830" s="95">
        <v>1.6879999999999999</v>
      </c>
      <c r="Q2830" s="55">
        <f t="shared" si="416"/>
        <v>35.094722222222224</v>
      </c>
      <c r="R2830" s="55">
        <f t="shared" si="417"/>
        <v>35.094722222222224</v>
      </c>
      <c r="S2830" s="55" t="e">
        <f t="shared" si="418"/>
        <v>#DIV/0!</v>
      </c>
      <c r="T2830" s="55">
        <f t="shared" si="419"/>
        <v>18.755555555555556</v>
      </c>
      <c r="U2830" s="33" t="e">
        <f>M2830/#REF!%</f>
        <v>#REF!</v>
      </c>
    </row>
    <row r="2831" spans="1:21" ht="40.5" customHeight="1" x14ac:dyDescent="0.3">
      <c r="A2831" s="76" t="s">
        <v>772</v>
      </c>
      <c r="B2831" s="30"/>
      <c r="C2831" s="123" t="s">
        <v>999</v>
      </c>
      <c r="D2831" s="31">
        <f>D2836+D2832</f>
        <v>177</v>
      </c>
      <c r="E2831" s="131">
        <f t="shared" si="413"/>
        <v>708.51186000000007</v>
      </c>
      <c r="F2831" s="31">
        <f>F2836+F2832</f>
        <v>708.51186000000007</v>
      </c>
      <c r="G2831" s="31">
        <f>G2836+G2832</f>
        <v>0</v>
      </c>
      <c r="H2831" s="31">
        <f>H2836+H2832</f>
        <v>0</v>
      </c>
      <c r="I2831" s="131">
        <f t="shared" si="414"/>
        <v>359.08385999999996</v>
      </c>
      <c r="J2831" s="31">
        <f>J2836+J2832</f>
        <v>359.08385999999996</v>
      </c>
      <c r="K2831" s="31">
        <f>K2836+K2832</f>
        <v>0</v>
      </c>
      <c r="L2831" s="31">
        <f>L2836+L2832</f>
        <v>0</v>
      </c>
      <c r="M2831" s="131">
        <f t="shared" si="415"/>
        <v>253.37162999999998</v>
      </c>
      <c r="N2831" s="31">
        <f>N2836+N2832</f>
        <v>253.37162999999998</v>
      </c>
      <c r="O2831" s="31">
        <f>O2836+O2832</f>
        <v>0</v>
      </c>
      <c r="P2831" s="31">
        <f>P2836+P2832</f>
        <v>0</v>
      </c>
      <c r="Q2831" s="55">
        <f t="shared" si="416"/>
        <v>70.560573232113526</v>
      </c>
      <c r="R2831" s="55">
        <f t="shared" si="417"/>
        <v>70.560573232113526</v>
      </c>
      <c r="S2831" s="55" t="e">
        <f t="shared" si="418"/>
        <v>#DIV/0!</v>
      </c>
      <c r="T2831" s="55" t="e">
        <f t="shared" si="419"/>
        <v>#DIV/0!</v>
      </c>
      <c r="U2831" s="33"/>
    </row>
    <row r="2832" spans="1:21" ht="13.8" x14ac:dyDescent="0.3">
      <c r="A2832" s="76"/>
      <c r="B2832" s="34"/>
      <c r="C2832" s="36" t="s">
        <v>7</v>
      </c>
      <c r="D2832" s="131">
        <f>D2833</f>
        <v>127</v>
      </c>
      <c r="E2832" s="131">
        <f>E2833+E2835</f>
        <v>122.99796000000001</v>
      </c>
      <c r="F2832" s="131">
        <f>F2833+F2835+F2834</f>
        <v>126.99796000000001</v>
      </c>
      <c r="G2832" s="131">
        <f>G2833+G2835+G2834</f>
        <v>0</v>
      </c>
      <c r="H2832" s="131">
        <f>H2833+H2835+H2834</f>
        <v>0</v>
      </c>
      <c r="I2832" s="131">
        <f>I2833+I2835</f>
        <v>17.194960000000002</v>
      </c>
      <c r="J2832" s="131">
        <f>J2833+J2835+J2834</f>
        <v>21.194960000000002</v>
      </c>
      <c r="K2832" s="131">
        <f>K2833+K2835+K2834</f>
        <v>0</v>
      </c>
      <c r="L2832" s="131">
        <f>L2833+L2835+L2834</f>
        <v>0</v>
      </c>
      <c r="M2832" s="131">
        <f>M2833+M2835</f>
        <v>17.193649999999998</v>
      </c>
      <c r="N2832" s="131">
        <f>N2833+N2835+N2834</f>
        <v>21.193649999999998</v>
      </c>
      <c r="O2832" s="131">
        <f>O2833+O2835+O2834</f>
        <v>0</v>
      </c>
      <c r="P2832" s="131">
        <f>P2833+P2835+P2834</f>
        <v>0</v>
      </c>
      <c r="Q2832" s="55">
        <f t="shared" ref="Q2832:T2835" si="420">M2832/I2832*100</f>
        <v>99.992381488529176</v>
      </c>
      <c r="R2832" s="55">
        <f t="shared" si="420"/>
        <v>99.993819285339512</v>
      </c>
      <c r="S2832" s="55" t="e">
        <f t="shared" si="420"/>
        <v>#DIV/0!</v>
      </c>
      <c r="T2832" s="55" t="e">
        <f t="shared" si="420"/>
        <v>#DIV/0!</v>
      </c>
      <c r="U2832" s="33"/>
    </row>
    <row r="2833" spans="1:21" ht="28.2" customHeight="1" x14ac:dyDescent="0.3">
      <c r="A2833" s="76"/>
      <c r="B2833" s="34"/>
      <c r="C2833" s="37" t="s">
        <v>36</v>
      </c>
      <c r="D2833" s="95">
        <v>127</v>
      </c>
      <c r="E2833" s="131">
        <f>F2833+G2833</f>
        <v>118.38096</v>
      </c>
      <c r="F2833" s="95">
        <v>118.38096</v>
      </c>
      <c r="G2833" s="95"/>
      <c r="H2833" s="95"/>
      <c r="I2833" s="131">
        <f>J2833+K2833</f>
        <v>15.177960000000001</v>
      </c>
      <c r="J2833" s="95">
        <v>15.177960000000001</v>
      </c>
      <c r="K2833" s="95"/>
      <c r="L2833" s="95"/>
      <c r="M2833" s="131">
        <f>N2833+O2833</f>
        <v>15.17709</v>
      </c>
      <c r="N2833" s="95">
        <v>15.17709</v>
      </c>
      <c r="O2833" s="95"/>
      <c r="P2833" s="95"/>
      <c r="Q2833" s="55">
        <f t="shared" si="420"/>
        <v>99.994268004395849</v>
      </c>
      <c r="R2833" s="55">
        <f t="shared" si="420"/>
        <v>99.994268004395849</v>
      </c>
      <c r="S2833" s="55" t="e">
        <f t="shared" si="420"/>
        <v>#DIV/0!</v>
      </c>
      <c r="T2833" s="55" t="e">
        <f t="shared" si="420"/>
        <v>#DIV/0!</v>
      </c>
      <c r="U2833" s="33"/>
    </row>
    <row r="2834" spans="1:21" ht="28.2" customHeight="1" x14ac:dyDescent="0.3">
      <c r="A2834" s="76"/>
      <c r="B2834" s="34"/>
      <c r="C2834" s="37" t="s">
        <v>41</v>
      </c>
      <c r="D2834" s="95"/>
      <c r="E2834" s="131">
        <f>F2834+G2834</f>
        <v>4</v>
      </c>
      <c r="F2834" s="95">
        <v>4</v>
      </c>
      <c r="G2834" s="95"/>
      <c r="H2834" s="95"/>
      <c r="I2834" s="131">
        <f>J2834+K2834</f>
        <v>4</v>
      </c>
      <c r="J2834" s="95">
        <v>4</v>
      </c>
      <c r="K2834" s="95"/>
      <c r="L2834" s="95"/>
      <c r="M2834" s="131">
        <f>N2834+O2834</f>
        <v>4</v>
      </c>
      <c r="N2834" s="95">
        <v>4</v>
      </c>
      <c r="O2834" s="95"/>
      <c r="P2834" s="95"/>
      <c r="Q2834" s="55"/>
      <c r="R2834" s="55"/>
      <c r="S2834" s="55"/>
      <c r="T2834" s="55"/>
      <c r="U2834" s="33"/>
    </row>
    <row r="2835" spans="1:21" ht="13.8" x14ac:dyDescent="0.3">
      <c r="A2835" s="76"/>
      <c r="B2835" s="34"/>
      <c r="C2835" s="37" t="s">
        <v>46</v>
      </c>
      <c r="D2835" s="95"/>
      <c r="E2835" s="131">
        <f>F2835+G2835</f>
        <v>4.617</v>
      </c>
      <c r="F2835" s="95">
        <v>4.617</v>
      </c>
      <c r="G2835" s="95"/>
      <c r="H2835" s="95"/>
      <c r="I2835" s="131">
        <f>J2835+K2835</f>
        <v>2.0169999999999999</v>
      </c>
      <c r="J2835" s="95">
        <v>2.0169999999999999</v>
      </c>
      <c r="K2835" s="95"/>
      <c r="L2835" s="95"/>
      <c r="M2835" s="131">
        <f>N2835+O2835</f>
        <v>2.0165600000000001</v>
      </c>
      <c r="N2835" s="95">
        <v>2.0165600000000001</v>
      </c>
      <c r="O2835" s="95"/>
      <c r="P2835" s="95"/>
      <c r="Q2835" s="55">
        <f t="shared" si="420"/>
        <v>99.978185423896889</v>
      </c>
      <c r="R2835" s="55">
        <f t="shared" si="420"/>
        <v>99.978185423896889</v>
      </c>
      <c r="S2835" s="55" t="e">
        <f t="shared" si="420"/>
        <v>#DIV/0!</v>
      </c>
      <c r="T2835" s="55" t="e">
        <f t="shared" si="420"/>
        <v>#DIV/0!</v>
      </c>
      <c r="U2835" s="33"/>
    </row>
    <row r="2836" spans="1:21" ht="27.6" x14ac:dyDescent="0.3">
      <c r="A2836" s="76"/>
      <c r="B2836" s="34" t="s">
        <v>145</v>
      </c>
      <c r="C2836" s="36" t="s">
        <v>9</v>
      </c>
      <c r="D2836" s="95">
        <v>50</v>
      </c>
      <c r="E2836" s="131">
        <f t="shared" si="413"/>
        <v>581.51390000000004</v>
      </c>
      <c r="F2836" s="95">
        <v>581.51390000000004</v>
      </c>
      <c r="G2836" s="95"/>
      <c r="H2836" s="95"/>
      <c r="I2836" s="131">
        <f t="shared" si="414"/>
        <v>337.88889999999998</v>
      </c>
      <c r="J2836" s="95">
        <v>337.88889999999998</v>
      </c>
      <c r="K2836" s="95"/>
      <c r="L2836" s="95"/>
      <c r="M2836" s="131">
        <f t="shared" si="415"/>
        <v>232.17797999999999</v>
      </c>
      <c r="N2836" s="95">
        <v>232.17797999999999</v>
      </c>
      <c r="O2836" s="95"/>
      <c r="P2836" s="95"/>
      <c r="Q2836" s="55">
        <f t="shared" si="416"/>
        <v>68.714296326396038</v>
      </c>
      <c r="R2836" s="55">
        <f t="shared" si="417"/>
        <v>68.714296326396038</v>
      </c>
      <c r="S2836" s="55" t="e">
        <f t="shared" si="418"/>
        <v>#DIV/0!</v>
      </c>
      <c r="T2836" s="55" t="e">
        <f t="shared" si="419"/>
        <v>#DIV/0!</v>
      </c>
      <c r="U2836" s="33"/>
    </row>
    <row r="2837" spans="1:21" ht="48.75" customHeight="1" x14ac:dyDescent="0.3">
      <c r="A2837" s="76" t="s">
        <v>828</v>
      </c>
      <c r="B2837" s="34"/>
      <c r="C2837" s="47" t="s">
        <v>2353</v>
      </c>
      <c r="D2837" s="95">
        <f>D2838+D2879</f>
        <v>142</v>
      </c>
      <c r="E2837" s="131">
        <f t="shared" si="413"/>
        <v>246.328</v>
      </c>
      <c r="F2837" s="95">
        <f>F2838+F2879</f>
        <v>246.328</v>
      </c>
      <c r="G2837" s="95">
        <f>G2838+G2879</f>
        <v>0</v>
      </c>
      <c r="H2837" s="95">
        <f>H2838+H2879</f>
        <v>0</v>
      </c>
      <c r="I2837" s="131">
        <f t="shared" si="414"/>
        <v>198.328</v>
      </c>
      <c r="J2837" s="95">
        <f>J2838+J2879</f>
        <v>198.328</v>
      </c>
      <c r="K2837" s="95">
        <f>K2838+K2879</f>
        <v>0</v>
      </c>
      <c r="L2837" s="95">
        <f>L2838+L2879</f>
        <v>0</v>
      </c>
      <c r="M2837" s="131">
        <f t="shared" si="415"/>
        <v>185.75421</v>
      </c>
      <c r="N2837" s="95">
        <f>N2838+N2879</f>
        <v>185.75421</v>
      </c>
      <c r="O2837" s="95">
        <f>O2838+O2879</f>
        <v>0</v>
      </c>
      <c r="P2837" s="95">
        <f>P2838+P2879</f>
        <v>0</v>
      </c>
      <c r="Q2837" s="55">
        <f t="shared" si="416"/>
        <v>93.660103464967122</v>
      </c>
      <c r="R2837" s="55">
        <f t="shared" si="417"/>
        <v>93.660103464967122</v>
      </c>
      <c r="S2837" s="55" t="e">
        <f t="shared" si="418"/>
        <v>#DIV/0!</v>
      </c>
      <c r="T2837" s="55" t="e">
        <f t="shared" si="419"/>
        <v>#DIV/0!</v>
      </c>
      <c r="U2837" s="33" t="e">
        <f>M2837/#REF!%</f>
        <v>#REF!</v>
      </c>
    </row>
    <row r="2838" spans="1:21" ht="13.8" x14ac:dyDescent="0.3">
      <c r="A2838" s="76"/>
      <c r="B2838" s="34" t="s">
        <v>61</v>
      </c>
      <c r="C2838" s="36" t="s">
        <v>7</v>
      </c>
      <c r="D2838" s="95">
        <f>D2844+D2876+D2878</f>
        <v>142</v>
      </c>
      <c r="E2838" s="131">
        <f t="shared" si="413"/>
        <v>246.328</v>
      </c>
      <c r="F2838" s="95">
        <f>F2844+F2876+F2878+F2877</f>
        <v>246.328</v>
      </c>
      <c r="G2838" s="95">
        <f>G2844+G2876+G2878+G2877</f>
        <v>0</v>
      </c>
      <c r="H2838" s="95">
        <f>H2844+H2876+H2878+H2877</f>
        <v>0</v>
      </c>
      <c r="I2838" s="131">
        <f t="shared" si="414"/>
        <v>198.328</v>
      </c>
      <c r="J2838" s="95">
        <f>J2844+J2876+J2878+J2877</f>
        <v>198.328</v>
      </c>
      <c r="K2838" s="95">
        <f>K2844+K2876+K2878+K2877</f>
        <v>0</v>
      </c>
      <c r="L2838" s="95">
        <f>L2844+L2876+L2878+L2877</f>
        <v>0</v>
      </c>
      <c r="M2838" s="131">
        <f t="shared" si="415"/>
        <v>185.75421</v>
      </c>
      <c r="N2838" s="95">
        <f>N2844+N2876+N2878+N2877</f>
        <v>185.75421</v>
      </c>
      <c r="O2838" s="95">
        <f>O2844+O2876+O2878+O2877</f>
        <v>0</v>
      </c>
      <c r="P2838" s="95">
        <f>P2844+P2876+P2878+P2877</f>
        <v>0</v>
      </c>
      <c r="Q2838" s="55">
        <f t="shared" si="416"/>
        <v>93.660103464967122</v>
      </c>
      <c r="R2838" s="55">
        <f t="shared" si="417"/>
        <v>93.660103464967122</v>
      </c>
      <c r="S2838" s="55" t="e">
        <f t="shared" si="418"/>
        <v>#DIV/0!</v>
      </c>
      <c r="T2838" s="55" t="e">
        <f t="shared" si="419"/>
        <v>#DIV/0!</v>
      </c>
      <c r="U2838" s="33" t="e">
        <f>M2838/#REF!%</f>
        <v>#REF!</v>
      </c>
    </row>
    <row r="2839" spans="1:21" ht="13.8" hidden="1" x14ac:dyDescent="0.3">
      <c r="A2839" s="76"/>
      <c r="B2839" s="34" t="s">
        <v>197</v>
      </c>
      <c r="C2839" s="37" t="s">
        <v>171</v>
      </c>
      <c r="D2839" s="95"/>
      <c r="E2839" s="131">
        <f t="shared" si="413"/>
        <v>0</v>
      </c>
      <c r="F2839" s="95"/>
      <c r="G2839" s="95"/>
      <c r="H2839" s="95"/>
      <c r="I2839" s="131">
        <f t="shared" si="414"/>
        <v>0</v>
      </c>
      <c r="J2839" s="95"/>
      <c r="K2839" s="95"/>
      <c r="L2839" s="95"/>
      <c r="M2839" s="131">
        <f t="shared" si="415"/>
        <v>0</v>
      </c>
      <c r="N2839" s="95"/>
      <c r="O2839" s="95"/>
      <c r="P2839" s="95"/>
      <c r="Q2839" s="55" t="e">
        <f t="shared" si="416"/>
        <v>#DIV/0!</v>
      </c>
      <c r="R2839" s="55" t="e">
        <f t="shared" si="417"/>
        <v>#DIV/0!</v>
      </c>
      <c r="S2839" s="55" t="e">
        <f t="shared" si="418"/>
        <v>#DIV/0!</v>
      </c>
      <c r="T2839" s="55" t="e">
        <f t="shared" si="419"/>
        <v>#DIV/0!</v>
      </c>
      <c r="U2839" s="33" t="e">
        <f>M2839/#REF!%</f>
        <v>#REF!</v>
      </c>
    </row>
    <row r="2840" spans="1:21" ht="13.8" hidden="1" x14ac:dyDescent="0.3">
      <c r="A2840" s="76"/>
      <c r="B2840" s="34" t="s">
        <v>198</v>
      </c>
      <c r="C2840" s="38" t="s">
        <v>172</v>
      </c>
      <c r="D2840" s="95"/>
      <c r="E2840" s="131">
        <f t="shared" si="413"/>
        <v>0</v>
      </c>
      <c r="F2840" s="95"/>
      <c r="G2840" s="95"/>
      <c r="H2840" s="95"/>
      <c r="I2840" s="131">
        <f t="shared" si="414"/>
        <v>0</v>
      </c>
      <c r="J2840" s="95"/>
      <c r="K2840" s="95"/>
      <c r="L2840" s="95"/>
      <c r="M2840" s="131">
        <f t="shared" si="415"/>
        <v>0</v>
      </c>
      <c r="N2840" s="95"/>
      <c r="O2840" s="95"/>
      <c r="P2840" s="95"/>
      <c r="Q2840" s="55" t="e">
        <f t="shared" si="416"/>
        <v>#DIV/0!</v>
      </c>
      <c r="R2840" s="55" t="e">
        <f t="shared" si="417"/>
        <v>#DIV/0!</v>
      </c>
      <c r="S2840" s="55" t="e">
        <f t="shared" si="418"/>
        <v>#DIV/0!</v>
      </c>
      <c r="T2840" s="55" t="e">
        <f t="shared" si="419"/>
        <v>#DIV/0!</v>
      </c>
      <c r="U2840" s="33" t="e">
        <f>M2840/#REF!%</f>
        <v>#REF!</v>
      </c>
    </row>
    <row r="2841" spans="1:21" ht="27.6" hidden="1" x14ac:dyDescent="0.3">
      <c r="A2841" s="76"/>
      <c r="B2841" s="34" t="s">
        <v>199</v>
      </c>
      <c r="C2841" s="39" t="s">
        <v>173</v>
      </c>
      <c r="D2841" s="95"/>
      <c r="E2841" s="131">
        <f t="shared" si="413"/>
        <v>0</v>
      </c>
      <c r="F2841" s="95"/>
      <c r="G2841" s="95"/>
      <c r="H2841" s="95"/>
      <c r="I2841" s="131">
        <f t="shared" si="414"/>
        <v>0</v>
      </c>
      <c r="J2841" s="95"/>
      <c r="K2841" s="95"/>
      <c r="L2841" s="95"/>
      <c r="M2841" s="131">
        <f t="shared" si="415"/>
        <v>0</v>
      </c>
      <c r="N2841" s="95"/>
      <c r="O2841" s="95"/>
      <c r="P2841" s="95"/>
      <c r="Q2841" s="55" t="e">
        <f t="shared" si="416"/>
        <v>#DIV/0!</v>
      </c>
      <c r="R2841" s="55" t="e">
        <f t="shared" si="417"/>
        <v>#DIV/0!</v>
      </c>
      <c r="S2841" s="55" t="e">
        <f t="shared" si="418"/>
        <v>#DIV/0!</v>
      </c>
      <c r="T2841" s="55" t="e">
        <f t="shared" si="419"/>
        <v>#DIV/0!</v>
      </c>
      <c r="U2841" s="33" t="e">
        <f>M2841/#REF!%</f>
        <v>#REF!</v>
      </c>
    </row>
    <row r="2842" spans="1:21" ht="27.6" hidden="1" x14ac:dyDescent="0.3">
      <c r="A2842" s="76"/>
      <c r="B2842" s="34" t="s">
        <v>200</v>
      </c>
      <c r="C2842" s="39" t="s">
        <v>174</v>
      </c>
      <c r="D2842" s="95"/>
      <c r="E2842" s="131">
        <f t="shared" si="413"/>
        <v>0</v>
      </c>
      <c r="F2842" s="95"/>
      <c r="G2842" s="95"/>
      <c r="H2842" s="95"/>
      <c r="I2842" s="131">
        <f t="shared" si="414"/>
        <v>0</v>
      </c>
      <c r="J2842" s="95"/>
      <c r="K2842" s="95"/>
      <c r="L2842" s="95"/>
      <c r="M2842" s="131">
        <f t="shared" si="415"/>
        <v>0</v>
      </c>
      <c r="N2842" s="95"/>
      <c r="O2842" s="95"/>
      <c r="P2842" s="95"/>
      <c r="Q2842" s="55" t="e">
        <f t="shared" si="416"/>
        <v>#DIV/0!</v>
      </c>
      <c r="R2842" s="55" t="e">
        <f t="shared" si="417"/>
        <v>#DIV/0!</v>
      </c>
      <c r="S2842" s="55" t="e">
        <f t="shared" si="418"/>
        <v>#DIV/0!</v>
      </c>
      <c r="T2842" s="55" t="e">
        <f t="shared" si="419"/>
        <v>#DIV/0!</v>
      </c>
      <c r="U2842" s="33" t="e">
        <f>M2842/#REF!%</f>
        <v>#REF!</v>
      </c>
    </row>
    <row r="2843" spans="1:21" ht="13.8" hidden="1" x14ac:dyDescent="0.3">
      <c r="A2843" s="76"/>
      <c r="B2843" s="34" t="s">
        <v>201</v>
      </c>
      <c r="C2843" s="38" t="s">
        <v>175</v>
      </c>
      <c r="D2843" s="95"/>
      <c r="E2843" s="131">
        <f t="shared" si="413"/>
        <v>0</v>
      </c>
      <c r="F2843" s="95"/>
      <c r="G2843" s="95"/>
      <c r="H2843" s="95"/>
      <c r="I2843" s="131">
        <f t="shared" si="414"/>
        <v>0</v>
      </c>
      <c r="J2843" s="95"/>
      <c r="K2843" s="95"/>
      <c r="L2843" s="95"/>
      <c r="M2843" s="131">
        <f t="shared" si="415"/>
        <v>0</v>
      </c>
      <c r="N2843" s="95"/>
      <c r="O2843" s="95"/>
      <c r="P2843" s="95"/>
      <c r="Q2843" s="55" t="e">
        <f t="shared" si="416"/>
        <v>#DIV/0!</v>
      </c>
      <c r="R2843" s="55" t="e">
        <f t="shared" si="417"/>
        <v>#DIV/0!</v>
      </c>
      <c r="S2843" s="55" t="e">
        <f t="shared" si="418"/>
        <v>#DIV/0!</v>
      </c>
      <c r="T2843" s="55" t="e">
        <f t="shared" si="419"/>
        <v>#DIV/0!</v>
      </c>
      <c r="U2843" s="33" t="e">
        <f>M2843/#REF!%</f>
        <v>#REF!</v>
      </c>
    </row>
    <row r="2844" spans="1:21" ht="27.6" x14ac:dyDescent="0.3">
      <c r="A2844" s="76"/>
      <c r="B2844" s="34" t="s">
        <v>202</v>
      </c>
      <c r="C2844" s="37" t="s">
        <v>36</v>
      </c>
      <c r="D2844" s="95">
        <v>142</v>
      </c>
      <c r="E2844" s="131">
        <f t="shared" si="413"/>
        <v>211.64150000000001</v>
      </c>
      <c r="F2844" s="95">
        <v>211.64150000000001</v>
      </c>
      <c r="G2844" s="95"/>
      <c r="H2844" s="95"/>
      <c r="I2844" s="131">
        <f t="shared" si="414"/>
        <v>165.64150000000001</v>
      </c>
      <c r="J2844" s="95">
        <v>165.64150000000001</v>
      </c>
      <c r="K2844" s="95"/>
      <c r="L2844" s="95"/>
      <c r="M2844" s="131">
        <f t="shared" si="415"/>
        <v>154.08770999999999</v>
      </c>
      <c r="N2844" s="95">
        <v>154.08770999999999</v>
      </c>
      <c r="O2844" s="95"/>
      <c r="P2844" s="95"/>
      <c r="Q2844" s="55">
        <f t="shared" si="416"/>
        <v>93.024821678142246</v>
      </c>
      <c r="R2844" s="55">
        <f t="shared" si="417"/>
        <v>93.024821678142246</v>
      </c>
      <c r="S2844" s="55" t="e">
        <f t="shared" si="418"/>
        <v>#DIV/0!</v>
      </c>
      <c r="T2844" s="55" t="e">
        <f t="shared" si="419"/>
        <v>#DIV/0!</v>
      </c>
      <c r="U2844" s="33" t="e">
        <f>M2844/#REF!%</f>
        <v>#REF!</v>
      </c>
    </row>
    <row r="2845" spans="1:21" ht="13.8" hidden="1" x14ac:dyDescent="0.3">
      <c r="A2845" s="76"/>
      <c r="B2845" s="34" t="s">
        <v>203</v>
      </c>
      <c r="C2845" s="37" t="s">
        <v>176</v>
      </c>
      <c r="D2845" s="95"/>
      <c r="E2845" s="131">
        <f t="shared" ref="E2845:E2909" si="421">F2845+G2845</f>
        <v>0</v>
      </c>
      <c r="F2845" s="95"/>
      <c r="G2845" s="95"/>
      <c r="H2845" s="95"/>
      <c r="I2845" s="131">
        <f t="shared" ref="I2845:I2909" si="422">J2845+K2845</f>
        <v>0</v>
      </c>
      <c r="J2845" s="95"/>
      <c r="K2845" s="95"/>
      <c r="L2845" s="95"/>
      <c r="M2845" s="131">
        <f t="shared" ref="M2845:M2909" si="423">N2845+O2845</f>
        <v>0</v>
      </c>
      <c r="N2845" s="95"/>
      <c r="O2845" s="95"/>
      <c r="P2845" s="95"/>
      <c r="Q2845" s="55" t="e">
        <f t="shared" ref="Q2845:Q2909" si="424">M2845/I2845*100</f>
        <v>#DIV/0!</v>
      </c>
      <c r="R2845" s="55" t="e">
        <f t="shared" ref="R2845:R2909" si="425">N2845/J2845*100</f>
        <v>#DIV/0!</v>
      </c>
      <c r="S2845" s="55" t="e">
        <f t="shared" ref="S2845:S2909" si="426">O2845/K2845*100</f>
        <v>#DIV/0!</v>
      </c>
      <c r="T2845" s="55" t="e">
        <f t="shared" ref="T2845:T2909" si="427">P2845/L2845*100</f>
        <v>#DIV/0!</v>
      </c>
      <c r="U2845" s="33" t="e">
        <f>M2845/#REF!%</f>
        <v>#REF!</v>
      </c>
    </row>
    <row r="2846" spans="1:21" ht="13.8" hidden="1" x14ac:dyDescent="0.3">
      <c r="A2846" s="76"/>
      <c r="B2846" s="34" t="s">
        <v>204</v>
      </c>
      <c r="C2846" s="37" t="s">
        <v>176</v>
      </c>
      <c r="D2846" s="95"/>
      <c r="E2846" s="131">
        <f t="shared" si="421"/>
        <v>0</v>
      </c>
      <c r="F2846" s="95"/>
      <c r="G2846" s="95"/>
      <c r="H2846" s="95"/>
      <c r="I2846" s="131">
        <f t="shared" si="422"/>
        <v>0</v>
      </c>
      <c r="J2846" s="95"/>
      <c r="K2846" s="95"/>
      <c r="L2846" s="95"/>
      <c r="M2846" s="131">
        <f t="shared" si="423"/>
        <v>0</v>
      </c>
      <c r="N2846" s="95"/>
      <c r="O2846" s="95"/>
      <c r="P2846" s="95"/>
      <c r="Q2846" s="55" t="e">
        <f t="shared" si="424"/>
        <v>#DIV/0!</v>
      </c>
      <c r="R2846" s="55" t="e">
        <f t="shared" si="425"/>
        <v>#DIV/0!</v>
      </c>
      <c r="S2846" s="55" t="e">
        <f t="shared" si="426"/>
        <v>#DIV/0!</v>
      </c>
      <c r="T2846" s="55" t="e">
        <f t="shared" si="427"/>
        <v>#DIV/0!</v>
      </c>
      <c r="U2846" s="33" t="e">
        <f>M2846/#REF!%</f>
        <v>#REF!</v>
      </c>
    </row>
    <row r="2847" spans="1:21" ht="27.6" hidden="1" x14ac:dyDescent="0.3">
      <c r="A2847" s="76"/>
      <c r="B2847" s="34" t="s">
        <v>205</v>
      </c>
      <c r="C2847" s="37" t="s">
        <v>176</v>
      </c>
      <c r="D2847" s="95"/>
      <c r="E2847" s="131">
        <f t="shared" si="421"/>
        <v>0</v>
      </c>
      <c r="F2847" s="95"/>
      <c r="G2847" s="95"/>
      <c r="H2847" s="95"/>
      <c r="I2847" s="131">
        <f t="shared" si="422"/>
        <v>0</v>
      </c>
      <c r="J2847" s="95"/>
      <c r="K2847" s="95"/>
      <c r="L2847" s="95"/>
      <c r="M2847" s="131">
        <f t="shared" si="423"/>
        <v>0</v>
      </c>
      <c r="N2847" s="95"/>
      <c r="O2847" s="95"/>
      <c r="P2847" s="95"/>
      <c r="Q2847" s="55" t="e">
        <f t="shared" si="424"/>
        <v>#DIV/0!</v>
      </c>
      <c r="R2847" s="55" t="e">
        <f t="shared" si="425"/>
        <v>#DIV/0!</v>
      </c>
      <c r="S2847" s="55" t="e">
        <f t="shared" si="426"/>
        <v>#DIV/0!</v>
      </c>
      <c r="T2847" s="55" t="e">
        <f t="shared" si="427"/>
        <v>#DIV/0!</v>
      </c>
      <c r="U2847" s="33" t="e">
        <f>M2847/#REF!%</f>
        <v>#REF!</v>
      </c>
    </row>
    <row r="2848" spans="1:21" ht="27.6" hidden="1" x14ac:dyDescent="0.3">
      <c r="A2848" s="76"/>
      <c r="B2848" s="34" t="s">
        <v>206</v>
      </c>
      <c r="C2848" s="37" t="s">
        <v>176</v>
      </c>
      <c r="D2848" s="95"/>
      <c r="E2848" s="131">
        <f t="shared" si="421"/>
        <v>0</v>
      </c>
      <c r="F2848" s="95"/>
      <c r="G2848" s="95"/>
      <c r="H2848" s="95"/>
      <c r="I2848" s="131">
        <f t="shared" si="422"/>
        <v>0</v>
      </c>
      <c r="J2848" s="95"/>
      <c r="K2848" s="95"/>
      <c r="L2848" s="95"/>
      <c r="M2848" s="131">
        <f t="shared" si="423"/>
        <v>0</v>
      </c>
      <c r="N2848" s="95"/>
      <c r="O2848" s="95"/>
      <c r="P2848" s="95"/>
      <c r="Q2848" s="55" t="e">
        <f t="shared" si="424"/>
        <v>#DIV/0!</v>
      </c>
      <c r="R2848" s="55" t="e">
        <f t="shared" si="425"/>
        <v>#DIV/0!</v>
      </c>
      <c r="S2848" s="55" t="e">
        <f t="shared" si="426"/>
        <v>#DIV/0!</v>
      </c>
      <c r="T2848" s="55" t="e">
        <f t="shared" si="427"/>
        <v>#DIV/0!</v>
      </c>
      <c r="U2848" s="33" t="e">
        <f>M2848/#REF!%</f>
        <v>#REF!</v>
      </c>
    </row>
    <row r="2849" spans="1:21" ht="13.8" hidden="1" x14ac:dyDescent="0.3">
      <c r="A2849" s="76"/>
      <c r="B2849" s="34" t="s">
        <v>207</v>
      </c>
      <c r="C2849" s="37" t="s">
        <v>176</v>
      </c>
      <c r="D2849" s="95"/>
      <c r="E2849" s="131">
        <f t="shared" si="421"/>
        <v>0</v>
      </c>
      <c r="F2849" s="95"/>
      <c r="G2849" s="95"/>
      <c r="H2849" s="95"/>
      <c r="I2849" s="131">
        <f t="shared" si="422"/>
        <v>0</v>
      </c>
      <c r="J2849" s="95"/>
      <c r="K2849" s="95"/>
      <c r="L2849" s="95"/>
      <c r="M2849" s="131">
        <f t="shared" si="423"/>
        <v>0</v>
      </c>
      <c r="N2849" s="95"/>
      <c r="O2849" s="95"/>
      <c r="P2849" s="95"/>
      <c r="Q2849" s="55" t="e">
        <f t="shared" si="424"/>
        <v>#DIV/0!</v>
      </c>
      <c r="R2849" s="55" t="e">
        <f t="shared" si="425"/>
        <v>#DIV/0!</v>
      </c>
      <c r="S2849" s="55" t="e">
        <f t="shared" si="426"/>
        <v>#DIV/0!</v>
      </c>
      <c r="T2849" s="55" t="e">
        <f t="shared" si="427"/>
        <v>#DIV/0!</v>
      </c>
      <c r="U2849" s="33" t="e">
        <f>M2849/#REF!%</f>
        <v>#REF!</v>
      </c>
    </row>
    <row r="2850" spans="1:21" ht="27.6" hidden="1" x14ac:dyDescent="0.3">
      <c r="A2850" s="76"/>
      <c r="B2850" s="34" t="s">
        <v>208</v>
      </c>
      <c r="C2850" s="37" t="s">
        <v>176</v>
      </c>
      <c r="D2850" s="95"/>
      <c r="E2850" s="131">
        <f t="shared" si="421"/>
        <v>0</v>
      </c>
      <c r="F2850" s="95"/>
      <c r="G2850" s="95"/>
      <c r="H2850" s="95"/>
      <c r="I2850" s="131">
        <f t="shared" si="422"/>
        <v>0</v>
      </c>
      <c r="J2850" s="95"/>
      <c r="K2850" s="95"/>
      <c r="L2850" s="95"/>
      <c r="M2850" s="131">
        <f t="shared" si="423"/>
        <v>0</v>
      </c>
      <c r="N2850" s="95"/>
      <c r="O2850" s="95"/>
      <c r="P2850" s="95"/>
      <c r="Q2850" s="55" t="e">
        <f t="shared" si="424"/>
        <v>#DIV/0!</v>
      </c>
      <c r="R2850" s="55" t="e">
        <f t="shared" si="425"/>
        <v>#DIV/0!</v>
      </c>
      <c r="S2850" s="55" t="e">
        <f t="shared" si="426"/>
        <v>#DIV/0!</v>
      </c>
      <c r="T2850" s="55" t="e">
        <f t="shared" si="427"/>
        <v>#DIV/0!</v>
      </c>
      <c r="U2850" s="33" t="e">
        <f>M2850/#REF!%</f>
        <v>#REF!</v>
      </c>
    </row>
    <row r="2851" spans="1:21" ht="27.6" hidden="1" x14ac:dyDescent="0.3">
      <c r="A2851" s="76"/>
      <c r="B2851" s="34" t="s">
        <v>209</v>
      </c>
      <c r="C2851" s="37" t="s">
        <v>176</v>
      </c>
      <c r="D2851" s="95"/>
      <c r="E2851" s="131">
        <f t="shared" si="421"/>
        <v>0</v>
      </c>
      <c r="F2851" s="95"/>
      <c r="G2851" s="95"/>
      <c r="H2851" s="95"/>
      <c r="I2851" s="131">
        <f t="shared" si="422"/>
        <v>0</v>
      </c>
      <c r="J2851" s="95"/>
      <c r="K2851" s="95"/>
      <c r="L2851" s="95"/>
      <c r="M2851" s="131">
        <f t="shared" si="423"/>
        <v>0</v>
      </c>
      <c r="N2851" s="95"/>
      <c r="O2851" s="95"/>
      <c r="P2851" s="95"/>
      <c r="Q2851" s="55" t="e">
        <f t="shared" si="424"/>
        <v>#DIV/0!</v>
      </c>
      <c r="R2851" s="55" t="e">
        <f t="shared" si="425"/>
        <v>#DIV/0!</v>
      </c>
      <c r="S2851" s="55" t="e">
        <f t="shared" si="426"/>
        <v>#DIV/0!</v>
      </c>
      <c r="T2851" s="55" t="e">
        <f t="shared" si="427"/>
        <v>#DIV/0!</v>
      </c>
      <c r="U2851" s="33" t="e">
        <f>M2851/#REF!%</f>
        <v>#REF!</v>
      </c>
    </row>
    <row r="2852" spans="1:21" ht="27.6" hidden="1" x14ac:dyDescent="0.3">
      <c r="A2852" s="76"/>
      <c r="B2852" s="34" t="s">
        <v>210</v>
      </c>
      <c r="C2852" s="37" t="s">
        <v>176</v>
      </c>
      <c r="D2852" s="95"/>
      <c r="E2852" s="131">
        <f t="shared" si="421"/>
        <v>0</v>
      </c>
      <c r="F2852" s="95"/>
      <c r="G2852" s="95"/>
      <c r="H2852" s="95"/>
      <c r="I2852" s="131">
        <f t="shared" si="422"/>
        <v>0</v>
      </c>
      <c r="J2852" s="95"/>
      <c r="K2852" s="95"/>
      <c r="L2852" s="95"/>
      <c r="M2852" s="131">
        <f t="shared" si="423"/>
        <v>0</v>
      </c>
      <c r="N2852" s="95"/>
      <c r="O2852" s="95"/>
      <c r="P2852" s="95"/>
      <c r="Q2852" s="55" t="e">
        <f t="shared" si="424"/>
        <v>#DIV/0!</v>
      </c>
      <c r="R2852" s="55" t="e">
        <f t="shared" si="425"/>
        <v>#DIV/0!</v>
      </c>
      <c r="S2852" s="55" t="e">
        <f t="shared" si="426"/>
        <v>#DIV/0!</v>
      </c>
      <c r="T2852" s="55" t="e">
        <f t="shared" si="427"/>
        <v>#DIV/0!</v>
      </c>
      <c r="U2852" s="33" t="e">
        <f>M2852/#REF!%</f>
        <v>#REF!</v>
      </c>
    </row>
    <row r="2853" spans="1:21" ht="27.6" hidden="1" x14ac:dyDescent="0.3">
      <c r="A2853" s="76"/>
      <c r="B2853" s="34" t="s">
        <v>211</v>
      </c>
      <c r="C2853" s="37" t="s">
        <v>176</v>
      </c>
      <c r="D2853" s="95"/>
      <c r="E2853" s="131">
        <f t="shared" si="421"/>
        <v>0</v>
      </c>
      <c r="F2853" s="95"/>
      <c r="G2853" s="95"/>
      <c r="H2853" s="95"/>
      <c r="I2853" s="131">
        <f t="shared" si="422"/>
        <v>0</v>
      </c>
      <c r="J2853" s="95"/>
      <c r="K2853" s="95"/>
      <c r="L2853" s="95"/>
      <c r="M2853" s="131">
        <f t="shared" si="423"/>
        <v>0</v>
      </c>
      <c r="N2853" s="95"/>
      <c r="O2853" s="95"/>
      <c r="P2853" s="95"/>
      <c r="Q2853" s="55" t="e">
        <f t="shared" si="424"/>
        <v>#DIV/0!</v>
      </c>
      <c r="R2853" s="55" t="e">
        <f t="shared" si="425"/>
        <v>#DIV/0!</v>
      </c>
      <c r="S2853" s="55" t="e">
        <f t="shared" si="426"/>
        <v>#DIV/0!</v>
      </c>
      <c r="T2853" s="55" t="e">
        <f t="shared" si="427"/>
        <v>#DIV/0!</v>
      </c>
      <c r="U2853" s="33" t="e">
        <f>M2853/#REF!%</f>
        <v>#REF!</v>
      </c>
    </row>
    <row r="2854" spans="1:21" ht="27.6" hidden="1" x14ac:dyDescent="0.3">
      <c r="A2854" s="76"/>
      <c r="B2854" s="34" t="s">
        <v>212</v>
      </c>
      <c r="C2854" s="37" t="s">
        <v>176</v>
      </c>
      <c r="D2854" s="95"/>
      <c r="E2854" s="131">
        <f t="shared" si="421"/>
        <v>0</v>
      </c>
      <c r="F2854" s="95"/>
      <c r="G2854" s="95"/>
      <c r="H2854" s="95"/>
      <c r="I2854" s="131">
        <f t="shared" si="422"/>
        <v>0</v>
      </c>
      <c r="J2854" s="95"/>
      <c r="K2854" s="95"/>
      <c r="L2854" s="95"/>
      <c r="M2854" s="131">
        <f t="shared" si="423"/>
        <v>0</v>
      </c>
      <c r="N2854" s="95"/>
      <c r="O2854" s="95"/>
      <c r="P2854" s="95"/>
      <c r="Q2854" s="55" t="e">
        <f t="shared" si="424"/>
        <v>#DIV/0!</v>
      </c>
      <c r="R2854" s="55" t="e">
        <f t="shared" si="425"/>
        <v>#DIV/0!</v>
      </c>
      <c r="S2854" s="55" t="e">
        <f t="shared" si="426"/>
        <v>#DIV/0!</v>
      </c>
      <c r="T2854" s="55" t="e">
        <f t="shared" si="427"/>
        <v>#DIV/0!</v>
      </c>
      <c r="U2854" s="33" t="e">
        <f>M2854/#REF!%</f>
        <v>#REF!</v>
      </c>
    </row>
    <row r="2855" spans="1:21" ht="27.6" hidden="1" x14ac:dyDescent="0.3">
      <c r="A2855" s="76"/>
      <c r="B2855" s="34" t="s">
        <v>213</v>
      </c>
      <c r="C2855" s="37" t="s">
        <v>176</v>
      </c>
      <c r="D2855" s="95"/>
      <c r="E2855" s="131">
        <f t="shared" si="421"/>
        <v>0</v>
      </c>
      <c r="F2855" s="95"/>
      <c r="G2855" s="95"/>
      <c r="H2855" s="95"/>
      <c r="I2855" s="131">
        <f t="shared" si="422"/>
        <v>0</v>
      </c>
      <c r="J2855" s="95"/>
      <c r="K2855" s="95"/>
      <c r="L2855" s="95"/>
      <c r="M2855" s="131">
        <f t="shared" si="423"/>
        <v>0</v>
      </c>
      <c r="N2855" s="95"/>
      <c r="O2855" s="95"/>
      <c r="P2855" s="95"/>
      <c r="Q2855" s="55" t="e">
        <f t="shared" si="424"/>
        <v>#DIV/0!</v>
      </c>
      <c r="R2855" s="55" t="e">
        <f t="shared" si="425"/>
        <v>#DIV/0!</v>
      </c>
      <c r="S2855" s="55" t="e">
        <f t="shared" si="426"/>
        <v>#DIV/0!</v>
      </c>
      <c r="T2855" s="55" t="e">
        <f t="shared" si="427"/>
        <v>#DIV/0!</v>
      </c>
      <c r="U2855" s="33" t="e">
        <f>M2855/#REF!%</f>
        <v>#REF!</v>
      </c>
    </row>
    <row r="2856" spans="1:21" ht="27.6" hidden="1" x14ac:dyDescent="0.3">
      <c r="A2856" s="76"/>
      <c r="B2856" s="34" t="s">
        <v>214</v>
      </c>
      <c r="C2856" s="37" t="s">
        <v>176</v>
      </c>
      <c r="D2856" s="95"/>
      <c r="E2856" s="131">
        <f t="shared" si="421"/>
        <v>0</v>
      </c>
      <c r="F2856" s="95"/>
      <c r="G2856" s="95"/>
      <c r="H2856" s="95"/>
      <c r="I2856" s="131">
        <f t="shared" si="422"/>
        <v>0</v>
      </c>
      <c r="J2856" s="95"/>
      <c r="K2856" s="95"/>
      <c r="L2856" s="95"/>
      <c r="M2856" s="131">
        <f t="shared" si="423"/>
        <v>0</v>
      </c>
      <c r="N2856" s="95"/>
      <c r="O2856" s="95"/>
      <c r="P2856" s="95"/>
      <c r="Q2856" s="55" t="e">
        <f t="shared" si="424"/>
        <v>#DIV/0!</v>
      </c>
      <c r="R2856" s="55" t="e">
        <f t="shared" si="425"/>
        <v>#DIV/0!</v>
      </c>
      <c r="S2856" s="55" t="e">
        <f t="shared" si="426"/>
        <v>#DIV/0!</v>
      </c>
      <c r="T2856" s="55" t="e">
        <f t="shared" si="427"/>
        <v>#DIV/0!</v>
      </c>
      <c r="U2856" s="33" t="e">
        <f>M2856/#REF!%</f>
        <v>#REF!</v>
      </c>
    </row>
    <row r="2857" spans="1:21" ht="27.6" hidden="1" x14ac:dyDescent="0.3">
      <c r="A2857" s="76"/>
      <c r="B2857" s="34" t="s">
        <v>215</v>
      </c>
      <c r="C2857" s="37" t="s">
        <v>176</v>
      </c>
      <c r="D2857" s="95"/>
      <c r="E2857" s="131">
        <f t="shared" si="421"/>
        <v>0</v>
      </c>
      <c r="F2857" s="95"/>
      <c r="G2857" s="95"/>
      <c r="H2857" s="95"/>
      <c r="I2857" s="131">
        <f t="shared" si="422"/>
        <v>0</v>
      </c>
      <c r="J2857" s="95"/>
      <c r="K2857" s="95"/>
      <c r="L2857" s="95"/>
      <c r="M2857" s="131">
        <f t="shared" si="423"/>
        <v>0</v>
      </c>
      <c r="N2857" s="95"/>
      <c r="O2857" s="95"/>
      <c r="P2857" s="95"/>
      <c r="Q2857" s="55" t="e">
        <f t="shared" si="424"/>
        <v>#DIV/0!</v>
      </c>
      <c r="R2857" s="55" t="e">
        <f t="shared" si="425"/>
        <v>#DIV/0!</v>
      </c>
      <c r="S2857" s="55" t="e">
        <f t="shared" si="426"/>
        <v>#DIV/0!</v>
      </c>
      <c r="T2857" s="55" t="e">
        <f t="shared" si="427"/>
        <v>#DIV/0!</v>
      </c>
      <c r="U2857" s="33" t="e">
        <f>M2857/#REF!%</f>
        <v>#REF!</v>
      </c>
    </row>
    <row r="2858" spans="1:21" ht="27.6" hidden="1" x14ac:dyDescent="0.3">
      <c r="A2858" s="76"/>
      <c r="B2858" s="34" t="s">
        <v>216</v>
      </c>
      <c r="C2858" s="37" t="s">
        <v>176</v>
      </c>
      <c r="D2858" s="95"/>
      <c r="E2858" s="131">
        <f t="shared" si="421"/>
        <v>0</v>
      </c>
      <c r="F2858" s="95"/>
      <c r="G2858" s="95"/>
      <c r="H2858" s="95"/>
      <c r="I2858" s="131">
        <f t="shared" si="422"/>
        <v>0</v>
      </c>
      <c r="J2858" s="95"/>
      <c r="K2858" s="95"/>
      <c r="L2858" s="95"/>
      <c r="M2858" s="131">
        <f t="shared" si="423"/>
        <v>0</v>
      </c>
      <c r="N2858" s="95"/>
      <c r="O2858" s="95"/>
      <c r="P2858" s="95"/>
      <c r="Q2858" s="55" t="e">
        <f t="shared" si="424"/>
        <v>#DIV/0!</v>
      </c>
      <c r="R2858" s="55" t="e">
        <f t="shared" si="425"/>
        <v>#DIV/0!</v>
      </c>
      <c r="S2858" s="55" t="e">
        <f t="shared" si="426"/>
        <v>#DIV/0!</v>
      </c>
      <c r="T2858" s="55" t="e">
        <f t="shared" si="427"/>
        <v>#DIV/0!</v>
      </c>
      <c r="U2858" s="33" t="e">
        <f>M2858/#REF!%</f>
        <v>#REF!</v>
      </c>
    </row>
    <row r="2859" spans="1:21" ht="27.6" hidden="1" x14ac:dyDescent="0.3">
      <c r="A2859" s="76"/>
      <c r="B2859" s="34" t="s">
        <v>217</v>
      </c>
      <c r="C2859" s="37" t="s">
        <v>176</v>
      </c>
      <c r="D2859" s="95"/>
      <c r="E2859" s="131">
        <f t="shared" si="421"/>
        <v>0</v>
      </c>
      <c r="F2859" s="95"/>
      <c r="G2859" s="95"/>
      <c r="H2859" s="95"/>
      <c r="I2859" s="131">
        <f t="shared" si="422"/>
        <v>0</v>
      </c>
      <c r="J2859" s="95"/>
      <c r="K2859" s="95"/>
      <c r="L2859" s="95"/>
      <c r="M2859" s="131">
        <f t="shared" si="423"/>
        <v>0</v>
      </c>
      <c r="N2859" s="95"/>
      <c r="O2859" s="95"/>
      <c r="P2859" s="95"/>
      <c r="Q2859" s="55" t="e">
        <f t="shared" si="424"/>
        <v>#DIV/0!</v>
      </c>
      <c r="R2859" s="55" t="e">
        <f t="shared" si="425"/>
        <v>#DIV/0!</v>
      </c>
      <c r="S2859" s="55" t="e">
        <f t="shared" si="426"/>
        <v>#DIV/0!</v>
      </c>
      <c r="T2859" s="55" t="e">
        <f t="shared" si="427"/>
        <v>#DIV/0!</v>
      </c>
      <c r="U2859" s="33" t="e">
        <f>M2859/#REF!%</f>
        <v>#REF!</v>
      </c>
    </row>
    <row r="2860" spans="1:21" ht="27.6" hidden="1" x14ac:dyDescent="0.3">
      <c r="A2860" s="76"/>
      <c r="B2860" s="34" t="s">
        <v>218</v>
      </c>
      <c r="C2860" s="37" t="s">
        <v>176</v>
      </c>
      <c r="D2860" s="95"/>
      <c r="E2860" s="131">
        <f t="shared" si="421"/>
        <v>0</v>
      </c>
      <c r="F2860" s="95"/>
      <c r="G2860" s="95"/>
      <c r="H2860" s="95"/>
      <c r="I2860" s="131">
        <f t="shared" si="422"/>
        <v>0</v>
      </c>
      <c r="J2860" s="95"/>
      <c r="K2860" s="95"/>
      <c r="L2860" s="95"/>
      <c r="M2860" s="131">
        <f t="shared" si="423"/>
        <v>0</v>
      </c>
      <c r="N2860" s="95"/>
      <c r="O2860" s="95"/>
      <c r="P2860" s="95"/>
      <c r="Q2860" s="55" t="e">
        <f t="shared" si="424"/>
        <v>#DIV/0!</v>
      </c>
      <c r="R2860" s="55" t="e">
        <f t="shared" si="425"/>
        <v>#DIV/0!</v>
      </c>
      <c r="S2860" s="55" t="e">
        <f t="shared" si="426"/>
        <v>#DIV/0!</v>
      </c>
      <c r="T2860" s="55" t="e">
        <f t="shared" si="427"/>
        <v>#DIV/0!</v>
      </c>
      <c r="U2860" s="33" t="e">
        <f>M2860/#REF!%</f>
        <v>#REF!</v>
      </c>
    </row>
    <row r="2861" spans="1:21" ht="27.6" hidden="1" x14ac:dyDescent="0.3">
      <c r="A2861" s="76"/>
      <c r="B2861" s="34" t="s">
        <v>219</v>
      </c>
      <c r="C2861" s="37" t="s">
        <v>176</v>
      </c>
      <c r="D2861" s="95"/>
      <c r="E2861" s="131">
        <f t="shared" si="421"/>
        <v>0</v>
      </c>
      <c r="F2861" s="95"/>
      <c r="G2861" s="95"/>
      <c r="H2861" s="95"/>
      <c r="I2861" s="131">
        <f t="shared" si="422"/>
        <v>0</v>
      </c>
      <c r="J2861" s="95"/>
      <c r="K2861" s="95"/>
      <c r="L2861" s="95"/>
      <c r="M2861" s="131">
        <f t="shared" si="423"/>
        <v>0</v>
      </c>
      <c r="N2861" s="95"/>
      <c r="O2861" s="95"/>
      <c r="P2861" s="95"/>
      <c r="Q2861" s="55" t="e">
        <f t="shared" si="424"/>
        <v>#DIV/0!</v>
      </c>
      <c r="R2861" s="55" t="e">
        <f t="shared" si="425"/>
        <v>#DIV/0!</v>
      </c>
      <c r="S2861" s="55" t="e">
        <f t="shared" si="426"/>
        <v>#DIV/0!</v>
      </c>
      <c r="T2861" s="55" t="e">
        <f t="shared" si="427"/>
        <v>#DIV/0!</v>
      </c>
      <c r="U2861" s="33" t="e">
        <f>M2861/#REF!%</f>
        <v>#REF!</v>
      </c>
    </row>
    <row r="2862" spans="1:21" ht="27.6" hidden="1" x14ac:dyDescent="0.3">
      <c r="A2862" s="76"/>
      <c r="B2862" s="34" t="s">
        <v>220</v>
      </c>
      <c r="C2862" s="37" t="s">
        <v>176</v>
      </c>
      <c r="D2862" s="95"/>
      <c r="E2862" s="131">
        <f t="shared" si="421"/>
        <v>0</v>
      </c>
      <c r="F2862" s="95"/>
      <c r="G2862" s="95"/>
      <c r="H2862" s="95"/>
      <c r="I2862" s="131">
        <f t="shared" si="422"/>
        <v>0</v>
      </c>
      <c r="J2862" s="95"/>
      <c r="K2862" s="95"/>
      <c r="L2862" s="95"/>
      <c r="M2862" s="131">
        <f t="shared" si="423"/>
        <v>0</v>
      </c>
      <c r="N2862" s="95"/>
      <c r="O2862" s="95"/>
      <c r="P2862" s="95"/>
      <c r="Q2862" s="55" t="e">
        <f t="shared" si="424"/>
        <v>#DIV/0!</v>
      </c>
      <c r="R2862" s="55" t="e">
        <f t="shared" si="425"/>
        <v>#DIV/0!</v>
      </c>
      <c r="S2862" s="55" t="e">
        <f t="shared" si="426"/>
        <v>#DIV/0!</v>
      </c>
      <c r="T2862" s="55" t="e">
        <f t="shared" si="427"/>
        <v>#DIV/0!</v>
      </c>
      <c r="U2862" s="33" t="e">
        <f>M2862/#REF!%</f>
        <v>#REF!</v>
      </c>
    </row>
    <row r="2863" spans="1:21" ht="27.6" hidden="1" x14ac:dyDescent="0.3">
      <c r="A2863" s="76"/>
      <c r="B2863" s="34" t="s">
        <v>221</v>
      </c>
      <c r="C2863" s="37" t="s">
        <v>176</v>
      </c>
      <c r="D2863" s="95"/>
      <c r="E2863" s="131">
        <f t="shared" si="421"/>
        <v>0</v>
      </c>
      <c r="F2863" s="95"/>
      <c r="G2863" s="95"/>
      <c r="H2863" s="95"/>
      <c r="I2863" s="131">
        <f t="shared" si="422"/>
        <v>0</v>
      </c>
      <c r="J2863" s="95"/>
      <c r="K2863" s="95"/>
      <c r="L2863" s="95"/>
      <c r="M2863" s="131">
        <f t="shared" si="423"/>
        <v>0</v>
      </c>
      <c r="N2863" s="95"/>
      <c r="O2863" s="95"/>
      <c r="P2863" s="95"/>
      <c r="Q2863" s="55" t="e">
        <f t="shared" si="424"/>
        <v>#DIV/0!</v>
      </c>
      <c r="R2863" s="55" t="e">
        <f t="shared" si="425"/>
        <v>#DIV/0!</v>
      </c>
      <c r="S2863" s="55" t="e">
        <f t="shared" si="426"/>
        <v>#DIV/0!</v>
      </c>
      <c r="T2863" s="55" t="e">
        <f t="shared" si="427"/>
        <v>#DIV/0!</v>
      </c>
      <c r="U2863" s="33" t="e">
        <f>M2863/#REF!%</f>
        <v>#REF!</v>
      </c>
    </row>
    <row r="2864" spans="1:21" ht="13.8" hidden="1" x14ac:dyDescent="0.3">
      <c r="A2864" s="76"/>
      <c r="B2864" s="34" t="s">
        <v>222</v>
      </c>
      <c r="C2864" s="37" t="s">
        <v>176</v>
      </c>
      <c r="D2864" s="95"/>
      <c r="E2864" s="131">
        <f t="shared" si="421"/>
        <v>0</v>
      </c>
      <c r="F2864" s="95"/>
      <c r="G2864" s="95"/>
      <c r="H2864" s="95"/>
      <c r="I2864" s="131">
        <f t="shared" si="422"/>
        <v>0</v>
      </c>
      <c r="J2864" s="95"/>
      <c r="K2864" s="95"/>
      <c r="L2864" s="95"/>
      <c r="M2864" s="131">
        <f t="shared" si="423"/>
        <v>0</v>
      </c>
      <c r="N2864" s="95"/>
      <c r="O2864" s="95"/>
      <c r="P2864" s="95"/>
      <c r="Q2864" s="55" t="e">
        <f t="shared" si="424"/>
        <v>#DIV/0!</v>
      </c>
      <c r="R2864" s="55" t="e">
        <f t="shared" si="425"/>
        <v>#DIV/0!</v>
      </c>
      <c r="S2864" s="55" t="e">
        <f t="shared" si="426"/>
        <v>#DIV/0!</v>
      </c>
      <c r="T2864" s="55" t="e">
        <f t="shared" si="427"/>
        <v>#DIV/0!</v>
      </c>
      <c r="U2864" s="33" t="e">
        <f>M2864/#REF!%</f>
        <v>#REF!</v>
      </c>
    </row>
    <row r="2865" spans="1:21" ht="13.8" hidden="1" x14ac:dyDescent="0.3">
      <c r="A2865" s="76"/>
      <c r="B2865" s="34" t="s">
        <v>223</v>
      </c>
      <c r="C2865" s="37" t="s">
        <v>176</v>
      </c>
      <c r="D2865" s="95"/>
      <c r="E2865" s="131">
        <f t="shared" si="421"/>
        <v>0</v>
      </c>
      <c r="F2865" s="95"/>
      <c r="G2865" s="95"/>
      <c r="H2865" s="95"/>
      <c r="I2865" s="131">
        <f t="shared" si="422"/>
        <v>0</v>
      </c>
      <c r="J2865" s="95"/>
      <c r="K2865" s="95"/>
      <c r="L2865" s="95"/>
      <c r="M2865" s="131">
        <f t="shared" si="423"/>
        <v>0</v>
      </c>
      <c r="N2865" s="95"/>
      <c r="O2865" s="95"/>
      <c r="P2865" s="95"/>
      <c r="Q2865" s="55" t="e">
        <f t="shared" si="424"/>
        <v>#DIV/0!</v>
      </c>
      <c r="R2865" s="55" t="e">
        <f t="shared" si="425"/>
        <v>#DIV/0!</v>
      </c>
      <c r="S2865" s="55" t="e">
        <f t="shared" si="426"/>
        <v>#DIV/0!</v>
      </c>
      <c r="T2865" s="55" t="e">
        <f t="shared" si="427"/>
        <v>#DIV/0!</v>
      </c>
      <c r="U2865" s="33" t="e">
        <f>M2865/#REF!%</f>
        <v>#REF!</v>
      </c>
    </row>
    <row r="2866" spans="1:21" ht="13.8" hidden="1" x14ac:dyDescent="0.3">
      <c r="A2866" s="76"/>
      <c r="B2866" s="34" t="s">
        <v>224</v>
      </c>
      <c r="C2866" s="37" t="s">
        <v>176</v>
      </c>
      <c r="D2866" s="95"/>
      <c r="E2866" s="131">
        <f t="shared" si="421"/>
        <v>0</v>
      </c>
      <c r="F2866" s="95"/>
      <c r="G2866" s="95"/>
      <c r="H2866" s="95"/>
      <c r="I2866" s="131">
        <f t="shared" si="422"/>
        <v>0</v>
      </c>
      <c r="J2866" s="95"/>
      <c r="K2866" s="95"/>
      <c r="L2866" s="95"/>
      <c r="M2866" s="131">
        <f t="shared" si="423"/>
        <v>0</v>
      </c>
      <c r="N2866" s="95"/>
      <c r="O2866" s="95"/>
      <c r="P2866" s="95"/>
      <c r="Q2866" s="55" t="e">
        <f t="shared" si="424"/>
        <v>#DIV/0!</v>
      </c>
      <c r="R2866" s="55" t="e">
        <f t="shared" si="425"/>
        <v>#DIV/0!</v>
      </c>
      <c r="S2866" s="55" t="e">
        <f t="shared" si="426"/>
        <v>#DIV/0!</v>
      </c>
      <c r="T2866" s="55" t="e">
        <f t="shared" si="427"/>
        <v>#DIV/0!</v>
      </c>
      <c r="U2866" s="33" t="e">
        <f>M2866/#REF!%</f>
        <v>#REF!</v>
      </c>
    </row>
    <row r="2867" spans="1:21" ht="13.8" hidden="1" x14ac:dyDescent="0.3">
      <c r="A2867" s="76"/>
      <c r="B2867" s="34" t="s">
        <v>225</v>
      </c>
      <c r="C2867" s="37" t="s">
        <v>176</v>
      </c>
      <c r="D2867" s="95"/>
      <c r="E2867" s="131">
        <f t="shared" si="421"/>
        <v>0</v>
      </c>
      <c r="F2867" s="95"/>
      <c r="G2867" s="95"/>
      <c r="H2867" s="95"/>
      <c r="I2867" s="131">
        <f t="shared" si="422"/>
        <v>0</v>
      </c>
      <c r="J2867" s="95"/>
      <c r="K2867" s="95"/>
      <c r="L2867" s="95"/>
      <c r="M2867" s="131">
        <f t="shared" si="423"/>
        <v>0</v>
      </c>
      <c r="N2867" s="95"/>
      <c r="O2867" s="95"/>
      <c r="P2867" s="95"/>
      <c r="Q2867" s="55" t="e">
        <f t="shared" si="424"/>
        <v>#DIV/0!</v>
      </c>
      <c r="R2867" s="55" t="e">
        <f t="shared" si="425"/>
        <v>#DIV/0!</v>
      </c>
      <c r="S2867" s="55" t="e">
        <f t="shared" si="426"/>
        <v>#DIV/0!</v>
      </c>
      <c r="T2867" s="55" t="e">
        <f t="shared" si="427"/>
        <v>#DIV/0!</v>
      </c>
      <c r="U2867" s="33" t="e">
        <f>M2867/#REF!%</f>
        <v>#REF!</v>
      </c>
    </row>
    <row r="2868" spans="1:21" ht="13.8" hidden="1" x14ac:dyDescent="0.3">
      <c r="A2868" s="76"/>
      <c r="B2868" s="34" t="s">
        <v>226</v>
      </c>
      <c r="C2868" s="37" t="s">
        <v>176</v>
      </c>
      <c r="D2868" s="95"/>
      <c r="E2868" s="131">
        <f t="shared" si="421"/>
        <v>0</v>
      </c>
      <c r="F2868" s="95"/>
      <c r="G2868" s="95"/>
      <c r="H2868" s="95"/>
      <c r="I2868" s="131">
        <f t="shared" si="422"/>
        <v>0</v>
      </c>
      <c r="J2868" s="95"/>
      <c r="K2868" s="95"/>
      <c r="L2868" s="95"/>
      <c r="M2868" s="131">
        <f t="shared" si="423"/>
        <v>0</v>
      </c>
      <c r="N2868" s="95"/>
      <c r="O2868" s="95"/>
      <c r="P2868" s="95"/>
      <c r="Q2868" s="55" t="e">
        <f t="shared" si="424"/>
        <v>#DIV/0!</v>
      </c>
      <c r="R2868" s="55" t="e">
        <f t="shared" si="425"/>
        <v>#DIV/0!</v>
      </c>
      <c r="S2868" s="55" t="e">
        <f t="shared" si="426"/>
        <v>#DIV/0!</v>
      </c>
      <c r="T2868" s="55" t="e">
        <f t="shared" si="427"/>
        <v>#DIV/0!</v>
      </c>
      <c r="U2868" s="33" t="e">
        <f>M2868/#REF!%</f>
        <v>#REF!</v>
      </c>
    </row>
    <row r="2869" spans="1:21" ht="27.6" hidden="1" x14ac:dyDescent="0.3">
      <c r="A2869" s="76"/>
      <c r="B2869" s="34" t="s">
        <v>227</v>
      </c>
      <c r="C2869" s="37" t="s">
        <v>176</v>
      </c>
      <c r="D2869" s="95"/>
      <c r="E2869" s="131">
        <f t="shared" si="421"/>
        <v>0</v>
      </c>
      <c r="F2869" s="95"/>
      <c r="G2869" s="95"/>
      <c r="H2869" s="95"/>
      <c r="I2869" s="131">
        <f t="shared" si="422"/>
        <v>0</v>
      </c>
      <c r="J2869" s="95"/>
      <c r="K2869" s="95"/>
      <c r="L2869" s="95"/>
      <c r="M2869" s="131">
        <f t="shared" si="423"/>
        <v>0</v>
      </c>
      <c r="N2869" s="95"/>
      <c r="O2869" s="95"/>
      <c r="P2869" s="95"/>
      <c r="Q2869" s="55" t="e">
        <f t="shared" si="424"/>
        <v>#DIV/0!</v>
      </c>
      <c r="R2869" s="55" t="e">
        <f t="shared" si="425"/>
        <v>#DIV/0!</v>
      </c>
      <c r="S2869" s="55" t="e">
        <f t="shared" si="426"/>
        <v>#DIV/0!</v>
      </c>
      <c r="T2869" s="55" t="e">
        <f t="shared" si="427"/>
        <v>#DIV/0!</v>
      </c>
      <c r="U2869" s="33" t="e">
        <f>M2869/#REF!%</f>
        <v>#REF!</v>
      </c>
    </row>
    <row r="2870" spans="1:21" ht="27.6" hidden="1" x14ac:dyDescent="0.3">
      <c r="A2870" s="76"/>
      <c r="B2870" s="34" t="s">
        <v>228</v>
      </c>
      <c r="C2870" s="37" t="s">
        <v>176</v>
      </c>
      <c r="D2870" s="95"/>
      <c r="E2870" s="131">
        <f t="shared" si="421"/>
        <v>0</v>
      </c>
      <c r="F2870" s="95"/>
      <c r="G2870" s="95"/>
      <c r="H2870" s="95"/>
      <c r="I2870" s="131">
        <f t="shared" si="422"/>
        <v>0</v>
      </c>
      <c r="J2870" s="95"/>
      <c r="K2870" s="95"/>
      <c r="L2870" s="95"/>
      <c r="M2870" s="131">
        <f t="shared" si="423"/>
        <v>0</v>
      </c>
      <c r="N2870" s="95"/>
      <c r="O2870" s="95"/>
      <c r="P2870" s="95"/>
      <c r="Q2870" s="55" t="e">
        <f t="shared" si="424"/>
        <v>#DIV/0!</v>
      </c>
      <c r="R2870" s="55" t="e">
        <f t="shared" si="425"/>
        <v>#DIV/0!</v>
      </c>
      <c r="S2870" s="55" t="e">
        <f t="shared" si="426"/>
        <v>#DIV/0!</v>
      </c>
      <c r="T2870" s="55" t="e">
        <f t="shared" si="427"/>
        <v>#DIV/0!</v>
      </c>
      <c r="U2870" s="33" t="e">
        <f>M2870/#REF!%</f>
        <v>#REF!</v>
      </c>
    </row>
    <row r="2871" spans="1:21" ht="27.6" hidden="1" x14ac:dyDescent="0.3">
      <c r="A2871" s="76"/>
      <c r="B2871" s="34" t="s">
        <v>229</v>
      </c>
      <c r="C2871" s="37" t="s">
        <v>176</v>
      </c>
      <c r="D2871" s="95"/>
      <c r="E2871" s="131">
        <f t="shared" si="421"/>
        <v>0</v>
      </c>
      <c r="F2871" s="95"/>
      <c r="G2871" s="95"/>
      <c r="H2871" s="95"/>
      <c r="I2871" s="131">
        <f t="shared" si="422"/>
        <v>0</v>
      </c>
      <c r="J2871" s="95"/>
      <c r="K2871" s="95"/>
      <c r="L2871" s="95"/>
      <c r="M2871" s="131">
        <f t="shared" si="423"/>
        <v>0</v>
      </c>
      <c r="N2871" s="95"/>
      <c r="O2871" s="95"/>
      <c r="P2871" s="95"/>
      <c r="Q2871" s="55" t="e">
        <f t="shared" si="424"/>
        <v>#DIV/0!</v>
      </c>
      <c r="R2871" s="55" t="e">
        <f t="shared" si="425"/>
        <v>#DIV/0!</v>
      </c>
      <c r="S2871" s="55" t="e">
        <f t="shared" si="426"/>
        <v>#DIV/0!</v>
      </c>
      <c r="T2871" s="55" t="e">
        <f t="shared" si="427"/>
        <v>#DIV/0!</v>
      </c>
      <c r="U2871" s="33" t="e">
        <f>M2871/#REF!%</f>
        <v>#REF!</v>
      </c>
    </row>
    <row r="2872" spans="1:21" ht="27.6" hidden="1" x14ac:dyDescent="0.3">
      <c r="A2872" s="76"/>
      <c r="B2872" s="34" t="s">
        <v>230</v>
      </c>
      <c r="C2872" s="37" t="s">
        <v>176</v>
      </c>
      <c r="D2872" s="95"/>
      <c r="E2872" s="131">
        <f t="shared" si="421"/>
        <v>0</v>
      </c>
      <c r="F2872" s="95"/>
      <c r="G2872" s="95"/>
      <c r="H2872" s="95"/>
      <c r="I2872" s="131">
        <f t="shared" si="422"/>
        <v>0</v>
      </c>
      <c r="J2872" s="95"/>
      <c r="K2872" s="95"/>
      <c r="L2872" s="95"/>
      <c r="M2872" s="131">
        <f t="shared" si="423"/>
        <v>0</v>
      </c>
      <c r="N2872" s="95"/>
      <c r="O2872" s="95"/>
      <c r="P2872" s="95"/>
      <c r="Q2872" s="55" t="e">
        <f t="shared" si="424"/>
        <v>#DIV/0!</v>
      </c>
      <c r="R2872" s="55" t="e">
        <f t="shared" si="425"/>
        <v>#DIV/0!</v>
      </c>
      <c r="S2872" s="55" t="e">
        <f t="shared" si="426"/>
        <v>#DIV/0!</v>
      </c>
      <c r="T2872" s="55" t="e">
        <f t="shared" si="427"/>
        <v>#DIV/0!</v>
      </c>
      <c r="U2872" s="33" t="e">
        <f>M2872/#REF!%</f>
        <v>#REF!</v>
      </c>
    </row>
    <row r="2873" spans="1:21" ht="27.6" hidden="1" x14ac:dyDescent="0.3">
      <c r="A2873" s="76"/>
      <c r="B2873" s="34" t="s">
        <v>231</v>
      </c>
      <c r="C2873" s="37" t="s">
        <v>176</v>
      </c>
      <c r="D2873" s="95"/>
      <c r="E2873" s="131">
        <f t="shared" si="421"/>
        <v>0</v>
      </c>
      <c r="F2873" s="95"/>
      <c r="G2873" s="95"/>
      <c r="H2873" s="95"/>
      <c r="I2873" s="131">
        <f t="shared" si="422"/>
        <v>0</v>
      </c>
      <c r="J2873" s="95"/>
      <c r="K2873" s="95"/>
      <c r="L2873" s="95"/>
      <c r="M2873" s="131">
        <f t="shared" si="423"/>
        <v>0</v>
      </c>
      <c r="N2873" s="95"/>
      <c r="O2873" s="95"/>
      <c r="P2873" s="95"/>
      <c r="Q2873" s="55" t="e">
        <f t="shared" si="424"/>
        <v>#DIV/0!</v>
      </c>
      <c r="R2873" s="55" t="e">
        <f t="shared" si="425"/>
        <v>#DIV/0!</v>
      </c>
      <c r="S2873" s="55" t="e">
        <f t="shared" si="426"/>
        <v>#DIV/0!</v>
      </c>
      <c r="T2873" s="55" t="e">
        <f t="shared" si="427"/>
        <v>#DIV/0!</v>
      </c>
      <c r="U2873" s="33" t="e">
        <f>M2873/#REF!%</f>
        <v>#REF!</v>
      </c>
    </row>
    <row r="2874" spans="1:21" ht="27.6" hidden="1" x14ac:dyDescent="0.3">
      <c r="A2874" s="76"/>
      <c r="B2874" s="34" t="s">
        <v>232</v>
      </c>
      <c r="C2874" s="37" t="s">
        <v>176</v>
      </c>
      <c r="D2874" s="95"/>
      <c r="E2874" s="131">
        <f t="shared" si="421"/>
        <v>0</v>
      </c>
      <c r="F2874" s="95"/>
      <c r="G2874" s="95"/>
      <c r="H2874" s="95"/>
      <c r="I2874" s="131">
        <f t="shared" si="422"/>
        <v>0</v>
      </c>
      <c r="J2874" s="95"/>
      <c r="K2874" s="95"/>
      <c r="L2874" s="95"/>
      <c r="M2874" s="131">
        <f t="shared" si="423"/>
        <v>0</v>
      </c>
      <c r="N2874" s="95"/>
      <c r="O2874" s="95"/>
      <c r="P2874" s="95"/>
      <c r="Q2874" s="55" t="e">
        <f t="shared" si="424"/>
        <v>#DIV/0!</v>
      </c>
      <c r="R2874" s="55" t="e">
        <f t="shared" si="425"/>
        <v>#DIV/0!</v>
      </c>
      <c r="S2874" s="55" t="e">
        <f t="shared" si="426"/>
        <v>#DIV/0!</v>
      </c>
      <c r="T2874" s="55" t="e">
        <f t="shared" si="427"/>
        <v>#DIV/0!</v>
      </c>
      <c r="U2874" s="33" t="e">
        <f>M2874/#REF!%</f>
        <v>#REF!</v>
      </c>
    </row>
    <row r="2875" spans="1:21" ht="13.8" hidden="1" x14ac:dyDescent="0.3">
      <c r="A2875" s="76"/>
      <c r="B2875" s="34" t="s">
        <v>233</v>
      </c>
      <c r="C2875" s="37" t="s">
        <v>176</v>
      </c>
      <c r="D2875" s="95"/>
      <c r="E2875" s="131">
        <f t="shared" si="421"/>
        <v>0</v>
      </c>
      <c r="F2875" s="95"/>
      <c r="G2875" s="95"/>
      <c r="H2875" s="95"/>
      <c r="I2875" s="131">
        <f t="shared" si="422"/>
        <v>0</v>
      </c>
      <c r="J2875" s="95"/>
      <c r="K2875" s="95"/>
      <c r="L2875" s="95"/>
      <c r="M2875" s="131">
        <f t="shared" si="423"/>
        <v>0</v>
      </c>
      <c r="N2875" s="95"/>
      <c r="O2875" s="95"/>
      <c r="P2875" s="95"/>
      <c r="Q2875" s="55" t="e">
        <f t="shared" si="424"/>
        <v>#DIV/0!</v>
      </c>
      <c r="R2875" s="55" t="e">
        <f t="shared" si="425"/>
        <v>#DIV/0!</v>
      </c>
      <c r="S2875" s="55" t="e">
        <f t="shared" si="426"/>
        <v>#DIV/0!</v>
      </c>
      <c r="T2875" s="55" t="e">
        <f t="shared" si="427"/>
        <v>#DIV/0!</v>
      </c>
      <c r="U2875" s="33" t="e">
        <f>M2875/#REF!%</f>
        <v>#REF!</v>
      </c>
    </row>
    <row r="2876" spans="1:21" ht="13.8" x14ac:dyDescent="0.3">
      <c r="A2876" s="76"/>
      <c r="B2876" s="34" t="s">
        <v>247</v>
      </c>
      <c r="C2876" s="37" t="s">
        <v>44</v>
      </c>
      <c r="D2876" s="95"/>
      <c r="E2876" s="131">
        <f t="shared" si="421"/>
        <v>2</v>
      </c>
      <c r="F2876" s="95">
        <v>2</v>
      </c>
      <c r="G2876" s="95"/>
      <c r="H2876" s="95"/>
      <c r="I2876" s="131">
        <f t="shared" si="422"/>
        <v>2</v>
      </c>
      <c r="J2876" s="95">
        <v>2</v>
      </c>
      <c r="K2876" s="95"/>
      <c r="L2876" s="95"/>
      <c r="M2876" s="131">
        <f t="shared" si="423"/>
        <v>2</v>
      </c>
      <c r="N2876" s="95">
        <v>2</v>
      </c>
      <c r="O2876" s="95"/>
      <c r="P2876" s="95"/>
      <c r="Q2876" s="55">
        <f t="shared" si="424"/>
        <v>100</v>
      </c>
      <c r="R2876" s="55">
        <f t="shared" si="425"/>
        <v>100</v>
      </c>
      <c r="S2876" s="55" t="e">
        <f t="shared" si="426"/>
        <v>#DIV/0!</v>
      </c>
      <c r="T2876" s="55" t="e">
        <f t="shared" si="427"/>
        <v>#DIV/0!</v>
      </c>
      <c r="U2876" s="33" t="e">
        <f>M2876/#REF!%</f>
        <v>#REF!</v>
      </c>
    </row>
    <row r="2877" spans="1:21" ht="13.8" x14ac:dyDescent="0.3">
      <c r="A2877" s="76"/>
      <c r="B2877" s="34"/>
      <c r="C2877" s="37" t="s">
        <v>41</v>
      </c>
      <c r="D2877" s="95"/>
      <c r="E2877" s="131">
        <f t="shared" si="421"/>
        <v>5.5</v>
      </c>
      <c r="F2877" s="95">
        <v>5.5</v>
      </c>
      <c r="G2877" s="95"/>
      <c r="H2877" s="95"/>
      <c r="I2877" s="131">
        <f t="shared" si="422"/>
        <v>5.5</v>
      </c>
      <c r="J2877" s="95">
        <v>5.5</v>
      </c>
      <c r="K2877" s="95"/>
      <c r="L2877" s="95"/>
      <c r="M2877" s="131">
        <f t="shared" si="423"/>
        <v>5.5</v>
      </c>
      <c r="N2877" s="95">
        <v>5.5</v>
      </c>
      <c r="O2877" s="95"/>
      <c r="P2877" s="95"/>
      <c r="Q2877" s="55"/>
      <c r="R2877" s="55"/>
      <c r="S2877" s="55"/>
      <c r="T2877" s="55"/>
      <c r="U2877" s="33"/>
    </row>
    <row r="2878" spans="1:21" ht="13.8" x14ac:dyDescent="0.3">
      <c r="A2878" s="76"/>
      <c r="B2878" s="34" t="s">
        <v>261</v>
      </c>
      <c r="C2878" s="37" t="s">
        <v>46</v>
      </c>
      <c r="D2878" s="95"/>
      <c r="E2878" s="131">
        <f t="shared" si="421"/>
        <v>27.186499999999999</v>
      </c>
      <c r="F2878" s="95">
        <v>27.186499999999999</v>
      </c>
      <c r="G2878" s="95"/>
      <c r="H2878" s="95"/>
      <c r="I2878" s="131">
        <f t="shared" si="422"/>
        <v>25.186499999999999</v>
      </c>
      <c r="J2878" s="95">
        <v>25.186499999999999</v>
      </c>
      <c r="K2878" s="95"/>
      <c r="L2878" s="95"/>
      <c r="M2878" s="131">
        <f t="shared" si="423"/>
        <v>24.166499999999999</v>
      </c>
      <c r="N2878" s="95">
        <v>24.166499999999999</v>
      </c>
      <c r="O2878" s="95"/>
      <c r="P2878" s="95"/>
      <c r="Q2878" s="55">
        <f t="shared" si="424"/>
        <v>95.950211422786012</v>
      </c>
      <c r="R2878" s="55">
        <f t="shared" si="425"/>
        <v>95.950211422786012</v>
      </c>
      <c r="S2878" s="55" t="e">
        <f t="shared" si="426"/>
        <v>#DIV/0!</v>
      </c>
      <c r="T2878" s="55" t="e">
        <f t="shared" si="427"/>
        <v>#DIV/0!</v>
      </c>
      <c r="U2878" s="33" t="e">
        <f>M2878/#REF!%</f>
        <v>#REF!</v>
      </c>
    </row>
    <row r="2879" spans="1:21" ht="27.6" x14ac:dyDescent="0.3">
      <c r="A2879" s="76"/>
      <c r="B2879" s="34" t="s">
        <v>145</v>
      </c>
      <c r="C2879" s="36" t="s">
        <v>9</v>
      </c>
      <c r="D2879" s="95"/>
      <c r="E2879" s="131">
        <f t="shared" si="421"/>
        <v>0</v>
      </c>
      <c r="F2879" s="95"/>
      <c r="G2879" s="95"/>
      <c r="H2879" s="95"/>
      <c r="I2879" s="131">
        <f t="shared" si="422"/>
        <v>0</v>
      </c>
      <c r="J2879" s="95"/>
      <c r="K2879" s="95"/>
      <c r="L2879" s="95"/>
      <c r="M2879" s="131">
        <f t="shared" si="423"/>
        <v>0</v>
      </c>
      <c r="N2879" s="95"/>
      <c r="O2879" s="95"/>
      <c r="P2879" s="95"/>
      <c r="Q2879" s="55" t="e">
        <f t="shared" si="424"/>
        <v>#DIV/0!</v>
      </c>
      <c r="R2879" s="55" t="e">
        <f t="shared" si="425"/>
        <v>#DIV/0!</v>
      </c>
      <c r="S2879" s="55" t="e">
        <f t="shared" si="426"/>
        <v>#DIV/0!</v>
      </c>
      <c r="T2879" s="55" t="e">
        <f t="shared" si="427"/>
        <v>#DIV/0!</v>
      </c>
      <c r="U2879" s="33" t="e">
        <f>M2879/#REF!%</f>
        <v>#REF!</v>
      </c>
    </row>
    <row r="2880" spans="1:21" ht="27.6" hidden="1" x14ac:dyDescent="0.3">
      <c r="A2880" s="76"/>
      <c r="B2880" s="34" t="s">
        <v>235</v>
      </c>
      <c r="C2880" s="39" t="s">
        <v>335</v>
      </c>
      <c r="D2880" s="95"/>
      <c r="E2880" s="93">
        <f t="shared" si="421"/>
        <v>0</v>
      </c>
      <c r="F2880" s="95"/>
      <c r="G2880" s="95"/>
      <c r="H2880" s="95"/>
      <c r="I2880" s="93">
        <f t="shared" si="422"/>
        <v>0</v>
      </c>
      <c r="J2880" s="95"/>
      <c r="K2880" s="95"/>
      <c r="L2880" s="95"/>
      <c r="M2880" s="93">
        <f t="shared" si="423"/>
        <v>0</v>
      </c>
      <c r="N2880" s="95"/>
      <c r="O2880" s="95"/>
      <c r="P2880" s="95"/>
      <c r="Q2880" s="55" t="e">
        <f t="shared" si="424"/>
        <v>#DIV/0!</v>
      </c>
      <c r="R2880" s="55" t="e">
        <f t="shared" si="425"/>
        <v>#DIV/0!</v>
      </c>
      <c r="S2880" s="55" t="e">
        <f t="shared" si="426"/>
        <v>#DIV/0!</v>
      </c>
      <c r="T2880" s="55" t="e">
        <f t="shared" si="427"/>
        <v>#DIV/0!</v>
      </c>
      <c r="U2880" s="33" t="e">
        <f>M2880/#REF!%</f>
        <v>#REF!</v>
      </c>
    </row>
    <row r="2881" spans="1:21" ht="55.2" hidden="1" x14ac:dyDescent="0.3">
      <c r="A2881" s="76"/>
      <c r="B2881" s="34" t="s">
        <v>236</v>
      </c>
      <c r="C2881" s="39" t="s">
        <v>336</v>
      </c>
      <c r="D2881" s="95"/>
      <c r="E2881" s="93">
        <f t="shared" si="421"/>
        <v>0</v>
      </c>
      <c r="F2881" s="95"/>
      <c r="G2881" s="95"/>
      <c r="H2881" s="95"/>
      <c r="I2881" s="93">
        <f t="shared" si="422"/>
        <v>0</v>
      </c>
      <c r="J2881" s="95"/>
      <c r="K2881" s="95"/>
      <c r="L2881" s="95"/>
      <c r="M2881" s="93">
        <f t="shared" si="423"/>
        <v>0</v>
      </c>
      <c r="N2881" s="95"/>
      <c r="O2881" s="95"/>
      <c r="P2881" s="95"/>
      <c r="Q2881" s="55" t="e">
        <f t="shared" si="424"/>
        <v>#DIV/0!</v>
      </c>
      <c r="R2881" s="55" t="e">
        <f t="shared" si="425"/>
        <v>#DIV/0!</v>
      </c>
      <c r="S2881" s="55" t="e">
        <f t="shared" si="426"/>
        <v>#DIV/0!</v>
      </c>
      <c r="T2881" s="55" t="e">
        <f t="shared" si="427"/>
        <v>#DIV/0!</v>
      </c>
      <c r="U2881" s="33" t="e">
        <f>M2881/#REF!%</f>
        <v>#REF!</v>
      </c>
    </row>
    <row r="2882" spans="1:21" ht="27.6" hidden="1" x14ac:dyDescent="0.3">
      <c r="A2882" s="76"/>
      <c r="B2882" s="34" t="s">
        <v>237</v>
      </c>
      <c r="C2882" s="39" t="s">
        <v>337</v>
      </c>
      <c r="D2882" s="95"/>
      <c r="E2882" s="93">
        <f t="shared" si="421"/>
        <v>0</v>
      </c>
      <c r="F2882" s="95"/>
      <c r="G2882" s="95"/>
      <c r="H2882" s="95"/>
      <c r="I2882" s="93">
        <f t="shared" si="422"/>
        <v>0</v>
      </c>
      <c r="J2882" s="95"/>
      <c r="K2882" s="95"/>
      <c r="L2882" s="95"/>
      <c r="M2882" s="93">
        <f t="shared" si="423"/>
        <v>0</v>
      </c>
      <c r="N2882" s="95"/>
      <c r="O2882" s="95"/>
      <c r="P2882" s="95"/>
      <c r="Q2882" s="55" t="e">
        <f t="shared" si="424"/>
        <v>#DIV/0!</v>
      </c>
      <c r="R2882" s="55" t="e">
        <f t="shared" si="425"/>
        <v>#DIV/0!</v>
      </c>
      <c r="S2882" s="55" t="e">
        <f t="shared" si="426"/>
        <v>#DIV/0!</v>
      </c>
      <c r="T2882" s="55" t="e">
        <f t="shared" si="427"/>
        <v>#DIV/0!</v>
      </c>
      <c r="U2882" s="33" t="e">
        <f>M2882/#REF!%</f>
        <v>#REF!</v>
      </c>
    </row>
    <row r="2883" spans="1:21" ht="82.8" hidden="1" x14ac:dyDescent="0.3">
      <c r="A2883" s="76"/>
      <c r="B2883" s="34" t="s">
        <v>238</v>
      </c>
      <c r="C2883" s="39" t="s">
        <v>338</v>
      </c>
      <c r="D2883" s="95"/>
      <c r="E2883" s="93">
        <f t="shared" si="421"/>
        <v>0</v>
      </c>
      <c r="F2883" s="95"/>
      <c r="G2883" s="95"/>
      <c r="H2883" s="95"/>
      <c r="I2883" s="93">
        <f t="shared" si="422"/>
        <v>0</v>
      </c>
      <c r="J2883" s="95"/>
      <c r="K2883" s="95"/>
      <c r="L2883" s="95"/>
      <c r="M2883" s="93">
        <f t="shared" si="423"/>
        <v>0</v>
      </c>
      <c r="N2883" s="95"/>
      <c r="O2883" s="95"/>
      <c r="P2883" s="95"/>
      <c r="Q2883" s="55" t="e">
        <f t="shared" si="424"/>
        <v>#DIV/0!</v>
      </c>
      <c r="R2883" s="55" t="e">
        <f t="shared" si="425"/>
        <v>#DIV/0!</v>
      </c>
      <c r="S2883" s="55" t="e">
        <f t="shared" si="426"/>
        <v>#DIV/0!</v>
      </c>
      <c r="T2883" s="55" t="e">
        <f t="shared" si="427"/>
        <v>#DIV/0!</v>
      </c>
      <c r="U2883" s="33" t="e">
        <f>M2883/#REF!%</f>
        <v>#REF!</v>
      </c>
    </row>
    <row r="2884" spans="1:21" ht="27.6" hidden="1" x14ac:dyDescent="0.3">
      <c r="A2884" s="76"/>
      <c r="B2884" s="34" t="s">
        <v>239</v>
      </c>
      <c r="C2884" s="39" t="s">
        <v>339</v>
      </c>
      <c r="D2884" s="95"/>
      <c r="E2884" s="93">
        <f t="shared" si="421"/>
        <v>0</v>
      </c>
      <c r="F2884" s="95"/>
      <c r="G2884" s="95"/>
      <c r="H2884" s="95"/>
      <c r="I2884" s="93">
        <f t="shared" si="422"/>
        <v>0</v>
      </c>
      <c r="J2884" s="95"/>
      <c r="K2884" s="95"/>
      <c r="L2884" s="95"/>
      <c r="M2884" s="93">
        <f t="shared" si="423"/>
        <v>0</v>
      </c>
      <c r="N2884" s="95"/>
      <c r="O2884" s="95"/>
      <c r="P2884" s="95"/>
      <c r="Q2884" s="55" t="e">
        <f t="shared" si="424"/>
        <v>#DIV/0!</v>
      </c>
      <c r="R2884" s="55" t="e">
        <f t="shared" si="425"/>
        <v>#DIV/0!</v>
      </c>
      <c r="S2884" s="55" t="e">
        <f t="shared" si="426"/>
        <v>#DIV/0!</v>
      </c>
      <c r="T2884" s="55" t="e">
        <f t="shared" si="427"/>
        <v>#DIV/0!</v>
      </c>
      <c r="U2884" s="33" t="e">
        <f>M2884/#REF!%</f>
        <v>#REF!</v>
      </c>
    </row>
    <row r="2885" spans="1:21" ht="82.8" hidden="1" x14ac:dyDescent="0.3">
      <c r="A2885" s="76"/>
      <c r="B2885" s="34" t="s">
        <v>240</v>
      </c>
      <c r="C2885" s="39" t="s">
        <v>340</v>
      </c>
      <c r="D2885" s="95"/>
      <c r="E2885" s="93">
        <f t="shared" si="421"/>
        <v>0</v>
      </c>
      <c r="F2885" s="95"/>
      <c r="G2885" s="95"/>
      <c r="H2885" s="95"/>
      <c r="I2885" s="93">
        <f t="shared" si="422"/>
        <v>0</v>
      </c>
      <c r="J2885" s="95"/>
      <c r="K2885" s="95"/>
      <c r="L2885" s="95"/>
      <c r="M2885" s="93">
        <f t="shared" si="423"/>
        <v>0</v>
      </c>
      <c r="N2885" s="95"/>
      <c r="O2885" s="95"/>
      <c r="P2885" s="95"/>
      <c r="Q2885" s="55" t="e">
        <f t="shared" si="424"/>
        <v>#DIV/0!</v>
      </c>
      <c r="R2885" s="55" t="e">
        <f t="shared" si="425"/>
        <v>#DIV/0!</v>
      </c>
      <c r="S2885" s="55" t="e">
        <f t="shared" si="426"/>
        <v>#DIV/0!</v>
      </c>
      <c r="T2885" s="55" t="e">
        <f t="shared" si="427"/>
        <v>#DIV/0!</v>
      </c>
      <c r="U2885" s="33" t="e">
        <f>M2885/#REF!%</f>
        <v>#REF!</v>
      </c>
    </row>
    <row r="2886" spans="1:21" ht="27.6" hidden="1" x14ac:dyDescent="0.3">
      <c r="A2886" s="76"/>
      <c r="B2886" s="34" t="s">
        <v>241</v>
      </c>
      <c r="C2886" s="39" t="s">
        <v>341</v>
      </c>
      <c r="D2886" s="95"/>
      <c r="E2886" s="93">
        <f t="shared" si="421"/>
        <v>0</v>
      </c>
      <c r="F2886" s="95"/>
      <c r="G2886" s="95"/>
      <c r="H2886" s="95"/>
      <c r="I2886" s="93">
        <f t="shared" si="422"/>
        <v>0</v>
      </c>
      <c r="J2886" s="95"/>
      <c r="K2886" s="95"/>
      <c r="L2886" s="95"/>
      <c r="M2886" s="93">
        <f t="shared" si="423"/>
        <v>0</v>
      </c>
      <c r="N2886" s="95"/>
      <c r="O2886" s="95"/>
      <c r="P2886" s="95"/>
      <c r="Q2886" s="55" t="e">
        <f t="shared" si="424"/>
        <v>#DIV/0!</v>
      </c>
      <c r="R2886" s="55" t="e">
        <f t="shared" si="425"/>
        <v>#DIV/0!</v>
      </c>
      <c r="S2886" s="55" t="e">
        <f t="shared" si="426"/>
        <v>#DIV/0!</v>
      </c>
      <c r="T2886" s="55" t="e">
        <f t="shared" si="427"/>
        <v>#DIV/0!</v>
      </c>
      <c r="U2886" s="33" t="e">
        <f>M2886/#REF!%</f>
        <v>#REF!</v>
      </c>
    </row>
    <row r="2887" spans="1:21" ht="27.6" hidden="1" x14ac:dyDescent="0.3">
      <c r="A2887" s="76"/>
      <c r="B2887" s="34" t="s">
        <v>242</v>
      </c>
      <c r="C2887" s="39" t="s">
        <v>342</v>
      </c>
      <c r="D2887" s="95"/>
      <c r="E2887" s="93">
        <f t="shared" si="421"/>
        <v>0</v>
      </c>
      <c r="F2887" s="95"/>
      <c r="G2887" s="95"/>
      <c r="H2887" s="95"/>
      <c r="I2887" s="93">
        <f t="shared" si="422"/>
        <v>0</v>
      </c>
      <c r="J2887" s="95"/>
      <c r="K2887" s="95"/>
      <c r="L2887" s="95"/>
      <c r="M2887" s="93">
        <f t="shared" si="423"/>
        <v>0</v>
      </c>
      <c r="N2887" s="95"/>
      <c r="O2887" s="95"/>
      <c r="P2887" s="95"/>
      <c r="Q2887" s="55" t="e">
        <f t="shared" si="424"/>
        <v>#DIV/0!</v>
      </c>
      <c r="R2887" s="55" t="e">
        <f t="shared" si="425"/>
        <v>#DIV/0!</v>
      </c>
      <c r="S2887" s="55" t="e">
        <f t="shared" si="426"/>
        <v>#DIV/0!</v>
      </c>
      <c r="T2887" s="55" t="e">
        <f t="shared" si="427"/>
        <v>#DIV/0!</v>
      </c>
      <c r="U2887" s="33" t="e">
        <f>M2887/#REF!%</f>
        <v>#REF!</v>
      </c>
    </row>
    <row r="2888" spans="1:21" ht="27.6" hidden="1" x14ac:dyDescent="0.3">
      <c r="A2888" s="76"/>
      <c r="B2888" s="34" t="s">
        <v>243</v>
      </c>
      <c r="C2888" s="39" t="s">
        <v>343</v>
      </c>
      <c r="D2888" s="95"/>
      <c r="E2888" s="93">
        <f t="shared" si="421"/>
        <v>0</v>
      </c>
      <c r="F2888" s="95"/>
      <c r="G2888" s="95"/>
      <c r="H2888" s="95"/>
      <c r="I2888" s="93">
        <f t="shared" si="422"/>
        <v>0</v>
      </c>
      <c r="J2888" s="95"/>
      <c r="K2888" s="95"/>
      <c r="L2888" s="95"/>
      <c r="M2888" s="93">
        <f t="shared" si="423"/>
        <v>0</v>
      </c>
      <c r="N2888" s="95"/>
      <c r="O2888" s="95"/>
      <c r="P2888" s="95"/>
      <c r="Q2888" s="55" t="e">
        <f t="shared" si="424"/>
        <v>#DIV/0!</v>
      </c>
      <c r="R2888" s="55" t="e">
        <f t="shared" si="425"/>
        <v>#DIV/0!</v>
      </c>
      <c r="S2888" s="55" t="e">
        <f t="shared" si="426"/>
        <v>#DIV/0!</v>
      </c>
      <c r="T2888" s="55" t="e">
        <f t="shared" si="427"/>
        <v>#DIV/0!</v>
      </c>
      <c r="U2888" s="33" t="e">
        <f>M2888/#REF!%</f>
        <v>#REF!</v>
      </c>
    </row>
    <row r="2889" spans="1:21" ht="25.5" hidden="1" customHeight="1" x14ac:dyDescent="0.3">
      <c r="A2889" s="76"/>
      <c r="B2889" s="34" t="s">
        <v>244</v>
      </c>
      <c r="C2889" s="39" t="s">
        <v>344</v>
      </c>
      <c r="D2889" s="95"/>
      <c r="E2889" s="93">
        <f t="shared" si="421"/>
        <v>0</v>
      </c>
      <c r="F2889" s="95"/>
      <c r="G2889" s="95"/>
      <c r="H2889" s="95"/>
      <c r="I2889" s="93">
        <f t="shared" si="422"/>
        <v>0</v>
      </c>
      <c r="J2889" s="95"/>
      <c r="K2889" s="95"/>
      <c r="L2889" s="95"/>
      <c r="M2889" s="93">
        <f t="shared" si="423"/>
        <v>0</v>
      </c>
      <c r="N2889" s="95"/>
      <c r="O2889" s="95"/>
      <c r="P2889" s="95"/>
      <c r="Q2889" s="55" t="e">
        <f t="shared" si="424"/>
        <v>#DIV/0!</v>
      </c>
      <c r="R2889" s="55" t="e">
        <f t="shared" si="425"/>
        <v>#DIV/0!</v>
      </c>
      <c r="S2889" s="55" t="e">
        <f t="shared" si="426"/>
        <v>#DIV/0!</v>
      </c>
      <c r="T2889" s="55" t="e">
        <f t="shared" si="427"/>
        <v>#DIV/0!</v>
      </c>
      <c r="U2889" s="33" t="e">
        <f>M2889/#REF!%</f>
        <v>#REF!</v>
      </c>
    </row>
    <row r="2890" spans="1:21" ht="27.6" hidden="1" x14ac:dyDescent="0.3">
      <c r="A2890" s="76"/>
      <c r="B2890" s="34" t="s">
        <v>245</v>
      </c>
      <c r="C2890" s="39" t="s">
        <v>345</v>
      </c>
      <c r="D2890" s="95"/>
      <c r="E2890" s="93">
        <f t="shared" si="421"/>
        <v>0</v>
      </c>
      <c r="F2890" s="95"/>
      <c r="G2890" s="95"/>
      <c r="H2890" s="95"/>
      <c r="I2890" s="93">
        <f t="shared" si="422"/>
        <v>0</v>
      </c>
      <c r="J2890" s="95"/>
      <c r="K2890" s="95"/>
      <c r="L2890" s="95"/>
      <c r="M2890" s="93">
        <f t="shared" si="423"/>
        <v>0</v>
      </c>
      <c r="N2890" s="95"/>
      <c r="O2890" s="95"/>
      <c r="P2890" s="95"/>
      <c r="Q2890" s="55" t="e">
        <f t="shared" si="424"/>
        <v>#DIV/0!</v>
      </c>
      <c r="R2890" s="55" t="e">
        <f t="shared" si="425"/>
        <v>#DIV/0!</v>
      </c>
      <c r="S2890" s="55" t="e">
        <f t="shared" si="426"/>
        <v>#DIV/0!</v>
      </c>
      <c r="T2890" s="55" t="e">
        <f t="shared" si="427"/>
        <v>#DIV/0!</v>
      </c>
      <c r="U2890" s="33" t="e">
        <f>M2890/#REF!%</f>
        <v>#REF!</v>
      </c>
    </row>
    <row r="2891" spans="1:21" ht="69" hidden="1" x14ac:dyDescent="0.3">
      <c r="A2891" s="76"/>
      <c r="B2891" s="34" t="s">
        <v>246</v>
      </c>
      <c r="C2891" s="39" t="s">
        <v>346</v>
      </c>
      <c r="D2891" s="95"/>
      <c r="E2891" s="93">
        <f t="shared" si="421"/>
        <v>0</v>
      </c>
      <c r="F2891" s="95"/>
      <c r="G2891" s="95"/>
      <c r="H2891" s="95"/>
      <c r="I2891" s="93">
        <f t="shared" si="422"/>
        <v>0</v>
      </c>
      <c r="J2891" s="95"/>
      <c r="K2891" s="95"/>
      <c r="L2891" s="95"/>
      <c r="M2891" s="93">
        <f t="shared" si="423"/>
        <v>0</v>
      </c>
      <c r="N2891" s="95"/>
      <c r="O2891" s="95"/>
      <c r="P2891" s="95"/>
      <c r="Q2891" s="55" t="e">
        <f t="shared" si="424"/>
        <v>#DIV/0!</v>
      </c>
      <c r="R2891" s="55" t="e">
        <f t="shared" si="425"/>
        <v>#DIV/0!</v>
      </c>
      <c r="S2891" s="55" t="e">
        <f t="shared" si="426"/>
        <v>#DIV/0!</v>
      </c>
      <c r="T2891" s="55" t="e">
        <f t="shared" si="427"/>
        <v>#DIV/0!</v>
      </c>
      <c r="U2891" s="33" t="e">
        <f>M2891/#REF!%</f>
        <v>#REF!</v>
      </c>
    </row>
    <row r="2892" spans="1:21" ht="12.75" hidden="1" customHeight="1" x14ac:dyDescent="0.3">
      <c r="A2892" s="76"/>
      <c r="B2892" s="34" t="s">
        <v>247</v>
      </c>
      <c r="C2892" s="37" t="s">
        <v>347</v>
      </c>
      <c r="D2892" s="95"/>
      <c r="E2892" s="93">
        <f t="shared" si="421"/>
        <v>0</v>
      </c>
      <c r="F2892" s="95"/>
      <c r="G2892" s="95"/>
      <c r="H2892" s="95"/>
      <c r="I2892" s="93">
        <f t="shared" si="422"/>
        <v>0</v>
      </c>
      <c r="J2892" s="95"/>
      <c r="K2892" s="95"/>
      <c r="L2892" s="95"/>
      <c r="M2892" s="93">
        <f t="shared" si="423"/>
        <v>0</v>
      </c>
      <c r="N2892" s="95"/>
      <c r="O2892" s="95"/>
      <c r="P2892" s="95"/>
      <c r="Q2892" s="55" t="e">
        <f t="shared" si="424"/>
        <v>#DIV/0!</v>
      </c>
      <c r="R2892" s="55" t="e">
        <f t="shared" si="425"/>
        <v>#DIV/0!</v>
      </c>
      <c r="S2892" s="55" t="e">
        <f t="shared" si="426"/>
        <v>#DIV/0!</v>
      </c>
      <c r="T2892" s="55" t="e">
        <f t="shared" si="427"/>
        <v>#DIV/0!</v>
      </c>
      <c r="U2892" s="33" t="e">
        <f>M2892/#REF!%</f>
        <v>#REF!</v>
      </c>
    </row>
    <row r="2893" spans="1:21" ht="13.8" hidden="1" x14ac:dyDescent="0.3">
      <c r="A2893" s="76"/>
      <c r="B2893" s="34" t="s">
        <v>251</v>
      </c>
      <c r="C2893" s="37" t="s">
        <v>348</v>
      </c>
      <c r="D2893" s="95"/>
      <c r="E2893" s="93">
        <f t="shared" si="421"/>
        <v>0</v>
      </c>
      <c r="F2893" s="95"/>
      <c r="G2893" s="95"/>
      <c r="H2893" s="95"/>
      <c r="I2893" s="93">
        <f t="shared" si="422"/>
        <v>0</v>
      </c>
      <c r="J2893" s="95"/>
      <c r="K2893" s="95"/>
      <c r="L2893" s="95"/>
      <c r="M2893" s="93">
        <f t="shared" si="423"/>
        <v>0</v>
      </c>
      <c r="N2893" s="95"/>
      <c r="O2893" s="95"/>
      <c r="P2893" s="95"/>
      <c r="Q2893" s="55" t="e">
        <f t="shared" si="424"/>
        <v>#DIV/0!</v>
      </c>
      <c r="R2893" s="55" t="e">
        <f t="shared" si="425"/>
        <v>#DIV/0!</v>
      </c>
      <c r="S2893" s="55" t="e">
        <f t="shared" si="426"/>
        <v>#DIV/0!</v>
      </c>
      <c r="T2893" s="55" t="e">
        <f t="shared" si="427"/>
        <v>#DIV/0!</v>
      </c>
      <c r="U2893" s="33" t="e">
        <f>M2893/#REF!%</f>
        <v>#REF!</v>
      </c>
    </row>
    <row r="2894" spans="1:21" ht="13.8" hidden="1" x14ac:dyDescent="0.3">
      <c r="A2894" s="76"/>
      <c r="B2894" s="34" t="s">
        <v>252</v>
      </c>
      <c r="C2894" s="38" t="s">
        <v>349</v>
      </c>
      <c r="D2894" s="95"/>
      <c r="E2894" s="93">
        <f t="shared" si="421"/>
        <v>0</v>
      </c>
      <c r="F2894" s="95"/>
      <c r="G2894" s="95"/>
      <c r="H2894" s="95"/>
      <c r="I2894" s="93">
        <f t="shared" si="422"/>
        <v>0</v>
      </c>
      <c r="J2894" s="95"/>
      <c r="K2894" s="95"/>
      <c r="L2894" s="95"/>
      <c r="M2894" s="93">
        <f t="shared" si="423"/>
        <v>0</v>
      </c>
      <c r="N2894" s="95"/>
      <c r="O2894" s="95"/>
      <c r="P2894" s="95"/>
      <c r="Q2894" s="55" t="e">
        <f t="shared" si="424"/>
        <v>#DIV/0!</v>
      </c>
      <c r="R2894" s="55" t="e">
        <f t="shared" si="425"/>
        <v>#DIV/0!</v>
      </c>
      <c r="S2894" s="55" t="e">
        <f t="shared" si="426"/>
        <v>#DIV/0!</v>
      </c>
      <c r="T2894" s="55" t="e">
        <f t="shared" si="427"/>
        <v>#DIV/0!</v>
      </c>
      <c r="U2894" s="33" t="e">
        <f>M2894/#REF!%</f>
        <v>#REF!</v>
      </c>
    </row>
    <row r="2895" spans="1:21" ht="27.6" hidden="1" x14ac:dyDescent="0.3">
      <c r="A2895" s="76"/>
      <c r="B2895" s="34" t="s">
        <v>253</v>
      </c>
      <c r="C2895" s="39" t="s">
        <v>350</v>
      </c>
      <c r="D2895" s="95"/>
      <c r="E2895" s="93">
        <f t="shared" si="421"/>
        <v>0</v>
      </c>
      <c r="F2895" s="95"/>
      <c r="G2895" s="95"/>
      <c r="H2895" s="95"/>
      <c r="I2895" s="93">
        <f t="shared" si="422"/>
        <v>0</v>
      </c>
      <c r="J2895" s="95"/>
      <c r="K2895" s="95"/>
      <c r="L2895" s="95"/>
      <c r="M2895" s="93">
        <f t="shared" si="423"/>
        <v>0</v>
      </c>
      <c r="N2895" s="95"/>
      <c r="O2895" s="95"/>
      <c r="P2895" s="95"/>
      <c r="Q2895" s="55" t="e">
        <f t="shared" si="424"/>
        <v>#DIV/0!</v>
      </c>
      <c r="R2895" s="55" t="e">
        <f t="shared" si="425"/>
        <v>#DIV/0!</v>
      </c>
      <c r="S2895" s="55" t="e">
        <f t="shared" si="426"/>
        <v>#DIV/0!</v>
      </c>
      <c r="T2895" s="55" t="e">
        <f t="shared" si="427"/>
        <v>#DIV/0!</v>
      </c>
      <c r="U2895" s="33" t="e">
        <f>M2895/#REF!%</f>
        <v>#REF!</v>
      </c>
    </row>
    <row r="2896" spans="1:21" ht="27.6" hidden="1" x14ac:dyDescent="0.3">
      <c r="A2896" s="76"/>
      <c r="B2896" s="34" t="s">
        <v>254</v>
      </c>
      <c r="C2896" s="39" t="s">
        <v>351</v>
      </c>
      <c r="D2896" s="95"/>
      <c r="E2896" s="93">
        <f t="shared" si="421"/>
        <v>0</v>
      </c>
      <c r="F2896" s="95"/>
      <c r="G2896" s="95"/>
      <c r="H2896" s="95"/>
      <c r="I2896" s="93">
        <f t="shared" si="422"/>
        <v>0</v>
      </c>
      <c r="J2896" s="95"/>
      <c r="K2896" s="95"/>
      <c r="L2896" s="95"/>
      <c r="M2896" s="93">
        <f t="shared" si="423"/>
        <v>0</v>
      </c>
      <c r="N2896" s="95"/>
      <c r="O2896" s="95"/>
      <c r="P2896" s="95"/>
      <c r="Q2896" s="55" t="e">
        <f t="shared" si="424"/>
        <v>#DIV/0!</v>
      </c>
      <c r="R2896" s="55" t="e">
        <f t="shared" si="425"/>
        <v>#DIV/0!</v>
      </c>
      <c r="S2896" s="55" t="e">
        <f t="shared" si="426"/>
        <v>#DIV/0!</v>
      </c>
      <c r="T2896" s="55" t="e">
        <f t="shared" si="427"/>
        <v>#DIV/0!</v>
      </c>
      <c r="U2896" s="33" t="e">
        <f>M2896/#REF!%</f>
        <v>#REF!</v>
      </c>
    </row>
    <row r="2897" spans="1:21" ht="13.8" hidden="1" x14ac:dyDescent="0.3">
      <c r="A2897" s="76"/>
      <c r="B2897" s="34" t="s">
        <v>255</v>
      </c>
      <c r="C2897" s="38" t="s">
        <v>352</v>
      </c>
      <c r="D2897" s="95"/>
      <c r="E2897" s="93">
        <f t="shared" si="421"/>
        <v>0</v>
      </c>
      <c r="F2897" s="95"/>
      <c r="G2897" s="95"/>
      <c r="H2897" s="95"/>
      <c r="I2897" s="93">
        <f t="shared" si="422"/>
        <v>0</v>
      </c>
      <c r="J2897" s="95"/>
      <c r="K2897" s="95"/>
      <c r="L2897" s="95"/>
      <c r="M2897" s="93">
        <f t="shared" si="423"/>
        <v>0</v>
      </c>
      <c r="N2897" s="95"/>
      <c r="O2897" s="95"/>
      <c r="P2897" s="95"/>
      <c r="Q2897" s="55" t="e">
        <f t="shared" si="424"/>
        <v>#DIV/0!</v>
      </c>
      <c r="R2897" s="55" t="e">
        <f t="shared" si="425"/>
        <v>#DIV/0!</v>
      </c>
      <c r="S2897" s="55" t="e">
        <f t="shared" si="426"/>
        <v>#DIV/0!</v>
      </c>
      <c r="T2897" s="55" t="e">
        <f t="shared" si="427"/>
        <v>#DIV/0!</v>
      </c>
      <c r="U2897" s="33" t="e">
        <f>M2897/#REF!%</f>
        <v>#REF!</v>
      </c>
    </row>
    <row r="2898" spans="1:21" ht="27.6" hidden="1" x14ac:dyDescent="0.3">
      <c r="A2898" s="76"/>
      <c r="B2898" s="34" t="s">
        <v>256</v>
      </c>
      <c r="C2898" s="39" t="s">
        <v>350</v>
      </c>
      <c r="D2898" s="95"/>
      <c r="E2898" s="93">
        <f t="shared" si="421"/>
        <v>0</v>
      </c>
      <c r="F2898" s="95"/>
      <c r="G2898" s="95"/>
      <c r="H2898" s="95"/>
      <c r="I2898" s="93">
        <f t="shared" si="422"/>
        <v>0</v>
      </c>
      <c r="J2898" s="95"/>
      <c r="K2898" s="95"/>
      <c r="L2898" s="95"/>
      <c r="M2898" s="93">
        <f t="shared" si="423"/>
        <v>0</v>
      </c>
      <c r="N2898" s="95"/>
      <c r="O2898" s="95"/>
      <c r="P2898" s="95"/>
      <c r="Q2898" s="55" t="e">
        <f t="shared" si="424"/>
        <v>#DIV/0!</v>
      </c>
      <c r="R2898" s="55" t="e">
        <f t="shared" si="425"/>
        <v>#DIV/0!</v>
      </c>
      <c r="S2898" s="55" t="e">
        <f t="shared" si="426"/>
        <v>#DIV/0!</v>
      </c>
      <c r="T2898" s="55" t="e">
        <f t="shared" si="427"/>
        <v>#DIV/0!</v>
      </c>
      <c r="U2898" s="33" t="e">
        <f>M2898/#REF!%</f>
        <v>#REF!</v>
      </c>
    </row>
    <row r="2899" spans="1:21" ht="27.6" hidden="1" x14ac:dyDescent="0.3">
      <c r="A2899" s="76"/>
      <c r="B2899" s="34" t="s">
        <v>257</v>
      </c>
      <c r="C2899" s="39" t="s">
        <v>351</v>
      </c>
      <c r="D2899" s="95"/>
      <c r="E2899" s="93">
        <f t="shared" si="421"/>
        <v>0</v>
      </c>
      <c r="F2899" s="95"/>
      <c r="G2899" s="95"/>
      <c r="H2899" s="95"/>
      <c r="I2899" s="93">
        <f t="shared" si="422"/>
        <v>0</v>
      </c>
      <c r="J2899" s="95"/>
      <c r="K2899" s="95"/>
      <c r="L2899" s="95"/>
      <c r="M2899" s="93">
        <f t="shared" si="423"/>
        <v>0</v>
      </c>
      <c r="N2899" s="95"/>
      <c r="O2899" s="95"/>
      <c r="P2899" s="95"/>
      <c r="Q2899" s="55" t="e">
        <f t="shared" si="424"/>
        <v>#DIV/0!</v>
      </c>
      <c r="R2899" s="55" t="e">
        <f t="shared" si="425"/>
        <v>#DIV/0!</v>
      </c>
      <c r="S2899" s="55" t="e">
        <f t="shared" si="426"/>
        <v>#DIV/0!</v>
      </c>
      <c r="T2899" s="55" t="e">
        <f t="shared" si="427"/>
        <v>#DIV/0!</v>
      </c>
      <c r="U2899" s="33" t="e">
        <f>M2899/#REF!%</f>
        <v>#REF!</v>
      </c>
    </row>
    <row r="2900" spans="1:21" ht="41.4" hidden="1" x14ac:dyDescent="0.3">
      <c r="A2900" s="76"/>
      <c r="B2900" s="34" t="s">
        <v>258</v>
      </c>
      <c r="C2900" s="38" t="s">
        <v>353</v>
      </c>
      <c r="D2900" s="95"/>
      <c r="E2900" s="93">
        <f t="shared" si="421"/>
        <v>0</v>
      </c>
      <c r="F2900" s="95"/>
      <c r="G2900" s="95"/>
      <c r="H2900" s="95"/>
      <c r="I2900" s="93">
        <f t="shared" si="422"/>
        <v>0</v>
      </c>
      <c r="J2900" s="95"/>
      <c r="K2900" s="95"/>
      <c r="L2900" s="95"/>
      <c r="M2900" s="93">
        <f t="shared" si="423"/>
        <v>0</v>
      </c>
      <c r="N2900" s="95"/>
      <c r="O2900" s="95"/>
      <c r="P2900" s="95"/>
      <c r="Q2900" s="55" t="e">
        <f t="shared" si="424"/>
        <v>#DIV/0!</v>
      </c>
      <c r="R2900" s="55" t="e">
        <f t="shared" si="425"/>
        <v>#DIV/0!</v>
      </c>
      <c r="S2900" s="55" t="e">
        <f t="shared" si="426"/>
        <v>#DIV/0!</v>
      </c>
      <c r="T2900" s="55" t="e">
        <f t="shared" si="427"/>
        <v>#DIV/0!</v>
      </c>
      <c r="U2900" s="33" t="e">
        <f>M2900/#REF!%</f>
        <v>#REF!</v>
      </c>
    </row>
    <row r="2901" spans="1:21" ht="27.6" hidden="1" x14ac:dyDescent="0.3">
      <c r="A2901" s="76"/>
      <c r="B2901" s="34" t="s">
        <v>259</v>
      </c>
      <c r="C2901" s="39" t="s">
        <v>350</v>
      </c>
      <c r="D2901" s="95"/>
      <c r="E2901" s="93">
        <f t="shared" si="421"/>
        <v>0</v>
      </c>
      <c r="F2901" s="95"/>
      <c r="G2901" s="95"/>
      <c r="H2901" s="95"/>
      <c r="I2901" s="93">
        <f t="shared" si="422"/>
        <v>0</v>
      </c>
      <c r="J2901" s="95"/>
      <c r="K2901" s="95"/>
      <c r="L2901" s="95"/>
      <c r="M2901" s="93">
        <f t="shared" si="423"/>
        <v>0</v>
      </c>
      <c r="N2901" s="95"/>
      <c r="O2901" s="95"/>
      <c r="P2901" s="95"/>
      <c r="Q2901" s="55" t="e">
        <f t="shared" si="424"/>
        <v>#DIV/0!</v>
      </c>
      <c r="R2901" s="55" t="e">
        <f t="shared" si="425"/>
        <v>#DIV/0!</v>
      </c>
      <c r="S2901" s="55" t="e">
        <f t="shared" si="426"/>
        <v>#DIV/0!</v>
      </c>
      <c r="T2901" s="55" t="e">
        <f t="shared" si="427"/>
        <v>#DIV/0!</v>
      </c>
      <c r="U2901" s="33" t="e">
        <f>M2901/#REF!%</f>
        <v>#REF!</v>
      </c>
    </row>
    <row r="2902" spans="1:21" ht="27.6" hidden="1" x14ac:dyDescent="0.3">
      <c r="A2902" s="76"/>
      <c r="B2902" s="34" t="s">
        <v>260</v>
      </c>
      <c r="C2902" s="39" t="s">
        <v>351</v>
      </c>
      <c r="D2902" s="95"/>
      <c r="E2902" s="93">
        <f t="shared" si="421"/>
        <v>0</v>
      </c>
      <c r="F2902" s="95"/>
      <c r="G2902" s="95"/>
      <c r="H2902" s="95"/>
      <c r="I2902" s="93">
        <f t="shared" si="422"/>
        <v>0</v>
      </c>
      <c r="J2902" s="95"/>
      <c r="K2902" s="95"/>
      <c r="L2902" s="95"/>
      <c r="M2902" s="93">
        <f t="shared" si="423"/>
        <v>0</v>
      </c>
      <c r="N2902" s="95"/>
      <c r="O2902" s="95"/>
      <c r="P2902" s="95"/>
      <c r="Q2902" s="55" t="e">
        <f t="shared" si="424"/>
        <v>#DIV/0!</v>
      </c>
      <c r="R2902" s="55" t="e">
        <f t="shared" si="425"/>
        <v>#DIV/0!</v>
      </c>
      <c r="S2902" s="55" t="e">
        <f t="shared" si="426"/>
        <v>#DIV/0!</v>
      </c>
      <c r="T2902" s="55" t="e">
        <f t="shared" si="427"/>
        <v>#DIV/0!</v>
      </c>
      <c r="U2902" s="33" t="e">
        <f>M2902/#REF!%</f>
        <v>#REF!</v>
      </c>
    </row>
    <row r="2903" spans="1:21" ht="13.8" hidden="1" x14ac:dyDescent="0.3">
      <c r="A2903" s="76"/>
      <c r="B2903" s="34" t="s">
        <v>261</v>
      </c>
      <c r="C2903" s="37" t="s">
        <v>354</v>
      </c>
      <c r="D2903" s="95"/>
      <c r="E2903" s="93">
        <f t="shared" si="421"/>
        <v>0</v>
      </c>
      <c r="F2903" s="95"/>
      <c r="G2903" s="95"/>
      <c r="H2903" s="95"/>
      <c r="I2903" s="93">
        <f t="shared" si="422"/>
        <v>0</v>
      </c>
      <c r="J2903" s="95"/>
      <c r="K2903" s="95"/>
      <c r="L2903" s="95"/>
      <c r="M2903" s="93">
        <f t="shared" si="423"/>
        <v>0</v>
      </c>
      <c r="N2903" s="95"/>
      <c r="O2903" s="95"/>
      <c r="P2903" s="95"/>
      <c r="Q2903" s="55" t="e">
        <f t="shared" si="424"/>
        <v>#DIV/0!</v>
      </c>
      <c r="R2903" s="55" t="e">
        <f t="shared" si="425"/>
        <v>#DIV/0!</v>
      </c>
      <c r="S2903" s="55" t="e">
        <f t="shared" si="426"/>
        <v>#DIV/0!</v>
      </c>
      <c r="T2903" s="55" t="e">
        <f t="shared" si="427"/>
        <v>#DIV/0!</v>
      </c>
      <c r="U2903" s="33" t="e">
        <f>M2903/#REF!%</f>
        <v>#REF!</v>
      </c>
    </row>
    <row r="2904" spans="1:21" ht="41.4" hidden="1" x14ac:dyDescent="0.3">
      <c r="A2904" s="76"/>
      <c r="B2904" s="34" t="s">
        <v>262</v>
      </c>
      <c r="C2904" s="38" t="s">
        <v>355</v>
      </c>
      <c r="D2904" s="95"/>
      <c r="E2904" s="93">
        <f t="shared" si="421"/>
        <v>0</v>
      </c>
      <c r="F2904" s="95"/>
      <c r="G2904" s="95"/>
      <c r="H2904" s="95"/>
      <c r="I2904" s="93">
        <f t="shared" si="422"/>
        <v>0</v>
      </c>
      <c r="J2904" s="95"/>
      <c r="K2904" s="95"/>
      <c r="L2904" s="95"/>
      <c r="M2904" s="93">
        <f t="shared" si="423"/>
        <v>0</v>
      </c>
      <c r="N2904" s="95"/>
      <c r="O2904" s="95"/>
      <c r="P2904" s="95"/>
      <c r="Q2904" s="55" t="e">
        <f t="shared" si="424"/>
        <v>#DIV/0!</v>
      </c>
      <c r="R2904" s="55" t="e">
        <f t="shared" si="425"/>
        <v>#DIV/0!</v>
      </c>
      <c r="S2904" s="55" t="e">
        <f t="shared" si="426"/>
        <v>#DIV/0!</v>
      </c>
      <c r="T2904" s="55" t="e">
        <f t="shared" si="427"/>
        <v>#DIV/0!</v>
      </c>
      <c r="U2904" s="33" t="e">
        <f>M2904/#REF!%</f>
        <v>#REF!</v>
      </c>
    </row>
    <row r="2905" spans="1:21" ht="13.8" hidden="1" x14ac:dyDescent="0.3">
      <c r="A2905" s="76"/>
      <c r="B2905" s="34" t="s">
        <v>263</v>
      </c>
      <c r="C2905" s="38" t="s">
        <v>356</v>
      </c>
      <c r="D2905" s="95"/>
      <c r="E2905" s="93">
        <f t="shared" si="421"/>
        <v>0</v>
      </c>
      <c r="F2905" s="95"/>
      <c r="G2905" s="95"/>
      <c r="H2905" s="95"/>
      <c r="I2905" s="93">
        <f t="shared" si="422"/>
        <v>0</v>
      </c>
      <c r="J2905" s="95"/>
      <c r="K2905" s="95"/>
      <c r="L2905" s="95"/>
      <c r="M2905" s="93">
        <f t="shared" si="423"/>
        <v>0</v>
      </c>
      <c r="N2905" s="95"/>
      <c r="O2905" s="95"/>
      <c r="P2905" s="95"/>
      <c r="Q2905" s="55" t="e">
        <f t="shared" si="424"/>
        <v>#DIV/0!</v>
      </c>
      <c r="R2905" s="55" t="e">
        <f t="shared" si="425"/>
        <v>#DIV/0!</v>
      </c>
      <c r="S2905" s="55" t="e">
        <f t="shared" si="426"/>
        <v>#DIV/0!</v>
      </c>
      <c r="T2905" s="55" t="e">
        <f t="shared" si="427"/>
        <v>#DIV/0!</v>
      </c>
      <c r="U2905" s="33" t="e">
        <f>M2905/#REF!%</f>
        <v>#REF!</v>
      </c>
    </row>
    <row r="2906" spans="1:21" ht="27.6" hidden="1" x14ac:dyDescent="0.3">
      <c r="A2906" s="76"/>
      <c r="B2906" s="34" t="s">
        <v>264</v>
      </c>
      <c r="C2906" s="39" t="s">
        <v>357</v>
      </c>
      <c r="D2906" s="95"/>
      <c r="E2906" s="93">
        <f t="shared" si="421"/>
        <v>0</v>
      </c>
      <c r="F2906" s="95"/>
      <c r="G2906" s="95"/>
      <c r="H2906" s="95"/>
      <c r="I2906" s="93">
        <f t="shared" si="422"/>
        <v>0</v>
      </c>
      <c r="J2906" s="95"/>
      <c r="K2906" s="95"/>
      <c r="L2906" s="95"/>
      <c r="M2906" s="93">
        <f t="shared" si="423"/>
        <v>0</v>
      </c>
      <c r="N2906" s="95"/>
      <c r="O2906" s="95"/>
      <c r="P2906" s="95"/>
      <c r="Q2906" s="55" t="e">
        <f t="shared" si="424"/>
        <v>#DIV/0!</v>
      </c>
      <c r="R2906" s="55" t="e">
        <f t="shared" si="425"/>
        <v>#DIV/0!</v>
      </c>
      <c r="S2906" s="55" t="e">
        <f t="shared" si="426"/>
        <v>#DIV/0!</v>
      </c>
      <c r="T2906" s="55" t="e">
        <f t="shared" si="427"/>
        <v>#DIV/0!</v>
      </c>
      <c r="U2906" s="33" t="e">
        <f>M2906/#REF!%</f>
        <v>#REF!</v>
      </c>
    </row>
    <row r="2907" spans="1:21" ht="27.6" hidden="1" x14ac:dyDescent="0.3">
      <c r="A2907" s="76"/>
      <c r="B2907" s="34" t="s">
        <v>265</v>
      </c>
      <c r="C2907" s="39" t="s">
        <v>358</v>
      </c>
      <c r="D2907" s="95"/>
      <c r="E2907" s="93">
        <f t="shared" si="421"/>
        <v>0</v>
      </c>
      <c r="F2907" s="95"/>
      <c r="G2907" s="95"/>
      <c r="H2907" s="95"/>
      <c r="I2907" s="93">
        <f t="shared" si="422"/>
        <v>0</v>
      </c>
      <c r="J2907" s="95"/>
      <c r="K2907" s="95"/>
      <c r="L2907" s="95"/>
      <c r="M2907" s="93">
        <f t="shared" si="423"/>
        <v>0</v>
      </c>
      <c r="N2907" s="95"/>
      <c r="O2907" s="95"/>
      <c r="P2907" s="95"/>
      <c r="Q2907" s="55" t="e">
        <f t="shared" si="424"/>
        <v>#DIV/0!</v>
      </c>
      <c r="R2907" s="55" t="e">
        <f t="shared" si="425"/>
        <v>#DIV/0!</v>
      </c>
      <c r="S2907" s="55" t="e">
        <f t="shared" si="426"/>
        <v>#DIV/0!</v>
      </c>
      <c r="T2907" s="55" t="e">
        <f t="shared" si="427"/>
        <v>#DIV/0!</v>
      </c>
      <c r="U2907" s="33" t="e">
        <f>M2907/#REF!%</f>
        <v>#REF!</v>
      </c>
    </row>
    <row r="2908" spans="1:21" ht="27.6" hidden="1" x14ac:dyDescent="0.3">
      <c r="A2908" s="76"/>
      <c r="B2908" s="34" t="s">
        <v>145</v>
      </c>
      <c r="C2908" s="36" t="s">
        <v>359</v>
      </c>
      <c r="D2908" s="95"/>
      <c r="E2908" s="93">
        <f t="shared" si="421"/>
        <v>0</v>
      </c>
      <c r="F2908" s="95"/>
      <c r="G2908" s="95"/>
      <c r="H2908" s="95"/>
      <c r="I2908" s="93">
        <f t="shared" si="422"/>
        <v>0</v>
      </c>
      <c r="J2908" s="95"/>
      <c r="K2908" s="95"/>
      <c r="L2908" s="95"/>
      <c r="M2908" s="93">
        <f t="shared" si="423"/>
        <v>0</v>
      </c>
      <c r="N2908" s="95"/>
      <c r="O2908" s="95"/>
      <c r="P2908" s="95"/>
      <c r="Q2908" s="55" t="e">
        <f t="shared" si="424"/>
        <v>#DIV/0!</v>
      </c>
      <c r="R2908" s="55" t="e">
        <f t="shared" si="425"/>
        <v>#DIV/0!</v>
      </c>
      <c r="S2908" s="55" t="e">
        <f t="shared" si="426"/>
        <v>#DIV/0!</v>
      </c>
      <c r="T2908" s="55" t="e">
        <f t="shared" si="427"/>
        <v>#DIV/0!</v>
      </c>
      <c r="U2908" s="33" t="e">
        <f>M2908/#REF!%</f>
        <v>#REF!</v>
      </c>
    </row>
    <row r="2909" spans="1:21" ht="13.8" hidden="1" x14ac:dyDescent="0.3">
      <c r="A2909" s="76"/>
      <c r="B2909" s="34" t="s">
        <v>146</v>
      </c>
      <c r="C2909" s="42" t="s">
        <v>664</v>
      </c>
      <c r="D2909" s="95"/>
      <c r="E2909" s="93">
        <f t="shared" si="421"/>
        <v>0</v>
      </c>
      <c r="F2909" s="95"/>
      <c r="G2909" s="95"/>
      <c r="H2909" s="95"/>
      <c r="I2909" s="93">
        <f t="shared" si="422"/>
        <v>0</v>
      </c>
      <c r="J2909" s="95"/>
      <c r="K2909" s="95"/>
      <c r="L2909" s="95"/>
      <c r="M2909" s="93">
        <f t="shared" si="423"/>
        <v>0</v>
      </c>
      <c r="N2909" s="95"/>
      <c r="O2909" s="95"/>
      <c r="P2909" s="95"/>
      <c r="Q2909" s="55" t="e">
        <f t="shared" si="424"/>
        <v>#DIV/0!</v>
      </c>
      <c r="R2909" s="55" t="e">
        <f t="shared" si="425"/>
        <v>#DIV/0!</v>
      </c>
      <c r="S2909" s="55" t="e">
        <f t="shared" si="426"/>
        <v>#DIV/0!</v>
      </c>
      <c r="T2909" s="55" t="e">
        <f t="shared" si="427"/>
        <v>#DIV/0!</v>
      </c>
      <c r="U2909" s="33" t="e">
        <f>M2909/#REF!%</f>
        <v>#REF!</v>
      </c>
    </row>
    <row r="2910" spans="1:21" ht="27.6" hidden="1" x14ac:dyDescent="0.3">
      <c r="A2910" s="76"/>
      <c r="B2910" s="34" t="s">
        <v>266</v>
      </c>
      <c r="C2910" s="38" t="s">
        <v>360</v>
      </c>
      <c r="D2910" s="95"/>
      <c r="E2910" s="93">
        <f t="shared" ref="E2910:E2973" si="428">F2910+G2910</f>
        <v>0</v>
      </c>
      <c r="F2910" s="95"/>
      <c r="G2910" s="95"/>
      <c r="H2910" s="95"/>
      <c r="I2910" s="93">
        <f t="shared" ref="I2910:I2973" si="429">J2910+K2910</f>
        <v>0</v>
      </c>
      <c r="J2910" s="95"/>
      <c r="K2910" s="95"/>
      <c r="L2910" s="95"/>
      <c r="M2910" s="93">
        <f t="shared" ref="M2910:M2973" si="430">N2910+O2910</f>
        <v>0</v>
      </c>
      <c r="N2910" s="95"/>
      <c r="O2910" s="95"/>
      <c r="P2910" s="95"/>
      <c r="Q2910" s="55" t="e">
        <f t="shared" ref="Q2910:Q2973" si="431">M2910/I2910*100</f>
        <v>#DIV/0!</v>
      </c>
      <c r="R2910" s="55" t="e">
        <f t="shared" ref="R2910:R2973" si="432">N2910/J2910*100</f>
        <v>#DIV/0!</v>
      </c>
      <c r="S2910" s="55" t="e">
        <f t="shared" ref="S2910:S2973" si="433">O2910/K2910*100</f>
        <v>#DIV/0!</v>
      </c>
      <c r="T2910" s="55" t="e">
        <f t="shared" ref="T2910:T2973" si="434">P2910/L2910*100</f>
        <v>#DIV/0!</v>
      </c>
      <c r="U2910" s="33" t="e">
        <f>M2910/#REF!%</f>
        <v>#REF!</v>
      </c>
    </row>
    <row r="2911" spans="1:21" ht="27.6" hidden="1" x14ac:dyDescent="0.3">
      <c r="A2911" s="76"/>
      <c r="B2911" s="34" t="s">
        <v>267</v>
      </c>
      <c r="C2911" s="39" t="s">
        <v>361</v>
      </c>
      <c r="D2911" s="95"/>
      <c r="E2911" s="93">
        <f t="shared" si="428"/>
        <v>0</v>
      </c>
      <c r="F2911" s="95"/>
      <c r="G2911" s="95"/>
      <c r="H2911" s="95"/>
      <c r="I2911" s="93">
        <f t="shared" si="429"/>
        <v>0</v>
      </c>
      <c r="J2911" s="95"/>
      <c r="K2911" s="95"/>
      <c r="L2911" s="95"/>
      <c r="M2911" s="93">
        <f t="shared" si="430"/>
        <v>0</v>
      </c>
      <c r="N2911" s="95"/>
      <c r="O2911" s="95"/>
      <c r="P2911" s="95"/>
      <c r="Q2911" s="55" t="e">
        <f t="shared" si="431"/>
        <v>#DIV/0!</v>
      </c>
      <c r="R2911" s="55" t="e">
        <f t="shared" si="432"/>
        <v>#DIV/0!</v>
      </c>
      <c r="S2911" s="55" t="e">
        <f t="shared" si="433"/>
        <v>#DIV/0!</v>
      </c>
      <c r="T2911" s="55" t="e">
        <f t="shared" si="434"/>
        <v>#DIV/0!</v>
      </c>
      <c r="U2911" s="33" t="e">
        <f>M2911/#REF!%</f>
        <v>#REF!</v>
      </c>
    </row>
    <row r="2912" spans="1:21" ht="27.6" hidden="1" x14ac:dyDescent="0.3">
      <c r="A2912" s="76"/>
      <c r="B2912" s="34" t="s">
        <v>268</v>
      </c>
      <c r="C2912" s="39" t="s">
        <v>362</v>
      </c>
      <c r="D2912" s="95"/>
      <c r="E2912" s="93">
        <f t="shared" si="428"/>
        <v>0</v>
      </c>
      <c r="F2912" s="95"/>
      <c r="G2912" s="95"/>
      <c r="H2912" s="95"/>
      <c r="I2912" s="93">
        <f t="shared" si="429"/>
        <v>0</v>
      </c>
      <c r="J2912" s="95"/>
      <c r="K2912" s="95"/>
      <c r="L2912" s="95"/>
      <c r="M2912" s="93">
        <f t="shared" si="430"/>
        <v>0</v>
      </c>
      <c r="N2912" s="95"/>
      <c r="O2912" s="95"/>
      <c r="P2912" s="95"/>
      <c r="Q2912" s="55" t="e">
        <f t="shared" si="431"/>
        <v>#DIV/0!</v>
      </c>
      <c r="R2912" s="55" t="e">
        <f t="shared" si="432"/>
        <v>#DIV/0!</v>
      </c>
      <c r="S2912" s="55" t="e">
        <f t="shared" si="433"/>
        <v>#DIV/0!</v>
      </c>
      <c r="T2912" s="55" t="e">
        <f t="shared" si="434"/>
        <v>#DIV/0!</v>
      </c>
      <c r="U2912" s="33" t="e">
        <f>M2912/#REF!%</f>
        <v>#REF!</v>
      </c>
    </row>
    <row r="2913" spans="1:22" ht="27.6" hidden="1" x14ac:dyDescent="0.3">
      <c r="A2913" s="76"/>
      <c r="B2913" s="34" t="s">
        <v>269</v>
      </c>
      <c r="C2913" s="39" t="s">
        <v>363</v>
      </c>
      <c r="D2913" s="95"/>
      <c r="E2913" s="93">
        <f t="shared" si="428"/>
        <v>0</v>
      </c>
      <c r="F2913" s="95"/>
      <c r="G2913" s="95"/>
      <c r="H2913" s="95"/>
      <c r="I2913" s="93">
        <f t="shared" si="429"/>
        <v>0</v>
      </c>
      <c r="J2913" s="95"/>
      <c r="K2913" s="95"/>
      <c r="L2913" s="95"/>
      <c r="M2913" s="93">
        <f t="shared" si="430"/>
        <v>0</v>
      </c>
      <c r="N2913" s="95"/>
      <c r="O2913" s="95"/>
      <c r="P2913" s="95"/>
      <c r="Q2913" s="55" t="e">
        <f t="shared" si="431"/>
        <v>#DIV/0!</v>
      </c>
      <c r="R2913" s="55" t="e">
        <f t="shared" si="432"/>
        <v>#DIV/0!</v>
      </c>
      <c r="S2913" s="55" t="e">
        <f t="shared" si="433"/>
        <v>#DIV/0!</v>
      </c>
      <c r="T2913" s="55" t="e">
        <f t="shared" si="434"/>
        <v>#DIV/0!</v>
      </c>
      <c r="U2913" s="33" t="e">
        <f>M2913/#REF!%</f>
        <v>#REF!</v>
      </c>
    </row>
    <row r="2914" spans="1:22" ht="27.6" hidden="1" x14ac:dyDescent="0.3">
      <c r="A2914" s="76"/>
      <c r="B2914" s="34" t="s">
        <v>270</v>
      </c>
      <c r="C2914" s="39" t="s">
        <v>364</v>
      </c>
      <c r="D2914" s="95"/>
      <c r="E2914" s="93">
        <f t="shared" si="428"/>
        <v>0</v>
      </c>
      <c r="F2914" s="95"/>
      <c r="G2914" s="95"/>
      <c r="H2914" s="95"/>
      <c r="I2914" s="93">
        <f t="shared" si="429"/>
        <v>0</v>
      </c>
      <c r="J2914" s="95"/>
      <c r="K2914" s="95"/>
      <c r="L2914" s="95"/>
      <c r="M2914" s="93">
        <f t="shared" si="430"/>
        <v>0</v>
      </c>
      <c r="N2914" s="95"/>
      <c r="O2914" s="95"/>
      <c r="P2914" s="95"/>
      <c r="Q2914" s="55" t="e">
        <f t="shared" si="431"/>
        <v>#DIV/0!</v>
      </c>
      <c r="R2914" s="55" t="e">
        <f t="shared" si="432"/>
        <v>#DIV/0!</v>
      </c>
      <c r="S2914" s="55" t="e">
        <f t="shared" si="433"/>
        <v>#DIV/0!</v>
      </c>
      <c r="T2914" s="55" t="e">
        <f t="shared" si="434"/>
        <v>#DIV/0!</v>
      </c>
      <c r="U2914" s="33" t="e">
        <f>M2914/#REF!%</f>
        <v>#REF!</v>
      </c>
    </row>
    <row r="2915" spans="1:22" ht="41.4" hidden="1" x14ac:dyDescent="0.3">
      <c r="A2915" s="76"/>
      <c r="B2915" s="34" t="s">
        <v>271</v>
      </c>
      <c r="C2915" s="39" t="s">
        <v>365</v>
      </c>
      <c r="D2915" s="95"/>
      <c r="E2915" s="93">
        <f t="shared" si="428"/>
        <v>0</v>
      </c>
      <c r="F2915" s="95"/>
      <c r="G2915" s="95"/>
      <c r="H2915" s="95"/>
      <c r="I2915" s="93">
        <f t="shared" si="429"/>
        <v>0</v>
      </c>
      <c r="J2915" s="95"/>
      <c r="K2915" s="95"/>
      <c r="L2915" s="95"/>
      <c r="M2915" s="93">
        <f t="shared" si="430"/>
        <v>0</v>
      </c>
      <c r="N2915" s="95"/>
      <c r="O2915" s="95"/>
      <c r="P2915" s="95"/>
      <c r="Q2915" s="55" t="e">
        <f t="shared" si="431"/>
        <v>#DIV/0!</v>
      </c>
      <c r="R2915" s="55" t="e">
        <f t="shared" si="432"/>
        <v>#DIV/0!</v>
      </c>
      <c r="S2915" s="55" t="e">
        <f t="shared" si="433"/>
        <v>#DIV/0!</v>
      </c>
      <c r="T2915" s="55" t="e">
        <f t="shared" si="434"/>
        <v>#DIV/0!</v>
      </c>
      <c r="U2915" s="33" t="e">
        <f>M2915/#REF!%</f>
        <v>#REF!</v>
      </c>
    </row>
    <row r="2916" spans="1:22" ht="27.6" hidden="1" x14ac:dyDescent="0.3">
      <c r="A2916" s="76"/>
      <c r="B2916" s="34" t="s">
        <v>272</v>
      </c>
      <c r="C2916" s="39" t="s">
        <v>366</v>
      </c>
      <c r="D2916" s="95"/>
      <c r="E2916" s="93">
        <f t="shared" si="428"/>
        <v>0</v>
      </c>
      <c r="F2916" s="95"/>
      <c r="G2916" s="95"/>
      <c r="H2916" s="95"/>
      <c r="I2916" s="93">
        <f t="shared" si="429"/>
        <v>0</v>
      </c>
      <c r="J2916" s="95"/>
      <c r="K2916" s="95"/>
      <c r="L2916" s="95"/>
      <c r="M2916" s="93">
        <f t="shared" si="430"/>
        <v>0</v>
      </c>
      <c r="N2916" s="95"/>
      <c r="O2916" s="95"/>
      <c r="P2916" s="95"/>
      <c r="Q2916" s="55" t="e">
        <f t="shared" si="431"/>
        <v>#DIV/0!</v>
      </c>
      <c r="R2916" s="55" t="e">
        <f t="shared" si="432"/>
        <v>#DIV/0!</v>
      </c>
      <c r="S2916" s="55" t="e">
        <f t="shared" si="433"/>
        <v>#DIV/0!</v>
      </c>
      <c r="T2916" s="55" t="e">
        <f t="shared" si="434"/>
        <v>#DIV/0!</v>
      </c>
      <c r="U2916" s="33" t="e">
        <f>M2916/#REF!%</f>
        <v>#REF!</v>
      </c>
    </row>
    <row r="2917" spans="1:22" ht="27.6" hidden="1" x14ac:dyDescent="0.3">
      <c r="A2917" s="76"/>
      <c r="B2917" s="34" t="s">
        <v>273</v>
      </c>
      <c r="C2917" s="39" t="s">
        <v>367</v>
      </c>
      <c r="D2917" s="95"/>
      <c r="E2917" s="93">
        <f t="shared" si="428"/>
        <v>0</v>
      </c>
      <c r="F2917" s="95"/>
      <c r="G2917" s="95"/>
      <c r="H2917" s="95"/>
      <c r="I2917" s="93">
        <f t="shared" si="429"/>
        <v>0</v>
      </c>
      <c r="J2917" s="95"/>
      <c r="K2917" s="95"/>
      <c r="L2917" s="95"/>
      <c r="M2917" s="93">
        <f t="shared" si="430"/>
        <v>0</v>
      </c>
      <c r="N2917" s="95"/>
      <c r="O2917" s="95"/>
      <c r="P2917" s="95"/>
      <c r="Q2917" s="55" t="e">
        <f t="shared" si="431"/>
        <v>#DIV/0!</v>
      </c>
      <c r="R2917" s="55" t="e">
        <f t="shared" si="432"/>
        <v>#DIV/0!</v>
      </c>
      <c r="S2917" s="55" t="e">
        <f t="shared" si="433"/>
        <v>#DIV/0!</v>
      </c>
      <c r="T2917" s="55" t="e">
        <f t="shared" si="434"/>
        <v>#DIV/0!</v>
      </c>
      <c r="U2917" s="33" t="e">
        <f>M2917/#REF!%</f>
        <v>#REF!</v>
      </c>
    </row>
    <row r="2918" spans="1:22" ht="41.4" hidden="1" x14ac:dyDescent="0.3">
      <c r="A2918" s="76"/>
      <c r="B2918" s="34" t="s">
        <v>274</v>
      </c>
      <c r="C2918" s="39" t="s">
        <v>368</v>
      </c>
      <c r="D2918" s="95"/>
      <c r="E2918" s="93">
        <f t="shared" si="428"/>
        <v>0</v>
      </c>
      <c r="F2918" s="95"/>
      <c r="G2918" s="95"/>
      <c r="H2918" s="95"/>
      <c r="I2918" s="93">
        <f t="shared" si="429"/>
        <v>0</v>
      </c>
      <c r="J2918" s="95"/>
      <c r="K2918" s="95"/>
      <c r="L2918" s="95"/>
      <c r="M2918" s="93">
        <f t="shared" si="430"/>
        <v>0</v>
      </c>
      <c r="N2918" s="95"/>
      <c r="O2918" s="95"/>
      <c r="P2918" s="95"/>
      <c r="Q2918" s="55" t="e">
        <f t="shared" si="431"/>
        <v>#DIV/0!</v>
      </c>
      <c r="R2918" s="55" t="e">
        <f t="shared" si="432"/>
        <v>#DIV/0!</v>
      </c>
      <c r="S2918" s="55" t="e">
        <f t="shared" si="433"/>
        <v>#DIV/0!</v>
      </c>
      <c r="T2918" s="55" t="e">
        <f t="shared" si="434"/>
        <v>#DIV/0!</v>
      </c>
      <c r="U2918" s="33" t="e">
        <f>M2918/#REF!%</f>
        <v>#REF!</v>
      </c>
    </row>
    <row r="2919" spans="1:22" ht="27.6" hidden="1" x14ac:dyDescent="0.3">
      <c r="A2919" s="76"/>
      <c r="B2919" s="34" t="s">
        <v>275</v>
      </c>
      <c r="C2919" s="38" t="s">
        <v>369</v>
      </c>
      <c r="D2919" s="95"/>
      <c r="E2919" s="93">
        <f t="shared" si="428"/>
        <v>0</v>
      </c>
      <c r="F2919" s="95"/>
      <c r="G2919" s="95"/>
      <c r="H2919" s="95"/>
      <c r="I2919" s="93">
        <f t="shared" si="429"/>
        <v>0</v>
      </c>
      <c r="J2919" s="95"/>
      <c r="K2919" s="95"/>
      <c r="L2919" s="95"/>
      <c r="M2919" s="93">
        <f t="shared" si="430"/>
        <v>0</v>
      </c>
      <c r="N2919" s="95"/>
      <c r="O2919" s="95"/>
      <c r="P2919" s="95"/>
      <c r="Q2919" s="55" t="e">
        <f t="shared" si="431"/>
        <v>#DIV/0!</v>
      </c>
      <c r="R2919" s="55" t="e">
        <f t="shared" si="432"/>
        <v>#DIV/0!</v>
      </c>
      <c r="S2919" s="55" t="e">
        <f t="shared" si="433"/>
        <v>#DIV/0!</v>
      </c>
      <c r="T2919" s="55" t="e">
        <f t="shared" si="434"/>
        <v>#DIV/0!</v>
      </c>
      <c r="U2919" s="33" t="e">
        <f>M2919/#REF!%</f>
        <v>#REF!</v>
      </c>
    </row>
    <row r="2920" spans="1:22" ht="27.6" hidden="1" x14ac:dyDescent="0.3">
      <c r="A2920" s="76"/>
      <c r="B2920" s="34" t="s">
        <v>276</v>
      </c>
      <c r="C2920" s="39" t="s">
        <v>370</v>
      </c>
      <c r="D2920" s="95"/>
      <c r="E2920" s="93">
        <f t="shared" si="428"/>
        <v>0</v>
      </c>
      <c r="F2920" s="95"/>
      <c r="G2920" s="95"/>
      <c r="H2920" s="95"/>
      <c r="I2920" s="93">
        <f t="shared" si="429"/>
        <v>0</v>
      </c>
      <c r="J2920" s="95"/>
      <c r="K2920" s="95"/>
      <c r="L2920" s="95"/>
      <c r="M2920" s="93">
        <f t="shared" si="430"/>
        <v>0</v>
      </c>
      <c r="N2920" s="95"/>
      <c r="O2920" s="95"/>
      <c r="P2920" s="95"/>
      <c r="Q2920" s="55" t="e">
        <f t="shared" si="431"/>
        <v>#DIV/0!</v>
      </c>
      <c r="R2920" s="55" t="e">
        <f t="shared" si="432"/>
        <v>#DIV/0!</v>
      </c>
      <c r="S2920" s="55" t="e">
        <f t="shared" si="433"/>
        <v>#DIV/0!</v>
      </c>
      <c r="T2920" s="55" t="e">
        <f t="shared" si="434"/>
        <v>#DIV/0!</v>
      </c>
      <c r="U2920" s="33" t="e">
        <f>M2920/#REF!%</f>
        <v>#REF!</v>
      </c>
    </row>
    <row r="2921" spans="1:22" ht="30" customHeight="1" x14ac:dyDescent="0.3">
      <c r="A2921" s="76" t="s">
        <v>829</v>
      </c>
      <c r="B2921" s="34"/>
      <c r="C2921" s="122" t="s">
        <v>773</v>
      </c>
      <c r="D2921" s="92">
        <f>D2922</f>
        <v>100</v>
      </c>
      <c r="E2921" s="93">
        <f t="shared" si="428"/>
        <v>130.672</v>
      </c>
      <c r="F2921" s="92">
        <f>F2922</f>
        <v>130.672</v>
      </c>
      <c r="G2921" s="92">
        <f>G2922</f>
        <v>0</v>
      </c>
      <c r="H2921" s="92">
        <f>H2922</f>
        <v>0</v>
      </c>
      <c r="I2921" s="93">
        <f t="shared" si="429"/>
        <v>64.671999999999997</v>
      </c>
      <c r="J2921" s="92">
        <f>J2922</f>
        <v>64.671999999999997</v>
      </c>
      <c r="K2921" s="92">
        <f>K2922</f>
        <v>0</v>
      </c>
      <c r="L2921" s="92">
        <f>L2922</f>
        <v>0</v>
      </c>
      <c r="M2921" s="93">
        <f t="shared" si="430"/>
        <v>48.640900000000002</v>
      </c>
      <c r="N2921" s="92">
        <f>N2922</f>
        <v>48.640900000000002</v>
      </c>
      <c r="O2921" s="92">
        <f>O2922</f>
        <v>0</v>
      </c>
      <c r="P2921" s="92">
        <f>P2922</f>
        <v>0</v>
      </c>
      <c r="Q2921" s="55">
        <f t="shared" si="431"/>
        <v>75.21168357248888</v>
      </c>
      <c r="R2921" s="55">
        <f t="shared" si="432"/>
        <v>75.21168357248888</v>
      </c>
      <c r="S2921" s="55" t="e">
        <f t="shared" si="433"/>
        <v>#DIV/0!</v>
      </c>
      <c r="T2921" s="55" t="e">
        <f t="shared" si="434"/>
        <v>#DIV/0!</v>
      </c>
      <c r="U2921" s="33" t="e">
        <f>M2921/#REF!%</f>
        <v>#REF!</v>
      </c>
      <c r="V2921" s="19"/>
    </row>
    <row r="2922" spans="1:22" ht="13.8" x14ac:dyDescent="0.3">
      <c r="A2922" s="76"/>
      <c r="B2922" s="34" t="s">
        <v>61</v>
      </c>
      <c r="C2922" s="36" t="s">
        <v>7</v>
      </c>
      <c r="D2922" s="95">
        <f>D2923</f>
        <v>100</v>
      </c>
      <c r="E2922" s="131">
        <f t="shared" si="428"/>
        <v>130.672</v>
      </c>
      <c r="F2922" s="95">
        <f>F2923+F2974+F2973</f>
        <v>130.672</v>
      </c>
      <c r="G2922" s="95">
        <f>G2923+G2974+G2973</f>
        <v>0</v>
      </c>
      <c r="H2922" s="95">
        <f>H2923+H2974+H2973</f>
        <v>0</v>
      </c>
      <c r="I2922" s="131">
        <f t="shared" si="429"/>
        <v>64.671999999999997</v>
      </c>
      <c r="J2922" s="95">
        <f>J2923+J2974+J2973</f>
        <v>64.671999999999997</v>
      </c>
      <c r="K2922" s="95">
        <f>K2923+K2974+K2973</f>
        <v>0</v>
      </c>
      <c r="L2922" s="95">
        <f>L2923+L2974+L2973</f>
        <v>0</v>
      </c>
      <c r="M2922" s="131">
        <f t="shared" si="430"/>
        <v>48.640900000000002</v>
      </c>
      <c r="N2922" s="95">
        <f>N2923+N2974+N2973</f>
        <v>48.640900000000002</v>
      </c>
      <c r="O2922" s="95">
        <f>O2923+O2974+O2973</f>
        <v>0</v>
      </c>
      <c r="P2922" s="95">
        <f>P2923+P2974+P2973</f>
        <v>0</v>
      </c>
      <c r="Q2922" s="55">
        <f t="shared" si="431"/>
        <v>75.21168357248888</v>
      </c>
      <c r="R2922" s="55">
        <f t="shared" si="432"/>
        <v>75.21168357248888</v>
      </c>
      <c r="S2922" s="55" t="e">
        <f t="shared" si="433"/>
        <v>#DIV/0!</v>
      </c>
      <c r="T2922" s="55" t="e">
        <f t="shared" si="434"/>
        <v>#DIV/0!</v>
      </c>
      <c r="U2922" s="33" t="e">
        <f>M2922/#REF!%</f>
        <v>#REF!</v>
      </c>
    </row>
    <row r="2923" spans="1:22" ht="27.6" x14ac:dyDescent="0.3">
      <c r="A2923" s="76"/>
      <c r="B2923" s="34" t="s">
        <v>197</v>
      </c>
      <c r="C2923" s="37" t="s">
        <v>36</v>
      </c>
      <c r="D2923" s="95">
        <v>100</v>
      </c>
      <c r="E2923" s="131">
        <f t="shared" si="428"/>
        <v>106.2967</v>
      </c>
      <c r="F2923" s="95">
        <v>106.2967</v>
      </c>
      <c r="G2923" s="95"/>
      <c r="H2923" s="95"/>
      <c r="I2923" s="131">
        <f t="shared" si="429"/>
        <v>40.296700000000001</v>
      </c>
      <c r="J2923" s="95">
        <v>40.296700000000001</v>
      </c>
      <c r="K2923" s="95"/>
      <c r="L2923" s="95"/>
      <c r="M2923" s="131">
        <f t="shared" si="430"/>
        <v>29.228000000000002</v>
      </c>
      <c r="N2923" s="95">
        <v>29.228000000000002</v>
      </c>
      <c r="O2923" s="95"/>
      <c r="P2923" s="95"/>
      <c r="Q2923" s="55">
        <f t="shared" si="431"/>
        <v>72.531993934987241</v>
      </c>
      <c r="R2923" s="55">
        <f t="shared" si="432"/>
        <v>72.531993934987241</v>
      </c>
      <c r="S2923" s="55" t="e">
        <f t="shared" si="433"/>
        <v>#DIV/0!</v>
      </c>
      <c r="T2923" s="55" t="e">
        <f t="shared" si="434"/>
        <v>#DIV/0!</v>
      </c>
      <c r="U2923" s="33" t="e">
        <f>M2923/#REF!%</f>
        <v>#REF!</v>
      </c>
    </row>
    <row r="2924" spans="1:22" ht="13.8" hidden="1" x14ac:dyDescent="0.3">
      <c r="A2924" s="76"/>
      <c r="B2924" s="34" t="s">
        <v>198</v>
      </c>
      <c r="C2924" s="38" t="s">
        <v>172</v>
      </c>
      <c r="D2924" s="95"/>
      <c r="E2924" s="131">
        <f t="shared" si="428"/>
        <v>0</v>
      </c>
      <c r="F2924" s="95"/>
      <c r="G2924" s="95"/>
      <c r="H2924" s="95"/>
      <c r="I2924" s="131">
        <f t="shared" si="429"/>
        <v>0</v>
      </c>
      <c r="J2924" s="95"/>
      <c r="K2924" s="95"/>
      <c r="L2924" s="95"/>
      <c r="M2924" s="131">
        <f t="shared" si="430"/>
        <v>0</v>
      </c>
      <c r="N2924" s="95"/>
      <c r="O2924" s="95"/>
      <c r="P2924" s="95"/>
      <c r="Q2924" s="55" t="e">
        <f t="shared" si="431"/>
        <v>#DIV/0!</v>
      </c>
      <c r="R2924" s="55" t="e">
        <f t="shared" si="432"/>
        <v>#DIV/0!</v>
      </c>
      <c r="S2924" s="55" t="e">
        <f t="shared" si="433"/>
        <v>#DIV/0!</v>
      </c>
      <c r="T2924" s="55" t="e">
        <f t="shared" si="434"/>
        <v>#DIV/0!</v>
      </c>
      <c r="U2924" s="33" t="e">
        <f>M2924/#REF!%</f>
        <v>#REF!</v>
      </c>
    </row>
    <row r="2925" spans="1:22" ht="27.6" hidden="1" x14ac:dyDescent="0.3">
      <c r="A2925" s="76"/>
      <c r="B2925" s="34" t="s">
        <v>199</v>
      </c>
      <c r="C2925" s="39" t="s">
        <v>173</v>
      </c>
      <c r="D2925" s="95"/>
      <c r="E2925" s="131">
        <f t="shared" si="428"/>
        <v>0</v>
      </c>
      <c r="F2925" s="95"/>
      <c r="G2925" s="95"/>
      <c r="H2925" s="95"/>
      <c r="I2925" s="131">
        <f t="shared" si="429"/>
        <v>0</v>
      </c>
      <c r="J2925" s="95"/>
      <c r="K2925" s="95"/>
      <c r="L2925" s="95"/>
      <c r="M2925" s="131">
        <f t="shared" si="430"/>
        <v>0</v>
      </c>
      <c r="N2925" s="95"/>
      <c r="O2925" s="95"/>
      <c r="P2925" s="95"/>
      <c r="Q2925" s="55" t="e">
        <f t="shared" si="431"/>
        <v>#DIV/0!</v>
      </c>
      <c r="R2925" s="55" t="e">
        <f t="shared" si="432"/>
        <v>#DIV/0!</v>
      </c>
      <c r="S2925" s="55" t="e">
        <f t="shared" si="433"/>
        <v>#DIV/0!</v>
      </c>
      <c r="T2925" s="55" t="e">
        <f t="shared" si="434"/>
        <v>#DIV/0!</v>
      </c>
      <c r="U2925" s="33" t="e">
        <f>M2925/#REF!%</f>
        <v>#REF!</v>
      </c>
    </row>
    <row r="2926" spans="1:22" ht="27.6" hidden="1" x14ac:dyDescent="0.3">
      <c r="A2926" s="76"/>
      <c r="B2926" s="34" t="s">
        <v>200</v>
      </c>
      <c r="C2926" s="39" t="s">
        <v>174</v>
      </c>
      <c r="D2926" s="95"/>
      <c r="E2926" s="131">
        <f t="shared" si="428"/>
        <v>0</v>
      </c>
      <c r="F2926" s="95"/>
      <c r="G2926" s="95"/>
      <c r="H2926" s="95"/>
      <c r="I2926" s="131">
        <f t="shared" si="429"/>
        <v>0</v>
      </c>
      <c r="J2926" s="95"/>
      <c r="K2926" s="95"/>
      <c r="L2926" s="95"/>
      <c r="M2926" s="131">
        <f t="shared" si="430"/>
        <v>0</v>
      </c>
      <c r="N2926" s="95"/>
      <c r="O2926" s="95"/>
      <c r="P2926" s="95"/>
      <c r="Q2926" s="55" t="e">
        <f t="shared" si="431"/>
        <v>#DIV/0!</v>
      </c>
      <c r="R2926" s="55" t="e">
        <f t="shared" si="432"/>
        <v>#DIV/0!</v>
      </c>
      <c r="S2926" s="55" t="e">
        <f t="shared" si="433"/>
        <v>#DIV/0!</v>
      </c>
      <c r="T2926" s="55" t="e">
        <f t="shared" si="434"/>
        <v>#DIV/0!</v>
      </c>
      <c r="U2926" s="33" t="e">
        <f>M2926/#REF!%</f>
        <v>#REF!</v>
      </c>
    </row>
    <row r="2927" spans="1:22" ht="14.25" hidden="1" customHeight="1" x14ac:dyDescent="0.3">
      <c r="A2927" s="76"/>
      <c r="B2927" s="34" t="s">
        <v>201</v>
      </c>
      <c r="C2927" s="38" t="s">
        <v>175</v>
      </c>
      <c r="D2927" s="95"/>
      <c r="E2927" s="131">
        <f t="shared" si="428"/>
        <v>0</v>
      </c>
      <c r="F2927" s="95"/>
      <c r="G2927" s="95"/>
      <c r="H2927" s="95"/>
      <c r="I2927" s="131">
        <f t="shared" si="429"/>
        <v>0</v>
      </c>
      <c r="J2927" s="95"/>
      <c r="K2927" s="95"/>
      <c r="L2927" s="95"/>
      <c r="M2927" s="131">
        <f t="shared" si="430"/>
        <v>0</v>
      </c>
      <c r="N2927" s="95"/>
      <c r="O2927" s="95"/>
      <c r="P2927" s="95"/>
      <c r="Q2927" s="55" t="e">
        <f t="shared" si="431"/>
        <v>#DIV/0!</v>
      </c>
      <c r="R2927" s="55" t="e">
        <f t="shared" si="432"/>
        <v>#DIV/0!</v>
      </c>
      <c r="S2927" s="55" t="e">
        <f t="shared" si="433"/>
        <v>#DIV/0!</v>
      </c>
      <c r="T2927" s="55" t="e">
        <f t="shared" si="434"/>
        <v>#DIV/0!</v>
      </c>
      <c r="U2927" s="33" t="e">
        <f>M2927/#REF!%</f>
        <v>#REF!</v>
      </c>
    </row>
    <row r="2928" spans="1:22" ht="13.8" hidden="1" x14ac:dyDescent="0.3">
      <c r="A2928" s="76"/>
      <c r="B2928" s="34" t="s">
        <v>202</v>
      </c>
      <c r="C2928" s="37" t="s">
        <v>176</v>
      </c>
      <c r="D2928" s="95"/>
      <c r="E2928" s="131">
        <f t="shared" si="428"/>
        <v>0</v>
      </c>
      <c r="F2928" s="95"/>
      <c r="G2928" s="95"/>
      <c r="H2928" s="95"/>
      <c r="I2928" s="131">
        <f t="shared" si="429"/>
        <v>0</v>
      </c>
      <c r="J2928" s="95"/>
      <c r="K2928" s="95"/>
      <c r="L2928" s="95"/>
      <c r="M2928" s="131">
        <f t="shared" si="430"/>
        <v>0</v>
      </c>
      <c r="N2928" s="95"/>
      <c r="O2928" s="95"/>
      <c r="P2928" s="95"/>
      <c r="Q2928" s="55" t="e">
        <f t="shared" si="431"/>
        <v>#DIV/0!</v>
      </c>
      <c r="R2928" s="55" t="e">
        <f t="shared" si="432"/>
        <v>#DIV/0!</v>
      </c>
      <c r="S2928" s="55" t="e">
        <f t="shared" si="433"/>
        <v>#DIV/0!</v>
      </c>
      <c r="T2928" s="55" t="e">
        <f t="shared" si="434"/>
        <v>#DIV/0!</v>
      </c>
      <c r="U2928" s="33" t="e">
        <f>M2928/#REF!%</f>
        <v>#REF!</v>
      </c>
    </row>
    <row r="2929" spans="1:21" ht="41.4" hidden="1" x14ac:dyDescent="0.3">
      <c r="A2929" s="76"/>
      <c r="B2929" s="34" t="s">
        <v>203</v>
      </c>
      <c r="C2929" s="38" t="s">
        <v>177</v>
      </c>
      <c r="D2929" s="95"/>
      <c r="E2929" s="131">
        <f t="shared" si="428"/>
        <v>0</v>
      </c>
      <c r="F2929" s="95"/>
      <c r="G2929" s="95"/>
      <c r="H2929" s="95"/>
      <c r="I2929" s="131">
        <f t="shared" si="429"/>
        <v>0</v>
      </c>
      <c r="J2929" s="95"/>
      <c r="K2929" s="95"/>
      <c r="L2929" s="95"/>
      <c r="M2929" s="131">
        <f t="shared" si="430"/>
        <v>0</v>
      </c>
      <c r="N2929" s="95"/>
      <c r="O2929" s="95"/>
      <c r="P2929" s="95"/>
      <c r="Q2929" s="55" t="e">
        <f t="shared" si="431"/>
        <v>#DIV/0!</v>
      </c>
      <c r="R2929" s="55" t="e">
        <f t="shared" si="432"/>
        <v>#DIV/0!</v>
      </c>
      <c r="S2929" s="55" t="e">
        <f t="shared" si="433"/>
        <v>#DIV/0!</v>
      </c>
      <c r="T2929" s="55" t="e">
        <f t="shared" si="434"/>
        <v>#DIV/0!</v>
      </c>
      <c r="U2929" s="33" t="e">
        <f>M2929/#REF!%</f>
        <v>#REF!</v>
      </c>
    </row>
    <row r="2930" spans="1:21" ht="13.8" hidden="1" x14ac:dyDescent="0.3">
      <c r="A2930" s="76"/>
      <c r="B2930" s="34" t="s">
        <v>204</v>
      </c>
      <c r="C2930" s="38" t="s">
        <v>178</v>
      </c>
      <c r="D2930" s="95"/>
      <c r="E2930" s="131">
        <f t="shared" si="428"/>
        <v>0</v>
      </c>
      <c r="F2930" s="95"/>
      <c r="G2930" s="95"/>
      <c r="H2930" s="95"/>
      <c r="I2930" s="131">
        <f t="shared" si="429"/>
        <v>0</v>
      </c>
      <c r="J2930" s="95"/>
      <c r="K2930" s="95"/>
      <c r="L2930" s="95"/>
      <c r="M2930" s="131">
        <f t="shared" si="430"/>
        <v>0</v>
      </c>
      <c r="N2930" s="95"/>
      <c r="O2930" s="95"/>
      <c r="P2930" s="95"/>
      <c r="Q2930" s="55" t="e">
        <f t="shared" si="431"/>
        <v>#DIV/0!</v>
      </c>
      <c r="R2930" s="55" t="e">
        <f t="shared" si="432"/>
        <v>#DIV/0!</v>
      </c>
      <c r="S2930" s="55" t="e">
        <f t="shared" si="433"/>
        <v>#DIV/0!</v>
      </c>
      <c r="T2930" s="55" t="e">
        <f t="shared" si="434"/>
        <v>#DIV/0!</v>
      </c>
      <c r="U2930" s="33" t="e">
        <f>M2930/#REF!%</f>
        <v>#REF!</v>
      </c>
    </row>
    <row r="2931" spans="1:21" ht="27.6" hidden="1" x14ac:dyDescent="0.3">
      <c r="A2931" s="76"/>
      <c r="B2931" s="34" t="s">
        <v>205</v>
      </c>
      <c r="C2931" s="39" t="s">
        <v>179</v>
      </c>
      <c r="D2931" s="95"/>
      <c r="E2931" s="131">
        <f t="shared" si="428"/>
        <v>0</v>
      </c>
      <c r="F2931" s="95"/>
      <c r="G2931" s="95"/>
      <c r="H2931" s="95"/>
      <c r="I2931" s="131">
        <f t="shared" si="429"/>
        <v>0</v>
      </c>
      <c r="J2931" s="95"/>
      <c r="K2931" s="95"/>
      <c r="L2931" s="95"/>
      <c r="M2931" s="131">
        <f t="shared" si="430"/>
        <v>0</v>
      </c>
      <c r="N2931" s="95"/>
      <c r="O2931" s="95"/>
      <c r="P2931" s="95"/>
      <c r="Q2931" s="55" t="e">
        <f t="shared" si="431"/>
        <v>#DIV/0!</v>
      </c>
      <c r="R2931" s="55" t="e">
        <f t="shared" si="432"/>
        <v>#DIV/0!</v>
      </c>
      <c r="S2931" s="55" t="e">
        <f t="shared" si="433"/>
        <v>#DIV/0!</v>
      </c>
      <c r="T2931" s="55" t="e">
        <f t="shared" si="434"/>
        <v>#DIV/0!</v>
      </c>
      <c r="U2931" s="33" t="e">
        <f>M2931/#REF!%</f>
        <v>#REF!</v>
      </c>
    </row>
    <row r="2932" spans="1:21" ht="27.6" hidden="1" x14ac:dyDescent="0.3">
      <c r="A2932" s="76"/>
      <c r="B2932" s="34" t="s">
        <v>206</v>
      </c>
      <c r="C2932" s="39" t="s">
        <v>180</v>
      </c>
      <c r="D2932" s="95"/>
      <c r="E2932" s="131">
        <f t="shared" si="428"/>
        <v>0</v>
      </c>
      <c r="F2932" s="95"/>
      <c r="G2932" s="95"/>
      <c r="H2932" s="95"/>
      <c r="I2932" s="131">
        <f t="shared" si="429"/>
        <v>0</v>
      </c>
      <c r="J2932" s="95"/>
      <c r="K2932" s="95"/>
      <c r="L2932" s="95"/>
      <c r="M2932" s="131">
        <f t="shared" si="430"/>
        <v>0</v>
      </c>
      <c r="N2932" s="95"/>
      <c r="O2932" s="95"/>
      <c r="P2932" s="95"/>
      <c r="Q2932" s="55" t="e">
        <f t="shared" si="431"/>
        <v>#DIV/0!</v>
      </c>
      <c r="R2932" s="55" t="e">
        <f t="shared" si="432"/>
        <v>#DIV/0!</v>
      </c>
      <c r="S2932" s="55" t="e">
        <f t="shared" si="433"/>
        <v>#DIV/0!</v>
      </c>
      <c r="T2932" s="55" t="e">
        <f t="shared" si="434"/>
        <v>#DIV/0!</v>
      </c>
      <c r="U2932" s="33" t="e">
        <f>M2932/#REF!%</f>
        <v>#REF!</v>
      </c>
    </row>
    <row r="2933" spans="1:21" ht="13.8" hidden="1" x14ac:dyDescent="0.3">
      <c r="A2933" s="76"/>
      <c r="B2933" s="34" t="s">
        <v>207</v>
      </c>
      <c r="C2933" s="38" t="s">
        <v>181</v>
      </c>
      <c r="D2933" s="95"/>
      <c r="E2933" s="131">
        <f t="shared" si="428"/>
        <v>0</v>
      </c>
      <c r="F2933" s="95"/>
      <c r="G2933" s="95"/>
      <c r="H2933" s="95"/>
      <c r="I2933" s="131">
        <f t="shared" si="429"/>
        <v>0</v>
      </c>
      <c r="J2933" s="95"/>
      <c r="K2933" s="95"/>
      <c r="L2933" s="95"/>
      <c r="M2933" s="131">
        <f t="shared" si="430"/>
        <v>0</v>
      </c>
      <c r="N2933" s="95"/>
      <c r="O2933" s="95"/>
      <c r="P2933" s="95"/>
      <c r="Q2933" s="55" t="e">
        <f t="shared" si="431"/>
        <v>#DIV/0!</v>
      </c>
      <c r="R2933" s="55" t="e">
        <f t="shared" si="432"/>
        <v>#DIV/0!</v>
      </c>
      <c r="S2933" s="55" t="e">
        <f t="shared" si="433"/>
        <v>#DIV/0!</v>
      </c>
      <c r="T2933" s="55" t="e">
        <f t="shared" si="434"/>
        <v>#DIV/0!</v>
      </c>
      <c r="U2933" s="33" t="e">
        <f>M2933/#REF!%</f>
        <v>#REF!</v>
      </c>
    </row>
    <row r="2934" spans="1:21" ht="27.6" hidden="1" x14ac:dyDescent="0.3">
      <c r="A2934" s="76"/>
      <c r="B2934" s="34" t="s">
        <v>208</v>
      </c>
      <c r="C2934" s="39" t="s">
        <v>182</v>
      </c>
      <c r="D2934" s="95"/>
      <c r="E2934" s="131">
        <f t="shared" si="428"/>
        <v>0</v>
      </c>
      <c r="F2934" s="95"/>
      <c r="G2934" s="95"/>
      <c r="H2934" s="95"/>
      <c r="I2934" s="131">
        <f t="shared" si="429"/>
        <v>0</v>
      </c>
      <c r="J2934" s="95"/>
      <c r="K2934" s="95"/>
      <c r="L2934" s="95"/>
      <c r="M2934" s="131">
        <f t="shared" si="430"/>
        <v>0</v>
      </c>
      <c r="N2934" s="95"/>
      <c r="O2934" s="95"/>
      <c r="P2934" s="95"/>
      <c r="Q2934" s="55" t="e">
        <f t="shared" si="431"/>
        <v>#DIV/0!</v>
      </c>
      <c r="R2934" s="55" t="e">
        <f t="shared" si="432"/>
        <v>#DIV/0!</v>
      </c>
      <c r="S2934" s="55" t="e">
        <f t="shared" si="433"/>
        <v>#DIV/0!</v>
      </c>
      <c r="T2934" s="55" t="e">
        <f t="shared" si="434"/>
        <v>#DIV/0!</v>
      </c>
      <c r="U2934" s="33" t="e">
        <f>M2934/#REF!%</f>
        <v>#REF!</v>
      </c>
    </row>
    <row r="2935" spans="1:21" ht="82.8" hidden="1" x14ac:dyDescent="0.3">
      <c r="A2935" s="76"/>
      <c r="B2935" s="34" t="s">
        <v>209</v>
      </c>
      <c r="C2935" s="39" t="s">
        <v>183</v>
      </c>
      <c r="D2935" s="95"/>
      <c r="E2935" s="131">
        <f t="shared" si="428"/>
        <v>0</v>
      </c>
      <c r="F2935" s="95"/>
      <c r="G2935" s="95"/>
      <c r="H2935" s="95"/>
      <c r="I2935" s="131">
        <f t="shared" si="429"/>
        <v>0</v>
      </c>
      <c r="J2935" s="95"/>
      <c r="K2935" s="95"/>
      <c r="L2935" s="95"/>
      <c r="M2935" s="131">
        <f t="shared" si="430"/>
        <v>0</v>
      </c>
      <c r="N2935" s="95"/>
      <c r="O2935" s="95"/>
      <c r="P2935" s="95"/>
      <c r="Q2935" s="55" t="e">
        <f t="shared" si="431"/>
        <v>#DIV/0!</v>
      </c>
      <c r="R2935" s="55" t="e">
        <f t="shared" si="432"/>
        <v>#DIV/0!</v>
      </c>
      <c r="S2935" s="55" t="e">
        <f t="shared" si="433"/>
        <v>#DIV/0!</v>
      </c>
      <c r="T2935" s="55" t="e">
        <f t="shared" si="434"/>
        <v>#DIV/0!</v>
      </c>
      <c r="U2935" s="33" t="e">
        <f>M2935/#REF!%</f>
        <v>#REF!</v>
      </c>
    </row>
    <row r="2936" spans="1:21" ht="151.80000000000001" hidden="1" x14ac:dyDescent="0.3">
      <c r="A2936" s="76"/>
      <c r="B2936" s="34" t="s">
        <v>210</v>
      </c>
      <c r="C2936" s="39" t="s">
        <v>285</v>
      </c>
      <c r="D2936" s="95"/>
      <c r="E2936" s="131">
        <f t="shared" si="428"/>
        <v>0</v>
      </c>
      <c r="F2936" s="95"/>
      <c r="G2936" s="95"/>
      <c r="H2936" s="95"/>
      <c r="I2936" s="131">
        <f t="shared" si="429"/>
        <v>0</v>
      </c>
      <c r="J2936" s="95"/>
      <c r="K2936" s="95"/>
      <c r="L2936" s="95"/>
      <c r="M2936" s="131">
        <f t="shared" si="430"/>
        <v>0</v>
      </c>
      <c r="N2936" s="95"/>
      <c r="O2936" s="95"/>
      <c r="P2936" s="95"/>
      <c r="Q2936" s="55" t="e">
        <f t="shared" si="431"/>
        <v>#DIV/0!</v>
      </c>
      <c r="R2936" s="55" t="e">
        <f t="shared" si="432"/>
        <v>#DIV/0!</v>
      </c>
      <c r="S2936" s="55" t="e">
        <f t="shared" si="433"/>
        <v>#DIV/0!</v>
      </c>
      <c r="T2936" s="55" t="e">
        <f t="shared" si="434"/>
        <v>#DIV/0!</v>
      </c>
      <c r="U2936" s="33" t="e">
        <f>M2936/#REF!%</f>
        <v>#REF!</v>
      </c>
    </row>
    <row r="2937" spans="1:21" ht="41.4" hidden="1" x14ac:dyDescent="0.3">
      <c r="A2937" s="76"/>
      <c r="B2937" s="34" t="s">
        <v>211</v>
      </c>
      <c r="C2937" s="39" t="s">
        <v>286</v>
      </c>
      <c r="D2937" s="95"/>
      <c r="E2937" s="131">
        <f t="shared" si="428"/>
        <v>0</v>
      </c>
      <c r="F2937" s="95"/>
      <c r="G2937" s="95"/>
      <c r="H2937" s="95"/>
      <c r="I2937" s="131">
        <f t="shared" si="429"/>
        <v>0</v>
      </c>
      <c r="J2937" s="95"/>
      <c r="K2937" s="95"/>
      <c r="L2937" s="95"/>
      <c r="M2937" s="131">
        <f t="shared" si="430"/>
        <v>0</v>
      </c>
      <c r="N2937" s="95"/>
      <c r="O2937" s="95"/>
      <c r="P2937" s="95"/>
      <c r="Q2937" s="55" t="e">
        <f t="shared" si="431"/>
        <v>#DIV/0!</v>
      </c>
      <c r="R2937" s="55" t="e">
        <f t="shared" si="432"/>
        <v>#DIV/0!</v>
      </c>
      <c r="S2937" s="55" t="e">
        <f t="shared" si="433"/>
        <v>#DIV/0!</v>
      </c>
      <c r="T2937" s="55" t="e">
        <f t="shared" si="434"/>
        <v>#DIV/0!</v>
      </c>
      <c r="U2937" s="33" t="e">
        <f>M2937/#REF!%</f>
        <v>#REF!</v>
      </c>
    </row>
    <row r="2938" spans="1:21" ht="41.4" hidden="1" x14ac:dyDescent="0.3">
      <c r="A2938" s="76"/>
      <c r="B2938" s="34" t="s">
        <v>212</v>
      </c>
      <c r="C2938" s="39" t="s">
        <v>287</v>
      </c>
      <c r="D2938" s="95"/>
      <c r="E2938" s="131">
        <f t="shared" si="428"/>
        <v>0</v>
      </c>
      <c r="F2938" s="95"/>
      <c r="G2938" s="95"/>
      <c r="H2938" s="95"/>
      <c r="I2938" s="131">
        <f t="shared" si="429"/>
        <v>0</v>
      </c>
      <c r="J2938" s="95"/>
      <c r="K2938" s="95"/>
      <c r="L2938" s="95"/>
      <c r="M2938" s="131">
        <f t="shared" si="430"/>
        <v>0</v>
      </c>
      <c r="N2938" s="95"/>
      <c r="O2938" s="95"/>
      <c r="P2938" s="95"/>
      <c r="Q2938" s="55" t="e">
        <f t="shared" si="431"/>
        <v>#DIV/0!</v>
      </c>
      <c r="R2938" s="55" t="e">
        <f t="shared" si="432"/>
        <v>#DIV/0!</v>
      </c>
      <c r="S2938" s="55" t="e">
        <f t="shared" si="433"/>
        <v>#DIV/0!</v>
      </c>
      <c r="T2938" s="55" t="e">
        <f t="shared" si="434"/>
        <v>#DIV/0!</v>
      </c>
      <c r="U2938" s="33" t="e">
        <f>M2938/#REF!%</f>
        <v>#REF!</v>
      </c>
    </row>
    <row r="2939" spans="1:21" ht="41.4" hidden="1" x14ac:dyDescent="0.3">
      <c r="A2939" s="76"/>
      <c r="B2939" s="34" t="s">
        <v>213</v>
      </c>
      <c r="C2939" s="39" t="s">
        <v>288</v>
      </c>
      <c r="D2939" s="95"/>
      <c r="E2939" s="131">
        <f t="shared" si="428"/>
        <v>0</v>
      </c>
      <c r="F2939" s="95"/>
      <c r="G2939" s="95"/>
      <c r="H2939" s="95"/>
      <c r="I2939" s="131">
        <f t="shared" si="429"/>
        <v>0</v>
      </c>
      <c r="J2939" s="95"/>
      <c r="K2939" s="95"/>
      <c r="L2939" s="95"/>
      <c r="M2939" s="131">
        <f t="shared" si="430"/>
        <v>0</v>
      </c>
      <c r="N2939" s="95"/>
      <c r="O2939" s="95"/>
      <c r="P2939" s="95"/>
      <c r="Q2939" s="55" t="e">
        <f t="shared" si="431"/>
        <v>#DIV/0!</v>
      </c>
      <c r="R2939" s="55" t="e">
        <f t="shared" si="432"/>
        <v>#DIV/0!</v>
      </c>
      <c r="S2939" s="55" t="e">
        <f t="shared" si="433"/>
        <v>#DIV/0!</v>
      </c>
      <c r="T2939" s="55" t="e">
        <f t="shared" si="434"/>
        <v>#DIV/0!</v>
      </c>
      <c r="U2939" s="33" t="e">
        <f>M2939/#REF!%</f>
        <v>#REF!</v>
      </c>
    </row>
    <row r="2940" spans="1:21" ht="27.6" hidden="1" x14ac:dyDescent="0.3">
      <c r="A2940" s="76"/>
      <c r="B2940" s="34" t="s">
        <v>214</v>
      </c>
      <c r="C2940" s="39" t="s">
        <v>289</v>
      </c>
      <c r="D2940" s="95"/>
      <c r="E2940" s="131">
        <f t="shared" si="428"/>
        <v>0</v>
      </c>
      <c r="F2940" s="95"/>
      <c r="G2940" s="95"/>
      <c r="H2940" s="95"/>
      <c r="I2940" s="131">
        <f t="shared" si="429"/>
        <v>0</v>
      </c>
      <c r="J2940" s="95"/>
      <c r="K2940" s="95"/>
      <c r="L2940" s="95"/>
      <c r="M2940" s="131">
        <f t="shared" si="430"/>
        <v>0</v>
      </c>
      <c r="N2940" s="95"/>
      <c r="O2940" s="95"/>
      <c r="P2940" s="95"/>
      <c r="Q2940" s="55" t="e">
        <f t="shared" si="431"/>
        <v>#DIV/0!</v>
      </c>
      <c r="R2940" s="55" t="e">
        <f t="shared" si="432"/>
        <v>#DIV/0!</v>
      </c>
      <c r="S2940" s="55" t="e">
        <f t="shared" si="433"/>
        <v>#DIV/0!</v>
      </c>
      <c r="T2940" s="55" t="e">
        <f t="shared" si="434"/>
        <v>#DIV/0!</v>
      </c>
      <c r="U2940" s="33" t="e">
        <f>M2940/#REF!%</f>
        <v>#REF!</v>
      </c>
    </row>
    <row r="2941" spans="1:21" ht="41.4" hidden="1" x14ac:dyDescent="0.3">
      <c r="A2941" s="76"/>
      <c r="B2941" s="34" t="s">
        <v>215</v>
      </c>
      <c r="C2941" s="39" t="s">
        <v>290</v>
      </c>
      <c r="D2941" s="95"/>
      <c r="E2941" s="131">
        <f t="shared" si="428"/>
        <v>0</v>
      </c>
      <c r="F2941" s="95"/>
      <c r="G2941" s="95"/>
      <c r="H2941" s="95"/>
      <c r="I2941" s="131">
        <f t="shared" si="429"/>
        <v>0</v>
      </c>
      <c r="J2941" s="95"/>
      <c r="K2941" s="95"/>
      <c r="L2941" s="95"/>
      <c r="M2941" s="131">
        <f t="shared" si="430"/>
        <v>0</v>
      </c>
      <c r="N2941" s="95"/>
      <c r="O2941" s="95"/>
      <c r="P2941" s="95"/>
      <c r="Q2941" s="55" t="e">
        <f t="shared" si="431"/>
        <v>#DIV/0!</v>
      </c>
      <c r="R2941" s="55" t="e">
        <f t="shared" si="432"/>
        <v>#DIV/0!</v>
      </c>
      <c r="S2941" s="55" t="e">
        <f t="shared" si="433"/>
        <v>#DIV/0!</v>
      </c>
      <c r="T2941" s="55" t="e">
        <f t="shared" si="434"/>
        <v>#DIV/0!</v>
      </c>
      <c r="U2941" s="33" t="e">
        <f>M2941/#REF!%</f>
        <v>#REF!</v>
      </c>
    </row>
    <row r="2942" spans="1:21" ht="55.2" hidden="1" x14ac:dyDescent="0.3">
      <c r="A2942" s="76"/>
      <c r="B2942" s="34" t="s">
        <v>216</v>
      </c>
      <c r="C2942" s="39" t="s">
        <v>291</v>
      </c>
      <c r="D2942" s="95"/>
      <c r="E2942" s="131">
        <f t="shared" si="428"/>
        <v>0</v>
      </c>
      <c r="F2942" s="95"/>
      <c r="G2942" s="95"/>
      <c r="H2942" s="95"/>
      <c r="I2942" s="131">
        <f t="shared" si="429"/>
        <v>0</v>
      </c>
      <c r="J2942" s="95"/>
      <c r="K2942" s="95"/>
      <c r="L2942" s="95"/>
      <c r="M2942" s="131">
        <f t="shared" si="430"/>
        <v>0</v>
      </c>
      <c r="N2942" s="95"/>
      <c r="O2942" s="95"/>
      <c r="P2942" s="95"/>
      <c r="Q2942" s="55" t="e">
        <f t="shared" si="431"/>
        <v>#DIV/0!</v>
      </c>
      <c r="R2942" s="55" t="e">
        <f t="shared" si="432"/>
        <v>#DIV/0!</v>
      </c>
      <c r="S2942" s="55" t="e">
        <f t="shared" si="433"/>
        <v>#DIV/0!</v>
      </c>
      <c r="T2942" s="55" t="e">
        <f t="shared" si="434"/>
        <v>#DIV/0!</v>
      </c>
      <c r="U2942" s="33" t="e">
        <f>M2942/#REF!%</f>
        <v>#REF!</v>
      </c>
    </row>
    <row r="2943" spans="1:21" ht="27.6" hidden="1" x14ac:dyDescent="0.3">
      <c r="A2943" s="76"/>
      <c r="B2943" s="34" t="s">
        <v>217</v>
      </c>
      <c r="C2943" s="39" t="s">
        <v>292</v>
      </c>
      <c r="D2943" s="95"/>
      <c r="E2943" s="131">
        <f t="shared" si="428"/>
        <v>0</v>
      </c>
      <c r="F2943" s="95"/>
      <c r="G2943" s="95"/>
      <c r="H2943" s="95"/>
      <c r="I2943" s="131">
        <f t="shared" si="429"/>
        <v>0</v>
      </c>
      <c r="J2943" s="95"/>
      <c r="K2943" s="95"/>
      <c r="L2943" s="95"/>
      <c r="M2943" s="131">
        <f t="shared" si="430"/>
        <v>0</v>
      </c>
      <c r="N2943" s="95"/>
      <c r="O2943" s="95"/>
      <c r="P2943" s="95"/>
      <c r="Q2943" s="55" t="e">
        <f t="shared" si="431"/>
        <v>#DIV/0!</v>
      </c>
      <c r="R2943" s="55" t="e">
        <f t="shared" si="432"/>
        <v>#DIV/0!</v>
      </c>
      <c r="S2943" s="55" t="e">
        <f t="shared" si="433"/>
        <v>#DIV/0!</v>
      </c>
      <c r="T2943" s="55" t="e">
        <f t="shared" si="434"/>
        <v>#DIV/0!</v>
      </c>
      <c r="U2943" s="33" t="e">
        <f>M2943/#REF!%</f>
        <v>#REF!</v>
      </c>
    </row>
    <row r="2944" spans="1:21" ht="27.6" hidden="1" x14ac:dyDescent="0.3">
      <c r="A2944" s="76"/>
      <c r="B2944" s="34" t="s">
        <v>218</v>
      </c>
      <c r="C2944" s="39" t="s">
        <v>293</v>
      </c>
      <c r="D2944" s="95"/>
      <c r="E2944" s="131">
        <f t="shared" si="428"/>
        <v>0</v>
      </c>
      <c r="F2944" s="95"/>
      <c r="G2944" s="95"/>
      <c r="H2944" s="95"/>
      <c r="I2944" s="131">
        <f t="shared" si="429"/>
        <v>0</v>
      </c>
      <c r="J2944" s="95"/>
      <c r="K2944" s="95"/>
      <c r="L2944" s="95"/>
      <c r="M2944" s="131">
        <f t="shared" si="430"/>
        <v>0</v>
      </c>
      <c r="N2944" s="95"/>
      <c r="O2944" s="95"/>
      <c r="P2944" s="95"/>
      <c r="Q2944" s="55" t="e">
        <f t="shared" si="431"/>
        <v>#DIV/0!</v>
      </c>
      <c r="R2944" s="55" t="e">
        <f t="shared" si="432"/>
        <v>#DIV/0!</v>
      </c>
      <c r="S2944" s="55" t="e">
        <f t="shared" si="433"/>
        <v>#DIV/0!</v>
      </c>
      <c r="T2944" s="55" t="e">
        <f t="shared" si="434"/>
        <v>#DIV/0!</v>
      </c>
      <c r="U2944" s="33" t="e">
        <f>M2944/#REF!%</f>
        <v>#REF!</v>
      </c>
    </row>
    <row r="2945" spans="1:21" ht="27.6" hidden="1" x14ac:dyDescent="0.3">
      <c r="A2945" s="76"/>
      <c r="B2945" s="34" t="s">
        <v>219</v>
      </c>
      <c r="C2945" s="39" t="s">
        <v>294</v>
      </c>
      <c r="D2945" s="95"/>
      <c r="E2945" s="131">
        <f t="shared" si="428"/>
        <v>0</v>
      </c>
      <c r="F2945" s="95"/>
      <c r="G2945" s="95"/>
      <c r="H2945" s="95"/>
      <c r="I2945" s="131">
        <f t="shared" si="429"/>
        <v>0</v>
      </c>
      <c r="J2945" s="95"/>
      <c r="K2945" s="95"/>
      <c r="L2945" s="95"/>
      <c r="M2945" s="131">
        <f t="shared" si="430"/>
        <v>0</v>
      </c>
      <c r="N2945" s="95"/>
      <c r="O2945" s="95"/>
      <c r="P2945" s="95"/>
      <c r="Q2945" s="55" t="e">
        <f t="shared" si="431"/>
        <v>#DIV/0!</v>
      </c>
      <c r="R2945" s="55" t="e">
        <f t="shared" si="432"/>
        <v>#DIV/0!</v>
      </c>
      <c r="S2945" s="55" t="e">
        <f t="shared" si="433"/>
        <v>#DIV/0!</v>
      </c>
      <c r="T2945" s="55" t="e">
        <f t="shared" si="434"/>
        <v>#DIV/0!</v>
      </c>
      <c r="U2945" s="33" t="e">
        <f>M2945/#REF!%</f>
        <v>#REF!</v>
      </c>
    </row>
    <row r="2946" spans="1:21" ht="69" hidden="1" x14ac:dyDescent="0.3">
      <c r="A2946" s="76"/>
      <c r="B2946" s="34" t="s">
        <v>220</v>
      </c>
      <c r="C2946" s="39" t="s">
        <v>295</v>
      </c>
      <c r="D2946" s="95"/>
      <c r="E2946" s="131">
        <f t="shared" si="428"/>
        <v>0</v>
      </c>
      <c r="F2946" s="95"/>
      <c r="G2946" s="95"/>
      <c r="H2946" s="95"/>
      <c r="I2946" s="131">
        <f t="shared" si="429"/>
        <v>0</v>
      </c>
      <c r="J2946" s="95"/>
      <c r="K2946" s="95"/>
      <c r="L2946" s="95"/>
      <c r="M2946" s="131">
        <f t="shared" si="430"/>
        <v>0</v>
      </c>
      <c r="N2946" s="95"/>
      <c r="O2946" s="95"/>
      <c r="P2946" s="95"/>
      <c r="Q2946" s="55" t="e">
        <f t="shared" si="431"/>
        <v>#DIV/0!</v>
      </c>
      <c r="R2946" s="55" t="e">
        <f t="shared" si="432"/>
        <v>#DIV/0!</v>
      </c>
      <c r="S2946" s="55" t="e">
        <f t="shared" si="433"/>
        <v>#DIV/0!</v>
      </c>
      <c r="T2946" s="55" t="e">
        <f t="shared" si="434"/>
        <v>#DIV/0!</v>
      </c>
      <c r="U2946" s="33" t="e">
        <f>M2946/#REF!%</f>
        <v>#REF!</v>
      </c>
    </row>
    <row r="2947" spans="1:21" ht="27.6" hidden="1" x14ac:dyDescent="0.3">
      <c r="A2947" s="76"/>
      <c r="B2947" s="34" t="s">
        <v>221</v>
      </c>
      <c r="C2947" s="39" t="s">
        <v>296</v>
      </c>
      <c r="D2947" s="95"/>
      <c r="E2947" s="131">
        <f t="shared" si="428"/>
        <v>0</v>
      </c>
      <c r="F2947" s="95"/>
      <c r="G2947" s="95"/>
      <c r="H2947" s="95"/>
      <c r="I2947" s="131">
        <f t="shared" si="429"/>
        <v>0</v>
      </c>
      <c r="J2947" s="95"/>
      <c r="K2947" s="95"/>
      <c r="L2947" s="95"/>
      <c r="M2947" s="131">
        <f t="shared" si="430"/>
        <v>0</v>
      </c>
      <c r="N2947" s="95"/>
      <c r="O2947" s="95"/>
      <c r="P2947" s="95"/>
      <c r="Q2947" s="55" t="e">
        <f t="shared" si="431"/>
        <v>#DIV/0!</v>
      </c>
      <c r="R2947" s="55" t="e">
        <f t="shared" si="432"/>
        <v>#DIV/0!</v>
      </c>
      <c r="S2947" s="55" t="e">
        <f t="shared" si="433"/>
        <v>#DIV/0!</v>
      </c>
      <c r="T2947" s="55" t="e">
        <f t="shared" si="434"/>
        <v>#DIV/0!</v>
      </c>
      <c r="U2947" s="33" t="e">
        <f>M2947/#REF!%</f>
        <v>#REF!</v>
      </c>
    </row>
    <row r="2948" spans="1:21" ht="27.6" hidden="1" x14ac:dyDescent="0.3">
      <c r="A2948" s="76"/>
      <c r="B2948" s="34" t="s">
        <v>222</v>
      </c>
      <c r="C2948" s="38" t="s">
        <v>297</v>
      </c>
      <c r="D2948" s="95"/>
      <c r="E2948" s="131">
        <f t="shared" si="428"/>
        <v>0</v>
      </c>
      <c r="F2948" s="95"/>
      <c r="G2948" s="95"/>
      <c r="H2948" s="95"/>
      <c r="I2948" s="131">
        <f t="shared" si="429"/>
        <v>0</v>
      </c>
      <c r="J2948" s="95"/>
      <c r="K2948" s="95"/>
      <c r="L2948" s="95"/>
      <c r="M2948" s="131">
        <f t="shared" si="430"/>
        <v>0</v>
      </c>
      <c r="N2948" s="95"/>
      <c r="O2948" s="95"/>
      <c r="P2948" s="95"/>
      <c r="Q2948" s="55" t="e">
        <f t="shared" si="431"/>
        <v>#DIV/0!</v>
      </c>
      <c r="R2948" s="55" t="e">
        <f t="shared" si="432"/>
        <v>#DIV/0!</v>
      </c>
      <c r="S2948" s="55" t="e">
        <f t="shared" si="433"/>
        <v>#DIV/0!</v>
      </c>
      <c r="T2948" s="55" t="e">
        <f t="shared" si="434"/>
        <v>#DIV/0!</v>
      </c>
      <c r="U2948" s="33" t="e">
        <f>M2948/#REF!%</f>
        <v>#REF!</v>
      </c>
    </row>
    <row r="2949" spans="1:21" ht="13.8" hidden="1" x14ac:dyDescent="0.3">
      <c r="A2949" s="76"/>
      <c r="B2949" s="34" t="s">
        <v>223</v>
      </c>
      <c r="C2949" s="38" t="s">
        <v>298</v>
      </c>
      <c r="D2949" s="95"/>
      <c r="E2949" s="131">
        <f t="shared" si="428"/>
        <v>0</v>
      </c>
      <c r="F2949" s="95"/>
      <c r="G2949" s="95"/>
      <c r="H2949" s="95"/>
      <c r="I2949" s="131">
        <f t="shared" si="429"/>
        <v>0</v>
      </c>
      <c r="J2949" s="95"/>
      <c r="K2949" s="95"/>
      <c r="L2949" s="95"/>
      <c r="M2949" s="131">
        <f t="shared" si="430"/>
        <v>0</v>
      </c>
      <c r="N2949" s="95"/>
      <c r="O2949" s="95"/>
      <c r="P2949" s="95"/>
      <c r="Q2949" s="55" t="e">
        <f t="shared" si="431"/>
        <v>#DIV/0!</v>
      </c>
      <c r="R2949" s="55" t="e">
        <f t="shared" si="432"/>
        <v>#DIV/0!</v>
      </c>
      <c r="S2949" s="55" t="e">
        <f t="shared" si="433"/>
        <v>#DIV/0!</v>
      </c>
      <c r="T2949" s="55" t="e">
        <f t="shared" si="434"/>
        <v>#DIV/0!</v>
      </c>
      <c r="U2949" s="33" t="e">
        <f>M2949/#REF!%</f>
        <v>#REF!</v>
      </c>
    </row>
    <row r="2950" spans="1:21" ht="13.8" hidden="1" x14ac:dyDescent="0.3">
      <c r="A2950" s="76"/>
      <c r="B2950" s="34" t="s">
        <v>224</v>
      </c>
      <c r="C2950" s="38" t="s">
        <v>324</v>
      </c>
      <c r="D2950" s="95"/>
      <c r="E2950" s="131">
        <f t="shared" si="428"/>
        <v>0</v>
      </c>
      <c r="F2950" s="95"/>
      <c r="G2950" s="95"/>
      <c r="H2950" s="95"/>
      <c r="I2950" s="131">
        <f t="shared" si="429"/>
        <v>0</v>
      </c>
      <c r="J2950" s="95"/>
      <c r="K2950" s="95"/>
      <c r="L2950" s="95"/>
      <c r="M2950" s="131">
        <f t="shared" si="430"/>
        <v>0</v>
      </c>
      <c r="N2950" s="95"/>
      <c r="O2950" s="95"/>
      <c r="P2950" s="95"/>
      <c r="Q2950" s="55" t="e">
        <f t="shared" si="431"/>
        <v>#DIV/0!</v>
      </c>
      <c r="R2950" s="55" t="e">
        <f t="shared" si="432"/>
        <v>#DIV/0!</v>
      </c>
      <c r="S2950" s="55" t="e">
        <f t="shared" si="433"/>
        <v>#DIV/0!</v>
      </c>
      <c r="T2950" s="55" t="e">
        <f t="shared" si="434"/>
        <v>#DIV/0!</v>
      </c>
      <c r="U2950" s="33" t="e">
        <f>M2950/#REF!%</f>
        <v>#REF!</v>
      </c>
    </row>
    <row r="2951" spans="1:21" ht="55.2" hidden="1" x14ac:dyDescent="0.3">
      <c r="A2951" s="76"/>
      <c r="B2951" s="34" t="s">
        <v>225</v>
      </c>
      <c r="C2951" s="38" t="s">
        <v>325</v>
      </c>
      <c r="D2951" s="95"/>
      <c r="E2951" s="131">
        <f t="shared" si="428"/>
        <v>0</v>
      </c>
      <c r="F2951" s="95"/>
      <c r="G2951" s="95"/>
      <c r="H2951" s="95"/>
      <c r="I2951" s="131">
        <f t="shared" si="429"/>
        <v>0</v>
      </c>
      <c r="J2951" s="95"/>
      <c r="K2951" s="95"/>
      <c r="L2951" s="95"/>
      <c r="M2951" s="131">
        <f t="shared" si="430"/>
        <v>0</v>
      </c>
      <c r="N2951" s="95"/>
      <c r="O2951" s="95"/>
      <c r="P2951" s="95"/>
      <c r="Q2951" s="55" t="e">
        <f t="shared" si="431"/>
        <v>#DIV/0!</v>
      </c>
      <c r="R2951" s="55" t="e">
        <f t="shared" si="432"/>
        <v>#DIV/0!</v>
      </c>
      <c r="S2951" s="55" t="e">
        <f t="shared" si="433"/>
        <v>#DIV/0!</v>
      </c>
      <c r="T2951" s="55" t="e">
        <f t="shared" si="434"/>
        <v>#DIV/0!</v>
      </c>
      <c r="U2951" s="33" t="e">
        <f>M2951/#REF!%</f>
        <v>#REF!</v>
      </c>
    </row>
    <row r="2952" spans="1:21" ht="55.2" hidden="1" x14ac:dyDescent="0.3">
      <c r="A2952" s="76"/>
      <c r="B2952" s="34" t="s">
        <v>226</v>
      </c>
      <c r="C2952" s="38" t="s">
        <v>326</v>
      </c>
      <c r="D2952" s="95"/>
      <c r="E2952" s="131">
        <f t="shared" si="428"/>
        <v>0</v>
      </c>
      <c r="F2952" s="95"/>
      <c r="G2952" s="95"/>
      <c r="H2952" s="95"/>
      <c r="I2952" s="131">
        <f t="shared" si="429"/>
        <v>0</v>
      </c>
      <c r="J2952" s="95"/>
      <c r="K2952" s="95"/>
      <c r="L2952" s="95"/>
      <c r="M2952" s="131">
        <f t="shared" si="430"/>
        <v>0</v>
      </c>
      <c r="N2952" s="95"/>
      <c r="O2952" s="95"/>
      <c r="P2952" s="95"/>
      <c r="Q2952" s="55" t="e">
        <f t="shared" si="431"/>
        <v>#DIV/0!</v>
      </c>
      <c r="R2952" s="55" t="e">
        <f t="shared" si="432"/>
        <v>#DIV/0!</v>
      </c>
      <c r="S2952" s="55" t="e">
        <f t="shared" si="433"/>
        <v>#DIV/0!</v>
      </c>
      <c r="T2952" s="55" t="e">
        <f t="shared" si="434"/>
        <v>#DIV/0!</v>
      </c>
      <c r="U2952" s="33" t="e">
        <f>M2952/#REF!%</f>
        <v>#REF!</v>
      </c>
    </row>
    <row r="2953" spans="1:21" ht="41.4" hidden="1" x14ac:dyDescent="0.3">
      <c r="A2953" s="76"/>
      <c r="B2953" s="34" t="s">
        <v>227</v>
      </c>
      <c r="C2953" s="39" t="s">
        <v>327</v>
      </c>
      <c r="D2953" s="95"/>
      <c r="E2953" s="131">
        <f t="shared" si="428"/>
        <v>0</v>
      </c>
      <c r="F2953" s="95"/>
      <c r="G2953" s="95"/>
      <c r="H2953" s="95"/>
      <c r="I2953" s="131">
        <f t="shared" si="429"/>
        <v>0</v>
      </c>
      <c r="J2953" s="95"/>
      <c r="K2953" s="95"/>
      <c r="L2953" s="95"/>
      <c r="M2953" s="131">
        <f t="shared" si="430"/>
        <v>0</v>
      </c>
      <c r="N2953" s="95"/>
      <c r="O2953" s="95"/>
      <c r="P2953" s="95"/>
      <c r="Q2953" s="55" t="e">
        <f t="shared" si="431"/>
        <v>#DIV/0!</v>
      </c>
      <c r="R2953" s="55" t="e">
        <f t="shared" si="432"/>
        <v>#DIV/0!</v>
      </c>
      <c r="S2953" s="55" t="e">
        <f t="shared" si="433"/>
        <v>#DIV/0!</v>
      </c>
      <c r="T2953" s="55" t="e">
        <f t="shared" si="434"/>
        <v>#DIV/0!</v>
      </c>
      <c r="U2953" s="33" t="e">
        <f>M2953/#REF!%</f>
        <v>#REF!</v>
      </c>
    </row>
    <row r="2954" spans="1:21" ht="27.6" hidden="1" x14ac:dyDescent="0.3">
      <c r="A2954" s="76"/>
      <c r="B2954" s="34" t="s">
        <v>228</v>
      </c>
      <c r="C2954" s="39" t="s">
        <v>328</v>
      </c>
      <c r="D2954" s="95"/>
      <c r="E2954" s="131">
        <f t="shared" si="428"/>
        <v>0</v>
      </c>
      <c r="F2954" s="95"/>
      <c r="G2954" s="95"/>
      <c r="H2954" s="95"/>
      <c r="I2954" s="131">
        <f t="shared" si="429"/>
        <v>0</v>
      </c>
      <c r="J2954" s="95"/>
      <c r="K2954" s="95"/>
      <c r="L2954" s="95"/>
      <c r="M2954" s="131">
        <f t="shared" si="430"/>
        <v>0</v>
      </c>
      <c r="N2954" s="95"/>
      <c r="O2954" s="95"/>
      <c r="P2954" s="95"/>
      <c r="Q2954" s="55" t="e">
        <f t="shared" si="431"/>
        <v>#DIV/0!</v>
      </c>
      <c r="R2954" s="55" t="e">
        <f t="shared" si="432"/>
        <v>#DIV/0!</v>
      </c>
      <c r="S2954" s="55" t="e">
        <f t="shared" si="433"/>
        <v>#DIV/0!</v>
      </c>
      <c r="T2954" s="55" t="e">
        <f t="shared" si="434"/>
        <v>#DIV/0!</v>
      </c>
      <c r="U2954" s="33" t="e">
        <f>M2954/#REF!%</f>
        <v>#REF!</v>
      </c>
    </row>
    <row r="2955" spans="1:21" ht="27.6" hidden="1" x14ac:dyDescent="0.3">
      <c r="A2955" s="76"/>
      <c r="B2955" s="34" t="s">
        <v>229</v>
      </c>
      <c r="C2955" s="39" t="s">
        <v>329</v>
      </c>
      <c r="D2955" s="95"/>
      <c r="E2955" s="131">
        <f t="shared" si="428"/>
        <v>0</v>
      </c>
      <c r="F2955" s="95"/>
      <c r="G2955" s="95"/>
      <c r="H2955" s="95"/>
      <c r="I2955" s="131">
        <f t="shared" si="429"/>
        <v>0</v>
      </c>
      <c r="J2955" s="95"/>
      <c r="K2955" s="95"/>
      <c r="L2955" s="95"/>
      <c r="M2955" s="131">
        <f t="shared" si="430"/>
        <v>0</v>
      </c>
      <c r="N2955" s="95"/>
      <c r="O2955" s="95"/>
      <c r="P2955" s="95"/>
      <c r="Q2955" s="55" t="e">
        <f t="shared" si="431"/>
        <v>#DIV/0!</v>
      </c>
      <c r="R2955" s="55" t="e">
        <f t="shared" si="432"/>
        <v>#DIV/0!</v>
      </c>
      <c r="S2955" s="55" t="e">
        <f t="shared" si="433"/>
        <v>#DIV/0!</v>
      </c>
      <c r="T2955" s="55" t="e">
        <f t="shared" si="434"/>
        <v>#DIV/0!</v>
      </c>
      <c r="U2955" s="33" t="e">
        <f>M2955/#REF!%</f>
        <v>#REF!</v>
      </c>
    </row>
    <row r="2956" spans="1:21" ht="55.2" hidden="1" x14ac:dyDescent="0.3">
      <c r="A2956" s="76"/>
      <c r="B2956" s="34" t="s">
        <v>230</v>
      </c>
      <c r="C2956" s="39" t="s">
        <v>330</v>
      </c>
      <c r="D2956" s="95"/>
      <c r="E2956" s="131">
        <f t="shared" si="428"/>
        <v>0</v>
      </c>
      <c r="F2956" s="95"/>
      <c r="G2956" s="95"/>
      <c r="H2956" s="95"/>
      <c r="I2956" s="131">
        <f t="shared" si="429"/>
        <v>0</v>
      </c>
      <c r="J2956" s="95"/>
      <c r="K2956" s="95"/>
      <c r="L2956" s="95"/>
      <c r="M2956" s="131">
        <f t="shared" si="430"/>
        <v>0</v>
      </c>
      <c r="N2956" s="95"/>
      <c r="O2956" s="95"/>
      <c r="P2956" s="95"/>
      <c r="Q2956" s="55" t="e">
        <f t="shared" si="431"/>
        <v>#DIV/0!</v>
      </c>
      <c r="R2956" s="55" t="e">
        <f t="shared" si="432"/>
        <v>#DIV/0!</v>
      </c>
      <c r="S2956" s="55" t="e">
        <f t="shared" si="433"/>
        <v>#DIV/0!</v>
      </c>
      <c r="T2956" s="55" t="e">
        <f t="shared" si="434"/>
        <v>#DIV/0!</v>
      </c>
      <c r="U2956" s="33" t="e">
        <f>M2956/#REF!%</f>
        <v>#REF!</v>
      </c>
    </row>
    <row r="2957" spans="1:21" ht="55.2" hidden="1" x14ac:dyDescent="0.3">
      <c r="A2957" s="76"/>
      <c r="B2957" s="34" t="s">
        <v>231</v>
      </c>
      <c r="C2957" s="39" t="s">
        <v>331</v>
      </c>
      <c r="D2957" s="95"/>
      <c r="E2957" s="131">
        <f t="shared" si="428"/>
        <v>0</v>
      </c>
      <c r="F2957" s="95"/>
      <c r="G2957" s="95"/>
      <c r="H2957" s="95"/>
      <c r="I2957" s="131">
        <f t="shared" si="429"/>
        <v>0</v>
      </c>
      <c r="J2957" s="95"/>
      <c r="K2957" s="95"/>
      <c r="L2957" s="95"/>
      <c r="M2957" s="131">
        <f t="shared" si="430"/>
        <v>0</v>
      </c>
      <c r="N2957" s="95"/>
      <c r="O2957" s="95"/>
      <c r="P2957" s="95"/>
      <c r="Q2957" s="55" t="e">
        <f t="shared" si="431"/>
        <v>#DIV/0!</v>
      </c>
      <c r="R2957" s="55" t="e">
        <f t="shared" si="432"/>
        <v>#DIV/0!</v>
      </c>
      <c r="S2957" s="55" t="e">
        <f t="shared" si="433"/>
        <v>#DIV/0!</v>
      </c>
      <c r="T2957" s="55" t="e">
        <f t="shared" si="434"/>
        <v>#DIV/0!</v>
      </c>
      <c r="U2957" s="33" t="e">
        <f>M2957/#REF!%</f>
        <v>#REF!</v>
      </c>
    </row>
    <row r="2958" spans="1:21" ht="82.8" hidden="1" x14ac:dyDescent="0.3">
      <c r="A2958" s="76"/>
      <c r="B2958" s="34" t="s">
        <v>232</v>
      </c>
      <c r="C2958" s="39" t="s">
        <v>332</v>
      </c>
      <c r="D2958" s="95"/>
      <c r="E2958" s="131">
        <f t="shared" si="428"/>
        <v>0</v>
      </c>
      <c r="F2958" s="95"/>
      <c r="G2958" s="95"/>
      <c r="H2958" s="95"/>
      <c r="I2958" s="131">
        <f t="shared" si="429"/>
        <v>0</v>
      </c>
      <c r="J2958" s="95"/>
      <c r="K2958" s="95"/>
      <c r="L2958" s="95"/>
      <c r="M2958" s="131">
        <f t="shared" si="430"/>
        <v>0</v>
      </c>
      <c r="N2958" s="95"/>
      <c r="O2958" s="95"/>
      <c r="P2958" s="95"/>
      <c r="Q2958" s="55" t="e">
        <f t="shared" si="431"/>
        <v>#DIV/0!</v>
      </c>
      <c r="R2958" s="55" t="e">
        <f t="shared" si="432"/>
        <v>#DIV/0!</v>
      </c>
      <c r="S2958" s="55" t="e">
        <f t="shared" si="433"/>
        <v>#DIV/0!</v>
      </c>
      <c r="T2958" s="55" t="e">
        <f t="shared" si="434"/>
        <v>#DIV/0!</v>
      </c>
      <c r="U2958" s="33" t="e">
        <f>M2958/#REF!%</f>
        <v>#REF!</v>
      </c>
    </row>
    <row r="2959" spans="1:21" ht="41.4" hidden="1" x14ac:dyDescent="0.3">
      <c r="A2959" s="76"/>
      <c r="B2959" s="34" t="s">
        <v>233</v>
      </c>
      <c r="C2959" s="38" t="s">
        <v>333</v>
      </c>
      <c r="D2959" s="95"/>
      <c r="E2959" s="131">
        <f t="shared" si="428"/>
        <v>0</v>
      </c>
      <c r="F2959" s="95"/>
      <c r="G2959" s="95"/>
      <c r="H2959" s="95"/>
      <c r="I2959" s="131">
        <f t="shared" si="429"/>
        <v>0</v>
      </c>
      <c r="J2959" s="95"/>
      <c r="K2959" s="95"/>
      <c r="L2959" s="95"/>
      <c r="M2959" s="131">
        <f t="shared" si="430"/>
        <v>0</v>
      </c>
      <c r="N2959" s="95"/>
      <c r="O2959" s="95"/>
      <c r="P2959" s="95"/>
      <c r="Q2959" s="55" t="e">
        <f t="shared" si="431"/>
        <v>#DIV/0!</v>
      </c>
      <c r="R2959" s="55" t="e">
        <f t="shared" si="432"/>
        <v>#DIV/0!</v>
      </c>
      <c r="S2959" s="55" t="e">
        <f t="shared" si="433"/>
        <v>#DIV/0!</v>
      </c>
      <c r="T2959" s="55" t="e">
        <f t="shared" si="434"/>
        <v>#DIV/0!</v>
      </c>
      <c r="U2959" s="33" t="e">
        <f>M2959/#REF!%</f>
        <v>#REF!</v>
      </c>
    </row>
    <row r="2960" spans="1:21" ht="41.4" hidden="1" x14ac:dyDescent="0.3">
      <c r="A2960" s="76"/>
      <c r="B2960" s="34" t="s">
        <v>234</v>
      </c>
      <c r="C2960" s="38" t="s">
        <v>334</v>
      </c>
      <c r="D2960" s="95"/>
      <c r="E2960" s="131">
        <f t="shared" si="428"/>
        <v>0</v>
      </c>
      <c r="F2960" s="95"/>
      <c r="G2960" s="95"/>
      <c r="H2960" s="95"/>
      <c r="I2960" s="131">
        <f t="shared" si="429"/>
        <v>0</v>
      </c>
      <c r="J2960" s="95"/>
      <c r="K2960" s="95"/>
      <c r="L2960" s="95"/>
      <c r="M2960" s="131">
        <f t="shared" si="430"/>
        <v>0</v>
      </c>
      <c r="N2960" s="95"/>
      <c r="O2960" s="95"/>
      <c r="P2960" s="95"/>
      <c r="Q2960" s="55" t="e">
        <f t="shared" si="431"/>
        <v>#DIV/0!</v>
      </c>
      <c r="R2960" s="55" t="e">
        <f t="shared" si="432"/>
        <v>#DIV/0!</v>
      </c>
      <c r="S2960" s="55" t="e">
        <f t="shared" si="433"/>
        <v>#DIV/0!</v>
      </c>
      <c r="T2960" s="55" t="e">
        <f t="shared" si="434"/>
        <v>#DIV/0!</v>
      </c>
      <c r="U2960" s="33" t="e">
        <f>M2960/#REF!%</f>
        <v>#REF!</v>
      </c>
    </row>
    <row r="2961" spans="1:21" ht="27.6" hidden="1" x14ac:dyDescent="0.3">
      <c r="A2961" s="76"/>
      <c r="B2961" s="34" t="s">
        <v>235</v>
      </c>
      <c r="C2961" s="39" t="s">
        <v>335</v>
      </c>
      <c r="D2961" s="95"/>
      <c r="E2961" s="131">
        <f t="shared" si="428"/>
        <v>0</v>
      </c>
      <c r="F2961" s="95"/>
      <c r="G2961" s="95"/>
      <c r="H2961" s="95"/>
      <c r="I2961" s="131">
        <f t="shared" si="429"/>
        <v>0</v>
      </c>
      <c r="J2961" s="95"/>
      <c r="K2961" s="95"/>
      <c r="L2961" s="95"/>
      <c r="M2961" s="131">
        <f t="shared" si="430"/>
        <v>0</v>
      </c>
      <c r="N2961" s="95"/>
      <c r="O2961" s="95"/>
      <c r="P2961" s="95"/>
      <c r="Q2961" s="55" t="e">
        <f t="shared" si="431"/>
        <v>#DIV/0!</v>
      </c>
      <c r="R2961" s="55" t="e">
        <f t="shared" si="432"/>
        <v>#DIV/0!</v>
      </c>
      <c r="S2961" s="55" t="e">
        <f t="shared" si="433"/>
        <v>#DIV/0!</v>
      </c>
      <c r="T2961" s="55" t="e">
        <f t="shared" si="434"/>
        <v>#DIV/0!</v>
      </c>
      <c r="U2961" s="33" t="e">
        <f>M2961/#REF!%</f>
        <v>#REF!</v>
      </c>
    </row>
    <row r="2962" spans="1:21" ht="55.2" hidden="1" x14ac:dyDescent="0.3">
      <c r="A2962" s="76"/>
      <c r="B2962" s="34" t="s">
        <v>236</v>
      </c>
      <c r="C2962" s="39" t="s">
        <v>336</v>
      </c>
      <c r="D2962" s="95"/>
      <c r="E2962" s="131">
        <f t="shared" si="428"/>
        <v>0</v>
      </c>
      <c r="F2962" s="95"/>
      <c r="G2962" s="95"/>
      <c r="H2962" s="95"/>
      <c r="I2962" s="131">
        <f t="shared" si="429"/>
        <v>0</v>
      </c>
      <c r="J2962" s="95"/>
      <c r="K2962" s="95"/>
      <c r="L2962" s="95"/>
      <c r="M2962" s="131">
        <f t="shared" si="430"/>
        <v>0</v>
      </c>
      <c r="N2962" s="95"/>
      <c r="O2962" s="95"/>
      <c r="P2962" s="95"/>
      <c r="Q2962" s="55" t="e">
        <f t="shared" si="431"/>
        <v>#DIV/0!</v>
      </c>
      <c r="R2962" s="55" t="e">
        <f t="shared" si="432"/>
        <v>#DIV/0!</v>
      </c>
      <c r="S2962" s="55" t="e">
        <f t="shared" si="433"/>
        <v>#DIV/0!</v>
      </c>
      <c r="T2962" s="55" t="e">
        <f t="shared" si="434"/>
        <v>#DIV/0!</v>
      </c>
      <c r="U2962" s="33" t="e">
        <f>M2962/#REF!%</f>
        <v>#REF!</v>
      </c>
    </row>
    <row r="2963" spans="1:21" ht="27.6" hidden="1" x14ac:dyDescent="0.3">
      <c r="A2963" s="76"/>
      <c r="B2963" s="34" t="s">
        <v>237</v>
      </c>
      <c r="C2963" s="39" t="s">
        <v>337</v>
      </c>
      <c r="D2963" s="95"/>
      <c r="E2963" s="131">
        <f t="shared" si="428"/>
        <v>0</v>
      </c>
      <c r="F2963" s="95"/>
      <c r="G2963" s="95"/>
      <c r="H2963" s="95"/>
      <c r="I2963" s="131">
        <f t="shared" si="429"/>
        <v>0</v>
      </c>
      <c r="J2963" s="95"/>
      <c r="K2963" s="95"/>
      <c r="L2963" s="95"/>
      <c r="M2963" s="131">
        <f t="shared" si="430"/>
        <v>0</v>
      </c>
      <c r="N2963" s="95"/>
      <c r="O2963" s="95"/>
      <c r="P2963" s="95"/>
      <c r="Q2963" s="55" t="e">
        <f t="shared" si="431"/>
        <v>#DIV/0!</v>
      </c>
      <c r="R2963" s="55" t="e">
        <f t="shared" si="432"/>
        <v>#DIV/0!</v>
      </c>
      <c r="S2963" s="55" t="e">
        <f t="shared" si="433"/>
        <v>#DIV/0!</v>
      </c>
      <c r="T2963" s="55" t="e">
        <f t="shared" si="434"/>
        <v>#DIV/0!</v>
      </c>
      <c r="U2963" s="33" t="e">
        <f>M2963/#REF!%</f>
        <v>#REF!</v>
      </c>
    </row>
    <row r="2964" spans="1:21" ht="82.8" hidden="1" x14ac:dyDescent="0.3">
      <c r="A2964" s="76"/>
      <c r="B2964" s="34" t="s">
        <v>238</v>
      </c>
      <c r="C2964" s="39" t="s">
        <v>338</v>
      </c>
      <c r="D2964" s="95"/>
      <c r="E2964" s="131">
        <f t="shared" si="428"/>
        <v>0</v>
      </c>
      <c r="F2964" s="95"/>
      <c r="G2964" s="95"/>
      <c r="H2964" s="95"/>
      <c r="I2964" s="131">
        <f t="shared" si="429"/>
        <v>0</v>
      </c>
      <c r="J2964" s="95"/>
      <c r="K2964" s="95"/>
      <c r="L2964" s="95"/>
      <c r="M2964" s="131">
        <f t="shared" si="430"/>
        <v>0</v>
      </c>
      <c r="N2964" s="95"/>
      <c r="O2964" s="95"/>
      <c r="P2964" s="95"/>
      <c r="Q2964" s="55" t="e">
        <f t="shared" si="431"/>
        <v>#DIV/0!</v>
      </c>
      <c r="R2964" s="55" t="e">
        <f t="shared" si="432"/>
        <v>#DIV/0!</v>
      </c>
      <c r="S2964" s="55" t="e">
        <f t="shared" si="433"/>
        <v>#DIV/0!</v>
      </c>
      <c r="T2964" s="55" t="e">
        <f t="shared" si="434"/>
        <v>#DIV/0!</v>
      </c>
      <c r="U2964" s="33" t="e">
        <f>M2964/#REF!%</f>
        <v>#REF!</v>
      </c>
    </row>
    <row r="2965" spans="1:21" ht="27.6" hidden="1" x14ac:dyDescent="0.3">
      <c r="A2965" s="76"/>
      <c r="B2965" s="34" t="s">
        <v>239</v>
      </c>
      <c r="C2965" s="39" t="s">
        <v>339</v>
      </c>
      <c r="D2965" s="95"/>
      <c r="E2965" s="131">
        <f t="shared" si="428"/>
        <v>0</v>
      </c>
      <c r="F2965" s="95"/>
      <c r="G2965" s="95"/>
      <c r="H2965" s="95"/>
      <c r="I2965" s="131">
        <f t="shared" si="429"/>
        <v>0</v>
      </c>
      <c r="J2965" s="95"/>
      <c r="K2965" s="95"/>
      <c r="L2965" s="95"/>
      <c r="M2965" s="131">
        <f t="shared" si="430"/>
        <v>0</v>
      </c>
      <c r="N2965" s="95"/>
      <c r="O2965" s="95"/>
      <c r="P2965" s="95"/>
      <c r="Q2965" s="55" t="e">
        <f t="shared" si="431"/>
        <v>#DIV/0!</v>
      </c>
      <c r="R2965" s="55" t="e">
        <f t="shared" si="432"/>
        <v>#DIV/0!</v>
      </c>
      <c r="S2965" s="55" t="e">
        <f t="shared" si="433"/>
        <v>#DIV/0!</v>
      </c>
      <c r="T2965" s="55" t="e">
        <f t="shared" si="434"/>
        <v>#DIV/0!</v>
      </c>
      <c r="U2965" s="33" t="e">
        <f>M2965/#REF!%</f>
        <v>#REF!</v>
      </c>
    </row>
    <row r="2966" spans="1:21" ht="82.8" hidden="1" x14ac:dyDescent="0.3">
      <c r="A2966" s="76"/>
      <c r="B2966" s="34" t="s">
        <v>240</v>
      </c>
      <c r="C2966" s="39" t="s">
        <v>340</v>
      </c>
      <c r="D2966" s="95"/>
      <c r="E2966" s="131">
        <f t="shared" si="428"/>
        <v>0</v>
      </c>
      <c r="F2966" s="95"/>
      <c r="G2966" s="95"/>
      <c r="H2966" s="95"/>
      <c r="I2966" s="131">
        <f t="shared" si="429"/>
        <v>0</v>
      </c>
      <c r="J2966" s="95"/>
      <c r="K2966" s="95"/>
      <c r="L2966" s="95"/>
      <c r="M2966" s="131">
        <f t="shared" si="430"/>
        <v>0</v>
      </c>
      <c r="N2966" s="95"/>
      <c r="O2966" s="95"/>
      <c r="P2966" s="95"/>
      <c r="Q2966" s="55" t="e">
        <f t="shared" si="431"/>
        <v>#DIV/0!</v>
      </c>
      <c r="R2966" s="55" t="e">
        <f t="shared" si="432"/>
        <v>#DIV/0!</v>
      </c>
      <c r="S2966" s="55" t="e">
        <f t="shared" si="433"/>
        <v>#DIV/0!</v>
      </c>
      <c r="T2966" s="55" t="e">
        <f t="shared" si="434"/>
        <v>#DIV/0!</v>
      </c>
      <c r="U2966" s="33" t="e">
        <f>M2966/#REF!%</f>
        <v>#REF!</v>
      </c>
    </row>
    <row r="2967" spans="1:21" ht="27.6" hidden="1" x14ac:dyDescent="0.3">
      <c r="A2967" s="76"/>
      <c r="B2967" s="34" t="s">
        <v>241</v>
      </c>
      <c r="C2967" s="39" t="s">
        <v>341</v>
      </c>
      <c r="D2967" s="95"/>
      <c r="E2967" s="131">
        <f t="shared" si="428"/>
        <v>0</v>
      </c>
      <c r="F2967" s="95"/>
      <c r="G2967" s="95"/>
      <c r="H2967" s="95"/>
      <c r="I2967" s="131">
        <f t="shared" si="429"/>
        <v>0</v>
      </c>
      <c r="J2967" s="95"/>
      <c r="K2967" s="95"/>
      <c r="L2967" s="95"/>
      <c r="M2967" s="131">
        <f t="shared" si="430"/>
        <v>0</v>
      </c>
      <c r="N2967" s="95"/>
      <c r="O2967" s="95"/>
      <c r="P2967" s="95"/>
      <c r="Q2967" s="55" t="e">
        <f t="shared" si="431"/>
        <v>#DIV/0!</v>
      </c>
      <c r="R2967" s="55" t="e">
        <f t="shared" si="432"/>
        <v>#DIV/0!</v>
      </c>
      <c r="S2967" s="55" t="e">
        <f t="shared" si="433"/>
        <v>#DIV/0!</v>
      </c>
      <c r="T2967" s="55" t="e">
        <f t="shared" si="434"/>
        <v>#DIV/0!</v>
      </c>
      <c r="U2967" s="33" t="e">
        <f>M2967/#REF!%</f>
        <v>#REF!</v>
      </c>
    </row>
    <row r="2968" spans="1:21" ht="27.6" hidden="1" x14ac:dyDescent="0.3">
      <c r="A2968" s="76"/>
      <c r="B2968" s="34" t="s">
        <v>242</v>
      </c>
      <c r="C2968" s="39" t="s">
        <v>342</v>
      </c>
      <c r="D2968" s="95"/>
      <c r="E2968" s="131">
        <f t="shared" si="428"/>
        <v>0</v>
      </c>
      <c r="F2968" s="95"/>
      <c r="G2968" s="95"/>
      <c r="H2968" s="95"/>
      <c r="I2968" s="131">
        <f t="shared" si="429"/>
        <v>0</v>
      </c>
      <c r="J2968" s="95"/>
      <c r="K2968" s="95"/>
      <c r="L2968" s="95"/>
      <c r="M2968" s="131">
        <f t="shared" si="430"/>
        <v>0</v>
      </c>
      <c r="N2968" s="95"/>
      <c r="O2968" s="95"/>
      <c r="P2968" s="95"/>
      <c r="Q2968" s="55" t="e">
        <f t="shared" si="431"/>
        <v>#DIV/0!</v>
      </c>
      <c r="R2968" s="55" t="e">
        <f t="shared" si="432"/>
        <v>#DIV/0!</v>
      </c>
      <c r="S2968" s="55" t="e">
        <f t="shared" si="433"/>
        <v>#DIV/0!</v>
      </c>
      <c r="T2968" s="55" t="e">
        <f t="shared" si="434"/>
        <v>#DIV/0!</v>
      </c>
      <c r="U2968" s="33" t="e">
        <f>M2968/#REF!%</f>
        <v>#REF!</v>
      </c>
    </row>
    <row r="2969" spans="1:21" ht="27.6" hidden="1" x14ac:dyDescent="0.3">
      <c r="A2969" s="76"/>
      <c r="B2969" s="34" t="s">
        <v>243</v>
      </c>
      <c r="C2969" s="39" t="s">
        <v>343</v>
      </c>
      <c r="D2969" s="95"/>
      <c r="E2969" s="131">
        <f t="shared" si="428"/>
        <v>0</v>
      </c>
      <c r="F2969" s="95"/>
      <c r="G2969" s="95"/>
      <c r="H2969" s="95"/>
      <c r="I2969" s="131">
        <f t="shared" si="429"/>
        <v>0</v>
      </c>
      <c r="J2969" s="95"/>
      <c r="K2969" s="95"/>
      <c r="L2969" s="95"/>
      <c r="M2969" s="131">
        <f t="shared" si="430"/>
        <v>0</v>
      </c>
      <c r="N2969" s="95"/>
      <c r="O2969" s="95"/>
      <c r="P2969" s="95"/>
      <c r="Q2969" s="55" t="e">
        <f t="shared" si="431"/>
        <v>#DIV/0!</v>
      </c>
      <c r="R2969" s="55" t="e">
        <f t="shared" si="432"/>
        <v>#DIV/0!</v>
      </c>
      <c r="S2969" s="55" t="e">
        <f t="shared" si="433"/>
        <v>#DIV/0!</v>
      </c>
      <c r="T2969" s="55" t="e">
        <f t="shared" si="434"/>
        <v>#DIV/0!</v>
      </c>
      <c r="U2969" s="33" t="e">
        <f>M2969/#REF!%</f>
        <v>#REF!</v>
      </c>
    </row>
    <row r="2970" spans="1:21" ht="27.6" hidden="1" x14ac:dyDescent="0.3">
      <c r="A2970" s="76"/>
      <c r="B2970" s="34" t="s">
        <v>244</v>
      </c>
      <c r="C2970" s="39" t="s">
        <v>344</v>
      </c>
      <c r="D2970" s="95"/>
      <c r="E2970" s="131">
        <f t="shared" si="428"/>
        <v>0</v>
      </c>
      <c r="F2970" s="95"/>
      <c r="G2970" s="95"/>
      <c r="H2970" s="95"/>
      <c r="I2970" s="131">
        <f t="shared" si="429"/>
        <v>0</v>
      </c>
      <c r="J2970" s="95"/>
      <c r="K2970" s="95"/>
      <c r="L2970" s="95"/>
      <c r="M2970" s="131">
        <f t="shared" si="430"/>
        <v>0</v>
      </c>
      <c r="N2970" s="95"/>
      <c r="O2970" s="95"/>
      <c r="P2970" s="95"/>
      <c r="Q2970" s="55" t="e">
        <f t="shared" si="431"/>
        <v>#DIV/0!</v>
      </c>
      <c r="R2970" s="55" t="e">
        <f t="shared" si="432"/>
        <v>#DIV/0!</v>
      </c>
      <c r="S2970" s="55" t="e">
        <f t="shared" si="433"/>
        <v>#DIV/0!</v>
      </c>
      <c r="T2970" s="55" t="e">
        <f t="shared" si="434"/>
        <v>#DIV/0!</v>
      </c>
      <c r="U2970" s="33" t="e">
        <f>M2970/#REF!%</f>
        <v>#REF!</v>
      </c>
    </row>
    <row r="2971" spans="1:21" ht="27.6" hidden="1" x14ac:dyDescent="0.3">
      <c r="A2971" s="76"/>
      <c r="B2971" s="34" t="s">
        <v>245</v>
      </c>
      <c r="C2971" s="39" t="s">
        <v>345</v>
      </c>
      <c r="D2971" s="95"/>
      <c r="E2971" s="131">
        <f t="shared" si="428"/>
        <v>0</v>
      </c>
      <c r="F2971" s="95"/>
      <c r="G2971" s="95"/>
      <c r="H2971" s="95"/>
      <c r="I2971" s="131">
        <f t="shared" si="429"/>
        <v>0</v>
      </c>
      <c r="J2971" s="95"/>
      <c r="K2971" s="95"/>
      <c r="L2971" s="95"/>
      <c r="M2971" s="131">
        <f t="shared" si="430"/>
        <v>0</v>
      </c>
      <c r="N2971" s="95"/>
      <c r="O2971" s="95"/>
      <c r="P2971" s="95"/>
      <c r="Q2971" s="55" t="e">
        <f t="shared" si="431"/>
        <v>#DIV/0!</v>
      </c>
      <c r="R2971" s="55" t="e">
        <f t="shared" si="432"/>
        <v>#DIV/0!</v>
      </c>
      <c r="S2971" s="55" t="e">
        <f t="shared" si="433"/>
        <v>#DIV/0!</v>
      </c>
      <c r="T2971" s="55" t="e">
        <f t="shared" si="434"/>
        <v>#DIV/0!</v>
      </c>
      <c r="U2971" s="33" t="e">
        <f>M2971/#REF!%</f>
        <v>#REF!</v>
      </c>
    </row>
    <row r="2972" spans="1:21" ht="69" hidden="1" x14ac:dyDescent="0.3">
      <c r="A2972" s="76"/>
      <c r="B2972" s="34" t="s">
        <v>246</v>
      </c>
      <c r="C2972" s="39" t="s">
        <v>346</v>
      </c>
      <c r="D2972" s="95"/>
      <c r="E2972" s="131">
        <f t="shared" si="428"/>
        <v>0</v>
      </c>
      <c r="F2972" s="95"/>
      <c r="G2972" s="95"/>
      <c r="H2972" s="95"/>
      <c r="I2972" s="131">
        <f t="shared" si="429"/>
        <v>0</v>
      </c>
      <c r="J2972" s="95"/>
      <c r="K2972" s="95"/>
      <c r="L2972" s="95"/>
      <c r="M2972" s="131">
        <f t="shared" si="430"/>
        <v>0</v>
      </c>
      <c r="N2972" s="95"/>
      <c r="O2972" s="95"/>
      <c r="P2972" s="95"/>
      <c r="Q2972" s="55" t="e">
        <f t="shared" si="431"/>
        <v>#DIV/0!</v>
      </c>
      <c r="R2972" s="55" t="e">
        <f t="shared" si="432"/>
        <v>#DIV/0!</v>
      </c>
      <c r="S2972" s="55" t="e">
        <f t="shared" si="433"/>
        <v>#DIV/0!</v>
      </c>
      <c r="T2972" s="55" t="e">
        <f t="shared" si="434"/>
        <v>#DIV/0!</v>
      </c>
      <c r="U2972" s="33" t="e">
        <f>M2972/#REF!%</f>
        <v>#REF!</v>
      </c>
    </row>
    <row r="2973" spans="1:21" ht="13.8" x14ac:dyDescent="0.3">
      <c r="A2973" s="76"/>
      <c r="B2973" s="34" t="s">
        <v>247</v>
      </c>
      <c r="C2973" s="37" t="s">
        <v>44</v>
      </c>
      <c r="D2973" s="95"/>
      <c r="E2973" s="131">
        <f t="shared" si="428"/>
        <v>4.96</v>
      </c>
      <c r="F2973" s="95">
        <v>4.96</v>
      </c>
      <c r="G2973" s="95"/>
      <c r="H2973" s="95"/>
      <c r="I2973" s="131">
        <f t="shared" si="429"/>
        <v>4.96</v>
      </c>
      <c r="J2973" s="95">
        <v>4.96</v>
      </c>
      <c r="K2973" s="95"/>
      <c r="L2973" s="95"/>
      <c r="M2973" s="131">
        <f t="shared" si="430"/>
        <v>0</v>
      </c>
      <c r="N2973" s="95"/>
      <c r="O2973" s="95"/>
      <c r="P2973" s="95"/>
      <c r="Q2973" s="55">
        <f t="shared" si="431"/>
        <v>0</v>
      </c>
      <c r="R2973" s="55">
        <f t="shared" si="432"/>
        <v>0</v>
      </c>
      <c r="S2973" s="55" t="e">
        <f t="shared" si="433"/>
        <v>#DIV/0!</v>
      </c>
      <c r="T2973" s="55" t="e">
        <f t="shared" si="434"/>
        <v>#DIV/0!</v>
      </c>
      <c r="U2973" s="33" t="e">
        <f>M2973/#REF!%</f>
        <v>#REF!</v>
      </c>
    </row>
    <row r="2974" spans="1:21" ht="13.8" x14ac:dyDescent="0.3">
      <c r="A2974" s="76"/>
      <c r="B2974" s="34" t="s">
        <v>261</v>
      </c>
      <c r="C2974" s="37" t="s">
        <v>46</v>
      </c>
      <c r="D2974" s="95"/>
      <c r="E2974" s="131">
        <f t="shared" ref="E2974:E3037" si="435">F2974+G2974</f>
        <v>19.415299999999998</v>
      </c>
      <c r="F2974" s="95">
        <v>19.415299999999998</v>
      </c>
      <c r="G2974" s="95"/>
      <c r="H2974" s="95"/>
      <c r="I2974" s="131">
        <f t="shared" ref="I2974:I3037" si="436">J2974+K2974</f>
        <v>19.415299999999998</v>
      </c>
      <c r="J2974" s="95">
        <v>19.415299999999998</v>
      </c>
      <c r="K2974" s="95"/>
      <c r="L2974" s="95"/>
      <c r="M2974" s="131">
        <f t="shared" ref="M2974:M3037" si="437">N2974+O2974</f>
        <v>19.4129</v>
      </c>
      <c r="N2974" s="95">
        <v>19.4129</v>
      </c>
      <c r="O2974" s="95"/>
      <c r="P2974" s="95"/>
      <c r="Q2974" s="55">
        <f t="shared" ref="Q2974:Q3037" si="438">M2974/I2974*100</f>
        <v>99.987638614906814</v>
      </c>
      <c r="R2974" s="55">
        <f t="shared" ref="R2974:R3037" si="439">N2974/J2974*100</f>
        <v>99.987638614906814</v>
      </c>
      <c r="S2974" s="55" t="e">
        <f t="shared" ref="S2974:S3037" si="440">O2974/K2974*100</f>
        <v>#DIV/0!</v>
      </c>
      <c r="T2974" s="55" t="e">
        <f t="shared" ref="T2974:T3037" si="441">P2974/L2974*100</f>
        <v>#DIV/0!</v>
      </c>
      <c r="U2974" s="33" t="e">
        <f>M2974/#REF!%</f>
        <v>#REF!</v>
      </c>
    </row>
    <row r="2975" spans="1:21" ht="41.4" hidden="1" x14ac:dyDescent="0.3">
      <c r="A2975" s="76"/>
      <c r="B2975" s="34" t="s">
        <v>262</v>
      </c>
      <c r="C2975" s="38" t="s">
        <v>355</v>
      </c>
      <c r="D2975" s="95"/>
      <c r="E2975" s="93">
        <f t="shared" si="435"/>
        <v>0</v>
      </c>
      <c r="F2975" s="95"/>
      <c r="G2975" s="95"/>
      <c r="H2975" s="95"/>
      <c r="I2975" s="93">
        <f t="shared" si="436"/>
        <v>0</v>
      </c>
      <c r="J2975" s="95"/>
      <c r="K2975" s="95"/>
      <c r="L2975" s="95"/>
      <c r="M2975" s="93">
        <f t="shared" si="437"/>
        <v>0</v>
      </c>
      <c r="N2975" s="95"/>
      <c r="O2975" s="95"/>
      <c r="P2975" s="95"/>
      <c r="Q2975" s="55" t="e">
        <f t="shared" si="438"/>
        <v>#DIV/0!</v>
      </c>
      <c r="R2975" s="55" t="e">
        <f t="shared" si="439"/>
        <v>#DIV/0!</v>
      </c>
      <c r="S2975" s="55" t="e">
        <f t="shared" si="440"/>
        <v>#DIV/0!</v>
      </c>
      <c r="T2975" s="55" t="e">
        <f t="shared" si="441"/>
        <v>#DIV/0!</v>
      </c>
      <c r="U2975" s="33" t="e">
        <f>M2975/#REF!%</f>
        <v>#REF!</v>
      </c>
    </row>
    <row r="2976" spans="1:21" ht="13.8" hidden="1" x14ac:dyDescent="0.3">
      <c r="A2976" s="76"/>
      <c r="B2976" s="34" t="s">
        <v>263</v>
      </c>
      <c r="C2976" s="38" t="s">
        <v>356</v>
      </c>
      <c r="D2976" s="95"/>
      <c r="E2976" s="93">
        <f t="shared" si="435"/>
        <v>0</v>
      </c>
      <c r="F2976" s="95"/>
      <c r="G2976" s="95"/>
      <c r="H2976" s="95"/>
      <c r="I2976" s="93">
        <f t="shared" si="436"/>
        <v>0</v>
      </c>
      <c r="J2976" s="95"/>
      <c r="K2976" s="95"/>
      <c r="L2976" s="95"/>
      <c r="M2976" s="93">
        <f t="shared" si="437"/>
        <v>0</v>
      </c>
      <c r="N2976" s="95"/>
      <c r="O2976" s="95"/>
      <c r="P2976" s="95"/>
      <c r="Q2976" s="55" t="e">
        <f t="shared" si="438"/>
        <v>#DIV/0!</v>
      </c>
      <c r="R2976" s="55" t="e">
        <f t="shared" si="439"/>
        <v>#DIV/0!</v>
      </c>
      <c r="S2976" s="55" t="e">
        <f t="shared" si="440"/>
        <v>#DIV/0!</v>
      </c>
      <c r="T2976" s="55" t="e">
        <f t="shared" si="441"/>
        <v>#DIV/0!</v>
      </c>
      <c r="U2976" s="33" t="e">
        <f>M2976/#REF!%</f>
        <v>#REF!</v>
      </c>
    </row>
    <row r="2977" spans="1:22" ht="27.6" hidden="1" x14ac:dyDescent="0.3">
      <c r="A2977" s="76"/>
      <c r="B2977" s="34" t="s">
        <v>264</v>
      </c>
      <c r="C2977" s="39" t="s">
        <v>357</v>
      </c>
      <c r="D2977" s="95"/>
      <c r="E2977" s="93">
        <f t="shared" si="435"/>
        <v>0</v>
      </c>
      <c r="F2977" s="95"/>
      <c r="G2977" s="95"/>
      <c r="H2977" s="95"/>
      <c r="I2977" s="93">
        <f t="shared" si="436"/>
        <v>0</v>
      </c>
      <c r="J2977" s="95"/>
      <c r="K2977" s="95"/>
      <c r="L2977" s="95"/>
      <c r="M2977" s="93">
        <f t="shared" si="437"/>
        <v>0</v>
      </c>
      <c r="N2977" s="95"/>
      <c r="O2977" s="95"/>
      <c r="P2977" s="95"/>
      <c r="Q2977" s="55" t="e">
        <f t="shared" si="438"/>
        <v>#DIV/0!</v>
      </c>
      <c r="R2977" s="55" t="e">
        <f t="shared" si="439"/>
        <v>#DIV/0!</v>
      </c>
      <c r="S2977" s="55" t="e">
        <f t="shared" si="440"/>
        <v>#DIV/0!</v>
      </c>
      <c r="T2977" s="55" t="e">
        <f t="shared" si="441"/>
        <v>#DIV/0!</v>
      </c>
      <c r="U2977" s="33" t="e">
        <f>M2977/#REF!%</f>
        <v>#REF!</v>
      </c>
    </row>
    <row r="2978" spans="1:22" ht="27.6" hidden="1" x14ac:dyDescent="0.3">
      <c r="A2978" s="76"/>
      <c r="B2978" s="34" t="s">
        <v>265</v>
      </c>
      <c r="C2978" s="39" t="s">
        <v>358</v>
      </c>
      <c r="D2978" s="95"/>
      <c r="E2978" s="93">
        <f t="shared" si="435"/>
        <v>0</v>
      </c>
      <c r="F2978" s="95"/>
      <c r="G2978" s="95"/>
      <c r="H2978" s="95"/>
      <c r="I2978" s="93">
        <f t="shared" si="436"/>
        <v>0</v>
      </c>
      <c r="J2978" s="95"/>
      <c r="K2978" s="95"/>
      <c r="L2978" s="95"/>
      <c r="M2978" s="93">
        <f t="shared" si="437"/>
        <v>0</v>
      </c>
      <c r="N2978" s="95"/>
      <c r="O2978" s="95"/>
      <c r="P2978" s="95"/>
      <c r="Q2978" s="55" t="e">
        <f t="shared" si="438"/>
        <v>#DIV/0!</v>
      </c>
      <c r="R2978" s="55" t="e">
        <f t="shared" si="439"/>
        <v>#DIV/0!</v>
      </c>
      <c r="S2978" s="55" t="e">
        <f t="shared" si="440"/>
        <v>#DIV/0!</v>
      </c>
      <c r="T2978" s="55" t="e">
        <f t="shared" si="441"/>
        <v>#DIV/0!</v>
      </c>
      <c r="U2978" s="33" t="e">
        <f>M2978/#REF!%</f>
        <v>#REF!</v>
      </c>
    </row>
    <row r="2979" spans="1:22" ht="27.6" hidden="1" x14ac:dyDescent="0.3">
      <c r="A2979" s="76"/>
      <c r="B2979" s="34" t="s">
        <v>145</v>
      </c>
      <c r="C2979" s="36" t="s">
        <v>359</v>
      </c>
      <c r="D2979" s="95"/>
      <c r="E2979" s="93">
        <f t="shared" si="435"/>
        <v>0</v>
      </c>
      <c r="F2979" s="95"/>
      <c r="G2979" s="95"/>
      <c r="H2979" s="95"/>
      <c r="I2979" s="93">
        <f t="shared" si="436"/>
        <v>0</v>
      </c>
      <c r="J2979" s="95"/>
      <c r="K2979" s="95"/>
      <c r="L2979" s="95"/>
      <c r="M2979" s="93">
        <f t="shared" si="437"/>
        <v>0</v>
      </c>
      <c r="N2979" s="95"/>
      <c r="O2979" s="95"/>
      <c r="P2979" s="95"/>
      <c r="Q2979" s="55" t="e">
        <f t="shared" si="438"/>
        <v>#DIV/0!</v>
      </c>
      <c r="R2979" s="55" t="e">
        <f t="shared" si="439"/>
        <v>#DIV/0!</v>
      </c>
      <c r="S2979" s="55" t="e">
        <f t="shared" si="440"/>
        <v>#DIV/0!</v>
      </c>
      <c r="T2979" s="55" t="e">
        <f t="shared" si="441"/>
        <v>#DIV/0!</v>
      </c>
      <c r="U2979" s="33" t="e">
        <f>M2979/#REF!%</f>
        <v>#REF!</v>
      </c>
    </row>
    <row r="2980" spans="1:22" ht="13.8" hidden="1" x14ac:dyDescent="0.3">
      <c r="A2980" s="76"/>
      <c r="B2980" s="34" t="s">
        <v>146</v>
      </c>
      <c r="C2980" s="42" t="s">
        <v>664</v>
      </c>
      <c r="D2980" s="95"/>
      <c r="E2980" s="93">
        <f t="shared" si="435"/>
        <v>0</v>
      </c>
      <c r="F2980" s="95"/>
      <c r="G2980" s="95"/>
      <c r="H2980" s="95"/>
      <c r="I2980" s="93">
        <f t="shared" si="436"/>
        <v>0</v>
      </c>
      <c r="J2980" s="95"/>
      <c r="K2980" s="95"/>
      <c r="L2980" s="95"/>
      <c r="M2980" s="93">
        <f t="shared" si="437"/>
        <v>0</v>
      </c>
      <c r="N2980" s="95"/>
      <c r="O2980" s="95"/>
      <c r="P2980" s="95"/>
      <c r="Q2980" s="55" t="e">
        <f t="shared" si="438"/>
        <v>#DIV/0!</v>
      </c>
      <c r="R2980" s="55" t="e">
        <f t="shared" si="439"/>
        <v>#DIV/0!</v>
      </c>
      <c r="S2980" s="55" t="e">
        <f t="shared" si="440"/>
        <v>#DIV/0!</v>
      </c>
      <c r="T2980" s="55" t="e">
        <f t="shared" si="441"/>
        <v>#DIV/0!</v>
      </c>
      <c r="U2980" s="33" t="e">
        <f>M2980/#REF!%</f>
        <v>#REF!</v>
      </c>
    </row>
    <row r="2981" spans="1:22" ht="27.6" hidden="1" x14ac:dyDescent="0.3">
      <c r="A2981" s="76"/>
      <c r="B2981" s="34" t="s">
        <v>266</v>
      </c>
      <c r="C2981" s="38" t="s">
        <v>360</v>
      </c>
      <c r="D2981" s="95"/>
      <c r="E2981" s="93">
        <f t="shared" si="435"/>
        <v>0</v>
      </c>
      <c r="F2981" s="95"/>
      <c r="G2981" s="95"/>
      <c r="H2981" s="95"/>
      <c r="I2981" s="93">
        <f t="shared" si="436"/>
        <v>0</v>
      </c>
      <c r="J2981" s="95"/>
      <c r="K2981" s="95"/>
      <c r="L2981" s="95"/>
      <c r="M2981" s="93">
        <f t="shared" si="437"/>
        <v>0</v>
      </c>
      <c r="N2981" s="95"/>
      <c r="O2981" s="95"/>
      <c r="P2981" s="95"/>
      <c r="Q2981" s="55" t="e">
        <f t="shared" si="438"/>
        <v>#DIV/0!</v>
      </c>
      <c r="R2981" s="55" t="e">
        <f t="shared" si="439"/>
        <v>#DIV/0!</v>
      </c>
      <c r="S2981" s="55" t="e">
        <f t="shared" si="440"/>
        <v>#DIV/0!</v>
      </c>
      <c r="T2981" s="55" t="e">
        <f t="shared" si="441"/>
        <v>#DIV/0!</v>
      </c>
      <c r="U2981" s="33" t="e">
        <f>M2981/#REF!%</f>
        <v>#REF!</v>
      </c>
    </row>
    <row r="2982" spans="1:22" ht="27.6" hidden="1" x14ac:dyDescent="0.3">
      <c r="A2982" s="76"/>
      <c r="B2982" s="34" t="s">
        <v>267</v>
      </c>
      <c r="C2982" s="39" t="s">
        <v>361</v>
      </c>
      <c r="D2982" s="95"/>
      <c r="E2982" s="93">
        <f t="shared" si="435"/>
        <v>0</v>
      </c>
      <c r="F2982" s="95"/>
      <c r="G2982" s="95"/>
      <c r="H2982" s="95"/>
      <c r="I2982" s="93">
        <f t="shared" si="436"/>
        <v>0</v>
      </c>
      <c r="J2982" s="95"/>
      <c r="K2982" s="95"/>
      <c r="L2982" s="95"/>
      <c r="M2982" s="93">
        <f t="shared" si="437"/>
        <v>0</v>
      </c>
      <c r="N2982" s="95"/>
      <c r="O2982" s="95"/>
      <c r="P2982" s="95"/>
      <c r="Q2982" s="55" t="e">
        <f t="shared" si="438"/>
        <v>#DIV/0!</v>
      </c>
      <c r="R2982" s="55" t="e">
        <f t="shared" si="439"/>
        <v>#DIV/0!</v>
      </c>
      <c r="S2982" s="55" t="e">
        <f t="shared" si="440"/>
        <v>#DIV/0!</v>
      </c>
      <c r="T2982" s="55" t="e">
        <f t="shared" si="441"/>
        <v>#DIV/0!</v>
      </c>
      <c r="U2982" s="33" t="e">
        <f>M2982/#REF!%</f>
        <v>#REF!</v>
      </c>
    </row>
    <row r="2983" spans="1:22" ht="27.6" hidden="1" x14ac:dyDescent="0.3">
      <c r="A2983" s="76"/>
      <c r="B2983" s="34" t="s">
        <v>268</v>
      </c>
      <c r="C2983" s="39" t="s">
        <v>362</v>
      </c>
      <c r="D2983" s="95"/>
      <c r="E2983" s="93">
        <f t="shared" si="435"/>
        <v>0</v>
      </c>
      <c r="F2983" s="95"/>
      <c r="G2983" s="95"/>
      <c r="H2983" s="95"/>
      <c r="I2983" s="93">
        <f t="shared" si="436"/>
        <v>0</v>
      </c>
      <c r="J2983" s="95"/>
      <c r="K2983" s="95"/>
      <c r="L2983" s="95"/>
      <c r="M2983" s="93">
        <f t="shared" si="437"/>
        <v>0</v>
      </c>
      <c r="N2983" s="95"/>
      <c r="O2983" s="95"/>
      <c r="P2983" s="95"/>
      <c r="Q2983" s="55" t="e">
        <f t="shared" si="438"/>
        <v>#DIV/0!</v>
      </c>
      <c r="R2983" s="55" t="e">
        <f t="shared" si="439"/>
        <v>#DIV/0!</v>
      </c>
      <c r="S2983" s="55" t="e">
        <f t="shared" si="440"/>
        <v>#DIV/0!</v>
      </c>
      <c r="T2983" s="55" t="e">
        <f t="shared" si="441"/>
        <v>#DIV/0!</v>
      </c>
      <c r="U2983" s="33" t="e">
        <f>M2983/#REF!%</f>
        <v>#REF!</v>
      </c>
    </row>
    <row r="2984" spans="1:22" ht="27.6" hidden="1" x14ac:dyDescent="0.3">
      <c r="A2984" s="76"/>
      <c r="B2984" s="34" t="s">
        <v>269</v>
      </c>
      <c r="C2984" s="39" t="s">
        <v>363</v>
      </c>
      <c r="D2984" s="95"/>
      <c r="E2984" s="93">
        <f t="shared" si="435"/>
        <v>0</v>
      </c>
      <c r="F2984" s="95"/>
      <c r="G2984" s="95"/>
      <c r="H2984" s="95"/>
      <c r="I2984" s="93">
        <f t="shared" si="436"/>
        <v>0</v>
      </c>
      <c r="J2984" s="95"/>
      <c r="K2984" s="95"/>
      <c r="L2984" s="95"/>
      <c r="M2984" s="93">
        <f t="shared" si="437"/>
        <v>0</v>
      </c>
      <c r="N2984" s="95"/>
      <c r="O2984" s="95"/>
      <c r="P2984" s="95"/>
      <c r="Q2984" s="55" t="e">
        <f t="shared" si="438"/>
        <v>#DIV/0!</v>
      </c>
      <c r="R2984" s="55" t="e">
        <f t="shared" si="439"/>
        <v>#DIV/0!</v>
      </c>
      <c r="S2984" s="55" t="e">
        <f t="shared" si="440"/>
        <v>#DIV/0!</v>
      </c>
      <c r="T2984" s="55" t="e">
        <f t="shared" si="441"/>
        <v>#DIV/0!</v>
      </c>
      <c r="U2984" s="33" t="e">
        <f>M2984/#REF!%</f>
        <v>#REF!</v>
      </c>
    </row>
    <row r="2985" spans="1:22" ht="27.6" hidden="1" x14ac:dyDescent="0.3">
      <c r="A2985" s="76"/>
      <c r="B2985" s="34" t="s">
        <v>270</v>
      </c>
      <c r="C2985" s="39" t="s">
        <v>364</v>
      </c>
      <c r="D2985" s="95"/>
      <c r="E2985" s="93">
        <f t="shared" si="435"/>
        <v>0</v>
      </c>
      <c r="F2985" s="95"/>
      <c r="G2985" s="95"/>
      <c r="H2985" s="95"/>
      <c r="I2985" s="93">
        <f t="shared" si="436"/>
        <v>0</v>
      </c>
      <c r="J2985" s="95"/>
      <c r="K2985" s="95"/>
      <c r="L2985" s="95"/>
      <c r="M2985" s="93">
        <f t="shared" si="437"/>
        <v>0</v>
      </c>
      <c r="N2985" s="95"/>
      <c r="O2985" s="95"/>
      <c r="P2985" s="95"/>
      <c r="Q2985" s="55" t="e">
        <f t="shared" si="438"/>
        <v>#DIV/0!</v>
      </c>
      <c r="R2985" s="55" t="e">
        <f t="shared" si="439"/>
        <v>#DIV/0!</v>
      </c>
      <c r="S2985" s="55" t="e">
        <f t="shared" si="440"/>
        <v>#DIV/0!</v>
      </c>
      <c r="T2985" s="55" t="e">
        <f t="shared" si="441"/>
        <v>#DIV/0!</v>
      </c>
      <c r="U2985" s="33" t="e">
        <f>M2985/#REF!%</f>
        <v>#REF!</v>
      </c>
    </row>
    <row r="2986" spans="1:22" ht="41.4" hidden="1" x14ac:dyDescent="0.3">
      <c r="A2986" s="76"/>
      <c r="B2986" s="34" t="s">
        <v>271</v>
      </c>
      <c r="C2986" s="39" t="s">
        <v>365</v>
      </c>
      <c r="D2986" s="95"/>
      <c r="E2986" s="93">
        <f t="shared" si="435"/>
        <v>0</v>
      </c>
      <c r="F2986" s="95"/>
      <c r="G2986" s="95"/>
      <c r="H2986" s="95"/>
      <c r="I2986" s="93">
        <f t="shared" si="436"/>
        <v>0</v>
      </c>
      <c r="J2986" s="95"/>
      <c r="K2986" s="95"/>
      <c r="L2986" s="95"/>
      <c r="M2986" s="93">
        <f t="shared" si="437"/>
        <v>0</v>
      </c>
      <c r="N2986" s="95"/>
      <c r="O2986" s="95"/>
      <c r="P2986" s="95"/>
      <c r="Q2986" s="55" t="e">
        <f t="shared" si="438"/>
        <v>#DIV/0!</v>
      </c>
      <c r="R2986" s="55" t="e">
        <f t="shared" si="439"/>
        <v>#DIV/0!</v>
      </c>
      <c r="S2986" s="55" t="e">
        <f t="shared" si="440"/>
        <v>#DIV/0!</v>
      </c>
      <c r="T2986" s="55" t="e">
        <f t="shared" si="441"/>
        <v>#DIV/0!</v>
      </c>
      <c r="U2986" s="33" t="e">
        <f>M2986/#REF!%</f>
        <v>#REF!</v>
      </c>
    </row>
    <row r="2987" spans="1:22" ht="27.6" hidden="1" x14ac:dyDescent="0.3">
      <c r="A2987" s="76"/>
      <c r="B2987" s="34" t="s">
        <v>272</v>
      </c>
      <c r="C2987" s="39" t="s">
        <v>366</v>
      </c>
      <c r="D2987" s="95"/>
      <c r="E2987" s="93">
        <f t="shared" si="435"/>
        <v>0</v>
      </c>
      <c r="F2987" s="95"/>
      <c r="G2987" s="95"/>
      <c r="H2987" s="95"/>
      <c r="I2987" s="93">
        <f t="shared" si="436"/>
        <v>0</v>
      </c>
      <c r="J2987" s="95"/>
      <c r="K2987" s="95"/>
      <c r="L2987" s="95"/>
      <c r="M2987" s="93">
        <f t="shared" si="437"/>
        <v>0</v>
      </c>
      <c r="N2987" s="95"/>
      <c r="O2987" s="95"/>
      <c r="P2987" s="95"/>
      <c r="Q2987" s="55" t="e">
        <f t="shared" si="438"/>
        <v>#DIV/0!</v>
      </c>
      <c r="R2987" s="55" t="e">
        <f t="shared" si="439"/>
        <v>#DIV/0!</v>
      </c>
      <c r="S2987" s="55" t="e">
        <f t="shared" si="440"/>
        <v>#DIV/0!</v>
      </c>
      <c r="T2987" s="55" t="e">
        <f t="shared" si="441"/>
        <v>#DIV/0!</v>
      </c>
      <c r="U2987" s="33" t="e">
        <f>M2987/#REF!%</f>
        <v>#REF!</v>
      </c>
    </row>
    <row r="2988" spans="1:22" ht="27.6" hidden="1" x14ac:dyDescent="0.3">
      <c r="A2988" s="76"/>
      <c r="B2988" s="34" t="s">
        <v>273</v>
      </c>
      <c r="C2988" s="39" t="s">
        <v>367</v>
      </c>
      <c r="D2988" s="95"/>
      <c r="E2988" s="93">
        <f t="shared" si="435"/>
        <v>0</v>
      </c>
      <c r="F2988" s="95"/>
      <c r="G2988" s="95"/>
      <c r="H2988" s="95"/>
      <c r="I2988" s="93">
        <f t="shared" si="436"/>
        <v>0</v>
      </c>
      <c r="J2988" s="95"/>
      <c r="K2988" s="95"/>
      <c r="L2988" s="95"/>
      <c r="M2988" s="93">
        <f t="shared" si="437"/>
        <v>0</v>
      </c>
      <c r="N2988" s="95"/>
      <c r="O2988" s="95"/>
      <c r="P2988" s="95"/>
      <c r="Q2988" s="55" t="e">
        <f t="shared" si="438"/>
        <v>#DIV/0!</v>
      </c>
      <c r="R2988" s="55" t="e">
        <f t="shared" si="439"/>
        <v>#DIV/0!</v>
      </c>
      <c r="S2988" s="55" t="e">
        <f t="shared" si="440"/>
        <v>#DIV/0!</v>
      </c>
      <c r="T2988" s="55" t="e">
        <f t="shared" si="441"/>
        <v>#DIV/0!</v>
      </c>
      <c r="U2988" s="33" t="e">
        <f>M2988/#REF!%</f>
        <v>#REF!</v>
      </c>
    </row>
    <row r="2989" spans="1:22" ht="41.4" hidden="1" x14ac:dyDescent="0.3">
      <c r="A2989" s="76"/>
      <c r="B2989" s="34" t="s">
        <v>274</v>
      </c>
      <c r="C2989" s="39" t="s">
        <v>368</v>
      </c>
      <c r="D2989" s="95"/>
      <c r="E2989" s="93">
        <f t="shared" si="435"/>
        <v>0</v>
      </c>
      <c r="F2989" s="95"/>
      <c r="G2989" s="95"/>
      <c r="H2989" s="95"/>
      <c r="I2989" s="93">
        <f t="shared" si="436"/>
        <v>0</v>
      </c>
      <c r="J2989" s="95"/>
      <c r="K2989" s="95"/>
      <c r="L2989" s="95"/>
      <c r="M2989" s="93">
        <f t="shared" si="437"/>
        <v>0</v>
      </c>
      <c r="N2989" s="95"/>
      <c r="O2989" s="95"/>
      <c r="P2989" s="95"/>
      <c r="Q2989" s="55" t="e">
        <f t="shared" si="438"/>
        <v>#DIV/0!</v>
      </c>
      <c r="R2989" s="55" t="e">
        <f t="shared" si="439"/>
        <v>#DIV/0!</v>
      </c>
      <c r="S2989" s="55" t="e">
        <f t="shared" si="440"/>
        <v>#DIV/0!</v>
      </c>
      <c r="T2989" s="55" t="e">
        <f t="shared" si="441"/>
        <v>#DIV/0!</v>
      </c>
      <c r="U2989" s="33" t="e">
        <f>M2989/#REF!%</f>
        <v>#REF!</v>
      </c>
    </row>
    <row r="2990" spans="1:22" ht="27.6" hidden="1" x14ac:dyDescent="0.3">
      <c r="A2990" s="76"/>
      <c r="B2990" s="34" t="s">
        <v>275</v>
      </c>
      <c r="C2990" s="38" t="s">
        <v>369</v>
      </c>
      <c r="D2990" s="95"/>
      <c r="E2990" s="93">
        <f t="shared" si="435"/>
        <v>0</v>
      </c>
      <c r="F2990" s="95"/>
      <c r="G2990" s="95"/>
      <c r="H2990" s="95"/>
      <c r="I2990" s="93">
        <f t="shared" si="436"/>
        <v>0</v>
      </c>
      <c r="J2990" s="95"/>
      <c r="K2990" s="95"/>
      <c r="L2990" s="95"/>
      <c r="M2990" s="93">
        <f t="shared" si="437"/>
        <v>0</v>
      </c>
      <c r="N2990" s="95"/>
      <c r="O2990" s="95"/>
      <c r="P2990" s="95"/>
      <c r="Q2990" s="55" t="e">
        <f t="shared" si="438"/>
        <v>#DIV/0!</v>
      </c>
      <c r="R2990" s="55" t="e">
        <f t="shared" si="439"/>
        <v>#DIV/0!</v>
      </c>
      <c r="S2990" s="55" t="e">
        <f t="shared" si="440"/>
        <v>#DIV/0!</v>
      </c>
      <c r="T2990" s="55" t="e">
        <f t="shared" si="441"/>
        <v>#DIV/0!</v>
      </c>
      <c r="U2990" s="33" t="e">
        <f>M2990/#REF!%</f>
        <v>#REF!</v>
      </c>
    </row>
    <row r="2991" spans="1:22" ht="27.6" hidden="1" x14ac:dyDescent="0.3">
      <c r="A2991" s="76"/>
      <c r="B2991" s="34" t="s">
        <v>276</v>
      </c>
      <c r="C2991" s="39" t="s">
        <v>370</v>
      </c>
      <c r="D2991" s="95"/>
      <c r="E2991" s="93">
        <f t="shared" si="435"/>
        <v>0</v>
      </c>
      <c r="F2991" s="95"/>
      <c r="G2991" s="95"/>
      <c r="H2991" s="95"/>
      <c r="I2991" s="93">
        <f t="shared" si="436"/>
        <v>0</v>
      </c>
      <c r="J2991" s="95"/>
      <c r="K2991" s="95"/>
      <c r="L2991" s="95"/>
      <c r="M2991" s="93">
        <f t="shared" si="437"/>
        <v>0</v>
      </c>
      <c r="N2991" s="95"/>
      <c r="O2991" s="95"/>
      <c r="P2991" s="95"/>
      <c r="Q2991" s="55" t="e">
        <f t="shared" si="438"/>
        <v>#DIV/0!</v>
      </c>
      <c r="R2991" s="55" t="e">
        <f t="shared" si="439"/>
        <v>#DIV/0!</v>
      </c>
      <c r="S2991" s="55" t="e">
        <f t="shared" si="440"/>
        <v>#DIV/0!</v>
      </c>
      <c r="T2991" s="55" t="e">
        <f t="shared" si="441"/>
        <v>#DIV/0!</v>
      </c>
      <c r="U2991" s="33" t="e">
        <f>M2991/#REF!%</f>
        <v>#REF!</v>
      </c>
    </row>
    <row r="2992" spans="1:22" ht="48" x14ac:dyDescent="0.3">
      <c r="A2992" s="76" t="s">
        <v>830</v>
      </c>
      <c r="B2992" s="34"/>
      <c r="C2992" s="123" t="s">
        <v>1000</v>
      </c>
      <c r="D2992" s="92">
        <f>D2993</f>
        <v>53.7</v>
      </c>
      <c r="E2992" s="93">
        <f t="shared" si="435"/>
        <v>53.7</v>
      </c>
      <c r="F2992" s="92">
        <f>F2993</f>
        <v>53.7</v>
      </c>
      <c r="G2992" s="92">
        <f>G2993</f>
        <v>0</v>
      </c>
      <c r="H2992" s="92">
        <f>H2993</f>
        <v>0</v>
      </c>
      <c r="I2992" s="93">
        <f t="shared" si="436"/>
        <v>22.3</v>
      </c>
      <c r="J2992" s="92">
        <f>J2993</f>
        <v>22.3</v>
      </c>
      <c r="K2992" s="92">
        <f>K2993</f>
        <v>0</v>
      </c>
      <c r="L2992" s="92">
        <f>L2993</f>
        <v>0</v>
      </c>
      <c r="M2992" s="93">
        <f t="shared" si="437"/>
        <v>21.795300000000001</v>
      </c>
      <c r="N2992" s="92">
        <f>N2993</f>
        <v>21.795300000000001</v>
      </c>
      <c r="O2992" s="92">
        <f>O2993</f>
        <v>0</v>
      </c>
      <c r="P2992" s="92">
        <f>P2993</f>
        <v>0</v>
      </c>
      <c r="Q2992" s="55">
        <f t="shared" si="438"/>
        <v>97.736771300448439</v>
      </c>
      <c r="R2992" s="55">
        <f t="shared" si="439"/>
        <v>97.736771300448439</v>
      </c>
      <c r="S2992" s="55" t="e">
        <f t="shared" si="440"/>
        <v>#DIV/0!</v>
      </c>
      <c r="T2992" s="55" t="e">
        <f t="shared" si="441"/>
        <v>#DIV/0!</v>
      </c>
      <c r="U2992" s="33" t="e">
        <f>M2992/#REF!%</f>
        <v>#REF!</v>
      </c>
      <c r="V2992" s="19"/>
    </row>
    <row r="2993" spans="1:22" ht="13.8" x14ac:dyDescent="0.3">
      <c r="A2993" s="76"/>
      <c r="B2993" s="34" t="s">
        <v>61</v>
      </c>
      <c r="C2993" s="36" t="s">
        <v>7</v>
      </c>
      <c r="D2993" s="95">
        <f>D2999</f>
        <v>53.7</v>
      </c>
      <c r="E2993" s="131">
        <f t="shared" si="435"/>
        <v>53.7</v>
      </c>
      <c r="F2993" s="95">
        <f>F2999</f>
        <v>53.7</v>
      </c>
      <c r="G2993" s="95">
        <f>G2999</f>
        <v>0</v>
      </c>
      <c r="H2993" s="95">
        <f>H2999</f>
        <v>0</v>
      </c>
      <c r="I2993" s="131">
        <f t="shared" si="436"/>
        <v>22.3</v>
      </c>
      <c r="J2993" s="95">
        <f>J2999</f>
        <v>22.3</v>
      </c>
      <c r="K2993" s="95">
        <f>K2999</f>
        <v>0</v>
      </c>
      <c r="L2993" s="95">
        <f>L2999</f>
        <v>0</v>
      </c>
      <c r="M2993" s="131">
        <f t="shared" si="437"/>
        <v>21.795300000000001</v>
      </c>
      <c r="N2993" s="95">
        <f>N2999</f>
        <v>21.795300000000001</v>
      </c>
      <c r="O2993" s="95">
        <f>O2999</f>
        <v>0</v>
      </c>
      <c r="P2993" s="95">
        <f>P2999</f>
        <v>0</v>
      </c>
      <c r="Q2993" s="55">
        <f t="shared" si="438"/>
        <v>97.736771300448439</v>
      </c>
      <c r="R2993" s="55">
        <f t="shared" si="439"/>
        <v>97.736771300448439</v>
      </c>
      <c r="S2993" s="55" t="e">
        <f t="shared" si="440"/>
        <v>#DIV/0!</v>
      </c>
      <c r="T2993" s="55" t="e">
        <f t="shared" si="441"/>
        <v>#DIV/0!</v>
      </c>
      <c r="U2993" s="33" t="e">
        <f>M2993/#REF!%</f>
        <v>#REF!</v>
      </c>
    </row>
    <row r="2994" spans="1:22" ht="13.8" hidden="1" x14ac:dyDescent="0.3">
      <c r="A2994" s="77"/>
      <c r="B2994" s="30" t="s">
        <v>197</v>
      </c>
      <c r="C2994" s="37" t="s">
        <v>171</v>
      </c>
      <c r="D2994" s="31"/>
      <c r="E2994" s="131">
        <f t="shared" si="435"/>
        <v>0</v>
      </c>
      <c r="F2994" s="31"/>
      <c r="G2994" s="31"/>
      <c r="H2994" s="31"/>
      <c r="I2994" s="131">
        <f t="shared" si="436"/>
        <v>0</v>
      </c>
      <c r="J2994" s="31"/>
      <c r="K2994" s="31"/>
      <c r="L2994" s="31"/>
      <c r="M2994" s="131">
        <f t="shared" si="437"/>
        <v>0</v>
      </c>
      <c r="N2994" s="31"/>
      <c r="O2994" s="31"/>
      <c r="P2994" s="31"/>
      <c r="Q2994" s="55" t="e">
        <f t="shared" si="438"/>
        <v>#DIV/0!</v>
      </c>
      <c r="R2994" s="55" t="e">
        <f t="shared" si="439"/>
        <v>#DIV/0!</v>
      </c>
      <c r="S2994" s="55" t="e">
        <f t="shared" si="440"/>
        <v>#DIV/0!</v>
      </c>
      <c r="T2994" s="55" t="e">
        <f t="shared" si="441"/>
        <v>#DIV/0!</v>
      </c>
      <c r="U2994" s="33" t="e">
        <f>M2994/#REF!%</f>
        <v>#REF!</v>
      </c>
    </row>
    <row r="2995" spans="1:22" ht="13.8" hidden="1" x14ac:dyDescent="0.3">
      <c r="A2995" s="77"/>
      <c r="B2995" s="30" t="s">
        <v>198</v>
      </c>
      <c r="C2995" s="38" t="s">
        <v>172</v>
      </c>
      <c r="D2995" s="31"/>
      <c r="E2995" s="131">
        <f t="shared" si="435"/>
        <v>0</v>
      </c>
      <c r="F2995" s="31"/>
      <c r="G2995" s="31"/>
      <c r="H2995" s="31"/>
      <c r="I2995" s="131">
        <f t="shared" si="436"/>
        <v>0</v>
      </c>
      <c r="J2995" s="31"/>
      <c r="K2995" s="31"/>
      <c r="L2995" s="31"/>
      <c r="M2995" s="131">
        <f t="shared" si="437"/>
        <v>0</v>
      </c>
      <c r="N2995" s="31"/>
      <c r="O2995" s="31"/>
      <c r="P2995" s="31"/>
      <c r="Q2995" s="55" t="e">
        <f t="shared" si="438"/>
        <v>#DIV/0!</v>
      </c>
      <c r="R2995" s="55" t="e">
        <f t="shared" si="439"/>
        <v>#DIV/0!</v>
      </c>
      <c r="S2995" s="55" t="e">
        <f t="shared" si="440"/>
        <v>#DIV/0!</v>
      </c>
      <c r="T2995" s="55" t="e">
        <f t="shared" si="441"/>
        <v>#DIV/0!</v>
      </c>
      <c r="U2995" s="33" t="e">
        <f>M2995/#REF!%</f>
        <v>#REF!</v>
      </c>
    </row>
    <row r="2996" spans="1:22" ht="27.6" hidden="1" x14ac:dyDescent="0.3">
      <c r="A2996" s="77"/>
      <c r="B2996" s="30" t="s">
        <v>199</v>
      </c>
      <c r="C2996" s="39" t="s">
        <v>173</v>
      </c>
      <c r="D2996" s="31"/>
      <c r="E2996" s="131">
        <f t="shared" si="435"/>
        <v>0</v>
      </c>
      <c r="F2996" s="31"/>
      <c r="G2996" s="31"/>
      <c r="H2996" s="31"/>
      <c r="I2996" s="131">
        <f t="shared" si="436"/>
        <v>0</v>
      </c>
      <c r="J2996" s="31"/>
      <c r="K2996" s="31"/>
      <c r="L2996" s="31"/>
      <c r="M2996" s="131">
        <f t="shared" si="437"/>
        <v>0</v>
      </c>
      <c r="N2996" s="31"/>
      <c r="O2996" s="31"/>
      <c r="P2996" s="31"/>
      <c r="Q2996" s="55" t="e">
        <f t="shared" si="438"/>
        <v>#DIV/0!</v>
      </c>
      <c r="R2996" s="55" t="e">
        <f t="shared" si="439"/>
        <v>#DIV/0!</v>
      </c>
      <c r="S2996" s="55" t="e">
        <f t="shared" si="440"/>
        <v>#DIV/0!</v>
      </c>
      <c r="T2996" s="55" t="e">
        <f t="shared" si="441"/>
        <v>#DIV/0!</v>
      </c>
      <c r="U2996" s="33" t="e">
        <f>M2996/#REF!%</f>
        <v>#REF!</v>
      </c>
    </row>
    <row r="2997" spans="1:22" ht="27.6" hidden="1" x14ac:dyDescent="0.3">
      <c r="A2997" s="77"/>
      <c r="B2997" s="30" t="s">
        <v>200</v>
      </c>
      <c r="C2997" s="39" t="s">
        <v>174</v>
      </c>
      <c r="D2997" s="31"/>
      <c r="E2997" s="131">
        <f t="shared" si="435"/>
        <v>0</v>
      </c>
      <c r="F2997" s="31"/>
      <c r="G2997" s="31"/>
      <c r="H2997" s="31"/>
      <c r="I2997" s="131">
        <f t="shared" si="436"/>
        <v>0</v>
      </c>
      <c r="J2997" s="31"/>
      <c r="K2997" s="31"/>
      <c r="L2997" s="31"/>
      <c r="M2997" s="131">
        <f t="shared" si="437"/>
        <v>0</v>
      </c>
      <c r="N2997" s="31"/>
      <c r="O2997" s="31"/>
      <c r="P2997" s="31"/>
      <c r="Q2997" s="55" t="e">
        <f t="shared" si="438"/>
        <v>#DIV/0!</v>
      </c>
      <c r="R2997" s="55" t="e">
        <f t="shared" si="439"/>
        <v>#DIV/0!</v>
      </c>
      <c r="S2997" s="55" t="e">
        <f t="shared" si="440"/>
        <v>#DIV/0!</v>
      </c>
      <c r="T2997" s="55" t="e">
        <f t="shared" si="441"/>
        <v>#DIV/0!</v>
      </c>
      <c r="U2997" s="33" t="e">
        <f>M2997/#REF!%</f>
        <v>#REF!</v>
      </c>
    </row>
    <row r="2998" spans="1:22" ht="13.8" hidden="1" x14ac:dyDescent="0.3">
      <c r="A2998" s="77"/>
      <c r="B2998" s="30" t="s">
        <v>201</v>
      </c>
      <c r="C2998" s="38" t="s">
        <v>175</v>
      </c>
      <c r="D2998" s="31"/>
      <c r="E2998" s="131">
        <f t="shared" si="435"/>
        <v>0</v>
      </c>
      <c r="F2998" s="31"/>
      <c r="G2998" s="31"/>
      <c r="H2998" s="31"/>
      <c r="I2998" s="131">
        <f t="shared" si="436"/>
        <v>0</v>
      </c>
      <c r="J2998" s="31"/>
      <c r="K2998" s="31"/>
      <c r="L2998" s="31"/>
      <c r="M2998" s="131">
        <f t="shared" si="437"/>
        <v>0</v>
      </c>
      <c r="N2998" s="31"/>
      <c r="O2998" s="31"/>
      <c r="P2998" s="31"/>
      <c r="Q2998" s="55" t="e">
        <f t="shared" si="438"/>
        <v>#DIV/0!</v>
      </c>
      <c r="R2998" s="55" t="e">
        <f t="shared" si="439"/>
        <v>#DIV/0!</v>
      </c>
      <c r="S2998" s="55" t="e">
        <f t="shared" si="440"/>
        <v>#DIV/0!</v>
      </c>
      <c r="T2998" s="55" t="e">
        <f t="shared" si="441"/>
        <v>#DIV/0!</v>
      </c>
      <c r="U2998" s="33" t="e">
        <f>M2998/#REF!%</f>
        <v>#REF!</v>
      </c>
    </row>
    <row r="2999" spans="1:22" ht="13.8" x14ac:dyDescent="0.3">
      <c r="A2999" s="77"/>
      <c r="B2999" s="30" t="s">
        <v>247</v>
      </c>
      <c r="C2999" s="37" t="s">
        <v>44</v>
      </c>
      <c r="D2999" s="31">
        <v>53.7</v>
      </c>
      <c r="E2999" s="131">
        <f t="shared" si="435"/>
        <v>53.7</v>
      </c>
      <c r="F2999" s="31">
        <v>53.7</v>
      </c>
      <c r="G2999" s="31"/>
      <c r="H2999" s="31"/>
      <c r="I2999" s="131">
        <f t="shared" si="436"/>
        <v>22.3</v>
      </c>
      <c r="J2999" s="31">
        <v>22.3</v>
      </c>
      <c r="K2999" s="31"/>
      <c r="L2999" s="31"/>
      <c r="M2999" s="131">
        <f t="shared" si="437"/>
        <v>21.795300000000001</v>
      </c>
      <c r="N2999" s="31">
        <v>21.795300000000001</v>
      </c>
      <c r="O2999" s="31"/>
      <c r="P2999" s="31"/>
      <c r="Q2999" s="55">
        <f t="shared" si="438"/>
        <v>97.736771300448439</v>
      </c>
      <c r="R2999" s="55">
        <f t="shared" si="439"/>
        <v>97.736771300448439</v>
      </c>
      <c r="S2999" s="55" t="e">
        <f t="shared" si="440"/>
        <v>#DIV/0!</v>
      </c>
      <c r="T2999" s="55" t="e">
        <f t="shared" si="441"/>
        <v>#DIV/0!</v>
      </c>
      <c r="U2999" s="33" t="e">
        <f>M2999/#REF!%</f>
        <v>#REF!</v>
      </c>
    </row>
    <row r="3000" spans="1:22" ht="27.6" hidden="1" x14ac:dyDescent="0.3">
      <c r="A3000" s="77"/>
      <c r="B3000" s="30"/>
      <c r="C3000" s="37" t="s">
        <v>45</v>
      </c>
      <c r="D3000" s="31"/>
      <c r="E3000" s="93">
        <f t="shared" si="435"/>
        <v>0</v>
      </c>
      <c r="F3000" s="31"/>
      <c r="G3000" s="31"/>
      <c r="H3000" s="31"/>
      <c r="I3000" s="93">
        <f t="shared" si="436"/>
        <v>0</v>
      </c>
      <c r="J3000" s="31"/>
      <c r="K3000" s="31"/>
      <c r="L3000" s="31"/>
      <c r="M3000" s="93">
        <f t="shared" si="437"/>
        <v>0</v>
      </c>
      <c r="N3000" s="31"/>
      <c r="O3000" s="31"/>
      <c r="P3000" s="31"/>
      <c r="Q3000" s="55" t="e">
        <f t="shared" si="438"/>
        <v>#DIV/0!</v>
      </c>
      <c r="R3000" s="55" t="e">
        <f t="shared" si="439"/>
        <v>#DIV/0!</v>
      </c>
      <c r="S3000" s="55" t="e">
        <f t="shared" si="440"/>
        <v>#DIV/0!</v>
      </c>
      <c r="T3000" s="55" t="e">
        <f t="shared" si="441"/>
        <v>#DIV/0!</v>
      </c>
      <c r="U3000" s="33" t="e">
        <f>M3000/#REF!%</f>
        <v>#REF!</v>
      </c>
    </row>
    <row r="3001" spans="1:22" ht="13.8" hidden="1" x14ac:dyDescent="0.3">
      <c r="A3001" s="77"/>
      <c r="B3001" s="30" t="s">
        <v>261</v>
      </c>
      <c r="C3001" s="37" t="s">
        <v>46</v>
      </c>
      <c r="D3001" s="31"/>
      <c r="E3001" s="93">
        <f t="shared" si="435"/>
        <v>0</v>
      </c>
      <c r="F3001" s="31"/>
      <c r="G3001" s="31"/>
      <c r="H3001" s="31"/>
      <c r="I3001" s="93">
        <f t="shared" si="436"/>
        <v>0</v>
      </c>
      <c r="J3001" s="31"/>
      <c r="K3001" s="31"/>
      <c r="L3001" s="31"/>
      <c r="M3001" s="93">
        <f t="shared" si="437"/>
        <v>0</v>
      </c>
      <c r="N3001" s="31"/>
      <c r="O3001" s="31"/>
      <c r="P3001" s="31"/>
      <c r="Q3001" s="55" t="e">
        <f t="shared" si="438"/>
        <v>#DIV/0!</v>
      </c>
      <c r="R3001" s="55" t="e">
        <f t="shared" si="439"/>
        <v>#DIV/0!</v>
      </c>
      <c r="S3001" s="55" t="e">
        <f t="shared" si="440"/>
        <v>#DIV/0!</v>
      </c>
      <c r="T3001" s="55" t="e">
        <f t="shared" si="441"/>
        <v>#DIV/0!</v>
      </c>
      <c r="U3001" s="33" t="e">
        <f>M3001/#REF!%</f>
        <v>#REF!</v>
      </c>
    </row>
    <row r="3002" spans="1:22" ht="48" x14ac:dyDescent="0.3">
      <c r="A3002" s="78" t="s">
        <v>831</v>
      </c>
      <c r="B3002" s="45" t="s">
        <v>60</v>
      </c>
      <c r="C3002" s="125" t="s">
        <v>1001</v>
      </c>
      <c r="D3002" s="94">
        <f>D3071+D3182</f>
        <v>2176.6</v>
      </c>
      <c r="E3002" s="93">
        <f t="shared" si="435"/>
        <v>3397.9020399999999</v>
      </c>
      <c r="F3002" s="94">
        <f t="shared" ref="F3002:H3003" si="442">F3071+F3182</f>
        <v>3397.9008100000001</v>
      </c>
      <c r="G3002" s="94">
        <f t="shared" si="442"/>
        <v>1.23E-3</v>
      </c>
      <c r="H3002" s="94">
        <f t="shared" si="442"/>
        <v>13.398</v>
      </c>
      <c r="I3002" s="93">
        <f t="shared" si="436"/>
        <v>1410.8121000000001</v>
      </c>
      <c r="J3002" s="94">
        <f t="shared" ref="J3002:L3003" si="443">J3071+J3182</f>
        <v>1410.81087</v>
      </c>
      <c r="K3002" s="94">
        <f t="shared" si="443"/>
        <v>1.23E-3</v>
      </c>
      <c r="L3002" s="94">
        <f t="shared" si="443"/>
        <v>7.4530000000000003</v>
      </c>
      <c r="M3002" s="93">
        <f t="shared" si="437"/>
        <v>1166.31297</v>
      </c>
      <c r="N3002" s="94">
        <f t="shared" ref="N3002:P3003" si="444">N3071+N3182</f>
        <v>1166.31297</v>
      </c>
      <c r="O3002" s="94">
        <f t="shared" si="444"/>
        <v>0</v>
      </c>
      <c r="P3002" s="94">
        <f t="shared" si="444"/>
        <v>4.7574800000000002</v>
      </c>
      <c r="Q3002" s="55">
        <f t="shared" si="438"/>
        <v>82.669617732935507</v>
      </c>
      <c r="R3002" s="55">
        <f t="shared" si="439"/>
        <v>82.669689807536002</v>
      </c>
      <c r="S3002" s="55">
        <f t="shared" si="440"/>
        <v>0</v>
      </c>
      <c r="T3002" s="55">
        <f t="shared" si="441"/>
        <v>63.833087347376896</v>
      </c>
      <c r="U3002" s="33" t="e">
        <f>M3002/#REF!%</f>
        <v>#REF!</v>
      </c>
      <c r="V3002" s="19"/>
    </row>
    <row r="3003" spans="1:22" ht="13.8" x14ac:dyDescent="0.3">
      <c r="A3003" s="78"/>
      <c r="B3003" s="45" t="s">
        <v>61</v>
      </c>
      <c r="C3003" s="36" t="s">
        <v>7</v>
      </c>
      <c r="D3003" s="94">
        <f>D3072+D3183</f>
        <v>2070.6</v>
      </c>
      <c r="E3003" s="93">
        <f t="shared" si="435"/>
        <v>2123.7150000000001</v>
      </c>
      <c r="F3003" s="94">
        <f t="shared" si="442"/>
        <v>2123.7150000000001</v>
      </c>
      <c r="G3003" s="94">
        <f t="shared" si="442"/>
        <v>0</v>
      </c>
      <c r="H3003" s="94">
        <f t="shared" si="442"/>
        <v>13.398</v>
      </c>
      <c r="I3003" s="93">
        <f t="shared" si="436"/>
        <v>1103.9009999999998</v>
      </c>
      <c r="J3003" s="94">
        <f t="shared" si="443"/>
        <v>1103.9009999999998</v>
      </c>
      <c r="K3003" s="94">
        <f t="shared" si="443"/>
        <v>0</v>
      </c>
      <c r="L3003" s="94">
        <f t="shared" si="443"/>
        <v>7.4530000000000003</v>
      </c>
      <c r="M3003" s="93">
        <f t="shared" si="437"/>
        <v>969.88150999999993</v>
      </c>
      <c r="N3003" s="94">
        <f t="shared" si="444"/>
        <v>969.88150999999993</v>
      </c>
      <c r="O3003" s="94">
        <f t="shared" si="444"/>
        <v>0</v>
      </c>
      <c r="P3003" s="94">
        <f t="shared" si="444"/>
        <v>4.7574800000000002</v>
      </c>
      <c r="Q3003" s="55">
        <f t="shared" si="438"/>
        <v>87.859464752726922</v>
      </c>
      <c r="R3003" s="55">
        <f t="shared" si="439"/>
        <v>87.859464752726922</v>
      </c>
      <c r="S3003" s="55" t="e">
        <f t="shared" si="440"/>
        <v>#DIV/0!</v>
      </c>
      <c r="T3003" s="55">
        <f t="shared" si="441"/>
        <v>63.833087347376896</v>
      </c>
      <c r="U3003" s="33" t="e">
        <f>M3003/#REF!%</f>
        <v>#REF!</v>
      </c>
    </row>
    <row r="3004" spans="1:22" ht="13.8" x14ac:dyDescent="0.3">
      <c r="A3004" s="78"/>
      <c r="B3004" s="45" t="s">
        <v>197</v>
      </c>
      <c r="C3004" s="37" t="s">
        <v>34</v>
      </c>
      <c r="D3004" s="94">
        <f>D3073</f>
        <v>0</v>
      </c>
      <c r="E3004" s="93">
        <f t="shared" si="435"/>
        <v>0</v>
      </c>
      <c r="F3004" s="94">
        <f>F3073</f>
        <v>0</v>
      </c>
      <c r="G3004" s="94">
        <f>G3073</f>
        <v>0</v>
      </c>
      <c r="H3004" s="94">
        <f>H3073</f>
        <v>10.65</v>
      </c>
      <c r="I3004" s="93">
        <f t="shared" si="436"/>
        <v>0</v>
      </c>
      <c r="J3004" s="94">
        <f>J3073</f>
        <v>0</v>
      </c>
      <c r="K3004" s="94">
        <f>K3073</f>
        <v>0</v>
      </c>
      <c r="L3004" s="94">
        <f>L3073</f>
        <v>5.3250000000000002</v>
      </c>
      <c r="M3004" s="93">
        <f t="shared" si="437"/>
        <v>0</v>
      </c>
      <c r="N3004" s="94">
        <f>N3073</f>
        <v>0</v>
      </c>
      <c r="O3004" s="94">
        <f>O3073</f>
        <v>0</v>
      </c>
      <c r="P3004" s="94">
        <f>P3073</f>
        <v>4.1194800000000003</v>
      </c>
      <c r="Q3004" s="55" t="e">
        <f t="shared" si="438"/>
        <v>#DIV/0!</v>
      </c>
      <c r="R3004" s="55" t="e">
        <f t="shared" si="439"/>
        <v>#DIV/0!</v>
      </c>
      <c r="S3004" s="55" t="e">
        <f t="shared" si="440"/>
        <v>#DIV/0!</v>
      </c>
      <c r="T3004" s="55">
        <f t="shared" si="441"/>
        <v>77.36112676056338</v>
      </c>
      <c r="U3004" s="33" t="e">
        <f>M3004/#REF!%</f>
        <v>#REF!</v>
      </c>
    </row>
    <row r="3005" spans="1:22" ht="13.8" hidden="1" x14ac:dyDescent="0.3">
      <c r="A3005" s="78"/>
      <c r="B3005" s="45" t="s">
        <v>198</v>
      </c>
      <c r="C3005" s="38" t="s">
        <v>172</v>
      </c>
      <c r="D3005" s="94">
        <f>D3074+D3185</f>
        <v>327.00000000000006</v>
      </c>
      <c r="E3005" s="93">
        <f t="shared" si="435"/>
        <v>345.11500000000001</v>
      </c>
      <c r="F3005" s="94">
        <f t="shared" ref="F3005:H3006" si="445">F3074+F3185</f>
        <v>345.11500000000001</v>
      </c>
      <c r="G3005" s="94">
        <f t="shared" si="445"/>
        <v>0</v>
      </c>
      <c r="H3005" s="94">
        <f t="shared" si="445"/>
        <v>2.7480000000000002</v>
      </c>
      <c r="I3005" s="93">
        <f t="shared" si="436"/>
        <v>185.012</v>
      </c>
      <c r="J3005" s="94">
        <f t="shared" ref="J3005:L3006" si="446">J3074+J3185</f>
        <v>185.012</v>
      </c>
      <c r="K3005" s="94">
        <f t="shared" si="446"/>
        <v>0</v>
      </c>
      <c r="L3005" s="94">
        <f t="shared" si="446"/>
        <v>2.1280000000000001</v>
      </c>
      <c r="M3005" s="93">
        <f t="shared" si="437"/>
        <v>160.63464000000002</v>
      </c>
      <c r="N3005" s="94">
        <f t="shared" ref="N3005:P3006" si="447">N3074+N3185</f>
        <v>160.63464000000002</v>
      </c>
      <c r="O3005" s="94">
        <f t="shared" si="447"/>
        <v>0</v>
      </c>
      <c r="P3005" s="94">
        <f t="shared" si="447"/>
        <v>0.63800000000000001</v>
      </c>
      <c r="Q3005" s="55">
        <f t="shared" si="438"/>
        <v>86.823903314379606</v>
      </c>
      <c r="R3005" s="55">
        <f t="shared" si="439"/>
        <v>86.823903314379606</v>
      </c>
      <c r="S3005" s="55" t="e">
        <f t="shared" si="440"/>
        <v>#DIV/0!</v>
      </c>
      <c r="T3005" s="55">
        <f t="shared" si="441"/>
        <v>29.981203007518797</v>
      </c>
      <c r="U3005" s="33" t="e">
        <f>M3005/#REF!%</f>
        <v>#REF!</v>
      </c>
    </row>
    <row r="3006" spans="1:22" ht="27.6" hidden="1" x14ac:dyDescent="0.3">
      <c r="A3006" s="78"/>
      <c r="B3006" s="45" t="s">
        <v>199</v>
      </c>
      <c r="C3006" s="39" t="s">
        <v>173</v>
      </c>
      <c r="D3006" s="94">
        <f>D3075+D3186</f>
        <v>1633.8</v>
      </c>
      <c r="E3006" s="93">
        <f t="shared" si="435"/>
        <v>1606.558</v>
      </c>
      <c r="F3006" s="94">
        <f t="shared" si="445"/>
        <v>1606.558</v>
      </c>
      <c r="G3006" s="94">
        <f t="shared" si="445"/>
        <v>0</v>
      </c>
      <c r="H3006" s="94">
        <f t="shared" si="445"/>
        <v>0</v>
      </c>
      <c r="I3006" s="93">
        <f t="shared" si="436"/>
        <v>824.90700000000015</v>
      </c>
      <c r="J3006" s="94">
        <f t="shared" si="446"/>
        <v>824.90700000000015</v>
      </c>
      <c r="K3006" s="94">
        <f t="shared" si="446"/>
        <v>0</v>
      </c>
      <c r="L3006" s="94">
        <f t="shared" si="446"/>
        <v>0</v>
      </c>
      <c r="M3006" s="93">
        <f t="shared" si="437"/>
        <v>729.13036</v>
      </c>
      <c r="N3006" s="94">
        <f t="shared" si="447"/>
        <v>729.13036</v>
      </c>
      <c r="O3006" s="94">
        <f t="shared" si="447"/>
        <v>0</v>
      </c>
      <c r="P3006" s="94">
        <f t="shared" si="447"/>
        <v>0</v>
      </c>
      <c r="Q3006" s="55">
        <f t="shared" si="438"/>
        <v>88.389401471923492</v>
      </c>
      <c r="R3006" s="55">
        <f t="shared" si="439"/>
        <v>88.389401471923492</v>
      </c>
      <c r="S3006" s="55" t="e">
        <f t="shared" si="440"/>
        <v>#DIV/0!</v>
      </c>
      <c r="T3006" s="55" t="e">
        <f t="shared" si="441"/>
        <v>#DIV/0!</v>
      </c>
      <c r="U3006" s="33" t="e">
        <f>M3006/#REF!%</f>
        <v>#REF!</v>
      </c>
    </row>
    <row r="3007" spans="1:22" ht="27.6" hidden="1" x14ac:dyDescent="0.3">
      <c r="A3007" s="78"/>
      <c r="B3007" s="45" t="s">
        <v>200</v>
      </c>
      <c r="C3007" s="39" t="s">
        <v>174</v>
      </c>
      <c r="D3007" s="94">
        <f>D3077+D3187</f>
        <v>175.8</v>
      </c>
      <c r="E3007" s="93">
        <f t="shared" si="435"/>
        <v>1380.2100399999999</v>
      </c>
      <c r="F3007" s="94">
        <f t="shared" ref="F3007:H3008" si="448">F3077+F3187</f>
        <v>1380.2088099999999</v>
      </c>
      <c r="G3007" s="94">
        <f t="shared" si="448"/>
        <v>1.23E-3</v>
      </c>
      <c r="H3007" s="94">
        <f t="shared" si="448"/>
        <v>0</v>
      </c>
      <c r="I3007" s="93">
        <f t="shared" si="436"/>
        <v>367.33410000000003</v>
      </c>
      <c r="J3007" s="94">
        <f t="shared" ref="J3007:L3008" si="449">J3077+J3187</f>
        <v>367.33287000000001</v>
      </c>
      <c r="K3007" s="94">
        <f t="shared" si="449"/>
        <v>1.23E-3</v>
      </c>
      <c r="L3007" s="94">
        <f t="shared" si="449"/>
        <v>0</v>
      </c>
      <c r="M3007" s="93">
        <f t="shared" si="437"/>
        <v>250.76116999999999</v>
      </c>
      <c r="N3007" s="94">
        <f t="shared" ref="N3007:P3008" si="450">N3077+N3187</f>
        <v>250.76116999999999</v>
      </c>
      <c r="O3007" s="94">
        <f t="shared" si="450"/>
        <v>0</v>
      </c>
      <c r="P3007" s="94">
        <f t="shared" si="450"/>
        <v>0</v>
      </c>
      <c r="Q3007" s="55">
        <f t="shared" si="438"/>
        <v>68.265148811395392</v>
      </c>
      <c r="R3007" s="55">
        <f t="shared" si="439"/>
        <v>68.26537739462303</v>
      </c>
      <c r="S3007" s="55">
        <f t="shared" si="440"/>
        <v>0</v>
      </c>
      <c r="T3007" s="55" t="e">
        <f t="shared" si="441"/>
        <v>#DIV/0!</v>
      </c>
      <c r="U3007" s="33" t="e">
        <f>M3007/#REF!%</f>
        <v>#REF!</v>
      </c>
    </row>
    <row r="3008" spans="1:22" ht="16.5" hidden="1" customHeight="1" x14ac:dyDescent="0.3">
      <c r="A3008" s="78"/>
      <c r="B3008" s="45" t="s">
        <v>201</v>
      </c>
      <c r="C3008" s="38" t="s">
        <v>175</v>
      </c>
      <c r="D3008" s="94">
        <f>D3078+D3188</f>
        <v>168.4</v>
      </c>
      <c r="E3008" s="93">
        <f t="shared" si="435"/>
        <v>180.18800000000002</v>
      </c>
      <c r="F3008" s="94">
        <f t="shared" si="448"/>
        <v>180.18800000000002</v>
      </c>
      <c r="G3008" s="94">
        <f t="shared" si="448"/>
        <v>0</v>
      </c>
      <c r="H3008" s="94">
        <f t="shared" si="448"/>
        <v>13.398</v>
      </c>
      <c r="I3008" s="93">
        <f t="shared" si="436"/>
        <v>106.738</v>
      </c>
      <c r="J3008" s="94">
        <f t="shared" si="449"/>
        <v>106.738</v>
      </c>
      <c r="K3008" s="94">
        <f t="shared" si="449"/>
        <v>0</v>
      </c>
      <c r="L3008" s="94">
        <f t="shared" si="449"/>
        <v>7.4530000000000003</v>
      </c>
      <c r="M3008" s="93">
        <f t="shared" si="437"/>
        <v>72.721400000000003</v>
      </c>
      <c r="N3008" s="94">
        <f t="shared" si="450"/>
        <v>72.721400000000003</v>
      </c>
      <c r="O3008" s="94">
        <f t="shared" si="450"/>
        <v>0</v>
      </c>
      <c r="P3008" s="94">
        <f t="shared" si="450"/>
        <v>4.7574800000000002</v>
      </c>
      <c r="Q3008" s="55">
        <f t="shared" si="438"/>
        <v>68.130750060896787</v>
      </c>
      <c r="R3008" s="55">
        <f t="shared" si="439"/>
        <v>68.130750060896787</v>
      </c>
      <c r="S3008" s="55" t="e">
        <f t="shared" si="440"/>
        <v>#DIV/0!</v>
      </c>
      <c r="T3008" s="55">
        <f t="shared" si="441"/>
        <v>63.833087347376896</v>
      </c>
      <c r="U3008" s="33" t="e">
        <f>M3008/#REF!%</f>
        <v>#REF!</v>
      </c>
    </row>
    <row r="3009" spans="1:21" ht="27.6" x14ac:dyDescent="0.3">
      <c r="A3009" s="78"/>
      <c r="B3009" s="45" t="s">
        <v>202</v>
      </c>
      <c r="C3009" s="37" t="s">
        <v>36</v>
      </c>
      <c r="D3009" s="94">
        <f>D3074+D3184</f>
        <v>46.6</v>
      </c>
      <c r="E3009" s="93">
        <f t="shared" si="435"/>
        <v>66.831000000000003</v>
      </c>
      <c r="F3009" s="94">
        <f>F3074+F3184</f>
        <v>66.831000000000003</v>
      </c>
      <c r="G3009" s="94">
        <f>G3074+G3184</f>
        <v>0</v>
      </c>
      <c r="H3009" s="94">
        <f>H3074+H3184</f>
        <v>2.7480000000000002</v>
      </c>
      <c r="I3009" s="93">
        <f t="shared" si="436"/>
        <v>31.071000000000002</v>
      </c>
      <c r="J3009" s="94">
        <f>J3074+J3184</f>
        <v>31.071000000000002</v>
      </c>
      <c r="K3009" s="94">
        <f>K3074+K3184</f>
        <v>0</v>
      </c>
      <c r="L3009" s="94">
        <f>L3074+L3184</f>
        <v>2.1280000000000001</v>
      </c>
      <c r="M3009" s="93">
        <f t="shared" si="437"/>
        <v>23.2988</v>
      </c>
      <c r="N3009" s="94">
        <f>N3074+N3184</f>
        <v>23.2988</v>
      </c>
      <c r="O3009" s="94">
        <f>O3074+O3184</f>
        <v>0</v>
      </c>
      <c r="P3009" s="94">
        <f>P3074+P3184</f>
        <v>0.63800000000000001</v>
      </c>
      <c r="Q3009" s="55">
        <f t="shared" si="438"/>
        <v>74.985677963374215</v>
      </c>
      <c r="R3009" s="55">
        <f t="shared" si="439"/>
        <v>74.985677963374215</v>
      </c>
      <c r="S3009" s="55" t="e">
        <f t="shared" si="440"/>
        <v>#DIV/0!</v>
      </c>
      <c r="T3009" s="55">
        <f t="shared" si="441"/>
        <v>29.981203007518797</v>
      </c>
      <c r="U3009" s="33" t="e">
        <f>M3009/#REF!%</f>
        <v>#REF!</v>
      </c>
    </row>
    <row r="3010" spans="1:21" ht="41.4" hidden="1" x14ac:dyDescent="0.3">
      <c r="A3010" s="78"/>
      <c r="B3010" s="45" t="s">
        <v>203</v>
      </c>
      <c r="C3010" s="38" t="s">
        <v>177</v>
      </c>
      <c r="D3010" s="94">
        <f t="shared" ref="D3010:D3053" si="451">D3080+D3190</f>
        <v>248.6</v>
      </c>
      <c r="E3010" s="93">
        <f t="shared" si="435"/>
        <v>248.6</v>
      </c>
      <c r="F3010" s="94">
        <f t="shared" ref="F3010:H3029" si="452">F3080+F3190</f>
        <v>248.6</v>
      </c>
      <c r="G3010" s="94">
        <f t="shared" si="452"/>
        <v>0</v>
      </c>
      <c r="H3010" s="94">
        <f t="shared" si="452"/>
        <v>10.65</v>
      </c>
      <c r="I3010" s="93">
        <f t="shared" si="436"/>
        <v>146.1</v>
      </c>
      <c r="J3010" s="94">
        <f t="shared" ref="J3010:L3029" si="453">J3080+J3190</f>
        <v>146.1</v>
      </c>
      <c r="K3010" s="94">
        <f t="shared" si="453"/>
        <v>0</v>
      </c>
      <c r="L3010" s="94">
        <f t="shared" si="453"/>
        <v>5.3250000000000002</v>
      </c>
      <c r="M3010" s="93">
        <f t="shared" si="437"/>
        <v>124.56151999999999</v>
      </c>
      <c r="N3010" s="94">
        <f t="shared" ref="N3010:P3029" si="454">N3080+N3190</f>
        <v>124.56151999999999</v>
      </c>
      <c r="O3010" s="94">
        <f t="shared" si="454"/>
        <v>0</v>
      </c>
      <c r="P3010" s="94">
        <f t="shared" si="454"/>
        <v>4.1194800000000003</v>
      </c>
      <c r="Q3010" s="55">
        <f t="shared" si="438"/>
        <v>85.25771389459274</v>
      </c>
      <c r="R3010" s="55">
        <f t="shared" si="439"/>
        <v>85.25771389459274</v>
      </c>
      <c r="S3010" s="55" t="e">
        <f t="shared" si="440"/>
        <v>#DIV/0!</v>
      </c>
      <c r="T3010" s="55">
        <f t="shared" si="441"/>
        <v>77.36112676056338</v>
      </c>
      <c r="U3010" s="33" t="e">
        <f>M3010/#REF!%</f>
        <v>#REF!</v>
      </c>
    </row>
    <row r="3011" spans="1:21" ht="13.8" hidden="1" x14ac:dyDescent="0.3">
      <c r="A3011" s="78"/>
      <c r="B3011" s="45" t="s">
        <v>204</v>
      </c>
      <c r="C3011" s="38" t="s">
        <v>178</v>
      </c>
      <c r="D3011" s="94">
        <f t="shared" si="451"/>
        <v>0</v>
      </c>
      <c r="E3011" s="93">
        <f t="shared" si="435"/>
        <v>0</v>
      </c>
      <c r="F3011" s="94">
        <f t="shared" si="452"/>
        <v>0</v>
      </c>
      <c r="G3011" s="94">
        <f t="shared" si="452"/>
        <v>0</v>
      </c>
      <c r="H3011" s="94">
        <f t="shared" si="452"/>
        <v>0</v>
      </c>
      <c r="I3011" s="93">
        <f t="shared" si="436"/>
        <v>0</v>
      </c>
      <c r="J3011" s="94">
        <f t="shared" si="453"/>
        <v>0</v>
      </c>
      <c r="K3011" s="94">
        <f t="shared" si="453"/>
        <v>0</v>
      </c>
      <c r="L3011" s="94">
        <f t="shared" si="453"/>
        <v>0</v>
      </c>
      <c r="M3011" s="93">
        <f t="shared" si="437"/>
        <v>0</v>
      </c>
      <c r="N3011" s="94">
        <f t="shared" si="454"/>
        <v>0</v>
      </c>
      <c r="O3011" s="94">
        <f t="shared" si="454"/>
        <v>0</v>
      </c>
      <c r="P3011" s="94">
        <f t="shared" si="454"/>
        <v>0</v>
      </c>
      <c r="Q3011" s="55" t="e">
        <f t="shared" si="438"/>
        <v>#DIV/0!</v>
      </c>
      <c r="R3011" s="55" t="e">
        <f t="shared" si="439"/>
        <v>#DIV/0!</v>
      </c>
      <c r="S3011" s="55" t="e">
        <f t="shared" si="440"/>
        <v>#DIV/0!</v>
      </c>
      <c r="T3011" s="55" t="e">
        <f t="shared" si="441"/>
        <v>#DIV/0!</v>
      </c>
      <c r="U3011" s="33" t="e">
        <f>M3011/#REF!%</f>
        <v>#REF!</v>
      </c>
    </row>
    <row r="3012" spans="1:21" ht="27.6" hidden="1" x14ac:dyDescent="0.3">
      <c r="A3012" s="78"/>
      <c r="B3012" s="45" t="s">
        <v>205</v>
      </c>
      <c r="C3012" s="39" t="s">
        <v>179</v>
      </c>
      <c r="D3012" s="94">
        <f t="shared" si="451"/>
        <v>0</v>
      </c>
      <c r="E3012" s="93">
        <f t="shared" si="435"/>
        <v>0</v>
      </c>
      <c r="F3012" s="94">
        <f t="shared" si="452"/>
        <v>0</v>
      </c>
      <c r="G3012" s="94">
        <f t="shared" si="452"/>
        <v>0</v>
      </c>
      <c r="H3012" s="94">
        <f t="shared" si="452"/>
        <v>0</v>
      </c>
      <c r="I3012" s="93">
        <f t="shared" si="436"/>
        <v>0</v>
      </c>
      <c r="J3012" s="94">
        <f t="shared" si="453"/>
        <v>0</v>
      </c>
      <c r="K3012" s="94">
        <f t="shared" si="453"/>
        <v>0</v>
      </c>
      <c r="L3012" s="94">
        <f t="shared" si="453"/>
        <v>0</v>
      </c>
      <c r="M3012" s="93">
        <f t="shared" si="437"/>
        <v>0</v>
      </c>
      <c r="N3012" s="94">
        <f t="shared" si="454"/>
        <v>0</v>
      </c>
      <c r="O3012" s="94">
        <f t="shared" si="454"/>
        <v>0</v>
      </c>
      <c r="P3012" s="94">
        <f t="shared" si="454"/>
        <v>0</v>
      </c>
      <c r="Q3012" s="55" t="e">
        <f t="shared" si="438"/>
        <v>#DIV/0!</v>
      </c>
      <c r="R3012" s="55" t="e">
        <f t="shared" si="439"/>
        <v>#DIV/0!</v>
      </c>
      <c r="S3012" s="55" t="e">
        <f t="shared" si="440"/>
        <v>#DIV/0!</v>
      </c>
      <c r="T3012" s="55" t="e">
        <f t="shared" si="441"/>
        <v>#DIV/0!</v>
      </c>
      <c r="U3012" s="33" t="e">
        <f>M3012/#REF!%</f>
        <v>#REF!</v>
      </c>
    </row>
    <row r="3013" spans="1:21" ht="20.25" hidden="1" customHeight="1" x14ac:dyDescent="0.3">
      <c r="A3013" s="78"/>
      <c r="B3013" s="45" t="s">
        <v>206</v>
      </c>
      <c r="C3013" s="39" t="s">
        <v>180</v>
      </c>
      <c r="D3013" s="94">
        <f t="shared" si="451"/>
        <v>0</v>
      </c>
      <c r="E3013" s="93">
        <f t="shared" si="435"/>
        <v>0</v>
      </c>
      <c r="F3013" s="94">
        <f t="shared" si="452"/>
        <v>0</v>
      </c>
      <c r="G3013" s="94">
        <f t="shared" si="452"/>
        <v>0</v>
      </c>
      <c r="H3013" s="94">
        <f t="shared" si="452"/>
        <v>0</v>
      </c>
      <c r="I3013" s="93">
        <f t="shared" si="436"/>
        <v>0</v>
      </c>
      <c r="J3013" s="94">
        <f t="shared" si="453"/>
        <v>0</v>
      </c>
      <c r="K3013" s="94">
        <f t="shared" si="453"/>
        <v>0</v>
      </c>
      <c r="L3013" s="94">
        <f t="shared" si="453"/>
        <v>0</v>
      </c>
      <c r="M3013" s="93">
        <f t="shared" si="437"/>
        <v>0</v>
      </c>
      <c r="N3013" s="94">
        <f t="shared" si="454"/>
        <v>0</v>
      </c>
      <c r="O3013" s="94">
        <f t="shared" si="454"/>
        <v>0</v>
      </c>
      <c r="P3013" s="94">
        <f t="shared" si="454"/>
        <v>0</v>
      </c>
      <c r="Q3013" s="55" t="e">
        <f t="shared" si="438"/>
        <v>#DIV/0!</v>
      </c>
      <c r="R3013" s="55" t="e">
        <f t="shared" si="439"/>
        <v>#DIV/0!</v>
      </c>
      <c r="S3013" s="55" t="e">
        <f t="shared" si="440"/>
        <v>#DIV/0!</v>
      </c>
      <c r="T3013" s="55" t="e">
        <f t="shared" si="441"/>
        <v>#DIV/0!</v>
      </c>
      <c r="U3013" s="33" t="e">
        <f>M3013/#REF!%</f>
        <v>#REF!</v>
      </c>
    </row>
    <row r="3014" spans="1:21" ht="13.8" hidden="1" x14ac:dyDescent="0.3">
      <c r="A3014" s="78"/>
      <c r="B3014" s="45" t="s">
        <v>207</v>
      </c>
      <c r="C3014" s="38" t="s">
        <v>181</v>
      </c>
      <c r="D3014" s="94">
        <f t="shared" si="451"/>
        <v>0</v>
      </c>
      <c r="E3014" s="93">
        <f t="shared" si="435"/>
        <v>0</v>
      </c>
      <c r="F3014" s="94">
        <f t="shared" si="452"/>
        <v>0</v>
      </c>
      <c r="G3014" s="94">
        <f t="shared" si="452"/>
        <v>0</v>
      </c>
      <c r="H3014" s="94">
        <f t="shared" si="452"/>
        <v>0</v>
      </c>
      <c r="I3014" s="93">
        <f t="shared" si="436"/>
        <v>0</v>
      </c>
      <c r="J3014" s="94">
        <f t="shared" si="453"/>
        <v>0</v>
      </c>
      <c r="K3014" s="94">
        <f t="shared" si="453"/>
        <v>0</v>
      </c>
      <c r="L3014" s="94">
        <f t="shared" si="453"/>
        <v>0</v>
      </c>
      <c r="M3014" s="93">
        <f t="shared" si="437"/>
        <v>0</v>
      </c>
      <c r="N3014" s="94">
        <f t="shared" si="454"/>
        <v>0</v>
      </c>
      <c r="O3014" s="94">
        <f t="shared" si="454"/>
        <v>0</v>
      </c>
      <c r="P3014" s="94">
        <f t="shared" si="454"/>
        <v>0</v>
      </c>
      <c r="Q3014" s="55" t="e">
        <f t="shared" si="438"/>
        <v>#DIV/0!</v>
      </c>
      <c r="R3014" s="55" t="e">
        <f t="shared" si="439"/>
        <v>#DIV/0!</v>
      </c>
      <c r="S3014" s="55" t="e">
        <f t="shared" si="440"/>
        <v>#DIV/0!</v>
      </c>
      <c r="T3014" s="55" t="e">
        <f t="shared" si="441"/>
        <v>#DIV/0!</v>
      </c>
      <c r="U3014" s="33" t="e">
        <f>M3014/#REF!%</f>
        <v>#REF!</v>
      </c>
    </row>
    <row r="3015" spans="1:21" ht="27.6" hidden="1" x14ac:dyDescent="0.3">
      <c r="A3015" s="78"/>
      <c r="B3015" s="45" t="s">
        <v>208</v>
      </c>
      <c r="C3015" s="39" t="s">
        <v>182</v>
      </c>
      <c r="D3015" s="94">
        <f t="shared" si="451"/>
        <v>0</v>
      </c>
      <c r="E3015" s="93">
        <f t="shared" si="435"/>
        <v>0</v>
      </c>
      <c r="F3015" s="94">
        <f t="shared" si="452"/>
        <v>0</v>
      </c>
      <c r="G3015" s="94">
        <f t="shared" si="452"/>
        <v>0</v>
      </c>
      <c r="H3015" s="94">
        <f t="shared" si="452"/>
        <v>2.7480000000000002</v>
      </c>
      <c r="I3015" s="93">
        <f t="shared" si="436"/>
        <v>0</v>
      </c>
      <c r="J3015" s="94">
        <f t="shared" si="453"/>
        <v>0</v>
      </c>
      <c r="K3015" s="94">
        <f t="shared" si="453"/>
        <v>0</v>
      </c>
      <c r="L3015" s="94">
        <f t="shared" si="453"/>
        <v>2.1280000000000001</v>
      </c>
      <c r="M3015" s="93">
        <f t="shared" si="437"/>
        <v>0</v>
      </c>
      <c r="N3015" s="94">
        <f t="shared" si="454"/>
        <v>0</v>
      </c>
      <c r="O3015" s="94">
        <f t="shared" si="454"/>
        <v>0</v>
      </c>
      <c r="P3015" s="94">
        <f t="shared" si="454"/>
        <v>0.63800000000000001</v>
      </c>
      <c r="Q3015" s="55" t="e">
        <f t="shared" si="438"/>
        <v>#DIV/0!</v>
      </c>
      <c r="R3015" s="55" t="e">
        <f t="shared" si="439"/>
        <v>#DIV/0!</v>
      </c>
      <c r="S3015" s="55" t="e">
        <f t="shared" si="440"/>
        <v>#DIV/0!</v>
      </c>
      <c r="T3015" s="55">
        <f t="shared" si="441"/>
        <v>29.981203007518797</v>
      </c>
      <c r="U3015" s="33" t="e">
        <f>M3015/#REF!%</f>
        <v>#REF!</v>
      </c>
    </row>
    <row r="3016" spans="1:21" ht="82.8" hidden="1" x14ac:dyDescent="0.3">
      <c r="A3016" s="78"/>
      <c r="B3016" s="45" t="s">
        <v>209</v>
      </c>
      <c r="C3016" s="39" t="s">
        <v>183</v>
      </c>
      <c r="D3016" s="94">
        <f t="shared" si="451"/>
        <v>162.4</v>
      </c>
      <c r="E3016" s="93">
        <f t="shared" si="435"/>
        <v>172.9</v>
      </c>
      <c r="F3016" s="94">
        <f t="shared" si="452"/>
        <v>172.9</v>
      </c>
      <c r="G3016" s="94">
        <f t="shared" si="452"/>
        <v>0</v>
      </c>
      <c r="H3016" s="94">
        <f t="shared" si="452"/>
        <v>0</v>
      </c>
      <c r="I3016" s="93">
        <f t="shared" si="436"/>
        <v>99.45</v>
      </c>
      <c r="J3016" s="94">
        <f t="shared" si="453"/>
        <v>99.45</v>
      </c>
      <c r="K3016" s="94">
        <f t="shared" si="453"/>
        <v>0</v>
      </c>
      <c r="L3016" s="94">
        <f t="shared" si="453"/>
        <v>0</v>
      </c>
      <c r="M3016" s="93">
        <f t="shared" si="437"/>
        <v>71.433400000000006</v>
      </c>
      <c r="N3016" s="94">
        <f t="shared" si="454"/>
        <v>71.433400000000006</v>
      </c>
      <c r="O3016" s="94">
        <f t="shared" si="454"/>
        <v>0</v>
      </c>
      <c r="P3016" s="94">
        <f t="shared" si="454"/>
        <v>0</v>
      </c>
      <c r="Q3016" s="55">
        <f t="shared" si="438"/>
        <v>71.82845651080946</v>
      </c>
      <c r="R3016" s="55">
        <f t="shared" si="439"/>
        <v>71.82845651080946</v>
      </c>
      <c r="S3016" s="55" t="e">
        <f t="shared" si="440"/>
        <v>#DIV/0!</v>
      </c>
      <c r="T3016" s="55" t="e">
        <f t="shared" si="441"/>
        <v>#DIV/0!</v>
      </c>
      <c r="U3016" s="33" t="e">
        <f>M3016/#REF!%</f>
        <v>#REF!</v>
      </c>
    </row>
    <row r="3017" spans="1:21" ht="151.80000000000001" hidden="1" x14ac:dyDescent="0.3">
      <c r="A3017" s="78"/>
      <c r="B3017" s="45" t="s">
        <v>210</v>
      </c>
      <c r="C3017" s="39" t="s">
        <v>285</v>
      </c>
      <c r="D3017" s="94">
        <f t="shared" si="451"/>
        <v>0</v>
      </c>
      <c r="E3017" s="93">
        <f t="shared" si="435"/>
        <v>0</v>
      </c>
      <c r="F3017" s="94">
        <f t="shared" si="452"/>
        <v>0</v>
      </c>
      <c r="G3017" s="94">
        <f t="shared" si="452"/>
        <v>0</v>
      </c>
      <c r="H3017" s="94">
        <f t="shared" si="452"/>
        <v>0</v>
      </c>
      <c r="I3017" s="93">
        <f t="shared" si="436"/>
        <v>0</v>
      </c>
      <c r="J3017" s="94">
        <f t="shared" si="453"/>
        <v>0</v>
      </c>
      <c r="K3017" s="94">
        <f t="shared" si="453"/>
        <v>0</v>
      </c>
      <c r="L3017" s="94">
        <f t="shared" si="453"/>
        <v>0</v>
      </c>
      <c r="M3017" s="93">
        <f t="shared" si="437"/>
        <v>0</v>
      </c>
      <c r="N3017" s="94">
        <f t="shared" si="454"/>
        <v>0</v>
      </c>
      <c r="O3017" s="94">
        <f t="shared" si="454"/>
        <v>0</v>
      </c>
      <c r="P3017" s="94">
        <f t="shared" si="454"/>
        <v>0</v>
      </c>
      <c r="Q3017" s="55" t="e">
        <f t="shared" si="438"/>
        <v>#DIV/0!</v>
      </c>
      <c r="R3017" s="55" t="e">
        <f t="shared" si="439"/>
        <v>#DIV/0!</v>
      </c>
      <c r="S3017" s="55" t="e">
        <f t="shared" si="440"/>
        <v>#DIV/0!</v>
      </c>
      <c r="T3017" s="55" t="e">
        <f t="shared" si="441"/>
        <v>#DIV/0!</v>
      </c>
      <c r="U3017" s="33" t="e">
        <f>M3017/#REF!%</f>
        <v>#REF!</v>
      </c>
    </row>
    <row r="3018" spans="1:21" ht="46.5" hidden="1" customHeight="1" x14ac:dyDescent="0.3">
      <c r="A3018" s="78"/>
      <c r="B3018" s="45" t="s">
        <v>211</v>
      </c>
      <c r="C3018" s="39" t="s">
        <v>286</v>
      </c>
      <c r="D3018" s="94">
        <f t="shared" si="451"/>
        <v>0</v>
      </c>
      <c r="E3018" s="93">
        <f t="shared" si="435"/>
        <v>0</v>
      </c>
      <c r="F3018" s="94">
        <f t="shared" si="452"/>
        <v>0</v>
      </c>
      <c r="G3018" s="94">
        <f t="shared" si="452"/>
        <v>0</v>
      </c>
      <c r="H3018" s="94">
        <f t="shared" si="452"/>
        <v>0</v>
      </c>
      <c r="I3018" s="93">
        <f t="shared" si="436"/>
        <v>0</v>
      </c>
      <c r="J3018" s="94">
        <f t="shared" si="453"/>
        <v>0</v>
      </c>
      <c r="K3018" s="94">
        <f t="shared" si="453"/>
        <v>0</v>
      </c>
      <c r="L3018" s="94">
        <f t="shared" si="453"/>
        <v>0</v>
      </c>
      <c r="M3018" s="93">
        <f t="shared" si="437"/>
        <v>0</v>
      </c>
      <c r="N3018" s="94">
        <f t="shared" si="454"/>
        <v>0</v>
      </c>
      <c r="O3018" s="94">
        <f t="shared" si="454"/>
        <v>0</v>
      </c>
      <c r="P3018" s="94">
        <f t="shared" si="454"/>
        <v>0</v>
      </c>
      <c r="Q3018" s="55" t="e">
        <f t="shared" si="438"/>
        <v>#DIV/0!</v>
      </c>
      <c r="R3018" s="55" t="e">
        <f t="shared" si="439"/>
        <v>#DIV/0!</v>
      </c>
      <c r="S3018" s="55" t="e">
        <f t="shared" si="440"/>
        <v>#DIV/0!</v>
      </c>
      <c r="T3018" s="55" t="e">
        <f t="shared" si="441"/>
        <v>#DIV/0!</v>
      </c>
      <c r="U3018" s="33" t="e">
        <f>M3018/#REF!%</f>
        <v>#REF!</v>
      </c>
    </row>
    <row r="3019" spans="1:21" ht="16.5" hidden="1" customHeight="1" x14ac:dyDescent="0.3">
      <c r="A3019" s="78"/>
      <c r="B3019" s="45" t="s">
        <v>212</v>
      </c>
      <c r="C3019" s="39" t="s">
        <v>287</v>
      </c>
      <c r="D3019" s="94">
        <f t="shared" si="451"/>
        <v>0</v>
      </c>
      <c r="E3019" s="93">
        <f t="shared" si="435"/>
        <v>0</v>
      </c>
      <c r="F3019" s="94">
        <f t="shared" si="452"/>
        <v>0</v>
      </c>
      <c r="G3019" s="94">
        <f t="shared" si="452"/>
        <v>0</v>
      </c>
      <c r="H3019" s="94">
        <f t="shared" si="452"/>
        <v>0</v>
      </c>
      <c r="I3019" s="93">
        <f t="shared" si="436"/>
        <v>0</v>
      </c>
      <c r="J3019" s="94">
        <f t="shared" si="453"/>
        <v>0</v>
      </c>
      <c r="K3019" s="94">
        <f t="shared" si="453"/>
        <v>0</v>
      </c>
      <c r="L3019" s="94">
        <f t="shared" si="453"/>
        <v>0</v>
      </c>
      <c r="M3019" s="93">
        <f t="shared" si="437"/>
        <v>0</v>
      </c>
      <c r="N3019" s="94">
        <f t="shared" si="454"/>
        <v>0</v>
      </c>
      <c r="O3019" s="94">
        <f t="shared" si="454"/>
        <v>0</v>
      </c>
      <c r="P3019" s="94">
        <f t="shared" si="454"/>
        <v>0</v>
      </c>
      <c r="Q3019" s="55" t="e">
        <f t="shared" si="438"/>
        <v>#DIV/0!</v>
      </c>
      <c r="R3019" s="55" t="e">
        <f t="shared" si="439"/>
        <v>#DIV/0!</v>
      </c>
      <c r="S3019" s="55" t="e">
        <f t="shared" si="440"/>
        <v>#DIV/0!</v>
      </c>
      <c r="T3019" s="55" t="e">
        <f t="shared" si="441"/>
        <v>#DIV/0!</v>
      </c>
      <c r="U3019" s="33" t="e">
        <f>M3019/#REF!%</f>
        <v>#REF!</v>
      </c>
    </row>
    <row r="3020" spans="1:21" ht="16.5" hidden="1" customHeight="1" x14ac:dyDescent="0.3">
      <c r="A3020" s="78"/>
      <c r="B3020" s="45" t="s">
        <v>213</v>
      </c>
      <c r="C3020" s="39" t="s">
        <v>288</v>
      </c>
      <c r="D3020" s="94">
        <f t="shared" si="451"/>
        <v>0</v>
      </c>
      <c r="E3020" s="93">
        <f t="shared" si="435"/>
        <v>0</v>
      </c>
      <c r="F3020" s="94">
        <f t="shared" si="452"/>
        <v>0</v>
      </c>
      <c r="G3020" s="94">
        <f t="shared" si="452"/>
        <v>0</v>
      </c>
      <c r="H3020" s="94">
        <f t="shared" si="452"/>
        <v>0</v>
      </c>
      <c r="I3020" s="93">
        <f t="shared" si="436"/>
        <v>0</v>
      </c>
      <c r="J3020" s="94">
        <f t="shared" si="453"/>
        <v>0</v>
      </c>
      <c r="K3020" s="94">
        <f t="shared" si="453"/>
        <v>0</v>
      </c>
      <c r="L3020" s="94">
        <f t="shared" si="453"/>
        <v>0</v>
      </c>
      <c r="M3020" s="93">
        <f t="shared" si="437"/>
        <v>0</v>
      </c>
      <c r="N3020" s="94">
        <f t="shared" si="454"/>
        <v>0</v>
      </c>
      <c r="O3020" s="94">
        <f t="shared" si="454"/>
        <v>0</v>
      </c>
      <c r="P3020" s="94">
        <f t="shared" si="454"/>
        <v>0</v>
      </c>
      <c r="Q3020" s="55" t="e">
        <f t="shared" si="438"/>
        <v>#DIV/0!</v>
      </c>
      <c r="R3020" s="55" t="e">
        <f t="shared" si="439"/>
        <v>#DIV/0!</v>
      </c>
      <c r="S3020" s="55" t="e">
        <f t="shared" si="440"/>
        <v>#DIV/0!</v>
      </c>
      <c r="T3020" s="55" t="e">
        <f t="shared" si="441"/>
        <v>#DIV/0!</v>
      </c>
      <c r="U3020" s="33" t="e">
        <f>M3020/#REF!%</f>
        <v>#REF!</v>
      </c>
    </row>
    <row r="3021" spans="1:21" ht="16.5" hidden="1" customHeight="1" x14ac:dyDescent="0.3">
      <c r="A3021" s="78"/>
      <c r="B3021" s="45" t="s">
        <v>214</v>
      </c>
      <c r="C3021" s="39" t="s">
        <v>289</v>
      </c>
      <c r="D3021" s="94">
        <f t="shared" si="451"/>
        <v>0</v>
      </c>
      <c r="E3021" s="93">
        <f t="shared" si="435"/>
        <v>0</v>
      </c>
      <c r="F3021" s="94">
        <f t="shared" si="452"/>
        <v>0</v>
      </c>
      <c r="G3021" s="94">
        <f t="shared" si="452"/>
        <v>0</v>
      </c>
      <c r="H3021" s="94">
        <f t="shared" si="452"/>
        <v>0</v>
      </c>
      <c r="I3021" s="93">
        <f t="shared" si="436"/>
        <v>0</v>
      </c>
      <c r="J3021" s="94">
        <f t="shared" si="453"/>
        <v>0</v>
      </c>
      <c r="K3021" s="94">
        <f t="shared" si="453"/>
        <v>0</v>
      </c>
      <c r="L3021" s="94">
        <f t="shared" si="453"/>
        <v>0</v>
      </c>
      <c r="M3021" s="93">
        <f t="shared" si="437"/>
        <v>0</v>
      </c>
      <c r="N3021" s="94">
        <f t="shared" si="454"/>
        <v>0</v>
      </c>
      <c r="O3021" s="94">
        <f t="shared" si="454"/>
        <v>0</v>
      </c>
      <c r="P3021" s="94">
        <f t="shared" si="454"/>
        <v>0</v>
      </c>
      <c r="Q3021" s="55" t="e">
        <f t="shared" si="438"/>
        <v>#DIV/0!</v>
      </c>
      <c r="R3021" s="55" t="e">
        <f t="shared" si="439"/>
        <v>#DIV/0!</v>
      </c>
      <c r="S3021" s="55" t="e">
        <f t="shared" si="440"/>
        <v>#DIV/0!</v>
      </c>
      <c r="T3021" s="55" t="e">
        <f t="shared" si="441"/>
        <v>#DIV/0!</v>
      </c>
      <c r="U3021" s="33" t="e">
        <f>M3021/#REF!%</f>
        <v>#REF!</v>
      </c>
    </row>
    <row r="3022" spans="1:21" ht="16.5" hidden="1" customHeight="1" x14ac:dyDescent="0.3">
      <c r="A3022" s="78"/>
      <c r="B3022" s="45" t="s">
        <v>215</v>
      </c>
      <c r="C3022" s="39" t="s">
        <v>290</v>
      </c>
      <c r="D3022" s="94">
        <f t="shared" si="451"/>
        <v>0</v>
      </c>
      <c r="E3022" s="93">
        <f t="shared" si="435"/>
        <v>0</v>
      </c>
      <c r="F3022" s="94">
        <f t="shared" si="452"/>
        <v>0</v>
      </c>
      <c r="G3022" s="94">
        <f t="shared" si="452"/>
        <v>0</v>
      </c>
      <c r="H3022" s="94">
        <f t="shared" si="452"/>
        <v>0</v>
      </c>
      <c r="I3022" s="93">
        <f t="shared" si="436"/>
        <v>0</v>
      </c>
      <c r="J3022" s="94">
        <f t="shared" si="453"/>
        <v>0</v>
      </c>
      <c r="K3022" s="94">
        <f t="shared" si="453"/>
        <v>0</v>
      </c>
      <c r="L3022" s="94">
        <f t="shared" si="453"/>
        <v>0</v>
      </c>
      <c r="M3022" s="93">
        <f t="shared" si="437"/>
        <v>0</v>
      </c>
      <c r="N3022" s="94">
        <f t="shared" si="454"/>
        <v>0</v>
      </c>
      <c r="O3022" s="94">
        <f t="shared" si="454"/>
        <v>0</v>
      </c>
      <c r="P3022" s="94">
        <f t="shared" si="454"/>
        <v>0</v>
      </c>
      <c r="Q3022" s="55" t="e">
        <f t="shared" si="438"/>
        <v>#DIV/0!</v>
      </c>
      <c r="R3022" s="55" t="e">
        <f t="shared" si="439"/>
        <v>#DIV/0!</v>
      </c>
      <c r="S3022" s="55" t="e">
        <f t="shared" si="440"/>
        <v>#DIV/0!</v>
      </c>
      <c r="T3022" s="55" t="e">
        <f t="shared" si="441"/>
        <v>#DIV/0!</v>
      </c>
      <c r="U3022" s="33" t="e">
        <f>M3022/#REF!%</f>
        <v>#REF!</v>
      </c>
    </row>
    <row r="3023" spans="1:21" ht="16.5" hidden="1" customHeight="1" x14ac:dyDescent="0.3">
      <c r="A3023" s="78"/>
      <c r="B3023" s="45" t="s">
        <v>216</v>
      </c>
      <c r="C3023" s="39" t="s">
        <v>291</v>
      </c>
      <c r="D3023" s="94">
        <f t="shared" si="451"/>
        <v>0</v>
      </c>
      <c r="E3023" s="93">
        <f t="shared" si="435"/>
        <v>0</v>
      </c>
      <c r="F3023" s="94">
        <f t="shared" si="452"/>
        <v>0</v>
      </c>
      <c r="G3023" s="94">
        <f t="shared" si="452"/>
        <v>0</v>
      </c>
      <c r="H3023" s="94">
        <f t="shared" si="452"/>
        <v>0</v>
      </c>
      <c r="I3023" s="93">
        <f t="shared" si="436"/>
        <v>0</v>
      </c>
      <c r="J3023" s="94">
        <f t="shared" si="453"/>
        <v>0</v>
      </c>
      <c r="K3023" s="94">
        <f t="shared" si="453"/>
        <v>0</v>
      </c>
      <c r="L3023" s="94">
        <f t="shared" si="453"/>
        <v>0</v>
      </c>
      <c r="M3023" s="93">
        <f t="shared" si="437"/>
        <v>0</v>
      </c>
      <c r="N3023" s="94">
        <f t="shared" si="454"/>
        <v>0</v>
      </c>
      <c r="O3023" s="94">
        <f t="shared" si="454"/>
        <v>0</v>
      </c>
      <c r="P3023" s="94">
        <f t="shared" si="454"/>
        <v>0</v>
      </c>
      <c r="Q3023" s="55" t="e">
        <f t="shared" si="438"/>
        <v>#DIV/0!</v>
      </c>
      <c r="R3023" s="55" t="e">
        <f t="shared" si="439"/>
        <v>#DIV/0!</v>
      </c>
      <c r="S3023" s="55" t="e">
        <f t="shared" si="440"/>
        <v>#DIV/0!</v>
      </c>
      <c r="T3023" s="55" t="e">
        <f t="shared" si="441"/>
        <v>#DIV/0!</v>
      </c>
      <c r="U3023" s="33" t="e">
        <f>M3023/#REF!%</f>
        <v>#REF!</v>
      </c>
    </row>
    <row r="3024" spans="1:21" ht="16.5" hidden="1" customHeight="1" x14ac:dyDescent="0.3">
      <c r="A3024" s="78"/>
      <c r="B3024" s="45" t="s">
        <v>217</v>
      </c>
      <c r="C3024" s="39" t="s">
        <v>292</v>
      </c>
      <c r="D3024" s="94">
        <f t="shared" si="451"/>
        <v>0</v>
      </c>
      <c r="E3024" s="93">
        <f t="shared" si="435"/>
        <v>0</v>
      </c>
      <c r="F3024" s="94">
        <f t="shared" si="452"/>
        <v>0</v>
      </c>
      <c r="G3024" s="94">
        <f t="shared" si="452"/>
        <v>0</v>
      </c>
      <c r="H3024" s="94">
        <f t="shared" si="452"/>
        <v>0</v>
      </c>
      <c r="I3024" s="93">
        <f t="shared" si="436"/>
        <v>0</v>
      </c>
      <c r="J3024" s="94">
        <f t="shared" si="453"/>
        <v>0</v>
      </c>
      <c r="K3024" s="94">
        <f t="shared" si="453"/>
        <v>0</v>
      </c>
      <c r="L3024" s="94">
        <f t="shared" si="453"/>
        <v>0</v>
      </c>
      <c r="M3024" s="93">
        <f t="shared" si="437"/>
        <v>0</v>
      </c>
      <c r="N3024" s="94">
        <f t="shared" si="454"/>
        <v>0</v>
      </c>
      <c r="O3024" s="94">
        <f t="shared" si="454"/>
        <v>0</v>
      </c>
      <c r="P3024" s="94">
        <f t="shared" si="454"/>
        <v>0</v>
      </c>
      <c r="Q3024" s="55" t="e">
        <f t="shared" si="438"/>
        <v>#DIV/0!</v>
      </c>
      <c r="R3024" s="55" t="e">
        <f t="shared" si="439"/>
        <v>#DIV/0!</v>
      </c>
      <c r="S3024" s="55" t="e">
        <f t="shared" si="440"/>
        <v>#DIV/0!</v>
      </c>
      <c r="T3024" s="55" t="e">
        <f t="shared" si="441"/>
        <v>#DIV/0!</v>
      </c>
      <c r="U3024" s="33" t="e">
        <f>M3024/#REF!%</f>
        <v>#REF!</v>
      </c>
    </row>
    <row r="3025" spans="1:21" ht="16.5" hidden="1" customHeight="1" x14ac:dyDescent="0.3">
      <c r="A3025" s="78"/>
      <c r="B3025" s="45" t="s">
        <v>218</v>
      </c>
      <c r="C3025" s="39" t="s">
        <v>293</v>
      </c>
      <c r="D3025" s="94">
        <f t="shared" si="451"/>
        <v>0</v>
      </c>
      <c r="E3025" s="93">
        <f t="shared" si="435"/>
        <v>0</v>
      </c>
      <c r="F3025" s="94">
        <f t="shared" si="452"/>
        <v>0</v>
      </c>
      <c r="G3025" s="94">
        <f t="shared" si="452"/>
        <v>0</v>
      </c>
      <c r="H3025" s="94">
        <f t="shared" si="452"/>
        <v>0</v>
      </c>
      <c r="I3025" s="93">
        <f t="shared" si="436"/>
        <v>0</v>
      </c>
      <c r="J3025" s="94">
        <f t="shared" si="453"/>
        <v>0</v>
      </c>
      <c r="K3025" s="94">
        <f t="shared" si="453"/>
        <v>0</v>
      </c>
      <c r="L3025" s="94">
        <f t="shared" si="453"/>
        <v>0</v>
      </c>
      <c r="M3025" s="93">
        <f t="shared" si="437"/>
        <v>0</v>
      </c>
      <c r="N3025" s="94">
        <f t="shared" si="454"/>
        <v>0</v>
      </c>
      <c r="O3025" s="94">
        <f t="shared" si="454"/>
        <v>0</v>
      </c>
      <c r="P3025" s="94">
        <f t="shared" si="454"/>
        <v>0</v>
      </c>
      <c r="Q3025" s="55" t="e">
        <f t="shared" si="438"/>
        <v>#DIV/0!</v>
      </c>
      <c r="R3025" s="55" t="e">
        <f t="shared" si="439"/>
        <v>#DIV/0!</v>
      </c>
      <c r="S3025" s="55" t="e">
        <f t="shared" si="440"/>
        <v>#DIV/0!</v>
      </c>
      <c r="T3025" s="55" t="e">
        <f t="shared" si="441"/>
        <v>#DIV/0!</v>
      </c>
      <c r="U3025" s="33" t="e">
        <f>M3025/#REF!%</f>
        <v>#REF!</v>
      </c>
    </row>
    <row r="3026" spans="1:21" ht="27.6" hidden="1" x14ac:dyDescent="0.3">
      <c r="A3026" s="78"/>
      <c r="B3026" s="45" t="s">
        <v>219</v>
      </c>
      <c r="C3026" s="39" t="s">
        <v>294</v>
      </c>
      <c r="D3026" s="94">
        <f t="shared" si="451"/>
        <v>0</v>
      </c>
      <c r="E3026" s="93">
        <f t="shared" si="435"/>
        <v>0</v>
      </c>
      <c r="F3026" s="94">
        <f t="shared" si="452"/>
        <v>0</v>
      </c>
      <c r="G3026" s="94">
        <f t="shared" si="452"/>
        <v>0</v>
      </c>
      <c r="H3026" s="94">
        <f t="shared" si="452"/>
        <v>0</v>
      </c>
      <c r="I3026" s="93">
        <f t="shared" si="436"/>
        <v>0</v>
      </c>
      <c r="J3026" s="94">
        <f t="shared" si="453"/>
        <v>0</v>
      </c>
      <c r="K3026" s="94">
        <f t="shared" si="453"/>
        <v>0</v>
      </c>
      <c r="L3026" s="94">
        <f t="shared" si="453"/>
        <v>0</v>
      </c>
      <c r="M3026" s="93">
        <f t="shared" si="437"/>
        <v>0</v>
      </c>
      <c r="N3026" s="94">
        <f t="shared" si="454"/>
        <v>0</v>
      </c>
      <c r="O3026" s="94">
        <f t="shared" si="454"/>
        <v>0</v>
      </c>
      <c r="P3026" s="94">
        <f t="shared" si="454"/>
        <v>0</v>
      </c>
      <c r="Q3026" s="55" t="e">
        <f t="shared" si="438"/>
        <v>#DIV/0!</v>
      </c>
      <c r="R3026" s="55" t="e">
        <f t="shared" si="439"/>
        <v>#DIV/0!</v>
      </c>
      <c r="S3026" s="55" t="e">
        <f t="shared" si="440"/>
        <v>#DIV/0!</v>
      </c>
      <c r="T3026" s="55" t="e">
        <f t="shared" si="441"/>
        <v>#DIV/0!</v>
      </c>
      <c r="U3026" s="33" t="e">
        <f>M3026/#REF!%</f>
        <v>#REF!</v>
      </c>
    </row>
    <row r="3027" spans="1:21" ht="69" hidden="1" x14ac:dyDescent="0.3">
      <c r="A3027" s="78"/>
      <c r="B3027" s="45" t="s">
        <v>220</v>
      </c>
      <c r="C3027" s="39" t="s">
        <v>295</v>
      </c>
      <c r="D3027" s="94">
        <f t="shared" si="451"/>
        <v>0</v>
      </c>
      <c r="E3027" s="93">
        <f t="shared" si="435"/>
        <v>0</v>
      </c>
      <c r="F3027" s="94">
        <f t="shared" si="452"/>
        <v>0</v>
      </c>
      <c r="G3027" s="94">
        <f t="shared" si="452"/>
        <v>0</v>
      </c>
      <c r="H3027" s="94">
        <f t="shared" si="452"/>
        <v>0</v>
      </c>
      <c r="I3027" s="93">
        <f t="shared" si="436"/>
        <v>0</v>
      </c>
      <c r="J3027" s="94">
        <f t="shared" si="453"/>
        <v>0</v>
      </c>
      <c r="K3027" s="94">
        <f t="shared" si="453"/>
        <v>0</v>
      </c>
      <c r="L3027" s="94">
        <f t="shared" si="453"/>
        <v>0</v>
      </c>
      <c r="M3027" s="93">
        <f t="shared" si="437"/>
        <v>0</v>
      </c>
      <c r="N3027" s="94">
        <f t="shared" si="454"/>
        <v>0</v>
      </c>
      <c r="O3027" s="94">
        <f t="shared" si="454"/>
        <v>0</v>
      </c>
      <c r="P3027" s="94">
        <f t="shared" si="454"/>
        <v>0</v>
      </c>
      <c r="Q3027" s="55" t="e">
        <f t="shared" si="438"/>
        <v>#DIV/0!</v>
      </c>
      <c r="R3027" s="55" t="e">
        <f t="shared" si="439"/>
        <v>#DIV/0!</v>
      </c>
      <c r="S3027" s="55" t="e">
        <f t="shared" si="440"/>
        <v>#DIV/0!</v>
      </c>
      <c r="T3027" s="55" t="e">
        <f t="shared" si="441"/>
        <v>#DIV/0!</v>
      </c>
      <c r="U3027" s="33" t="e">
        <f>M3027/#REF!%</f>
        <v>#REF!</v>
      </c>
    </row>
    <row r="3028" spans="1:21" ht="27.6" hidden="1" x14ac:dyDescent="0.3">
      <c r="A3028" s="78"/>
      <c r="B3028" s="45" t="s">
        <v>221</v>
      </c>
      <c r="C3028" s="39" t="s">
        <v>296</v>
      </c>
      <c r="D3028" s="94">
        <f t="shared" si="451"/>
        <v>0</v>
      </c>
      <c r="E3028" s="93">
        <f t="shared" si="435"/>
        <v>0</v>
      </c>
      <c r="F3028" s="94">
        <f t="shared" si="452"/>
        <v>0</v>
      </c>
      <c r="G3028" s="94">
        <f t="shared" si="452"/>
        <v>0</v>
      </c>
      <c r="H3028" s="94">
        <f t="shared" si="452"/>
        <v>0</v>
      </c>
      <c r="I3028" s="93">
        <f t="shared" si="436"/>
        <v>0</v>
      </c>
      <c r="J3028" s="94">
        <f t="shared" si="453"/>
        <v>0</v>
      </c>
      <c r="K3028" s="94">
        <f t="shared" si="453"/>
        <v>0</v>
      </c>
      <c r="L3028" s="94">
        <f t="shared" si="453"/>
        <v>0</v>
      </c>
      <c r="M3028" s="93">
        <f t="shared" si="437"/>
        <v>0</v>
      </c>
      <c r="N3028" s="94">
        <f t="shared" si="454"/>
        <v>0</v>
      </c>
      <c r="O3028" s="94">
        <f t="shared" si="454"/>
        <v>0</v>
      </c>
      <c r="P3028" s="94">
        <f t="shared" si="454"/>
        <v>0</v>
      </c>
      <c r="Q3028" s="55" t="e">
        <f t="shared" si="438"/>
        <v>#DIV/0!</v>
      </c>
      <c r="R3028" s="55" t="e">
        <f t="shared" si="439"/>
        <v>#DIV/0!</v>
      </c>
      <c r="S3028" s="55" t="e">
        <f t="shared" si="440"/>
        <v>#DIV/0!</v>
      </c>
      <c r="T3028" s="55" t="e">
        <f t="shared" si="441"/>
        <v>#DIV/0!</v>
      </c>
      <c r="U3028" s="33" t="e">
        <f>M3028/#REF!%</f>
        <v>#REF!</v>
      </c>
    </row>
    <row r="3029" spans="1:21" ht="27.6" hidden="1" x14ac:dyDescent="0.3">
      <c r="A3029" s="78"/>
      <c r="B3029" s="45" t="s">
        <v>222</v>
      </c>
      <c r="C3029" s="38" t="s">
        <v>297</v>
      </c>
      <c r="D3029" s="94">
        <f t="shared" si="451"/>
        <v>0</v>
      </c>
      <c r="E3029" s="93">
        <f t="shared" si="435"/>
        <v>0</v>
      </c>
      <c r="F3029" s="94">
        <f t="shared" si="452"/>
        <v>0</v>
      </c>
      <c r="G3029" s="94">
        <f t="shared" si="452"/>
        <v>0</v>
      </c>
      <c r="H3029" s="94">
        <f t="shared" si="452"/>
        <v>0</v>
      </c>
      <c r="I3029" s="93">
        <f t="shared" si="436"/>
        <v>0</v>
      </c>
      <c r="J3029" s="94">
        <f t="shared" si="453"/>
        <v>0</v>
      </c>
      <c r="K3029" s="94">
        <f t="shared" si="453"/>
        <v>0</v>
      </c>
      <c r="L3029" s="94">
        <f t="shared" si="453"/>
        <v>0</v>
      </c>
      <c r="M3029" s="93">
        <f t="shared" si="437"/>
        <v>0</v>
      </c>
      <c r="N3029" s="94">
        <f t="shared" si="454"/>
        <v>0</v>
      </c>
      <c r="O3029" s="94">
        <f t="shared" si="454"/>
        <v>0</v>
      </c>
      <c r="P3029" s="94">
        <f t="shared" si="454"/>
        <v>0</v>
      </c>
      <c r="Q3029" s="55" t="e">
        <f t="shared" si="438"/>
        <v>#DIV/0!</v>
      </c>
      <c r="R3029" s="55" t="e">
        <f t="shared" si="439"/>
        <v>#DIV/0!</v>
      </c>
      <c r="S3029" s="55" t="e">
        <f t="shared" si="440"/>
        <v>#DIV/0!</v>
      </c>
      <c r="T3029" s="55" t="e">
        <f t="shared" si="441"/>
        <v>#DIV/0!</v>
      </c>
      <c r="U3029" s="33" t="e">
        <f>M3029/#REF!%</f>
        <v>#REF!</v>
      </c>
    </row>
    <row r="3030" spans="1:21" ht="13.8" hidden="1" x14ac:dyDescent="0.3">
      <c r="A3030" s="78"/>
      <c r="B3030" s="45" t="s">
        <v>223</v>
      </c>
      <c r="C3030" s="38" t="s">
        <v>298</v>
      </c>
      <c r="D3030" s="94">
        <f t="shared" si="451"/>
        <v>0</v>
      </c>
      <c r="E3030" s="93">
        <f t="shared" si="435"/>
        <v>0</v>
      </c>
      <c r="F3030" s="94">
        <f t="shared" ref="F3030:H3049" si="455">F3100+F3210</f>
        <v>0</v>
      </c>
      <c r="G3030" s="94">
        <f t="shared" si="455"/>
        <v>0</v>
      </c>
      <c r="H3030" s="94">
        <f t="shared" si="455"/>
        <v>0</v>
      </c>
      <c r="I3030" s="93">
        <f t="shared" si="436"/>
        <v>0</v>
      </c>
      <c r="J3030" s="94">
        <f t="shared" ref="J3030:L3049" si="456">J3100+J3210</f>
        <v>0</v>
      </c>
      <c r="K3030" s="94">
        <f t="shared" si="456"/>
        <v>0</v>
      </c>
      <c r="L3030" s="94">
        <f t="shared" si="456"/>
        <v>0</v>
      </c>
      <c r="M3030" s="93">
        <f t="shared" si="437"/>
        <v>0</v>
      </c>
      <c r="N3030" s="94">
        <f t="shared" ref="N3030:P3049" si="457">N3100+N3210</f>
        <v>0</v>
      </c>
      <c r="O3030" s="94">
        <f t="shared" si="457"/>
        <v>0</v>
      </c>
      <c r="P3030" s="94">
        <f t="shared" si="457"/>
        <v>0</v>
      </c>
      <c r="Q3030" s="55" t="e">
        <f t="shared" si="438"/>
        <v>#DIV/0!</v>
      </c>
      <c r="R3030" s="55" t="e">
        <f t="shared" si="439"/>
        <v>#DIV/0!</v>
      </c>
      <c r="S3030" s="55" t="e">
        <f t="shared" si="440"/>
        <v>#DIV/0!</v>
      </c>
      <c r="T3030" s="55" t="e">
        <f t="shared" si="441"/>
        <v>#DIV/0!</v>
      </c>
      <c r="U3030" s="33" t="e">
        <f>M3030/#REF!%</f>
        <v>#REF!</v>
      </c>
    </row>
    <row r="3031" spans="1:21" ht="13.8" hidden="1" x14ac:dyDescent="0.3">
      <c r="A3031" s="78"/>
      <c r="B3031" s="45" t="s">
        <v>224</v>
      </c>
      <c r="C3031" s="38" t="s">
        <v>324</v>
      </c>
      <c r="D3031" s="94">
        <f t="shared" si="451"/>
        <v>0</v>
      </c>
      <c r="E3031" s="93">
        <f t="shared" si="435"/>
        <v>0</v>
      </c>
      <c r="F3031" s="94">
        <f t="shared" si="455"/>
        <v>0</v>
      </c>
      <c r="G3031" s="94">
        <f t="shared" si="455"/>
        <v>0</v>
      </c>
      <c r="H3031" s="94">
        <f t="shared" si="455"/>
        <v>0</v>
      </c>
      <c r="I3031" s="93">
        <f t="shared" si="436"/>
        <v>0</v>
      </c>
      <c r="J3031" s="94">
        <f t="shared" si="456"/>
        <v>0</v>
      </c>
      <c r="K3031" s="94">
        <f t="shared" si="456"/>
        <v>0</v>
      </c>
      <c r="L3031" s="94">
        <f t="shared" si="456"/>
        <v>0</v>
      </c>
      <c r="M3031" s="93">
        <f t="shared" si="437"/>
        <v>0</v>
      </c>
      <c r="N3031" s="94">
        <f t="shared" si="457"/>
        <v>0</v>
      </c>
      <c r="O3031" s="94">
        <f t="shared" si="457"/>
        <v>0</v>
      </c>
      <c r="P3031" s="94">
        <f t="shared" si="457"/>
        <v>0</v>
      </c>
      <c r="Q3031" s="55" t="e">
        <f t="shared" si="438"/>
        <v>#DIV/0!</v>
      </c>
      <c r="R3031" s="55" t="e">
        <f t="shared" si="439"/>
        <v>#DIV/0!</v>
      </c>
      <c r="S3031" s="55" t="e">
        <f t="shared" si="440"/>
        <v>#DIV/0!</v>
      </c>
      <c r="T3031" s="55" t="e">
        <f t="shared" si="441"/>
        <v>#DIV/0!</v>
      </c>
      <c r="U3031" s="33" t="e">
        <f>M3031/#REF!%</f>
        <v>#REF!</v>
      </c>
    </row>
    <row r="3032" spans="1:21" ht="55.2" hidden="1" x14ac:dyDescent="0.3">
      <c r="A3032" s="78"/>
      <c r="B3032" s="45" t="s">
        <v>225</v>
      </c>
      <c r="C3032" s="38" t="s">
        <v>325</v>
      </c>
      <c r="D3032" s="94">
        <f t="shared" si="451"/>
        <v>0</v>
      </c>
      <c r="E3032" s="93">
        <f t="shared" si="435"/>
        <v>0</v>
      </c>
      <c r="F3032" s="94">
        <f t="shared" si="455"/>
        <v>0</v>
      </c>
      <c r="G3032" s="94">
        <f t="shared" si="455"/>
        <v>0</v>
      </c>
      <c r="H3032" s="94">
        <f t="shared" si="455"/>
        <v>0</v>
      </c>
      <c r="I3032" s="93">
        <f t="shared" si="436"/>
        <v>0</v>
      </c>
      <c r="J3032" s="94">
        <f t="shared" si="456"/>
        <v>0</v>
      </c>
      <c r="K3032" s="94">
        <f t="shared" si="456"/>
        <v>0</v>
      </c>
      <c r="L3032" s="94">
        <f t="shared" si="456"/>
        <v>0</v>
      </c>
      <c r="M3032" s="93">
        <f t="shared" si="437"/>
        <v>0</v>
      </c>
      <c r="N3032" s="94">
        <f t="shared" si="457"/>
        <v>0</v>
      </c>
      <c r="O3032" s="94">
        <f t="shared" si="457"/>
        <v>0</v>
      </c>
      <c r="P3032" s="94">
        <f t="shared" si="457"/>
        <v>0</v>
      </c>
      <c r="Q3032" s="55" t="e">
        <f t="shared" si="438"/>
        <v>#DIV/0!</v>
      </c>
      <c r="R3032" s="55" t="e">
        <f t="shared" si="439"/>
        <v>#DIV/0!</v>
      </c>
      <c r="S3032" s="55" t="e">
        <f t="shared" si="440"/>
        <v>#DIV/0!</v>
      </c>
      <c r="T3032" s="55" t="e">
        <f t="shared" si="441"/>
        <v>#DIV/0!</v>
      </c>
      <c r="U3032" s="33" t="e">
        <f>M3032/#REF!%</f>
        <v>#REF!</v>
      </c>
    </row>
    <row r="3033" spans="1:21" ht="55.2" hidden="1" x14ac:dyDescent="0.3">
      <c r="A3033" s="78"/>
      <c r="B3033" s="45" t="s">
        <v>226</v>
      </c>
      <c r="C3033" s="38" t="s">
        <v>326</v>
      </c>
      <c r="D3033" s="94">
        <f t="shared" si="451"/>
        <v>0</v>
      </c>
      <c r="E3033" s="93">
        <f t="shared" si="435"/>
        <v>0</v>
      </c>
      <c r="F3033" s="94">
        <f t="shared" si="455"/>
        <v>0</v>
      </c>
      <c r="G3033" s="94">
        <f t="shared" si="455"/>
        <v>0</v>
      </c>
      <c r="H3033" s="94">
        <f t="shared" si="455"/>
        <v>0</v>
      </c>
      <c r="I3033" s="93">
        <f t="shared" si="436"/>
        <v>0</v>
      </c>
      <c r="J3033" s="94">
        <f t="shared" si="456"/>
        <v>0</v>
      </c>
      <c r="K3033" s="94">
        <f t="shared" si="456"/>
        <v>0</v>
      </c>
      <c r="L3033" s="94">
        <f t="shared" si="456"/>
        <v>0</v>
      </c>
      <c r="M3033" s="93">
        <f t="shared" si="437"/>
        <v>0</v>
      </c>
      <c r="N3033" s="94">
        <f t="shared" si="457"/>
        <v>0</v>
      </c>
      <c r="O3033" s="94">
        <f t="shared" si="457"/>
        <v>0</v>
      </c>
      <c r="P3033" s="94">
        <f t="shared" si="457"/>
        <v>0</v>
      </c>
      <c r="Q3033" s="55" t="e">
        <f t="shared" si="438"/>
        <v>#DIV/0!</v>
      </c>
      <c r="R3033" s="55" t="e">
        <f t="shared" si="439"/>
        <v>#DIV/0!</v>
      </c>
      <c r="S3033" s="55" t="e">
        <f t="shared" si="440"/>
        <v>#DIV/0!</v>
      </c>
      <c r="T3033" s="55" t="e">
        <f t="shared" si="441"/>
        <v>#DIV/0!</v>
      </c>
      <c r="U3033" s="33" t="e">
        <f>M3033/#REF!%</f>
        <v>#REF!</v>
      </c>
    </row>
    <row r="3034" spans="1:21" ht="41.4" hidden="1" x14ac:dyDescent="0.3">
      <c r="A3034" s="78"/>
      <c r="B3034" s="45" t="s">
        <v>227</v>
      </c>
      <c r="C3034" s="39" t="s">
        <v>327</v>
      </c>
      <c r="D3034" s="94">
        <f t="shared" si="451"/>
        <v>0</v>
      </c>
      <c r="E3034" s="93">
        <f t="shared" si="435"/>
        <v>0</v>
      </c>
      <c r="F3034" s="94">
        <f t="shared" si="455"/>
        <v>0</v>
      </c>
      <c r="G3034" s="94">
        <f t="shared" si="455"/>
        <v>0</v>
      </c>
      <c r="H3034" s="94">
        <f t="shared" si="455"/>
        <v>0</v>
      </c>
      <c r="I3034" s="93">
        <f t="shared" si="436"/>
        <v>0</v>
      </c>
      <c r="J3034" s="94">
        <f t="shared" si="456"/>
        <v>0</v>
      </c>
      <c r="K3034" s="94">
        <f t="shared" si="456"/>
        <v>0</v>
      </c>
      <c r="L3034" s="94">
        <f t="shared" si="456"/>
        <v>0</v>
      </c>
      <c r="M3034" s="93">
        <f t="shared" si="437"/>
        <v>0</v>
      </c>
      <c r="N3034" s="94">
        <f t="shared" si="457"/>
        <v>0</v>
      </c>
      <c r="O3034" s="94">
        <f t="shared" si="457"/>
        <v>0</v>
      </c>
      <c r="P3034" s="94">
        <f t="shared" si="457"/>
        <v>0</v>
      </c>
      <c r="Q3034" s="55" t="e">
        <f t="shared" si="438"/>
        <v>#DIV/0!</v>
      </c>
      <c r="R3034" s="55" t="e">
        <f t="shared" si="439"/>
        <v>#DIV/0!</v>
      </c>
      <c r="S3034" s="55" t="e">
        <f t="shared" si="440"/>
        <v>#DIV/0!</v>
      </c>
      <c r="T3034" s="55" t="e">
        <f t="shared" si="441"/>
        <v>#DIV/0!</v>
      </c>
      <c r="U3034" s="33" t="e">
        <f>M3034/#REF!%</f>
        <v>#REF!</v>
      </c>
    </row>
    <row r="3035" spans="1:21" ht="27.6" hidden="1" x14ac:dyDescent="0.3">
      <c r="A3035" s="78"/>
      <c r="B3035" s="45" t="s">
        <v>228</v>
      </c>
      <c r="C3035" s="39" t="s">
        <v>328</v>
      </c>
      <c r="D3035" s="94">
        <f t="shared" si="451"/>
        <v>0</v>
      </c>
      <c r="E3035" s="93">
        <f t="shared" si="435"/>
        <v>0</v>
      </c>
      <c r="F3035" s="94">
        <f t="shared" si="455"/>
        <v>0</v>
      </c>
      <c r="G3035" s="94">
        <f t="shared" si="455"/>
        <v>0</v>
      </c>
      <c r="H3035" s="94">
        <f t="shared" si="455"/>
        <v>0</v>
      </c>
      <c r="I3035" s="93">
        <f t="shared" si="436"/>
        <v>0</v>
      </c>
      <c r="J3035" s="94">
        <f t="shared" si="456"/>
        <v>0</v>
      </c>
      <c r="K3035" s="94">
        <f t="shared" si="456"/>
        <v>0</v>
      </c>
      <c r="L3035" s="94">
        <f t="shared" si="456"/>
        <v>0</v>
      </c>
      <c r="M3035" s="93">
        <f t="shared" si="437"/>
        <v>0</v>
      </c>
      <c r="N3035" s="94">
        <f t="shared" si="457"/>
        <v>0</v>
      </c>
      <c r="O3035" s="94">
        <f t="shared" si="457"/>
        <v>0</v>
      </c>
      <c r="P3035" s="94">
        <f t="shared" si="457"/>
        <v>0</v>
      </c>
      <c r="Q3035" s="55" t="e">
        <f t="shared" si="438"/>
        <v>#DIV/0!</v>
      </c>
      <c r="R3035" s="55" t="e">
        <f t="shared" si="439"/>
        <v>#DIV/0!</v>
      </c>
      <c r="S3035" s="55" t="e">
        <f t="shared" si="440"/>
        <v>#DIV/0!</v>
      </c>
      <c r="T3035" s="55" t="e">
        <f t="shared" si="441"/>
        <v>#DIV/0!</v>
      </c>
      <c r="U3035" s="33" t="e">
        <f>M3035/#REF!%</f>
        <v>#REF!</v>
      </c>
    </row>
    <row r="3036" spans="1:21" ht="27.6" hidden="1" x14ac:dyDescent="0.3">
      <c r="A3036" s="78"/>
      <c r="B3036" s="45" t="s">
        <v>229</v>
      </c>
      <c r="C3036" s="39" t="s">
        <v>329</v>
      </c>
      <c r="D3036" s="94">
        <f t="shared" si="451"/>
        <v>0</v>
      </c>
      <c r="E3036" s="93">
        <f t="shared" si="435"/>
        <v>0</v>
      </c>
      <c r="F3036" s="94">
        <f t="shared" si="455"/>
        <v>0</v>
      </c>
      <c r="G3036" s="94">
        <f t="shared" si="455"/>
        <v>0</v>
      </c>
      <c r="H3036" s="94">
        <f t="shared" si="455"/>
        <v>0</v>
      </c>
      <c r="I3036" s="93">
        <f t="shared" si="436"/>
        <v>0</v>
      </c>
      <c r="J3036" s="94">
        <f t="shared" si="456"/>
        <v>0</v>
      </c>
      <c r="K3036" s="94">
        <f t="shared" si="456"/>
        <v>0</v>
      </c>
      <c r="L3036" s="94">
        <f t="shared" si="456"/>
        <v>0</v>
      </c>
      <c r="M3036" s="93">
        <f t="shared" si="437"/>
        <v>0</v>
      </c>
      <c r="N3036" s="94">
        <f t="shared" si="457"/>
        <v>0</v>
      </c>
      <c r="O3036" s="94">
        <f t="shared" si="457"/>
        <v>0</v>
      </c>
      <c r="P3036" s="94">
        <f t="shared" si="457"/>
        <v>0</v>
      </c>
      <c r="Q3036" s="55" t="e">
        <f t="shared" si="438"/>
        <v>#DIV/0!</v>
      </c>
      <c r="R3036" s="55" t="e">
        <f t="shared" si="439"/>
        <v>#DIV/0!</v>
      </c>
      <c r="S3036" s="55" t="e">
        <f t="shared" si="440"/>
        <v>#DIV/0!</v>
      </c>
      <c r="T3036" s="55" t="e">
        <f t="shared" si="441"/>
        <v>#DIV/0!</v>
      </c>
      <c r="U3036" s="33" t="e">
        <f>M3036/#REF!%</f>
        <v>#REF!</v>
      </c>
    </row>
    <row r="3037" spans="1:21" ht="55.2" hidden="1" x14ac:dyDescent="0.3">
      <c r="A3037" s="78"/>
      <c r="B3037" s="45" t="s">
        <v>230</v>
      </c>
      <c r="C3037" s="39" t="s">
        <v>330</v>
      </c>
      <c r="D3037" s="94">
        <f t="shared" si="451"/>
        <v>0</v>
      </c>
      <c r="E3037" s="93">
        <f t="shared" si="435"/>
        <v>0</v>
      </c>
      <c r="F3037" s="94">
        <f t="shared" si="455"/>
        <v>0</v>
      </c>
      <c r="G3037" s="94">
        <f t="shared" si="455"/>
        <v>0</v>
      </c>
      <c r="H3037" s="94">
        <f t="shared" si="455"/>
        <v>0</v>
      </c>
      <c r="I3037" s="93">
        <f t="shared" si="436"/>
        <v>0</v>
      </c>
      <c r="J3037" s="94">
        <f t="shared" si="456"/>
        <v>0</v>
      </c>
      <c r="K3037" s="94">
        <f t="shared" si="456"/>
        <v>0</v>
      </c>
      <c r="L3037" s="94">
        <f t="shared" si="456"/>
        <v>0</v>
      </c>
      <c r="M3037" s="93">
        <f t="shared" si="437"/>
        <v>0</v>
      </c>
      <c r="N3037" s="94">
        <f t="shared" si="457"/>
        <v>0</v>
      </c>
      <c r="O3037" s="94">
        <f t="shared" si="457"/>
        <v>0</v>
      </c>
      <c r="P3037" s="94">
        <f t="shared" si="457"/>
        <v>0</v>
      </c>
      <c r="Q3037" s="55" t="e">
        <f t="shared" si="438"/>
        <v>#DIV/0!</v>
      </c>
      <c r="R3037" s="55" t="e">
        <f t="shared" si="439"/>
        <v>#DIV/0!</v>
      </c>
      <c r="S3037" s="55" t="e">
        <f t="shared" si="440"/>
        <v>#DIV/0!</v>
      </c>
      <c r="T3037" s="55" t="e">
        <f t="shared" si="441"/>
        <v>#DIV/0!</v>
      </c>
      <c r="U3037" s="33" t="e">
        <f>M3037/#REF!%</f>
        <v>#REF!</v>
      </c>
    </row>
    <row r="3038" spans="1:21" ht="55.2" hidden="1" x14ac:dyDescent="0.3">
      <c r="A3038" s="78"/>
      <c r="B3038" s="45" t="s">
        <v>231</v>
      </c>
      <c r="C3038" s="39" t="s">
        <v>331</v>
      </c>
      <c r="D3038" s="94">
        <f t="shared" si="451"/>
        <v>0</v>
      </c>
      <c r="E3038" s="93">
        <f t="shared" ref="E3038:E3102" si="458">F3038+G3038</f>
        <v>0</v>
      </c>
      <c r="F3038" s="94">
        <f t="shared" si="455"/>
        <v>0</v>
      </c>
      <c r="G3038" s="94">
        <f t="shared" si="455"/>
        <v>0</v>
      </c>
      <c r="H3038" s="94">
        <f t="shared" si="455"/>
        <v>0</v>
      </c>
      <c r="I3038" s="93">
        <f t="shared" ref="I3038:I3102" si="459">J3038+K3038</f>
        <v>0</v>
      </c>
      <c r="J3038" s="94">
        <f t="shared" si="456"/>
        <v>0</v>
      </c>
      <c r="K3038" s="94">
        <f t="shared" si="456"/>
        <v>0</v>
      </c>
      <c r="L3038" s="94">
        <f t="shared" si="456"/>
        <v>0</v>
      </c>
      <c r="M3038" s="93">
        <f t="shared" ref="M3038:M3102" si="460">N3038+O3038</f>
        <v>0</v>
      </c>
      <c r="N3038" s="94">
        <f t="shared" si="457"/>
        <v>0</v>
      </c>
      <c r="O3038" s="94">
        <f t="shared" si="457"/>
        <v>0</v>
      </c>
      <c r="P3038" s="94">
        <f t="shared" si="457"/>
        <v>0</v>
      </c>
      <c r="Q3038" s="55" t="e">
        <f t="shared" ref="Q3038:Q3102" si="461">M3038/I3038*100</f>
        <v>#DIV/0!</v>
      </c>
      <c r="R3038" s="55" t="e">
        <f t="shared" ref="R3038:R3102" si="462">N3038/J3038*100</f>
        <v>#DIV/0!</v>
      </c>
      <c r="S3038" s="55" t="e">
        <f t="shared" ref="S3038:S3102" si="463">O3038/K3038*100</f>
        <v>#DIV/0!</v>
      </c>
      <c r="T3038" s="55" t="e">
        <f t="shared" ref="T3038:T3102" si="464">P3038/L3038*100</f>
        <v>#DIV/0!</v>
      </c>
      <c r="U3038" s="33" t="e">
        <f>M3038/#REF!%</f>
        <v>#REF!</v>
      </c>
    </row>
    <row r="3039" spans="1:21" ht="82.8" hidden="1" x14ac:dyDescent="0.3">
      <c r="A3039" s="78"/>
      <c r="B3039" s="45" t="s">
        <v>232</v>
      </c>
      <c r="C3039" s="39" t="s">
        <v>332</v>
      </c>
      <c r="D3039" s="94">
        <f t="shared" si="451"/>
        <v>0</v>
      </c>
      <c r="E3039" s="93">
        <f t="shared" si="458"/>
        <v>0</v>
      </c>
      <c r="F3039" s="94">
        <f t="shared" si="455"/>
        <v>0</v>
      </c>
      <c r="G3039" s="94">
        <f t="shared" si="455"/>
        <v>0</v>
      </c>
      <c r="H3039" s="94">
        <f t="shared" si="455"/>
        <v>0</v>
      </c>
      <c r="I3039" s="93">
        <f t="shared" si="459"/>
        <v>0</v>
      </c>
      <c r="J3039" s="94">
        <f t="shared" si="456"/>
        <v>0</v>
      </c>
      <c r="K3039" s="94">
        <f t="shared" si="456"/>
        <v>0</v>
      </c>
      <c r="L3039" s="94">
        <f t="shared" si="456"/>
        <v>0</v>
      </c>
      <c r="M3039" s="93">
        <f t="shared" si="460"/>
        <v>0</v>
      </c>
      <c r="N3039" s="94">
        <f t="shared" si="457"/>
        <v>0</v>
      </c>
      <c r="O3039" s="94">
        <f t="shared" si="457"/>
        <v>0</v>
      </c>
      <c r="P3039" s="94">
        <f t="shared" si="457"/>
        <v>0</v>
      </c>
      <c r="Q3039" s="55" t="e">
        <f t="shared" si="461"/>
        <v>#DIV/0!</v>
      </c>
      <c r="R3039" s="55" t="e">
        <f t="shared" si="462"/>
        <v>#DIV/0!</v>
      </c>
      <c r="S3039" s="55" t="e">
        <f t="shared" si="463"/>
        <v>#DIV/0!</v>
      </c>
      <c r="T3039" s="55" t="e">
        <f t="shared" si="464"/>
        <v>#DIV/0!</v>
      </c>
      <c r="U3039" s="33" t="e">
        <f>M3039/#REF!%</f>
        <v>#REF!</v>
      </c>
    </row>
    <row r="3040" spans="1:21" ht="41.4" hidden="1" x14ac:dyDescent="0.3">
      <c r="A3040" s="78"/>
      <c r="B3040" s="45" t="s">
        <v>233</v>
      </c>
      <c r="C3040" s="38" t="s">
        <v>333</v>
      </c>
      <c r="D3040" s="94">
        <f t="shared" si="451"/>
        <v>0</v>
      </c>
      <c r="E3040" s="93">
        <f t="shared" si="458"/>
        <v>0</v>
      </c>
      <c r="F3040" s="94">
        <f t="shared" si="455"/>
        <v>0</v>
      </c>
      <c r="G3040" s="94">
        <f t="shared" si="455"/>
        <v>0</v>
      </c>
      <c r="H3040" s="94">
        <f t="shared" si="455"/>
        <v>0</v>
      </c>
      <c r="I3040" s="93">
        <f t="shared" si="459"/>
        <v>0</v>
      </c>
      <c r="J3040" s="94">
        <f t="shared" si="456"/>
        <v>0</v>
      </c>
      <c r="K3040" s="94">
        <f t="shared" si="456"/>
        <v>0</v>
      </c>
      <c r="L3040" s="94">
        <f t="shared" si="456"/>
        <v>0</v>
      </c>
      <c r="M3040" s="93">
        <f t="shared" si="460"/>
        <v>0</v>
      </c>
      <c r="N3040" s="94">
        <f t="shared" si="457"/>
        <v>0</v>
      </c>
      <c r="O3040" s="94">
        <f t="shared" si="457"/>
        <v>0</v>
      </c>
      <c r="P3040" s="94">
        <f t="shared" si="457"/>
        <v>0</v>
      </c>
      <c r="Q3040" s="55" t="e">
        <f t="shared" si="461"/>
        <v>#DIV/0!</v>
      </c>
      <c r="R3040" s="55" t="e">
        <f t="shared" si="462"/>
        <v>#DIV/0!</v>
      </c>
      <c r="S3040" s="55" t="e">
        <f t="shared" si="463"/>
        <v>#DIV/0!</v>
      </c>
      <c r="T3040" s="55" t="e">
        <f t="shared" si="464"/>
        <v>#DIV/0!</v>
      </c>
      <c r="U3040" s="33" t="e">
        <f>M3040/#REF!%</f>
        <v>#REF!</v>
      </c>
    </row>
    <row r="3041" spans="1:21" ht="13.8" hidden="1" x14ac:dyDescent="0.3">
      <c r="A3041" s="78"/>
      <c r="B3041" s="45"/>
      <c r="C3041" s="38" t="s">
        <v>324</v>
      </c>
      <c r="D3041" s="94">
        <f t="shared" si="451"/>
        <v>0</v>
      </c>
      <c r="E3041" s="93">
        <f t="shared" si="458"/>
        <v>0</v>
      </c>
      <c r="F3041" s="94">
        <f t="shared" si="455"/>
        <v>0</v>
      </c>
      <c r="G3041" s="94">
        <f t="shared" si="455"/>
        <v>0</v>
      </c>
      <c r="H3041" s="94">
        <f t="shared" si="455"/>
        <v>0</v>
      </c>
      <c r="I3041" s="93">
        <f t="shared" si="459"/>
        <v>0</v>
      </c>
      <c r="J3041" s="94">
        <f t="shared" si="456"/>
        <v>0</v>
      </c>
      <c r="K3041" s="94">
        <f t="shared" si="456"/>
        <v>0</v>
      </c>
      <c r="L3041" s="94">
        <f t="shared" si="456"/>
        <v>0</v>
      </c>
      <c r="M3041" s="93">
        <f t="shared" si="460"/>
        <v>0</v>
      </c>
      <c r="N3041" s="94">
        <f t="shared" si="457"/>
        <v>0</v>
      </c>
      <c r="O3041" s="94">
        <f t="shared" si="457"/>
        <v>0</v>
      </c>
      <c r="P3041" s="94">
        <f t="shared" si="457"/>
        <v>0</v>
      </c>
      <c r="Q3041" s="55" t="e">
        <f t="shared" si="461"/>
        <v>#DIV/0!</v>
      </c>
      <c r="R3041" s="55" t="e">
        <f t="shared" si="462"/>
        <v>#DIV/0!</v>
      </c>
      <c r="S3041" s="55" t="e">
        <f t="shared" si="463"/>
        <v>#DIV/0!</v>
      </c>
      <c r="T3041" s="55" t="e">
        <f t="shared" si="464"/>
        <v>#DIV/0!</v>
      </c>
      <c r="U3041" s="33" t="e">
        <f>M3041/#REF!%</f>
        <v>#REF!</v>
      </c>
    </row>
    <row r="3042" spans="1:21" ht="41.4" hidden="1" x14ac:dyDescent="0.3">
      <c r="A3042" s="78"/>
      <c r="B3042" s="45" t="s">
        <v>234</v>
      </c>
      <c r="C3042" s="38" t="s">
        <v>334</v>
      </c>
      <c r="D3042" s="94">
        <f t="shared" si="451"/>
        <v>0</v>
      </c>
      <c r="E3042" s="93">
        <f t="shared" si="458"/>
        <v>0</v>
      </c>
      <c r="F3042" s="94">
        <f t="shared" si="455"/>
        <v>0</v>
      </c>
      <c r="G3042" s="94">
        <f t="shared" si="455"/>
        <v>0</v>
      </c>
      <c r="H3042" s="94">
        <f t="shared" si="455"/>
        <v>0</v>
      </c>
      <c r="I3042" s="93">
        <f t="shared" si="459"/>
        <v>0</v>
      </c>
      <c r="J3042" s="94">
        <f t="shared" si="456"/>
        <v>0</v>
      </c>
      <c r="K3042" s="94">
        <f t="shared" si="456"/>
        <v>0</v>
      </c>
      <c r="L3042" s="94">
        <f t="shared" si="456"/>
        <v>0</v>
      </c>
      <c r="M3042" s="93">
        <f t="shared" si="460"/>
        <v>0</v>
      </c>
      <c r="N3042" s="94">
        <f t="shared" si="457"/>
        <v>0</v>
      </c>
      <c r="O3042" s="94">
        <f t="shared" si="457"/>
        <v>0</v>
      </c>
      <c r="P3042" s="94">
        <f t="shared" si="457"/>
        <v>0</v>
      </c>
      <c r="Q3042" s="55" t="e">
        <f t="shared" si="461"/>
        <v>#DIV/0!</v>
      </c>
      <c r="R3042" s="55" t="e">
        <f t="shared" si="462"/>
        <v>#DIV/0!</v>
      </c>
      <c r="S3042" s="55" t="e">
        <f t="shared" si="463"/>
        <v>#DIV/0!</v>
      </c>
      <c r="T3042" s="55" t="e">
        <f t="shared" si="464"/>
        <v>#DIV/0!</v>
      </c>
      <c r="U3042" s="33" t="e">
        <f>M3042/#REF!%</f>
        <v>#REF!</v>
      </c>
    </row>
    <row r="3043" spans="1:21" ht="27.6" hidden="1" x14ac:dyDescent="0.3">
      <c r="A3043" s="78"/>
      <c r="B3043" s="45" t="s">
        <v>235</v>
      </c>
      <c r="C3043" s="39" t="s">
        <v>335</v>
      </c>
      <c r="D3043" s="94">
        <f t="shared" si="451"/>
        <v>0</v>
      </c>
      <c r="E3043" s="93">
        <f t="shared" si="458"/>
        <v>0</v>
      </c>
      <c r="F3043" s="94">
        <f t="shared" si="455"/>
        <v>0</v>
      </c>
      <c r="G3043" s="94">
        <f t="shared" si="455"/>
        <v>0</v>
      </c>
      <c r="H3043" s="94">
        <f t="shared" si="455"/>
        <v>0</v>
      </c>
      <c r="I3043" s="93">
        <f t="shared" si="459"/>
        <v>0</v>
      </c>
      <c r="J3043" s="94">
        <f t="shared" si="456"/>
        <v>0</v>
      </c>
      <c r="K3043" s="94">
        <f t="shared" si="456"/>
        <v>0</v>
      </c>
      <c r="L3043" s="94">
        <f t="shared" si="456"/>
        <v>0</v>
      </c>
      <c r="M3043" s="93">
        <f t="shared" si="460"/>
        <v>0</v>
      </c>
      <c r="N3043" s="94">
        <f t="shared" si="457"/>
        <v>0</v>
      </c>
      <c r="O3043" s="94">
        <f t="shared" si="457"/>
        <v>0</v>
      </c>
      <c r="P3043" s="94">
        <f t="shared" si="457"/>
        <v>0</v>
      </c>
      <c r="Q3043" s="55" t="e">
        <f t="shared" si="461"/>
        <v>#DIV/0!</v>
      </c>
      <c r="R3043" s="55" t="e">
        <f t="shared" si="462"/>
        <v>#DIV/0!</v>
      </c>
      <c r="S3043" s="55" t="e">
        <f t="shared" si="463"/>
        <v>#DIV/0!</v>
      </c>
      <c r="T3043" s="55" t="e">
        <f t="shared" si="464"/>
        <v>#DIV/0!</v>
      </c>
      <c r="U3043" s="33" t="e">
        <f>M3043/#REF!%</f>
        <v>#REF!</v>
      </c>
    </row>
    <row r="3044" spans="1:21" ht="55.2" hidden="1" x14ac:dyDescent="0.3">
      <c r="A3044" s="78"/>
      <c r="B3044" s="45" t="s">
        <v>236</v>
      </c>
      <c r="C3044" s="39" t="s">
        <v>336</v>
      </c>
      <c r="D3044" s="94">
        <f t="shared" si="451"/>
        <v>0</v>
      </c>
      <c r="E3044" s="93">
        <f t="shared" si="458"/>
        <v>0</v>
      </c>
      <c r="F3044" s="94">
        <f t="shared" si="455"/>
        <v>0</v>
      </c>
      <c r="G3044" s="94">
        <f t="shared" si="455"/>
        <v>0</v>
      </c>
      <c r="H3044" s="94">
        <f t="shared" si="455"/>
        <v>0</v>
      </c>
      <c r="I3044" s="93">
        <f t="shared" si="459"/>
        <v>0</v>
      </c>
      <c r="J3044" s="94">
        <f t="shared" si="456"/>
        <v>0</v>
      </c>
      <c r="K3044" s="94">
        <f t="shared" si="456"/>
        <v>0</v>
      </c>
      <c r="L3044" s="94">
        <f t="shared" si="456"/>
        <v>0</v>
      </c>
      <c r="M3044" s="93">
        <f t="shared" si="460"/>
        <v>0</v>
      </c>
      <c r="N3044" s="94">
        <f t="shared" si="457"/>
        <v>0</v>
      </c>
      <c r="O3044" s="94">
        <f t="shared" si="457"/>
        <v>0</v>
      </c>
      <c r="P3044" s="94">
        <f t="shared" si="457"/>
        <v>0</v>
      </c>
      <c r="Q3044" s="55" t="e">
        <f t="shared" si="461"/>
        <v>#DIV/0!</v>
      </c>
      <c r="R3044" s="55" t="e">
        <f t="shared" si="462"/>
        <v>#DIV/0!</v>
      </c>
      <c r="S3044" s="55" t="e">
        <f t="shared" si="463"/>
        <v>#DIV/0!</v>
      </c>
      <c r="T3044" s="55" t="e">
        <f t="shared" si="464"/>
        <v>#DIV/0!</v>
      </c>
      <c r="U3044" s="33" t="e">
        <f>M3044/#REF!%</f>
        <v>#REF!</v>
      </c>
    </row>
    <row r="3045" spans="1:21" ht="27.6" hidden="1" x14ac:dyDescent="0.3">
      <c r="A3045" s="78"/>
      <c r="B3045" s="45" t="s">
        <v>237</v>
      </c>
      <c r="C3045" s="39" t="s">
        <v>337</v>
      </c>
      <c r="D3045" s="94">
        <f t="shared" si="451"/>
        <v>0</v>
      </c>
      <c r="E3045" s="93">
        <f t="shared" si="458"/>
        <v>0</v>
      </c>
      <c r="F3045" s="94">
        <f t="shared" si="455"/>
        <v>0</v>
      </c>
      <c r="G3045" s="94">
        <f t="shared" si="455"/>
        <v>0</v>
      </c>
      <c r="H3045" s="94">
        <f t="shared" si="455"/>
        <v>0</v>
      </c>
      <c r="I3045" s="93">
        <f t="shared" si="459"/>
        <v>0</v>
      </c>
      <c r="J3045" s="94">
        <f t="shared" si="456"/>
        <v>0</v>
      </c>
      <c r="K3045" s="94">
        <f t="shared" si="456"/>
        <v>0</v>
      </c>
      <c r="L3045" s="94">
        <f t="shared" si="456"/>
        <v>0</v>
      </c>
      <c r="M3045" s="93">
        <f t="shared" si="460"/>
        <v>0</v>
      </c>
      <c r="N3045" s="94">
        <f t="shared" si="457"/>
        <v>0</v>
      </c>
      <c r="O3045" s="94">
        <f t="shared" si="457"/>
        <v>0</v>
      </c>
      <c r="P3045" s="94">
        <f t="shared" si="457"/>
        <v>0</v>
      </c>
      <c r="Q3045" s="55" t="e">
        <f t="shared" si="461"/>
        <v>#DIV/0!</v>
      </c>
      <c r="R3045" s="55" t="e">
        <f t="shared" si="462"/>
        <v>#DIV/0!</v>
      </c>
      <c r="S3045" s="55" t="e">
        <f t="shared" si="463"/>
        <v>#DIV/0!</v>
      </c>
      <c r="T3045" s="55" t="e">
        <f t="shared" si="464"/>
        <v>#DIV/0!</v>
      </c>
      <c r="U3045" s="33" t="e">
        <f>M3045/#REF!%</f>
        <v>#REF!</v>
      </c>
    </row>
    <row r="3046" spans="1:21" ht="82.8" hidden="1" x14ac:dyDescent="0.3">
      <c r="A3046" s="78"/>
      <c r="B3046" s="45" t="s">
        <v>238</v>
      </c>
      <c r="C3046" s="39" t="s">
        <v>338</v>
      </c>
      <c r="D3046" s="94">
        <f t="shared" si="451"/>
        <v>0</v>
      </c>
      <c r="E3046" s="93">
        <f t="shared" si="458"/>
        <v>0</v>
      </c>
      <c r="F3046" s="94">
        <f t="shared" si="455"/>
        <v>0</v>
      </c>
      <c r="G3046" s="94">
        <f t="shared" si="455"/>
        <v>0</v>
      </c>
      <c r="H3046" s="94">
        <f t="shared" si="455"/>
        <v>0</v>
      </c>
      <c r="I3046" s="93">
        <f t="shared" si="459"/>
        <v>0</v>
      </c>
      <c r="J3046" s="94">
        <f t="shared" si="456"/>
        <v>0</v>
      </c>
      <c r="K3046" s="94">
        <f t="shared" si="456"/>
        <v>0</v>
      </c>
      <c r="L3046" s="94">
        <f t="shared" si="456"/>
        <v>0</v>
      </c>
      <c r="M3046" s="93">
        <f t="shared" si="460"/>
        <v>0</v>
      </c>
      <c r="N3046" s="94">
        <f t="shared" si="457"/>
        <v>0</v>
      </c>
      <c r="O3046" s="94">
        <f t="shared" si="457"/>
        <v>0</v>
      </c>
      <c r="P3046" s="94">
        <f t="shared" si="457"/>
        <v>0</v>
      </c>
      <c r="Q3046" s="55" t="e">
        <f t="shared" si="461"/>
        <v>#DIV/0!</v>
      </c>
      <c r="R3046" s="55" t="e">
        <f t="shared" si="462"/>
        <v>#DIV/0!</v>
      </c>
      <c r="S3046" s="55" t="e">
        <f t="shared" si="463"/>
        <v>#DIV/0!</v>
      </c>
      <c r="T3046" s="55" t="e">
        <f t="shared" si="464"/>
        <v>#DIV/0!</v>
      </c>
      <c r="U3046" s="33" t="e">
        <f>M3046/#REF!%</f>
        <v>#REF!</v>
      </c>
    </row>
    <row r="3047" spans="1:21" ht="27.6" hidden="1" x14ac:dyDescent="0.3">
      <c r="A3047" s="78"/>
      <c r="B3047" s="45" t="s">
        <v>239</v>
      </c>
      <c r="C3047" s="39" t="s">
        <v>339</v>
      </c>
      <c r="D3047" s="94">
        <f t="shared" si="451"/>
        <v>0</v>
      </c>
      <c r="E3047" s="93">
        <f t="shared" si="458"/>
        <v>0</v>
      </c>
      <c r="F3047" s="94">
        <f t="shared" si="455"/>
        <v>0</v>
      </c>
      <c r="G3047" s="94">
        <f t="shared" si="455"/>
        <v>0</v>
      </c>
      <c r="H3047" s="94">
        <f t="shared" si="455"/>
        <v>0</v>
      </c>
      <c r="I3047" s="93">
        <f t="shared" si="459"/>
        <v>0</v>
      </c>
      <c r="J3047" s="94">
        <f t="shared" si="456"/>
        <v>0</v>
      </c>
      <c r="K3047" s="94">
        <f t="shared" si="456"/>
        <v>0</v>
      </c>
      <c r="L3047" s="94">
        <f t="shared" si="456"/>
        <v>0</v>
      </c>
      <c r="M3047" s="93">
        <f t="shared" si="460"/>
        <v>0</v>
      </c>
      <c r="N3047" s="94">
        <f t="shared" si="457"/>
        <v>0</v>
      </c>
      <c r="O3047" s="94">
        <f t="shared" si="457"/>
        <v>0</v>
      </c>
      <c r="P3047" s="94">
        <f t="shared" si="457"/>
        <v>0</v>
      </c>
      <c r="Q3047" s="55" t="e">
        <f t="shared" si="461"/>
        <v>#DIV/0!</v>
      </c>
      <c r="R3047" s="55" t="e">
        <f t="shared" si="462"/>
        <v>#DIV/0!</v>
      </c>
      <c r="S3047" s="55" t="e">
        <f t="shared" si="463"/>
        <v>#DIV/0!</v>
      </c>
      <c r="T3047" s="55" t="e">
        <f t="shared" si="464"/>
        <v>#DIV/0!</v>
      </c>
      <c r="U3047" s="33" t="e">
        <f>M3047/#REF!%</f>
        <v>#REF!</v>
      </c>
    </row>
    <row r="3048" spans="1:21" ht="82.8" hidden="1" x14ac:dyDescent="0.3">
      <c r="A3048" s="78"/>
      <c r="B3048" s="45" t="s">
        <v>240</v>
      </c>
      <c r="C3048" s="39" t="s">
        <v>340</v>
      </c>
      <c r="D3048" s="94">
        <f t="shared" si="451"/>
        <v>0</v>
      </c>
      <c r="E3048" s="93">
        <f t="shared" si="458"/>
        <v>0</v>
      </c>
      <c r="F3048" s="94">
        <f t="shared" si="455"/>
        <v>0</v>
      </c>
      <c r="G3048" s="94">
        <f t="shared" si="455"/>
        <v>0</v>
      </c>
      <c r="H3048" s="94">
        <f t="shared" si="455"/>
        <v>0</v>
      </c>
      <c r="I3048" s="93">
        <f t="shared" si="459"/>
        <v>0</v>
      </c>
      <c r="J3048" s="94">
        <f t="shared" si="456"/>
        <v>0</v>
      </c>
      <c r="K3048" s="94">
        <f t="shared" si="456"/>
        <v>0</v>
      </c>
      <c r="L3048" s="94">
        <f t="shared" si="456"/>
        <v>0</v>
      </c>
      <c r="M3048" s="93">
        <f t="shared" si="460"/>
        <v>0</v>
      </c>
      <c r="N3048" s="94">
        <f t="shared" si="457"/>
        <v>0</v>
      </c>
      <c r="O3048" s="94">
        <f t="shared" si="457"/>
        <v>0</v>
      </c>
      <c r="P3048" s="94">
        <f t="shared" si="457"/>
        <v>0</v>
      </c>
      <c r="Q3048" s="55" t="e">
        <f t="shared" si="461"/>
        <v>#DIV/0!</v>
      </c>
      <c r="R3048" s="55" t="e">
        <f t="shared" si="462"/>
        <v>#DIV/0!</v>
      </c>
      <c r="S3048" s="55" t="e">
        <f t="shared" si="463"/>
        <v>#DIV/0!</v>
      </c>
      <c r="T3048" s="55" t="e">
        <f t="shared" si="464"/>
        <v>#DIV/0!</v>
      </c>
      <c r="U3048" s="33" t="e">
        <f>M3048/#REF!%</f>
        <v>#REF!</v>
      </c>
    </row>
    <row r="3049" spans="1:21" ht="27.6" hidden="1" x14ac:dyDescent="0.3">
      <c r="A3049" s="78"/>
      <c r="B3049" s="45" t="s">
        <v>241</v>
      </c>
      <c r="C3049" s="39" t="s">
        <v>341</v>
      </c>
      <c r="D3049" s="94">
        <f t="shared" si="451"/>
        <v>0</v>
      </c>
      <c r="E3049" s="93">
        <f t="shared" si="458"/>
        <v>0</v>
      </c>
      <c r="F3049" s="94">
        <f t="shared" si="455"/>
        <v>0</v>
      </c>
      <c r="G3049" s="94">
        <f t="shared" si="455"/>
        <v>0</v>
      </c>
      <c r="H3049" s="94">
        <f t="shared" si="455"/>
        <v>0</v>
      </c>
      <c r="I3049" s="93">
        <f t="shared" si="459"/>
        <v>0</v>
      </c>
      <c r="J3049" s="94">
        <f t="shared" si="456"/>
        <v>0</v>
      </c>
      <c r="K3049" s="94">
        <f t="shared" si="456"/>
        <v>0</v>
      </c>
      <c r="L3049" s="94">
        <f t="shared" si="456"/>
        <v>0</v>
      </c>
      <c r="M3049" s="93">
        <f t="shared" si="460"/>
        <v>0</v>
      </c>
      <c r="N3049" s="94">
        <f t="shared" si="457"/>
        <v>0</v>
      </c>
      <c r="O3049" s="94">
        <f t="shared" si="457"/>
        <v>0</v>
      </c>
      <c r="P3049" s="94">
        <f t="shared" si="457"/>
        <v>0</v>
      </c>
      <c r="Q3049" s="55" t="e">
        <f t="shared" si="461"/>
        <v>#DIV/0!</v>
      </c>
      <c r="R3049" s="55" t="e">
        <f t="shared" si="462"/>
        <v>#DIV/0!</v>
      </c>
      <c r="S3049" s="55" t="e">
        <f t="shared" si="463"/>
        <v>#DIV/0!</v>
      </c>
      <c r="T3049" s="55" t="e">
        <f t="shared" si="464"/>
        <v>#DIV/0!</v>
      </c>
      <c r="U3049" s="33" t="e">
        <f>M3049/#REF!%</f>
        <v>#REF!</v>
      </c>
    </row>
    <row r="3050" spans="1:21" ht="27.6" hidden="1" x14ac:dyDescent="0.3">
      <c r="A3050" s="78"/>
      <c r="B3050" s="45" t="s">
        <v>242</v>
      </c>
      <c r="C3050" s="39" t="s">
        <v>342</v>
      </c>
      <c r="D3050" s="94">
        <f t="shared" si="451"/>
        <v>0</v>
      </c>
      <c r="E3050" s="93">
        <f t="shared" si="458"/>
        <v>0</v>
      </c>
      <c r="F3050" s="94">
        <f t="shared" ref="F3050:H3053" si="465">F3120+F3230</f>
        <v>0</v>
      </c>
      <c r="G3050" s="94">
        <f t="shared" si="465"/>
        <v>0</v>
      </c>
      <c r="H3050" s="94">
        <f t="shared" si="465"/>
        <v>0</v>
      </c>
      <c r="I3050" s="93">
        <f t="shared" si="459"/>
        <v>0</v>
      </c>
      <c r="J3050" s="94">
        <f t="shared" ref="J3050:L3053" si="466">J3120+J3230</f>
        <v>0</v>
      </c>
      <c r="K3050" s="94">
        <f t="shared" si="466"/>
        <v>0</v>
      </c>
      <c r="L3050" s="94">
        <f t="shared" si="466"/>
        <v>0</v>
      </c>
      <c r="M3050" s="93">
        <f t="shared" si="460"/>
        <v>0</v>
      </c>
      <c r="N3050" s="94">
        <f t="shared" ref="N3050:P3053" si="467">N3120+N3230</f>
        <v>0</v>
      </c>
      <c r="O3050" s="94">
        <f t="shared" si="467"/>
        <v>0</v>
      </c>
      <c r="P3050" s="94">
        <f t="shared" si="467"/>
        <v>0</v>
      </c>
      <c r="Q3050" s="55" t="e">
        <f t="shared" si="461"/>
        <v>#DIV/0!</v>
      </c>
      <c r="R3050" s="55" t="e">
        <f t="shared" si="462"/>
        <v>#DIV/0!</v>
      </c>
      <c r="S3050" s="55" t="e">
        <f t="shared" si="463"/>
        <v>#DIV/0!</v>
      </c>
      <c r="T3050" s="55" t="e">
        <f t="shared" si="464"/>
        <v>#DIV/0!</v>
      </c>
      <c r="U3050" s="33" t="e">
        <f>M3050/#REF!%</f>
        <v>#REF!</v>
      </c>
    </row>
    <row r="3051" spans="1:21" ht="27.6" hidden="1" x14ac:dyDescent="0.3">
      <c r="A3051" s="78"/>
      <c r="B3051" s="45" t="s">
        <v>243</v>
      </c>
      <c r="C3051" s="39" t="s">
        <v>343</v>
      </c>
      <c r="D3051" s="94">
        <f t="shared" si="451"/>
        <v>0</v>
      </c>
      <c r="E3051" s="93">
        <f t="shared" si="458"/>
        <v>0</v>
      </c>
      <c r="F3051" s="94">
        <f t="shared" si="465"/>
        <v>0</v>
      </c>
      <c r="G3051" s="94">
        <f t="shared" si="465"/>
        <v>0</v>
      </c>
      <c r="H3051" s="94">
        <f t="shared" si="465"/>
        <v>0</v>
      </c>
      <c r="I3051" s="93">
        <f t="shared" si="459"/>
        <v>0</v>
      </c>
      <c r="J3051" s="94">
        <f t="shared" si="466"/>
        <v>0</v>
      </c>
      <c r="K3051" s="94">
        <f t="shared" si="466"/>
        <v>0</v>
      </c>
      <c r="L3051" s="94">
        <f t="shared" si="466"/>
        <v>0</v>
      </c>
      <c r="M3051" s="93">
        <f t="shared" si="460"/>
        <v>0</v>
      </c>
      <c r="N3051" s="94">
        <f t="shared" si="467"/>
        <v>0</v>
      </c>
      <c r="O3051" s="94">
        <f t="shared" si="467"/>
        <v>0</v>
      </c>
      <c r="P3051" s="94">
        <f t="shared" si="467"/>
        <v>0</v>
      </c>
      <c r="Q3051" s="55" t="e">
        <f t="shared" si="461"/>
        <v>#DIV/0!</v>
      </c>
      <c r="R3051" s="55" t="e">
        <f t="shared" si="462"/>
        <v>#DIV/0!</v>
      </c>
      <c r="S3051" s="55" t="e">
        <f t="shared" si="463"/>
        <v>#DIV/0!</v>
      </c>
      <c r="T3051" s="55" t="e">
        <f t="shared" si="464"/>
        <v>#DIV/0!</v>
      </c>
      <c r="U3051" s="33" t="e">
        <f>M3051/#REF!%</f>
        <v>#REF!</v>
      </c>
    </row>
    <row r="3052" spans="1:21" ht="27.6" hidden="1" x14ac:dyDescent="0.3">
      <c r="A3052" s="78"/>
      <c r="B3052" s="45" t="s">
        <v>244</v>
      </c>
      <c r="C3052" s="39" t="s">
        <v>344</v>
      </c>
      <c r="D3052" s="94">
        <f t="shared" si="451"/>
        <v>0</v>
      </c>
      <c r="E3052" s="93">
        <f t="shared" si="458"/>
        <v>0</v>
      </c>
      <c r="F3052" s="94">
        <f t="shared" si="465"/>
        <v>0</v>
      </c>
      <c r="G3052" s="94">
        <f t="shared" si="465"/>
        <v>0</v>
      </c>
      <c r="H3052" s="94">
        <f t="shared" si="465"/>
        <v>0</v>
      </c>
      <c r="I3052" s="93">
        <f t="shared" si="459"/>
        <v>0</v>
      </c>
      <c r="J3052" s="94">
        <f t="shared" si="466"/>
        <v>0</v>
      </c>
      <c r="K3052" s="94">
        <f t="shared" si="466"/>
        <v>0</v>
      </c>
      <c r="L3052" s="94">
        <f t="shared" si="466"/>
        <v>0</v>
      </c>
      <c r="M3052" s="93">
        <f t="shared" si="460"/>
        <v>0</v>
      </c>
      <c r="N3052" s="94">
        <f t="shared" si="467"/>
        <v>0</v>
      </c>
      <c r="O3052" s="94">
        <f t="shared" si="467"/>
        <v>0</v>
      </c>
      <c r="P3052" s="94">
        <f t="shared" si="467"/>
        <v>0</v>
      </c>
      <c r="Q3052" s="55" t="e">
        <f t="shared" si="461"/>
        <v>#DIV/0!</v>
      </c>
      <c r="R3052" s="55" t="e">
        <f t="shared" si="462"/>
        <v>#DIV/0!</v>
      </c>
      <c r="S3052" s="55" t="e">
        <f t="shared" si="463"/>
        <v>#DIV/0!</v>
      </c>
      <c r="T3052" s="55" t="e">
        <f t="shared" si="464"/>
        <v>#DIV/0!</v>
      </c>
      <c r="U3052" s="33" t="e">
        <f>M3052/#REF!%</f>
        <v>#REF!</v>
      </c>
    </row>
    <row r="3053" spans="1:21" ht="27.6" hidden="1" x14ac:dyDescent="0.3">
      <c r="A3053" s="78"/>
      <c r="B3053" s="46" t="s">
        <v>245</v>
      </c>
      <c r="C3053" s="39" t="s">
        <v>345</v>
      </c>
      <c r="D3053" s="94">
        <f t="shared" si="451"/>
        <v>0</v>
      </c>
      <c r="E3053" s="93">
        <f t="shared" si="458"/>
        <v>0</v>
      </c>
      <c r="F3053" s="94">
        <f t="shared" si="465"/>
        <v>0</v>
      </c>
      <c r="G3053" s="94">
        <f t="shared" si="465"/>
        <v>0</v>
      </c>
      <c r="H3053" s="94">
        <f t="shared" si="465"/>
        <v>0</v>
      </c>
      <c r="I3053" s="93">
        <f t="shared" si="459"/>
        <v>0</v>
      </c>
      <c r="J3053" s="94">
        <f t="shared" si="466"/>
        <v>0</v>
      </c>
      <c r="K3053" s="94">
        <f t="shared" si="466"/>
        <v>0</v>
      </c>
      <c r="L3053" s="94">
        <f t="shared" si="466"/>
        <v>0</v>
      </c>
      <c r="M3053" s="93">
        <f t="shared" si="460"/>
        <v>0</v>
      </c>
      <c r="N3053" s="94">
        <f t="shared" si="467"/>
        <v>0</v>
      </c>
      <c r="O3053" s="94">
        <f t="shared" si="467"/>
        <v>0</v>
      </c>
      <c r="P3053" s="94">
        <f t="shared" si="467"/>
        <v>0</v>
      </c>
      <c r="Q3053" s="55" t="e">
        <f t="shared" si="461"/>
        <v>#DIV/0!</v>
      </c>
      <c r="R3053" s="55" t="e">
        <f t="shared" si="462"/>
        <v>#DIV/0!</v>
      </c>
      <c r="S3053" s="55" t="e">
        <f t="shared" si="463"/>
        <v>#DIV/0!</v>
      </c>
      <c r="T3053" s="55" t="e">
        <f t="shared" si="464"/>
        <v>#DIV/0!</v>
      </c>
      <c r="U3053" s="33" t="e">
        <f>M3053/#REF!%</f>
        <v>#REF!</v>
      </c>
    </row>
    <row r="3054" spans="1:21" ht="13.8" x14ac:dyDescent="0.3">
      <c r="A3054" s="78"/>
      <c r="B3054" s="45" t="s">
        <v>247</v>
      </c>
      <c r="C3054" s="37" t="s">
        <v>44</v>
      </c>
      <c r="D3054" s="94">
        <f>D3075+D3185</f>
        <v>482.80000000000007</v>
      </c>
      <c r="E3054" s="93">
        <f t="shared" si="458"/>
        <v>511.41499999999996</v>
      </c>
      <c r="F3054" s="94">
        <f>F3075+F3185</f>
        <v>511.41499999999996</v>
      </c>
      <c r="G3054" s="94">
        <f>G3075+G3185</f>
        <v>0</v>
      </c>
      <c r="H3054" s="94">
        <f>H3075+H3185</f>
        <v>0</v>
      </c>
      <c r="I3054" s="93">
        <f t="shared" si="459"/>
        <v>281.16199999999998</v>
      </c>
      <c r="J3054" s="94">
        <f>J3075+J3185</f>
        <v>281.16199999999998</v>
      </c>
      <c r="K3054" s="94">
        <f>K3075+K3185</f>
        <v>0</v>
      </c>
      <c r="L3054" s="94">
        <f>L3075+L3185</f>
        <v>0</v>
      </c>
      <c r="M3054" s="93">
        <f t="shared" si="460"/>
        <v>228.76804000000001</v>
      </c>
      <c r="N3054" s="94">
        <f>N3075+N3185</f>
        <v>228.76804000000001</v>
      </c>
      <c r="O3054" s="94">
        <f>O3075+O3185</f>
        <v>0</v>
      </c>
      <c r="P3054" s="94">
        <f>P3075+P3185</f>
        <v>0</v>
      </c>
      <c r="Q3054" s="55">
        <f t="shared" si="461"/>
        <v>81.365205824400178</v>
      </c>
      <c r="R3054" s="55">
        <f t="shared" si="462"/>
        <v>81.365205824400178</v>
      </c>
      <c r="S3054" s="55" t="e">
        <f t="shared" si="463"/>
        <v>#DIV/0!</v>
      </c>
      <c r="T3054" s="55" t="e">
        <f t="shared" si="464"/>
        <v>#DIV/0!</v>
      </c>
      <c r="U3054" s="33" t="e">
        <f>M3054/#REF!%</f>
        <v>#REF!</v>
      </c>
    </row>
    <row r="3055" spans="1:21" ht="27.6" x14ac:dyDescent="0.3">
      <c r="A3055" s="78"/>
      <c r="B3055" s="45" t="s">
        <v>251</v>
      </c>
      <c r="C3055" s="37" t="s">
        <v>45</v>
      </c>
      <c r="D3055" s="94">
        <f>D3186</f>
        <v>1471.3999999999999</v>
      </c>
      <c r="E3055" s="93">
        <f t="shared" si="458"/>
        <v>1433.6579999999999</v>
      </c>
      <c r="F3055" s="94">
        <f>F3186</f>
        <v>1433.6579999999999</v>
      </c>
      <c r="G3055" s="94">
        <f>G3186</f>
        <v>0</v>
      </c>
      <c r="H3055" s="94">
        <f>H3186</f>
        <v>0</v>
      </c>
      <c r="I3055" s="93">
        <f t="shared" si="459"/>
        <v>725.45700000000011</v>
      </c>
      <c r="J3055" s="94">
        <f>J3186</f>
        <v>725.45700000000011</v>
      </c>
      <c r="K3055" s="94">
        <f>K3186</f>
        <v>0</v>
      </c>
      <c r="L3055" s="94">
        <f>L3186</f>
        <v>0</v>
      </c>
      <c r="M3055" s="93">
        <f t="shared" si="460"/>
        <v>657.69695999999999</v>
      </c>
      <c r="N3055" s="94">
        <f>N3186</f>
        <v>657.69695999999999</v>
      </c>
      <c r="O3055" s="94">
        <f>O3186</f>
        <v>0</v>
      </c>
      <c r="P3055" s="94">
        <f>P3186</f>
        <v>0</v>
      </c>
      <c r="Q3055" s="55">
        <f t="shared" si="461"/>
        <v>90.659675211625213</v>
      </c>
      <c r="R3055" s="55">
        <f t="shared" si="462"/>
        <v>90.659675211625213</v>
      </c>
      <c r="S3055" s="55" t="e">
        <f t="shared" si="463"/>
        <v>#DIV/0!</v>
      </c>
      <c r="T3055" s="55" t="e">
        <f t="shared" si="464"/>
        <v>#DIV/0!</v>
      </c>
      <c r="U3055" s="33" t="e">
        <f>M3055/#REF!%</f>
        <v>#REF!</v>
      </c>
    </row>
    <row r="3056" spans="1:21" ht="13.8" hidden="1" x14ac:dyDescent="0.3">
      <c r="A3056" s="78"/>
      <c r="B3056" s="45" t="s">
        <v>252</v>
      </c>
      <c r="C3056" s="38" t="s">
        <v>349</v>
      </c>
      <c r="D3056" s="94">
        <f t="shared" ref="D3056:D3061" si="468">D3126+D3236</f>
        <v>0</v>
      </c>
      <c r="E3056" s="93">
        <f t="shared" si="458"/>
        <v>0</v>
      </c>
      <c r="F3056" s="94">
        <f t="shared" ref="F3056:H3061" si="469">F3126+F3236</f>
        <v>0</v>
      </c>
      <c r="G3056" s="94">
        <f t="shared" si="469"/>
        <v>0</v>
      </c>
      <c r="H3056" s="94">
        <f t="shared" si="469"/>
        <v>0</v>
      </c>
      <c r="I3056" s="93">
        <f t="shared" si="459"/>
        <v>0</v>
      </c>
      <c r="J3056" s="94">
        <f t="shared" ref="J3056:L3061" si="470">J3126+J3236</f>
        <v>0</v>
      </c>
      <c r="K3056" s="94">
        <f t="shared" si="470"/>
        <v>0</v>
      </c>
      <c r="L3056" s="94">
        <f t="shared" si="470"/>
        <v>0</v>
      </c>
      <c r="M3056" s="93">
        <f t="shared" si="460"/>
        <v>0</v>
      </c>
      <c r="N3056" s="94">
        <f t="shared" ref="N3056:P3061" si="471">N3126+N3236</f>
        <v>0</v>
      </c>
      <c r="O3056" s="94">
        <f t="shared" si="471"/>
        <v>0</v>
      </c>
      <c r="P3056" s="94">
        <f t="shared" si="471"/>
        <v>0</v>
      </c>
      <c r="Q3056" s="55" t="e">
        <f t="shared" si="461"/>
        <v>#DIV/0!</v>
      </c>
      <c r="R3056" s="55" t="e">
        <f t="shared" si="462"/>
        <v>#DIV/0!</v>
      </c>
      <c r="S3056" s="55" t="e">
        <f t="shared" si="463"/>
        <v>#DIV/0!</v>
      </c>
      <c r="T3056" s="55" t="e">
        <f t="shared" si="464"/>
        <v>#DIV/0!</v>
      </c>
      <c r="U3056" s="33" t="e">
        <f>M3056/#REF!%</f>
        <v>#REF!</v>
      </c>
    </row>
    <row r="3057" spans="1:21" ht="27.6" hidden="1" x14ac:dyDescent="0.3">
      <c r="A3057" s="78"/>
      <c r="B3057" s="45" t="s">
        <v>253</v>
      </c>
      <c r="C3057" s="39" t="s">
        <v>350</v>
      </c>
      <c r="D3057" s="94">
        <f t="shared" si="468"/>
        <v>0</v>
      </c>
      <c r="E3057" s="93">
        <f t="shared" si="458"/>
        <v>0</v>
      </c>
      <c r="F3057" s="94">
        <f t="shared" si="469"/>
        <v>0</v>
      </c>
      <c r="G3057" s="94">
        <f t="shared" si="469"/>
        <v>0</v>
      </c>
      <c r="H3057" s="94">
        <f t="shared" si="469"/>
        <v>0</v>
      </c>
      <c r="I3057" s="93">
        <f t="shared" si="459"/>
        <v>0</v>
      </c>
      <c r="J3057" s="94">
        <f t="shared" si="470"/>
        <v>0</v>
      </c>
      <c r="K3057" s="94">
        <f t="shared" si="470"/>
        <v>0</v>
      </c>
      <c r="L3057" s="94">
        <f t="shared" si="470"/>
        <v>0</v>
      </c>
      <c r="M3057" s="93">
        <f t="shared" si="460"/>
        <v>0</v>
      </c>
      <c r="N3057" s="94">
        <f t="shared" si="471"/>
        <v>0</v>
      </c>
      <c r="O3057" s="94">
        <f t="shared" si="471"/>
        <v>0</v>
      </c>
      <c r="P3057" s="94">
        <f t="shared" si="471"/>
        <v>0</v>
      </c>
      <c r="Q3057" s="55" t="e">
        <f t="shared" si="461"/>
        <v>#DIV/0!</v>
      </c>
      <c r="R3057" s="55" t="e">
        <f t="shared" si="462"/>
        <v>#DIV/0!</v>
      </c>
      <c r="S3057" s="55" t="e">
        <f t="shared" si="463"/>
        <v>#DIV/0!</v>
      </c>
      <c r="T3057" s="55" t="e">
        <f t="shared" si="464"/>
        <v>#DIV/0!</v>
      </c>
      <c r="U3057" s="33" t="e">
        <f>M3057/#REF!%</f>
        <v>#REF!</v>
      </c>
    </row>
    <row r="3058" spans="1:21" ht="27.6" hidden="1" x14ac:dyDescent="0.3">
      <c r="A3058" s="78"/>
      <c r="B3058" s="45" t="s">
        <v>254</v>
      </c>
      <c r="C3058" s="39" t="s">
        <v>351</v>
      </c>
      <c r="D3058" s="94">
        <f t="shared" si="468"/>
        <v>0</v>
      </c>
      <c r="E3058" s="93">
        <f t="shared" si="458"/>
        <v>0</v>
      </c>
      <c r="F3058" s="94">
        <f t="shared" si="469"/>
        <v>0</v>
      </c>
      <c r="G3058" s="94">
        <f t="shared" si="469"/>
        <v>0</v>
      </c>
      <c r="H3058" s="94">
        <f t="shared" si="469"/>
        <v>0</v>
      </c>
      <c r="I3058" s="93">
        <f t="shared" si="459"/>
        <v>0</v>
      </c>
      <c r="J3058" s="94">
        <f t="shared" si="470"/>
        <v>0</v>
      </c>
      <c r="K3058" s="94">
        <f t="shared" si="470"/>
        <v>0</v>
      </c>
      <c r="L3058" s="94">
        <f t="shared" si="470"/>
        <v>0</v>
      </c>
      <c r="M3058" s="93">
        <f t="shared" si="460"/>
        <v>0</v>
      </c>
      <c r="N3058" s="94">
        <f t="shared" si="471"/>
        <v>0</v>
      </c>
      <c r="O3058" s="94">
        <f t="shared" si="471"/>
        <v>0</v>
      </c>
      <c r="P3058" s="94">
        <f t="shared" si="471"/>
        <v>0</v>
      </c>
      <c r="Q3058" s="55" t="e">
        <f t="shared" si="461"/>
        <v>#DIV/0!</v>
      </c>
      <c r="R3058" s="55" t="e">
        <f t="shared" si="462"/>
        <v>#DIV/0!</v>
      </c>
      <c r="S3058" s="55" t="e">
        <f t="shared" si="463"/>
        <v>#DIV/0!</v>
      </c>
      <c r="T3058" s="55" t="e">
        <f t="shared" si="464"/>
        <v>#DIV/0!</v>
      </c>
      <c r="U3058" s="33" t="e">
        <f>M3058/#REF!%</f>
        <v>#REF!</v>
      </c>
    </row>
    <row r="3059" spans="1:21" ht="13.8" hidden="1" x14ac:dyDescent="0.3">
      <c r="A3059" s="78"/>
      <c r="B3059" s="45" t="s">
        <v>255</v>
      </c>
      <c r="C3059" s="38" t="s">
        <v>352</v>
      </c>
      <c r="D3059" s="94">
        <f t="shared" si="468"/>
        <v>0</v>
      </c>
      <c r="E3059" s="93">
        <f t="shared" si="458"/>
        <v>0</v>
      </c>
      <c r="F3059" s="94">
        <f t="shared" si="469"/>
        <v>0</v>
      </c>
      <c r="G3059" s="94">
        <f t="shared" si="469"/>
        <v>0</v>
      </c>
      <c r="H3059" s="94">
        <f t="shared" si="469"/>
        <v>0</v>
      </c>
      <c r="I3059" s="93">
        <f t="shared" si="459"/>
        <v>0</v>
      </c>
      <c r="J3059" s="94">
        <f t="shared" si="470"/>
        <v>0</v>
      </c>
      <c r="K3059" s="94">
        <f t="shared" si="470"/>
        <v>0</v>
      </c>
      <c r="L3059" s="94">
        <f t="shared" si="470"/>
        <v>0</v>
      </c>
      <c r="M3059" s="93">
        <f t="shared" si="460"/>
        <v>0</v>
      </c>
      <c r="N3059" s="94">
        <f t="shared" si="471"/>
        <v>0</v>
      </c>
      <c r="O3059" s="94">
        <f t="shared" si="471"/>
        <v>0</v>
      </c>
      <c r="P3059" s="94">
        <f t="shared" si="471"/>
        <v>0</v>
      </c>
      <c r="Q3059" s="55" t="e">
        <f t="shared" si="461"/>
        <v>#DIV/0!</v>
      </c>
      <c r="R3059" s="55" t="e">
        <f t="shared" si="462"/>
        <v>#DIV/0!</v>
      </c>
      <c r="S3059" s="55" t="e">
        <f t="shared" si="463"/>
        <v>#DIV/0!</v>
      </c>
      <c r="T3059" s="55" t="e">
        <f t="shared" si="464"/>
        <v>#DIV/0!</v>
      </c>
      <c r="U3059" s="33" t="e">
        <f>M3059/#REF!%</f>
        <v>#REF!</v>
      </c>
    </row>
    <row r="3060" spans="1:21" ht="27.6" hidden="1" x14ac:dyDescent="0.3">
      <c r="A3060" s="78"/>
      <c r="B3060" s="45" t="s">
        <v>256</v>
      </c>
      <c r="C3060" s="39" t="s">
        <v>350</v>
      </c>
      <c r="D3060" s="94">
        <f t="shared" si="468"/>
        <v>0</v>
      </c>
      <c r="E3060" s="93">
        <f t="shared" si="458"/>
        <v>0</v>
      </c>
      <c r="F3060" s="94">
        <f t="shared" si="469"/>
        <v>0</v>
      </c>
      <c r="G3060" s="94">
        <f t="shared" si="469"/>
        <v>0</v>
      </c>
      <c r="H3060" s="94">
        <f t="shared" si="469"/>
        <v>0</v>
      </c>
      <c r="I3060" s="93">
        <f t="shared" si="459"/>
        <v>0</v>
      </c>
      <c r="J3060" s="94">
        <f t="shared" si="470"/>
        <v>0</v>
      </c>
      <c r="K3060" s="94">
        <f t="shared" si="470"/>
        <v>0</v>
      </c>
      <c r="L3060" s="94">
        <f t="shared" si="470"/>
        <v>0</v>
      </c>
      <c r="M3060" s="93">
        <f t="shared" si="460"/>
        <v>0</v>
      </c>
      <c r="N3060" s="94">
        <f t="shared" si="471"/>
        <v>0</v>
      </c>
      <c r="O3060" s="94">
        <f t="shared" si="471"/>
        <v>0</v>
      </c>
      <c r="P3060" s="94">
        <f t="shared" si="471"/>
        <v>0</v>
      </c>
      <c r="Q3060" s="55" t="e">
        <f t="shared" si="461"/>
        <v>#DIV/0!</v>
      </c>
      <c r="R3060" s="55" t="e">
        <f t="shared" si="462"/>
        <v>#DIV/0!</v>
      </c>
      <c r="S3060" s="55" t="e">
        <f t="shared" si="463"/>
        <v>#DIV/0!</v>
      </c>
      <c r="T3060" s="55" t="e">
        <f t="shared" si="464"/>
        <v>#DIV/0!</v>
      </c>
      <c r="U3060" s="33" t="e">
        <f>M3060/#REF!%</f>
        <v>#REF!</v>
      </c>
    </row>
    <row r="3061" spans="1:21" ht="27.6" hidden="1" x14ac:dyDescent="0.3">
      <c r="A3061" s="78"/>
      <c r="B3061" s="45" t="s">
        <v>257</v>
      </c>
      <c r="C3061" s="39" t="s">
        <v>351</v>
      </c>
      <c r="D3061" s="94">
        <f t="shared" si="468"/>
        <v>0</v>
      </c>
      <c r="E3061" s="93">
        <f t="shared" si="458"/>
        <v>0</v>
      </c>
      <c r="F3061" s="94">
        <f t="shared" si="469"/>
        <v>0</v>
      </c>
      <c r="G3061" s="94">
        <f t="shared" si="469"/>
        <v>0</v>
      </c>
      <c r="H3061" s="94">
        <f t="shared" si="469"/>
        <v>0</v>
      </c>
      <c r="I3061" s="93">
        <f t="shared" si="459"/>
        <v>0</v>
      </c>
      <c r="J3061" s="94">
        <f t="shared" si="470"/>
        <v>0</v>
      </c>
      <c r="K3061" s="94">
        <f t="shared" si="470"/>
        <v>0</v>
      </c>
      <c r="L3061" s="94">
        <f t="shared" si="470"/>
        <v>0</v>
      </c>
      <c r="M3061" s="93">
        <f t="shared" si="460"/>
        <v>0</v>
      </c>
      <c r="N3061" s="94">
        <f t="shared" si="471"/>
        <v>0</v>
      </c>
      <c r="O3061" s="94">
        <f t="shared" si="471"/>
        <v>0</v>
      </c>
      <c r="P3061" s="94">
        <f t="shared" si="471"/>
        <v>0</v>
      </c>
      <c r="Q3061" s="55" t="e">
        <f t="shared" si="461"/>
        <v>#DIV/0!</v>
      </c>
      <c r="R3061" s="55" t="e">
        <f t="shared" si="462"/>
        <v>#DIV/0!</v>
      </c>
      <c r="S3061" s="55" t="e">
        <f t="shared" si="463"/>
        <v>#DIV/0!</v>
      </c>
      <c r="T3061" s="55" t="e">
        <f t="shared" si="464"/>
        <v>#DIV/0!</v>
      </c>
      <c r="U3061" s="33" t="e">
        <f>M3061/#REF!%</f>
        <v>#REF!</v>
      </c>
    </row>
    <row r="3062" spans="1:21" ht="41.4" hidden="1" x14ac:dyDescent="0.3">
      <c r="A3062" s="78"/>
      <c r="B3062" s="45" t="s">
        <v>258</v>
      </c>
      <c r="C3062" s="38" t="s">
        <v>353</v>
      </c>
      <c r="D3062" s="94">
        <f>D3132+D3243</f>
        <v>238.6</v>
      </c>
      <c r="E3062" s="93">
        <f t="shared" si="458"/>
        <v>215.858</v>
      </c>
      <c r="F3062" s="94">
        <f t="shared" ref="F3062:H3064" si="472">F3132+F3243</f>
        <v>215.858</v>
      </c>
      <c r="G3062" s="94">
        <f t="shared" si="472"/>
        <v>0</v>
      </c>
      <c r="H3062" s="94">
        <f t="shared" si="472"/>
        <v>0</v>
      </c>
      <c r="I3062" s="93">
        <f t="shared" si="459"/>
        <v>133.358</v>
      </c>
      <c r="J3062" s="94">
        <f t="shared" ref="J3062:L3064" si="473">J3132+J3243</f>
        <v>133.358</v>
      </c>
      <c r="K3062" s="94">
        <f t="shared" si="473"/>
        <v>0</v>
      </c>
      <c r="L3062" s="94">
        <f t="shared" si="473"/>
        <v>0</v>
      </c>
      <c r="M3062" s="93">
        <f t="shared" si="460"/>
        <v>114.1562</v>
      </c>
      <c r="N3062" s="94">
        <f t="shared" ref="N3062:P3064" si="474">N3132+N3243</f>
        <v>114.1562</v>
      </c>
      <c r="O3062" s="94">
        <f t="shared" si="474"/>
        <v>0</v>
      </c>
      <c r="P3062" s="94">
        <f t="shared" si="474"/>
        <v>0</v>
      </c>
      <c r="Q3062" s="55">
        <f t="shared" si="461"/>
        <v>85.601313756954951</v>
      </c>
      <c r="R3062" s="55">
        <f t="shared" si="462"/>
        <v>85.601313756954951</v>
      </c>
      <c r="S3062" s="55" t="e">
        <f t="shared" si="463"/>
        <v>#DIV/0!</v>
      </c>
      <c r="T3062" s="55" t="e">
        <f t="shared" si="464"/>
        <v>#DIV/0!</v>
      </c>
      <c r="U3062" s="33" t="e">
        <f>M3062/#REF!%</f>
        <v>#REF!</v>
      </c>
    </row>
    <row r="3063" spans="1:21" ht="27.6" hidden="1" x14ac:dyDescent="0.3">
      <c r="A3063" s="78"/>
      <c r="B3063" s="45" t="s">
        <v>259</v>
      </c>
      <c r="C3063" s="39" t="s">
        <v>350</v>
      </c>
      <c r="D3063" s="94">
        <f>D3133+D3244</f>
        <v>0</v>
      </c>
      <c r="E3063" s="93">
        <f t="shared" si="458"/>
        <v>0</v>
      </c>
      <c r="F3063" s="94">
        <f t="shared" si="472"/>
        <v>0</v>
      </c>
      <c r="G3063" s="94">
        <f t="shared" si="472"/>
        <v>0</v>
      </c>
      <c r="H3063" s="94">
        <f t="shared" si="472"/>
        <v>0</v>
      </c>
      <c r="I3063" s="93">
        <f t="shared" si="459"/>
        <v>0</v>
      </c>
      <c r="J3063" s="94">
        <f t="shared" si="473"/>
        <v>0</v>
      </c>
      <c r="K3063" s="94">
        <f t="shared" si="473"/>
        <v>0</v>
      </c>
      <c r="L3063" s="94">
        <f t="shared" si="473"/>
        <v>0</v>
      </c>
      <c r="M3063" s="93">
        <f t="shared" si="460"/>
        <v>0</v>
      </c>
      <c r="N3063" s="94">
        <f t="shared" si="474"/>
        <v>0</v>
      </c>
      <c r="O3063" s="94">
        <f t="shared" si="474"/>
        <v>0</v>
      </c>
      <c r="P3063" s="94">
        <f t="shared" si="474"/>
        <v>0</v>
      </c>
      <c r="Q3063" s="55" t="e">
        <f t="shared" si="461"/>
        <v>#DIV/0!</v>
      </c>
      <c r="R3063" s="55" t="e">
        <f t="shared" si="462"/>
        <v>#DIV/0!</v>
      </c>
      <c r="S3063" s="55" t="e">
        <f t="shared" si="463"/>
        <v>#DIV/0!</v>
      </c>
      <c r="T3063" s="55" t="e">
        <f t="shared" si="464"/>
        <v>#DIV/0!</v>
      </c>
      <c r="U3063" s="33" t="e">
        <f>M3063/#REF!%</f>
        <v>#REF!</v>
      </c>
    </row>
    <row r="3064" spans="1:21" ht="27.6" hidden="1" x14ac:dyDescent="0.3">
      <c r="A3064" s="78"/>
      <c r="B3064" s="45" t="s">
        <v>260</v>
      </c>
      <c r="C3064" s="39" t="s">
        <v>351</v>
      </c>
      <c r="D3064" s="94">
        <f>D3134+D3245</f>
        <v>0</v>
      </c>
      <c r="E3064" s="93">
        <f t="shared" si="458"/>
        <v>0</v>
      </c>
      <c r="F3064" s="94">
        <f t="shared" si="472"/>
        <v>0</v>
      </c>
      <c r="G3064" s="94">
        <f t="shared" si="472"/>
        <v>0</v>
      </c>
      <c r="H3064" s="94">
        <f t="shared" si="472"/>
        <v>0</v>
      </c>
      <c r="I3064" s="93">
        <f t="shared" si="459"/>
        <v>0</v>
      </c>
      <c r="J3064" s="94">
        <f t="shared" si="473"/>
        <v>0</v>
      </c>
      <c r="K3064" s="94">
        <f t="shared" si="473"/>
        <v>0</v>
      </c>
      <c r="L3064" s="94">
        <f t="shared" si="473"/>
        <v>0</v>
      </c>
      <c r="M3064" s="93">
        <f t="shared" si="460"/>
        <v>0</v>
      </c>
      <c r="N3064" s="94">
        <f t="shared" si="474"/>
        <v>0</v>
      </c>
      <c r="O3064" s="94">
        <f t="shared" si="474"/>
        <v>0</v>
      </c>
      <c r="P3064" s="94">
        <f t="shared" si="474"/>
        <v>0</v>
      </c>
      <c r="Q3064" s="55" t="e">
        <f t="shared" si="461"/>
        <v>#DIV/0!</v>
      </c>
      <c r="R3064" s="55" t="e">
        <f t="shared" si="462"/>
        <v>#DIV/0!</v>
      </c>
      <c r="S3064" s="55" t="e">
        <f t="shared" si="463"/>
        <v>#DIV/0!</v>
      </c>
      <c r="T3064" s="55" t="e">
        <f t="shared" si="464"/>
        <v>#DIV/0!</v>
      </c>
      <c r="U3064" s="33" t="e">
        <f>M3064/#REF!%</f>
        <v>#REF!</v>
      </c>
    </row>
    <row r="3065" spans="1:21" ht="13.8" x14ac:dyDescent="0.3">
      <c r="A3065" s="78"/>
      <c r="B3065" s="45" t="s">
        <v>261</v>
      </c>
      <c r="C3065" s="37" t="s">
        <v>46</v>
      </c>
      <c r="D3065" s="94">
        <f>D3187</f>
        <v>69.8</v>
      </c>
      <c r="E3065" s="93">
        <f t="shared" si="458"/>
        <v>111.81099999999999</v>
      </c>
      <c r="F3065" s="94">
        <f>F3187+F3168</f>
        <v>111.81099999999999</v>
      </c>
      <c r="G3065" s="94">
        <f>G3187+G3168</f>
        <v>0</v>
      </c>
      <c r="H3065" s="94">
        <f>H3187+H3168</f>
        <v>0</v>
      </c>
      <c r="I3065" s="93">
        <f t="shared" si="459"/>
        <v>66.210999999999984</v>
      </c>
      <c r="J3065" s="94">
        <f>J3187+J3168</f>
        <v>66.210999999999984</v>
      </c>
      <c r="K3065" s="94">
        <f>K3187+K3168</f>
        <v>0</v>
      </c>
      <c r="L3065" s="94">
        <f>L3187+L3168</f>
        <v>0</v>
      </c>
      <c r="M3065" s="93">
        <f t="shared" si="460"/>
        <v>60.117710000000002</v>
      </c>
      <c r="N3065" s="94">
        <f>N3187+N3168</f>
        <v>60.117710000000002</v>
      </c>
      <c r="O3065" s="94">
        <f>O3187+O3168</f>
        <v>0</v>
      </c>
      <c r="P3065" s="94">
        <f>P3187+P3168</f>
        <v>0</v>
      </c>
      <c r="Q3065" s="55">
        <f t="shared" si="461"/>
        <v>90.797163613296902</v>
      </c>
      <c r="R3065" s="55">
        <f t="shared" si="462"/>
        <v>90.797163613296902</v>
      </c>
      <c r="S3065" s="55" t="e">
        <f t="shared" si="463"/>
        <v>#DIV/0!</v>
      </c>
      <c r="T3065" s="55" t="e">
        <f t="shared" si="464"/>
        <v>#DIV/0!</v>
      </c>
      <c r="U3065" s="33" t="e">
        <f>M3065/#REF!%</f>
        <v>#REF!</v>
      </c>
    </row>
    <row r="3066" spans="1:21" ht="41.4" hidden="1" x14ac:dyDescent="0.3">
      <c r="A3066" s="78"/>
      <c r="B3066" s="45" t="s">
        <v>262</v>
      </c>
      <c r="C3066" s="38" t="s">
        <v>355</v>
      </c>
      <c r="D3066" s="94">
        <f>D3136+D3247</f>
        <v>0</v>
      </c>
      <c r="E3066" s="93">
        <f t="shared" si="458"/>
        <v>0</v>
      </c>
      <c r="F3066" s="94">
        <f t="shared" ref="F3066:H3069" si="475">F3136+F3247</f>
        <v>0</v>
      </c>
      <c r="G3066" s="94">
        <f t="shared" si="475"/>
        <v>0</v>
      </c>
      <c r="H3066" s="94">
        <f t="shared" si="475"/>
        <v>0</v>
      </c>
      <c r="I3066" s="93">
        <f t="shared" si="459"/>
        <v>0</v>
      </c>
      <c r="J3066" s="94">
        <f t="shared" ref="J3066:L3069" si="476">J3136+J3247</f>
        <v>0</v>
      </c>
      <c r="K3066" s="94">
        <f t="shared" si="476"/>
        <v>0</v>
      </c>
      <c r="L3066" s="94">
        <f t="shared" si="476"/>
        <v>0</v>
      </c>
      <c r="M3066" s="93">
        <f t="shared" si="460"/>
        <v>0</v>
      </c>
      <c r="N3066" s="94">
        <f t="shared" ref="N3066:P3069" si="477">N3136+N3247</f>
        <v>0</v>
      </c>
      <c r="O3066" s="94">
        <f t="shared" si="477"/>
        <v>0</v>
      </c>
      <c r="P3066" s="94">
        <f t="shared" si="477"/>
        <v>0</v>
      </c>
      <c r="Q3066" s="55" t="e">
        <f t="shared" si="461"/>
        <v>#DIV/0!</v>
      </c>
      <c r="R3066" s="55" t="e">
        <f t="shared" si="462"/>
        <v>#DIV/0!</v>
      </c>
      <c r="S3066" s="55" t="e">
        <f t="shared" si="463"/>
        <v>#DIV/0!</v>
      </c>
      <c r="T3066" s="55" t="e">
        <f t="shared" si="464"/>
        <v>#DIV/0!</v>
      </c>
      <c r="U3066" s="33" t="e">
        <f>M3066/#REF!%</f>
        <v>#REF!</v>
      </c>
    </row>
    <row r="3067" spans="1:21" ht="25.5" hidden="1" customHeight="1" x14ac:dyDescent="0.3">
      <c r="A3067" s="78"/>
      <c r="B3067" s="45" t="s">
        <v>263</v>
      </c>
      <c r="C3067" s="38" t="s">
        <v>356</v>
      </c>
      <c r="D3067" s="94">
        <f>D3137+D3248</f>
        <v>0</v>
      </c>
      <c r="E3067" s="93">
        <f t="shared" si="458"/>
        <v>0</v>
      </c>
      <c r="F3067" s="94">
        <f t="shared" si="475"/>
        <v>0</v>
      </c>
      <c r="G3067" s="94">
        <f t="shared" si="475"/>
        <v>0</v>
      </c>
      <c r="H3067" s="94">
        <f t="shared" si="475"/>
        <v>0</v>
      </c>
      <c r="I3067" s="93">
        <f t="shared" si="459"/>
        <v>0</v>
      </c>
      <c r="J3067" s="94">
        <f t="shared" si="476"/>
        <v>0</v>
      </c>
      <c r="K3067" s="94">
        <f t="shared" si="476"/>
        <v>0</v>
      </c>
      <c r="L3067" s="94">
        <f t="shared" si="476"/>
        <v>0</v>
      </c>
      <c r="M3067" s="93">
        <f t="shared" si="460"/>
        <v>0</v>
      </c>
      <c r="N3067" s="94">
        <f t="shared" si="477"/>
        <v>0</v>
      </c>
      <c r="O3067" s="94">
        <f t="shared" si="477"/>
        <v>0</v>
      </c>
      <c r="P3067" s="94">
        <f t="shared" si="477"/>
        <v>0</v>
      </c>
      <c r="Q3067" s="55" t="e">
        <f t="shared" si="461"/>
        <v>#DIV/0!</v>
      </c>
      <c r="R3067" s="55" t="e">
        <f t="shared" si="462"/>
        <v>#DIV/0!</v>
      </c>
      <c r="S3067" s="55" t="e">
        <f t="shared" si="463"/>
        <v>#DIV/0!</v>
      </c>
      <c r="T3067" s="55" t="e">
        <f t="shared" si="464"/>
        <v>#DIV/0!</v>
      </c>
      <c r="U3067" s="33" t="e">
        <f>M3067/#REF!%</f>
        <v>#REF!</v>
      </c>
    </row>
    <row r="3068" spans="1:21" ht="27.6" hidden="1" x14ac:dyDescent="0.3">
      <c r="A3068" s="78"/>
      <c r="B3068" s="45" t="s">
        <v>264</v>
      </c>
      <c r="C3068" s="39" t="s">
        <v>357</v>
      </c>
      <c r="D3068" s="94">
        <f>D3138+D3249</f>
        <v>0</v>
      </c>
      <c r="E3068" s="93">
        <f t="shared" si="458"/>
        <v>0</v>
      </c>
      <c r="F3068" s="94">
        <f t="shared" si="475"/>
        <v>0</v>
      </c>
      <c r="G3068" s="94">
        <f t="shared" si="475"/>
        <v>0</v>
      </c>
      <c r="H3068" s="94">
        <f t="shared" si="475"/>
        <v>0</v>
      </c>
      <c r="I3068" s="93">
        <f t="shared" si="459"/>
        <v>0</v>
      </c>
      <c r="J3068" s="94">
        <f t="shared" si="476"/>
        <v>0</v>
      </c>
      <c r="K3068" s="94">
        <f t="shared" si="476"/>
        <v>0</v>
      </c>
      <c r="L3068" s="94">
        <f t="shared" si="476"/>
        <v>0</v>
      </c>
      <c r="M3068" s="93">
        <f t="shared" si="460"/>
        <v>0</v>
      </c>
      <c r="N3068" s="94">
        <f t="shared" si="477"/>
        <v>0</v>
      </c>
      <c r="O3068" s="94">
        <f t="shared" si="477"/>
        <v>0</v>
      </c>
      <c r="P3068" s="94">
        <f t="shared" si="477"/>
        <v>0</v>
      </c>
      <c r="Q3068" s="55" t="e">
        <f t="shared" si="461"/>
        <v>#DIV/0!</v>
      </c>
      <c r="R3068" s="55" t="e">
        <f t="shared" si="462"/>
        <v>#DIV/0!</v>
      </c>
      <c r="S3068" s="55" t="e">
        <f t="shared" si="463"/>
        <v>#DIV/0!</v>
      </c>
      <c r="T3068" s="55" t="e">
        <f t="shared" si="464"/>
        <v>#DIV/0!</v>
      </c>
      <c r="U3068" s="33" t="e">
        <f>M3068/#REF!%</f>
        <v>#REF!</v>
      </c>
    </row>
    <row r="3069" spans="1:21" ht="27.6" hidden="1" x14ac:dyDescent="0.3">
      <c r="A3069" s="78"/>
      <c r="B3069" s="45" t="s">
        <v>265</v>
      </c>
      <c r="C3069" s="39" t="s">
        <v>358</v>
      </c>
      <c r="D3069" s="94">
        <f>D3139+D3250</f>
        <v>0</v>
      </c>
      <c r="E3069" s="93">
        <f t="shared" si="458"/>
        <v>0</v>
      </c>
      <c r="F3069" s="94">
        <f t="shared" si="475"/>
        <v>0</v>
      </c>
      <c r="G3069" s="94">
        <f t="shared" si="475"/>
        <v>0</v>
      </c>
      <c r="H3069" s="94">
        <f t="shared" si="475"/>
        <v>0</v>
      </c>
      <c r="I3069" s="93">
        <f t="shared" si="459"/>
        <v>0</v>
      </c>
      <c r="J3069" s="94">
        <f t="shared" si="476"/>
        <v>0</v>
      </c>
      <c r="K3069" s="94">
        <f t="shared" si="476"/>
        <v>0</v>
      </c>
      <c r="L3069" s="94">
        <f t="shared" si="476"/>
        <v>0</v>
      </c>
      <c r="M3069" s="93">
        <f t="shared" si="460"/>
        <v>0</v>
      </c>
      <c r="N3069" s="94">
        <f t="shared" si="477"/>
        <v>0</v>
      </c>
      <c r="O3069" s="94">
        <f t="shared" si="477"/>
        <v>0</v>
      </c>
      <c r="P3069" s="94">
        <f t="shared" si="477"/>
        <v>0</v>
      </c>
      <c r="Q3069" s="55" t="e">
        <f t="shared" si="461"/>
        <v>#DIV/0!</v>
      </c>
      <c r="R3069" s="55" t="e">
        <f t="shared" si="462"/>
        <v>#DIV/0!</v>
      </c>
      <c r="S3069" s="55" t="e">
        <f t="shared" si="463"/>
        <v>#DIV/0!</v>
      </c>
      <c r="T3069" s="55" t="e">
        <f t="shared" si="464"/>
        <v>#DIV/0!</v>
      </c>
      <c r="U3069" s="33" t="e">
        <f>M3069/#REF!%</f>
        <v>#REF!</v>
      </c>
    </row>
    <row r="3070" spans="1:21" ht="27.6" x14ac:dyDescent="0.3">
      <c r="A3070" s="78"/>
      <c r="B3070" s="45" t="s">
        <v>145</v>
      </c>
      <c r="C3070" s="36" t="s">
        <v>9</v>
      </c>
      <c r="D3070" s="94">
        <f>D3077+D3188</f>
        <v>106</v>
      </c>
      <c r="E3070" s="93">
        <f t="shared" si="458"/>
        <v>1274.18704</v>
      </c>
      <c r="F3070" s="94">
        <f>F3077+F3188</f>
        <v>1274.1858099999999</v>
      </c>
      <c r="G3070" s="94">
        <f>G3077+G3188</f>
        <v>1.23E-3</v>
      </c>
      <c r="H3070" s="94">
        <f>H3077+H3188</f>
        <v>0</v>
      </c>
      <c r="I3070" s="93">
        <f t="shared" si="459"/>
        <v>306.91110000000003</v>
      </c>
      <c r="J3070" s="94">
        <f>J3077+J3188</f>
        <v>306.90987000000001</v>
      </c>
      <c r="K3070" s="94">
        <f>K3077+K3188</f>
        <v>1.23E-3</v>
      </c>
      <c r="L3070" s="94">
        <f>L3077+L3188</f>
        <v>0</v>
      </c>
      <c r="M3070" s="93">
        <f t="shared" si="460"/>
        <v>196.43146000000002</v>
      </c>
      <c r="N3070" s="94">
        <f>N3077+N3188</f>
        <v>196.43146000000002</v>
      </c>
      <c r="O3070" s="94">
        <f>O3077+O3188</f>
        <v>0</v>
      </c>
      <c r="P3070" s="94">
        <f>P3077+P3188</f>
        <v>0</v>
      </c>
      <c r="Q3070" s="55">
        <f t="shared" si="461"/>
        <v>64.002722612508961</v>
      </c>
      <c r="R3070" s="55">
        <f t="shared" si="462"/>
        <v>64.002979115660239</v>
      </c>
      <c r="S3070" s="55">
        <f t="shared" si="463"/>
        <v>0</v>
      </c>
      <c r="T3070" s="55" t="e">
        <f t="shared" si="464"/>
        <v>#DIV/0!</v>
      </c>
      <c r="U3070" s="33" t="e">
        <f>M3070/#REF!%</f>
        <v>#REF!</v>
      </c>
    </row>
    <row r="3071" spans="1:21" s="54" customFormat="1" ht="19.5" customHeight="1" x14ac:dyDescent="0.3">
      <c r="A3071" s="78" t="s">
        <v>832</v>
      </c>
      <c r="B3071" s="45"/>
      <c r="C3071" s="125" t="s">
        <v>1002</v>
      </c>
      <c r="D3071" s="94">
        <f>D3078+D3159</f>
        <v>275</v>
      </c>
      <c r="E3071" s="93">
        <f t="shared" si="458"/>
        <v>1456.89904</v>
      </c>
      <c r="F3071" s="94">
        <f t="shared" ref="F3071:H3072" si="478">F3078+F3159</f>
        <v>1456.8978099999999</v>
      </c>
      <c r="G3071" s="94">
        <f t="shared" si="478"/>
        <v>1.23E-3</v>
      </c>
      <c r="H3071" s="94">
        <f t="shared" si="478"/>
        <v>13.398</v>
      </c>
      <c r="I3071" s="93">
        <f t="shared" si="459"/>
        <v>412.87310000000002</v>
      </c>
      <c r="J3071" s="94">
        <f t="shared" ref="J3071:L3072" si="479">J3078+J3159</f>
        <v>412.87187</v>
      </c>
      <c r="K3071" s="94">
        <f t="shared" si="479"/>
        <v>1.23E-3</v>
      </c>
      <c r="L3071" s="94">
        <f t="shared" si="479"/>
        <v>7.4530000000000003</v>
      </c>
      <c r="M3071" s="93">
        <f t="shared" si="460"/>
        <v>274.37686000000002</v>
      </c>
      <c r="N3071" s="94">
        <f t="shared" ref="N3071:P3072" si="480">N3078+N3159</f>
        <v>274.37686000000002</v>
      </c>
      <c r="O3071" s="94">
        <f t="shared" si="480"/>
        <v>0</v>
      </c>
      <c r="P3071" s="94">
        <f t="shared" si="480"/>
        <v>4.7574800000000002</v>
      </c>
      <c r="Q3071" s="55">
        <f t="shared" si="461"/>
        <v>66.455494436426108</v>
      </c>
      <c r="R3071" s="55">
        <f t="shared" si="462"/>
        <v>66.455692416148381</v>
      </c>
      <c r="S3071" s="55">
        <f t="shared" si="463"/>
        <v>0</v>
      </c>
      <c r="T3071" s="55">
        <f t="shared" si="464"/>
        <v>63.833087347376896</v>
      </c>
      <c r="U3071" s="55" t="e">
        <f>M3071/#REF!%</f>
        <v>#REF!</v>
      </c>
    </row>
    <row r="3072" spans="1:21" ht="13.8" x14ac:dyDescent="0.3">
      <c r="A3072" s="78"/>
      <c r="B3072" s="45" t="s">
        <v>61</v>
      </c>
      <c r="C3072" s="36" t="s">
        <v>7</v>
      </c>
      <c r="D3072" s="31">
        <f>D3079+D3160</f>
        <v>169</v>
      </c>
      <c r="E3072" s="131">
        <f t="shared" si="458"/>
        <v>184</v>
      </c>
      <c r="F3072" s="31">
        <f>F3079+F3160</f>
        <v>184</v>
      </c>
      <c r="G3072" s="31">
        <f t="shared" si="478"/>
        <v>0</v>
      </c>
      <c r="H3072" s="31">
        <f t="shared" si="478"/>
        <v>13.398</v>
      </c>
      <c r="I3072" s="131">
        <f t="shared" si="459"/>
        <v>107.25</v>
      </c>
      <c r="J3072" s="31">
        <f>J3073+J3074+J3076+J3075</f>
        <v>107.25</v>
      </c>
      <c r="K3072" s="31">
        <f t="shared" si="479"/>
        <v>0</v>
      </c>
      <c r="L3072" s="31">
        <f t="shared" si="479"/>
        <v>7.4530000000000003</v>
      </c>
      <c r="M3072" s="131">
        <f t="shared" si="460"/>
        <v>79.233400000000003</v>
      </c>
      <c r="N3072" s="31">
        <f t="shared" si="480"/>
        <v>79.233400000000003</v>
      </c>
      <c r="O3072" s="31">
        <f t="shared" si="480"/>
        <v>0</v>
      </c>
      <c r="P3072" s="31">
        <f t="shared" si="480"/>
        <v>4.7574800000000002</v>
      </c>
      <c r="Q3072" s="55">
        <f t="shared" si="461"/>
        <v>73.877296037296034</v>
      </c>
      <c r="R3072" s="55">
        <f t="shared" si="462"/>
        <v>73.877296037296034</v>
      </c>
      <c r="S3072" s="55" t="e">
        <f t="shared" si="463"/>
        <v>#DIV/0!</v>
      </c>
      <c r="T3072" s="55">
        <f t="shared" si="464"/>
        <v>63.833087347376896</v>
      </c>
      <c r="U3072" s="33" t="e">
        <f>M3072/#REF!%</f>
        <v>#REF!</v>
      </c>
    </row>
    <row r="3073" spans="1:21" ht="13.8" x14ac:dyDescent="0.3">
      <c r="A3073" s="78"/>
      <c r="B3073" s="45" t="s">
        <v>197</v>
      </c>
      <c r="C3073" s="37" t="s">
        <v>34</v>
      </c>
      <c r="D3073" s="31">
        <f>D3080</f>
        <v>0</v>
      </c>
      <c r="E3073" s="131">
        <f t="shared" si="458"/>
        <v>0</v>
      </c>
      <c r="F3073" s="31">
        <f>F3080</f>
        <v>0</v>
      </c>
      <c r="G3073" s="31">
        <f>G3080</f>
        <v>0</v>
      </c>
      <c r="H3073" s="31">
        <f>H3080</f>
        <v>10.65</v>
      </c>
      <c r="I3073" s="131">
        <f t="shared" si="459"/>
        <v>0</v>
      </c>
      <c r="J3073" s="31">
        <f>J3080</f>
        <v>0</v>
      </c>
      <c r="K3073" s="31">
        <f>K3080</f>
        <v>0</v>
      </c>
      <c r="L3073" s="31">
        <f>L3080</f>
        <v>5.3250000000000002</v>
      </c>
      <c r="M3073" s="131">
        <f t="shared" si="460"/>
        <v>0</v>
      </c>
      <c r="N3073" s="31">
        <f>N3080</f>
        <v>0</v>
      </c>
      <c r="O3073" s="31">
        <f>O3080</f>
        <v>0</v>
      </c>
      <c r="P3073" s="31">
        <f>P3080</f>
        <v>4.1194800000000003</v>
      </c>
      <c r="Q3073" s="55" t="e">
        <f t="shared" si="461"/>
        <v>#DIV/0!</v>
      </c>
      <c r="R3073" s="55" t="e">
        <f t="shared" si="462"/>
        <v>#DIV/0!</v>
      </c>
      <c r="S3073" s="55" t="e">
        <f t="shared" si="463"/>
        <v>#DIV/0!</v>
      </c>
      <c r="T3073" s="55">
        <f t="shared" si="464"/>
        <v>77.36112676056338</v>
      </c>
      <c r="U3073" s="33" t="e">
        <f>M3073/#REF!%</f>
        <v>#REF!</v>
      </c>
    </row>
    <row r="3074" spans="1:21" ht="21.75" customHeight="1" x14ac:dyDescent="0.3">
      <c r="A3074" s="78"/>
      <c r="B3074" s="45" t="s">
        <v>202</v>
      </c>
      <c r="C3074" s="37" t="s">
        <v>36</v>
      </c>
      <c r="D3074" s="31">
        <f>D3087+D3166</f>
        <v>6.6</v>
      </c>
      <c r="E3074" s="131">
        <f t="shared" si="458"/>
        <v>6.6</v>
      </c>
      <c r="F3074" s="31">
        <f>F3087+F3166</f>
        <v>6.6</v>
      </c>
      <c r="G3074" s="31">
        <f>G3087+G3166</f>
        <v>0</v>
      </c>
      <c r="H3074" s="31">
        <f>H3085+H3166</f>
        <v>2.7480000000000002</v>
      </c>
      <c r="I3074" s="131">
        <f t="shared" si="459"/>
        <v>3.3</v>
      </c>
      <c r="J3074" s="31">
        <f>J3087+J3166</f>
        <v>3.3</v>
      </c>
      <c r="K3074" s="31">
        <f>K3087+K3166</f>
        <v>0</v>
      </c>
      <c r="L3074" s="31">
        <f>L3085+L3166</f>
        <v>2.1280000000000001</v>
      </c>
      <c r="M3074" s="131">
        <f t="shared" si="460"/>
        <v>3.3</v>
      </c>
      <c r="N3074" s="31">
        <f>N3087+N3166</f>
        <v>3.3</v>
      </c>
      <c r="O3074" s="31">
        <f>O3087+O3166</f>
        <v>0</v>
      </c>
      <c r="P3074" s="31">
        <f>P3085+P3166</f>
        <v>0.63800000000000001</v>
      </c>
      <c r="Q3074" s="55">
        <f t="shared" si="461"/>
        <v>100</v>
      </c>
      <c r="R3074" s="55">
        <f t="shared" si="462"/>
        <v>100</v>
      </c>
      <c r="S3074" s="55" t="e">
        <f t="shared" si="463"/>
        <v>#DIV/0!</v>
      </c>
      <c r="T3074" s="55">
        <f t="shared" si="464"/>
        <v>29.981203007518797</v>
      </c>
      <c r="U3074" s="33" t="e">
        <f>M3074/#REF!%</f>
        <v>#REF!</v>
      </c>
    </row>
    <row r="3075" spans="1:21" ht="13.8" x14ac:dyDescent="0.3">
      <c r="A3075" s="78"/>
      <c r="B3075" s="45" t="s">
        <v>247</v>
      </c>
      <c r="C3075" s="37" t="s">
        <v>44</v>
      </c>
      <c r="D3075" s="31">
        <f>D3086</f>
        <v>162.4</v>
      </c>
      <c r="E3075" s="131">
        <f t="shared" si="458"/>
        <v>172.9</v>
      </c>
      <c r="F3075" s="31">
        <f>F3086</f>
        <v>172.9</v>
      </c>
      <c r="G3075" s="31">
        <f>G3086</f>
        <v>0</v>
      </c>
      <c r="H3075" s="31">
        <f>H3086</f>
        <v>0</v>
      </c>
      <c r="I3075" s="131">
        <f t="shared" si="459"/>
        <v>99.45</v>
      </c>
      <c r="J3075" s="31">
        <f>J3086</f>
        <v>99.45</v>
      </c>
      <c r="K3075" s="31">
        <f>K3086</f>
        <v>0</v>
      </c>
      <c r="L3075" s="31">
        <f>L3086</f>
        <v>0</v>
      </c>
      <c r="M3075" s="131">
        <f t="shared" si="460"/>
        <v>71.433400000000006</v>
      </c>
      <c r="N3075" s="31">
        <f>N3086</f>
        <v>71.433400000000006</v>
      </c>
      <c r="O3075" s="31">
        <f>O3086</f>
        <v>0</v>
      </c>
      <c r="P3075" s="31">
        <f>P3086</f>
        <v>0</v>
      </c>
      <c r="Q3075" s="55">
        <f t="shared" si="461"/>
        <v>71.82845651080946</v>
      </c>
      <c r="R3075" s="55">
        <f t="shared" si="462"/>
        <v>71.82845651080946</v>
      </c>
      <c r="S3075" s="55" t="e">
        <f t="shared" si="463"/>
        <v>#DIV/0!</v>
      </c>
      <c r="T3075" s="55" t="e">
        <f t="shared" si="464"/>
        <v>#DIV/0!</v>
      </c>
      <c r="U3075" s="33" t="e">
        <f>M3075/#REF!%</f>
        <v>#REF!</v>
      </c>
    </row>
    <row r="3076" spans="1:21" ht="21.75" customHeight="1" x14ac:dyDescent="0.3">
      <c r="A3076" s="78"/>
      <c r="B3076" s="45" t="s">
        <v>261</v>
      </c>
      <c r="C3076" s="37" t="s">
        <v>46</v>
      </c>
      <c r="D3076" s="31"/>
      <c r="E3076" s="131">
        <f>F3076+G3076</f>
        <v>4.5</v>
      </c>
      <c r="F3076" s="31">
        <f>F3168</f>
        <v>4.5</v>
      </c>
      <c r="G3076" s="31">
        <f>G3168</f>
        <v>0</v>
      </c>
      <c r="H3076" s="31">
        <f>H3168</f>
        <v>0</v>
      </c>
      <c r="I3076" s="131">
        <f>J3076+K3076</f>
        <v>4.5</v>
      </c>
      <c r="J3076" s="31">
        <f>J3168</f>
        <v>4.5</v>
      </c>
      <c r="K3076" s="31">
        <f>K3168</f>
        <v>0</v>
      </c>
      <c r="L3076" s="31">
        <f>L3168</f>
        <v>0</v>
      </c>
      <c r="M3076" s="131">
        <f>N3076+O3076</f>
        <v>4.5</v>
      </c>
      <c r="N3076" s="31">
        <f>N3168</f>
        <v>4.5</v>
      </c>
      <c r="O3076" s="31">
        <f>O3168</f>
        <v>0</v>
      </c>
      <c r="P3076" s="31">
        <f>P3168</f>
        <v>0</v>
      </c>
      <c r="Q3076" s="55"/>
      <c r="R3076" s="55"/>
      <c r="S3076" s="55"/>
      <c r="T3076" s="55"/>
      <c r="U3076" s="33"/>
    </row>
    <row r="3077" spans="1:21" ht="27.6" x14ac:dyDescent="0.3">
      <c r="A3077" s="78"/>
      <c r="B3077" s="45" t="s">
        <v>145</v>
      </c>
      <c r="C3077" s="36" t="s">
        <v>9</v>
      </c>
      <c r="D3077" s="31">
        <f>D3146+D3169</f>
        <v>106</v>
      </c>
      <c r="E3077" s="131">
        <f t="shared" si="458"/>
        <v>1272.89904</v>
      </c>
      <c r="F3077" s="31">
        <f>F3146+F3169</f>
        <v>1272.8978099999999</v>
      </c>
      <c r="G3077" s="31">
        <f>G3146+G3169</f>
        <v>1.23E-3</v>
      </c>
      <c r="H3077" s="31">
        <f>H3146+H3169</f>
        <v>0</v>
      </c>
      <c r="I3077" s="131">
        <f t="shared" si="459"/>
        <v>305.62310000000002</v>
      </c>
      <c r="J3077" s="31">
        <f>J3146+J3169</f>
        <v>305.62187</v>
      </c>
      <c r="K3077" s="31">
        <f>K3146+K3169</f>
        <v>1.23E-3</v>
      </c>
      <c r="L3077" s="31">
        <f>L3146+L3169</f>
        <v>0</v>
      </c>
      <c r="M3077" s="131">
        <f t="shared" si="460"/>
        <v>195.14346</v>
      </c>
      <c r="N3077" s="31">
        <f>N3146+N3169</f>
        <v>195.14346</v>
      </c>
      <c r="O3077" s="31">
        <f>O3146+O3169</f>
        <v>0</v>
      </c>
      <c r="P3077" s="31">
        <f>P3146+P3169</f>
        <v>0</v>
      </c>
      <c r="Q3077" s="55">
        <f t="shared" si="461"/>
        <v>63.851017805918467</v>
      </c>
      <c r="R3077" s="55">
        <f t="shared" si="462"/>
        <v>63.851274779517574</v>
      </c>
      <c r="S3077" s="55">
        <f t="shared" si="463"/>
        <v>0</v>
      </c>
      <c r="T3077" s="55" t="e">
        <f t="shared" si="464"/>
        <v>#DIV/0!</v>
      </c>
      <c r="U3077" s="33" t="e">
        <f>M3077/#REF!%</f>
        <v>#REF!</v>
      </c>
    </row>
    <row r="3078" spans="1:21" ht="35.25" customHeight="1" x14ac:dyDescent="0.3">
      <c r="A3078" s="77" t="s">
        <v>833</v>
      </c>
      <c r="B3078" s="30"/>
      <c r="C3078" s="125" t="s">
        <v>1003</v>
      </c>
      <c r="D3078" s="31">
        <f>D3079+D3146</f>
        <v>168.4</v>
      </c>
      <c r="E3078" s="131">
        <f t="shared" si="458"/>
        <v>178.9</v>
      </c>
      <c r="F3078" s="31">
        <f>F3079+F3146</f>
        <v>178.9</v>
      </c>
      <c r="G3078" s="31">
        <f>G3079+G3146</f>
        <v>0</v>
      </c>
      <c r="H3078" s="31">
        <f>H3079+H3146</f>
        <v>13.398</v>
      </c>
      <c r="I3078" s="131">
        <f t="shared" si="459"/>
        <v>105.45</v>
      </c>
      <c r="J3078" s="31">
        <f>J3079+J3146</f>
        <v>105.45</v>
      </c>
      <c r="K3078" s="31">
        <f>K3079+K3146</f>
        <v>0</v>
      </c>
      <c r="L3078" s="31">
        <f>L3079+L3146</f>
        <v>7.4530000000000003</v>
      </c>
      <c r="M3078" s="131">
        <f t="shared" si="460"/>
        <v>71.433400000000006</v>
      </c>
      <c r="N3078" s="31">
        <f>N3079+N3146</f>
        <v>71.433400000000006</v>
      </c>
      <c r="O3078" s="31">
        <f>O3079+O3146</f>
        <v>0</v>
      </c>
      <c r="P3078" s="31">
        <f>P3079+P3146</f>
        <v>4.7574800000000002</v>
      </c>
      <c r="Q3078" s="55">
        <f t="shared" si="461"/>
        <v>67.741488857278327</v>
      </c>
      <c r="R3078" s="55">
        <f t="shared" si="462"/>
        <v>67.741488857278327</v>
      </c>
      <c r="S3078" s="55" t="e">
        <f t="shared" si="463"/>
        <v>#DIV/0!</v>
      </c>
      <c r="T3078" s="55">
        <f t="shared" si="464"/>
        <v>63.833087347376896</v>
      </c>
      <c r="U3078" s="33" t="e">
        <f>M3078/#REF!%</f>
        <v>#REF!</v>
      </c>
    </row>
    <row r="3079" spans="1:21" ht="12" customHeight="1" x14ac:dyDescent="0.3">
      <c r="A3079" s="77"/>
      <c r="B3079" s="30" t="s">
        <v>61</v>
      </c>
      <c r="C3079" s="36" t="s">
        <v>7</v>
      </c>
      <c r="D3079" s="31">
        <f>D3080+D3085+D3086</f>
        <v>162.4</v>
      </c>
      <c r="E3079" s="131">
        <f t="shared" si="458"/>
        <v>172.9</v>
      </c>
      <c r="F3079" s="31">
        <f>F3080+F3085+F3086</f>
        <v>172.9</v>
      </c>
      <c r="G3079" s="31">
        <f>G3080+G3085+G3086</f>
        <v>0</v>
      </c>
      <c r="H3079" s="31">
        <f>H3080+H3085+H3086</f>
        <v>13.398</v>
      </c>
      <c r="I3079" s="131">
        <f t="shared" si="459"/>
        <v>99.45</v>
      </c>
      <c r="J3079" s="31">
        <f>J3080+J3085+J3086</f>
        <v>99.45</v>
      </c>
      <c r="K3079" s="31">
        <f>K3080+K3085+K3086</f>
        <v>0</v>
      </c>
      <c r="L3079" s="31">
        <f>L3080+L3085+L3086</f>
        <v>7.4530000000000003</v>
      </c>
      <c r="M3079" s="131">
        <f t="shared" si="460"/>
        <v>71.433400000000006</v>
      </c>
      <c r="N3079" s="31">
        <f>N3080+N3085+N3086</f>
        <v>71.433400000000006</v>
      </c>
      <c r="O3079" s="31">
        <f>O3080+O3085+O3086</f>
        <v>0</v>
      </c>
      <c r="P3079" s="31">
        <f>P3080+P3085+P3086</f>
        <v>4.7574800000000002</v>
      </c>
      <c r="Q3079" s="55">
        <f t="shared" si="461"/>
        <v>71.82845651080946</v>
      </c>
      <c r="R3079" s="55">
        <f t="shared" si="462"/>
        <v>71.82845651080946</v>
      </c>
      <c r="S3079" s="55" t="e">
        <f t="shared" si="463"/>
        <v>#DIV/0!</v>
      </c>
      <c r="T3079" s="55">
        <f t="shared" si="464"/>
        <v>63.833087347376896</v>
      </c>
      <c r="U3079" s="33" t="e">
        <f>M3079/#REF!%</f>
        <v>#REF!</v>
      </c>
    </row>
    <row r="3080" spans="1:21" ht="13.8" x14ac:dyDescent="0.3">
      <c r="A3080" s="77"/>
      <c r="B3080" s="30" t="s">
        <v>197</v>
      </c>
      <c r="C3080" s="37" t="s">
        <v>34</v>
      </c>
      <c r="D3080" s="31"/>
      <c r="E3080" s="131">
        <f t="shared" si="458"/>
        <v>0</v>
      </c>
      <c r="F3080" s="31"/>
      <c r="G3080" s="31"/>
      <c r="H3080" s="31">
        <v>10.65</v>
      </c>
      <c r="I3080" s="131">
        <f t="shared" si="459"/>
        <v>0</v>
      </c>
      <c r="J3080" s="31"/>
      <c r="K3080" s="31"/>
      <c r="L3080" s="31">
        <v>5.3250000000000002</v>
      </c>
      <c r="M3080" s="131">
        <f t="shared" si="460"/>
        <v>0</v>
      </c>
      <c r="N3080" s="31"/>
      <c r="O3080" s="31"/>
      <c r="P3080" s="31">
        <v>4.1194800000000003</v>
      </c>
      <c r="Q3080" s="55" t="e">
        <f t="shared" si="461"/>
        <v>#DIV/0!</v>
      </c>
      <c r="R3080" s="55" t="e">
        <f t="shared" si="462"/>
        <v>#DIV/0!</v>
      </c>
      <c r="S3080" s="55" t="e">
        <f t="shared" si="463"/>
        <v>#DIV/0!</v>
      </c>
      <c r="T3080" s="55">
        <f t="shared" si="464"/>
        <v>77.36112676056338</v>
      </c>
      <c r="U3080" s="33" t="e">
        <f>M3080/#REF!%</f>
        <v>#REF!</v>
      </c>
    </row>
    <row r="3081" spans="1:21" ht="13.8" hidden="1" x14ac:dyDescent="0.3">
      <c r="A3081" s="77"/>
      <c r="B3081" s="30" t="s">
        <v>198</v>
      </c>
      <c r="C3081" s="38" t="s">
        <v>172</v>
      </c>
      <c r="D3081" s="31"/>
      <c r="E3081" s="131">
        <f t="shared" si="458"/>
        <v>0</v>
      </c>
      <c r="F3081" s="31"/>
      <c r="G3081" s="31"/>
      <c r="H3081" s="31"/>
      <c r="I3081" s="131">
        <f t="shared" si="459"/>
        <v>0</v>
      </c>
      <c r="J3081" s="31"/>
      <c r="K3081" s="31"/>
      <c r="L3081" s="31"/>
      <c r="M3081" s="131">
        <f t="shared" si="460"/>
        <v>0</v>
      </c>
      <c r="N3081" s="31"/>
      <c r="O3081" s="31"/>
      <c r="P3081" s="31"/>
      <c r="Q3081" s="55" t="e">
        <f t="shared" si="461"/>
        <v>#DIV/0!</v>
      </c>
      <c r="R3081" s="55" t="e">
        <f t="shared" si="462"/>
        <v>#DIV/0!</v>
      </c>
      <c r="S3081" s="55" t="e">
        <f t="shared" si="463"/>
        <v>#DIV/0!</v>
      </c>
      <c r="T3081" s="55" t="e">
        <f t="shared" si="464"/>
        <v>#DIV/0!</v>
      </c>
      <c r="U3081" s="33" t="e">
        <f>M3081/#REF!%</f>
        <v>#REF!</v>
      </c>
    </row>
    <row r="3082" spans="1:21" ht="27.6" hidden="1" x14ac:dyDescent="0.3">
      <c r="A3082" s="77"/>
      <c r="B3082" s="30" t="s">
        <v>199</v>
      </c>
      <c r="C3082" s="39" t="s">
        <v>173</v>
      </c>
      <c r="D3082" s="31"/>
      <c r="E3082" s="131">
        <f t="shared" si="458"/>
        <v>0</v>
      </c>
      <c r="F3082" s="31"/>
      <c r="G3082" s="31"/>
      <c r="H3082" s="31"/>
      <c r="I3082" s="131">
        <f t="shared" si="459"/>
        <v>0</v>
      </c>
      <c r="J3082" s="31"/>
      <c r="K3082" s="31"/>
      <c r="L3082" s="31"/>
      <c r="M3082" s="131">
        <f t="shared" si="460"/>
        <v>0</v>
      </c>
      <c r="N3082" s="31"/>
      <c r="O3082" s="31"/>
      <c r="P3082" s="31"/>
      <c r="Q3082" s="55" t="e">
        <f t="shared" si="461"/>
        <v>#DIV/0!</v>
      </c>
      <c r="R3082" s="55" t="e">
        <f t="shared" si="462"/>
        <v>#DIV/0!</v>
      </c>
      <c r="S3082" s="55" t="e">
        <f t="shared" si="463"/>
        <v>#DIV/0!</v>
      </c>
      <c r="T3082" s="55" t="e">
        <f t="shared" si="464"/>
        <v>#DIV/0!</v>
      </c>
      <c r="U3082" s="33" t="e">
        <f>M3082/#REF!%</f>
        <v>#REF!</v>
      </c>
    </row>
    <row r="3083" spans="1:21" ht="27.6" hidden="1" x14ac:dyDescent="0.3">
      <c r="A3083" s="77"/>
      <c r="B3083" s="30" t="s">
        <v>200</v>
      </c>
      <c r="C3083" s="39" t="s">
        <v>174</v>
      </c>
      <c r="D3083" s="31"/>
      <c r="E3083" s="131">
        <f t="shared" si="458"/>
        <v>0</v>
      </c>
      <c r="F3083" s="31"/>
      <c r="G3083" s="31"/>
      <c r="H3083" s="31"/>
      <c r="I3083" s="131">
        <f t="shared" si="459"/>
        <v>0</v>
      </c>
      <c r="J3083" s="31"/>
      <c r="K3083" s="31"/>
      <c r="L3083" s="31"/>
      <c r="M3083" s="131">
        <f t="shared" si="460"/>
        <v>0</v>
      </c>
      <c r="N3083" s="31"/>
      <c r="O3083" s="31"/>
      <c r="P3083" s="31"/>
      <c r="Q3083" s="55" t="e">
        <f t="shared" si="461"/>
        <v>#DIV/0!</v>
      </c>
      <c r="R3083" s="55" t="e">
        <f t="shared" si="462"/>
        <v>#DIV/0!</v>
      </c>
      <c r="S3083" s="55" t="e">
        <f t="shared" si="463"/>
        <v>#DIV/0!</v>
      </c>
      <c r="T3083" s="55" t="e">
        <f t="shared" si="464"/>
        <v>#DIV/0!</v>
      </c>
      <c r="U3083" s="33" t="e">
        <f>M3083/#REF!%</f>
        <v>#REF!</v>
      </c>
    </row>
    <row r="3084" spans="1:21" ht="18.75" hidden="1" customHeight="1" x14ac:dyDescent="0.3">
      <c r="A3084" s="77"/>
      <c r="B3084" s="30" t="s">
        <v>201</v>
      </c>
      <c r="C3084" s="38" t="s">
        <v>175</v>
      </c>
      <c r="D3084" s="31"/>
      <c r="E3084" s="131">
        <f t="shared" si="458"/>
        <v>0</v>
      </c>
      <c r="F3084" s="31"/>
      <c r="G3084" s="31"/>
      <c r="H3084" s="31"/>
      <c r="I3084" s="131">
        <f t="shared" si="459"/>
        <v>0</v>
      </c>
      <c r="J3084" s="31"/>
      <c r="K3084" s="31"/>
      <c r="L3084" s="31"/>
      <c r="M3084" s="131">
        <f t="shared" si="460"/>
        <v>0</v>
      </c>
      <c r="N3084" s="31"/>
      <c r="O3084" s="31"/>
      <c r="P3084" s="31"/>
      <c r="Q3084" s="55" t="e">
        <f t="shared" si="461"/>
        <v>#DIV/0!</v>
      </c>
      <c r="R3084" s="55" t="e">
        <f t="shared" si="462"/>
        <v>#DIV/0!</v>
      </c>
      <c r="S3084" s="55" t="e">
        <f t="shared" si="463"/>
        <v>#DIV/0!</v>
      </c>
      <c r="T3084" s="55" t="e">
        <f t="shared" si="464"/>
        <v>#DIV/0!</v>
      </c>
      <c r="U3084" s="33" t="e">
        <f>M3084/#REF!%</f>
        <v>#REF!</v>
      </c>
    </row>
    <row r="3085" spans="1:21" ht="23.25" customHeight="1" x14ac:dyDescent="0.3">
      <c r="A3085" s="77"/>
      <c r="B3085" s="30" t="s">
        <v>202</v>
      </c>
      <c r="C3085" s="37" t="s">
        <v>36</v>
      </c>
      <c r="D3085" s="31"/>
      <c r="E3085" s="131">
        <f t="shared" si="458"/>
        <v>0</v>
      </c>
      <c r="F3085" s="31"/>
      <c r="G3085" s="31"/>
      <c r="H3085" s="31">
        <v>2.7480000000000002</v>
      </c>
      <c r="I3085" s="131">
        <f t="shared" si="459"/>
        <v>0</v>
      </c>
      <c r="J3085" s="31"/>
      <c r="K3085" s="31"/>
      <c r="L3085" s="31">
        <v>2.1280000000000001</v>
      </c>
      <c r="M3085" s="131">
        <f t="shared" si="460"/>
        <v>0</v>
      </c>
      <c r="N3085" s="31"/>
      <c r="O3085" s="31"/>
      <c r="P3085" s="31">
        <v>0.63800000000000001</v>
      </c>
      <c r="Q3085" s="55" t="e">
        <f t="shared" si="461"/>
        <v>#DIV/0!</v>
      </c>
      <c r="R3085" s="55" t="e">
        <f t="shared" si="462"/>
        <v>#DIV/0!</v>
      </c>
      <c r="S3085" s="55" t="e">
        <f t="shared" si="463"/>
        <v>#DIV/0!</v>
      </c>
      <c r="T3085" s="55">
        <f t="shared" si="464"/>
        <v>29.981203007518797</v>
      </c>
      <c r="U3085" s="33" t="e">
        <f>M3085/#REF!%</f>
        <v>#REF!</v>
      </c>
    </row>
    <row r="3086" spans="1:21" ht="13.8" x14ac:dyDescent="0.3">
      <c r="A3086" s="77"/>
      <c r="B3086" s="30" t="s">
        <v>247</v>
      </c>
      <c r="C3086" s="85" t="s">
        <v>44</v>
      </c>
      <c r="D3086" s="31">
        <v>162.4</v>
      </c>
      <c r="E3086" s="131">
        <f t="shared" si="458"/>
        <v>172.9</v>
      </c>
      <c r="F3086" s="31">
        <v>172.9</v>
      </c>
      <c r="G3086" s="31"/>
      <c r="H3086" s="31"/>
      <c r="I3086" s="131">
        <f t="shared" si="459"/>
        <v>99.45</v>
      </c>
      <c r="J3086" s="31">
        <v>99.45</v>
      </c>
      <c r="K3086" s="31"/>
      <c r="L3086" s="31"/>
      <c r="M3086" s="131">
        <f t="shared" si="460"/>
        <v>71.433400000000006</v>
      </c>
      <c r="N3086" s="31">
        <v>71.433400000000006</v>
      </c>
      <c r="O3086" s="31"/>
      <c r="P3086" s="31"/>
      <c r="Q3086" s="55">
        <f t="shared" si="461"/>
        <v>71.82845651080946</v>
      </c>
      <c r="R3086" s="55">
        <f t="shared" si="462"/>
        <v>71.82845651080946</v>
      </c>
      <c r="S3086" s="55" t="e">
        <f t="shared" si="463"/>
        <v>#DIV/0!</v>
      </c>
      <c r="T3086" s="55" t="e">
        <f t="shared" si="464"/>
        <v>#DIV/0!</v>
      </c>
      <c r="U3086" s="33" t="e">
        <f>M3086/#REF!%</f>
        <v>#REF!</v>
      </c>
    </row>
    <row r="3087" spans="1:21" ht="16.5" hidden="1" customHeight="1" x14ac:dyDescent="0.3">
      <c r="A3087" s="77"/>
      <c r="B3087" s="30" t="s">
        <v>204</v>
      </c>
      <c r="C3087" s="38" t="s">
        <v>178</v>
      </c>
      <c r="D3087" s="31"/>
      <c r="E3087" s="131">
        <f t="shared" si="458"/>
        <v>0</v>
      </c>
      <c r="F3087" s="31"/>
      <c r="G3087" s="31"/>
      <c r="H3087" s="31"/>
      <c r="I3087" s="131">
        <f t="shared" si="459"/>
        <v>0</v>
      </c>
      <c r="J3087" s="31"/>
      <c r="K3087" s="31"/>
      <c r="L3087" s="31"/>
      <c r="M3087" s="131">
        <f t="shared" si="460"/>
        <v>0</v>
      </c>
      <c r="N3087" s="31"/>
      <c r="O3087" s="31"/>
      <c r="P3087" s="31"/>
      <c r="Q3087" s="55" t="e">
        <f t="shared" si="461"/>
        <v>#DIV/0!</v>
      </c>
      <c r="R3087" s="55" t="e">
        <f t="shared" si="462"/>
        <v>#DIV/0!</v>
      </c>
      <c r="S3087" s="55" t="e">
        <f t="shared" si="463"/>
        <v>#DIV/0!</v>
      </c>
      <c r="T3087" s="55" t="e">
        <f t="shared" si="464"/>
        <v>#DIV/0!</v>
      </c>
      <c r="U3087" s="33" t="e">
        <f>M3087/#REF!%</f>
        <v>#REF!</v>
      </c>
    </row>
    <row r="3088" spans="1:21" ht="27.6" hidden="1" x14ac:dyDescent="0.3">
      <c r="A3088" s="77"/>
      <c r="B3088" s="30" t="s">
        <v>205</v>
      </c>
      <c r="C3088" s="39" t="s">
        <v>179</v>
      </c>
      <c r="D3088" s="31"/>
      <c r="E3088" s="131">
        <f t="shared" si="458"/>
        <v>0</v>
      </c>
      <c r="F3088" s="31"/>
      <c r="G3088" s="31"/>
      <c r="H3088" s="31"/>
      <c r="I3088" s="131">
        <f t="shared" si="459"/>
        <v>0</v>
      </c>
      <c r="J3088" s="31"/>
      <c r="K3088" s="31"/>
      <c r="L3088" s="31"/>
      <c r="M3088" s="131">
        <f t="shared" si="460"/>
        <v>0</v>
      </c>
      <c r="N3088" s="31"/>
      <c r="O3088" s="31"/>
      <c r="P3088" s="31"/>
      <c r="Q3088" s="55" t="e">
        <f t="shared" si="461"/>
        <v>#DIV/0!</v>
      </c>
      <c r="R3088" s="55" t="e">
        <f t="shared" si="462"/>
        <v>#DIV/0!</v>
      </c>
      <c r="S3088" s="55" t="e">
        <f t="shared" si="463"/>
        <v>#DIV/0!</v>
      </c>
      <c r="T3088" s="55" t="e">
        <f t="shared" si="464"/>
        <v>#DIV/0!</v>
      </c>
      <c r="U3088" s="33" t="e">
        <f>M3088/#REF!%</f>
        <v>#REF!</v>
      </c>
    </row>
    <row r="3089" spans="1:21" ht="27.6" hidden="1" x14ac:dyDescent="0.3">
      <c r="A3089" s="77"/>
      <c r="B3089" s="30" t="s">
        <v>206</v>
      </c>
      <c r="C3089" s="39" t="s">
        <v>180</v>
      </c>
      <c r="D3089" s="31"/>
      <c r="E3089" s="131">
        <f t="shared" si="458"/>
        <v>0</v>
      </c>
      <c r="F3089" s="31"/>
      <c r="G3089" s="31"/>
      <c r="H3089" s="31"/>
      <c r="I3089" s="131">
        <f t="shared" si="459"/>
        <v>0</v>
      </c>
      <c r="J3089" s="31"/>
      <c r="K3089" s="31"/>
      <c r="L3089" s="31"/>
      <c r="M3089" s="131">
        <f t="shared" si="460"/>
        <v>0</v>
      </c>
      <c r="N3089" s="31"/>
      <c r="O3089" s="31"/>
      <c r="P3089" s="31"/>
      <c r="Q3089" s="55" t="e">
        <f t="shared" si="461"/>
        <v>#DIV/0!</v>
      </c>
      <c r="R3089" s="55" t="e">
        <f t="shared" si="462"/>
        <v>#DIV/0!</v>
      </c>
      <c r="S3089" s="55" t="e">
        <f t="shared" si="463"/>
        <v>#DIV/0!</v>
      </c>
      <c r="T3089" s="55" t="e">
        <f t="shared" si="464"/>
        <v>#DIV/0!</v>
      </c>
      <c r="U3089" s="33" t="e">
        <f>M3089/#REF!%</f>
        <v>#REF!</v>
      </c>
    </row>
    <row r="3090" spans="1:21" ht="13.8" hidden="1" x14ac:dyDescent="0.3">
      <c r="A3090" s="77"/>
      <c r="B3090" s="30" t="s">
        <v>207</v>
      </c>
      <c r="C3090" s="38" t="s">
        <v>181</v>
      </c>
      <c r="D3090" s="31"/>
      <c r="E3090" s="131">
        <f t="shared" si="458"/>
        <v>0</v>
      </c>
      <c r="F3090" s="31"/>
      <c r="G3090" s="31"/>
      <c r="H3090" s="31"/>
      <c r="I3090" s="131">
        <f t="shared" si="459"/>
        <v>0</v>
      </c>
      <c r="J3090" s="31"/>
      <c r="K3090" s="31"/>
      <c r="L3090" s="31"/>
      <c r="M3090" s="131">
        <f t="shared" si="460"/>
        <v>0</v>
      </c>
      <c r="N3090" s="31"/>
      <c r="O3090" s="31"/>
      <c r="P3090" s="31"/>
      <c r="Q3090" s="55" t="e">
        <f t="shared" si="461"/>
        <v>#DIV/0!</v>
      </c>
      <c r="R3090" s="55" t="e">
        <f t="shared" si="462"/>
        <v>#DIV/0!</v>
      </c>
      <c r="S3090" s="55" t="e">
        <f t="shared" si="463"/>
        <v>#DIV/0!</v>
      </c>
      <c r="T3090" s="55" t="e">
        <f t="shared" si="464"/>
        <v>#DIV/0!</v>
      </c>
      <c r="U3090" s="33" t="e">
        <f>M3090/#REF!%</f>
        <v>#REF!</v>
      </c>
    </row>
    <row r="3091" spans="1:21" ht="27.6" hidden="1" x14ac:dyDescent="0.3">
      <c r="A3091" s="77"/>
      <c r="B3091" s="30" t="s">
        <v>208</v>
      </c>
      <c r="C3091" s="39" t="s">
        <v>182</v>
      </c>
      <c r="D3091" s="31"/>
      <c r="E3091" s="131">
        <f t="shared" si="458"/>
        <v>0</v>
      </c>
      <c r="F3091" s="31"/>
      <c r="G3091" s="31"/>
      <c r="H3091" s="31"/>
      <c r="I3091" s="131">
        <f t="shared" si="459"/>
        <v>0</v>
      </c>
      <c r="J3091" s="31"/>
      <c r="K3091" s="31"/>
      <c r="L3091" s="31"/>
      <c r="M3091" s="131">
        <f t="shared" si="460"/>
        <v>0</v>
      </c>
      <c r="N3091" s="31"/>
      <c r="O3091" s="31"/>
      <c r="P3091" s="31"/>
      <c r="Q3091" s="55" t="e">
        <f t="shared" si="461"/>
        <v>#DIV/0!</v>
      </c>
      <c r="R3091" s="55" t="e">
        <f t="shared" si="462"/>
        <v>#DIV/0!</v>
      </c>
      <c r="S3091" s="55" t="e">
        <f t="shared" si="463"/>
        <v>#DIV/0!</v>
      </c>
      <c r="T3091" s="55" t="e">
        <f t="shared" si="464"/>
        <v>#DIV/0!</v>
      </c>
      <c r="U3091" s="33" t="e">
        <f>M3091/#REF!%</f>
        <v>#REF!</v>
      </c>
    </row>
    <row r="3092" spans="1:21" ht="82.8" hidden="1" x14ac:dyDescent="0.3">
      <c r="A3092" s="77"/>
      <c r="B3092" s="30" t="s">
        <v>209</v>
      </c>
      <c r="C3092" s="39" t="s">
        <v>183</v>
      </c>
      <c r="D3092" s="31"/>
      <c r="E3092" s="131">
        <f t="shared" si="458"/>
        <v>0</v>
      </c>
      <c r="F3092" s="31"/>
      <c r="G3092" s="31"/>
      <c r="H3092" s="31"/>
      <c r="I3092" s="131">
        <f t="shared" si="459"/>
        <v>0</v>
      </c>
      <c r="J3092" s="31"/>
      <c r="K3092" s="31"/>
      <c r="L3092" s="31"/>
      <c r="M3092" s="131">
        <f t="shared" si="460"/>
        <v>0</v>
      </c>
      <c r="N3092" s="31"/>
      <c r="O3092" s="31"/>
      <c r="P3092" s="31"/>
      <c r="Q3092" s="55" t="e">
        <f t="shared" si="461"/>
        <v>#DIV/0!</v>
      </c>
      <c r="R3092" s="55" t="e">
        <f t="shared" si="462"/>
        <v>#DIV/0!</v>
      </c>
      <c r="S3092" s="55" t="e">
        <f t="shared" si="463"/>
        <v>#DIV/0!</v>
      </c>
      <c r="T3092" s="55" t="e">
        <f t="shared" si="464"/>
        <v>#DIV/0!</v>
      </c>
      <c r="U3092" s="33" t="e">
        <f>M3092/#REF!%</f>
        <v>#REF!</v>
      </c>
    </row>
    <row r="3093" spans="1:21" ht="151.80000000000001" hidden="1" x14ac:dyDescent="0.3">
      <c r="A3093" s="77"/>
      <c r="B3093" s="30" t="s">
        <v>210</v>
      </c>
      <c r="C3093" s="39" t="s">
        <v>285</v>
      </c>
      <c r="D3093" s="31"/>
      <c r="E3093" s="131">
        <f t="shared" si="458"/>
        <v>0</v>
      </c>
      <c r="F3093" s="31"/>
      <c r="G3093" s="31"/>
      <c r="H3093" s="31"/>
      <c r="I3093" s="131">
        <f t="shared" si="459"/>
        <v>0</v>
      </c>
      <c r="J3093" s="31"/>
      <c r="K3093" s="31"/>
      <c r="L3093" s="31"/>
      <c r="M3093" s="131">
        <f t="shared" si="460"/>
        <v>0</v>
      </c>
      <c r="N3093" s="31"/>
      <c r="O3093" s="31"/>
      <c r="P3093" s="31"/>
      <c r="Q3093" s="55" t="e">
        <f t="shared" si="461"/>
        <v>#DIV/0!</v>
      </c>
      <c r="R3093" s="55" t="e">
        <f t="shared" si="462"/>
        <v>#DIV/0!</v>
      </c>
      <c r="S3093" s="55" t="e">
        <f t="shared" si="463"/>
        <v>#DIV/0!</v>
      </c>
      <c r="T3093" s="55" t="e">
        <f t="shared" si="464"/>
        <v>#DIV/0!</v>
      </c>
      <c r="U3093" s="33" t="e">
        <f>M3093/#REF!%</f>
        <v>#REF!</v>
      </c>
    </row>
    <row r="3094" spans="1:21" ht="41.4" hidden="1" x14ac:dyDescent="0.3">
      <c r="A3094" s="77"/>
      <c r="B3094" s="30" t="s">
        <v>211</v>
      </c>
      <c r="C3094" s="39" t="s">
        <v>286</v>
      </c>
      <c r="D3094" s="31"/>
      <c r="E3094" s="131">
        <f t="shared" si="458"/>
        <v>0</v>
      </c>
      <c r="F3094" s="31"/>
      <c r="G3094" s="31"/>
      <c r="H3094" s="31"/>
      <c r="I3094" s="131">
        <f t="shared" si="459"/>
        <v>0</v>
      </c>
      <c r="J3094" s="31"/>
      <c r="K3094" s="31"/>
      <c r="L3094" s="31"/>
      <c r="M3094" s="131">
        <f t="shared" si="460"/>
        <v>0</v>
      </c>
      <c r="N3094" s="31"/>
      <c r="O3094" s="31"/>
      <c r="P3094" s="31"/>
      <c r="Q3094" s="55" t="e">
        <f t="shared" si="461"/>
        <v>#DIV/0!</v>
      </c>
      <c r="R3094" s="55" t="e">
        <f t="shared" si="462"/>
        <v>#DIV/0!</v>
      </c>
      <c r="S3094" s="55" t="e">
        <f t="shared" si="463"/>
        <v>#DIV/0!</v>
      </c>
      <c r="T3094" s="55" t="e">
        <f t="shared" si="464"/>
        <v>#DIV/0!</v>
      </c>
      <c r="U3094" s="33" t="e">
        <f>M3094/#REF!%</f>
        <v>#REF!</v>
      </c>
    </row>
    <row r="3095" spans="1:21" ht="41.4" hidden="1" x14ac:dyDescent="0.3">
      <c r="A3095" s="77"/>
      <c r="B3095" s="30" t="s">
        <v>212</v>
      </c>
      <c r="C3095" s="39" t="s">
        <v>287</v>
      </c>
      <c r="D3095" s="31"/>
      <c r="E3095" s="131">
        <f t="shared" si="458"/>
        <v>0</v>
      </c>
      <c r="F3095" s="31"/>
      <c r="G3095" s="31"/>
      <c r="H3095" s="31"/>
      <c r="I3095" s="131">
        <f t="shared" si="459"/>
        <v>0</v>
      </c>
      <c r="J3095" s="31"/>
      <c r="K3095" s="31"/>
      <c r="L3095" s="31"/>
      <c r="M3095" s="131">
        <f t="shared" si="460"/>
        <v>0</v>
      </c>
      <c r="N3095" s="31"/>
      <c r="O3095" s="31"/>
      <c r="P3095" s="31"/>
      <c r="Q3095" s="55" t="e">
        <f t="shared" si="461"/>
        <v>#DIV/0!</v>
      </c>
      <c r="R3095" s="55" t="e">
        <f t="shared" si="462"/>
        <v>#DIV/0!</v>
      </c>
      <c r="S3095" s="55" t="e">
        <f t="shared" si="463"/>
        <v>#DIV/0!</v>
      </c>
      <c r="T3095" s="55" t="e">
        <f t="shared" si="464"/>
        <v>#DIV/0!</v>
      </c>
      <c r="U3095" s="33" t="e">
        <f>M3095/#REF!%</f>
        <v>#REF!</v>
      </c>
    </row>
    <row r="3096" spans="1:21" ht="41.4" hidden="1" x14ac:dyDescent="0.3">
      <c r="A3096" s="77"/>
      <c r="B3096" s="30" t="s">
        <v>213</v>
      </c>
      <c r="C3096" s="39" t="s">
        <v>288</v>
      </c>
      <c r="D3096" s="31"/>
      <c r="E3096" s="131">
        <f t="shared" si="458"/>
        <v>0</v>
      </c>
      <c r="F3096" s="31"/>
      <c r="G3096" s="31"/>
      <c r="H3096" s="31"/>
      <c r="I3096" s="131">
        <f t="shared" si="459"/>
        <v>0</v>
      </c>
      <c r="J3096" s="31"/>
      <c r="K3096" s="31"/>
      <c r="L3096" s="31"/>
      <c r="M3096" s="131">
        <f t="shared" si="460"/>
        <v>0</v>
      </c>
      <c r="N3096" s="31"/>
      <c r="O3096" s="31"/>
      <c r="P3096" s="31"/>
      <c r="Q3096" s="55" t="e">
        <f t="shared" si="461"/>
        <v>#DIV/0!</v>
      </c>
      <c r="R3096" s="55" t="e">
        <f t="shared" si="462"/>
        <v>#DIV/0!</v>
      </c>
      <c r="S3096" s="55" t="e">
        <f t="shared" si="463"/>
        <v>#DIV/0!</v>
      </c>
      <c r="T3096" s="55" t="e">
        <f t="shared" si="464"/>
        <v>#DIV/0!</v>
      </c>
      <c r="U3096" s="33" t="e">
        <f>M3096/#REF!%</f>
        <v>#REF!</v>
      </c>
    </row>
    <row r="3097" spans="1:21" ht="27.6" hidden="1" x14ac:dyDescent="0.3">
      <c r="A3097" s="77"/>
      <c r="B3097" s="30" t="s">
        <v>214</v>
      </c>
      <c r="C3097" s="39" t="s">
        <v>289</v>
      </c>
      <c r="D3097" s="31"/>
      <c r="E3097" s="131">
        <f t="shared" si="458"/>
        <v>0</v>
      </c>
      <c r="F3097" s="31"/>
      <c r="G3097" s="31"/>
      <c r="H3097" s="31"/>
      <c r="I3097" s="131">
        <f t="shared" si="459"/>
        <v>0</v>
      </c>
      <c r="J3097" s="31"/>
      <c r="K3097" s="31"/>
      <c r="L3097" s="31"/>
      <c r="M3097" s="131">
        <f t="shared" si="460"/>
        <v>0</v>
      </c>
      <c r="N3097" s="31"/>
      <c r="O3097" s="31"/>
      <c r="P3097" s="31"/>
      <c r="Q3097" s="55" t="e">
        <f t="shared" si="461"/>
        <v>#DIV/0!</v>
      </c>
      <c r="R3097" s="55" t="e">
        <f t="shared" si="462"/>
        <v>#DIV/0!</v>
      </c>
      <c r="S3097" s="55" t="e">
        <f t="shared" si="463"/>
        <v>#DIV/0!</v>
      </c>
      <c r="T3097" s="55" t="e">
        <f t="shared" si="464"/>
        <v>#DIV/0!</v>
      </c>
      <c r="U3097" s="33" t="e">
        <f>M3097/#REF!%</f>
        <v>#REF!</v>
      </c>
    </row>
    <row r="3098" spans="1:21" ht="41.4" hidden="1" x14ac:dyDescent="0.3">
      <c r="A3098" s="77"/>
      <c r="B3098" s="30" t="s">
        <v>215</v>
      </c>
      <c r="C3098" s="39" t="s">
        <v>290</v>
      </c>
      <c r="D3098" s="31"/>
      <c r="E3098" s="131">
        <f t="shared" si="458"/>
        <v>0</v>
      </c>
      <c r="F3098" s="31"/>
      <c r="G3098" s="31"/>
      <c r="H3098" s="31"/>
      <c r="I3098" s="131">
        <f t="shared" si="459"/>
        <v>0</v>
      </c>
      <c r="J3098" s="31"/>
      <c r="K3098" s="31"/>
      <c r="L3098" s="31"/>
      <c r="M3098" s="131">
        <f t="shared" si="460"/>
        <v>0</v>
      </c>
      <c r="N3098" s="31"/>
      <c r="O3098" s="31"/>
      <c r="P3098" s="31"/>
      <c r="Q3098" s="55" t="e">
        <f t="shared" si="461"/>
        <v>#DIV/0!</v>
      </c>
      <c r="R3098" s="55" t="e">
        <f t="shared" si="462"/>
        <v>#DIV/0!</v>
      </c>
      <c r="S3098" s="55" t="e">
        <f t="shared" si="463"/>
        <v>#DIV/0!</v>
      </c>
      <c r="T3098" s="55" t="e">
        <f t="shared" si="464"/>
        <v>#DIV/0!</v>
      </c>
      <c r="U3098" s="33" t="e">
        <f>M3098/#REF!%</f>
        <v>#REF!</v>
      </c>
    </row>
    <row r="3099" spans="1:21" ht="55.2" hidden="1" x14ac:dyDescent="0.3">
      <c r="A3099" s="77"/>
      <c r="B3099" s="30" t="s">
        <v>216</v>
      </c>
      <c r="C3099" s="39" t="s">
        <v>291</v>
      </c>
      <c r="D3099" s="31"/>
      <c r="E3099" s="131">
        <f t="shared" si="458"/>
        <v>0</v>
      </c>
      <c r="F3099" s="31"/>
      <c r="G3099" s="31"/>
      <c r="H3099" s="31"/>
      <c r="I3099" s="131">
        <f t="shared" si="459"/>
        <v>0</v>
      </c>
      <c r="J3099" s="31"/>
      <c r="K3099" s="31"/>
      <c r="L3099" s="31"/>
      <c r="M3099" s="131">
        <f t="shared" si="460"/>
        <v>0</v>
      </c>
      <c r="N3099" s="31"/>
      <c r="O3099" s="31"/>
      <c r="P3099" s="31"/>
      <c r="Q3099" s="55" t="e">
        <f t="shared" si="461"/>
        <v>#DIV/0!</v>
      </c>
      <c r="R3099" s="55" t="e">
        <f t="shared" si="462"/>
        <v>#DIV/0!</v>
      </c>
      <c r="S3099" s="55" t="e">
        <f t="shared" si="463"/>
        <v>#DIV/0!</v>
      </c>
      <c r="T3099" s="55" t="e">
        <f t="shared" si="464"/>
        <v>#DIV/0!</v>
      </c>
      <c r="U3099" s="33" t="e">
        <f>M3099/#REF!%</f>
        <v>#REF!</v>
      </c>
    </row>
    <row r="3100" spans="1:21" ht="27.6" hidden="1" x14ac:dyDescent="0.3">
      <c r="A3100" s="77"/>
      <c r="B3100" s="30" t="s">
        <v>217</v>
      </c>
      <c r="C3100" s="39" t="s">
        <v>292</v>
      </c>
      <c r="D3100" s="31"/>
      <c r="E3100" s="131">
        <f t="shared" si="458"/>
        <v>0</v>
      </c>
      <c r="F3100" s="31"/>
      <c r="G3100" s="31"/>
      <c r="H3100" s="31"/>
      <c r="I3100" s="131">
        <f t="shared" si="459"/>
        <v>0</v>
      </c>
      <c r="J3100" s="31"/>
      <c r="K3100" s="31"/>
      <c r="L3100" s="31"/>
      <c r="M3100" s="131">
        <f t="shared" si="460"/>
        <v>0</v>
      </c>
      <c r="N3100" s="31"/>
      <c r="O3100" s="31"/>
      <c r="P3100" s="31"/>
      <c r="Q3100" s="55" t="e">
        <f t="shared" si="461"/>
        <v>#DIV/0!</v>
      </c>
      <c r="R3100" s="55" t="e">
        <f t="shared" si="462"/>
        <v>#DIV/0!</v>
      </c>
      <c r="S3100" s="55" t="e">
        <f t="shared" si="463"/>
        <v>#DIV/0!</v>
      </c>
      <c r="T3100" s="55" t="e">
        <f t="shared" si="464"/>
        <v>#DIV/0!</v>
      </c>
      <c r="U3100" s="33" t="e">
        <f>M3100/#REF!%</f>
        <v>#REF!</v>
      </c>
    </row>
    <row r="3101" spans="1:21" ht="27.6" hidden="1" x14ac:dyDescent="0.3">
      <c r="A3101" s="77"/>
      <c r="B3101" s="30" t="s">
        <v>218</v>
      </c>
      <c r="C3101" s="39" t="s">
        <v>293</v>
      </c>
      <c r="D3101" s="31"/>
      <c r="E3101" s="131">
        <f t="shared" si="458"/>
        <v>0</v>
      </c>
      <c r="F3101" s="31"/>
      <c r="G3101" s="31"/>
      <c r="H3101" s="31"/>
      <c r="I3101" s="131">
        <f t="shared" si="459"/>
        <v>0</v>
      </c>
      <c r="J3101" s="31"/>
      <c r="K3101" s="31"/>
      <c r="L3101" s="31"/>
      <c r="M3101" s="131">
        <f t="shared" si="460"/>
        <v>0</v>
      </c>
      <c r="N3101" s="31"/>
      <c r="O3101" s="31"/>
      <c r="P3101" s="31"/>
      <c r="Q3101" s="55" t="e">
        <f t="shared" si="461"/>
        <v>#DIV/0!</v>
      </c>
      <c r="R3101" s="55" t="e">
        <f t="shared" si="462"/>
        <v>#DIV/0!</v>
      </c>
      <c r="S3101" s="55" t="e">
        <f t="shared" si="463"/>
        <v>#DIV/0!</v>
      </c>
      <c r="T3101" s="55" t="e">
        <f t="shared" si="464"/>
        <v>#DIV/0!</v>
      </c>
      <c r="U3101" s="33" t="e">
        <f>M3101/#REF!%</f>
        <v>#REF!</v>
      </c>
    </row>
    <row r="3102" spans="1:21" ht="27.6" hidden="1" x14ac:dyDescent="0.3">
      <c r="A3102" s="77"/>
      <c r="B3102" s="30" t="s">
        <v>219</v>
      </c>
      <c r="C3102" s="39" t="s">
        <v>294</v>
      </c>
      <c r="D3102" s="31"/>
      <c r="E3102" s="131">
        <f t="shared" si="458"/>
        <v>0</v>
      </c>
      <c r="F3102" s="31"/>
      <c r="G3102" s="31"/>
      <c r="H3102" s="31"/>
      <c r="I3102" s="131">
        <f t="shared" si="459"/>
        <v>0</v>
      </c>
      <c r="J3102" s="31"/>
      <c r="K3102" s="31"/>
      <c r="L3102" s="31"/>
      <c r="M3102" s="131">
        <f t="shared" si="460"/>
        <v>0</v>
      </c>
      <c r="N3102" s="31"/>
      <c r="O3102" s="31"/>
      <c r="P3102" s="31"/>
      <c r="Q3102" s="55" t="e">
        <f t="shared" si="461"/>
        <v>#DIV/0!</v>
      </c>
      <c r="R3102" s="55" t="e">
        <f t="shared" si="462"/>
        <v>#DIV/0!</v>
      </c>
      <c r="S3102" s="55" t="e">
        <f t="shared" si="463"/>
        <v>#DIV/0!</v>
      </c>
      <c r="T3102" s="55" t="e">
        <f t="shared" si="464"/>
        <v>#DIV/0!</v>
      </c>
      <c r="U3102" s="33" t="e">
        <f>M3102/#REF!%</f>
        <v>#REF!</v>
      </c>
    </row>
    <row r="3103" spans="1:21" ht="69" hidden="1" x14ac:dyDescent="0.3">
      <c r="A3103" s="77"/>
      <c r="B3103" s="30" t="s">
        <v>220</v>
      </c>
      <c r="C3103" s="39" t="s">
        <v>295</v>
      </c>
      <c r="D3103" s="31"/>
      <c r="E3103" s="131">
        <f t="shared" ref="E3103:E3166" si="481">F3103+G3103</f>
        <v>0</v>
      </c>
      <c r="F3103" s="31"/>
      <c r="G3103" s="31"/>
      <c r="H3103" s="31"/>
      <c r="I3103" s="131">
        <f t="shared" ref="I3103:I3166" si="482">J3103+K3103</f>
        <v>0</v>
      </c>
      <c r="J3103" s="31"/>
      <c r="K3103" s="31"/>
      <c r="L3103" s="31"/>
      <c r="M3103" s="131">
        <f t="shared" ref="M3103:M3166" si="483">N3103+O3103</f>
        <v>0</v>
      </c>
      <c r="N3103" s="31"/>
      <c r="O3103" s="31"/>
      <c r="P3103" s="31"/>
      <c r="Q3103" s="55" t="e">
        <f t="shared" ref="Q3103:Q3166" si="484">M3103/I3103*100</f>
        <v>#DIV/0!</v>
      </c>
      <c r="R3103" s="55" t="e">
        <f t="shared" ref="R3103:R3166" si="485">N3103/J3103*100</f>
        <v>#DIV/0!</v>
      </c>
      <c r="S3103" s="55" t="e">
        <f t="shared" ref="S3103:S3166" si="486">O3103/K3103*100</f>
        <v>#DIV/0!</v>
      </c>
      <c r="T3103" s="55" t="e">
        <f t="shared" ref="T3103:T3166" si="487">P3103/L3103*100</f>
        <v>#DIV/0!</v>
      </c>
      <c r="U3103" s="33" t="e">
        <f>M3103/#REF!%</f>
        <v>#REF!</v>
      </c>
    </row>
    <row r="3104" spans="1:21" ht="27.6" hidden="1" x14ac:dyDescent="0.3">
      <c r="A3104" s="77"/>
      <c r="B3104" s="30" t="s">
        <v>221</v>
      </c>
      <c r="C3104" s="39" t="s">
        <v>296</v>
      </c>
      <c r="D3104" s="31"/>
      <c r="E3104" s="131">
        <f t="shared" si="481"/>
        <v>0</v>
      </c>
      <c r="F3104" s="31"/>
      <c r="G3104" s="31"/>
      <c r="H3104" s="31"/>
      <c r="I3104" s="131">
        <f t="shared" si="482"/>
        <v>0</v>
      </c>
      <c r="J3104" s="31"/>
      <c r="K3104" s="31"/>
      <c r="L3104" s="31"/>
      <c r="M3104" s="131">
        <f t="shared" si="483"/>
        <v>0</v>
      </c>
      <c r="N3104" s="31"/>
      <c r="O3104" s="31"/>
      <c r="P3104" s="31"/>
      <c r="Q3104" s="55" t="e">
        <f t="shared" si="484"/>
        <v>#DIV/0!</v>
      </c>
      <c r="R3104" s="55" t="e">
        <f t="shared" si="485"/>
        <v>#DIV/0!</v>
      </c>
      <c r="S3104" s="55" t="e">
        <f t="shared" si="486"/>
        <v>#DIV/0!</v>
      </c>
      <c r="T3104" s="55" t="e">
        <f t="shared" si="487"/>
        <v>#DIV/0!</v>
      </c>
      <c r="U3104" s="33" t="e">
        <f>M3104/#REF!%</f>
        <v>#REF!</v>
      </c>
    </row>
    <row r="3105" spans="1:21" ht="27.6" hidden="1" x14ac:dyDescent="0.3">
      <c r="A3105" s="77"/>
      <c r="B3105" s="30" t="s">
        <v>222</v>
      </c>
      <c r="C3105" s="38" t="s">
        <v>297</v>
      </c>
      <c r="D3105" s="31"/>
      <c r="E3105" s="131">
        <f t="shared" si="481"/>
        <v>0</v>
      </c>
      <c r="F3105" s="31"/>
      <c r="G3105" s="31"/>
      <c r="H3105" s="31"/>
      <c r="I3105" s="131">
        <f t="shared" si="482"/>
        <v>0</v>
      </c>
      <c r="J3105" s="31"/>
      <c r="K3105" s="31"/>
      <c r="L3105" s="31"/>
      <c r="M3105" s="131">
        <f t="shared" si="483"/>
        <v>0</v>
      </c>
      <c r="N3105" s="31"/>
      <c r="O3105" s="31"/>
      <c r="P3105" s="31"/>
      <c r="Q3105" s="55" t="e">
        <f t="shared" si="484"/>
        <v>#DIV/0!</v>
      </c>
      <c r="R3105" s="55" t="e">
        <f t="shared" si="485"/>
        <v>#DIV/0!</v>
      </c>
      <c r="S3105" s="55" t="e">
        <f t="shared" si="486"/>
        <v>#DIV/0!</v>
      </c>
      <c r="T3105" s="55" t="e">
        <f t="shared" si="487"/>
        <v>#DIV/0!</v>
      </c>
      <c r="U3105" s="33" t="e">
        <f>M3105/#REF!%</f>
        <v>#REF!</v>
      </c>
    </row>
    <row r="3106" spans="1:21" ht="13.8" hidden="1" x14ac:dyDescent="0.3">
      <c r="A3106" s="77"/>
      <c r="B3106" s="30" t="s">
        <v>223</v>
      </c>
      <c r="C3106" s="38" t="s">
        <v>298</v>
      </c>
      <c r="D3106" s="31"/>
      <c r="E3106" s="131">
        <f t="shared" si="481"/>
        <v>0</v>
      </c>
      <c r="F3106" s="31"/>
      <c r="G3106" s="31"/>
      <c r="H3106" s="31"/>
      <c r="I3106" s="131">
        <f t="shared" si="482"/>
        <v>0</v>
      </c>
      <c r="J3106" s="31"/>
      <c r="K3106" s="31"/>
      <c r="L3106" s="31"/>
      <c r="M3106" s="131">
        <f t="shared" si="483"/>
        <v>0</v>
      </c>
      <c r="N3106" s="31"/>
      <c r="O3106" s="31"/>
      <c r="P3106" s="31"/>
      <c r="Q3106" s="55" t="e">
        <f t="shared" si="484"/>
        <v>#DIV/0!</v>
      </c>
      <c r="R3106" s="55" t="e">
        <f t="shared" si="485"/>
        <v>#DIV/0!</v>
      </c>
      <c r="S3106" s="55" t="e">
        <f t="shared" si="486"/>
        <v>#DIV/0!</v>
      </c>
      <c r="T3106" s="55" t="e">
        <f t="shared" si="487"/>
        <v>#DIV/0!</v>
      </c>
      <c r="U3106" s="33" t="e">
        <f>M3106/#REF!%</f>
        <v>#REF!</v>
      </c>
    </row>
    <row r="3107" spans="1:21" ht="13.8" hidden="1" x14ac:dyDescent="0.3">
      <c r="A3107" s="77"/>
      <c r="B3107" s="30" t="s">
        <v>224</v>
      </c>
      <c r="C3107" s="38" t="s">
        <v>324</v>
      </c>
      <c r="D3107" s="31"/>
      <c r="E3107" s="131">
        <f t="shared" si="481"/>
        <v>0</v>
      </c>
      <c r="F3107" s="31"/>
      <c r="G3107" s="31"/>
      <c r="H3107" s="31"/>
      <c r="I3107" s="131">
        <f t="shared" si="482"/>
        <v>0</v>
      </c>
      <c r="J3107" s="31"/>
      <c r="K3107" s="31"/>
      <c r="L3107" s="31"/>
      <c r="M3107" s="131">
        <f t="shared" si="483"/>
        <v>0</v>
      </c>
      <c r="N3107" s="31"/>
      <c r="O3107" s="31"/>
      <c r="P3107" s="31"/>
      <c r="Q3107" s="55" t="e">
        <f t="shared" si="484"/>
        <v>#DIV/0!</v>
      </c>
      <c r="R3107" s="55" t="e">
        <f t="shared" si="485"/>
        <v>#DIV/0!</v>
      </c>
      <c r="S3107" s="55" t="e">
        <f t="shared" si="486"/>
        <v>#DIV/0!</v>
      </c>
      <c r="T3107" s="55" t="e">
        <f t="shared" si="487"/>
        <v>#DIV/0!</v>
      </c>
      <c r="U3107" s="33" t="e">
        <f>M3107/#REF!%</f>
        <v>#REF!</v>
      </c>
    </row>
    <row r="3108" spans="1:21" ht="55.2" hidden="1" x14ac:dyDescent="0.3">
      <c r="A3108" s="77"/>
      <c r="B3108" s="30" t="s">
        <v>225</v>
      </c>
      <c r="C3108" s="38" t="s">
        <v>325</v>
      </c>
      <c r="D3108" s="31"/>
      <c r="E3108" s="131">
        <f t="shared" si="481"/>
        <v>0</v>
      </c>
      <c r="F3108" s="31"/>
      <c r="G3108" s="31"/>
      <c r="H3108" s="31"/>
      <c r="I3108" s="131">
        <f t="shared" si="482"/>
        <v>0</v>
      </c>
      <c r="J3108" s="31"/>
      <c r="K3108" s="31"/>
      <c r="L3108" s="31"/>
      <c r="M3108" s="131">
        <f t="shared" si="483"/>
        <v>0</v>
      </c>
      <c r="N3108" s="31"/>
      <c r="O3108" s="31"/>
      <c r="P3108" s="31"/>
      <c r="Q3108" s="55" t="e">
        <f t="shared" si="484"/>
        <v>#DIV/0!</v>
      </c>
      <c r="R3108" s="55" t="e">
        <f t="shared" si="485"/>
        <v>#DIV/0!</v>
      </c>
      <c r="S3108" s="55" t="e">
        <f t="shared" si="486"/>
        <v>#DIV/0!</v>
      </c>
      <c r="T3108" s="55" t="e">
        <f t="shared" si="487"/>
        <v>#DIV/0!</v>
      </c>
      <c r="U3108" s="33" t="e">
        <f>M3108/#REF!%</f>
        <v>#REF!</v>
      </c>
    </row>
    <row r="3109" spans="1:21" ht="55.2" hidden="1" x14ac:dyDescent="0.3">
      <c r="A3109" s="77"/>
      <c r="B3109" s="30" t="s">
        <v>226</v>
      </c>
      <c r="C3109" s="38" t="s">
        <v>326</v>
      </c>
      <c r="D3109" s="31"/>
      <c r="E3109" s="131">
        <f t="shared" si="481"/>
        <v>0</v>
      </c>
      <c r="F3109" s="31"/>
      <c r="G3109" s="31"/>
      <c r="H3109" s="31"/>
      <c r="I3109" s="131">
        <f t="shared" si="482"/>
        <v>0</v>
      </c>
      <c r="J3109" s="31"/>
      <c r="K3109" s="31"/>
      <c r="L3109" s="31"/>
      <c r="M3109" s="131">
        <f t="shared" si="483"/>
        <v>0</v>
      </c>
      <c r="N3109" s="31"/>
      <c r="O3109" s="31"/>
      <c r="P3109" s="31"/>
      <c r="Q3109" s="55" t="e">
        <f t="shared" si="484"/>
        <v>#DIV/0!</v>
      </c>
      <c r="R3109" s="55" t="e">
        <f t="shared" si="485"/>
        <v>#DIV/0!</v>
      </c>
      <c r="S3109" s="55" t="e">
        <f t="shared" si="486"/>
        <v>#DIV/0!</v>
      </c>
      <c r="T3109" s="55" t="e">
        <f t="shared" si="487"/>
        <v>#DIV/0!</v>
      </c>
      <c r="U3109" s="33" t="e">
        <f>M3109/#REF!%</f>
        <v>#REF!</v>
      </c>
    </row>
    <row r="3110" spans="1:21" ht="41.4" hidden="1" x14ac:dyDescent="0.3">
      <c r="A3110" s="77"/>
      <c r="B3110" s="30" t="s">
        <v>227</v>
      </c>
      <c r="C3110" s="39" t="s">
        <v>327</v>
      </c>
      <c r="D3110" s="31"/>
      <c r="E3110" s="131">
        <f t="shared" si="481"/>
        <v>0</v>
      </c>
      <c r="F3110" s="31"/>
      <c r="G3110" s="31"/>
      <c r="H3110" s="31"/>
      <c r="I3110" s="131">
        <f t="shared" si="482"/>
        <v>0</v>
      </c>
      <c r="J3110" s="31"/>
      <c r="K3110" s="31"/>
      <c r="L3110" s="31"/>
      <c r="M3110" s="131">
        <f t="shared" si="483"/>
        <v>0</v>
      </c>
      <c r="N3110" s="31"/>
      <c r="O3110" s="31"/>
      <c r="P3110" s="31"/>
      <c r="Q3110" s="55" t="e">
        <f t="shared" si="484"/>
        <v>#DIV/0!</v>
      </c>
      <c r="R3110" s="55" t="e">
        <f t="shared" si="485"/>
        <v>#DIV/0!</v>
      </c>
      <c r="S3110" s="55" t="e">
        <f t="shared" si="486"/>
        <v>#DIV/0!</v>
      </c>
      <c r="T3110" s="55" t="e">
        <f t="shared" si="487"/>
        <v>#DIV/0!</v>
      </c>
      <c r="U3110" s="33" t="e">
        <f>M3110/#REF!%</f>
        <v>#REF!</v>
      </c>
    </row>
    <row r="3111" spans="1:21" ht="27.6" hidden="1" x14ac:dyDescent="0.3">
      <c r="A3111" s="77"/>
      <c r="B3111" s="30" t="s">
        <v>228</v>
      </c>
      <c r="C3111" s="39" t="s">
        <v>328</v>
      </c>
      <c r="D3111" s="31"/>
      <c r="E3111" s="131">
        <f t="shared" si="481"/>
        <v>0</v>
      </c>
      <c r="F3111" s="31"/>
      <c r="G3111" s="31"/>
      <c r="H3111" s="31"/>
      <c r="I3111" s="131">
        <f t="shared" si="482"/>
        <v>0</v>
      </c>
      <c r="J3111" s="31"/>
      <c r="K3111" s="31"/>
      <c r="L3111" s="31"/>
      <c r="M3111" s="131">
        <f t="shared" si="483"/>
        <v>0</v>
      </c>
      <c r="N3111" s="31"/>
      <c r="O3111" s="31"/>
      <c r="P3111" s="31"/>
      <c r="Q3111" s="55" t="e">
        <f t="shared" si="484"/>
        <v>#DIV/0!</v>
      </c>
      <c r="R3111" s="55" t="e">
        <f t="shared" si="485"/>
        <v>#DIV/0!</v>
      </c>
      <c r="S3111" s="55" t="e">
        <f t="shared" si="486"/>
        <v>#DIV/0!</v>
      </c>
      <c r="T3111" s="55" t="e">
        <f t="shared" si="487"/>
        <v>#DIV/0!</v>
      </c>
      <c r="U3111" s="33" t="e">
        <f>M3111/#REF!%</f>
        <v>#REF!</v>
      </c>
    </row>
    <row r="3112" spans="1:21" ht="27.6" hidden="1" x14ac:dyDescent="0.3">
      <c r="A3112" s="77"/>
      <c r="B3112" s="30" t="s">
        <v>229</v>
      </c>
      <c r="C3112" s="39" t="s">
        <v>329</v>
      </c>
      <c r="D3112" s="31"/>
      <c r="E3112" s="131">
        <f t="shared" si="481"/>
        <v>0</v>
      </c>
      <c r="F3112" s="31"/>
      <c r="G3112" s="31"/>
      <c r="H3112" s="31"/>
      <c r="I3112" s="131">
        <f t="shared" si="482"/>
        <v>0</v>
      </c>
      <c r="J3112" s="31"/>
      <c r="K3112" s="31"/>
      <c r="L3112" s="31"/>
      <c r="M3112" s="131">
        <f t="shared" si="483"/>
        <v>0</v>
      </c>
      <c r="N3112" s="31"/>
      <c r="O3112" s="31"/>
      <c r="P3112" s="31"/>
      <c r="Q3112" s="55" t="e">
        <f t="shared" si="484"/>
        <v>#DIV/0!</v>
      </c>
      <c r="R3112" s="55" t="e">
        <f t="shared" si="485"/>
        <v>#DIV/0!</v>
      </c>
      <c r="S3112" s="55" t="e">
        <f t="shared" si="486"/>
        <v>#DIV/0!</v>
      </c>
      <c r="T3112" s="55" t="e">
        <f t="shared" si="487"/>
        <v>#DIV/0!</v>
      </c>
      <c r="U3112" s="33" t="e">
        <f>M3112/#REF!%</f>
        <v>#REF!</v>
      </c>
    </row>
    <row r="3113" spans="1:21" ht="55.2" hidden="1" x14ac:dyDescent="0.3">
      <c r="A3113" s="77"/>
      <c r="B3113" s="30" t="s">
        <v>230</v>
      </c>
      <c r="C3113" s="39" t="s">
        <v>330</v>
      </c>
      <c r="D3113" s="31"/>
      <c r="E3113" s="131">
        <f t="shared" si="481"/>
        <v>0</v>
      </c>
      <c r="F3113" s="31"/>
      <c r="G3113" s="31"/>
      <c r="H3113" s="31"/>
      <c r="I3113" s="131">
        <f t="shared" si="482"/>
        <v>0</v>
      </c>
      <c r="J3113" s="31"/>
      <c r="K3113" s="31"/>
      <c r="L3113" s="31"/>
      <c r="M3113" s="131">
        <f t="shared" si="483"/>
        <v>0</v>
      </c>
      <c r="N3113" s="31"/>
      <c r="O3113" s="31"/>
      <c r="P3113" s="31"/>
      <c r="Q3113" s="55" t="e">
        <f t="shared" si="484"/>
        <v>#DIV/0!</v>
      </c>
      <c r="R3113" s="55" t="e">
        <f t="shared" si="485"/>
        <v>#DIV/0!</v>
      </c>
      <c r="S3113" s="55" t="e">
        <f t="shared" si="486"/>
        <v>#DIV/0!</v>
      </c>
      <c r="T3113" s="55" t="e">
        <f t="shared" si="487"/>
        <v>#DIV/0!</v>
      </c>
      <c r="U3113" s="33" t="e">
        <f>M3113/#REF!%</f>
        <v>#REF!</v>
      </c>
    </row>
    <row r="3114" spans="1:21" ht="55.2" hidden="1" x14ac:dyDescent="0.3">
      <c r="A3114" s="77"/>
      <c r="B3114" s="30" t="s">
        <v>231</v>
      </c>
      <c r="C3114" s="39" t="s">
        <v>331</v>
      </c>
      <c r="D3114" s="31"/>
      <c r="E3114" s="131">
        <f t="shared" si="481"/>
        <v>0</v>
      </c>
      <c r="F3114" s="31"/>
      <c r="G3114" s="31"/>
      <c r="H3114" s="31"/>
      <c r="I3114" s="131">
        <f t="shared" si="482"/>
        <v>0</v>
      </c>
      <c r="J3114" s="31"/>
      <c r="K3114" s="31"/>
      <c r="L3114" s="31"/>
      <c r="M3114" s="131">
        <f t="shared" si="483"/>
        <v>0</v>
      </c>
      <c r="N3114" s="31"/>
      <c r="O3114" s="31"/>
      <c r="P3114" s="31"/>
      <c r="Q3114" s="55" t="e">
        <f t="shared" si="484"/>
        <v>#DIV/0!</v>
      </c>
      <c r="R3114" s="55" t="e">
        <f t="shared" si="485"/>
        <v>#DIV/0!</v>
      </c>
      <c r="S3114" s="55" t="e">
        <f t="shared" si="486"/>
        <v>#DIV/0!</v>
      </c>
      <c r="T3114" s="55" t="e">
        <f t="shared" si="487"/>
        <v>#DIV/0!</v>
      </c>
      <c r="U3114" s="33" t="e">
        <f>M3114/#REF!%</f>
        <v>#REF!</v>
      </c>
    </row>
    <row r="3115" spans="1:21" ht="82.8" hidden="1" x14ac:dyDescent="0.3">
      <c r="A3115" s="77"/>
      <c r="B3115" s="30" t="s">
        <v>232</v>
      </c>
      <c r="C3115" s="39" t="s">
        <v>332</v>
      </c>
      <c r="D3115" s="31"/>
      <c r="E3115" s="131">
        <f t="shared" si="481"/>
        <v>0</v>
      </c>
      <c r="F3115" s="31"/>
      <c r="G3115" s="31"/>
      <c r="H3115" s="31"/>
      <c r="I3115" s="131">
        <f t="shared" si="482"/>
        <v>0</v>
      </c>
      <c r="J3115" s="31"/>
      <c r="K3115" s="31"/>
      <c r="L3115" s="31"/>
      <c r="M3115" s="131">
        <f t="shared" si="483"/>
        <v>0</v>
      </c>
      <c r="N3115" s="31"/>
      <c r="O3115" s="31"/>
      <c r="P3115" s="31"/>
      <c r="Q3115" s="55" t="e">
        <f t="shared" si="484"/>
        <v>#DIV/0!</v>
      </c>
      <c r="R3115" s="55" t="e">
        <f t="shared" si="485"/>
        <v>#DIV/0!</v>
      </c>
      <c r="S3115" s="55" t="e">
        <f t="shared" si="486"/>
        <v>#DIV/0!</v>
      </c>
      <c r="T3115" s="55" t="e">
        <f t="shared" si="487"/>
        <v>#DIV/0!</v>
      </c>
      <c r="U3115" s="33" t="e">
        <f>M3115/#REF!%</f>
        <v>#REF!</v>
      </c>
    </row>
    <row r="3116" spans="1:21" ht="41.4" hidden="1" x14ac:dyDescent="0.3">
      <c r="A3116" s="77"/>
      <c r="B3116" s="30" t="s">
        <v>233</v>
      </c>
      <c r="C3116" s="38" t="s">
        <v>333</v>
      </c>
      <c r="D3116" s="31"/>
      <c r="E3116" s="131">
        <f t="shared" si="481"/>
        <v>0</v>
      </c>
      <c r="F3116" s="31"/>
      <c r="G3116" s="31"/>
      <c r="H3116" s="31"/>
      <c r="I3116" s="131">
        <f t="shared" si="482"/>
        <v>0</v>
      </c>
      <c r="J3116" s="31"/>
      <c r="K3116" s="31"/>
      <c r="L3116" s="31"/>
      <c r="M3116" s="131">
        <f t="shared" si="483"/>
        <v>0</v>
      </c>
      <c r="N3116" s="31"/>
      <c r="O3116" s="31"/>
      <c r="P3116" s="31"/>
      <c r="Q3116" s="55" t="e">
        <f t="shared" si="484"/>
        <v>#DIV/0!</v>
      </c>
      <c r="R3116" s="55" t="e">
        <f t="shared" si="485"/>
        <v>#DIV/0!</v>
      </c>
      <c r="S3116" s="55" t="e">
        <f t="shared" si="486"/>
        <v>#DIV/0!</v>
      </c>
      <c r="T3116" s="55" t="e">
        <f t="shared" si="487"/>
        <v>#DIV/0!</v>
      </c>
      <c r="U3116" s="33" t="e">
        <f>M3116/#REF!%</f>
        <v>#REF!</v>
      </c>
    </row>
    <row r="3117" spans="1:21" ht="41.4" hidden="1" x14ac:dyDescent="0.3">
      <c r="A3117" s="77"/>
      <c r="B3117" s="30" t="s">
        <v>234</v>
      </c>
      <c r="C3117" s="38" t="s">
        <v>334</v>
      </c>
      <c r="D3117" s="31"/>
      <c r="E3117" s="131">
        <f t="shared" si="481"/>
        <v>0</v>
      </c>
      <c r="F3117" s="31"/>
      <c r="G3117" s="31"/>
      <c r="H3117" s="31"/>
      <c r="I3117" s="131">
        <f t="shared" si="482"/>
        <v>0</v>
      </c>
      <c r="J3117" s="31"/>
      <c r="K3117" s="31"/>
      <c r="L3117" s="31"/>
      <c r="M3117" s="131">
        <f t="shared" si="483"/>
        <v>0</v>
      </c>
      <c r="N3117" s="31"/>
      <c r="O3117" s="31"/>
      <c r="P3117" s="31"/>
      <c r="Q3117" s="55" t="e">
        <f t="shared" si="484"/>
        <v>#DIV/0!</v>
      </c>
      <c r="R3117" s="55" t="e">
        <f t="shared" si="485"/>
        <v>#DIV/0!</v>
      </c>
      <c r="S3117" s="55" t="e">
        <f t="shared" si="486"/>
        <v>#DIV/0!</v>
      </c>
      <c r="T3117" s="55" t="e">
        <f t="shared" si="487"/>
        <v>#DIV/0!</v>
      </c>
      <c r="U3117" s="33" t="e">
        <f>M3117/#REF!%</f>
        <v>#REF!</v>
      </c>
    </row>
    <row r="3118" spans="1:21" ht="27.6" hidden="1" x14ac:dyDescent="0.3">
      <c r="A3118" s="77"/>
      <c r="B3118" s="30" t="s">
        <v>235</v>
      </c>
      <c r="C3118" s="39" t="s">
        <v>335</v>
      </c>
      <c r="D3118" s="31"/>
      <c r="E3118" s="131">
        <f t="shared" si="481"/>
        <v>0</v>
      </c>
      <c r="F3118" s="31"/>
      <c r="G3118" s="31"/>
      <c r="H3118" s="31"/>
      <c r="I3118" s="131">
        <f t="shared" si="482"/>
        <v>0</v>
      </c>
      <c r="J3118" s="31"/>
      <c r="K3118" s="31"/>
      <c r="L3118" s="31"/>
      <c r="M3118" s="131">
        <f t="shared" si="483"/>
        <v>0</v>
      </c>
      <c r="N3118" s="31"/>
      <c r="O3118" s="31"/>
      <c r="P3118" s="31"/>
      <c r="Q3118" s="55" t="e">
        <f t="shared" si="484"/>
        <v>#DIV/0!</v>
      </c>
      <c r="R3118" s="55" t="e">
        <f t="shared" si="485"/>
        <v>#DIV/0!</v>
      </c>
      <c r="S3118" s="55" t="e">
        <f t="shared" si="486"/>
        <v>#DIV/0!</v>
      </c>
      <c r="T3118" s="55" t="e">
        <f t="shared" si="487"/>
        <v>#DIV/0!</v>
      </c>
      <c r="U3118" s="33" t="e">
        <f>M3118/#REF!%</f>
        <v>#REF!</v>
      </c>
    </row>
    <row r="3119" spans="1:21" ht="55.2" hidden="1" x14ac:dyDescent="0.3">
      <c r="A3119" s="77"/>
      <c r="B3119" s="30" t="s">
        <v>236</v>
      </c>
      <c r="C3119" s="39" t="s">
        <v>336</v>
      </c>
      <c r="D3119" s="31"/>
      <c r="E3119" s="131">
        <f t="shared" si="481"/>
        <v>0</v>
      </c>
      <c r="F3119" s="31"/>
      <c r="G3119" s="31"/>
      <c r="H3119" s="31"/>
      <c r="I3119" s="131">
        <f t="shared" si="482"/>
        <v>0</v>
      </c>
      <c r="J3119" s="31"/>
      <c r="K3119" s="31"/>
      <c r="L3119" s="31"/>
      <c r="M3119" s="131">
        <f t="shared" si="483"/>
        <v>0</v>
      </c>
      <c r="N3119" s="31"/>
      <c r="O3119" s="31"/>
      <c r="P3119" s="31"/>
      <c r="Q3119" s="55" t="e">
        <f t="shared" si="484"/>
        <v>#DIV/0!</v>
      </c>
      <c r="R3119" s="55" t="e">
        <f t="shared" si="485"/>
        <v>#DIV/0!</v>
      </c>
      <c r="S3119" s="55" t="e">
        <f t="shared" si="486"/>
        <v>#DIV/0!</v>
      </c>
      <c r="T3119" s="55" t="e">
        <f t="shared" si="487"/>
        <v>#DIV/0!</v>
      </c>
      <c r="U3119" s="33" t="e">
        <f>M3119/#REF!%</f>
        <v>#REF!</v>
      </c>
    </row>
    <row r="3120" spans="1:21" ht="27.6" hidden="1" x14ac:dyDescent="0.3">
      <c r="A3120" s="77"/>
      <c r="B3120" s="30" t="s">
        <v>237</v>
      </c>
      <c r="C3120" s="39" t="s">
        <v>337</v>
      </c>
      <c r="D3120" s="31"/>
      <c r="E3120" s="131">
        <f t="shared" si="481"/>
        <v>0</v>
      </c>
      <c r="F3120" s="31"/>
      <c r="G3120" s="31"/>
      <c r="H3120" s="31"/>
      <c r="I3120" s="131">
        <f t="shared" si="482"/>
        <v>0</v>
      </c>
      <c r="J3120" s="31"/>
      <c r="K3120" s="31"/>
      <c r="L3120" s="31"/>
      <c r="M3120" s="131">
        <f t="shared" si="483"/>
        <v>0</v>
      </c>
      <c r="N3120" s="31"/>
      <c r="O3120" s="31"/>
      <c r="P3120" s="31"/>
      <c r="Q3120" s="55" t="e">
        <f t="shared" si="484"/>
        <v>#DIV/0!</v>
      </c>
      <c r="R3120" s="55" t="e">
        <f t="shared" si="485"/>
        <v>#DIV/0!</v>
      </c>
      <c r="S3120" s="55" t="e">
        <f t="shared" si="486"/>
        <v>#DIV/0!</v>
      </c>
      <c r="T3120" s="55" t="e">
        <f t="shared" si="487"/>
        <v>#DIV/0!</v>
      </c>
      <c r="U3120" s="33" t="e">
        <f>M3120/#REF!%</f>
        <v>#REF!</v>
      </c>
    </row>
    <row r="3121" spans="1:21" ht="82.8" hidden="1" x14ac:dyDescent="0.3">
      <c r="A3121" s="77"/>
      <c r="B3121" s="30" t="s">
        <v>238</v>
      </c>
      <c r="C3121" s="39" t="s">
        <v>338</v>
      </c>
      <c r="D3121" s="31"/>
      <c r="E3121" s="131">
        <f t="shared" si="481"/>
        <v>0</v>
      </c>
      <c r="F3121" s="31"/>
      <c r="G3121" s="31"/>
      <c r="H3121" s="31"/>
      <c r="I3121" s="131">
        <f t="shared" si="482"/>
        <v>0</v>
      </c>
      <c r="J3121" s="31"/>
      <c r="K3121" s="31"/>
      <c r="L3121" s="31"/>
      <c r="M3121" s="131">
        <f t="shared" si="483"/>
        <v>0</v>
      </c>
      <c r="N3121" s="31"/>
      <c r="O3121" s="31"/>
      <c r="P3121" s="31"/>
      <c r="Q3121" s="55" t="e">
        <f t="shared" si="484"/>
        <v>#DIV/0!</v>
      </c>
      <c r="R3121" s="55" t="e">
        <f t="shared" si="485"/>
        <v>#DIV/0!</v>
      </c>
      <c r="S3121" s="55" t="e">
        <f t="shared" si="486"/>
        <v>#DIV/0!</v>
      </c>
      <c r="T3121" s="55" t="e">
        <f t="shared" si="487"/>
        <v>#DIV/0!</v>
      </c>
      <c r="U3121" s="33" t="e">
        <f>M3121/#REF!%</f>
        <v>#REF!</v>
      </c>
    </row>
    <row r="3122" spans="1:21" ht="27.6" hidden="1" x14ac:dyDescent="0.3">
      <c r="A3122" s="77"/>
      <c r="B3122" s="30" t="s">
        <v>239</v>
      </c>
      <c r="C3122" s="39" t="s">
        <v>339</v>
      </c>
      <c r="D3122" s="31"/>
      <c r="E3122" s="131">
        <f t="shared" si="481"/>
        <v>0</v>
      </c>
      <c r="F3122" s="31"/>
      <c r="G3122" s="31"/>
      <c r="H3122" s="31"/>
      <c r="I3122" s="131">
        <f t="shared" si="482"/>
        <v>0</v>
      </c>
      <c r="J3122" s="31"/>
      <c r="K3122" s="31"/>
      <c r="L3122" s="31"/>
      <c r="M3122" s="131">
        <f t="shared" si="483"/>
        <v>0</v>
      </c>
      <c r="N3122" s="31"/>
      <c r="O3122" s="31"/>
      <c r="P3122" s="31"/>
      <c r="Q3122" s="55" t="e">
        <f t="shared" si="484"/>
        <v>#DIV/0!</v>
      </c>
      <c r="R3122" s="55" t="e">
        <f t="shared" si="485"/>
        <v>#DIV/0!</v>
      </c>
      <c r="S3122" s="55" t="e">
        <f t="shared" si="486"/>
        <v>#DIV/0!</v>
      </c>
      <c r="T3122" s="55" t="e">
        <f t="shared" si="487"/>
        <v>#DIV/0!</v>
      </c>
      <c r="U3122" s="33" t="e">
        <f>M3122/#REF!%</f>
        <v>#REF!</v>
      </c>
    </row>
    <row r="3123" spans="1:21" ht="82.8" hidden="1" x14ac:dyDescent="0.3">
      <c r="A3123" s="77"/>
      <c r="B3123" s="30" t="s">
        <v>240</v>
      </c>
      <c r="C3123" s="39" t="s">
        <v>340</v>
      </c>
      <c r="D3123" s="31"/>
      <c r="E3123" s="131">
        <f t="shared" si="481"/>
        <v>0</v>
      </c>
      <c r="F3123" s="31"/>
      <c r="G3123" s="31"/>
      <c r="H3123" s="31"/>
      <c r="I3123" s="131">
        <f t="shared" si="482"/>
        <v>0</v>
      </c>
      <c r="J3123" s="31"/>
      <c r="K3123" s="31"/>
      <c r="L3123" s="31"/>
      <c r="M3123" s="131">
        <f t="shared" si="483"/>
        <v>0</v>
      </c>
      <c r="N3123" s="31"/>
      <c r="O3123" s="31"/>
      <c r="P3123" s="31"/>
      <c r="Q3123" s="55" t="e">
        <f t="shared" si="484"/>
        <v>#DIV/0!</v>
      </c>
      <c r="R3123" s="55" t="e">
        <f t="shared" si="485"/>
        <v>#DIV/0!</v>
      </c>
      <c r="S3123" s="55" t="e">
        <f t="shared" si="486"/>
        <v>#DIV/0!</v>
      </c>
      <c r="T3123" s="55" t="e">
        <f t="shared" si="487"/>
        <v>#DIV/0!</v>
      </c>
      <c r="U3123" s="33" t="e">
        <f>M3123/#REF!%</f>
        <v>#REF!</v>
      </c>
    </row>
    <row r="3124" spans="1:21" ht="27.6" hidden="1" x14ac:dyDescent="0.3">
      <c r="A3124" s="77"/>
      <c r="B3124" s="30" t="s">
        <v>241</v>
      </c>
      <c r="C3124" s="39" t="s">
        <v>341</v>
      </c>
      <c r="D3124" s="31"/>
      <c r="E3124" s="131">
        <f t="shared" si="481"/>
        <v>0</v>
      </c>
      <c r="F3124" s="31"/>
      <c r="G3124" s="31"/>
      <c r="H3124" s="31"/>
      <c r="I3124" s="131">
        <f t="shared" si="482"/>
        <v>0</v>
      </c>
      <c r="J3124" s="31"/>
      <c r="K3124" s="31"/>
      <c r="L3124" s="31"/>
      <c r="M3124" s="131">
        <f t="shared" si="483"/>
        <v>0</v>
      </c>
      <c r="N3124" s="31"/>
      <c r="O3124" s="31"/>
      <c r="P3124" s="31"/>
      <c r="Q3124" s="55" t="e">
        <f t="shared" si="484"/>
        <v>#DIV/0!</v>
      </c>
      <c r="R3124" s="55" t="e">
        <f t="shared" si="485"/>
        <v>#DIV/0!</v>
      </c>
      <c r="S3124" s="55" t="e">
        <f t="shared" si="486"/>
        <v>#DIV/0!</v>
      </c>
      <c r="T3124" s="55" t="e">
        <f t="shared" si="487"/>
        <v>#DIV/0!</v>
      </c>
      <c r="U3124" s="33" t="e">
        <f>M3124/#REF!%</f>
        <v>#REF!</v>
      </c>
    </row>
    <row r="3125" spans="1:21" ht="27.6" hidden="1" x14ac:dyDescent="0.3">
      <c r="A3125" s="77"/>
      <c r="B3125" s="30" t="s">
        <v>242</v>
      </c>
      <c r="C3125" s="39" t="s">
        <v>342</v>
      </c>
      <c r="D3125" s="31"/>
      <c r="E3125" s="131">
        <f t="shared" si="481"/>
        <v>0</v>
      </c>
      <c r="F3125" s="31"/>
      <c r="G3125" s="31"/>
      <c r="H3125" s="31"/>
      <c r="I3125" s="131">
        <f t="shared" si="482"/>
        <v>0</v>
      </c>
      <c r="J3125" s="31"/>
      <c r="K3125" s="31"/>
      <c r="L3125" s="31"/>
      <c r="M3125" s="131">
        <f t="shared" si="483"/>
        <v>0</v>
      </c>
      <c r="N3125" s="31"/>
      <c r="O3125" s="31"/>
      <c r="P3125" s="31"/>
      <c r="Q3125" s="55" t="e">
        <f t="shared" si="484"/>
        <v>#DIV/0!</v>
      </c>
      <c r="R3125" s="55" t="e">
        <f t="shared" si="485"/>
        <v>#DIV/0!</v>
      </c>
      <c r="S3125" s="55" t="e">
        <f t="shared" si="486"/>
        <v>#DIV/0!</v>
      </c>
      <c r="T3125" s="55" t="e">
        <f t="shared" si="487"/>
        <v>#DIV/0!</v>
      </c>
      <c r="U3125" s="33" t="e">
        <f>M3125/#REF!%</f>
        <v>#REF!</v>
      </c>
    </row>
    <row r="3126" spans="1:21" ht="27.6" hidden="1" x14ac:dyDescent="0.3">
      <c r="A3126" s="77"/>
      <c r="B3126" s="30" t="s">
        <v>243</v>
      </c>
      <c r="C3126" s="39" t="s">
        <v>343</v>
      </c>
      <c r="D3126" s="31"/>
      <c r="E3126" s="131">
        <f t="shared" si="481"/>
        <v>0</v>
      </c>
      <c r="F3126" s="31"/>
      <c r="G3126" s="31"/>
      <c r="H3126" s="31"/>
      <c r="I3126" s="131">
        <f t="shared" si="482"/>
        <v>0</v>
      </c>
      <c r="J3126" s="31"/>
      <c r="K3126" s="31"/>
      <c r="L3126" s="31"/>
      <c r="M3126" s="131">
        <f t="shared" si="483"/>
        <v>0</v>
      </c>
      <c r="N3126" s="31"/>
      <c r="O3126" s="31"/>
      <c r="P3126" s="31"/>
      <c r="Q3126" s="55" t="e">
        <f t="shared" si="484"/>
        <v>#DIV/0!</v>
      </c>
      <c r="R3126" s="55" t="e">
        <f t="shared" si="485"/>
        <v>#DIV/0!</v>
      </c>
      <c r="S3126" s="55" t="e">
        <f t="shared" si="486"/>
        <v>#DIV/0!</v>
      </c>
      <c r="T3126" s="55" t="e">
        <f t="shared" si="487"/>
        <v>#DIV/0!</v>
      </c>
      <c r="U3126" s="33" t="e">
        <f>M3126/#REF!%</f>
        <v>#REF!</v>
      </c>
    </row>
    <row r="3127" spans="1:21" ht="27.6" hidden="1" x14ac:dyDescent="0.3">
      <c r="A3127" s="77"/>
      <c r="B3127" s="30" t="s">
        <v>244</v>
      </c>
      <c r="C3127" s="39" t="s">
        <v>344</v>
      </c>
      <c r="D3127" s="31"/>
      <c r="E3127" s="131">
        <f t="shared" si="481"/>
        <v>0</v>
      </c>
      <c r="F3127" s="31"/>
      <c r="G3127" s="31"/>
      <c r="H3127" s="31"/>
      <c r="I3127" s="131">
        <f t="shared" si="482"/>
        <v>0</v>
      </c>
      <c r="J3127" s="31"/>
      <c r="K3127" s="31"/>
      <c r="L3127" s="31"/>
      <c r="M3127" s="131">
        <f t="shared" si="483"/>
        <v>0</v>
      </c>
      <c r="N3127" s="31"/>
      <c r="O3127" s="31"/>
      <c r="P3127" s="31"/>
      <c r="Q3127" s="55" t="e">
        <f t="shared" si="484"/>
        <v>#DIV/0!</v>
      </c>
      <c r="R3127" s="55" t="e">
        <f t="shared" si="485"/>
        <v>#DIV/0!</v>
      </c>
      <c r="S3127" s="55" t="e">
        <f t="shared" si="486"/>
        <v>#DIV/0!</v>
      </c>
      <c r="T3127" s="55" t="e">
        <f t="shared" si="487"/>
        <v>#DIV/0!</v>
      </c>
      <c r="U3127" s="33" t="e">
        <f>M3127/#REF!%</f>
        <v>#REF!</v>
      </c>
    </row>
    <row r="3128" spans="1:21" ht="27.6" hidden="1" x14ac:dyDescent="0.3">
      <c r="A3128" s="77"/>
      <c r="B3128" s="30" t="s">
        <v>245</v>
      </c>
      <c r="C3128" s="39" t="s">
        <v>345</v>
      </c>
      <c r="D3128" s="31"/>
      <c r="E3128" s="131">
        <f t="shared" si="481"/>
        <v>0</v>
      </c>
      <c r="F3128" s="31"/>
      <c r="G3128" s="31"/>
      <c r="H3128" s="31"/>
      <c r="I3128" s="131">
        <f t="shared" si="482"/>
        <v>0</v>
      </c>
      <c r="J3128" s="31"/>
      <c r="K3128" s="31"/>
      <c r="L3128" s="31"/>
      <c r="M3128" s="131">
        <f t="shared" si="483"/>
        <v>0</v>
      </c>
      <c r="N3128" s="31"/>
      <c r="O3128" s="31"/>
      <c r="P3128" s="31"/>
      <c r="Q3128" s="55" t="e">
        <f t="shared" si="484"/>
        <v>#DIV/0!</v>
      </c>
      <c r="R3128" s="55" t="e">
        <f t="shared" si="485"/>
        <v>#DIV/0!</v>
      </c>
      <c r="S3128" s="55" t="e">
        <f t="shared" si="486"/>
        <v>#DIV/0!</v>
      </c>
      <c r="T3128" s="55" t="e">
        <f t="shared" si="487"/>
        <v>#DIV/0!</v>
      </c>
      <c r="U3128" s="33" t="e">
        <f>M3128/#REF!%</f>
        <v>#REF!</v>
      </c>
    </row>
    <row r="3129" spans="1:21" ht="69" hidden="1" x14ac:dyDescent="0.3">
      <c r="A3129" s="77"/>
      <c r="B3129" s="30" t="s">
        <v>246</v>
      </c>
      <c r="C3129" s="39" t="s">
        <v>346</v>
      </c>
      <c r="D3129" s="31"/>
      <c r="E3129" s="131">
        <f t="shared" si="481"/>
        <v>0</v>
      </c>
      <c r="F3129" s="31"/>
      <c r="G3129" s="31"/>
      <c r="H3129" s="31"/>
      <c r="I3129" s="131">
        <f t="shared" si="482"/>
        <v>0</v>
      </c>
      <c r="J3129" s="31"/>
      <c r="K3129" s="31"/>
      <c r="L3129" s="31"/>
      <c r="M3129" s="131">
        <f t="shared" si="483"/>
        <v>0</v>
      </c>
      <c r="N3129" s="31"/>
      <c r="O3129" s="31"/>
      <c r="P3129" s="31"/>
      <c r="Q3129" s="55" t="e">
        <f t="shared" si="484"/>
        <v>#DIV/0!</v>
      </c>
      <c r="R3129" s="55" t="e">
        <f t="shared" si="485"/>
        <v>#DIV/0!</v>
      </c>
      <c r="S3129" s="55" t="e">
        <f t="shared" si="486"/>
        <v>#DIV/0!</v>
      </c>
      <c r="T3129" s="55" t="e">
        <f t="shared" si="487"/>
        <v>#DIV/0!</v>
      </c>
      <c r="U3129" s="33" t="e">
        <f>M3129/#REF!%</f>
        <v>#REF!</v>
      </c>
    </row>
    <row r="3130" spans="1:21" ht="13.8" hidden="1" x14ac:dyDescent="0.3">
      <c r="A3130" s="77"/>
      <c r="B3130" s="30" t="s">
        <v>247</v>
      </c>
      <c r="C3130" s="37" t="s">
        <v>347</v>
      </c>
      <c r="D3130" s="31"/>
      <c r="E3130" s="131">
        <f t="shared" si="481"/>
        <v>0</v>
      </c>
      <c r="F3130" s="31"/>
      <c r="G3130" s="31"/>
      <c r="H3130" s="31"/>
      <c r="I3130" s="131">
        <f t="shared" si="482"/>
        <v>0</v>
      </c>
      <c r="J3130" s="31"/>
      <c r="K3130" s="31"/>
      <c r="L3130" s="31"/>
      <c r="M3130" s="131">
        <f t="shared" si="483"/>
        <v>0</v>
      </c>
      <c r="N3130" s="31"/>
      <c r="O3130" s="31"/>
      <c r="P3130" s="31"/>
      <c r="Q3130" s="55" t="e">
        <f t="shared" si="484"/>
        <v>#DIV/0!</v>
      </c>
      <c r="R3130" s="55" t="e">
        <f t="shared" si="485"/>
        <v>#DIV/0!</v>
      </c>
      <c r="S3130" s="55" t="e">
        <f t="shared" si="486"/>
        <v>#DIV/0!</v>
      </c>
      <c r="T3130" s="55" t="e">
        <f t="shared" si="487"/>
        <v>#DIV/0!</v>
      </c>
      <c r="U3130" s="33" t="e">
        <f>M3130/#REF!%</f>
        <v>#REF!</v>
      </c>
    </row>
    <row r="3131" spans="1:21" ht="13.8" hidden="1" x14ac:dyDescent="0.3">
      <c r="A3131" s="77"/>
      <c r="B3131" s="30" t="s">
        <v>251</v>
      </c>
      <c r="C3131" s="37" t="s">
        <v>348</v>
      </c>
      <c r="D3131" s="31"/>
      <c r="E3131" s="131">
        <f t="shared" si="481"/>
        <v>0</v>
      </c>
      <c r="F3131" s="31"/>
      <c r="G3131" s="31"/>
      <c r="H3131" s="31"/>
      <c r="I3131" s="131">
        <f t="shared" si="482"/>
        <v>0</v>
      </c>
      <c r="J3131" s="31"/>
      <c r="K3131" s="31"/>
      <c r="L3131" s="31"/>
      <c r="M3131" s="131">
        <f t="shared" si="483"/>
        <v>0</v>
      </c>
      <c r="N3131" s="31"/>
      <c r="O3131" s="31"/>
      <c r="P3131" s="31"/>
      <c r="Q3131" s="55" t="e">
        <f t="shared" si="484"/>
        <v>#DIV/0!</v>
      </c>
      <c r="R3131" s="55" t="e">
        <f t="shared" si="485"/>
        <v>#DIV/0!</v>
      </c>
      <c r="S3131" s="55" t="e">
        <f t="shared" si="486"/>
        <v>#DIV/0!</v>
      </c>
      <c r="T3131" s="55" t="e">
        <f t="shared" si="487"/>
        <v>#DIV/0!</v>
      </c>
      <c r="U3131" s="33" t="e">
        <f>M3131/#REF!%</f>
        <v>#REF!</v>
      </c>
    </row>
    <row r="3132" spans="1:21" ht="13.8" hidden="1" x14ac:dyDescent="0.3">
      <c r="A3132" s="77"/>
      <c r="B3132" s="30" t="s">
        <v>252</v>
      </c>
      <c r="C3132" s="38" t="s">
        <v>349</v>
      </c>
      <c r="D3132" s="31"/>
      <c r="E3132" s="131">
        <f t="shared" si="481"/>
        <v>0</v>
      </c>
      <c r="F3132" s="31"/>
      <c r="G3132" s="31"/>
      <c r="H3132" s="31"/>
      <c r="I3132" s="131">
        <f t="shared" si="482"/>
        <v>0</v>
      </c>
      <c r="J3132" s="31"/>
      <c r="K3132" s="31"/>
      <c r="L3132" s="31"/>
      <c r="M3132" s="131">
        <f t="shared" si="483"/>
        <v>0</v>
      </c>
      <c r="N3132" s="31"/>
      <c r="O3132" s="31"/>
      <c r="P3132" s="31"/>
      <c r="Q3132" s="55" t="e">
        <f t="shared" si="484"/>
        <v>#DIV/0!</v>
      </c>
      <c r="R3132" s="55" t="e">
        <f t="shared" si="485"/>
        <v>#DIV/0!</v>
      </c>
      <c r="S3132" s="55" t="e">
        <f t="shared" si="486"/>
        <v>#DIV/0!</v>
      </c>
      <c r="T3132" s="55" t="e">
        <f t="shared" si="487"/>
        <v>#DIV/0!</v>
      </c>
      <c r="U3132" s="33" t="e">
        <f>M3132/#REF!%</f>
        <v>#REF!</v>
      </c>
    </row>
    <row r="3133" spans="1:21" ht="27.6" hidden="1" x14ac:dyDescent="0.3">
      <c r="A3133" s="77"/>
      <c r="B3133" s="30" t="s">
        <v>253</v>
      </c>
      <c r="C3133" s="39" t="s">
        <v>350</v>
      </c>
      <c r="D3133" s="31"/>
      <c r="E3133" s="131">
        <f t="shared" si="481"/>
        <v>0</v>
      </c>
      <c r="F3133" s="31"/>
      <c r="G3133" s="31"/>
      <c r="H3133" s="31"/>
      <c r="I3133" s="131">
        <f t="shared" si="482"/>
        <v>0</v>
      </c>
      <c r="J3133" s="31"/>
      <c r="K3133" s="31"/>
      <c r="L3133" s="31"/>
      <c r="M3133" s="131">
        <f t="shared" si="483"/>
        <v>0</v>
      </c>
      <c r="N3133" s="31"/>
      <c r="O3133" s="31"/>
      <c r="P3133" s="31"/>
      <c r="Q3133" s="55" t="e">
        <f t="shared" si="484"/>
        <v>#DIV/0!</v>
      </c>
      <c r="R3133" s="55" t="e">
        <f t="shared" si="485"/>
        <v>#DIV/0!</v>
      </c>
      <c r="S3133" s="55" t="e">
        <f t="shared" si="486"/>
        <v>#DIV/0!</v>
      </c>
      <c r="T3133" s="55" t="e">
        <f t="shared" si="487"/>
        <v>#DIV/0!</v>
      </c>
      <c r="U3133" s="33" t="e">
        <f>M3133/#REF!%</f>
        <v>#REF!</v>
      </c>
    </row>
    <row r="3134" spans="1:21" ht="27.6" hidden="1" x14ac:dyDescent="0.3">
      <c r="A3134" s="77"/>
      <c r="B3134" s="30" t="s">
        <v>254</v>
      </c>
      <c r="C3134" s="39" t="s">
        <v>351</v>
      </c>
      <c r="D3134" s="31"/>
      <c r="E3134" s="131">
        <f t="shared" si="481"/>
        <v>0</v>
      </c>
      <c r="F3134" s="31"/>
      <c r="G3134" s="31"/>
      <c r="H3134" s="31"/>
      <c r="I3134" s="131">
        <f t="shared" si="482"/>
        <v>0</v>
      </c>
      <c r="J3134" s="31"/>
      <c r="K3134" s="31"/>
      <c r="L3134" s="31"/>
      <c r="M3134" s="131">
        <f t="shared" si="483"/>
        <v>0</v>
      </c>
      <c r="N3134" s="31"/>
      <c r="O3134" s="31"/>
      <c r="P3134" s="31"/>
      <c r="Q3134" s="55" t="e">
        <f t="shared" si="484"/>
        <v>#DIV/0!</v>
      </c>
      <c r="R3134" s="55" t="e">
        <f t="shared" si="485"/>
        <v>#DIV/0!</v>
      </c>
      <c r="S3134" s="55" t="e">
        <f t="shared" si="486"/>
        <v>#DIV/0!</v>
      </c>
      <c r="T3134" s="55" t="e">
        <f t="shared" si="487"/>
        <v>#DIV/0!</v>
      </c>
      <c r="U3134" s="33" t="e">
        <f>M3134/#REF!%</f>
        <v>#REF!</v>
      </c>
    </row>
    <row r="3135" spans="1:21" ht="13.8" hidden="1" x14ac:dyDescent="0.3">
      <c r="A3135" s="77"/>
      <c r="B3135" s="30" t="s">
        <v>255</v>
      </c>
      <c r="C3135" s="38" t="s">
        <v>352</v>
      </c>
      <c r="D3135" s="31"/>
      <c r="E3135" s="131">
        <f t="shared" si="481"/>
        <v>0</v>
      </c>
      <c r="F3135" s="31"/>
      <c r="G3135" s="31"/>
      <c r="H3135" s="31"/>
      <c r="I3135" s="131">
        <f t="shared" si="482"/>
        <v>0</v>
      </c>
      <c r="J3135" s="31"/>
      <c r="K3135" s="31"/>
      <c r="L3135" s="31"/>
      <c r="M3135" s="131">
        <f t="shared" si="483"/>
        <v>0</v>
      </c>
      <c r="N3135" s="31"/>
      <c r="O3135" s="31"/>
      <c r="P3135" s="31"/>
      <c r="Q3135" s="55" t="e">
        <f t="shared" si="484"/>
        <v>#DIV/0!</v>
      </c>
      <c r="R3135" s="55" t="e">
        <f t="shared" si="485"/>
        <v>#DIV/0!</v>
      </c>
      <c r="S3135" s="55" t="e">
        <f t="shared" si="486"/>
        <v>#DIV/0!</v>
      </c>
      <c r="T3135" s="55" t="e">
        <f t="shared" si="487"/>
        <v>#DIV/0!</v>
      </c>
      <c r="U3135" s="33" t="e">
        <f>M3135/#REF!%</f>
        <v>#REF!</v>
      </c>
    </row>
    <row r="3136" spans="1:21" ht="27.6" hidden="1" x14ac:dyDescent="0.3">
      <c r="A3136" s="77"/>
      <c r="B3136" s="30" t="s">
        <v>256</v>
      </c>
      <c r="C3136" s="39" t="s">
        <v>350</v>
      </c>
      <c r="D3136" s="31"/>
      <c r="E3136" s="131">
        <f t="shared" si="481"/>
        <v>0</v>
      </c>
      <c r="F3136" s="31"/>
      <c r="G3136" s="31"/>
      <c r="H3136" s="31"/>
      <c r="I3136" s="131">
        <f t="shared" si="482"/>
        <v>0</v>
      </c>
      <c r="J3136" s="31"/>
      <c r="K3136" s="31"/>
      <c r="L3136" s="31"/>
      <c r="M3136" s="131">
        <f t="shared" si="483"/>
        <v>0</v>
      </c>
      <c r="N3136" s="31"/>
      <c r="O3136" s="31"/>
      <c r="P3136" s="31"/>
      <c r="Q3136" s="55" t="e">
        <f t="shared" si="484"/>
        <v>#DIV/0!</v>
      </c>
      <c r="R3136" s="55" t="e">
        <f t="shared" si="485"/>
        <v>#DIV/0!</v>
      </c>
      <c r="S3136" s="55" t="e">
        <f t="shared" si="486"/>
        <v>#DIV/0!</v>
      </c>
      <c r="T3136" s="55" t="e">
        <f t="shared" si="487"/>
        <v>#DIV/0!</v>
      </c>
      <c r="U3136" s="33" t="e">
        <f>M3136/#REF!%</f>
        <v>#REF!</v>
      </c>
    </row>
    <row r="3137" spans="1:21" ht="27.6" hidden="1" x14ac:dyDescent="0.3">
      <c r="A3137" s="77"/>
      <c r="B3137" s="30" t="s">
        <v>257</v>
      </c>
      <c r="C3137" s="39" t="s">
        <v>351</v>
      </c>
      <c r="D3137" s="31"/>
      <c r="E3137" s="131">
        <f t="shared" si="481"/>
        <v>0</v>
      </c>
      <c r="F3137" s="31"/>
      <c r="G3137" s="31"/>
      <c r="H3137" s="31"/>
      <c r="I3137" s="131">
        <f t="shared" si="482"/>
        <v>0</v>
      </c>
      <c r="J3137" s="31"/>
      <c r="K3137" s="31"/>
      <c r="L3137" s="31"/>
      <c r="M3137" s="131">
        <f t="shared" si="483"/>
        <v>0</v>
      </c>
      <c r="N3137" s="31"/>
      <c r="O3137" s="31"/>
      <c r="P3137" s="31"/>
      <c r="Q3137" s="55" t="e">
        <f t="shared" si="484"/>
        <v>#DIV/0!</v>
      </c>
      <c r="R3137" s="55" t="e">
        <f t="shared" si="485"/>
        <v>#DIV/0!</v>
      </c>
      <c r="S3137" s="55" t="e">
        <f t="shared" si="486"/>
        <v>#DIV/0!</v>
      </c>
      <c r="T3137" s="55" t="e">
        <f t="shared" si="487"/>
        <v>#DIV/0!</v>
      </c>
      <c r="U3137" s="33" t="e">
        <f>M3137/#REF!%</f>
        <v>#REF!</v>
      </c>
    </row>
    <row r="3138" spans="1:21" ht="41.4" hidden="1" x14ac:dyDescent="0.3">
      <c r="A3138" s="77"/>
      <c r="B3138" s="30" t="s">
        <v>258</v>
      </c>
      <c r="C3138" s="38" t="s">
        <v>353</v>
      </c>
      <c r="D3138" s="31"/>
      <c r="E3138" s="131">
        <f t="shared" si="481"/>
        <v>0</v>
      </c>
      <c r="F3138" s="31"/>
      <c r="G3138" s="31"/>
      <c r="H3138" s="31"/>
      <c r="I3138" s="131">
        <f t="shared" si="482"/>
        <v>0</v>
      </c>
      <c r="J3138" s="31"/>
      <c r="K3138" s="31"/>
      <c r="L3138" s="31"/>
      <c r="M3138" s="131">
        <f t="shared" si="483"/>
        <v>0</v>
      </c>
      <c r="N3138" s="31"/>
      <c r="O3138" s="31"/>
      <c r="P3138" s="31"/>
      <c r="Q3138" s="55" t="e">
        <f t="shared" si="484"/>
        <v>#DIV/0!</v>
      </c>
      <c r="R3138" s="55" t="e">
        <f t="shared" si="485"/>
        <v>#DIV/0!</v>
      </c>
      <c r="S3138" s="55" t="e">
        <f t="shared" si="486"/>
        <v>#DIV/0!</v>
      </c>
      <c r="T3138" s="55" t="e">
        <f t="shared" si="487"/>
        <v>#DIV/0!</v>
      </c>
      <c r="U3138" s="33" t="e">
        <f>M3138/#REF!%</f>
        <v>#REF!</v>
      </c>
    </row>
    <row r="3139" spans="1:21" ht="27.6" hidden="1" x14ac:dyDescent="0.3">
      <c r="A3139" s="77"/>
      <c r="B3139" s="30" t="s">
        <v>259</v>
      </c>
      <c r="C3139" s="39" t="s">
        <v>350</v>
      </c>
      <c r="D3139" s="31"/>
      <c r="E3139" s="131">
        <f t="shared" si="481"/>
        <v>0</v>
      </c>
      <c r="F3139" s="31"/>
      <c r="G3139" s="31"/>
      <c r="H3139" s="31"/>
      <c r="I3139" s="131">
        <f t="shared" si="482"/>
        <v>0</v>
      </c>
      <c r="J3139" s="31"/>
      <c r="K3139" s="31"/>
      <c r="L3139" s="31"/>
      <c r="M3139" s="131">
        <f t="shared" si="483"/>
        <v>0</v>
      </c>
      <c r="N3139" s="31"/>
      <c r="O3139" s="31"/>
      <c r="P3139" s="31"/>
      <c r="Q3139" s="55" t="e">
        <f t="shared" si="484"/>
        <v>#DIV/0!</v>
      </c>
      <c r="R3139" s="55" t="e">
        <f t="shared" si="485"/>
        <v>#DIV/0!</v>
      </c>
      <c r="S3139" s="55" t="e">
        <f t="shared" si="486"/>
        <v>#DIV/0!</v>
      </c>
      <c r="T3139" s="55" t="e">
        <f t="shared" si="487"/>
        <v>#DIV/0!</v>
      </c>
      <c r="U3139" s="33" t="e">
        <f>M3139/#REF!%</f>
        <v>#REF!</v>
      </c>
    </row>
    <row r="3140" spans="1:21" ht="27.6" hidden="1" x14ac:dyDescent="0.3">
      <c r="A3140" s="77"/>
      <c r="B3140" s="30" t="s">
        <v>260</v>
      </c>
      <c r="C3140" s="39" t="s">
        <v>351</v>
      </c>
      <c r="D3140" s="31"/>
      <c r="E3140" s="131">
        <f t="shared" si="481"/>
        <v>0</v>
      </c>
      <c r="F3140" s="31"/>
      <c r="G3140" s="31"/>
      <c r="H3140" s="31"/>
      <c r="I3140" s="131">
        <f t="shared" si="482"/>
        <v>0</v>
      </c>
      <c r="J3140" s="31"/>
      <c r="K3140" s="31"/>
      <c r="L3140" s="31"/>
      <c r="M3140" s="131">
        <f t="shared" si="483"/>
        <v>0</v>
      </c>
      <c r="N3140" s="31"/>
      <c r="O3140" s="31"/>
      <c r="P3140" s="31"/>
      <c r="Q3140" s="55" t="e">
        <f t="shared" si="484"/>
        <v>#DIV/0!</v>
      </c>
      <c r="R3140" s="55" t="e">
        <f t="shared" si="485"/>
        <v>#DIV/0!</v>
      </c>
      <c r="S3140" s="55" t="e">
        <f t="shared" si="486"/>
        <v>#DIV/0!</v>
      </c>
      <c r="T3140" s="55" t="e">
        <f t="shared" si="487"/>
        <v>#DIV/0!</v>
      </c>
      <c r="U3140" s="33" t="e">
        <f>M3140/#REF!%</f>
        <v>#REF!</v>
      </c>
    </row>
    <row r="3141" spans="1:21" ht="13.8" hidden="1" x14ac:dyDescent="0.3">
      <c r="A3141" s="77"/>
      <c r="B3141" s="30" t="s">
        <v>261</v>
      </c>
      <c r="C3141" s="37" t="s">
        <v>354</v>
      </c>
      <c r="D3141" s="31"/>
      <c r="E3141" s="131">
        <f t="shared" si="481"/>
        <v>0</v>
      </c>
      <c r="F3141" s="31"/>
      <c r="G3141" s="31"/>
      <c r="H3141" s="31"/>
      <c r="I3141" s="131">
        <f t="shared" si="482"/>
        <v>0</v>
      </c>
      <c r="J3141" s="31"/>
      <c r="K3141" s="31"/>
      <c r="L3141" s="31"/>
      <c r="M3141" s="131">
        <f t="shared" si="483"/>
        <v>0</v>
      </c>
      <c r="N3141" s="31"/>
      <c r="O3141" s="31"/>
      <c r="P3141" s="31"/>
      <c r="Q3141" s="55" t="e">
        <f t="shared" si="484"/>
        <v>#DIV/0!</v>
      </c>
      <c r="R3141" s="55" t="e">
        <f t="shared" si="485"/>
        <v>#DIV/0!</v>
      </c>
      <c r="S3141" s="55" t="e">
        <f t="shared" si="486"/>
        <v>#DIV/0!</v>
      </c>
      <c r="T3141" s="55" t="e">
        <f t="shared" si="487"/>
        <v>#DIV/0!</v>
      </c>
      <c r="U3141" s="33" t="e">
        <f>M3141/#REF!%</f>
        <v>#REF!</v>
      </c>
    </row>
    <row r="3142" spans="1:21" ht="41.4" hidden="1" x14ac:dyDescent="0.3">
      <c r="A3142" s="77"/>
      <c r="B3142" s="30" t="s">
        <v>262</v>
      </c>
      <c r="C3142" s="38" t="s">
        <v>355</v>
      </c>
      <c r="D3142" s="31"/>
      <c r="E3142" s="131">
        <f t="shared" si="481"/>
        <v>0</v>
      </c>
      <c r="F3142" s="31"/>
      <c r="G3142" s="31"/>
      <c r="H3142" s="31"/>
      <c r="I3142" s="131">
        <f t="shared" si="482"/>
        <v>0</v>
      </c>
      <c r="J3142" s="31"/>
      <c r="K3142" s="31"/>
      <c r="L3142" s="31"/>
      <c r="M3142" s="131">
        <f t="shared" si="483"/>
        <v>0</v>
      </c>
      <c r="N3142" s="31"/>
      <c r="O3142" s="31"/>
      <c r="P3142" s="31"/>
      <c r="Q3142" s="55" t="e">
        <f t="shared" si="484"/>
        <v>#DIV/0!</v>
      </c>
      <c r="R3142" s="55" t="e">
        <f t="shared" si="485"/>
        <v>#DIV/0!</v>
      </c>
      <c r="S3142" s="55" t="e">
        <f t="shared" si="486"/>
        <v>#DIV/0!</v>
      </c>
      <c r="T3142" s="55" t="e">
        <f t="shared" si="487"/>
        <v>#DIV/0!</v>
      </c>
      <c r="U3142" s="33" t="e">
        <f>M3142/#REF!%</f>
        <v>#REF!</v>
      </c>
    </row>
    <row r="3143" spans="1:21" ht="9.75" hidden="1" customHeight="1" x14ac:dyDescent="0.3">
      <c r="A3143" s="77"/>
      <c r="B3143" s="30" t="s">
        <v>263</v>
      </c>
      <c r="C3143" s="38" t="s">
        <v>356</v>
      </c>
      <c r="D3143" s="31"/>
      <c r="E3143" s="131">
        <f t="shared" si="481"/>
        <v>0</v>
      </c>
      <c r="F3143" s="31"/>
      <c r="G3143" s="31"/>
      <c r="H3143" s="31"/>
      <c r="I3143" s="131">
        <f t="shared" si="482"/>
        <v>0</v>
      </c>
      <c r="J3143" s="31"/>
      <c r="K3143" s="31"/>
      <c r="L3143" s="31"/>
      <c r="M3143" s="131">
        <f t="shared" si="483"/>
        <v>0</v>
      </c>
      <c r="N3143" s="31"/>
      <c r="O3143" s="31"/>
      <c r="P3143" s="31"/>
      <c r="Q3143" s="55" t="e">
        <f t="shared" si="484"/>
        <v>#DIV/0!</v>
      </c>
      <c r="R3143" s="55" t="e">
        <f t="shared" si="485"/>
        <v>#DIV/0!</v>
      </c>
      <c r="S3143" s="55" t="e">
        <f t="shared" si="486"/>
        <v>#DIV/0!</v>
      </c>
      <c r="T3143" s="55" t="e">
        <f t="shared" si="487"/>
        <v>#DIV/0!</v>
      </c>
      <c r="U3143" s="33" t="e">
        <f>M3143/#REF!%</f>
        <v>#REF!</v>
      </c>
    </row>
    <row r="3144" spans="1:21" ht="9" hidden="1" customHeight="1" x14ac:dyDescent="0.3">
      <c r="A3144" s="77"/>
      <c r="B3144" s="30" t="s">
        <v>264</v>
      </c>
      <c r="C3144" s="39" t="s">
        <v>357</v>
      </c>
      <c r="D3144" s="31"/>
      <c r="E3144" s="131">
        <f t="shared" si="481"/>
        <v>0</v>
      </c>
      <c r="F3144" s="31"/>
      <c r="G3144" s="31"/>
      <c r="H3144" s="31"/>
      <c r="I3144" s="131">
        <f t="shared" si="482"/>
        <v>0</v>
      </c>
      <c r="J3144" s="31"/>
      <c r="K3144" s="31"/>
      <c r="L3144" s="31"/>
      <c r="M3144" s="131">
        <f t="shared" si="483"/>
        <v>0</v>
      </c>
      <c r="N3144" s="31"/>
      <c r="O3144" s="31"/>
      <c r="P3144" s="31"/>
      <c r="Q3144" s="55" t="e">
        <f t="shared" si="484"/>
        <v>#DIV/0!</v>
      </c>
      <c r="R3144" s="55" t="e">
        <f t="shared" si="485"/>
        <v>#DIV/0!</v>
      </c>
      <c r="S3144" s="55" t="e">
        <f t="shared" si="486"/>
        <v>#DIV/0!</v>
      </c>
      <c r="T3144" s="55" t="e">
        <f t="shared" si="487"/>
        <v>#DIV/0!</v>
      </c>
      <c r="U3144" s="33" t="e">
        <f>M3144/#REF!%</f>
        <v>#REF!</v>
      </c>
    </row>
    <row r="3145" spans="1:21" ht="6.75" hidden="1" customHeight="1" x14ac:dyDescent="0.3">
      <c r="A3145" s="77"/>
      <c r="B3145" s="30" t="s">
        <v>265</v>
      </c>
      <c r="C3145" s="39" t="s">
        <v>358</v>
      </c>
      <c r="D3145" s="31"/>
      <c r="E3145" s="131">
        <f t="shared" si="481"/>
        <v>0</v>
      </c>
      <c r="F3145" s="31"/>
      <c r="G3145" s="31"/>
      <c r="H3145" s="31"/>
      <c r="I3145" s="131">
        <f t="shared" si="482"/>
        <v>0</v>
      </c>
      <c r="J3145" s="31"/>
      <c r="K3145" s="31"/>
      <c r="L3145" s="31"/>
      <c r="M3145" s="131">
        <f t="shared" si="483"/>
        <v>0</v>
      </c>
      <c r="N3145" s="31"/>
      <c r="O3145" s="31"/>
      <c r="P3145" s="31"/>
      <c r="Q3145" s="55" t="e">
        <f t="shared" si="484"/>
        <v>#DIV/0!</v>
      </c>
      <c r="R3145" s="55" t="e">
        <f t="shared" si="485"/>
        <v>#DIV/0!</v>
      </c>
      <c r="S3145" s="55" t="e">
        <f t="shared" si="486"/>
        <v>#DIV/0!</v>
      </c>
      <c r="T3145" s="55" t="e">
        <f t="shared" si="487"/>
        <v>#DIV/0!</v>
      </c>
      <c r="U3145" s="33" t="e">
        <f>M3145/#REF!%</f>
        <v>#REF!</v>
      </c>
    </row>
    <row r="3146" spans="1:21" ht="27.6" x14ac:dyDescent="0.3">
      <c r="A3146" s="77"/>
      <c r="B3146" s="30" t="s">
        <v>145</v>
      </c>
      <c r="C3146" s="36" t="s">
        <v>9</v>
      </c>
      <c r="D3146" s="31">
        <v>6</v>
      </c>
      <c r="E3146" s="131">
        <f t="shared" si="481"/>
        <v>6</v>
      </c>
      <c r="F3146" s="31">
        <v>6</v>
      </c>
      <c r="G3146" s="31"/>
      <c r="H3146" s="31"/>
      <c r="I3146" s="131">
        <f t="shared" si="482"/>
        <v>6</v>
      </c>
      <c r="J3146" s="31">
        <v>6</v>
      </c>
      <c r="K3146" s="31"/>
      <c r="L3146" s="31"/>
      <c r="M3146" s="131">
        <f t="shared" si="483"/>
        <v>0</v>
      </c>
      <c r="N3146" s="31"/>
      <c r="O3146" s="31"/>
      <c r="P3146" s="31"/>
      <c r="Q3146" s="55">
        <f t="shared" si="484"/>
        <v>0</v>
      </c>
      <c r="R3146" s="55">
        <f t="shared" si="485"/>
        <v>0</v>
      </c>
      <c r="S3146" s="55" t="e">
        <f t="shared" si="486"/>
        <v>#DIV/0!</v>
      </c>
      <c r="T3146" s="55" t="e">
        <f t="shared" si="487"/>
        <v>#DIV/0!</v>
      </c>
      <c r="U3146" s="33" t="e">
        <f>M3146/#REF!%</f>
        <v>#REF!</v>
      </c>
    </row>
    <row r="3147" spans="1:21" ht="13.8" hidden="1" x14ac:dyDescent="0.3">
      <c r="A3147" s="77"/>
      <c r="B3147" s="30" t="s">
        <v>146</v>
      </c>
      <c r="C3147" s="42" t="s">
        <v>664</v>
      </c>
      <c r="D3147" s="31"/>
      <c r="E3147" s="131">
        <f t="shared" si="481"/>
        <v>0</v>
      </c>
      <c r="F3147" s="31"/>
      <c r="G3147" s="31"/>
      <c r="H3147" s="31"/>
      <c r="I3147" s="131">
        <f t="shared" si="482"/>
        <v>0</v>
      </c>
      <c r="J3147" s="31"/>
      <c r="K3147" s="31"/>
      <c r="L3147" s="31"/>
      <c r="M3147" s="131">
        <f t="shared" si="483"/>
        <v>0</v>
      </c>
      <c r="N3147" s="31"/>
      <c r="O3147" s="31"/>
      <c r="P3147" s="31"/>
      <c r="Q3147" s="55" t="e">
        <f t="shared" si="484"/>
        <v>#DIV/0!</v>
      </c>
      <c r="R3147" s="55" t="e">
        <f t="shared" si="485"/>
        <v>#DIV/0!</v>
      </c>
      <c r="S3147" s="55" t="e">
        <f t="shared" si="486"/>
        <v>#DIV/0!</v>
      </c>
      <c r="T3147" s="55" t="e">
        <f t="shared" si="487"/>
        <v>#DIV/0!</v>
      </c>
      <c r="U3147" s="33" t="e">
        <f>M3147/#REF!%</f>
        <v>#REF!</v>
      </c>
    </row>
    <row r="3148" spans="1:21" ht="27.6" hidden="1" x14ac:dyDescent="0.3">
      <c r="A3148" s="77"/>
      <c r="B3148" s="30" t="s">
        <v>266</v>
      </c>
      <c r="C3148" s="38" t="s">
        <v>360</v>
      </c>
      <c r="D3148" s="31"/>
      <c r="E3148" s="131">
        <f t="shared" si="481"/>
        <v>0</v>
      </c>
      <c r="F3148" s="31"/>
      <c r="G3148" s="31"/>
      <c r="H3148" s="31"/>
      <c r="I3148" s="131">
        <f t="shared" si="482"/>
        <v>0</v>
      </c>
      <c r="J3148" s="31"/>
      <c r="K3148" s="31"/>
      <c r="L3148" s="31"/>
      <c r="M3148" s="131">
        <f t="shared" si="483"/>
        <v>0</v>
      </c>
      <c r="N3148" s="31"/>
      <c r="O3148" s="31"/>
      <c r="P3148" s="31"/>
      <c r="Q3148" s="55" t="e">
        <f t="shared" si="484"/>
        <v>#DIV/0!</v>
      </c>
      <c r="R3148" s="55" t="e">
        <f t="shared" si="485"/>
        <v>#DIV/0!</v>
      </c>
      <c r="S3148" s="55" t="e">
        <f t="shared" si="486"/>
        <v>#DIV/0!</v>
      </c>
      <c r="T3148" s="55" t="e">
        <f t="shared" si="487"/>
        <v>#DIV/0!</v>
      </c>
      <c r="U3148" s="33" t="e">
        <f>M3148/#REF!%</f>
        <v>#REF!</v>
      </c>
    </row>
    <row r="3149" spans="1:21" ht="27.6" hidden="1" x14ac:dyDescent="0.3">
      <c r="A3149" s="77"/>
      <c r="B3149" s="30" t="s">
        <v>267</v>
      </c>
      <c r="C3149" s="39" t="s">
        <v>361</v>
      </c>
      <c r="D3149" s="31"/>
      <c r="E3149" s="131">
        <f t="shared" si="481"/>
        <v>0</v>
      </c>
      <c r="F3149" s="31"/>
      <c r="G3149" s="31"/>
      <c r="H3149" s="31"/>
      <c r="I3149" s="131">
        <f t="shared" si="482"/>
        <v>0</v>
      </c>
      <c r="J3149" s="31"/>
      <c r="K3149" s="31"/>
      <c r="L3149" s="31"/>
      <c r="M3149" s="131">
        <f t="shared" si="483"/>
        <v>0</v>
      </c>
      <c r="N3149" s="31"/>
      <c r="O3149" s="31"/>
      <c r="P3149" s="31"/>
      <c r="Q3149" s="55" t="e">
        <f t="shared" si="484"/>
        <v>#DIV/0!</v>
      </c>
      <c r="R3149" s="55" t="e">
        <f t="shared" si="485"/>
        <v>#DIV/0!</v>
      </c>
      <c r="S3149" s="55" t="e">
        <f t="shared" si="486"/>
        <v>#DIV/0!</v>
      </c>
      <c r="T3149" s="55" t="e">
        <f t="shared" si="487"/>
        <v>#DIV/0!</v>
      </c>
      <c r="U3149" s="33" t="e">
        <f>M3149/#REF!%</f>
        <v>#REF!</v>
      </c>
    </row>
    <row r="3150" spans="1:21" ht="27.6" hidden="1" x14ac:dyDescent="0.3">
      <c r="A3150" s="77"/>
      <c r="B3150" s="30" t="s">
        <v>268</v>
      </c>
      <c r="C3150" s="39" t="s">
        <v>362</v>
      </c>
      <c r="D3150" s="31"/>
      <c r="E3150" s="131">
        <f t="shared" si="481"/>
        <v>0</v>
      </c>
      <c r="F3150" s="31"/>
      <c r="G3150" s="31"/>
      <c r="H3150" s="31"/>
      <c r="I3150" s="131">
        <f t="shared" si="482"/>
        <v>0</v>
      </c>
      <c r="J3150" s="31"/>
      <c r="K3150" s="31"/>
      <c r="L3150" s="31"/>
      <c r="M3150" s="131">
        <f t="shared" si="483"/>
        <v>0</v>
      </c>
      <c r="N3150" s="31"/>
      <c r="O3150" s="31"/>
      <c r="P3150" s="31"/>
      <c r="Q3150" s="55" t="e">
        <f t="shared" si="484"/>
        <v>#DIV/0!</v>
      </c>
      <c r="R3150" s="55" t="e">
        <f t="shared" si="485"/>
        <v>#DIV/0!</v>
      </c>
      <c r="S3150" s="55" t="e">
        <f t="shared" si="486"/>
        <v>#DIV/0!</v>
      </c>
      <c r="T3150" s="55" t="e">
        <f t="shared" si="487"/>
        <v>#DIV/0!</v>
      </c>
      <c r="U3150" s="33" t="e">
        <f>M3150/#REF!%</f>
        <v>#REF!</v>
      </c>
    </row>
    <row r="3151" spans="1:21" ht="27.6" hidden="1" x14ac:dyDescent="0.3">
      <c r="A3151" s="77"/>
      <c r="B3151" s="30" t="s">
        <v>269</v>
      </c>
      <c r="C3151" s="39" t="s">
        <v>363</v>
      </c>
      <c r="D3151" s="31"/>
      <c r="E3151" s="131">
        <f t="shared" si="481"/>
        <v>0</v>
      </c>
      <c r="F3151" s="31"/>
      <c r="G3151" s="31"/>
      <c r="H3151" s="31"/>
      <c r="I3151" s="131">
        <f t="shared" si="482"/>
        <v>0</v>
      </c>
      <c r="J3151" s="31"/>
      <c r="K3151" s="31"/>
      <c r="L3151" s="31"/>
      <c r="M3151" s="131">
        <f t="shared" si="483"/>
        <v>0</v>
      </c>
      <c r="N3151" s="31"/>
      <c r="O3151" s="31"/>
      <c r="P3151" s="31"/>
      <c r="Q3151" s="55" t="e">
        <f t="shared" si="484"/>
        <v>#DIV/0!</v>
      </c>
      <c r="R3151" s="55" t="e">
        <f t="shared" si="485"/>
        <v>#DIV/0!</v>
      </c>
      <c r="S3151" s="55" t="e">
        <f t="shared" si="486"/>
        <v>#DIV/0!</v>
      </c>
      <c r="T3151" s="55" t="e">
        <f t="shared" si="487"/>
        <v>#DIV/0!</v>
      </c>
      <c r="U3151" s="33" t="e">
        <f>M3151/#REF!%</f>
        <v>#REF!</v>
      </c>
    </row>
    <row r="3152" spans="1:21" ht="27.6" hidden="1" x14ac:dyDescent="0.3">
      <c r="A3152" s="77"/>
      <c r="B3152" s="30" t="s">
        <v>270</v>
      </c>
      <c r="C3152" s="39" t="s">
        <v>364</v>
      </c>
      <c r="D3152" s="31"/>
      <c r="E3152" s="131">
        <f t="shared" si="481"/>
        <v>0</v>
      </c>
      <c r="F3152" s="31"/>
      <c r="G3152" s="31"/>
      <c r="H3152" s="31"/>
      <c r="I3152" s="131">
        <f t="shared" si="482"/>
        <v>0</v>
      </c>
      <c r="J3152" s="31"/>
      <c r="K3152" s="31"/>
      <c r="L3152" s="31"/>
      <c r="M3152" s="131">
        <f t="shared" si="483"/>
        <v>0</v>
      </c>
      <c r="N3152" s="31"/>
      <c r="O3152" s="31"/>
      <c r="P3152" s="31"/>
      <c r="Q3152" s="55" t="e">
        <f t="shared" si="484"/>
        <v>#DIV/0!</v>
      </c>
      <c r="R3152" s="55" t="e">
        <f t="shared" si="485"/>
        <v>#DIV/0!</v>
      </c>
      <c r="S3152" s="55" t="e">
        <f t="shared" si="486"/>
        <v>#DIV/0!</v>
      </c>
      <c r="T3152" s="55" t="e">
        <f t="shared" si="487"/>
        <v>#DIV/0!</v>
      </c>
      <c r="U3152" s="33" t="e">
        <f>M3152/#REF!%</f>
        <v>#REF!</v>
      </c>
    </row>
    <row r="3153" spans="1:21" ht="41.4" hidden="1" x14ac:dyDescent="0.3">
      <c r="A3153" s="77"/>
      <c r="B3153" s="30" t="s">
        <v>271</v>
      </c>
      <c r="C3153" s="39" t="s">
        <v>365</v>
      </c>
      <c r="D3153" s="31"/>
      <c r="E3153" s="131">
        <f t="shared" si="481"/>
        <v>0</v>
      </c>
      <c r="F3153" s="31"/>
      <c r="G3153" s="31"/>
      <c r="H3153" s="31"/>
      <c r="I3153" s="131">
        <f t="shared" si="482"/>
        <v>0</v>
      </c>
      <c r="J3153" s="31"/>
      <c r="K3153" s="31"/>
      <c r="L3153" s="31"/>
      <c r="M3153" s="131">
        <f t="shared" si="483"/>
        <v>0</v>
      </c>
      <c r="N3153" s="31"/>
      <c r="O3153" s="31"/>
      <c r="P3153" s="31"/>
      <c r="Q3153" s="55" t="e">
        <f t="shared" si="484"/>
        <v>#DIV/0!</v>
      </c>
      <c r="R3153" s="55" t="e">
        <f t="shared" si="485"/>
        <v>#DIV/0!</v>
      </c>
      <c r="S3153" s="55" t="e">
        <f t="shared" si="486"/>
        <v>#DIV/0!</v>
      </c>
      <c r="T3153" s="55" t="e">
        <f t="shared" si="487"/>
        <v>#DIV/0!</v>
      </c>
      <c r="U3153" s="33" t="e">
        <f>M3153/#REF!%</f>
        <v>#REF!</v>
      </c>
    </row>
    <row r="3154" spans="1:21" ht="27.6" hidden="1" x14ac:dyDescent="0.3">
      <c r="A3154" s="77"/>
      <c r="B3154" s="30" t="s">
        <v>272</v>
      </c>
      <c r="C3154" s="39" t="s">
        <v>366</v>
      </c>
      <c r="D3154" s="31"/>
      <c r="E3154" s="131">
        <f t="shared" si="481"/>
        <v>0</v>
      </c>
      <c r="F3154" s="31"/>
      <c r="G3154" s="31"/>
      <c r="H3154" s="31"/>
      <c r="I3154" s="131">
        <f t="shared" si="482"/>
        <v>0</v>
      </c>
      <c r="J3154" s="31"/>
      <c r="K3154" s="31"/>
      <c r="L3154" s="31"/>
      <c r="M3154" s="131">
        <f t="shared" si="483"/>
        <v>0</v>
      </c>
      <c r="N3154" s="31"/>
      <c r="O3154" s="31"/>
      <c r="P3154" s="31"/>
      <c r="Q3154" s="55" t="e">
        <f t="shared" si="484"/>
        <v>#DIV/0!</v>
      </c>
      <c r="R3154" s="55" t="e">
        <f t="shared" si="485"/>
        <v>#DIV/0!</v>
      </c>
      <c r="S3154" s="55" t="e">
        <f t="shared" si="486"/>
        <v>#DIV/0!</v>
      </c>
      <c r="T3154" s="55" t="e">
        <f t="shared" si="487"/>
        <v>#DIV/0!</v>
      </c>
      <c r="U3154" s="33" t="e">
        <f>M3154/#REF!%</f>
        <v>#REF!</v>
      </c>
    </row>
    <row r="3155" spans="1:21" ht="27.6" hidden="1" x14ac:dyDescent="0.3">
      <c r="A3155" s="77"/>
      <c r="B3155" s="30" t="s">
        <v>273</v>
      </c>
      <c r="C3155" s="39" t="s">
        <v>367</v>
      </c>
      <c r="D3155" s="31"/>
      <c r="E3155" s="131">
        <f t="shared" si="481"/>
        <v>0</v>
      </c>
      <c r="F3155" s="31"/>
      <c r="G3155" s="31"/>
      <c r="H3155" s="31"/>
      <c r="I3155" s="131">
        <f t="shared" si="482"/>
        <v>0</v>
      </c>
      <c r="J3155" s="31"/>
      <c r="K3155" s="31"/>
      <c r="L3155" s="31"/>
      <c r="M3155" s="131">
        <f t="shared" si="483"/>
        <v>0</v>
      </c>
      <c r="N3155" s="31"/>
      <c r="O3155" s="31"/>
      <c r="P3155" s="31"/>
      <c r="Q3155" s="55" t="e">
        <f t="shared" si="484"/>
        <v>#DIV/0!</v>
      </c>
      <c r="R3155" s="55" t="e">
        <f t="shared" si="485"/>
        <v>#DIV/0!</v>
      </c>
      <c r="S3155" s="55" t="e">
        <f t="shared" si="486"/>
        <v>#DIV/0!</v>
      </c>
      <c r="T3155" s="55" t="e">
        <f t="shared" si="487"/>
        <v>#DIV/0!</v>
      </c>
      <c r="U3155" s="33" t="e">
        <f>M3155/#REF!%</f>
        <v>#REF!</v>
      </c>
    </row>
    <row r="3156" spans="1:21" ht="41.4" hidden="1" x14ac:dyDescent="0.3">
      <c r="A3156" s="77"/>
      <c r="B3156" s="30" t="s">
        <v>274</v>
      </c>
      <c r="C3156" s="39" t="s">
        <v>368</v>
      </c>
      <c r="D3156" s="31"/>
      <c r="E3156" s="131">
        <f t="shared" si="481"/>
        <v>0</v>
      </c>
      <c r="F3156" s="31"/>
      <c r="G3156" s="31"/>
      <c r="H3156" s="31"/>
      <c r="I3156" s="131">
        <f t="shared" si="482"/>
        <v>0</v>
      </c>
      <c r="J3156" s="31"/>
      <c r="K3156" s="31"/>
      <c r="L3156" s="31"/>
      <c r="M3156" s="131">
        <f t="shared" si="483"/>
        <v>0</v>
      </c>
      <c r="N3156" s="31"/>
      <c r="O3156" s="31"/>
      <c r="P3156" s="31"/>
      <c r="Q3156" s="55" t="e">
        <f t="shared" si="484"/>
        <v>#DIV/0!</v>
      </c>
      <c r="R3156" s="55" t="e">
        <f t="shared" si="485"/>
        <v>#DIV/0!</v>
      </c>
      <c r="S3156" s="55" t="e">
        <f t="shared" si="486"/>
        <v>#DIV/0!</v>
      </c>
      <c r="T3156" s="55" t="e">
        <f t="shared" si="487"/>
        <v>#DIV/0!</v>
      </c>
      <c r="U3156" s="33" t="e">
        <f>M3156/#REF!%</f>
        <v>#REF!</v>
      </c>
    </row>
    <row r="3157" spans="1:21" ht="27.6" hidden="1" x14ac:dyDescent="0.3">
      <c r="A3157" s="77"/>
      <c r="B3157" s="30" t="s">
        <v>275</v>
      </c>
      <c r="C3157" s="38" t="s">
        <v>369</v>
      </c>
      <c r="D3157" s="31"/>
      <c r="E3157" s="131">
        <f t="shared" si="481"/>
        <v>0</v>
      </c>
      <c r="F3157" s="31"/>
      <c r="G3157" s="31"/>
      <c r="H3157" s="31"/>
      <c r="I3157" s="131">
        <f t="shared" si="482"/>
        <v>0</v>
      </c>
      <c r="J3157" s="31"/>
      <c r="K3157" s="31"/>
      <c r="L3157" s="31"/>
      <c r="M3157" s="131">
        <f t="shared" si="483"/>
        <v>0</v>
      </c>
      <c r="N3157" s="31"/>
      <c r="O3157" s="31"/>
      <c r="P3157" s="31"/>
      <c r="Q3157" s="55" t="e">
        <f t="shared" si="484"/>
        <v>#DIV/0!</v>
      </c>
      <c r="R3157" s="55" t="e">
        <f t="shared" si="485"/>
        <v>#DIV/0!</v>
      </c>
      <c r="S3157" s="55" t="e">
        <f t="shared" si="486"/>
        <v>#DIV/0!</v>
      </c>
      <c r="T3157" s="55" t="e">
        <f t="shared" si="487"/>
        <v>#DIV/0!</v>
      </c>
      <c r="U3157" s="33" t="e">
        <f>M3157/#REF!%</f>
        <v>#REF!</v>
      </c>
    </row>
    <row r="3158" spans="1:21" ht="27.6" hidden="1" x14ac:dyDescent="0.3">
      <c r="A3158" s="77"/>
      <c r="B3158" s="30" t="s">
        <v>276</v>
      </c>
      <c r="C3158" s="39" t="s">
        <v>370</v>
      </c>
      <c r="D3158" s="31"/>
      <c r="E3158" s="131">
        <f t="shared" si="481"/>
        <v>0</v>
      </c>
      <c r="F3158" s="31"/>
      <c r="G3158" s="31"/>
      <c r="H3158" s="31"/>
      <c r="I3158" s="131">
        <f t="shared" si="482"/>
        <v>0</v>
      </c>
      <c r="J3158" s="31"/>
      <c r="K3158" s="31"/>
      <c r="L3158" s="31"/>
      <c r="M3158" s="131">
        <f t="shared" si="483"/>
        <v>0</v>
      </c>
      <c r="N3158" s="31"/>
      <c r="O3158" s="31"/>
      <c r="P3158" s="31"/>
      <c r="Q3158" s="55" t="e">
        <f t="shared" si="484"/>
        <v>#DIV/0!</v>
      </c>
      <c r="R3158" s="55" t="e">
        <f t="shared" si="485"/>
        <v>#DIV/0!</v>
      </c>
      <c r="S3158" s="55" t="e">
        <f t="shared" si="486"/>
        <v>#DIV/0!</v>
      </c>
      <c r="T3158" s="55" t="e">
        <f t="shared" si="487"/>
        <v>#DIV/0!</v>
      </c>
      <c r="U3158" s="33" t="e">
        <f>M3158/#REF!%</f>
        <v>#REF!</v>
      </c>
    </row>
    <row r="3159" spans="1:21" ht="72" x14ac:dyDescent="0.3">
      <c r="A3159" s="77" t="s">
        <v>834</v>
      </c>
      <c r="B3159" s="30"/>
      <c r="C3159" s="125" t="s">
        <v>1004</v>
      </c>
      <c r="D3159" s="31">
        <f>D3160+D3169</f>
        <v>106.6</v>
      </c>
      <c r="E3159" s="131">
        <f t="shared" si="481"/>
        <v>1277.9990399999999</v>
      </c>
      <c r="F3159" s="31">
        <f>F3160+F3169</f>
        <v>1277.9978099999998</v>
      </c>
      <c r="G3159" s="31">
        <f>G3160+G3169</f>
        <v>1.23E-3</v>
      </c>
      <c r="H3159" s="31">
        <f>H3160+H3169</f>
        <v>0</v>
      </c>
      <c r="I3159" s="131">
        <f t="shared" si="482"/>
        <v>307.42310000000003</v>
      </c>
      <c r="J3159" s="31">
        <f>J3160+J3169</f>
        <v>307.42187000000001</v>
      </c>
      <c r="K3159" s="31">
        <f>K3160+K3169</f>
        <v>1.23E-3</v>
      </c>
      <c r="L3159" s="31">
        <f>L3160+L3169</f>
        <v>0</v>
      </c>
      <c r="M3159" s="131">
        <f t="shared" si="483"/>
        <v>202.94346000000002</v>
      </c>
      <c r="N3159" s="31">
        <f>N3160+N3169</f>
        <v>202.94346000000002</v>
      </c>
      <c r="O3159" s="31">
        <f>O3160+O3169</f>
        <v>0</v>
      </c>
      <c r="P3159" s="31">
        <f>P3160+P3169</f>
        <v>0</v>
      </c>
      <c r="Q3159" s="55">
        <f t="shared" si="484"/>
        <v>66.014382133287967</v>
      </c>
      <c r="R3159" s="55">
        <f t="shared" si="485"/>
        <v>66.014646257925634</v>
      </c>
      <c r="S3159" s="55">
        <f t="shared" si="486"/>
        <v>0</v>
      </c>
      <c r="T3159" s="55" t="e">
        <f t="shared" si="487"/>
        <v>#DIV/0!</v>
      </c>
      <c r="U3159" s="33" t="e">
        <f>M3159/#REF!%</f>
        <v>#REF!</v>
      </c>
    </row>
    <row r="3160" spans="1:21" ht="13.8" x14ac:dyDescent="0.3">
      <c r="A3160" s="77"/>
      <c r="B3160" s="30" t="s">
        <v>61</v>
      </c>
      <c r="C3160" s="36" t="s">
        <v>7</v>
      </c>
      <c r="D3160" s="31">
        <f>D3166</f>
        <v>6.6</v>
      </c>
      <c r="E3160" s="131">
        <f t="shared" si="481"/>
        <v>11.1</v>
      </c>
      <c r="F3160" s="31">
        <f>F3166+F3168</f>
        <v>11.1</v>
      </c>
      <c r="G3160" s="31">
        <f>G3166</f>
        <v>0</v>
      </c>
      <c r="H3160" s="31">
        <f>H3166</f>
        <v>0</v>
      </c>
      <c r="I3160" s="131">
        <f t="shared" si="482"/>
        <v>7.8</v>
      </c>
      <c r="J3160" s="31">
        <f>J3166+J3168</f>
        <v>7.8</v>
      </c>
      <c r="K3160" s="31">
        <f>K3166+K3168</f>
        <v>0</v>
      </c>
      <c r="L3160" s="31">
        <f>L3166+L3168</f>
        <v>0</v>
      </c>
      <c r="M3160" s="131">
        <f t="shared" si="483"/>
        <v>7.8</v>
      </c>
      <c r="N3160" s="31">
        <f>N3166+N3168</f>
        <v>7.8</v>
      </c>
      <c r="O3160" s="31">
        <f>O3166+O3168</f>
        <v>0</v>
      </c>
      <c r="P3160" s="31">
        <f>P3166+P3168</f>
        <v>0</v>
      </c>
      <c r="Q3160" s="55">
        <f t="shared" si="484"/>
        <v>100</v>
      </c>
      <c r="R3160" s="55">
        <f t="shared" si="485"/>
        <v>100</v>
      </c>
      <c r="S3160" s="55" t="e">
        <f t="shared" si="486"/>
        <v>#DIV/0!</v>
      </c>
      <c r="T3160" s="55" t="e">
        <f t="shared" si="487"/>
        <v>#DIV/0!</v>
      </c>
      <c r="U3160" s="33" t="e">
        <f>M3160/#REF!%</f>
        <v>#REF!</v>
      </c>
    </row>
    <row r="3161" spans="1:21" ht="13.8" hidden="1" x14ac:dyDescent="0.3">
      <c r="A3161" s="77"/>
      <c r="B3161" s="30" t="s">
        <v>197</v>
      </c>
      <c r="C3161" s="37" t="s">
        <v>34</v>
      </c>
      <c r="D3161" s="31"/>
      <c r="E3161" s="131">
        <f t="shared" si="481"/>
        <v>0</v>
      </c>
      <c r="F3161" s="31"/>
      <c r="G3161" s="31"/>
      <c r="H3161" s="31"/>
      <c r="I3161" s="131">
        <f t="shared" si="482"/>
        <v>0</v>
      </c>
      <c r="J3161" s="31"/>
      <c r="K3161" s="31"/>
      <c r="L3161" s="31"/>
      <c r="M3161" s="131">
        <f t="shared" si="483"/>
        <v>0</v>
      </c>
      <c r="N3161" s="31"/>
      <c r="O3161" s="31"/>
      <c r="P3161" s="31"/>
      <c r="Q3161" s="55" t="e">
        <f t="shared" si="484"/>
        <v>#DIV/0!</v>
      </c>
      <c r="R3161" s="55" t="e">
        <f t="shared" si="485"/>
        <v>#DIV/0!</v>
      </c>
      <c r="S3161" s="55" t="e">
        <f t="shared" si="486"/>
        <v>#DIV/0!</v>
      </c>
      <c r="T3161" s="55" t="e">
        <f t="shared" si="487"/>
        <v>#DIV/0!</v>
      </c>
      <c r="U3161" s="33" t="e">
        <f>M3161/#REF!%</f>
        <v>#REF!</v>
      </c>
    </row>
    <row r="3162" spans="1:21" ht="13.8" hidden="1" x14ac:dyDescent="0.3">
      <c r="A3162" s="77"/>
      <c r="B3162" s="30" t="s">
        <v>198</v>
      </c>
      <c r="C3162" s="38" t="s">
        <v>172</v>
      </c>
      <c r="D3162" s="31"/>
      <c r="E3162" s="131">
        <f t="shared" si="481"/>
        <v>0</v>
      </c>
      <c r="F3162" s="31"/>
      <c r="G3162" s="31"/>
      <c r="H3162" s="31"/>
      <c r="I3162" s="131">
        <f t="shared" si="482"/>
        <v>0</v>
      </c>
      <c r="J3162" s="31"/>
      <c r="K3162" s="31"/>
      <c r="L3162" s="31"/>
      <c r="M3162" s="131">
        <f t="shared" si="483"/>
        <v>0</v>
      </c>
      <c r="N3162" s="31"/>
      <c r="O3162" s="31"/>
      <c r="P3162" s="31"/>
      <c r="Q3162" s="55" t="e">
        <f t="shared" si="484"/>
        <v>#DIV/0!</v>
      </c>
      <c r="R3162" s="55" t="e">
        <f t="shared" si="485"/>
        <v>#DIV/0!</v>
      </c>
      <c r="S3162" s="55" t="e">
        <f t="shared" si="486"/>
        <v>#DIV/0!</v>
      </c>
      <c r="T3162" s="55" t="e">
        <f t="shared" si="487"/>
        <v>#DIV/0!</v>
      </c>
      <c r="U3162" s="33" t="e">
        <f>M3162/#REF!%</f>
        <v>#REF!</v>
      </c>
    </row>
    <row r="3163" spans="1:21" ht="27.6" hidden="1" x14ac:dyDescent="0.3">
      <c r="A3163" s="77"/>
      <c r="B3163" s="30" t="s">
        <v>199</v>
      </c>
      <c r="C3163" s="39" t="s">
        <v>173</v>
      </c>
      <c r="D3163" s="31"/>
      <c r="E3163" s="131">
        <f t="shared" si="481"/>
        <v>0</v>
      </c>
      <c r="F3163" s="31"/>
      <c r="G3163" s="31"/>
      <c r="H3163" s="31"/>
      <c r="I3163" s="131">
        <f t="shared" si="482"/>
        <v>0</v>
      </c>
      <c r="J3163" s="31"/>
      <c r="K3163" s="31"/>
      <c r="L3163" s="31"/>
      <c r="M3163" s="131">
        <f t="shared" si="483"/>
        <v>0</v>
      </c>
      <c r="N3163" s="31"/>
      <c r="O3163" s="31"/>
      <c r="P3163" s="31"/>
      <c r="Q3163" s="55" t="e">
        <f t="shared" si="484"/>
        <v>#DIV/0!</v>
      </c>
      <c r="R3163" s="55" t="e">
        <f t="shared" si="485"/>
        <v>#DIV/0!</v>
      </c>
      <c r="S3163" s="55" t="e">
        <f t="shared" si="486"/>
        <v>#DIV/0!</v>
      </c>
      <c r="T3163" s="55" t="e">
        <f t="shared" si="487"/>
        <v>#DIV/0!</v>
      </c>
      <c r="U3163" s="33" t="e">
        <f>M3163/#REF!%</f>
        <v>#REF!</v>
      </c>
    </row>
    <row r="3164" spans="1:21" ht="27.6" hidden="1" x14ac:dyDescent="0.3">
      <c r="A3164" s="77"/>
      <c r="B3164" s="30" t="s">
        <v>200</v>
      </c>
      <c r="C3164" s="39" t="s">
        <v>174</v>
      </c>
      <c r="D3164" s="31"/>
      <c r="E3164" s="131">
        <f t="shared" si="481"/>
        <v>0</v>
      </c>
      <c r="F3164" s="31"/>
      <c r="G3164" s="31"/>
      <c r="H3164" s="31"/>
      <c r="I3164" s="131">
        <f t="shared" si="482"/>
        <v>0</v>
      </c>
      <c r="J3164" s="31"/>
      <c r="K3164" s="31"/>
      <c r="L3164" s="31"/>
      <c r="M3164" s="131">
        <f t="shared" si="483"/>
        <v>0</v>
      </c>
      <c r="N3164" s="31"/>
      <c r="O3164" s="31"/>
      <c r="P3164" s="31"/>
      <c r="Q3164" s="55" t="e">
        <f t="shared" si="484"/>
        <v>#DIV/0!</v>
      </c>
      <c r="R3164" s="55" t="e">
        <f t="shared" si="485"/>
        <v>#DIV/0!</v>
      </c>
      <c r="S3164" s="55" t="e">
        <f t="shared" si="486"/>
        <v>#DIV/0!</v>
      </c>
      <c r="T3164" s="55" t="e">
        <f t="shared" si="487"/>
        <v>#DIV/0!</v>
      </c>
      <c r="U3164" s="33" t="e">
        <f>M3164/#REF!%</f>
        <v>#REF!</v>
      </c>
    </row>
    <row r="3165" spans="1:21" ht="13.8" hidden="1" x14ac:dyDescent="0.3">
      <c r="A3165" s="77"/>
      <c r="B3165" s="30" t="s">
        <v>201</v>
      </c>
      <c r="C3165" s="38" t="s">
        <v>175</v>
      </c>
      <c r="D3165" s="31"/>
      <c r="E3165" s="131">
        <f t="shared" si="481"/>
        <v>0</v>
      </c>
      <c r="F3165" s="31"/>
      <c r="G3165" s="31"/>
      <c r="H3165" s="31"/>
      <c r="I3165" s="131">
        <f t="shared" si="482"/>
        <v>0</v>
      </c>
      <c r="J3165" s="31"/>
      <c r="K3165" s="31"/>
      <c r="L3165" s="31"/>
      <c r="M3165" s="131">
        <f t="shared" si="483"/>
        <v>0</v>
      </c>
      <c r="N3165" s="31"/>
      <c r="O3165" s="31"/>
      <c r="P3165" s="31"/>
      <c r="Q3165" s="55" t="e">
        <f t="shared" si="484"/>
        <v>#DIV/0!</v>
      </c>
      <c r="R3165" s="55" t="e">
        <f t="shared" si="485"/>
        <v>#DIV/0!</v>
      </c>
      <c r="S3165" s="55" t="e">
        <f t="shared" si="486"/>
        <v>#DIV/0!</v>
      </c>
      <c r="T3165" s="55" t="e">
        <f t="shared" si="487"/>
        <v>#DIV/0!</v>
      </c>
      <c r="U3165" s="33" t="e">
        <f>M3165/#REF!%</f>
        <v>#REF!</v>
      </c>
    </row>
    <row r="3166" spans="1:21" ht="27.6" x14ac:dyDescent="0.3">
      <c r="A3166" s="77"/>
      <c r="B3166" s="30" t="s">
        <v>202</v>
      </c>
      <c r="C3166" s="37" t="s">
        <v>36</v>
      </c>
      <c r="D3166" s="31">
        <v>6.6</v>
      </c>
      <c r="E3166" s="131">
        <f t="shared" si="481"/>
        <v>6.6</v>
      </c>
      <c r="F3166" s="31">
        <v>6.6</v>
      </c>
      <c r="G3166" s="31"/>
      <c r="H3166" s="31"/>
      <c r="I3166" s="131">
        <f t="shared" si="482"/>
        <v>3.3</v>
      </c>
      <c r="J3166" s="31">
        <v>3.3</v>
      </c>
      <c r="K3166" s="31"/>
      <c r="L3166" s="31"/>
      <c r="M3166" s="131">
        <f t="shared" si="483"/>
        <v>3.3</v>
      </c>
      <c r="N3166" s="31">
        <v>3.3</v>
      </c>
      <c r="O3166" s="31"/>
      <c r="P3166" s="31"/>
      <c r="Q3166" s="55">
        <f t="shared" si="484"/>
        <v>100</v>
      </c>
      <c r="R3166" s="55">
        <f t="shared" si="485"/>
        <v>100</v>
      </c>
      <c r="S3166" s="55" t="e">
        <f t="shared" si="486"/>
        <v>#DIV/0!</v>
      </c>
      <c r="T3166" s="55" t="e">
        <f t="shared" si="487"/>
        <v>#DIV/0!</v>
      </c>
      <c r="U3166" s="33" t="e">
        <f>M3166/#REF!%</f>
        <v>#REF!</v>
      </c>
    </row>
    <row r="3167" spans="1:21" ht="13.8" hidden="1" x14ac:dyDescent="0.3">
      <c r="A3167" s="77"/>
      <c r="B3167" s="30" t="s">
        <v>247</v>
      </c>
      <c r="C3167" s="37" t="s">
        <v>44</v>
      </c>
      <c r="D3167" s="31"/>
      <c r="E3167" s="131">
        <f t="shared" ref="E3167:E3172" si="488">F3167+G3167</f>
        <v>0</v>
      </c>
      <c r="F3167" s="31"/>
      <c r="G3167" s="31"/>
      <c r="H3167" s="31"/>
      <c r="I3167" s="131">
        <f t="shared" ref="I3167:I3172" si="489">J3167+K3167</f>
        <v>0</v>
      </c>
      <c r="J3167" s="31"/>
      <c r="K3167" s="31"/>
      <c r="L3167" s="31"/>
      <c r="M3167" s="131">
        <f t="shared" ref="M3167:M3172" si="490">N3167+O3167</f>
        <v>0</v>
      </c>
      <c r="N3167" s="31"/>
      <c r="O3167" s="31"/>
      <c r="P3167" s="31"/>
      <c r="Q3167" s="55" t="e">
        <f t="shared" ref="Q3167:Q3172" si="491">M3167/I3167*100</f>
        <v>#DIV/0!</v>
      </c>
      <c r="R3167" s="55" t="e">
        <f t="shared" ref="R3167:R3172" si="492">N3167/J3167*100</f>
        <v>#DIV/0!</v>
      </c>
      <c r="S3167" s="55" t="e">
        <f t="shared" ref="S3167:S3172" si="493">O3167/K3167*100</f>
        <v>#DIV/0!</v>
      </c>
      <c r="T3167" s="55" t="e">
        <f t="shared" ref="T3167:T3172" si="494">P3167/L3167*100</f>
        <v>#DIV/0!</v>
      </c>
      <c r="U3167" s="33" t="e">
        <f>M3167/#REF!%</f>
        <v>#REF!</v>
      </c>
    </row>
    <row r="3168" spans="1:21" ht="13.8" x14ac:dyDescent="0.3">
      <c r="A3168" s="77"/>
      <c r="B3168" s="30" t="s">
        <v>261</v>
      </c>
      <c r="C3168" s="37" t="s">
        <v>46</v>
      </c>
      <c r="D3168" s="31"/>
      <c r="E3168" s="131">
        <f t="shared" si="488"/>
        <v>4.5</v>
      </c>
      <c r="F3168" s="31">
        <v>4.5</v>
      </c>
      <c r="G3168" s="31"/>
      <c r="H3168" s="31"/>
      <c r="I3168" s="131">
        <f t="shared" si="489"/>
        <v>4.5</v>
      </c>
      <c r="J3168" s="31">
        <v>4.5</v>
      </c>
      <c r="K3168" s="31"/>
      <c r="L3168" s="31"/>
      <c r="M3168" s="131">
        <f t="shared" si="490"/>
        <v>4.5</v>
      </c>
      <c r="N3168" s="31">
        <v>4.5</v>
      </c>
      <c r="O3168" s="31"/>
      <c r="P3168" s="31"/>
      <c r="Q3168" s="55">
        <f t="shared" si="491"/>
        <v>100</v>
      </c>
      <c r="R3168" s="55">
        <f t="shared" si="492"/>
        <v>100</v>
      </c>
      <c r="S3168" s="55" t="e">
        <f t="shared" si="493"/>
        <v>#DIV/0!</v>
      </c>
      <c r="T3168" s="55" t="e">
        <f t="shared" si="494"/>
        <v>#DIV/0!</v>
      </c>
      <c r="U3168" s="33" t="e">
        <f>M3168/#REF!%</f>
        <v>#REF!</v>
      </c>
    </row>
    <row r="3169" spans="1:22" ht="27.6" x14ac:dyDescent="0.3">
      <c r="A3169" s="77"/>
      <c r="B3169" s="30" t="s">
        <v>145</v>
      </c>
      <c r="C3169" s="36" t="s">
        <v>9</v>
      </c>
      <c r="D3169" s="31">
        <v>100</v>
      </c>
      <c r="E3169" s="131">
        <f>F3169+G3169</f>
        <v>1266.89904</v>
      </c>
      <c r="F3169" s="31">
        <v>1266.8978099999999</v>
      </c>
      <c r="G3169" s="31">
        <v>1.23E-3</v>
      </c>
      <c r="H3169" s="31"/>
      <c r="I3169" s="131">
        <f t="shared" si="489"/>
        <v>299.62310000000002</v>
      </c>
      <c r="J3169" s="31">
        <v>299.62187</v>
      </c>
      <c r="K3169" s="31">
        <v>1.23E-3</v>
      </c>
      <c r="L3169" s="31"/>
      <c r="M3169" s="131">
        <f t="shared" si="490"/>
        <v>195.14346</v>
      </c>
      <c r="N3169" s="31">
        <v>195.14346</v>
      </c>
      <c r="O3169" s="31"/>
      <c r="P3169" s="31"/>
      <c r="Q3169" s="55">
        <f t="shared" si="491"/>
        <v>65.129644543428057</v>
      </c>
      <c r="R3169" s="55">
        <f t="shared" si="492"/>
        <v>65.129911911970922</v>
      </c>
      <c r="S3169" s="55">
        <f t="shared" si="493"/>
        <v>0</v>
      </c>
      <c r="T3169" s="55" t="e">
        <f t="shared" si="494"/>
        <v>#DIV/0!</v>
      </c>
      <c r="U3169" s="33" t="e">
        <f>M3169/#REF!%</f>
        <v>#REF!</v>
      </c>
    </row>
    <row r="3170" spans="1:22" ht="13.8" hidden="1" x14ac:dyDescent="0.3">
      <c r="A3170" s="77"/>
      <c r="B3170" s="30" t="s">
        <v>146</v>
      </c>
      <c r="C3170" s="42" t="s">
        <v>664</v>
      </c>
      <c r="D3170" s="31"/>
      <c r="E3170" s="93">
        <f t="shared" si="488"/>
        <v>0</v>
      </c>
      <c r="F3170" s="31"/>
      <c r="G3170" s="31"/>
      <c r="H3170" s="31"/>
      <c r="I3170" s="93">
        <f t="shared" si="489"/>
        <v>0</v>
      </c>
      <c r="J3170" s="31"/>
      <c r="K3170" s="31"/>
      <c r="L3170" s="31"/>
      <c r="M3170" s="93">
        <f t="shared" si="490"/>
        <v>0</v>
      </c>
      <c r="N3170" s="31"/>
      <c r="O3170" s="31"/>
      <c r="P3170" s="31"/>
      <c r="Q3170" s="55" t="e">
        <f t="shared" si="491"/>
        <v>#DIV/0!</v>
      </c>
      <c r="R3170" s="55" t="e">
        <f t="shared" si="492"/>
        <v>#DIV/0!</v>
      </c>
      <c r="S3170" s="55" t="e">
        <f t="shared" si="493"/>
        <v>#DIV/0!</v>
      </c>
      <c r="T3170" s="55" t="e">
        <f t="shared" si="494"/>
        <v>#DIV/0!</v>
      </c>
      <c r="U3170" s="33" t="e">
        <f>M3170/#REF!%</f>
        <v>#REF!</v>
      </c>
    </row>
    <row r="3171" spans="1:22" ht="27.6" hidden="1" x14ac:dyDescent="0.3">
      <c r="A3171" s="77"/>
      <c r="B3171" s="30" t="s">
        <v>266</v>
      </c>
      <c r="C3171" s="38" t="s">
        <v>360</v>
      </c>
      <c r="D3171" s="31"/>
      <c r="E3171" s="93">
        <f t="shared" si="488"/>
        <v>0</v>
      </c>
      <c r="F3171" s="31"/>
      <c r="G3171" s="31"/>
      <c r="H3171" s="31"/>
      <c r="I3171" s="93">
        <f t="shared" si="489"/>
        <v>0</v>
      </c>
      <c r="J3171" s="31"/>
      <c r="K3171" s="31"/>
      <c r="L3171" s="31"/>
      <c r="M3171" s="93">
        <f t="shared" si="490"/>
        <v>0</v>
      </c>
      <c r="N3171" s="31"/>
      <c r="O3171" s="31"/>
      <c r="P3171" s="31"/>
      <c r="Q3171" s="55" t="e">
        <f t="shared" si="491"/>
        <v>#DIV/0!</v>
      </c>
      <c r="R3171" s="55" t="e">
        <f t="shared" si="492"/>
        <v>#DIV/0!</v>
      </c>
      <c r="S3171" s="55" t="e">
        <f t="shared" si="493"/>
        <v>#DIV/0!</v>
      </c>
      <c r="T3171" s="55" t="e">
        <f t="shared" si="494"/>
        <v>#DIV/0!</v>
      </c>
      <c r="U3171" s="33" t="e">
        <f>M3171/#REF!%</f>
        <v>#REF!</v>
      </c>
    </row>
    <row r="3172" spans="1:22" ht="27.6" hidden="1" x14ac:dyDescent="0.3">
      <c r="A3172" s="77"/>
      <c r="B3172" s="30" t="s">
        <v>267</v>
      </c>
      <c r="C3172" s="39" t="s">
        <v>361</v>
      </c>
      <c r="D3172" s="31"/>
      <c r="E3172" s="93">
        <f t="shared" si="488"/>
        <v>0</v>
      </c>
      <c r="F3172" s="31"/>
      <c r="G3172" s="31"/>
      <c r="H3172" s="31"/>
      <c r="I3172" s="93">
        <f t="shared" si="489"/>
        <v>0</v>
      </c>
      <c r="J3172" s="31"/>
      <c r="K3172" s="31"/>
      <c r="L3172" s="31"/>
      <c r="M3172" s="93">
        <f t="shared" si="490"/>
        <v>0</v>
      </c>
      <c r="N3172" s="31"/>
      <c r="O3172" s="31"/>
      <c r="P3172" s="31"/>
      <c r="Q3172" s="55" t="e">
        <f t="shared" si="491"/>
        <v>#DIV/0!</v>
      </c>
      <c r="R3172" s="55" t="e">
        <f t="shared" si="492"/>
        <v>#DIV/0!</v>
      </c>
      <c r="S3172" s="55" t="e">
        <f t="shared" si="493"/>
        <v>#DIV/0!</v>
      </c>
      <c r="T3172" s="55" t="e">
        <f t="shared" si="494"/>
        <v>#DIV/0!</v>
      </c>
      <c r="U3172" s="33" t="e">
        <f>M3172/#REF!%</f>
        <v>#REF!</v>
      </c>
    </row>
    <row r="3173" spans="1:22" ht="27.6" hidden="1" x14ac:dyDescent="0.3">
      <c r="A3173" s="77"/>
      <c r="B3173" s="30" t="s">
        <v>268</v>
      </c>
      <c r="C3173" s="39" t="s">
        <v>362</v>
      </c>
      <c r="D3173" s="31"/>
      <c r="E3173" s="93">
        <f t="shared" ref="E3173:E3236" si="495">F3173+G3173</f>
        <v>0</v>
      </c>
      <c r="F3173" s="31"/>
      <c r="G3173" s="31"/>
      <c r="H3173" s="31"/>
      <c r="I3173" s="93">
        <f t="shared" ref="I3173:I3236" si="496">J3173+K3173</f>
        <v>0</v>
      </c>
      <c r="J3173" s="31"/>
      <c r="K3173" s="31"/>
      <c r="L3173" s="31"/>
      <c r="M3173" s="93">
        <f t="shared" ref="M3173:M3236" si="497">N3173+O3173</f>
        <v>0</v>
      </c>
      <c r="N3173" s="31"/>
      <c r="O3173" s="31"/>
      <c r="P3173" s="31"/>
      <c r="Q3173" s="55" t="e">
        <f t="shared" ref="Q3173:Q3190" si="498">M3173/I3173*100</f>
        <v>#DIV/0!</v>
      </c>
      <c r="R3173" s="55" t="e">
        <f t="shared" ref="R3173:R3190" si="499">N3173/J3173*100</f>
        <v>#DIV/0!</v>
      </c>
      <c r="S3173" s="55" t="e">
        <f t="shared" ref="S3173:S3190" si="500">O3173/K3173*100</f>
        <v>#DIV/0!</v>
      </c>
      <c r="T3173" s="55" t="e">
        <f t="shared" ref="T3173:T3190" si="501">P3173/L3173*100</f>
        <v>#DIV/0!</v>
      </c>
      <c r="U3173" s="33" t="e">
        <f>M3173/#REF!%</f>
        <v>#REF!</v>
      </c>
    </row>
    <row r="3174" spans="1:22" ht="27.6" hidden="1" x14ac:dyDescent="0.3">
      <c r="A3174" s="77"/>
      <c r="B3174" s="30" t="s">
        <v>269</v>
      </c>
      <c r="C3174" s="39" t="s">
        <v>363</v>
      </c>
      <c r="D3174" s="31"/>
      <c r="E3174" s="93">
        <f t="shared" si="495"/>
        <v>0</v>
      </c>
      <c r="F3174" s="31"/>
      <c r="G3174" s="31"/>
      <c r="H3174" s="31"/>
      <c r="I3174" s="93">
        <f t="shared" si="496"/>
        <v>0</v>
      </c>
      <c r="J3174" s="31"/>
      <c r="K3174" s="31"/>
      <c r="L3174" s="31"/>
      <c r="M3174" s="93">
        <f t="shared" si="497"/>
        <v>0</v>
      </c>
      <c r="N3174" s="31"/>
      <c r="O3174" s="31"/>
      <c r="P3174" s="31"/>
      <c r="Q3174" s="55" t="e">
        <f t="shared" si="498"/>
        <v>#DIV/0!</v>
      </c>
      <c r="R3174" s="55" t="e">
        <f t="shared" si="499"/>
        <v>#DIV/0!</v>
      </c>
      <c r="S3174" s="55" t="e">
        <f t="shared" si="500"/>
        <v>#DIV/0!</v>
      </c>
      <c r="T3174" s="55" t="e">
        <f t="shared" si="501"/>
        <v>#DIV/0!</v>
      </c>
      <c r="U3174" s="33" t="e">
        <f>M3174/#REF!%</f>
        <v>#REF!</v>
      </c>
    </row>
    <row r="3175" spans="1:22" ht="27.6" hidden="1" x14ac:dyDescent="0.3">
      <c r="A3175" s="77"/>
      <c r="B3175" s="30" t="s">
        <v>270</v>
      </c>
      <c r="C3175" s="39" t="s">
        <v>364</v>
      </c>
      <c r="D3175" s="31"/>
      <c r="E3175" s="93">
        <f t="shared" si="495"/>
        <v>0</v>
      </c>
      <c r="F3175" s="31"/>
      <c r="G3175" s="31"/>
      <c r="H3175" s="31"/>
      <c r="I3175" s="93">
        <f t="shared" si="496"/>
        <v>0</v>
      </c>
      <c r="J3175" s="31"/>
      <c r="K3175" s="31"/>
      <c r="L3175" s="31"/>
      <c r="M3175" s="93">
        <f t="shared" si="497"/>
        <v>0</v>
      </c>
      <c r="N3175" s="31"/>
      <c r="O3175" s="31"/>
      <c r="P3175" s="31"/>
      <c r="Q3175" s="55" t="e">
        <f t="shared" si="498"/>
        <v>#DIV/0!</v>
      </c>
      <c r="R3175" s="55" t="e">
        <f t="shared" si="499"/>
        <v>#DIV/0!</v>
      </c>
      <c r="S3175" s="55" t="e">
        <f t="shared" si="500"/>
        <v>#DIV/0!</v>
      </c>
      <c r="T3175" s="55" t="e">
        <f t="shared" si="501"/>
        <v>#DIV/0!</v>
      </c>
      <c r="U3175" s="33" t="e">
        <f>M3175/#REF!%</f>
        <v>#REF!</v>
      </c>
    </row>
    <row r="3176" spans="1:22" ht="41.4" hidden="1" x14ac:dyDescent="0.3">
      <c r="A3176" s="77"/>
      <c r="B3176" s="30" t="s">
        <v>271</v>
      </c>
      <c r="C3176" s="39" t="s">
        <v>365</v>
      </c>
      <c r="D3176" s="31"/>
      <c r="E3176" s="93">
        <f t="shared" si="495"/>
        <v>0</v>
      </c>
      <c r="F3176" s="31"/>
      <c r="G3176" s="31"/>
      <c r="H3176" s="31"/>
      <c r="I3176" s="93">
        <f t="shared" si="496"/>
        <v>0</v>
      </c>
      <c r="J3176" s="31"/>
      <c r="K3176" s="31"/>
      <c r="L3176" s="31"/>
      <c r="M3176" s="93">
        <f t="shared" si="497"/>
        <v>0</v>
      </c>
      <c r="N3176" s="31"/>
      <c r="O3176" s="31"/>
      <c r="P3176" s="31"/>
      <c r="Q3176" s="55" t="e">
        <f t="shared" si="498"/>
        <v>#DIV/0!</v>
      </c>
      <c r="R3176" s="55" t="e">
        <f t="shared" si="499"/>
        <v>#DIV/0!</v>
      </c>
      <c r="S3176" s="55" t="e">
        <f t="shared" si="500"/>
        <v>#DIV/0!</v>
      </c>
      <c r="T3176" s="55" t="e">
        <f t="shared" si="501"/>
        <v>#DIV/0!</v>
      </c>
      <c r="U3176" s="33" t="e">
        <f>M3176/#REF!%</f>
        <v>#REF!</v>
      </c>
    </row>
    <row r="3177" spans="1:22" ht="27.6" hidden="1" x14ac:dyDescent="0.3">
      <c r="A3177" s="77"/>
      <c r="B3177" s="30" t="s">
        <v>272</v>
      </c>
      <c r="C3177" s="39" t="s">
        <v>366</v>
      </c>
      <c r="D3177" s="31"/>
      <c r="E3177" s="93">
        <f t="shared" si="495"/>
        <v>0</v>
      </c>
      <c r="F3177" s="31"/>
      <c r="G3177" s="31"/>
      <c r="H3177" s="31"/>
      <c r="I3177" s="93">
        <f t="shared" si="496"/>
        <v>0</v>
      </c>
      <c r="J3177" s="31"/>
      <c r="K3177" s="31"/>
      <c r="L3177" s="31"/>
      <c r="M3177" s="93">
        <f t="shared" si="497"/>
        <v>0</v>
      </c>
      <c r="N3177" s="31"/>
      <c r="O3177" s="31"/>
      <c r="P3177" s="31"/>
      <c r="Q3177" s="55" t="e">
        <f t="shared" si="498"/>
        <v>#DIV/0!</v>
      </c>
      <c r="R3177" s="55" t="e">
        <f t="shared" si="499"/>
        <v>#DIV/0!</v>
      </c>
      <c r="S3177" s="55" t="e">
        <f t="shared" si="500"/>
        <v>#DIV/0!</v>
      </c>
      <c r="T3177" s="55" t="e">
        <f t="shared" si="501"/>
        <v>#DIV/0!</v>
      </c>
      <c r="U3177" s="33" t="e">
        <f>M3177/#REF!%</f>
        <v>#REF!</v>
      </c>
    </row>
    <row r="3178" spans="1:22" ht="27.6" hidden="1" x14ac:dyDescent="0.3">
      <c r="A3178" s="77"/>
      <c r="B3178" s="30" t="s">
        <v>273</v>
      </c>
      <c r="C3178" s="39" t="s">
        <v>367</v>
      </c>
      <c r="D3178" s="31"/>
      <c r="E3178" s="93">
        <f t="shared" si="495"/>
        <v>0</v>
      </c>
      <c r="F3178" s="31"/>
      <c r="G3178" s="31"/>
      <c r="H3178" s="31"/>
      <c r="I3178" s="93">
        <f t="shared" si="496"/>
        <v>0</v>
      </c>
      <c r="J3178" s="31"/>
      <c r="K3178" s="31"/>
      <c r="L3178" s="31"/>
      <c r="M3178" s="93">
        <f t="shared" si="497"/>
        <v>0</v>
      </c>
      <c r="N3178" s="31"/>
      <c r="O3178" s="31"/>
      <c r="P3178" s="31"/>
      <c r="Q3178" s="55" t="e">
        <f t="shared" si="498"/>
        <v>#DIV/0!</v>
      </c>
      <c r="R3178" s="55" t="e">
        <f t="shared" si="499"/>
        <v>#DIV/0!</v>
      </c>
      <c r="S3178" s="55" t="e">
        <f t="shared" si="500"/>
        <v>#DIV/0!</v>
      </c>
      <c r="T3178" s="55" t="e">
        <f t="shared" si="501"/>
        <v>#DIV/0!</v>
      </c>
      <c r="U3178" s="33" t="e">
        <f>M3178/#REF!%</f>
        <v>#REF!</v>
      </c>
    </row>
    <row r="3179" spans="1:22" ht="41.4" hidden="1" x14ac:dyDescent="0.3">
      <c r="A3179" s="77"/>
      <c r="B3179" s="30" t="s">
        <v>274</v>
      </c>
      <c r="C3179" s="56" t="s">
        <v>368</v>
      </c>
      <c r="D3179" s="31"/>
      <c r="E3179" s="93">
        <f t="shared" si="495"/>
        <v>0</v>
      </c>
      <c r="F3179" s="31"/>
      <c r="G3179" s="31"/>
      <c r="H3179" s="31"/>
      <c r="I3179" s="93">
        <f t="shared" si="496"/>
        <v>0</v>
      </c>
      <c r="J3179" s="31"/>
      <c r="K3179" s="31"/>
      <c r="L3179" s="31"/>
      <c r="M3179" s="93">
        <f t="shared" si="497"/>
        <v>0</v>
      </c>
      <c r="N3179" s="31"/>
      <c r="O3179" s="31"/>
      <c r="P3179" s="31"/>
      <c r="Q3179" s="55" t="e">
        <f t="shared" si="498"/>
        <v>#DIV/0!</v>
      </c>
      <c r="R3179" s="55" t="e">
        <f t="shared" si="499"/>
        <v>#DIV/0!</v>
      </c>
      <c r="S3179" s="55" t="e">
        <f t="shared" si="500"/>
        <v>#DIV/0!</v>
      </c>
      <c r="T3179" s="55" t="e">
        <f t="shared" si="501"/>
        <v>#DIV/0!</v>
      </c>
      <c r="U3179" s="33" t="e">
        <f>M3179/#REF!%</f>
        <v>#REF!</v>
      </c>
    </row>
    <row r="3180" spans="1:22" ht="27.6" hidden="1" x14ac:dyDescent="0.3">
      <c r="A3180" s="77"/>
      <c r="B3180" s="30" t="s">
        <v>275</v>
      </c>
      <c r="C3180" s="38" t="s">
        <v>369</v>
      </c>
      <c r="D3180" s="31"/>
      <c r="E3180" s="93">
        <f t="shared" si="495"/>
        <v>0</v>
      </c>
      <c r="F3180" s="31"/>
      <c r="G3180" s="31"/>
      <c r="H3180" s="31"/>
      <c r="I3180" s="93">
        <f t="shared" si="496"/>
        <v>0</v>
      </c>
      <c r="J3180" s="31"/>
      <c r="K3180" s="31"/>
      <c r="L3180" s="31"/>
      <c r="M3180" s="93">
        <f t="shared" si="497"/>
        <v>0</v>
      </c>
      <c r="N3180" s="31"/>
      <c r="O3180" s="31"/>
      <c r="P3180" s="31"/>
      <c r="Q3180" s="55" t="e">
        <f t="shared" si="498"/>
        <v>#DIV/0!</v>
      </c>
      <c r="R3180" s="55" t="e">
        <f t="shared" si="499"/>
        <v>#DIV/0!</v>
      </c>
      <c r="S3180" s="55" t="e">
        <f t="shared" si="500"/>
        <v>#DIV/0!</v>
      </c>
      <c r="T3180" s="55" t="e">
        <f t="shared" si="501"/>
        <v>#DIV/0!</v>
      </c>
      <c r="U3180" s="33" t="e">
        <f>M3180/#REF!%</f>
        <v>#REF!</v>
      </c>
    </row>
    <row r="3181" spans="1:22" ht="27.6" hidden="1" x14ac:dyDescent="0.3">
      <c r="A3181" s="77"/>
      <c r="B3181" s="30" t="s">
        <v>276</v>
      </c>
      <c r="C3181" s="39" t="s">
        <v>370</v>
      </c>
      <c r="D3181" s="31"/>
      <c r="E3181" s="93">
        <f t="shared" si="495"/>
        <v>0</v>
      </c>
      <c r="F3181" s="31"/>
      <c r="G3181" s="31"/>
      <c r="H3181" s="31"/>
      <c r="I3181" s="93">
        <f t="shared" si="496"/>
        <v>0</v>
      </c>
      <c r="J3181" s="31"/>
      <c r="K3181" s="31"/>
      <c r="L3181" s="31"/>
      <c r="M3181" s="93">
        <f t="shared" si="497"/>
        <v>0</v>
      </c>
      <c r="N3181" s="31"/>
      <c r="O3181" s="31"/>
      <c r="P3181" s="31"/>
      <c r="Q3181" s="55" t="e">
        <f t="shared" si="498"/>
        <v>#DIV/0!</v>
      </c>
      <c r="R3181" s="55" t="e">
        <f t="shared" si="499"/>
        <v>#DIV/0!</v>
      </c>
      <c r="S3181" s="55" t="e">
        <f t="shared" si="500"/>
        <v>#DIV/0!</v>
      </c>
      <c r="T3181" s="55" t="e">
        <f t="shared" si="501"/>
        <v>#DIV/0!</v>
      </c>
      <c r="U3181" s="33" t="e">
        <f>M3181/#REF!%</f>
        <v>#REF!</v>
      </c>
    </row>
    <row r="3182" spans="1:22" ht="33.75" customHeight="1" x14ac:dyDescent="0.3">
      <c r="A3182" s="77" t="s">
        <v>835</v>
      </c>
      <c r="B3182" s="30"/>
      <c r="C3182" s="47" t="s">
        <v>577</v>
      </c>
      <c r="D3182" s="94">
        <f>D3189+D3668+D3689+D3719+D3723+D3727+D3731+D3734+D3737</f>
        <v>1901.6</v>
      </c>
      <c r="E3182" s="93">
        <f t="shared" si="495"/>
        <v>1941.0029999999999</v>
      </c>
      <c r="F3182" s="94">
        <f t="shared" ref="F3182:H3183" si="502">F3189+F3668+F3689+F3719+F3723+F3727+F3731+F3734+F3737</f>
        <v>1941.0029999999999</v>
      </c>
      <c r="G3182" s="94">
        <f t="shared" si="502"/>
        <v>0</v>
      </c>
      <c r="H3182" s="94">
        <f t="shared" si="502"/>
        <v>0</v>
      </c>
      <c r="I3182" s="93">
        <f t="shared" si="496"/>
        <v>997.93899999999996</v>
      </c>
      <c r="J3182" s="94">
        <f t="shared" ref="J3182:L3183" si="503">J3189+J3668+J3689+J3719+J3723+J3727+J3731+J3734+J3737</f>
        <v>997.93899999999996</v>
      </c>
      <c r="K3182" s="94">
        <f t="shared" si="503"/>
        <v>0</v>
      </c>
      <c r="L3182" s="94">
        <f t="shared" si="503"/>
        <v>0</v>
      </c>
      <c r="M3182" s="93">
        <f t="shared" si="497"/>
        <v>891.93610999999999</v>
      </c>
      <c r="N3182" s="94">
        <f t="shared" ref="N3182:P3183" si="504">N3189+N3668+N3689+N3719+N3723+N3727+N3731+N3734+N3737</f>
        <v>891.93610999999999</v>
      </c>
      <c r="O3182" s="94">
        <f t="shared" si="504"/>
        <v>0</v>
      </c>
      <c r="P3182" s="94">
        <f t="shared" si="504"/>
        <v>0</v>
      </c>
      <c r="Q3182" s="55">
        <f t="shared" si="498"/>
        <v>89.377818684308366</v>
      </c>
      <c r="R3182" s="55">
        <f t="shared" si="499"/>
        <v>89.377818684308366</v>
      </c>
      <c r="S3182" s="55" t="e">
        <f t="shared" si="500"/>
        <v>#DIV/0!</v>
      </c>
      <c r="T3182" s="55" t="e">
        <f t="shared" si="501"/>
        <v>#DIV/0!</v>
      </c>
      <c r="U3182" s="33" t="e">
        <f>M3182/#REF!%</f>
        <v>#REF!</v>
      </c>
      <c r="V3182" s="19"/>
    </row>
    <row r="3183" spans="1:22" ht="13.8" x14ac:dyDescent="0.3">
      <c r="A3183" s="77"/>
      <c r="B3183" s="30" t="s">
        <v>61</v>
      </c>
      <c r="C3183" s="36" t="s">
        <v>7</v>
      </c>
      <c r="D3183" s="31">
        <f>D3190+D3669+D3690+D3720+D3724+D3728+D3732+D3735+D3738</f>
        <v>1901.6</v>
      </c>
      <c r="E3183" s="131">
        <f t="shared" si="495"/>
        <v>1939.7149999999999</v>
      </c>
      <c r="F3183" s="31">
        <f t="shared" si="502"/>
        <v>1939.7149999999999</v>
      </c>
      <c r="G3183" s="31">
        <f t="shared" si="502"/>
        <v>0</v>
      </c>
      <c r="H3183" s="31">
        <f t="shared" si="502"/>
        <v>0</v>
      </c>
      <c r="I3183" s="131">
        <f t="shared" si="496"/>
        <v>996.65099999999995</v>
      </c>
      <c r="J3183" s="31">
        <f t="shared" si="503"/>
        <v>996.65099999999995</v>
      </c>
      <c r="K3183" s="31">
        <f t="shared" si="503"/>
        <v>0</v>
      </c>
      <c r="L3183" s="31">
        <f t="shared" si="503"/>
        <v>0</v>
      </c>
      <c r="M3183" s="131">
        <f t="shared" si="497"/>
        <v>890.64810999999997</v>
      </c>
      <c r="N3183" s="31">
        <f t="shared" si="504"/>
        <v>890.64810999999997</v>
      </c>
      <c r="O3183" s="31">
        <f t="shared" si="504"/>
        <v>0</v>
      </c>
      <c r="P3183" s="31">
        <f t="shared" si="504"/>
        <v>0</v>
      </c>
      <c r="Q3183" s="55">
        <f t="shared" si="498"/>
        <v>89.364091341904043</v>
      </c>
      <c r="R3183" s="55">
        <f t="shared" si="499"/>
        <v>89.364091341904043</v>
      </c>
      <c r="S3183" s="55" t="e">
        <f t="shared" si="500"/>
        <v>#DIV/0!</v>
      </c>
      <c r="T3183" s="55" t="e">
        <f t="shared" si="501"/>
        <v>#DIV/0!</v>
      </c>
      <c r="U3183" s="33" t="e">
        <f>M3183/#REF!%</f>
        <v>#REF!</v>
      </c>
    </row>
    <row r="3184" spans="1:22" ht="24" customHeight="1" x14ac:dyDescent="0.3">
      <c r="A3184" s="77"/>
      <c r="B3184" s="30" t="s">
        <v>202</v>
      </c>
      <c r="C3184" s="37" t="s">
        <v>36</v>
      </c>
      <c r="D3184" s="31">
        <f>D3670+D3691</f>
        <v>40</v>
      </c>
      <c r="E3184" s="131">
        <f t="shared" si="495"/>
        <v>60.231000000000002</v>
      </c>
      <c r="F3184" s="31">
        <f>F3670+F3691+F3729+F3242</f>
        <v>60.231000000000002</v>
      </c>
      <c r="G3184" s="31">
        <f>G3670+G3691+G3729+G3242</f>
        <v>0</v>
      </c>
      <c r="H3184" s="31">
        <f>H3670+H3691+H3729+H3242</f>
        <v>0</v>
      </c>
      <c r="I3184" s="131">
        <f t="shared" si="496"/>
        <v>27.771000000000001</v>
      </c>
      <c r="J3184" s="31">
        <f>J3670+J3691+J3729+J3242</f>
        <v>27.771000000000001</v>
      </c>
      <c r="K3184" s="31">
        <f>K3670+K3691+K3729+K3242</f>
        <v>0</v>
      </c>
      <c r="L3184" s="31">
        <f>L3670+L3691+L3729+L3242</f>
        <v>0</v>
      </c>
      <c r="M3184" s="131">
        <f t="shared" si="497"/>
        <v>19.998799999999999</v>
      </c>
      <c r="N3184" s="31">
        <f>N3670+N3691+N3729+N3242</f>
        <v>19.998799999999999</v>
      </c>
      <c r="O3184" s="31">
        <f>O3670+O3691+O3729+O3242</f>
        <v>0</v>
      </c>
      <c r="P3184" s="31">
        <f>P3670+P3691+P3729+P3242</f>
        <v>0</v>
      </c>
      <c r="Q3184" s="55">
        <f t="shared" si="498"/>
        <v>72.01325123330092</v>
      </c>
      <c r="R3184" s="55">
        <f t="shared" si="499"/>
        <v>72.01325123330092</v>
      </c>
      <c r="S3184" s="55" t="e">
        <f t="shared" si="500"/>
        <v>#DIV/0!</v>
      </c>
      <c r="T3184" s="55" t="e">
        <f t="shared" si="501"/>
        <v>#DIV/0!</v>
      </c>
      <c r="U3184" s="33" t="e">
        <f>M3184/#REF!%</f>
        <v>#REF!</v>
      </c>
    </row>
    <row r="3185" spans="1:21" ht="13.8" x14ac:dyDescent="0.3">
      <c r="A3185" s="77"/>
      <c r="B3185" s="30" t="s">
        <v>247</v>
      </c>
      <c r="C3185" s="37" t="s">
        <v>44</v>
      </c>
      <c r="D3185" s="31">
        <f>D3725+D3733</f>
        <v>320.40000000000003</v>
      </c>
      <c r="E3185" s="131">
        <f t="shared" si="495"/>
        <v>338.51499999999999</v>
      </c>
      <c r="F3185" s="31">
        <f>F3725+F3733</f>
        <v>338.51499999999999</v>
      </c>
      <c r="G3185" s="31">
        <f>G3725+G3733</f>
        <v>0</v>
      </c>
      <c r="H3185" s="31">
        <f>H3725+H3733</f>
        <v>0</v>
      </c>
      <c r="I3185" s="131">
        <f t="shared" si="496"/>
        <v>181.71199999999999</v>
      </c>
      <c r="J3185" s="31">
        <f>J3725+J3733</f>
        <v>181.71199999999999</v>
      </c>
      <c r="K3185" s="31">
        <f>K3725+K3733</f>
        <v>0</v>
      </c>
      <c r="L3185" s="31">
        <f>L3725+L3733</f>
        <v>0</v>
      </c>
      <c r="M3185" s="131">
        <f t="shared" si="497"/>
        <v>157.33464000000001</v>
      </c>
      <c r="N3185" s="31">
        <f>N3725+N3733</f>
        <v>157.33464000000001</v>
      </c>
      <c r="O3185" s="31">
        <f>O3725+O3733</f>
        <v>0</v>
      </c>
      <c r="P3185" s="31">
        <f>P3725+P3733</f>
        <v>0</v>
      </c>
      <c r="Q3185" s="55">
        <f t="shared" si="498"/>
        <v>86.584617416571291</v>
      </c>
      <c r="R3185" s="55">
        <f t="shared" si="499"/>
        <v>86.584617416571291</v>
      </c>
      <c r="S3185" s="55" t="e">
        <f t="shared" si="500"/>
        <v>#DIV/0!</v>
      </c>
      <c r="T3185" s="55" t="e">
        <f t="shared" si="501"/>
        <v>#DIV/0!</v>
      </c>
      <c r="U3185" s="33" t="e">
        <f>M3185/#REF!%</f>
        <v>#REF!</v>
      </c>
    </row>
    <row r="3186" spans="1:21" ht="27.6" x14ac:dyDescent="0.3">
      <c r="A3186" s="77"/>
      <c r="B3186" s="30" t="s">
        <v>251</v>
      </c>
      <c r="C3186" s="37" t="s">
        <v>45</v>
      </c>
      <c r="D3186" s="31">
        <f>+D3243+D3671+D3692+D3721+D3730</f>
        <v>1471.3999999999999</v>
      </c>
      <c r="E3186" s="131">
        <f t="shared" si="495"/>
        <v>1433.6579999999999</v>
      </c>
      <c r="F3186" s="31">
        <f>+F3243+F3671+F3692+F3721+F3730</f>
        <v>1433.6579999999999</v>
      </c>
      <c r="G3186" s="31">
        <f>+G3243+G3671+G3692+G3721+G3730</f>
        <v>0</v>
      </c>
      <c r="H3186" s="31">
        <f>+H3243+H3671+H3692+H3721+H3730</f>
        <v>0</v>
      </c>
      <c r="I3186" s="131">
        <f t="shared" si="496"/>
        <v>725.45700000000011</v>
      </c>
      <c r="J3186" s="31">
        <f>+J3243+J3671+J3692+J3721+J3730</f>
        <v>725.45700000000011</v>
      </c>
      <c r="K3186" s="31">
        <f>+K3243+K3671+K3692+K3721+K3730</f>
        <v>0</v>
      </c>
      <c r="L3186" s="31">
        <f>+L3243+L3671+L3692+L3721+L3730</f>
        <v>0</v>
      </c>
      <c r="M3186" s="131">
        <f t="shared" si="497"/>
        <v>657.69695999999999</v>
      </c>
      <c r="N3186" s="31">
        <f>+N3243+N3671+N3692+N3721+N3730</f>
        <v>657.69695999999999</v>
      </c>
      <c r="O3186" s="31">
        <f>+O3243+O3671+O3692+O3721+O3730</f>
        <v>0</v>
      </c>
      <c r="P3186" s="31">
        <f>+P3243+P3671+P3692+P3721+P3730</f>
        <v>0</v>
      </c>
      <c r="Q3186" s="55">
        <f t="shared" si="498"/>
        <v>90.659675211625213</v>
      </c>
      <c r="R3186" s="55">
        <f t="shared" si="499"/>
        <v>90.659675211625213</v>
      </c>
      <c r="S3186" s="55" t="e">
        <f t="shared" si="500"/>
        <v>#DIV/0!</v>
      </c>
      <c r="T3186" s="55" t="e">
        <f t="shared" si="501"/>
        <v>#DIV/0!</v>
      </c>
      <c r="U3186" s="33" t="e">
        <f>M3186/#REF!%</f>
        <v>#REF!</v>
      </c>
    </row>
    <row r="3187" spans="1:21" ht="13.8" x14ac:dyDescent="0.3">
      <c r="A3187" s="77"/>
      <c r="B3187" s="30" t="s">
        <v>261</v>
      </c>
      <c r="C3187" s="37" t="s">
        <v>46</v>
      </c>
      <c r="D3187" s="31">
        <f>D3253+D3672+D3693+D3722+D3736+D3739</f>
        <v>69.8</v>
      </c>
      <c r="E3187" s="131">
        <f t="shared" si="495"/>
        <v>107.31099999999999</v>
      </c>
      <c r="F3187" s="31">
        <f>F3253+F3672+F3693+F3722+F3736+F3739</f>
        <v>107.31099999999999</v>
      </c>
      <c r="G3187" s="31">
        <f>G3253+G3672+G3693+G3722+G3736+G3739</f>
        <v>0</v>
      </c>
      <c r="H3187" s="31">
        <f>H3253+H3672+H3693+H3722+H3736+H3739</f>
        <v>0</v>
      </c>
      <c r="I3187" s="131">
        <f t="shared" si="496"/>
        <v>61.710999999999991</v>
      </c>
      <c r="J3187" s="31">
        <f>J3253+J3672+J3693+J3722+J3736+J3739</f>
        <v>61.710999999999991</v>
      </c>
      <c r="K3187" s="31">
        <f>K3253+K3672+K3693+K3722+K3736+K3739</f>
        <v>0</v>
      </c>
      <c r="L3187" s="31">
        <f>L3253+L3672+L3693+L3722+L3736+L3739</f>
        <v>0</v>
      </c>
      <c r="M3187" s="131">
        <f t="shared" si="497"/>
        <v>55.617710000000002</v>
      </c>
      <c r="N3187" s="31">
        <f>N3253+N3672+N3693+N3722+N3736+N3739</f>
        <v>55.617710000000002</v>
      </c>
      <c r="O3187" s="31">
        <f>O3253+O3672+O3693+O3722+O3736+O3739</f>
        <v>0</v>
      </c>
      <c r="P3187" s="31">
        <f>P3253+P3672+P3693+P3722+P3736+P3739</f>
        <v>0</v>
      </c>
      <c r="Q3187" s="55">
        <f t="shared" si="498"/>
        <v>90.126087731522759</v>
      </c>
      <c r="R3187" s="55">
        <f t="shared" si="499"/>
        <v>90.126087731522759</v>
      </c>
      <c r="S3187" s="55" t="e">
        <f t="shared" si="500"/>
        <v>#DIV/0!</v>
      </c>
      <c r="T3187" s="55" t="e">
        <f t="shared" si="501"/>
        <v>#DIV/0!</v>
      </c>
      <c r="U3187" s="33" t="e">
        <f>M3187/#REF!%</f>
        <v>#REF!</v>
      </c>
    </row>
    <row r="3188" spans="1:21" ht="27.6" x14ac:dyDescent="0.3">
      <c r="A3188" s="77"/>
      <c r="B3188" s="30" t="s">
        <v>145</v>
      </c>
      <c r="C3188" s="36" t="s">
        <v>9</v>
      </c>
      <c r="D3188" s="31">
        <f>D3726</f>
        <v>0</v>
      </c>
      <c r="E3188" s="131">
        <f t="shared" si="495"/>
        <v>1.288</v>
      </c>
      <c r="F3188" s="31">
        <f>F3726+F3258+F3673</f>
        <v>1.288</v>
      </c>
      <c r="G3188" s="31">
        <f>G3726+G3258+G3673</f>
        <v>0</v>
      </c>
      <c r="H3188" s="31">
        <f>H3726+H3258+H3673</f>
        <v>0</v>
      </c>
      <c r="I3188" s="131">
        <f t="shared" si="496"/>
        <v>1.288</v>
      </c>
      <c r="J3188" s="31">
        <f>J3726+J3258+J3673</f>
        <v>1.288</v>
      </c>
      <c r="K3188" s="31">
        <f>K3726+K3258+K3673</f>
        <v>0</v>
      </c>
      <c r="L3188" s="31">
        <f>L3726+L3258+L3673</f>
        <v>0</v>
      </c>
      <c r="M3188" s="131">
        <f t="shared" si="497"/>
        <v>1.288</v>
      </c>
      <c r="N3188" s="31">
        <f>N3726+N3258+N3673</f>
        <v>1.288</v>
      </c>
      <c r="O3188" s="31">
        <f>O3726+O3258+O3673</f>
        <v>0</v>
      </c>
      <c r="P3188" s="31">
        <f>P3726+P3258+P3673</f>
        <v>0</v>
      </c>
      <c r="Q3188" s="55">
        <f t="shared" si="498"/>
        <v>100</v>
      </c>
      <c r="R3188" s="55">
        <f t="shared" si="499"/>
        <v>100</v>
      </c>
      <c r="S3188" s="55" t="e">
        <f t="shared" si="500"/>
        <v>#DIV/0!</v>
      </c>
      <c r="T3188" s="55" t="e">
        <f t="shared" si="501"/>
        <v>#DIV/0!</v>
      </c>
      <c r="U3188" s="33" t="e">
        <f>M3188/#REF!%</f>
        <v>#REF!</v>
      </c>
    </row>
    <row r="3189" spans="1:21" ht="38.25" customHeight="1" x14ac:dyDescent="0.3">
      <c r="A3189" s="77" t="s">
        <v>836</v>
      </c>
      <c r="B3189" s="30"/>
      <c r="C3189" s="126" t="s">
        <v>774</v>
      </c>
      <c r="D3189" s="91">
        <f>D3271+D3341+D3422+D3503+D3587+D3644+D3653+D3659+D3665</f>
        <v>248.6</v>
      </c>
      <c r="E3189" s="93">
        <f t="shared" si="495"/>
        <v>248.6</v>
      </c>
      <c r="F3189" s="91">
        <f>F3190+F3258</f>
        <v>248.6</v>
      </c>
      <c r="G3189" s="91">
        <f>G3190+G3258</f>
        <v>0</v>
      </c>
      <c r="H3189" s="91">
        <f>H3190+H3258</f>
        <v>0</v>
      </c>
      <c r="I3189" s="93">
        <f t="shared" si="496"/>
        <v>146.1</v>
      </c>
      <c r="J3189" s="91">
        <f>J3190+J3258</f>
        <v>146.1</v>
      </c>
      <c r="K3189" s="91">
        <f>K3190+K3258</f>
        <v>0</v>
      </c>
      <c r="L3189" s="91">
        <f>L3190+L3258</f>
        <v>0</v>
      </c>
      <c r="M3189" s="93">
        <f t="shared" si="497"/>
        <v>124.56151999999999</v>
      </c>
      <c r="N3189" s="91">
        <f>N3190+N3258</f>
        <v>124.56151999999999</v>
      </c>
      <c r="O3189" s="91">
        <f>O3190+O3258</f>
        <v>0</v>
      </c>
      <c r="P3189" s="91">
        <f>P3190+P3258</f>
        <v>0</v>
      </c>
      <c r="Q3189" s="55">
        <f t="shared" si="498"/>
        <v>85.25771389459274</v>
      </c>
      <c r="R3189" s="55">
        <f t="shared" si="499"/>
        <v>85.25771389459274</v>
      </c>
      <c r="S3189" s="55" t="e">
        <f t="shared" si="500"/>
        <v>#DIV/0!</v>
      </c>
      <c r="T3189" s="55" t="e">
        <f t="shared" si="501"/>
        <v>#DIV/0!</v>
      </c>
      <c r="U3189" s="33" t="e">
        <f>M3189/#REF!%</f>
        <v>#REF!</v>
      </c>
    </row>
    <row r="3190" spans="1:21" ht="13.8" x14ac:dyDescent="0.3">
      <c r="A3190" s="77"/>
      <c r="B3190" s="30" t="s">
        <v>61</v>
      </c>
      <c r="C3190" s="36" t="s">
        <v>7</v>
      </c>
      <c r="D3190" s="21">
        <f>D3272+D3342+D3423+D3504+D3588+D3645+D3654+D3660+D3666</f>
        <v>248.6</v>
      </c>
      <c r="E3190" s="93">
        <f t="shared" si="495"/>
        <v>248.6</v>
      </c>
      <c r="F3190" s="21">
        <f>F3242+F3243+F3253</f>
        <v>248.6</v>
      </c>
      <c r="G3190" s="21">
        <f>G3242+G3243+G3253</f>
        <v>0</v>
      </c>
      <c r="H3190" s="21">
        <f>H3242+H3243+H3253</f>
        <v>0</v>
      </c>
      <c r="I3190" s="93">
        <f t="shared" si="496"/>
        <v>146.1</v>
      </c>
      <c r="J3190" s="21">
        <f>J3242+J3243+J3253</f>
        <v>146.1</v>
      </c>
      <c r="K3190" s="21">
        <f>K3242+K3243+K3253</f>
        <v>0</v>
      </c>
      <c r="L3190" s="21">
        <f>L3242+L3243+L3253</f>
        <v>0</v>
      </c>
      <c r="M3190" s="93">
        <f t="shared" si="497"/>
        <v>124.56151999999999</v>
      </c>
      <c r="N3190" s="21">
        <f>N3242+N3243+N3253</f>
        <v>124.56151999999999</v>
      </c>
      <c r="O3190" s="21">
        <f>O3242+O3243+O3253</f>
        <v>0</v>
      </c>
      <c r="P3190" s="21">
        <f>P3242+P3243+P3253</f>
        <v>0</v>
      </c>
      <c r="Q3190" s="55">
        <f t="shared" si="498"/>
        <v>85.25771389459274</v>
      </c>
      <c r="R3190" s="55">
        <f t="shared" si="499"/>
        <v>85.25771389459274</v>
      </c>
      <c r="S3190" s="55" t="e">
        <f t="shared" si="500"/>
        <v>#DIV/0!</v>
      </c>
      <c r="T3190" s="55" t="e">
        <f t="shared" si="501"/>
        <v>#DIV/0!</v>
      </c>
      <c r="U3190" s="33" t="e">
        <f>M3190/#REF!%</f>
        <v>#REF!</v>
      </c>
    </row>
    <row r="3191" spans="1:21" ht="13.8" hidden="1" x14ac:dyDescent="0.3">
      <c r="A3191" s="77"/>
      <c r="B3191" s="30" t="s">
        <v>197</v>
      </c>
      <c r="C3191" s="37" t="s">
        <v>171</v>
      </c>
      <c r="D3191" s="31"/>
      <c r="E3191" s="93">
        <f t="shared" si="495"/>
        <v>0</v>
      </c>
      <c r="F3191" s="31"/>
      <c r="G3191" s="31"/>
      <c r="H3191" s="31"/>
      <c r="I3191" s="93">
        <f t="shared" si="496"/>
        <v>0</v>
      </c>
      <c r="J3191" s="31"/>
      <c r="K3191" s="31"/>
      <c r="L3191" s="31"/>
      <c r="M3191" s="93">
        <f t="shared" si="497"/>
        <v>0</v>
      </c>
      <c r="N3191" s="31"/>
      <c r="O3191" s="31"/>
      <c r="P3191" s="31"/>
      <c r="Q3191" s="55" t="e">
        <f t="shared" ref="Q3191:Q3242" si="505">M3191/I3191*100</f>
        <v>#DIV/0!</v>
      </c>
      <c r="R3191" s="55" t="e">
        <f t="shared" ref="R3191:R3242" si="506">N3191/J3191*100</f>
        <v>#DIV/0!</v>
      </c>
      <c r="S3191" s="55" t="e">
        <f t="shared" ref="S3191:S3242" si="507">O3191/K3191*100</f>
        <v>#DIV/0!</v>
      </c>
      <c r="T3191" s="55" t="e">
        <f t="shared" ref="T3191:T3242" si="508">P3191/L3191*100</f>
        <v>#DIV/0!</v>
      </c>
      <c r="U3191" s="33" t="e">
        <f>M3191/#REF!%</f>
        <v>#REF!</v>
      </c>
    </row>
    <row r="3192" spans="1:21" ht="13.8" hidden="1" x14ac:dyDescent="0.3">
      <c r="A3192" s="77"/>
      <c r="B3192" s="30" t="s">
        <v>198</v>
      </c>
      <c r="C3192" s="38" t="s">
        <v>172</v>
      </c>
      <c r="D3192" s="31"/>
      <c r="E3192" s="93">
        <f t="shared" si="495"/>
        <v>0</v>
      </c>
      <c r="F3192" s="31"/>
      <c r="G3192" s="31"/>
      <c r="H3192" s="31"/>
      <c r="I3192" s="93">
        <f t="shared" si="496"/>
        <v>0</v>
      </c>
      <c r="J3192" s="31"/>
      <c r="K3192" s="31"/>
      <c r="L3192" s="31"/>
      <c r="M3192" s="93">
        <f t="shared" si="497"/>
        <v>0</v>
      </c>
      <c r="N3192" s="31"/>
      <c r="O3192" s="31"/>
      <c r="P3192" s="31"/>
      <c r="Q3192" s="55" t="e">
        <f t="shared" si="505"/>
        <v>#DIV/0!</v>
      </c>
      <c r="R3192" s="55" t="e">
        <f t="shared" si="506"/>
        <v>#DIV/0!</v>
      </c>
      <c r="S3192" s="55" t="e">
        <f t="shared" si="507"/>
        <v>#DIV/0!</v>
      </c>
      <c r="T3192" s="55" t="e">
        <f t="shared" si="508"/>
        <v>#DIV/0!</v>
      </c>
      <c r="U3192" s="33" t="e">
        <f>M3192/#REF!%</f>
        <v>#REF!</v>
      </c>
    </row>
    <row r="3193" spans="1:21" ht="27.6" hidden="1" x14ac:dyDescent="0.3">
      <c r="A3193" s="77"/>
      <c r="B3193" s="30" t="s">
        <v>199</v>
      </c>
      <c r="C3193" s="39" t="s">
        <v>173</v>
      </c>
      <c r="D3193" s="31"/>
      <c r="E3193" s="93">
        <f t="shared" si="495"/>
        <v>0</v>
      </c>
      <c r="F3193" s="31"/>
      <c r="G3193" s="31"/>
      <c r="H3193" s="31"/>
      <c r="I3193" s="93">
        <f t="shared" si="496"/>
        <v>0</v>
      </c>
      <c r="J3193" s="31"/>
      <c r="K3193" s="31"/>
      <c r="L3193" s="31"/>
      <c r="M3193" s="93">
        <f t="shared" si="497"/>
        <v>0</v>
      </c>
      <c r="N3193" s="31"/>
      <c r="O3193" s="31"/>
      <c r="P3193" s="31"/>
      <c r="Q3193" s="55" t="e">
        <f t="shared" si="505"/>
        <v>#DIV/0!</v>
      </c>
      <c r="R3193" s="55" t="e">
        <f t="shared" si="506"/>
        <v>#DIV/0!</v>
      </c>
      <c r="S3193" s="55" t="e">
        <f t="shared" si="507"/>
        <v>#DIV/0!</v>
      </c>
      <c r="T3193" s="55" t="e">
        <f t="shared" si="508"/>
        <v>#DIV/0!</v>
      </c>
      <c r="U3193" s="33" t="e">
        <f>M3193/#REF!%</f>
        <v>#REF!</v>
      </c>
    </row>
    <row r="3194" spans="1:21" ht="27.6" hidden="1" x14ac:dyDescent="0.3">
      <c r="A3194" s="77"/>
      <c r="B3194" s="30" t="s">
        <v>200</v>
      </c>
      <c r="C3194" s="39" t="s">
        <v>174</v>
      </c>
      <c r="D3194" s="31"/>
      <c r="E3194" s="93">
        <f t="shared" si="495"/>
        <v>0</v>
      </c>
      <c r="F3194" s="31"/>
      <c r="G3194" s="31"/>
      <c r="H3194" s="31"/>
      <c r="I3194" s="93">
        <f t="shared" si="496"/>
        <v>0</v>
      </c>
      <c r="J3194" s="31"/>
      <c r="K3194" s="31"/>
      <c r="L3194" s="31"/>
      <c r="M3194" s="93">
        <f t="shared" si="497"/>
        <v>0</v>
      </c>
      <c r="N3194" s="31"/>
      <c r="O3194" s="31"/>
      <c r="P3194" s="31"/>
      <c r="Q3194" s="55" t="e">
        <f t="shared" si="505"/>
        <v>#DIV/0!</v>
      </c>
      <c r="R3194" s="55" t="e">
        <f t="shared" si="506"/>
        <v>#DIV/0!</v>
      </c>
      <c r="S3194" s="55" t="e">
        <f t="shared" si="507"/>
        <v>#DIV/0!</v>
      </c>
      <c r="T3194" s="55" t="e">
        <f t="shared" si="508"/>
        <v>#DIV/0!</v>
      </c>
      <c r="U3194" s="33" t="e">
        <f>M3194/#REF!%</f>
        <v>#REF!</v>
      </c>
    </row>
    <row r="3195" spans="1:21" ht="13.8" hidden="1" x14ac:dyDescent="0.3">
      <c r="A3195" s="77"/>
      <c r="B3195" s="30" t="s">
        <v>201</v>
      </c>
      <c r="C3195" s="38" t="s">
        <v>175</v>
      </c>
      <c r="D3195" s="31"/>
      <c r="E3195" s="93">
        <f t="shared" si="495"/>
        <v>0</v>
      </c>
      <c r="F3195" s="31"/>
      <c r="G3195" s="31"/>
      <c r="H3195" s="31"/>
      <c r="I3195" s="93">
        <f t="shared" si="496"/>
        <v>0</v>
      </c>
      <c r="J3195" s="31"/>
      <c r="K3195" s="31"/>
      <c r="L3195" s="31"/>
      <c r="M3195" s="93">
        <f t="shared" si="497"/>
        <v>0</v>
      </c>
      <c r="N3195" s="31"/>
      <c r="O3195" s="31"/>
      <c r="P3195" s="31"/>
      <c r="Q3195" s="55" t="e">
        <f t="shared" si="505"/>
        <v>#DIV/0!</v>
      </c>
      <c r="R3195" s="55" t="e">
        <f t="shared" si="506"/>
        <v>#DIV/0!</v>
      </c>
      <c r="S3195" s="55" t="e">
        <f t="shared" si="507"/>
        <v>#DIV/0!</v>
      </c>
      <c r="T3195" s="55" t="e">
        <f t="shared" si="508"/>
        <v>#DIV/0!</v>
      </c>
      <c r="U3195" s="33" t="e">
        <f>M3195/#REF!%</f>
        <v>#REF!</v>
      </c>
    </row>
    <row r="3196" spans="1:21" ht="13.8" hidden="1" x14ac:dyDescent="0.3">
      <c r="A3196" s="77"/>
      <c r="B3196" s="30" t="s">
        <v>202</v>
      </c>
      <c r="C3196" s="37" t="s">
        <v>176</v>
      </c>
      <c r="D3196" s="31"/>
      <c r="E3196" s="93">
        <f t="shared" si="495"/>
        <v>0</v>
      </c>
      <c r="F3196" s="31"/>
      <c r="G3196" s="31"/>
      <c r="H3196" s="31"/>
      <c r="I3196" s="93">
        <f t="shared" si="496"/>
        <v>0</v>
      </c>
      <c r="J3196" s="31"/>
      <c r="K3196" s="31"/>
      <c r="L3196" s="31"/>
      <c r="M3196" s="93">
        <f t="shared" si="497"/>
        <v>0</v>
      </c>
      <c r="N3196" s="31"/>
      <c r="O3196" s="31"/>
      <c r="P3196" s="31"/>
      <c r="Q3196" s="55" t="e">
        <f t="shared" si="505"/>
        <v>#DIV/0!</v>
      </c>
      <c r="R3196" s="55" t="e">
        <f t="shared" si="506"/>
        <v>#DIV/0!</v>
      </c>
      <c r="S3196" s="55" t="e">
        <f t="shared" si="507"/>
        <v>#DIV/0!</v>
      </c>
      <c r="T3196" s="55" t="e">
        <f t="shared" si="508"/>
        <v>#DIV/0!</v>
      </c>
      <c r="U3196" s="33" t="e">
        <f>M3196/#REF!%</f>
        <v>#REF!</v>
      </c>
    </row>
    <row r="3197" spans="1:21" ht="41.4" hidden="1" x14ac:dyDescent="0.3">
      <c r="A3197" s="77"/>
      <c r="B3197" s="30" t="s">
        <v>203</v>
      </c>
      <c r="C3197" s="38" t="s">
        <v>177</v>
      </c>
      <c r="D3197" s="31"/>
      <c r="E3197" s="93">
        <f t="shared" si="495"/>
        <v>0</v>
      </c>
      <c r="F3197" s="31"/>
      <c r="G3197" s="31"/>
      <c r="H3197" s="31"/>
      <c r="I3197" s="93">
        <f t="shared" si="496"/>
        <v>0</v>
      </c>
      <c r="J3197" s="31"/>
      <c r="K3197" s="31"/>
      <c r="L3197" s="31"/>
      <c r="M3197" s="93">
        <f t="shared" si="497"/>
        <v>0</v>
      </c>
      <c r="N3197" s="31"/>
      <c r="O3197" s="31"/>
      <c r="P3197" s="31"/>
      <c r="Q3197" s="55" t="e">
        <f t="shared" si="505"/>
        <v>#DIV/0!</v>
      </c>
      <c r="R3197" s="55" t="e">
        <f t="shared" si="506"/>
        <v>#DIV/0!</v>
      </c>
      <c r="S3197" s="55" t="e">
        <f t="shared" si="507"/>
        <v>#DIV/0!</v>
      </c>
      <c r="T3197" s="55" t="e">
        <f t="shared" si="508"/>
        <v>#DIV/0!</v>
      </c>
      <c r="U3197" s="33" t="e">
        <f>M3197/#REF!%</f>
        <v>#REF!</v>
      </c>
    </row>
    <row r="3198" spans="1:21" ht="13.8" hidden="1" x14ac:dyDescent="0.3">
      <c r="A3198" s="77"/>
      <c r="B3198" s="30" t="s">
        <v>204</v>
      </c>
      <c r="C3198" s="38" t="s">
        <v>178</v>
      </c>
      <c r="D3198" s="31"/>
      <c r="E3198" s="93">
        <f t="shared" si="495"/>
        <v>0</v>
      </c>
      <c r="F3198" s="31"/>
      <c r="G3198" s="31"/>
      <c r="H3198" s="31"/>
      <c r="I3198" s="93">
        <f t="shared" si="496"/>
        <v>0</v>
      </c>
      <c r="J3198" s="31"/>
      <c r="K3198" s="31"/>
      <c r="L3198" s="31"/>
      <c r="M3198" s="93">
        <f t="shared" si="497"/>
        <v>0</v>
      </c>
      <c r="N3198" s="31"/>
      <c r="O3198" s="31"/>
      <c r="P3198" s="31"/>
      <c r="Q3198" s="55" t="e">
        <f t="shared" si="505"/>
        <v>#DIV/0!</v>
      </c>
      <c r="R3198" s="55" t="e">
        <f t="shared" si="506"/>
        <v>#DIV/0!</v>
      </c>
      <c r="S3198" s="55" t="e">
        <f t="shared" si="507"/>
        <v>#DIV/0!</v>
      </c>
      <c r="T3198" s="55" t="e">
        <f t="shared" si="508"/>
        <v>#DIV/0!</v>
      </c>
      <c r="U3198" s="33" t="e">
        <f>M3198/#REF!%</f>
        <v>#REF!</v>
      </c>
    </row>
    <row r="3199" spans="1:21" ht="27.6" hidden="1" x14ac:dyDescent="0.3">
      <c r="A3199" s="77"/>
      <c r="B3199" s="30" t="s">
        <v>205</v>
      </c>
      <c r="C3199" s="39" t="s">
        <v>179</v>
      </c>
      <c r="D3199" s="31"/>
      <c r="E3199" s="93">
        <f t="shared" si="495"/>
        <v>0</v>
      </c>
      <c r="F3199" s="31"/>
      <c r="G3199" s="31"/>
      <c r="H3199" s="31"/>
      <c r="I3199" s="93">
        <f t="shared" si="496"/>
        <v>0</v>
      </c>
      <c r="J3199" s="31"/>
      <c r="K3199" s="31"/>
      <c r="L3199" s="31"/>
      <c r="M3199" s="93">
        <f t="shared" si="497"/>
        <v>0</v>
      </c>
      <c r="N3199" s="31"/>
      <c r="O3199" s="31"/>
      <c r="P3199" s="31"/>
      <c r="Q3199" s="55" t="e">
        <f t="shared" si="505"/>
        <v>#DIV/0!</v>
      </c>
      <c r="R3199" s="55" t="e">
        <f t="shared" si="506"/>
        <v>#DIV/0!</v>
      </c>
      <c r="S3199" s="55" t="e">
        <f t="shared" si="507"/>
        <v>#DIV/0!</v>
      </c>
      <c r="T3199" s="55" t="e">
        <f t="shared" si="508"/>
        <v>#DIV/0!</v>
      </c>
      <c r="U3199" s="33" t="e">
        <f>M3199/#REF!%</f>
        <v>#REF!</v>
      </c>
    </row>
    <row r="3200" spans="1:21" ht="27.6" hidden="1" x14ac:dyDescent="0.3">
      <c r="A3200" s="77"/>
      <c r="B3200" s="30" t="s">
        <v>206</v>
      </c>
      <c r="C3200" s="39" t="s">
        <v>180</v>
      </c>
      <c r="D3200" s="31"/>
      <c r="E3200" s="93">
        <f t="shared" si="495"/>
        <v>0</v>
      </c>
      <c r="F3200" s="31"/>
      <c r="G3200" s="31"/>
      <c r="H3200" s="31"/>
      <c r="I3200" s="93">
        <f t="shared" si="496"/>
        <v>0</v>
      </c>
      <c r="J3200" s="31"/>
      <c r="K3200" s="31"/>
      <c r="L3200" s="31"/>
      <c r="M3200" s="93">
        <f t="shared" si="497"/>
        <v>0</v>
      </c>
      <c r="N3200" s="31"/>
      <c r="O3200" s="31"/>
      <c r="P3200" s="31"/>
      <c r="Q3200" s="55" t="e">
        <f t="shared" si="505"/>
        <v>#DIV/0!</v>
      </c>
      <c r="R3200" s="55" t="e">
        <f t="shared" si="506"/>
        <v>#DIV/0!</v>
      </c>
      <c r="S3200" s="55" t="e">
        <f t="shared" si="507"/>
        <v>#DIV/0!</v>
      </c>
      <c r="T3200" s="55" t="e">
        <f t="shared" si="508"/>
        <v>#DIV/0!</v>
      </c>
      <c r="U3200" s="33" t="e">
        <f>M3200/#REF!%</f>
        <v>#REF!</v>
      </c>
    </row>
    <row r="3201" spans="1:21" ht="13.8" hidden="1" x14ac:dyDescent="0.3">
      <c r="A3201" s="77"/>
      <c r="B3201" s="30" t="s">
        <v>207</v>
      </c>
      <c r="C3201" s="38" t="s">
        <v>181</v>
      </c>
      <c r="D3201" s="31"/>
      <c r="E3201" s="93">
        <f t="shared" si="495"/>
        <v>0</v>
      </c>
      <c r="F3201" s="31"/>
      <c r="G3201" s="31"/>
      <c r="H3201" s="31"/>
      <c r="I3201" s="93">
        <f t="shared" si="496"/>
        <v>0</v>
      </c>
      <c r="J3201" s="31"/>
      <c r="K3201" s="31"/>
      <c r="L3201" s="31"/>
      <c r="M3201" s="93">
        <f t="shared" si="497"/>
        <v>0</v>
      </c>
      <c r="N3201" s="31"/>
      <c r="O3201" s="31"/>
      <c r="P3201" s="31"/>
      <c r="Q3201" s="55" t="e">
        <f t="shared" si="505"/>
        <v>#DIV/0!</v>
      </c>
      <c r="R3201" s="55" t="e">
        <f t="shared" si="506"/>
        <v>#DIV/0!</v>
      </c>
      <c r="S3201" s="55" t="e">
        <f t="shared" si="507"/>
        <v>#DIV/0!</v>
      </c>
      <c r="T3201" s="55" t="e">
        <f t="shared" si="508"/>
        <v>#DIV/0!</v>
      </c>
      <c r="U3201" s="33" t="e">
        <f>M3201/#REF!%</f>
        <v>#REF!</v>
      </c>
    </row>
    <row r="3202" spans="1:21" ht="27.6" hidden="1" x14ac:dyDescent="0.3">
      <c r="A3202" s="77"/>
      <c r="B3202" s="30" t="s">
        <v>208</v>
      </c>
      <c r="C3202" s="39" t="s">
        <v>182</v>
      </c>
      <c r="D3202" s="31"/>
      <c r="E3202" s="93">
        <f t="shared" si="495"/>
        <v>0</v>
      </c>
      <c r="F3202" s="31"/>
      <c r="G3202" s="31"/>
      <c r="H3202" s="31"/>
      <c r="I3202" s="93">
        <f t="shared" si="496"/>
        <v>0</v>
      </c>
      <c r="J3202" s="31"/>
      <c r="K3202" s="31"/>
      <c r="L3202" s="31"/>
      <c r="M3202" s="93">
        <f t="shared" si="497"/>
        <v>0</v>
      </c>
      <c r="N3202" s="31"/>
      <c r="O3202" s="31"/>
      <c r="P3202" s="31"/>
      <c r="Q3202" s="55" t="e">
        <f t="shared" si="505"/>
        <v>#DIV/0!</v>
      </c>
      <c r="R3202" s="55" t="e">
        <f t="shared" si="506"/>
        <v>#DIV/0!</v>
      </c>
      <c r="S3202" s="55" t="e">
        <f t="shared" si="507"/>
        <v>#DIV/0!</v>
      </c>
      <c r="T3202" s="55" t="e">
        <f t="shared" si="508"/>
        <v>#DIV/0!</v>
      </c>
      <c r="U3202" s="33" t="e">
        <f>M3202/#REF!%</f>
        <v>#REF!</v>
      </c>
    </row>
    <row r="3203" spans="1:21" ht="82.8" hidden="1" x14ac:dyDescent="0.3">
      <c r="A3203" s="77"/>
      <c r="B3203" s="30" t="s">
        <v>209</v>
      </c>
      <c r="C3203" s="39" t="s">
        <v>183</v>
      </c>
      <c r="D3203" s="31"/>
      <c r="E3203" s="93">
        <f t="shared" si="495"/>
        <v>0</v>
      </c>
      <c r="F3203" s="31"/>
      <c r="G3203" s="31"/>
      <c r="H3203" s="31"/>
      <c r="I3203" s="93">
        <f t="shared" si="496"/>
        <v>0</v>
      </c>
      <c r="J3203" s="31"/>
      <c r="K3203" s="31"/>
      <c r="L3203" s="31"/>
      <c r="M3203" s="93">
        <f t="shared" si="497"/>
        <v>0</v>
      </c>
      <c r="N3203" s="31"/>
      <c r="O3203" s="31"/>
      <c r="P3203" s="31"/>
      <c r="Q3203" s="55" t="e">
        <f t="shared" si="505"/>
        <v>#DIV/0!</v>
      </c>
      <c r="R3203" s="55" t="e">
        <f t="shared" si="506"/>
        <v>#DIV/0!</v>
      </c>
      <c r="S3203" s="55" t="e">
        <f t="shared" si="507"/>
        <v>#DIV/0!</v>
      </c>
      <c r="T3203" s="55" t="e">
        <f t="shared" si="508"/>
        <v>#DIV/0!</v>
      </c>
      <c r="U3203" s="33" t="e">
        <f>M3203/#REF!%</f>
        <v>#REF!</v>
      </c>
    </row>
    <row r="3204" spans="1:21" ht="151.80000000000001" hidden="1" x14ac:dyDescent="0.3">
      <c r="A3204" s="77"/>
      <c r="B3204" s="30" t="s">
        <v>210</v>
      </c>
      <c r="C3204" s="39" t="s">
        <v>285</v>
      </c>
      <c r="D3204" s="31"/>
      <c r="E3204" s="93">
        <f t="shared" si="495"/>
        <v>0</v>
      </c>
      <c r="F3204" s="31"/>
      <c r="G3204" s="31"/>
      <c r="H3204" s="31"/>
      <c r="I3204" s="93">
        <f t="shared" si="496"/>
        <v>0</v>
      </c>
      <c r="J3204" s="31"/>
      <c r="K3204" s="31"/>
      <c r="L3204" s="31"/>
      <c r="M3204" s="93">
        <f t="shared" si="497"/>
        <v>0</v>
      </c>
      <c r="N3204" s="31"/>
      <c r="O3204" s="31"/>
      <c r="P3204" s="31"/>
      <c r="Q3204" s="55" t="e">
        <f t="shared" si="505"/>
        <v>#DIV/0!</v>
      </c>
      <c r="R3204" s="55" t="e">
        <f t="shared" si="506"/>
        <v>#DIV/0!</v>
      </c>
      <c r="S3204" s="55" t="e">
        <f t="shared" si="507"/>
        <v>#DIV/0!</v>
      </c>
      <c r="T3204" s="55" t="e">
        <f t="shared" si="508"/>
        <v>#DIV/0!</v>
      </c>
      <c r="U3204" s="33" t="e">
        <f>M3204/#REF!%</f>
        <v>#REF!</v>
      </c>
    </row>
    <row r="3205" spans="1:21" ht="41.4" hidden="1" x14ac:dyDescent="0.3">
      <c r="A3205" s="77"/>
      <c r="B3205" s="30" t="s">
        <v>211</v>
      </c>
      <c r="C3205" s="39" t="s">
        <v>286</v>
      </c>
      <c r="D3205" s="31"/>
      <c r="E3205" s="93">
        <f t="shared" si="495"/>
        <v>0</v>
      </c>
      <c r="F3205" s="31"/>
      <c r="G3205" s="31"/>
      <c r="H3205" s="31"/>
      <c r="I3205" s="93">
        <f t="shared" si="496"/>
        <v>0</v>
      </c>
      <c r="J3205" s="31"/>
      <c r="K3205" s="31"/>
      <c r="L3205" s="31"/>
      <c r="M3205" s="93">
        <f t="shared" si="497"/>
        <v>0</v>
      </c>
      <c r="N3205" s="31"/>
      <c r="O3205" s="31"/>
      <c r="P3205" s="31"/>
      <c r="Q3205" s="55" t="e">
        <f t="shared" si="505"/>
        <v>#DIV/0!</v>
      </c>
      <c r="R3205" s="55" t="e">
        <f t="shared" si="506"/>
        <v>#DIV/0!</v>
      </c>
      <c r="S3205" s="55" t="e">
        <f t="shared" si="507"/>
        <v>#DIV/0!</v>
      </c>
      <c r="T3205" s="55" t="e">
        <f t="shared" si="508"/>
        <v>#DIV/0!</v>
      </c>
      <c r="U3205" s="33" t="e">
        <f>M3205/#REF!%</f>
        <v>#REF!</v>
      </c>
    </row>
    <row r="3206" spans="1:21" ht="41.4" hidden="1" x14ac:dyDescent="0.3">
      <c r="A3206" s="77"/>
      <c r="B3206" s="30" t="s">
        <v>212</v>
      </c>
      <c r="C3206" s="39" t="s">
        <v>287</v>
      </c>
      <c r="D3206" s="31"/>
      <c r="E3206" s="93">
        <f t="shared" si="495"/>
        <v>0</v>
      </c>
      <c r="F3206" s="31"/>
      <c r="G3206" s="31"/>
      <c r="H3206" s="31"/>
      <c r="I3206" s="93">
        <f t="shared" si="496"/>
        <v>0</v>
      </c>
      <c r="J3206" s="31"/>
      <c r="K3206" s="31"/>
      <c r="L3206" s="31"/>
      <c r="M3206" s="93">
        <f t="shared" si="497"/>
        <v>0</v>
      </c>
      <c r="N3206" s="31"/>
      <c r="O3206" s="31"/>
      <c r="P3206" s="31"/>
      <c r="Q3206" s="55" t="e">
        <f t="shared" si="505"/>
        <v>#DIV/0!</v>
      </c>
      <c r="R3206" s="55" t="e">
        <f t="shared" si="506"/>
        <v>#DIV/0!</v>
      </c>
      <c r="S3206" s="55" t="e">
        <f t="shared" si="507"/>
        <v>#DIV/0!</v>
      </c>
      <c r="T3206" s="55" t="e">
        <f t="shared" si="508"/>
        <v>#DIV/0!</v>
      </c>
      <c r="U3206" s="33" t="e">
        <f>M3206/#REF!%</f>
        <v>#REF!</v>
      </c>
    </row>
    <row r="3207" spans="1:21" ht="41.4" hidden="1" x14ac:dyDescent="0.3">
      <c r="A3207" s="77"/>
      <c r="B3207" s="30" t="s">
        <v>213</v>
      </c>
      <c r="C3207" s="39" t="s">
        <v>288</v>
      </c>
      <c r="D3207" s="31"/>
      <c r="E3207" s="93">
        <f t="shared" si="495"/>
        <v>0</v>
      </c>
      <c r="F3207" s="31"/>
      <c r="G3207" s="31"/>
      <c r="H3207" s="31"/>
      <c r="I3207" s="93">
        <f t="shared" si="496"/>
        <v>0</v>
      </c>
      <c r="J3207" s="31"/>
      <c r="K3207" s="31"/>
      <c r="L3207" s="31"/>
      <c r="M3207" s="93">
        <f t="shared" si="497"/>
        <v>0</v>
      </c>
      <c r="N3207" s="31"/>
      <c r="O3207" s="31"/>
      <c r="P3207" s="31"/>
      <c r="Q3207" s="55" t="e">
        <f t="shared" si="505"/>
        <v>#DIV/0!</v>
      </c>
      <c r="R3207" s="55" t="e">
        <f t="shared" si="506"/>
        <v>#DIV/0!</v>
      </c>
      <c r="S3207" s="55" t="e">
        <f t="shared" si="507"/>
        <v>#DIV/0!</v>
      </c>
      <c r="T3207" s="55" t="e">
        <f t="shared" si="508"/>
        <v>#DIV/0!</v>
      </c>
      <c r="U3207" s="33" t="e">
        <f>M3207/#REF!%</f>
        <v>#REF!</v>
      </c>
    </row>
    <row r="3208" spans="1:21" ht="27.6" hidden="1" x14ac:dyDescent="0.3">
      <c r="A3208" s="77"/>
      <c r="B3208" s="30" t="s">
        <v>214</v>
      </c>
      <c r="C3208" s="39" t="s">
        <v>289</v>
      </c>
      <c r="D3208" s="31"/>
      <c r="E3208" s="93">
        <f t="shared" si="495"/>
        <v>0</v>
      </c>
      <c r="F3208" s="31"/>
      <c r="G3208" s="31"/>
      <c r="H3208" s="31"/>
      <c r="I3208" s="93">
        <f t="shared" si="496"/>
        <v>0</v>
      </c>
      <c r="J3208" s="31"/>
      <c r="K3208" s="31"/>
      <c r="L3208" s="31"/>
      <c r="M3208" s="93">
        <f t="shared" si="497"/>
        <v>0</v>
      </c>
      <c r="N3208" s="31"/>
      <c r="O3208" s="31"/>
      <c r="P3208" s="31"/>
      <c r="Q3208" s="55" t="e">
        <f t="shared" si="505"/>
        <v>#DIV/0!</v>
      </c>
      <c r="R3208" s="55" t="e">
        <f t="shared" si="506"/>
        <v>#DIV/0!</v>
      </c>
      <c r="S3208" s="55" t="e">
        <f t="shared" si="507"/>
        <v>#DIV/0!</v>
      </c>
      <c r="T3208" s="55" t="e">
        <f t="shared" si="508"/>
        <v>#DIV/0!</v>
      </c>
      <c r="U3208" s="33" t="e">
        <f>M3208/#REF!%</f>
        <v>#REF!</v>
      </c>
    </row>
    <row r="3209" spans="1:21" ht="41.4" hidden="1" x14ac:dyDescent="0.3">
      <c r="A3209" s="77"/>
      <c r="B3209" s="30" t="s">
        <v>215</v>
      </c>
      <c r="C3209" s="39" t="s">
        <v>290</v>
      </c>
      <c r="D3209" s="31"/>
      <c r="E3209" s="93">
        <f t="shared" si="495"/>
        <v>0</v>
      </c>
      <c r="F3209" s="31"/>
      <c r="G3209" s="31"/>
      <c r="H3209" s="31"/>
      <c r="I3209" s="93">
        <f t="shared" si="496"/>
        <v>0</v>
      </c>
      <c r="J3209" s="31"/>
      <c r="K3209" s="31"/>
      <c r="L3209" s="31"/>
      <c r="M3209" s="93">
        <f t="shared" si="497"/>
        <v>0</v>
      </c>
      <c r="N3209" s="31"/>
      <c r="O3209" s="31"/>
      <c r="P3209" s="31"/>
      <c r="Q3209" s="55" t="e">
        <f t="shared" si="505"/>
        <v>#DIV/0!</v>
      </c>
      <c r="R3209" s="55" t="e">
        <f t="shared" si="506"/>
        <v>#DIV/0!</v>
      </c>
      <c r="S3209" s="55" t="e">
        <f t="shared" si="507"/>
        <v>#DIV/0!</v>
      </c>
      <c r="T3209" s="55" t="e">
        <f t="shared" si="508"/>
        <v>#DIV/0!</v>
      </c>
      <c r="U3209" s="33" t="e">
        <f>M3209/#REF!%</f>
        <v>#REF!</v>
      </c>
    </row>
    <row r="3210" spans="1:21" ht="55.2" hidden="1" x14ac:dyDescent="0.3">
      <c r="A3210" s="77"/>
      <c r="B3210" s="30" t="s">
        <v>216</v>
      </c>
      <c r="C3210" s="39" t="s">
        <v>291</v>
      </c>
      <c r="D3210" s="31"/>
      <c r="E3210" s="93">
        <f t="shared" si="495"/>
        <v>0</v>
      </c>
      <c r="F3210" s="31"/>
      <c r="G3210" s="31"/>
      <c r="H3210" s="31"/>
      <c r="I3210" s="93">
        <f t="shared" si="496"/>
        <v>0</v>
      </c>
      <c r="J3210" s="31"/>
      <c r="K3210" s="31"/>
      <c r="L3210" s="31"/>
      <c r="M3210" s="93">
        <f t="shared" si="497"/>
        <v>0</v>
      </c>
      <c r="N3210" s="31"/>
      <c r="O3210" s="31"/>
      <c r="P3210" s="31"/>
      <c r="Q3210" s="55" t="e">
        <f t="shared" si="505"/>
        <v>#DIV/0!</v>
      </c>
      <c r="R3210" s="55" t="e">
        <f t="shared" si="506"/>
        <v>#DIV/0!</v>
      </c>
      <c r="S3210" s="55" t="e">
        <f t="shared" si="507"/>
        <v>#DIV/0!</v>
      </c>
      <c r="T3210" s="55" t="e">
        <f t="shared" si="508"/>
        <v>#DIV/0!</v>
      </c>
      <c r="U3210" s="33" t="e">
        <f>M3210/#REF!%</f>
        <v>#REF!</v>
      </c>
    </row>
    <row r="3211" spans="1:21" ht="27.6" hidden="1" x14ac:dyDescent="0.3">
      <c r="A3211" s="77"/>
      <c r="B3211" s="30" t="s">
        <v>217</v>
      </c>
      <c r="C3211" s="39" t="s">
        <v>292</v>
      </c>
      <c r="D3211" s="31"/>
      <c r="E3211" s="93">
        <f t="shared" si="495"/>
        <v>0</v>
      </c>
      <c r="F3211" s="31"/>
      <c r="G3211" s="31"/>
      <c r="H3211" s="31"/>
      <c r="I3211" s="93">
        <f t="shared" si="496"/>
        <v>0</v>
      </c>
      <c r="J3211" s="31"/>
      <c r="K3211" s="31"/>
      <c r="L3211" s="31"/>
      <c r="M3211" s="93">
        <f t="shared" si="497"/>
        <v>0</v>
      </c>
      <c r="N3211" s="31"/>
      <c r="O3211" s="31"/>
      <c r="P3211" s="31"/>
      <c r="Q3211" s="55" t="e">
        <f t="shared" si="505"/>
        <v>#DIV/0!</v>
      </c>
      <c r="R3211" s="55" t="e">
        <f t="shared" si="506"/>
        <v>#DIV/0!</v>
      </c>
      <c r="S3211" s="55" t="e">
        <f t="shared" si="507"/>
        <v>#DIV/0!</v>
      </c>
      <c r="T3211" s="55" t="e">
        <f t="shared" si="508"/>
        <v>#DIV/0!</v>
      </c>
      <c r="U3211" s="33" t="e">
        <f>M3211/#REF!%</f>
        <v>#REF!</v>
      </c>
    </row>
    <row r="3212" spans="1:21" ht="27.6" hidden="1" x14ac:dyDescent="0.3">
      <c r="A3212" s="77"/>
      <c r="B3212" s="30" t="s">
        <v>218</v>
      </c>
      <c r="C3212" s="39" t="s">
        <v>293</v>
      </c>
      <c r="D3212" s="31"/>
      <c r="E3212" s="93">
        <f t="shared" si="495"/>
        <v>0</v>
      </c>
      <c r="F3212" s="31"/>
      <c r="G3212" s="31"/>
      <c r="H3212" s="31"/>
      <c r="I3212" s="93">
        <f t="shared" si="496"/>
        <v>0</v>
      </c>
      <c r="J3212" s="31"/>
      <c r="K3212" s="31"/>
      <c r="L3212" s="31"/>
      <c r="M3212" s="93">
        <f t="shared" si="497"/>
        <v>0</v>
      </c>
      <c r="N3212" s="31"/>
      <c r="O3212" s="31"/>
      <c r="P3212" s="31"/>
      <c r="Q3212" s="55" t="e">
        <f t="shared" si="505"/>
        <v>#DIV/0!</v>
      </c>
      <c r="R3212" s="55" t="e">
        <f t="shared" si="506"/>
        <v>#DIV/0!</v>
      </c>
      <c r="S3212" s="55" t="e">
        <f t="shared" si="507"/>
        <v>#DIV/0!</v>
      </c>
      <c r="T3212" s="55" t="e">
        <f t="shared" si="508"/>
        <v>#DIV/0!</v>
      </c>
      <c r="U3212" s="33" t="e">
        <f>M3212/#REF!%</f>
        <v>#REF!</v>
      </c>
    </row>
    <row r="3213" spans="1:21" ht="27.6" hidden="1" x14ac:dyDescent="0.3">
      <c r="A3213" s="77"/>
      <c r="B3213" s="30" t="s">
        <v>219</v>
      </c>
      <c r="C3213" s="39" t="s">
        <v>294</v>
      </c>
      <c r="D3213" s="31"/>
      <c r="E3213" s="93">
        <f t="shared" si="495"/>
        <v>0</v>
      </c>
      <c r="F3213" s="31"/>
      <c r="G3213" s="31"/>
      <c r="H3213" s="31"/>
      <c r="I3213" s="93">
        <f t="shared" si="496"/>
        <v>0</v>
      </c>
      <c r="J3213" s="31"/>
      <c r="K3213" s="31"/>
      <c r="L3213" s="31"/>
      <c r="M3213" s="93">
        <f t="shared" si="497"/>
        <v>0</v>
      </c>
      <c r="N3213" s="31"/>
      <c r="O3213" s="31"/>
      <c r="P3213" s="31"/>
      <c r="Q3213" s="55" t="e">
        <f t="shared" si="505"/>
        <v>#DIV/0!</v>
      </c>
      <c r="R3213" s="55" t="e">
        <f t="shared" si="506"/>
        <v>#DIV/0!</v>
      </c>
      <c r="S3213" s="55" t="e">
        <f t="shared" si="507"/>
        <v>#DIV/0!</v>
      </c>
      <c r="T3213" s="55" t="e">
        <f t="shared" si="508"/>
        <v>#DIV/0!</v>
      </c>
      <c r="U3213" s="33" t="e">
        <f>M3213/#REF!%</f>
        <v>#REF!</v>
      </c>
    </row>
    <row r="3214" spans="1:21" ht="69" hidden="1" x14ac:dyDescent="0.3">
      <c r="A3214" s="77"/>
      <c r="B3214" s="30" t="s">
        <v>220</v>
      </c>
      <c r="C3214" s="39" t="s">
        <v>295</v>
      </c>
      <c r="D3214" s="31"/>
      <c r="E3214" s="93">
        <f t="shared" si="495"/>
        <v>0</v>
      </c>
      <c r="F3214" s="31"/>
      <c r="G3214" s="31"/>
      <c r="H3214" s="31"/>
      <c r="I3214" s="93">
        <f t="shared" si="496"/>
        <v>0</v>
      </c>
      <c r="J3214" s="31"/>
      <c r="K3214" s="31"/>
      <c r="L3214" s="31"/>
      <c r="M3214" s="93">
        <f t="shared" si="497"/>
        <v>0</v>
      </c>
      <c r="N3214" s="31"/>
      <c r="O3214" s="31"/>
      <c r="P3214" s="31"/>
      <c r="Q3214" s="55" t="e">
        <f t="shared" si="505"/>
        <v>#DIV/0!</v>
      </c>
      <c r="R3214" s="55" t="e">
        <f t="shared" si="506"/>
        <v>#DIV/0!</v>
      </c>
      <c r="S3214" s="55" t="e">
        <f t="shared" si="507"/>
        <v>#DIV/0!</v>
      </c>
      <c r="T3214" s="55" t="e">
        <f t="shared" si="508"/>
        <v>#DIV/0!</v>
      </c>
      <c r="U3214" s="33" t="e">
        <f>M3214/#REF!%</f>
        <v>#REF!</v>
      </c>
    </row>
    <row r="3215" spans="1:21" ht="27.6" hidden="1" x14ac:dyDescent="0.3">
      <c r="A3215" s="77"/>
      <c r="B3215" s="30" t="s">
        <v>221</v>
      </c>
      <c r="C3215" s="39" t="s">
        <v>296</v>
      </c>
      <c r="D3215" s="31"/>
      <c r="E3215" s="93">
        <f t="shared" si="495"/>
        <v>0</v>
      </c>
      <c r="F3215" s="31"/>
      <c r="G3215" s="31"/>
      <c r="H3215" s="31"/>
      <c r="I3215" s="93">
        <f t="shared" si="496"/>
        <v>0</v>
      </c>
      <c r="J3215" s="31"/>
      <c r="K3215" s="31"/>
      <c r="L3215" s="31"/>
      <c r="M3215" s="93">
        <f t="shared" si="497"/>
        <v>0</v>
      </c>
      <c r="N3215" s="31"/>
      <c r="O3215" s="31"/>
      <c r="P3215" s="31"/>
      <c r="Q3215" s="55" t="e">
        <f t="shared" si="505"/>
        <v>#DIV/0!</v>
      </c>
      <c r="R3215" s="55" t="e">
        <f t="shared" si="506"/>
        <v>#DIV/0!</v>
      </c>
      <c r="S3215" s="55" t="e">
        <f t="shared" si="507"/>
        <v>#DIV/0!</v>
      </c>
      <c r="T3215" s="55" t="e">
        <f t="shared" si="508"/>
        <v>#DIV/0!</v>
      </c>
      <c r="U3215" s="33" t="e">
        <f>M3215/#REF!%</f>
        <v>#REF!</v>
      </c>
    </row>
    <row r="3216" spans="1:21" ht="27.6" hidden="1" x14ac:dyDescent="0.3">
      <c r="A3216" s="77"/>
      <c r="B3216" s="30" t="s">
        <v>222</v>
      </c>
      <c r="C3216" s="38" t="s">
        <v>297</v>
      </c>
      <c r="D3216" s="31"/>
      <c r="E3216" s="93">
        <f t="shared" si="495"/>
        <v>0</v>
      </c>
      <c r="F3216" s="31"/>
      <c r="G3216" s="31"/>
      <c r="H3216" s="31"/>
      <c r="I3216" s="93">
        <f t="shared" si="496"/>
        <v>0</v>
      </c>
      <c r="J3216" s="31"/>
      <c r="K3216" s="31"/>
      <c r="L3216" s="31"/>
      <c r="M3216" s="93">
        <f t="shared" si="497"/>
        <v>0</v>
      </c>
      <c r="N3216" s="31"/>
      <c r="O3216" s="31"/>
      <c r="P3216" s="31"/>
      <c r="Q3216" s="55" t="e">
        <f t="shared" si="505"/>
        <v>#DIV/0!</v>
      </c>
      <c r="R3216" s="55" t="e">
        <f t="shared" si="506"/>
        <v>#DIV/0!</v>
      </c>
      <c r="S3216" s="55" t="e">
        <f t="shared" si="507"/>
        <v>#DIV/0!</v>
      </c>
      <c r="T3216" s="55" t="e">
        <f t="shared" si="508"/>
        <v>#DIV/0!</v>
      </c>
      <c r="U3216" s="33" t="e">
        <f>M3216/#REF!%</f>
        <v>#REF!</v>
      </c>
    </row>
    <row r="3217" spans="1:21" ht="13.8" hidden="1" x14ac:dyDescent="0.3">
      <c r="A3217" s="77"/>
      <c r="B3217" s="30" t="s">
        <v>223</v>
      </c>
      <c r="C3217" s="38" t="s">
        <v>298</v>
      </c>
      <c r="D3217" s="31"/>
      <c r="E3217" s="93">
        <f t="shared" si="495"/>
        <v>0</v>
      </c>
      <c r="F3217" s="31"/>
      <c r="G3217" s="31"/>
      <c r="H3217" s="31"/>
      <c r="I3217" s="93">
        <f t="shared" si="496"/>
        <v>0</v>
      </c>
      <c r="J3217" s="31"/>
      <c r="K3217" s="31"/>
      <c r="L3217" s="31"/>
      <c r="M3217" s="93">
        <f t="shared" si="497"/>
        <v>0</v>
      </c>
      <c r="N3217" s="31"/>
      <c r="O3217" s="31"/>
      <c r="P3217" s="31"/>
      <c r="Q3217" s="55" t="e">
        <f t="shared" si="505"/>
        <v>#DIV/0!</v>
      </c>
      <c r="R3217" s="55" t="e">
        <f t="shared" si="506"/>
        <v>#DIV/0!</v>
      </c>
      <c r="S3217" s="55" t="e">
        <f t="shared" si="507"/>
        <v>#DIV/0!</v>
      </c>
      <c r="T3217" s="55" t="e">
        <f t="shared" si="508"/>
        <v>#DIV/0!</v>
      </c>
      <c r="U3217" s="33" t="e">
        <f>M3217/#REF!%</f>
        <v>#REF!</v>
      </c>
    </row>
    <row r="3218" spans="1:21" ht="13.8" hidden="1" x14ac:dyDescent="0.3">
      <c r="A3218" s="77"/>
      <c r="B3218" s="30" t="s">
        <v>224</v>
      </c>
      <c r="C3218" s="38" t="s">
        <v>324</v>
      </c>
      <c r="D3218" s="31"/>
      <c r="E3218" s="93">
        <f t="shared" si="495"/>
        <v>0</v>
      </c>
      <c r="F3218" s="31"/>
      <c r="G3218" s="31"/>
      <c r="H3218" s="31"/>
      <c r="I3218" s="93">
        <f t="shared" si="496"/>
        <v>0</v>
      </c>
      <c r="J3218" s="31"/>
      <c r="K3218" s="31"/>
      <c r="L3218" s="31"/>
      <c r="M3218" s="93">
        <f t="shared" si="497"/>
        <v>0</v>
      </c>
      <c r="N3218" s="31"/>
      <c r="O3218" s="31"/>
      <c r="P3218" s="31"/>
      <c r="Q3218" s="55" t="e">
        <f t="shared" si="505"/>
        <v>#DIV/0!</v>
      </c>
      <c r="R3218" s="55" t="e">
        <f t="shared" si="506"/>
        <v>#DIV/0!</v>
      </c>
      <c r="S3218" s="55" t="e">
        <f t="shared" si="507"/>
        <v>#DIV/0!</v>
      </c>
      <c r="T3218" s="55" t="e">
        <f t="shared" si="508"/>
        <v>#DIV/0!</v>
      </c>
      <c r="U3218" s="33" t="e">
        <f>M3218/#REF!%</f>
        <v>#REF!</v>
      </c>
    </row>
    <row r="3219" spans="1:21" ht="55.2" hidden="1" x14ac:dyDescent="0.3">
      <c r="A3219" s="77"/>
      <c r="B3219" s="30" t="s">
        <v>225</v>
      </c>
      <c r="C3219" s="38" t="s">
        <v>325</v>
      </c>
      <c r="D3219" s="31"/>
      <c r="E3219" s="93">
        <f t="shared" si="495"/>
        <v>0</v>
      </c>
      <c r="F3219" s="31"/>
      <c r="G3219" s="31"/>
      <c r="H3219" s="31"/>
      <c r="I3219" s="93">
        <f t="shared" si="496"/>
        <v>0</v>
      </c>
      <c r="J3219" s="31"/>
      <c r="K3219" s="31"/>
      <c r="L3219" s="31"/>
      <c r="M3219" s="93">
        <f t="shared" si="497"/>
        <v>0</v>
      </c>
      <c r="N3219" s="31"/>
      <c r="O3219" s="31"/>
      <c r="P3219" s="31"/>
      <c r="Q3219" s="55" t="e">
        <f t="shared" si="505"/>
        <v>#DIV/0!</v>
      </c>
      <c r="R3219" s="55" t="e">
        <f t="shared" si="506"/>
        <v>#DIV/0!</v>
      </c>
      <c r="S3219" s="55" t="e">
        <f t="shared" si="507"/>
        <v>#DIV/0!</v>
      </c>
      <c r="T3219" s="55" t="e">
        <f t="shared" si="508"/>
        <v>#DIV/0!</v>
      </c>
      <c r="U3219" s="33" t="e">
        <f>M3219/#REF!%</f>
        <v>#REF!</v>
      </c>
    </row>
    <row r="3220" spans="1:21" ht="55.2" hidden="1" x14ac:dyDescent="0.3">
      <c r="A3220" s="77"/>
      <c r="B3220" s="30" t="s">
        <v>226</v>
      </c>
      <c r="C3220" s="38" t="s">
        <v>326</v>
      </c>
      <c r="D3220" s="31"/>
      <c r="E3220" s="93">
        <f t="shared" si="495"/>
        <v>0</v>
      </c>
      <c r="F3220" s="31"/>
      <c r="G3220" s="31"/>
      <c r="H3220" s="31"/>
      <c r="I3220" s="93">
        <f t="shared" si="496"/>
        <v>0</v>
      </c>
      <c r="J3220" s="31"/>
      <c r="K3220" s="31"/>
      <c r="L3220" s="31"/>
      <c r="M3220" s="93">
        <f t="shared" si="497"/>
        <v>0</v>
      </c>
      <c r="N3220" s="31"/>
      <c r="O3220" s="31"/>
      <c r="P3220" s="31"/>
      <c r="Q3220" s="55" t="e">
        <f t="shared" si="505"/>
        <v>#DIV/0!</v>
      </c>
      <c r="R3220" s="55" t="e">
        <f t="shared" si="506"/>
        <v>#DIV/0!</v>
      </c>
      <c r="S3220" s="55" t="e">
        <f t="shared" si="507"/>
        <v>#DIV/0!</v>
      </c>
      <c r="T3220" s="55" t="e">
        <f t="shared" si="508"/>
        <v>#DIV/0!</v>
      </c>
      <c r="U3220" s="33" t="e">
        <f>M3220/#REF!%</f>
        <v>#REF!</v>
      </c>
    </row>
    <row r="3221" spans="1:21" ht="41.4" hidden="1" x14ac:dyDescent="0.3">
      <c r="A3221" s="77"/>
      <c r="B3221" s="30" t="s">
        <v>227</v>
      </c>
      <c r="C3221" s="39" t="s">
        <v>327</v>
      </c>
      <c r="D3221" s="31"/>
      <c r="E3221" s="93">
        <f t="shared" si="495"/>
        <v>0</v>
      </c>
      <c r="F3221" s="31"/>
      <c r="G3221" s="31"/>
      <c r="H3221" s="31"/>
      <c r="I3221" s="93">
        <f t="shared" si="496"/>
        <v>0</v>
      </c>
      <c r="J3221" s="31"/>
      <c r="K3221" s="31"/>
      <c r="L3221" s="31"/>
      <c r="M3221" s="93">
        <f t="shared" si="497"/>
        <v>0</v>
      </c>
      <c r="N3221" s="31"/>
      <c r="O3221" s="31"/>
      <c r="P3221" s="31"/>
      <c r="Q3221" s="55" t="e">
        <f t="shared" si="505"/>
        <v>#DIV/0!</v>
      </c>
      <c r="R3221" s="55" t="e">
        <f t="shared" si="506"/>
        <v>#DIV/0!</v>
      </c>
      <c r="S3221" s="55" t="e">
        <f t="shared" si="507"/>
        <v>#DIV/0!</v>
      </c>
      <c r="T3221" s="55" t="e">
        <f t="shared" si="508"/>
        <v>#DIV/0!</v>
      </c>
      <c r="U3221" s="33" t="e">
        <f>M3221/#REF!%</f>
        <v>#REF!</v>
      </c>
    </row>
    <row r="3222" spans="1:21" ht="27.6" hidden="1" x14ac:dyDescent="0.3">
      <c r="A3222" s="77"/>
      <c r="B3222" s="30" t="s">
        <v>228</v>
      </c>
      <c r="C3222" s="39" t="s">
        <v>328</v>
      </c>
      <c r="D3222" s="31"/>
      <c r="E3222" s="93">
        <f t="shared" si="495"/>
        <v>0</v>
      </c>
      <c r="F3222" s="31"/>
      <c r="G3222" s="31"/>
      <c r="H3222" s="31"/>
      <c r="I3222" s="93">
        <f t="shared" si="496"/>
        <v>0</v>
      </c>
      <c r="J3222" s="31"/>
      <c r="K3222" s="31"/>
      <c r="L3222" s="31"/>
      <c r="M3222" s="93">
        <f t="shared" si="497"/>
        <v>0</v>
      </c>
      <c r="N3222" s="31"/>
      <c r="O3222" s="31"/>
      <c r="P3222" s="31"/>
      <c r="Q3222" s="55" t="e">
        <f t="shared" si="505"/>
        <v>#DIV/0!</v>
      </c>
      <c r="R3222" s="55" t="e">
        <f t="shared" si="506"/>
        <v>#DIV/0!</v>
      </c>
      <c r="S3222" s="55" t="e">
        <f t="shared" si="507"/>
        <v>#DIV/0!</v>
      </c>
      <c r="T3222" s="55" t="e">
        <f t="shared" si="508"/>
        <v>#DIV/0!</v>
      </c>
      <c r="U3222" s="33" t="e">
        <f>M3222/#REF!%</f>
        <v>#REF!</v>
      </c>
    </row>
    <row r="3223" spans="1:21" ht="27.6" hidden="1" x14ac:dyDescent="0.3">
      <c r="A3223" s="77"/>
      <c r="B3223" s="30" t="s">
        <v>229</v>
      </c>
      <c r="C3223" s="39" t="s">
        <v>329</v>
      </c>
      <c r="D3223" s="31"/>
      <c r="E3223" s="93">
        <f t="shared" si="495"/>
        <v>0</v>
      </c>
      <c r="F3223" s="31"/>
      <c r="G3223" s="31"/>
      <c r="H3223" s="31"/>
      <c r="I3223" s="93">
        <f t="shared" si="496"/>
        <v>0</v>
      </c>
      <c r="J3223" s="31"/>
      <c r="K3223" s="31"/>
      <c r="L3223" s="31"/>
      <c r="M3223" s="93">
        <f t="shared" si="497"/>
        <v>0</v>
      </c>
      <c r="N3223" s="31"/>
      <c r="O3223" s="31"/>
      <c r="P3223" s="31"/>
      <c r="Q3223" s="55" t="e">
        <f t="shared" si="505"/>
        <v>#DIV/0!</v>
      </c>
      <c r="R3223" s="55" t="e">
        <f t="shared" si="506"/>
        <v>#DIV/0!</v>
      </c>
      <c r="S3223" s="55" t="e">
        <f t="shared" si="507"/>
        <v>#DIV/0!</v>
      </c>
      <c r="T3223" s="55" t="e">
        <f t="shared" si="508"/>
        <v>#DIV/0!</v>
      </c>
      <c r="U3223" s="33" t="e">
        <f>M3223/#REF!%</f>
        <v>#REF!</v>
      </c>
    </row>
    <row r="3224" spans="1:21" ht="55.2" hidden="1" x14ac:dyDescent="0.3">
      <c r="A3224" s="77"/>
      <c r="B3224" s="30" t="s">
        <v>230</v>
      </c>
      <c r="C3224" s="39" t="s">
        <v>330</v>
      </c>
      <c r="D3224" s="31"/>
      <c r="E3224" s="93">
        <f t="shared" si="495"/>
        <v>0</v>
      </c>
      <c r="F3224" s="31"/>
      <c r="G3224" s="31"/>
      <c r="H3224" s="31"/>
      <c r="I3224" s="93">
        <f t="shared" si="496"/>
        <v>0</v>
      </c>
      <c r="J3224" s="31"/>
      <c r="K3224" s="31"/>
      <c r="L3224" s="31"/>
      <c r="M3224" s="93">
        <f t="shared" si="497"/>
        <v>0</v>
      </c>
      <c r="N3224" s="31"/>
      <c r="O3224" s="31"/>
      <c r="P3224" s="31"/>
      <c r="Q3224" s="55" t="e">
        <f t="shared" si="505"/>
        <v>#DIV/0!</v>
      </c>
      <c r="R3224" s="55" t="e">
        <f t="shared" si="506"/>
        <v>#DIV/0!</v>
      </c>
      <c r="S3224" s="55" t="e">
        <f t="shared" si="507"/>
        <v>#DIV/0!</v>
      </c>
      <c r="T3224" s="55" t="e">
        <f t="shared" si="508"/>
        <v>#DIV/0!</v>
      </c>
      <c r="U3224" s="33" t="e">
        <f>M3224/#REF!%</f>
        <v>#REF!</v>
      </c>
    </row>
    <row r="3225" spans="1:21" ht="55.2" hidden="1" x14ac:dyDescent="0.3">
      <c r="A3225" s="77"/>
      <c r="B3225" s="30" t="s">
        <v>231</v>
      </c>
      <c r="C3225" s="39" t="s">
        <v>331</v>
      </c>
      <c r="D3225" s="31"/>
      <c r="E3225" s="93">
        <f t="shared" si="495"/>
        <v>0</v>
      </c>
      <c r="F3225" s="31"/>
      <c r="G3225" s="31"/>
      <c r="H3225" s="31"/>
      <c r="I3225" s="93">
        <f t="shared" si="496"/>
        <v>0</v>
      </c>
      <c r="J3225" s="31"/>
      <c r="K3225" s="31"/>
      <c r="L3225" s="31"/>
      <c r="M3225" s="93">
        <f t="shared" si="497"/>
        <v>0</v>
      </c>
      <c r="N3225" s="31"/>
      <c r="O3225" s="31"/>
      <c r="P3225" s="31"/>
      <c r="Q3225" s="55" t="e">
        <f t="shared" si="505"/>
        <v>#DIV/0!</v>
      </c>
      <c r="R3225" s="55" t="e">
        <f t="shared" si="506"/>
        <v>#DIV/0!</v>
      </c>
      <c r="S3225" s="55" t="e">
        <f t="shared" si="507"/>
        <v>#DIV/0!</v>
      </c>
      <c r="T3225" s="55" t="e">
        <f t="shared" si="508"/>
        <v>#DIV/0!</v>
      </c>
      <c r="U3225" s="33" t="e">
        <f>M3225/#REF!%</f>
        <v>#REF!</v>
      </c>
    </row>
    <row r="3226" spans="1:21" ht="82.8" hidden="1" x14ac:dyDescent="0.3">
      <c r="A3226" s="77"/>
      <c r="B3226" s="30" t="s">
        <v>232</v>
      </c>
      <c r="C3226" s="39" t="s">
        <v>332</v>
      </c>
      <c r="D3226" s="31"/>
      <c r="E3226" s="93">
        <f t="shared" si="495"/>
        <v>0</v>
      </c>
      <c r="F3226" s="31"/>
      <c r="G3226" s="31"/>
      <c r="H3226" s="31"/>
      <c r="I3226" s="93">
        <f t="shared" si="496"/>
        <v>0</v>
      </c>
      <c r="J3226" s="31"/>
      <c r="K3226" s="31"/>
      <c r="L3226" s="31"/>
      <c r="M3226" s="93">
        <f t="shared" si="497"/>
        <v>0</v>
      </c>
      <c r="N3226" s="31"/>
      <c r="O3226" s="31"/>
      <c r="P3226" s="31"/>
      <c r="Q3226" s="55" t="e">
        <f t="shared" si="505"/>
        <v>#DIV/0!</v>
      </c>
      <c r="R3226" s="55" t="e">
        <f t="shared" si="506"/>
        <v>#DIV/0!</v>
      </c>
      <c r="S3226" s="55" t="e">
        <f t="shared" si="507"/>
        <v>#DIV/0!</v>
      </c>
      <c r="T3226" s="55" t="e">
        <f t="shared" si="508"/>
        <v>#DIV/0!</v>
      </c>
      <c r="U3226" s="33" t="e">
        <f>M3226/#REF!%</f>
        <v>#REF!</v>
      </c>
    </row>
    <row r="3227" spans="1:21" ht="41.4" hidden="1" x14ac:dyDescent="0.3">
      <c r="A3227" s="77"/>
      <c r="B3227" s="30" t="s">
        <v>233</v>
      </c>
      <c r="C3227" s="38" t="s">
        <v>333</v>
      </c>
      <c r="D3227" s="31"/>
      <c r="E3227" s="93">
        <f t="shared" si="495"/>
        <v>0</v>
      </c>
      <c r="F3227" s="31"/>
      <c r="G3227" s="31"/>
      <c r="H3227" s="31"/>
      <c r="I3227" s="93">
        <f t="shared" si="496"/>
        <v>0</v>
      </c>
      <c r="J3227" s="31"/>
      <c r="K3227" s="31"/>
      <c r="L3227" s="31"/>
      <c r="M3227" s="93">
        <f t="shared" si="497"/>
        <v>0</v>
      </c>
      <c r="N3227" s="31"/>
      <c r="O3227" s="31"/>
      <c r="P3227" s="31"/>
      <c r="Q3227" s="55" t="e">
        <f t="shared" si="505"/>
        <v>#DIV/0!</v>
      </c>
      <c r="R3227" s="55" t="e">
        <f t="shared" si="506"/>
        <v>#DIV/0!</v>
      </c>
      <c r="S3227" s="55" t="e">
        <f t="shared" si="507"/>
        <v>#DIV/0!</v>
      </c>
      <c r="T3227" s="55" t="e">
        <f t="shared" si="508"/>
        <v>#DIV/0!</v>
      </c>
      <c r="U3227" s="33" t="e">
        <f>M3227/#REF!%</f>
        <v>#REF!</v>
      </c>
    </row>
    <row r="3228" spans="1:21" ht="41.4" hidden="1" x14ac:dyDescent="0.3">
      <c r="A3228" s="77"/>
      <c r="B3228" s="30" t="s">
        <v>234</v>
      </c>
      <c r="C3228" s="38" t="s">
        <v>334</v>
      </c>
      <c r="D3228" s="31"/>
      <c r="E3228" s="93">
        <f t="shared" si="495"/>
        <v>0</v>
      </c>
      <c r="F3228" s="31"/>
      <c r="G3228" s="31"/>
      <c r="H3228" s="31"/>
      <c r="I3228" s="93">
        <f t="shared" si="496"/>
        <v>0</v>
      </c>
      <c r="J3228" s="31"/>
      <c r="K3228" s="31"/>
      <c r="L3228" s="31"/>
      <c r="M3228" s="93">
        <f t="shared" si="497"/>
        <v>0</v>
      </c>
      <c r="N3228" s="31"/>
      <c r="O3228" s="31"/>
      <c r="P3228" s="31"/>
      <c r="Q3228" s="55" t="e">
        <f t="shared" si="505"/>
        <v>#DIV/0!</v>
      </c>
      <c r="R3228" s="55" t="e">
        <f t="shared" si="506"/>
        <v>#DIV/0!</v>
      </c>
      <c r="S3228" s="55" t="e">
        <f t="shared" si="507"/>
        <v>#DIV/0!</v>
      </c>
      <c r="T3228" s="55" t="e">
        <f t="shared" si="508"/>
        <v>#DIV/0!</v>
      </c>
      <c r="U3228" s="33" t="e">
        <f>M3228/#REF!%</f>
        <v>#REF!</v>
      </c>
    </row>
    <row r="3229" spans="1:21" ht="27.6" hidden="1" x14ac:dyDescent="0.3">
      <c r="A3229" s="77"/>
      <c r="B3229" s="30" t="s">
        <v>235</v>
      </c>
      <c r="C3229" s="39" t="s">
        <v>335</v>
      </c>
      <c r="D3229" s="31"/>
      <c r="E3229" s="93">
        <f t="shared" si="495"/>
        <v>0</v>
      </c>
      <c r="F3229" s="31"/>
      <c r="G3229" s="31"/>
      <c r="H3229" s="31"/>
      <c r="I3229" s="93">
        <f t="shared" si="496"/>
        <v>0</v>
      </c>
      <c r="J3229" s="31"/>
      <c r="K3229" s="31"/>
      <c r="L3229" s="31"/>
      <c r="M3229" s="93">
        <f t="shared" si="497"/>
        <v>0</v>
      </c>
      <c r="N3229" s="31"/>
      <c r="O3229" s="31"/>
      <c r="P3229" s="31"/>
      <c r="Q3229" s="55" t="e">
        <f t="shared" si="505"/>
        <v>#DIV/0!</v>
      </c>
      <c r="R3229" s="55" t="e">
        <f t="shared" si="506"/>
        <v>#DIV/0!</v>
      </c>
      <c r="S3229" s="55" t="e">
        <f t="shared" si="507"/>
        <v>#DIV/0!</v>
      </c>
      <c r="T3229" s="55" t="e">
        <f t="shared" si="508"/>
        <v>#DIV/0!</v>
      </c>
      <c r="U3229" s="33" t="e">
        <f>M3229/#REF!%</f>
        <v>#REF!</v>
      </c>
    </row>
    <row r="3230" spans="1:21" ht="55.2" hidden="1" x14ac:dyDescent="0.3">
      <c r="A3230" s="77"/>
      <c r="B3230" s="30" t="s">
        <v>236</v>
      </c>
      <c r="C3230" s="39" t="s">
        <v>336</v>
      </c>
      <c r="D3230" s="31"/>
      <c r="E3230" s="93">
        <f t="shared" si="495"/>
        <v>0</v>
      </c>
      <c r="F3230" s="31"/>
      <c r="G3230" s="31"/>
      <c r="H3230" s="31"/>
      <c r="I3230" s="93">
        <f t="shared" si="496"/>
        <v>0</v>
      </c>
      <c r="J3230" s="31"/>
      <c r="K3230" s="31"/>
      <c r="L3230" s="31"/>
      <c r="M3230" s="93">
        <f t="shared" si="497"/>
        <v>0</v>
      </c>
      <c r="N3230" s="31"/>
      <c r="O3230" s="31"/>
      <c r="P3230" s="31"/>
      <c r="Q3230" s="55" t="e">
        <f t="shared" si="505"/>
        <v>#DIV/0!</v>
      </c>
      <c r="R3230" s="55" t="e">
        <f t="shared" si="506"/>
        <v>#DIV/0!</v>
      </c>
      <c r="S3230" s="55" t="e">
        <f t="shared" si="507"/>
        <v>#DIV/0!</v>
      </c>
      <c r="T3230" s="55" t="e">
        <f t="shared" si="508"/>
        <v>#DIV/0!</v>
      </c>
      <c r="U3230" s="33" t="e">
        <f>M3230/#REF!%</f>
        <v>#REF!</v>
      </c>
    </row>
    <row r="3231" spans="1:21" ht="27.6" hidden="1" x14ac:dyDescent="0.3">
      <c r="A3231" s="77"/>
      <c r="B3231" s="30" t="s">
        <v>237</v>
      </c>
      <c r="C3231" s="39" t="s">
        <v>337</v>
      </c>
      <c r="D3231" s="31"/>
      <c r="E3231" s="93">
        <f t="shared" si="495"/>
        <v>0</v>
      </c>
      <c r="F3231" s="31"/>
      <c r="G3231" s="31"/>
      <c r="H3231" s="31"/>
      <c r="I3231" s="93">
        <f t="shared" si="496"/>
        <v>0</v>
      </c>
      <c r="J3231" s="31"/>
      <c r="K3231" s="31"/>
      <c r="L3231" s="31"/>
      <c r="M3231" s="93">
        <f t="shared" si="497"/>
        <v>0</v>
      </c>
      <c r="N3231" s="31"/>
      <c r="O3231" s="31"/>
      <c r="P3231" s="31"/>
      <c r="Q3231" s="55" t="e">
        <f t="shared" si="505"/>
        <v>#DIV/0!</v>
      </c>
      <c r="R3231" s="55" t="e">
        <f t="shared" si="506"/>
        <v>#DIV/0!</v>
      </c>
      <c r="S3231" s="55" t="e">
        <f t="shared" si="507"/>
        <v>#DIV/0!</v>
      </c>
      <c r="T3231" s="55" t="e">
        <f t="shared" si="508"/>
        <v>#DIV/0!</v>
      </c>
      <c r="U3231" s="33" t="e">
        <f>M3231/#REF!%</f>
        <v>#REF!</v>
      </c>
    </row>
    <row r="3232" spans="1:21" ht="82.8" hidden="1" x14ac:dyDescent="0.3">
      <c r="A3232" s="77"/>
      <c r="B3232" s="30" t="s">
        <v>238</v>
      </c>
      <c r="C3232" s="39" t="s">
        <v>338</v>
      </c>
      <c r="D3232" s="31"/>
      <c r="E3232" s="93">
        <f t="shared" si="495"/>
        <v>0</v>
      </c>
      <c r="F3232" s="31"/>
      <c r="G3232" s="31"/>
      <c r="H3232" s="31"/>
      <c r="I3232" s="93">
        <f t="shared" si="496"/>
        <v>0</v>
      </c>
      <c r="J3232" s="31"/>
      <c r="K3232" s="31"/>
      <c r="L3232" s="31"/>
      <c r="M3232" s="93">
        <f t="shared" si="497"/>
        <v>0</v>
      </c>
      <c r="N3232" s="31"/>
      <c r="O3232" s="31"/>
      <c r="P3232" s="31"/>
      <c r="Q3232" s="55" t="e">
        <f t="shared" si="505"/>
        <v>#DIV/0!</v>
      </c>
      <c r="R3232" s="55" t="e">
        <f t="shared" si="506"/>
        <v>#DIV/0!</v>
      </c>
      <c r="S3232" s="55" t="e">
        <f t="shared" si="507"/>
        <v>#DIV/0!</v>
      </c>
      <c r="T3232" s="55" t="e">
        <f t="shared" si="508"/>
        <v>#DIV/0!</v>
      </c>
      <c r="U3232" s="33" t="e">
        <f>M3232/#REF!%</f>
        <v>#REF!</v>
      </c>
    </row>
    <row r="3233" spans="1:21" ht="27.6" hidden="1" x14ac:dyDescent="0.3">
      <c r="A3233" s="77"/>
      <c r="B3233" s="30" t="s">
        <v>239</v>
      </c>
      <c r="C3233" s="39" t="s">
        <v>339</v>
      </c>
      <c r="D3233" s="31"/>
      <c r="E3233" s="93">
        <f t="shared" si="495"/>
        <v>0</v>
      </c>
      <c r="F3233" s="31"/>
      <c r="G3233" s="31"/>
      <c r="H3233" s="31"/>
      <c r="I3233" s="93">
        <f t="shared" si="496"/>
        <v>0</v>
      </c>
      <c r="J3233" s="31"/>
      <c r="K3233" s="31"/>
      <c r="L3233" s="31"/>
      <c r="M3233" s="93">
        <f t="shared" si="497"/>
        <v>0</v>
      </c>
      <c r="N3233" s="31"/>
      <c r="O3233" s="31"/>
      <c r="P3233" s="31"/>
      <c r="Q3233" s="55" t="e">
        <f t="shared" si="505"/>
        <v>#DIV/0!</v>
      </c>
      <c r="R3233" s="55" t="e">
        <f t="shared" si="506"/>
        <v>#DIV/0!</v>
      </c>
      <c r="S3233" s="55" t="e">
        <f t="shared" si="507"/>
        <v>#DIV/0!</v>
      </c>
      <c r="T3233" s="55" t="e">
        <f t="shared" si="508"/>
        <v>#DIV/0!</v>
      </c>
      <c r="U3233" s="33" t="e">
        <f>M3233/#REF!%</f>
        <v>#REF!</v>
      </c>
    </row>
    <row r="3234" spans="1:21" ht="82.8" hidden="1" x14ac:dyDescent="0.3">
      <c r="A3234" s="77"/>
      <c r="B3234" s="30" t="s">
        <v>240</v>
      </c>
      <c r="C3234" s="39" t="s">
        <v>340</v>
      </c>
      <c r="D3234" s="31"/>
      <c r="E3234" s="93">
        <f t="shared" si="495"/>
        <v>0</v>
      </c>
      <c r="F3234" s="31"/>
      <c r="G3234" s="31"/>
      <c r="H3234" s="31"/>
      <c r="I3234" s="93">
        <f t="shared" si="496"/>
        <v>0</v>
      </c>
      <c r="J3234" s="31"/>
      <c r="K3234" s="31"/>
      <c r="L3234" s="31"/>
      <c r="M3234" s="93">
        <f t="shared" si="497"/>
        <v>0</v>
      </c>
      <c r="N3234" s="31"/>
      <c r="O3234" s="31"/>
      <c r="P3234" s="31"/>
      <c r="Q3234" s="55" t="e">
        <f t="shared" si="505"/>
        <v>#DIV/0!</v>
      </c>
      <c r="R3234" s="55" t="e">
        <f t="shared" si="506"/>
        <v>#DIV/0!</v>
      </c>
      <c r="S3234" s="55" t="e">
        <f t="shared" si="507"/>
        <v>#DIV/0!</v>
      </c>
      <c r="T3234" s="55" t="e">
        <f t="shared" si="508"/>
        <v>#DIV/0!</v>
      </c>
      <c r="U3234" s="33" t="e">
        <f>M3234/#REF!%</f>
        <v>#REF!</v>
      </c>
    </row>
    <row r="3235" spans="1:21" ht="27.6" hidden="1" x14ac:dyDescent="0.3">
      <c r="A3235" s="77"/>
      <c r="B3235" s="30" t="s">
        <v>241</v>
      </c>
      <c r="C3235" s="39" t="s">
        <v>341</v>
      </c>
      <c r="D3235" s="31"/>
      <c r="E3235" s="93">
        <f t="shared" si="495"/>
        <v>0</v>
      </c>
      <c r="F3235" s="31"/>
      <c r="G3235" s="31"/>
      <c r="H3235" s="31"/>
      <c r="I3235" s="93">
        <f t="shared" si="496"/>
        <v>0</v>
      </c>
      <c r="J3235" s="31"/>
      <c r="K3235" s="31"/>
      <c r="L3235" s="31"/>
      <c r="M3235" s="93">
        <f t="shared" si="497"/>
        <v>0</v>
      </c>
      <c r="N3235" s="31"/>
      <c r="O3235" s="31"/>
      <c r="P3235" s="31"/>
      <c r="Q3235" s="55" t="e">
        <f t="shared" si="505"/>
        <v>#DIV/0!</v>
      </c>
      <c r="R3235" s="55" t="e">
        <f t="shared" si="506"/>
        <v>#DIV/0!</v>
      </c>
      <c r="S3235" s="55" t="e">
        <f t="shared" si="507"/>
        <v>#DIV/0!</v>
      </c>
      <c r="T3235" s="55" t="e">
        <f t="shared" si="508"/>
        <v>#DIV/0!</v>
      </c>
      <c r="U3235" s="33" t="e">
        <f>M3235/#REF!%</f>
        <v>#REF!</v>
      </c>
    </row>
    <row r="3236" spans="1:21" ht="27.6" hidden="1" x14ac:dyDescent="0.3">
      <c r="A3236" s="77"/>
      <c r="B3236" s="30" t="s">
        <v>242</v>
      </c>
      <c r="C3236" s="39" t="s">
        <v>342</v>
      </c>
      <c r="D3236" s="31"/>
      <c r="E3236" s="93">
        <f t="shared" si="495"/>
        <v>0</v>
      </c>
      <c r="F3236" s="31"/>
      <c r="G3236" s="31"/>
      <c r="H3236" s="31"/>
      <c r="I3236" s="93">
        <f t="shared" si="496"/>
        <v>0</v>
      </c>
      <c r="J3236" s="31"/>
      <c r="K3236" s="31"/>
      <c r="L3236" s="31"/>
      <c r="M3236" s="93">
        <f t="shared" si="497"/>
        <v>0</v>
      </c>
      <c r="N3236" s="31"/>
      <c r="O3236" s="31"/>
      <c r="P3236" s="31"/>
      <c r="Q3236" s="55" t="e">
        <f t="shared" si="505"/>
        <v>#DIV/0!</v>
      </c>
      <c r="R3236" s="55" t="e">
        <f t="shared" si="506"/>
        <v>#DIV/0!</v>
      </c>
      <c r="S3236" s="55" t="e">
        <f t="shared" si="507"/>
        <v>#DIV/0!</v>
      </c>
      <c r="T3236" s="55" t="e">
        <f t="shared" si="508"/>
        <v>#DIV/0!</v>
      </c>
      <c r="U3236" s="33" t="e">
        <f>M3236/#REF!%</f>
        <v>#REF!</v>
      </c>
    </row>
    <row r="3237" spans="1:21" ht="27.6" hidden="1" x14ac:dyDescent="0.3">
      <c r="A3237" s="77"/>
      <c r="B3237" s="30" t="s">
        <v>243</v>
      </c>
      <c r="C3237" s="39" t="s">
        <v>343</v>
      </c>
      <c r="D3237" s="31"/>
      <c r="E3237" s="93">
        <f t="shared" ref="E3237:E3242" si="509">F3237+G3237</f>
        <v>0</v>
      </c>
      <c r="F3237" s="31"/>
      <c r="G3237" s="31"/>
      <c r="H3237" s="31"/>
      <c r="I3237" s="93">
        <f t="shared" ref="I3237:I3242" si="510">J3237+K3237</f>
        <v>0</v>
      </c>
      <c r="J3237" s="31"/>
      <c r="K3237" s="31"/>
      <c r="L3237" s="31"/>
      <c r="M3237" s="93">
        <f t="shared" ref="M3237:M3242" si="511">N3237+O3237</f>
        <v>0</v>
      </c>
      <c r="N3237" s="31"/>
      <c r="O3237" s="31"/>
      <c r="P3237" s="31"/>
      <c r="Q3237" s="55" t="e">
        <f t="shared" si="505"/>
        <v>#DIV/0!</v>
      </c>
      <c r="R3237" s="55" t="e">
        <f t="shared" si="506"/>
        <v>#DIV/0!</v>
      </c>
      <c r="S3237" s="55" t="e">
        <f t="shared" si="507"/>
        <v>#DIV/0!</v>
      </c>
      <c r="T3237" s="55" t="e">
        <f t="shared" si="508"/>
        <v>#DIV/0!</v>
      </c>
      <c r="U3237" s="33" t="e">
        <f>M3237/#REF!%</f>
        <v>#REF!</v>
      </c>
    </row>
    <row r="3238" spans="1:21" ht="27.6" hidden="1" x14ac:dyDescent="0.3">
      <c r="A3238" s="77"/>
      <c r="B3238" s="30" t="s">
        <v>244</v>
      </c>
      <c r="C3238" s="39" t="s">
        <v>344</v>
      </c>
      <c r="D3238" s="31"/>
      <c r="E3238" s="93">
        <f t="shared" si="509"/>
        <v>0</v>
      </c>
      <c r="F3238" s="31"/>
      <c r="G3238" s="31"/>
      <c r="H3238" s="31"/>
      <c r="I3238" s="93">
        <f t="shared" si="510"/>
        <v>0</v>
      </c>
      <c r="J3238" s="31"/>
      <c r="K3238" s="31"/>
      <c r="L3238" s="31"/>
      <c r="M3238" s="93">
        <f t="shared" si="511"/>
        <v>0</v>
      </c>
      <c r="N3238" s="31"/>
      <c r="O3238" s="31"/>
      <c r="P3238" s="31"/>
      <c r="Q3238" s="55" t="e">
        <f t="shared" si="505"/>
        <v>#DIV/0!</v>
      </c>
      <c r="R3238" s="55" t="e">
        <f t="shared" si="506"/>
        <v>#DIV/0!</v>
      </c>
      <c r="S3238" s="55" t="e">
        <f t="shared" si="507"/>
        <v>#DIV/0!</v>
      </c>
      <c r="T3238" s="55" t="e">
        <f t="shared" si="508"/>
        <v>#DIV/0!</v>
      </c>
      <c r="U3238" s="33" t="e">
        <f>M3238/#REF!%</f>
        <v>#REF!</v>
      </c>
    </row>
    <row r="3239" spans="1:21" ht="27.6" hidden="1" x14ac:dyDescent="0.3">
      <c r="A3239" s="77"/>
      <c r="B3239" s="30" t="s">
        <v>245</v>
      </c>
      <c r="C3239" s="39" t="s">
        <v>345</v>
      </c>
      <c r="D3239" s="31"/>
      <c r="E3239" s="93">
        <f t="shared" si="509"/>
        <v>0</v>
      </c>
      <c r="F3239" s="31"/>
      <c r="G3239" s="31"/>
      <c r="H3239" s="31"/>
      <c r="I3239" s="93">
        <f t="shared" si="510"/>
        <v>0</v>
      </c>
      <c r="J3239" s="31"/>
      <c r="K3239" s="31"/>
      <c r="L3239" s="31"/>
      <c r="M3239" s="93">
        <f t="shared" si="511"/>
        <v>0</v>
      </c>
      <c r="N3239" s="31"/>
      <c r="O3239" s="31"/>
      <c r="P3239" s="31"/>
      <c r="Q3239" s="55" t="e">
        <f t="shared" si="505"/>
        <v>#DIV/0!</v>
      </c>
      <c r="R3239" s="55" t="e">
        <f t="shared" si="506"/>
        <v>#DIV/0!</v>
      </c>
      <c r="S3239" s="55" t="e">
        <f t="shared" si="507"/>
        <v>#DIV/0!</v>
      </c>
      <c r="T3239" s="55" t="e">
        <f t="shared" si="508"/>
        <v>#DIV/0!</v>
      </c>
      <c r="U3239" s="33" t="e">
        <f>M3239/#REF!%</f>
        <v>#REF!</v>
      </c>
    </row>
    <row r="3240" spans="1:21" ht="69" hidden="1" x14ac:dyDescent="0.3">
      <c r="A3240" s="77"/>
      <c r="B3240" s="30" t="s">
        <v>246</v>
      </c>
      <c r="C3240" s="39" t="s">
        <v>346</v>
      </c>
      <c r="D3240" s="31"/>
      <c r="E3240" s="93">
        <f t="shared" si="509"/>
        <v>0</v>
      </c>
      <c r="F3240" s="31"/>
      <c r="G3240" s="31"/>
      <c r="H3240" s="31"/>
      <c r="I3240" s="93">
        <f t="shared" si="510"/>
        <v>0</v>
      </c>
      <c r="J3240" s="31"/>
      <c r="K3240" s="31"/>
      <c r="L3240" s="31"/>
      <c r="M3240" s="93">
        <f t="shared" si="511"/>
        <v>0</v>
      </c>
      <c r="N3240" s="31"/>
      <c r="O3240" s="31"/>
      <c r="P3240" s="31"/>
      <c r="Q3240" s="55" t="e">
        <f t="shared" si="505"/>
        <v>#DIV/0!</v>
      </c>
      <c r="R3240" s="55" t="e">
        <f t="shared" si="506"/>
        <v>#DIV/0!</v>
      </c>
      <c r="S3240" s="55" t="e">
        <f t="shared" si="507"/>
        <v>#DIV/0!</v>
      </c>
      <c r="T3240" s="55" t="e">
        <f t="shared" si="508"/>
        <v>#DIV/0!</v>
      </c>
      <c r="U3240" s="33" t="e">
        <f>M3240/#REF!%</f>
        <v>#REF!</v>
      </c>
    </row>
    <row r="3241" spans="1:21" ht="13.8" hidden="1" x14ac:dyDescent="0.3">
      <c r="A3241" s="77"/>
      <c r="B3241" s="30" t="s">
        <v>247</v>
      </c>
      <c r="C3241" s="37" t="s">
        <v>347</v>
      </c>
      <c r="D3241" s="31"/>
      <c r="E3241" s="93">
        <f t="shared" si="509"/>
        <v>0</v>
      </c>
      <c r="F3241" s="31"/>
      <c r="G3241" s="31"/>
      <c r="H3241" s="31"/>
      <c r="I3241" s="93">
        <f t="shared" si="510"/>
        <v>0</v>
      </c>
      <c r="J3241" s="31"/>
      <c r="K3241" s="31"/>
      <c r="L3241" s="31"/>
      <c r="M3241" s="93">
        <f t="shared" si="511"/>
        <v>0</v>
      </c>
      <c r="N3241" s="31"/>
      <c r="O3241" s="31"/>
      <c r="P3241" s="31"/>
      <c r="Q3241" s="55" t="e">
        <f t="shared" si="505"/>
        <v>#DIV/0!</v>
      </c>
      <c r="R3241" s="55" t="e">
        <f t="shared" si="506"/>
        <v>#DIV/0!</v>
      </c>
      <c r="S3241" s="55" t="e">
        <f t="shared" si="507"/>
        <v>#DIV/0!</v>
      </c>
      <c r="T3241" s="55" t="e">
        <f t="shared" si="508"/>
        <v>#DIV/0!</v>
      </c>
      <c r="U3241" s="33" t="e">
        <f>M3241/#REF!%</f>
        <v>#REF!</v>
      </c>
    </row>
    <row r="3242" spans="1:21" ht="27.6" x14ac:dyDescent="0.3">
      <c r="A3242" s="77"/>
      <c r="B3242" s="30"/>
      <c r="C3242" s="37" t="s">
        <v>36</v>
      </c>
      <c r="D3242" s="31"/>
      <c r="E3242" s="93">
        <f t="shared" si="509"/>
        <v>20.231000000000002</v>
      </c>
      <c r="F3242" s="31">
        <f>F3646</f>
        <v>20.231000000000002</v>
      </c>
      <c r="G3242" s="31">
        <f>G3646</f>
        <v>0</v>
      </c>
      <c r="H3242" s="31">
        <f>H3646</f>
        <v>0</v>
      </c>
      <c r="I3242" s="93">
        <f t="shared" si="510"/>
        <v>10.231</v>
      </c>
      <c r="J3242" s="31">
        <f>J3646</f>
        <v>10.231</v>
      </c>
      <c r="K3242" s="31">
        <f>K3646</f>
        <v>0</v>
      </c>
      <c r="L3242" s="31">
        <f>L3646</f>
        <v>0</v>
      </c>
      <c r="M3242" s="93">
        <f t="shared" si="511"/>
        <v>7.8987999999999996</v>
      </c>
      <c r="N3242" s="31">
        <f>N3646</f>
        <v>7.8987999999999996</v>
      </c>
      <c r="O3242" s="31">
        <f>O3646</f>
        <v>0</v>
      </c>
      <c r="P3242" s="31">
        <f>P3646</f>
        <v>0</v>
      </c>
      <c r="Q3242" s="55">
        <f t="shared" si="505"/>
        <v>77.204574332909786</v>
      </c>
      <c r="R3242" s="55">
        <f t="shared" si="506"/>
        <v>77.204574332909786</v>
      </c>
      <c r="S3242" s="55" t="e">
        <f t="shared" si="507"/>
        <v>#DIV/0!</v>
      </c>
      <c r="T3242" s="55" t="e">
        <f t="shared" si="508"/>
        <v>#DIV/0!</v>
      </c>
      <c r="U3242" s="33"/>
    </row>
    <row r="3243" spans="1:21" ht="27.6" x14ac:dyDescent="0.3">
      <c r="A3243" s="77"/>
      <c r="B3243" s="30" t="s">
        <v>251</v>
      </c>
      <c r="C3243" s="37" t="s">
        <v>45</v>
      </c>
      <c r="D3243" s="21">
        <f>D3325+D3404+D3429+D3557+D3640+D3647+D3656+D3662</f>
        <v>238.6</v>
      </c>
      <c r="E3243" s="131">
        <f t="shared" ref="E3243:E3301" si="512">F3243+G3243</f>
        <v>215.858</v>
      </c>
      <c r="F3243" s="21">
        <f>F3325+F3404+F3429+F3557+F3640+F3647+F3656+F3662</f>
        <v>215.858</v>
      </c>
      <c r="G3243" s="21">
        <f>G3325+G3404+G3429+G3557+G3640+G3647+G3656+G3662</f>
        <v>0</v>
      </c>
      <c r="H3243" s="21">
        <f>H3325+H3404+H3429+H3557+H3640+H3647+H3656+H3662</f>
        <v>0</v>
      </c>
      <c r="I3243" s="131">
        <f t="shared" ref="I3243:I3301" si="513">J3243+K3243</f>
        <v>133.358</v>
      </c>
      <c r="J3243" s="21">
        <f>J3325+J3404+J3429+J3557+J3640+J3647+J3656+J3662</f>
        <v>133.358</v>
      </c>
      <c r="K3243" s="21">
        <f>K3325+K3404+K3429+K3557+K3640+K3647+K3656+K3662</f>
        <v>0</v>
      </c>
      <c r="L3243" s="21">
        <f>L3325+L3404+L3429+L3557+L3640+L3647+L3656+L3662</f>
        <v>0</v>
      </c>
      <c r="M3243" s="131">
        <f t="shared" ref="M3243:M3301" si="514">N3243+O3243</f>
        <v>114.1562</v>
      </c>
      <c r="N3243" s="21">
        <f>N3325+N3404+N3429+N3557+N3640+N3647+N3656+N3662</f>
        <v>114.1562</v>
      </c>
      <c r="O3243" s="21">
        <f>O3325+O3404+O3429+O3557+O3640+O3647+O3656+O3662</f>
        <v>0</v>
      </c>
      <c r="P3243" s="21">
        <f>P3325+P3404+P3429+P3557+P3640+P3647+P3656+P3662</f>
        <v>0</v>
      </c>
      <c r="Q3243" s="55">
        <f t="shared" ref="Q3243:Q3301" si="515">M3243/I3243*100</f>
        <v>85.601313756954951</v>
      </c>
      <c r="R3243" s="55">
        <f t="shared" ref="R3243:R3301" si="516">N3243/J3243*100</f>
        <v>85.601313756954951</v>
      </c>
      <c r="S3243" s="55" t="e">
        <f t="shared" ref="S3243:S3301" si="517">O3243/K3243*100</f>
        <v>#DIV/0!</v>
      </c>
      <c r="T3243" s="55" t="e">
        <f t="shared" ref="T3243:T3301" si="518">P3243/L3243*100</f>
        <v>#DIV/0!</v>
      </c>
      <c r="U3243" s="33" t="e">
        <f>M3243/#REF!%</f>
        <v>#REF!</v>
      </c>
    </row>
    <row r="3244" spans="1:21" ht="13.8" hidden="1" x14ac:dyDescent="0.3">
      <c r="A3244" s="77"/>
      <c r="B3244" s="30" t="s">
        <v>252</v>
      </c>
      <c r="C3244" s="38" t="s">
        <v>349</v>
      </c>
      <c r="D3244" s="31"/>
      <c r="E3244" s="131">
        <f t="shared" si="512"/>
        <v>0</v>
      </c>
      <c r="F3244" s="31"/>
      <c r="G3244" s="31"/>
      <c r="H3244" s="31"/>
      <c r="I3244" s="131">
        <f t="shared" si="513"/>
        <v>0</v>
      </c>
      <c r="J3244" s="31"/>
      <c r="K3244" s="31"/>
      <c r="L3244" s="31"/>
      <c r="M3244" s="131">
        <f t="shared" si="514"/>
        <v>0</v>
      </c>
      <c r="N3244" s="31"/>
      <c r="O3244" s="31"/>
      <c r="P3244" s="31"/>
      <c r="Q3244" s="55" t="e">
        <f t="shared" si="515"/>
        <v>#DIV/0!</v>
      </c>
      <c r="R3244" s="55" t="e">
        <f t="shared" si="516"/>
        <v>#DIV/0!</v>
      </c>
      <c r="S3244" s="55" t="e">
        <f t="shared" si="517"/>
        <v>#DIV/0!</v>
      </c>
      <c r="T3244" s="55" t="e">
        <f t="shared" si="518"/>
        <v>#DIV/0!</v>
      </c>
      <c r="U3244" s="33" t="e">
        <f>M3244/#REF!%</f>
        <v>#REF!</v>
      </c>
    </row>
    <row r="3245" spans="1:21" ht="27.6" hidden="1" x14ac:dyDescent="0.3">
      <c r="A3245" s="77"/>
      <c r="B3245" s="30" t="s">
        <v>253</v>
      </c>
      <c r="C3245" s="39" t="s">
        <v>350</v>
      </c>
      <c r="D3245" s="31"/>
      <c r="E3245" s="131">
        <f t="shared" si="512"/>
        <v>0</v>
      </c>
      <c r="F3245" s="31"/>
      <c r="G3245" s="31"/>
      <c r="H3245" s="31"/>
      <c r="I3245" s="131">
        <f t="shared" si="513"/>
        <v>0</v>
      </c>
      <c r="J3245" s="31"/>
      <c r="K3245" s="31"/>
      <c r="L3245" s="31"/>
      <c r="M3245" s="131">
        <f t="shared" si="514"/>
        <v>0</v>
      </c>
      <c r="N3245" s="31"/>
      <c r="O3245" s="31"/>
      <c r="P3245" s="31"/>
      <c r="Q3245" s="55" t="e">
        <f t="shared" si="515"/>
        <v>#DIV/0!</v>
      </c>
      <c r="R3245" s="55" t="e">
        <f t="shared" si="516"/>
        <v>#DIV/0!</v>
      </c>
      <c r="S3245" s="55" t="e">
        <f t="shared" si="517"/>
        <v>#DIV/0!</v>
      </c>
      <c r="T3245" s="55" t="e">
        <f t="shared" si="518"/>
        <v>#DIV/0!</v>
      </c>
      <c r="U3245" s="33" t="e">
        <f>M3245/#REF!%</f>
        <v>#REF!</v>
      </c>
    </row>
    <row r="3246" spans="1:21" ht="27.6" hidden="1" x14ac:dyDescent="0.3">
      <c r="A3246" s="77"/>
      <c r="B3246" s="30" t="s">
        <v>254</v>
      </c>
      <c r="C3246" s="39" t="s">
        <v>351</v>
      </c>
      <c r="D3246" s="31"/>
      <c r="E3246" s="131">
        <f t="shared" si="512"/>
        <v>0</v>
      </c>
      <c r="F3246" s="31"/>
      <c r="G3246" s="31"/>
      <c r="H3246" s="31"/>
      <c r="I3246" s="131">
        <f t="shared" si="513"/>
        <v>0</v>
      </c>
      <c r="J3246" s="31"/>
      <c r="K3246" s="31"/>
      <c r="L3246" s="31"/>
      <c r="M3246" s="131">
        <f t="shared" si="514"/>
        <v>0</v>
      </c>
      <c r="N3246" s="31"/>
      <c r="O3246" s="31"/>
      <c r="P3246" s="31"/>
      <c r="Q3246" s="55" t="e">
        <f t="shared" si="515"/>
        <v>#DIV/0!</v>
      </c>
      <c r="R3246" s="55" t="e">
        <f t="shared" si="516"/>
        <v>#DIV/0!</v>
      </c>
      <c r="S3246" s="55" t="e">
        <f t="shared" si="517"/>
        <v>#DIV/0!</v>
      </c>
      <c r="T3246" s="55" t="e">
        <f t="shared" si="518"/>
        <v>#DIV/0!</v>
      </c>
      <c r="U3246" s="33" t="e">
        <f>M3246/#REF!%</f>
        <v>#REF!</v>
      </c>
    </row>
    <row r="3247" spans="1:21" ht="13.8" hidden="1" x14ac:dyDescent="0.3">
      <c r="A3247" s="77"/>
      <c r="B3247" s="30" t="s">
        <v>255</v>
      </c>
      <c r="C3247" s="38" t="s">
        <v>352</v>
      </c>
      <c r="D3247" s="31"/>
      <c r="E3247" s="131">
        <f t="shared" si="512"/>
        <v>0</v>
      </c>
      <c r="F3247" s="31"/>
      <c r="G3247" s="31"/>
      <c r="H3247" s="31"/>
      <c r="I3247" s="131">
        <f t="shared" si="513"/>
        <v>0</v>
      </c>
      <c r="J3247" s="31"/>
      <c r="K3247" s="31"/>
      <c r="L3247" s="31"/>
      <c r="M3247" s="131">
        <f t="shared" si="514"/>
        <v>0</v>
      </c>
      <c r="N3247" s="31"/>
      <c r="O3247" s="31"/>
      <c r="P3247" s="31"/>
      <c r="Q3247" s="55" t="e">
        <f t="shared" si="515"/>
        <v>#DIV/0!</v>
      </c>
      <c r="R3247" s="55" t="e">
        <f t="shared" si="516"/>
        <v>#DIV/0!</v>
      </c>
      <c r="S3247" s="55" t="e">
        <f t="shared" si="517"/>
        <v>#DIV/0!</v>
      </c>
      <c r="T3247" s="55" t="e">
        <f t="shared" si="518"/>
        <v>#DIV/0!</v>
      </c>
      <c r="U3247" s="33" t="e">
        <f>M3247/#REF!%</f>
        <v>#REF!</v>
      </c>
    </row>
    <row r="3248" spans="1:21" ht="27.6" hidden="1" x14ac:dyDescent="0.3">
      <c r="A3248" s="77"/>
      <c r="B3248" s="30" t="s">
        <v>256</v>
      </c>
      <c r="C3248" s="39" t="s">
        <v>350</v>
      </c>
      <c r="D3248" s="31"/>
      <c r="E3248" s="131">
        <f t="shared" si="512"/>
        <v>0</v>
      </c>
      <c r="F3248" s="31"/>
      <c r="G3248" s="31"/>
      <c r="H3248" s="31"/>
      <c r="I3248" s="131">
        <f t="shared" si="513"/>
        <v>0</v>
      </c>
      <c r="J3248" s="31"/>
      <c r="K3248" s="31"/>
      <c r="L3248" s="31"/>
      <c r="M3248" s="131">
        <f t="shared" si="514"/>
        <v>0</v>
      </c>
      <c r="N3248" s="31"/>
      <c r="O3248" s="31"/>
      <c r="P3248" s="31"/>
      <c r="Q3248" s="55" t="e">
        <f t="shared" si="515"/>
        <v>#DIV/0!</v>
      </c>
      <c r="R3248" s="55" t="e">
        <f t="shared" si="516"/>
        <v>#DIV/0!</v>
      </c>
      <c r="S3248" s="55" t="e">
        <f t="shared" si="517"/>
        <v>#DIV/0!</v>
      </c>
      <c r="T3248" s="55" t="e">
        <f t="shared" si="518"/>
        <v>#DIV/0!</v>
      </c>
      <c r="U3248" s="33" t="e">
        <f>M3248/#REF!%</f>
        <v>#REF!</v>
      </c>
    </row>
    <row r="3249" spans="1:21" ht="27.6" hidden="1" x14ac:dyDescent="0.3">
      <c r="A3249" s="77"/>
      <c r="B3249" s="30" t="s">
        <v>257</v>
      </c>
      <c r="C3249" s="39" t="s">
        <v>351</v>
      </c>
      <c r="D3249" s="31"/>
      <c r="E3249" s="131">
        <f t="shared" si="512"/>
        <v>0</v>
      </c>
      <c r="F3249" s="31"/>
      <c r="G3249" s="31"/>
      <c r="H3249" s="31"/>
      <c r="I3249" s="131">
        <f t="shared" si="513"/>
        <v>0</v>
      </c>
      <c r="J3249" s="31"/>
      <c r="K3249" s="31"/>
      <c r="L3249" s="31"/>
      <c r="M3249" s="131">
        <f t="shared" si="514"/>
        <v>0</v>
      </c>
      <c r="N3249" s="31"/>
      <c r="O3249" s="31"/>
      <c r="P3249" s="31"/>
      <c r="Q3249" s="55" t="e">
        <f t="shared" si="515"/>
        <v>#DIV/0!</v>
      </c>
      <c r="R3249" s="55" t="e">
        <f t="shared" si="516"/>
        <v>#DIV/0!</v>
      </c>
      <c r="S3249" s="55" t="e">
        <f t="shared" si="517"/>
        <v>#DIV/0!</v>
      </c>
      <c r="T3249" s="55" t="e">
        <f t="shared" si="518"/>
        <v>#DIV/0!</v>
      </c>
      <c r="U3249" s="33" t="e">
        <f>M3249/#REF!%</f>
        <v>#REF!</v>
      </c>
    </row>
    <row r="3250" spans="1:21" ht="41.4" hidden="1" x14ac:dyDescent="0.3">
      <c r="A3250" s="77"/>
      <c r="B3250" s="30" t="s">
        <v>258</v>
      </c>
      <c r="C3250" s="38" t="s">
        <v>353</v>
      </c>
      <c r="D3250" s="31"/>
      <c r="E3250" s="131">
        <f t="shared" si="512"/>
        <v>0</v>
      </c>
      <c r="F3250" s="31"/>
      <c r="G3250" s="31"/>
      <c r="H3250" s="31"/>
      <c r="I3250" s="131">
        <f t="shared" si="513"/>
        <v>0</v>
      </c>
      <c r="J3250" s="31"/>
      <c r="K3250" s="31"/>
      <c r="L3250" s="31"/>
      <c r="M3250" s="131">
        <f t="shared" si="514"/>
        <v>0</v>
      </c>
      <c r="N3250" s="31"/>
      <c r="O3250" s="31"/>
      <c r="P3250" s="31"/>
      <c r="Q3250" s="55" t="e">
        <f t="shared" si="515"/>
        <v>#DIV/0!</v>
      </c>
      <c r="R3250" s="55" t="e">
        <f t="shared" si="516"/>
        <v>#DIV/0!</v>
      </c>
      <c r="S3250" s="55" t="e">
        <f t="shared" si="517"/>
        <v>#DIV/0!</v>
      </c>
      <c r="T3250" s="55" t="e">
        <f t="shared" si="518"/>
        <v>#DIV/0!</v>
      </c>
      <c r="U3250" s="33" t="e">
        <f>M3250/#REF!%</f>
        <v>#REF!</v>
      </c>
    </row>
    <row r="3251" spans="1:21" ht="27.6" hidden="1" x14ac:dyDescent="0.3">
      <c r="A3251" s="77"/>
      <c r="B3251" s="30" t="s">
        <v>259</v>
      </c>
      <c r="C3251" s="39" t="s">
        <v>350</v>
      </c>
      <c r="D3251" s="31"/>
      <c r="E3251" s="131">
        <f t="shared" si="512"/>
        <v>0</v>
      </c>
      <c r="F3251" s="31"/>
      <c r="G3251" s="31"/>
      <c r="H3251" s="31"/>
      <c r="I3251" s="131">
        <f t="shared" si="513"/>
        <v>0</v>
      </c>
      <c r="J3251" s="31"/>
      <c r="K3251" s="31"/>
      <c r="L3251" s="31"/>
      <c r="M3251" s="131">
        <f t="shared" si="514"/>
        <v>0</v>
      </c>
      <c r="N3251" s="31"/>
      <c r="O3251" s="31"/>
      <c r="P3251" s="31"/>
      <c r="Q3251" s="55" t="e">
        <f t="shared" si="515"/>
        <v>#DIV/0!</v>
      </c>
      <c r="R3251" s="55" t="e">
        <f t="shared" si="516"/>
        <v>#DIV/0!</v>
      </c>
      <c r="S3251" s="55" t="e">
        <f t="shared" si="517"/>
        <v>#DIV/0!</v>
      </c>
      <c r="T3251" s="55" t="e">
        <f t="shared" si="518"/>
        <v>#DIV/0!</v>
      </c>
      <c r="U3251" s="33" t="e">
        <f>M3251/#REF!%</f>
        <v>#REF!</v>
      </c>
    </row>
    <row r="3252" spans="1:21" ht="27.6" hidden="1" x14ac:dyDescent="0.3">
      <c r="A3252" s="77"/>
      <c r="B3252" s="30" t="s">
        <v>260</v>
      </c>
      <c r="C3252" s="39" t="s">
        <v>351</v>
      </c>
      <c r="D3252" s="31"/>
      <c r="E3252" s="131">
        <f t="shared" si="512"/>
        <v>0</v>
      </c>
      <c r="F3252" s="31"/>
      <c r="G3252" s="31"/>
      <c r="H3252" s="31"/>
      <c r="I3252" s="131">
        <f t="shared" si="513"/>
        <v>0</v>
      </c>
      <c r="J3252" s="31"/>
      <c r="K3252" s="31"/>
      <c r="L3252" s="31"/>
      <c r="M3252" s="131">
        <f t="shared" si="514"/>
        <v>0</v>
      </c>
      <c r="N3252" s="31"/>
      <c r="O3252" s="31"/>
      <c r="P3252" s="31"/>
      <c r="Q3252" s="55" t="e">
        <f t="shared" si="515"/>
        <v>#DIV/0!</v>
      </c>
      <c r="R3252" s="55" t="e">
        <f t="shared" si="516"/>
        <v>#DIV/0!</v>
      </c>
      <c r="S3252" s="55" t="e">
        <f t="shared" si="517"/>
        <v>#DIV/0!</v>
      </c>
      <c r="T3252" s="55" t="e">
        <f t="shared" si="518"/>
        <v>#DIV/0!</v>
      </c>
      <c r="U3252" s="33" t="e">
        <f>M3252/#REF!%</f>
        <v>#REF!</v>
      </c>
    </row>
    <row r="3253" spans="1:21" ht="13.8" x14ac:dyDescent="0.3">
      <c r="A3253" s="77"/>
      <c r="B3253" s="30" t="s">
        <v>261</v>
      </c>
      <c r="C3253" s="37" t="s">
        <v>46</v>
      </c>
      <c r="D3253" s="21">
        <f>D3667</f>
        <v>10</v>
      </c>
      <c r="E3253" s="131">
        <f t="shared" si="512"/>
        <v>12.510999999999999</v>
      </c>
      <c r="F3253" s="21">
        <f>F3667+F3650</f>
        <v>12.510999999999999</v>
      </c>
      <c r="G3253" s="21">
        <f>G3667+G3650</f>
        <v>0</v>
      </c>
      <c r="H3253" s="21">
        <f>H3667+H3650</f>
        <v>0</v>
      </c>
      <c r="I3253" s="131">
        <f t="shared" si="513"/>
        <v>2.5110000000000001</v>
      </c>
      <c r="J3253" s="21">
        <f>J3667+J3650</f>
        <v>2.5110000000000001</v>
      </c>
      <c r="K3253" s="21">
        <f>K3667+K3650</f>
        <v>0</v>
      </c>
      <c r="L3253" s="21">
        <f>L3667+L3650</f>
        <v>0</v>
      </c>
      <c r="M3253" s="131">
        <f t="shared" si="514"/>
        <v>2.5065200000000001</v>
      </c>
      <c r="N3253" s="21">
        <f>N3667+N3650</f>
        <v>2.5065200000000001</v>
      </c>
      <c r="O3253" s="21">
        <f>O3667+O3650</f>
        <v>0</v>
      </c>
      <c r="P3253" s="21">
        <f>P3667+P3650</f>
        <v>0</v>
      </c>
      <c r="Q3253" s="55">
        <f t="shared" si="515"/>
        <v>99.821585025886094</v>
      </c>
      <c r="R3253" s="55">
        <f t="shared" si="516"/>
        <v>99.821585025886094</v>
      </c>
      <c r="S3253" s="55" t="e">
        <f t="shared" si="517"/>
        <v>#DIV/0!</v>
      </c>
      <c r="T3253" s="55" t="e">
        <f t="shared" si="518"/>
        <v>#DIV/0!</v>
      </c>
      <c r="U3253" s="33" t="e">
        <f>M3253/#REF!%</f>
        <v>#REF!</v>
      </c>
    </row>
    <row r="3254" spans="1:21" ht="41.4" hidden="1" x14ac:dyDescent="0.3">
      <c r="A3254" s="77"/>
      <c r="B3254" s="30" t="s">
        <v>262</v>
      </c>
      <c r="C3254" s="38" t="s">
        <v>355</v>
      </c>
      <c r="D3254" s="31"/>
      <c r="E3254" s="131">
        <f t="shared" si="512"/>
        <v>0</v>
      </c>
      <c r="F3254" s="31"/>
      <c r="G3254" s="31"/>
      <c r="H3254" s="31"/>
      <c r="I3254" s="131">
        <f t="shared" si="513"/>
        <v>0</v>
      </c>
      <c r="J3254" s="31"/>
      <c r="K3254" s="31"/>
      <c r="L3254" s="31"/>
      <c r="M3254" s="131">
        <f t="shared" si="514"/>
        <v>0</v>
      </c>
      <c r="N3254" s="31"/>
      <c r="O3254" s="31"/>
      <c r="P3254" s="31"/>
      <c r="Q3254" s="55" t="e">
        <f t="shared" si="515"/>
        <v>#DIV/0!</v>
      </c>
      <c r="R3254" s="55" t="e">
        <f t="shared" si="516"/>
        <v>#DIV/0!</v>
      </c>
      <c r="S3254" s="55" t="e">
        <f t="shared" si="517"/>
        <v>#DIV/0!</v>
      </c>
      <c r="T3254" s="55" t="e">
        <f t="shared" si="518"/>
        <v>#DIV/0!</v>
      </c>
      <c r="U3254" s="33" t="e">
        <f>M3254/#REF!%</f>
        <v>#REF!</v>
      </c>
    </row>
    <row r="3255" spans="1:21" ht="13.8" hidden="1" x14ac:dyDescent="0.3">
      <c r="A3255" s="77"/>
      <c r="B3255" s="30" t="s">
        <v>263</v>
      </c>
      <c r="C3255" s="38" t="s">
        <v>356</v>
      </c>
      <c r="D3255" s="31"/>
      <c r="E3255" s="131">
        <f t="shared" si="512"/>
        <v>0</v>
      </c>
      <c r="F3255" s="31"/>
      <c r="G3255" s="31"/>
      <c r="H3255" s="31"/>
      <c r="I3255" s="131">
        <f t="shared" si="513"/>
        <v>0</v>
      </c>
      <c r="J3255" s="31"/>
      <c r="K3255" s="31"/>
      <c r="L3255" s="31"/>
      <c r="M3255" s="131">
        <f t="shared" si="514"/>
        <v>0</v>
      </c>
      <c r="N3255" s="31"/>
      <c r="O3255" s="31"/>
      <c r="P3255" s="31"/>
      <c r="Q3255" s="55" t="e">
        <f t="shared" si="515"/>
        <v>#DIV/0!</v>
      </c>
      <c r="R3255" s="55" t="e">
        <f t="shared" si="516"/>
        <v>#DIV/0!</v>
      </c>
      <c r="S3255" s="55" t="e">
        <f t="shared" si="517"/>
        <v>#DIV/0!</v>
      </c>
      <c r="T3255" s="55" t="e">
        <f t="shared" si="518"/>
        <v>#DIV/0!</v>
      </c>
      <c r="U3255" s="33" t="e">
        <f>M3255/#REF!%</f>
        <v>#REF!</v>
      </c>
    </row>
    <row r="3256" spans="1:21" ht="27.6" hidden="1" x14ac:dyDescent="0.3">
      <c r="A3256" s="77"/>
      <c r="B3256" s="30" t="s">
        <v>264</v>
      </c>
      <c r="C3256" s="39" t="s">
        <v>357</v>
      </c>
      <c r="D3256" s="31"/>
      <c r="E3256" s="131">
        <f t="shared" si="512"/>
        <v>0</v>
      </c>
      <c r="F3256" s="31"/>
      <c r="G3256" s="31"/>
      <c r="H3256" s="31"/>
      <c r="I3256" s="131">
        <f t="shared" si="513"/>
        <v>0</v>
      </c>
      <c r="J3256" s="31"/>
      <c r="K3256" s="31"/>
      <c r="L3256" s="31"/>
      <c r="M3256" s="131">
        <f t="shared" si="514"/>
        <v>0</v>
      </c>
      <c r="N3256" s="31"/>
      <c r="O3256" s="31"/>
      <c r="P3256" s="31"/>
      <c r="Q3256" s="55" t="e">
        <f t="shared" si="515"/>
        <v>#DIV/0!</v>
      </c>
      <c r="R3256" s="55" t="e">
        <f t="shared" si="516"/>
        <v>#DIV/0!</v>
      </c>
      <c r="S3256" s="55" t="e">
        <f t="shared" si="517"/>
        <v>#DIV/0!</v>
      </c>
      <c r="T3256" s="55" t="e">
        <f t="shared" si="518"/>
        <v>#DIV/0!</v>
      </c>
      <c r="U3256" s="33" t="e">
        <f>M3256/#REF!%</f>
        <v>#REF!</v>
      </c>
    </row>
    <row r="3257" spans="1:21" ht="27.6" hidden="1" x14ac:dyDescent="0.3">
      <c r="A3257" s="77"/>
      <c r="B3257" s="30" t="s">
        <v>265</v>
      </c>
      <c r="C3257" s="39" t="s">
        <v>358</v>
      </c>
      <c r="D3257" s="31"/>
      <c r="E3257" s="131">
        <f t="shared" si="512"/>
        <v>0</v>
      </c>
      <c r="F3257" s="31"/>
      <c r="G3257" s="31"/>
      <c r="H3257" s="31"/>
      <c r="I3257" s="131">
        <f t="shared" si="513"/>
        <v>0</v>
      </c>
      <c r="J3257" s="31"/>
      <c r="K3257" s="31"/>
      <c r="L3257" s="31"/>
      <c r="M3257" s="131">
        <f t="shared" si="514"/>
        <v>0</v>
      </c>
      <c r="N3257" s="31"/>
      <c r="O3257" s="31"/>
      <c r="P3257" s="31"/>
      <c r="Q3257" s="55" t="e">
        <f t="shared" si="515"/>
        <v>#DIV/0!</v>
      </c>
      <c r="R3257" s="55" t="e">
        <f t="shared" si="516"/>
        <v>#DIV/0!</v>
      </c>
      <c r="S3257" s="55" t="e">
        <f t="shared" si="517"/>
        <v>#DIV/0!</v>
      </c>
      <c r="T3257" s="55" t="e">
        <f t="shared" si="518"/>
        <v>#DIV/0!</v>
      </c>
      <c r="U3257" s="33" t="e">
        <f>M3257/#REF!%</f>
        <v>#REF!</v>
      </c>
    </row>
    <row r="3258" spans="1:21" ht="27.6" x14ac:dyDescent="0.3">
      <c r="A3258" s="77"/>
      <c r="B3258" s="30" t="s">
        <v>145</v>
      </c>
      <c r="C3258" s="36" t="s">
        <v>9</v>
      </c>
      <c r="D3258" s="21"/>
      <c r="E3258" s="131">
        <f t="shared" si="512"/>
        <v>0</v>
      </c>
      <c r="F3258" s="21">
        <f>F3651</f>
        <v>0</v>
      </c>
      <c r="G3258" s="21">
        <f>G3651</f>
        <v>0</v>
      </c>
      <c r="H3258" s="21">
        <f>H3651</f>
        <v>0</v>
      </c>
      <c r="I3258" s="131">
        <f t="shared" si="513"/>
        <v>0</v>
      </c>
      <c r="J3258" s="21">
        <f>J3651</f>
        <v>0</v>
      </c>
      <c r="K3258" s="21">
        <f>K3651</f>
        <v>0</v>
      </c>
      <c r="L3258" s="21">
        <f>L3651</f>
        <v>0</v>
      </c>
      <c r="M3258" s="131">
        <f t="shared" si="514"/>
        <v>0</v>
      </c>
      <c r="N3258" s="21">
        <f>N3651</f>
        <v>0</v>
      </c>
      <c r="O3258" s="21">
        <f>O3651</f>
        <v>0</v>
      </c>
      <c r="P3258" s="21">
        <f>P3651</f>
        <v>0</v>
      </c>
      <c r="Q3258" s="55" t="e">
        <f t="shared" si="515"/>
        <v>#DIV/0!</v>
      </c>
      <c r="R3258" s="55" t="e">
        <f t="shared" si="516"/>
        <v>#DIV/0!</v>
      </c>
      <c r="S3258" s="55" t="e">
        <f t="shared" si="517"/>
        <v>#DIV/0!</v>
      </c>
      <c r="T3258" s="55" t="e">
        <f t="shared" si="518"/>
        <v>#DIV/0!</v>
      </c>
      <c r="U3258" s="33" t="e">
        <f>M3258/#REF!%</f>
        <v>#REF!</v>
      </c>
    </row>
    <row r="3259" spans="1:21" ht="13.8" hidden="1" x14ac:dyDescent="0.3">
      <c r="A3259" s="77"/>
      <c r="B3259" s="30" t="s">
        <v>146</v>
      </c>
      <c r="C3259" s="42" t="s">
        <v>664</v>
      </c>
      <c r="D3259" s="21"/>
      <c r="E3259" s="131">
        <f t="shared" si="512"/>
        <v>0</v>
      </c>
      <c r="F3259" s="21"/>
      <c r="G3259" s="21"/>
      <c r="H3259" s="21"/>
      <c r="I3259" s="131">
        <f t="shared" si="513"/>
        <v>0</v>
      </c>
      <c r="J3259" s="21"/>
      <c r="K3259" s="21"/>
      <c r="L3259" s="21"/>
      <c r="M3259" s="131">
        <f t="shared" si="514"/>
        <v>0</v>
      </c>
      <c r="N3259" s="21"/>
      <c r="O3259" s="21"/>
      <c r="P3259" s="21"/>
      <c r="Q3259" s="55" t="e">
        <f t="shared" si="515"/>
        <v>#DIV/0!</v>
      </c>
      <c r="R3259" s="55" t="e">
        <f t="shared" si="516"/>
        <v>#DIV/0!</v>
      </c>
      <c r="S3259" s="55" t="e">
        <f t="shared" si="517"/>
        <v>#DIV/0!</v>
      </c>
      <c r="T3259" s="55" t="e">
        <f t="shared" si="518"/>
        <v>#DIV/0!</v>
      </c>
      <c r="U3259" s="33" t="e">
        <f>M3259/#REF!%</f>
        <v>#REF!</v>
      </c>
    </row>
    <row r="3260" spans="1:21" ht="27.6" hidden="1" x14ac:dyDescent="0.3">
      <c r="A3260" s="77"/>
      <c r="B3260" s="30" t="s">
        <v>266</v>
      </c>
      <c r="C3260" s="38" t="s">
        <v>360</v>
      </c>
      <c r="D3260" s="21"/>
      <c r="E3260" s="131">
        <f t="shared" si="512"/>
        <v>0</v>
      </c>
      <c r="F3260" s="21"/>
      <c r="G3260" s="21"/>
      <c r="H3260" s="21"/>
      <c r="I3260" s="131">
        <f t="shared" si="513"/>
        <v>0</v>
      </c>
      <c r="J3260" s="21"/>
      <c r="K3260" s="21"/>
      <c r="L3260" s="21"/>
      <c r="M3260" s="131">
        <f t="shared" si="514"/>
        <v>0</v>
      </c>
      <c r="N3260" s="21"/>
      <c r="O3260" s="21"/>
      <c r="P3260" s="21"/>
      <c r="Q3260" s="55" t="e">
        <f t="shared" si="515"/>
        <v>#DIV/0!</v>
      </c>
      <c r="R3260" s="55" t="e">
        <f t="shared" si="516"/>
        <v>#DIV/0!</v>
      </c>
      <c r="S3260" s="55" t="e">
        <f t="shared" si="517"/>
        <v>#DIV/0!</v>
      </c>
      <c r="T3260" s="55" t="e">
        <f t="shared" si="518"/>
        <v>#DIV/0!</v>
      </c>
      <c r="U3260" s="33" t="e">
        <f>M3260/#REF!%</f>
        <v>#REF!</v>
      </c>
    </row>
    <row r="3261" spans="1:21" ht="27.6" hidden="1" x14ac:dyDescent="0.3">
      <c r="A3261" s="79"/>
      <c r="B3261" s="57" t="s">
        <v>267</v>
      </c>
      <c r="C3261" s="39" t="s">
        <v>361</v>
      </c>
      <c r="D3261" s="21"/>
      <c r="E3261" s="131">
        <f t="shared" si="512"/>
        <v>0</v>
      </c>
      <c r="F3261" s="21"/>
      <c r="G3261" s="21"/>
      <c r="H3261" s="21"/>
      <c r="I3261" s="131">
        <f t="shared" si="513"/>
        <v>0</v>
      </c>
      <c r="J3261" s="21"/>
      <c r="K3261" s="21"/>
      <c r="L3261" s="21"/>
      <c r="M3261" s="131">
        <f t="shared" si="514"/>
        <v>0</v>
      </c>
      <c r="N3261" s="21"/>
      <c r="O3261" s="21"/>
      <c r="P3261" s="21"/>
      <c r="Q3261" s="55" t="e">
        <f t="shared" si="515"/>
        <v>#DIV/0!</v>
      </c>
      <c r="R3261" s="55" t="e">
        <f t="shared" si="516"/>
        <v>#DIV/0!</v>
      </c>
      <c r="S3261" s="55" t="e">
        <f t="shared" si="517"/>
        <v>#DIV/0!</v>
      </c>
      <c r="T3261" s="55" t="e">
        <f t="shared" si="518"/>
        <v>#DIV/0!</v>
      </c>
      <c r="U3261" s="33" t="e">
        <f>M3261/#REF!%</f>
        <v>#REF!</v>
      </c>
    </row>
    <row r="3262" spans="1:21" ht="27.6" hidden="1" x14ac:dyDescent="0.3">
      <c r="A3262" s="80"/>
      <c r="B3262" s="30" t="s">
        <v>268</v>
      </c>
      <c r="C3262" s="39" t="s">
        <v>362</v>
      </c>
      <c r="D3262" s="21"/>
      <c r="E3262" s="131">
        <f t="shared" si="512"/>
        <v>0</v>
      </c>
      <c r="F3262" s="21"/>
      <c r="G3262" s="21"/>
      <c r="H3262" s="21"/>
      <c r="I3262" s="131">
        <f t="shared" si="513"/>
        <v>0</v>
      </c>
      <c r="J3262" s="21"/>
      <c r="K3262" s="21"/>
      <c r="L3262" s="21"/>
      <c r="M3262" s="131">
        <f t="shared" si="514"/>
        <v>0</v>
      </c>
      <c r="N3262" s="21"/>
      <c r="O3262" s="21"/>
      <c r="P3262" s="21"/>
      <c r="Q3262" s="55" t="e">
        <f t="shared" si="515"/>
        <v>#DIV/0!</v>
      </c>
      <c r="R3262" s="55" t="e">
        <f t="shared" si="516"/>
        <v>#DIV/0!</v>
      </c>
      <c r="S3262" s="55" t="e">
        <f t="shared" si="517"/>
        <v>#DIV/0!</v>
      </c>
      <c r="T3262" s="55" t="e">
        <f t="shared" si="518"/>
        <v>#DIV/0!</v>
      </c>
      <c r="U3262" s="33" t="e">
        <f>M3262/#REF!%</f>
        <v>#REF!</v>
      </c>
    </row>
    <row r="3263" spans="1:21" ht="27.6" hidden="1" x14ac:dyDescent="0.3">
      <c r="A3263" s="80"/>
      <c r="B3263" s="30" t="s">
        <v>269</v>
      </c>
      <c r="C3263" s="39" t="s">
        <v>363</v>
      </c>
      <c r="D3263" s="101"/>
      <c r="E3263" s="131">
        <f t="shared" si="512"/>
        <v>0</v>
      </c>
      <c r="F3263" s="101"/>
      <c r="G3263" s="101"/>
      <c r="H3263" s="101"/>
      <c r="I3263" s="131">
        <f t="shared" si="513"/>
        <v>0</v>
      </c>
      <c r="J3263" s="101"/>
      <c r="K3263" s="101"/>
      <c r="L3263" s="101"/>
      <c r="M3263" s="131">
        <f t="shared" si="514"/>
        <v>0</v>
      </c>
      <c r="N3263" s="101"/>
      <c r="O3263" s="101"/>
      <c r="P3263" s="101"/>
      <c r="Q3263" s="55" t="e">
        <f t="shared" si="515"/>
        <v>#DIV/0!</v>
      </c>
      <c r="R3263" s="55" t="e">
        <f t="shared" si="516"/>
        <v>#DIV/0!</v>
      </c>
      <c r="S3263" s="55" t="e">
        <f t="shared" si="517"/>
        <v>#DIV/0!</v>
      </c>
      <c r="T3263" s="55" t="e">
        <f t="shared" si="518"/>
        <v>#DIV/0!</v>
      </c>
      <c r="U3263" s="33" t="e">
        <f>M3263/#REF!%</f>
        <v>#REF!</v>
      </c>
    </row>
    <row r="3264" spans="1:21" ht="27.6" hidden="1" x14ac:dyDescent="0.3">
      <c r="A3264" s="80"/>
      <c r="B3264" s="30" t="s">
        <v>270</v>
      </c>
      <c r="C3264" s="39" t="s">
        <v>364</v>
      </c>
      <c r="D3264" s="102"/>
      <c r="E3264" s="131">
        <f t="shared" si="512"/>
        <v>0</v>
      </c>
      <c r="F3264" s="102"/>
      <c r="G3264" s="102"/>
      <c r="H3264" s="102"/>
      <c r="I3264" s="131">
        <f t="shared" si="513"/>
        <v>0</v>
      </c>
      <c r="J3264" s="102"/>
      <c r="K3264" s="102"/>
      <c r="L3264" s="102"/>
      <c r="M3264" s="131">
        <f t="shared" si="514"/>
        <v>0</v>
      </c>
      <c r="N3264" s="102"/>
      <c r="O3264" s="102"/>
      <c r="P3264" s="102"/>
      <c r="Q3264" s="55" t="e">
        <f t="shared" si="515"/>
        <v>#DIV/0!</v>
      </c>
      <c r="R3264" s="55" t="e">
        <f t="shared" si="516"/>
        <v>#DIV/0!</v>
      </c>
      <c r="S3264" s="55" t="e">
        <f t="shared" si="517"/>
        <v>#DIV/0!</v>
      </c>
      <c r="T3264" s="55" t="e">
        <f t="shared" si="518"/>
        <v>#DIV/0!</v>
      </c>
      <c r="U3264" s="33" t="e">
        <f>M3264/#REF!%</f>
        <v>#REF!</v>
      </c>
    </row>
    <row r="3265" spans="1:21" ht="41.4" hidden="1" x14ac:dyDescent="0.3">
      <c r="A3265" s="80"/>
      <c r="B3265" s="30" t="s">
        <v>271</v>
      </c>
      <c r="C3265" s="39" t="s">
        <v>365</v>
      </c>
      <c r="D3265" s="21"/>
      <c r="E3265" s="131">
        <f t="shared" si="512"/>
        <v>0</v>
      </c>
      <c r="F3265" s="21"/>
      <c r="G3265" s="21"/>
      <c r="H3265" s="21"/>
      <c r="I3265" s="131">
        <f t="shared" si="513"/>
        <v>0</v>
      </c>
      <c r="J3265" s="21"/>
      <c r="K3265" s="21"/>
      <c r="L3265" s="21"/>
      <c r="M3265" s="131">
        <f t="shared" si="514"/>
        <v>0</v>
      </c>
      <c r="N3265" s="21"/>
      <c r="O3265" s="21"/>
      <c r="P3265" s="21"/>
      <c r="Q3265" s="55" t="e">
        <f t="shared" si="515"/>
        <v>#DIV/0!</v>
      </c>
      <c r="R3265" s="55" t="e">
        <f t="shared" si="516"/>
        <v>#DIV/0!</v>
      </c>
      <c r="S3265" s="55" t="e">
        <f t="shared" si="517"/>
        <v>#DIV/0!</v>
      </c>
      <c r="T3265" s="55" t="e">
        <f t="shared" si="518"/>
        <v>#DIV/0!</v>
      </c>
      <c r="U3265" s="33" t="e">
        <f>M3265/#REF!%</f>
        <v>#REF!</v>
      </c>
    </row>
    <row r="3266" spans="1:21" ht="27.6" hidden="1" x14ac:dyDescent="0.3">
      <c r="A3266" s="80"/>
      <c r="B3266" s="30" t="s">
        <v>272</v>
      </c>
      <c r="C3266" s="39" t="s">
        <v>366</v>
      </c>
      <c r="D3266" s="21"/>
      <c r="E3266" s="131">
        <f t="shared" si="512"/>
        <v>0</v>
      </c>
      <c r="F3266" s="21"/>
      <c r="G3266" s="21"/>
      <c r="H3266" s="21"/>
      <c r="I3266" s="131">
        <f t="shared" si="513"/>
        <v>0</v>
      </c>
      <c r="J3266" s="21"/>
      <c r="K3266" s="21"/>
      <c r="L3266" s="21"/>
      <c r="M3266" s="131">
        <f t="shared" si="514"/>
        <v>0</v>
      </c>
      <c r="N3266" s="21"/>
      <c r="O3266" s="21"/>
      <c r="P3266" s="21"/>
      <c r="Q3266" s="55" t="e">
        <f t="shared" si="515"/>
        <v>#DIV/0!</v>
      </c>
      <c r="R3266" s="55" t="e">
        <f t="shared" si="516"/>
        <v>#DIV/0!</v>
      </c>
      <c r="S3266" s="55" t="e">
        <f t="shared" si="517"/>
        <v>#DIV/0!</v>
      </c>
      <c r="T3266" s="55" t="e">
        <f t="shared" si="518"/>
        <v>#DIV/0!</v>
      </c>
      <c r="U3266" s="33" t="e">
        <f>M3266/#REF!%</f>
        <v>#REF!</v>
      </c>
    </row>
    <row r="3267" spans="1:21" ht="27.6" hidden="1" x14ac:dyDescent="0.3">
      <c r="A3267" s="80"/>
      <c r="B3267" s="30" t="s">
        <v>273</v>
      </c>
      <c r="C3267" s="39" t="s">
        <v>367</v>
      </c>
      <c r="D3267" s="21"/>
      <c r="E3267" s="131">
        <f t="shared" si="512"/>
        <v>0</v>
      </c>
      <c r="F3267" s="21"/>
      <c r="G3267" s="21"/>
      <c r="H3267" s="21"/>
      <c r="I3267" s="131">
        <f t="shared" si="513"/>
        <v>0</v>
      </c>
      <c r="J3267" s="21"/>
      <c r="K3267" s="21"/>
      <c r="L3267" s="21"/>
      <c r="M3267" s="131">
        <f t="shared" si="514"/>
        <v>0</v>
      </c>
      <c r="N3267" s="21"/>
      <c r="O3267" s="21"/>
      <c r="P3267" s="21"/>
      <c r="Q3267" s="55" t="e">
        <f t="shared" si="515"/>
        <v>#DIV/0!</v>
      </c>
      <c r="R3267" s="55" t="e">
        <f t="shared" si="516"/>
        <v>#DIV/0!</v>
      </c>
      <c r="S3267" s="55" t="e">
        <f t="shared" si="517"/>
        <v>#DIV/0!</v>
      </c>
      <c r="T3267" s="55" t="e">
        <f t="shared" si="518"/>
        <v>#DIV/0!</v>
      </c>
      <c r="U3267" s="33" t="e">
        <f>M3267/#REF!%</f>
        <v>#REF!</v>
      </c>
    </row>
    <row r="3268" spans="1:21" ht="41.4" hidden="1" x14ac:dyDescent="0.3">
      <c r="A3268" s="80"/>
      <c r="B3268" s="30" t="s">
        <v>274</v>
      </c>
      <c r="C3268" s="39" t="s">
        <v>368</v>
      </c>
      <c r="D3268" s="21"/>
      <c r="E3268" s="131">
        <f t="shared" si="512"/>
        <v>0</v>
      </c>
      <c r="F3268" s="21"/>
      <c r="G3268" s="21"/>
      <c r="H3268" s="21"/>
      <c r="I3268" s="131">
        <f t="shared" si="513"/>
        <v>0</v>
      </c>
      <c r="J3268" s="21"/>
      <c r="K3268" s="21"/>
      <c r="L3268" s="21"/>
      <c r="M3268" s="131">
        <f t="shared" si="514"/>
        <v>0</v>
      </c>
      <c r="N3268" s="21"/>
      <c r="O3268" s="21"/>
      <c r="P3268" s="21"/>
      <c r="Q3268" s="55" t="e">
        <f t="shared" si="515"/>
        <v>#DIV/0!</v>
      </c>
      <c r="R3268" s="55" t="e">
        <f t="shared" si="516"/>
        <v>#DIV/0!</v>
      </c>
      <c r="S3268" s="55" t="e">
        <f t="shared" si="517"/>
        <v>#DIV/0!</v>
      </c>
      <c r="T3268" s="55" t="e">
        <f t="shared" si="518"/>
        <v>#DIV/0!</v>
      </c>
      <c r="U3268" s="33" t="e">
        <f>M3268/#REF!%</f>
        <v>#REF!</v>
      </c>
    </row>
    <row r="3269" spans="1:21" ht="27.6" hidden="1" x14ac:dyDescent="0.3">
      <c r="A3269" s="80"/>
      <c r="B3269" s="30" t="s">
        <v>275</v>
      </c>
      <c r="C3269" s="38" t="s">
        <v>369</v>
      </c>
      <c r="D3269" s="21"/>
      <c r="E3269" s="131">
        <f t="shared" si="512"/>
        <v>0</v>
      </c>
      <c r="F3269" s="21"/>
      <c r="G3269" s="21"/>
      <c r="H3269" s="21"/>
      <c r="I3269" s="131">
        <f t="shared" si="513"/>
        <v>0</v>
      </c>
      <c r="J3269" s="21"/>
      <c r="K3269" s="21"/>
      <c r="L3269" s="21"/>
      <c r="M3269" s="131">
        <f t="shared" si="514"/>
        <v>0</v>
      </c>
      <c r="N3269" s="21"/>
      <c r="O3269" s="21"/>
      <c r="P3269" s="21"/>
      <c r="Q3269" s="55" t="e">
        <f t="shared" si="515"/>
        <v>#DIV/0!</v>
      </c>
      <c r="R3269" s="55" t="e">
        <f t="shared" si="516"/>
        <v>#DIV/0!</v>
      </c>
      <c r="S3269" s="55" t="e">
        <f t="shared" si="517"/>
        <v>#DIV/0!</v>
      </c>
      <c r="T3269" s="55" t="e">
        <f t="shared" si="518"/>
        <v>#DIV/0!</v>
      </c>
      <c r="U3269" s="33" t="e">
        <f>M3269/#REF!%</f>
        <v>#REF!</v>
      </c>
    </row>
    <row r="3270" spans="1:21" ht="27.6" hidden="1" x14ac:dyDescent="0.3">
      <c r="A3270" s="80"/>
      <c r="B3270" s="30" t="s">
        <v>276</v>
      </c>
      <c r="C3270" s="39" t="s">
        <v>370</v>
      </c>
      <c r="D3270" s="21"/>
      <c r="E3270" s="131">
        <f t="shared" si="512"/>
        <v>0</v>
      </c>
      <c r="F3270" s="21"/>
      <c r="G3270" s="21"/>
      <c r="H3270" s="21"/>
      <c r="I3270" s="131">
        <f t="shared" si="513"/>
        <v>0</v>
      </c>
      <c r="J3270" s="21"/>
      <c r="K3270" s="21"/>
      <c r="L3270" s="21"/>
      <c r="M3270" s="131">
        <f t="shared" si="514"/>
        <v>0</v>
      </c>
      <c r="N3270" s="21"/>
      <c r="O3270" s="21"/>
      <c r="P3270" s="21"/>
      <c r="Q3270" s="55" t="e">
        <f t="shared" si="515"/>
        <v>#DIV/0!</v>
      </c>
      <c r="R3270" s="55" t="e">
        <f t="shared" si="516"/>
        <v>#DIV/0!</v>
      </c>
      <c r="S3270" s="55" t="e">
        <f t="shared" si="517"/>
        <v>#DIV/0!</v>
      </c>
      <c r="T3270" s="55" t="e">
        <f t="shared" si="518"/>
        <v>#DIV/0!</v>
      </c>
      <c r="U3270" s="33" t="e">
        <f>M3270/#REF!%</f>
        <v>#REF!</v>
      </c>
    </row>
    <row r="3271" spans="1:21" ht="35.25" customHeight="1" x14ac:dyDescent="0.3">
      <c r="A3271" s="81" t="s">
        <v>837</v>
      </c>
      <c r="B3271" s="30"/>
      <c r="C3271" s="126" t="s">
        <v>775</v>
      </c>
      <c r="D3271" s="21">
        <f>D3272</f>
        <v>14</v>
      </c>
      <c r="E3271" s="131">
        <f t="shared" si="512"/>
        <v>14</v>
      </c>
      <c r="F3271" s="21">
        <f>F3272</f>
        <v>14</v>
      </c>
      <c r="G3271" s="21">
        <f>G3272</f>
        <v>0</v>
      </c>
      <c r="H3271" s="21">
        <f>H3272</f>
        <v>0</v>
      </c>
      <c r="I3271" s="131">
        <f t="shared" si="513"/>
        <v>5.5</v>
      </c>
      <c r="J3271" s="21">
        <f>J3272</f>
        <v>5.5</v>
      </c>
      <c r="K3271" s="21">
        <f>K3272</f>
        <v>0</v>
      </c>
      <c r="L3271" s="21">
        <f>L3272</f>
        <v>0</v>
      </c>
      <c r="M3271" s="131">
        <f t="shared" si="514"/>
        <v>3.2</v>
      </c>
      <c r="N3271" s="21">
        <f>N3272</f>
        <v>3.2</v>
      </c>
      <c r="O3271" s="21">
        <f>O3272</f>
        <v>0</v>
      </c>
      <c r="P3271" s="21">
        <f>P3272</f>
        <v>0</v>
      </c>
      <c r="Q3271" s="55">
        <f t="shared" si="515"/>
        <v>58.181818181818187</v>
      </c>
      <c r="R3271" s="55">
        <f t="shared" si="516"/>
        <v>58.181818181818187</v>
      </c>
      <c r="S3271" s="55" t="e">
        <f t="shared" si="517"/>
        <v>#DIV/0!</v>
      </c>
      <c r="T3271" s="55" t="e">
        <f t="shared" si="518"/>
        <v>#DIV/0!</v>
      </c>
      <c r="U3271" s="33" t="e">
        <f>M3271/#REF!%</f>
        <v>#REF!</v>
      </c>
    </row>
    <row r="3272" spans="1:21" ht="13.8" x14ac:dyDescent="0.3">
      <c r="A3272" s="80"/>
      <c r="B3272" s="30" t="s">
        <v>61</v>
      </c>
      <c r="C3272" s="36" t="s">
        <v>7</v>
      </c>
      <c r="D3272" s="21">
        <f>D3325</f>
        <v>14</v>
      </c>
      <c r="E3272" s="131">
        <f t="shared" si="512"/>
        <v>14</v>
      </c>
      <c r="F3272" s="21">
        <f>F3325</f>
        <v>14</v>
      </c>
      <c r="G3272" s="21">
        <f>G3325</f>
        <v>0</v>
      </c>
      <c r="H3272" s="21">
        <f>H3325</f>
        <v>0</v>
      </c>
      <c r="I3272" s="131">
        <f t="shared" si="513"/>
        <v>5.5</v>
      </c>
      <c r="J3272" s="21">
        <f>J3325</f>
        <v>5.5</v>
      </c>
      <c r="K3272" s="21">
        <f>K3325</f>
        <v>0</v>
      </c>
      <c r="L3272" s="21">
        <f>L3325</f>
        <v>0</v>
      </c>
      <c r="M3272" s="131">
        <f t="shared" si="514"/>
        <v>3.2</v>
      </c>
      <c r="N3272" s="21">
        <f>N3325</f>
        <v>3.2</v>
      </c>
      <c r="O3272" s="21">
        <f>O3325</f>
        <v>0</v>
      </c>
      <c r="P3272" s="21">
        <f>P3325</f>
        <v>0</v>
      </c>
      <c r="Q3272" s="55">
        <f t="shared" si="515"/>
        <v>58.181818181818187</v>
      </c>
      <c r="R3272" s="55">
        <f t="shared" si="516"/>
        <v>58.181818181818187</v>
      </c>
      <c r="S3272" s="55" t="e">
        <f t="shared" si="517"/>
        <v>#DIV/0!</v>
      </c>
      <c r="T3272" s="55" t="e">
        <f t="shared" si="518"/>
        <v>#DIV/0!</v>
      </c>
      <c r="U3272" s="33" t="e">
        <f>M3272/#REF!%</f>
        <v>#REF!</v>
      </c>
    </row>
    <row r="3273" spans="1:21" ht="13.8" hidden="1" x14ac:dyDescent="0.3">
      <c r="A3273" s="80"/>
      <c r="B3273" s="30" t="s">
        <v>197</v>
      </c>
      <c r="C3273" s="37" t="s">
        <v>171</v>
      </c>
      <c r="D3273" s="21"/>
      <c r="E3273" s="131">
        <f t="shared" si="512"/>
        <v>0</v>
      </c>
      <c r="F3273" s="21"/>
      <c r="G3273" s="21"/>
      <c r="H3273" s="21"/>
      <c r="I3273" s="131">
        <f t="shared" si="513"/>
        <v>0</v>
      </c>
      <c r="J3273" s="21"/>
      <c r="K3273" s="21"/>
      <c r="L3273" s="21"/>
      <c r="M3273" s="131">
        <f t="shared" si="514"/>
        <v>0</v>
      </c>
      <c r="N3273" s="21"/>
      <c r="O3273" s="21"/>
      <c r="P3273" s="21"/>
      <c r="Q3273" s="55" t="e">
        <f t="shared" si="515"/>
        <v>#DIV/0!</v>
      </c>
      <c r="R3273" s="55" t="e">
        <f t="shared" si="516"/>
        <v>#DIV/0!</v>
      </c>
      <c r="S3273" s="55" t="e">
        <f t="shared" si="517"/>
        <v>#DIV/0!</v>
      </c>
      <c r="T3273" s="55" t="e">
        <f t="shared" si="518"/>
        <v>#DIV/0!</v>
      </c>
      <c r="U3273" s="33" t="e">
        <f>M3273/#REF!%</f>
        <v>#REF!</v>
      </c>
    </row>
    <row r="3274" spans="1:21" ht="13.8" hidden="1" x14ac:dyDescent="0.3">
      <c r="A3274" s="80"/>
      <c r="B3274" s="30" t="s">
        <v>198</v>
      </c>
      <c r="C3274" s="38" t="s">
        <v>172</v>
      </c>
      <c r="D3274" s="21"/>
      <c r="E3274" s="131">
        <f t="shared" si="512"/>
        <v>0</v>
      </c>
      <c r="F3274" s="21"/>
      <c r="G3274" s="21"/>
      <c r="H3274" s="21"/>
      <c r="I3274" s="131">
        <f t="shared" si="513"/>
        <v>0</v>
      </c>
      <c r="J3274" s="21"/>
      <c r="K3274" s="21"/>
      <c r="L3274" s="21"/>
      <c r="M3274" s="131">
        <f t="shared" si="514"/>
        <v>0</v>
      </c>
      <c r="N3274" s="21"/>
      <c r="O3274" s="21"/>
      <c r="P3274" s="21"/>
      <c r="Q3274" s="55" t="e">
        <f t="shared" si="515"/>
        <v>#DIV/0!</v>
      </c>
      <c r="R3274" s="55" t="e">
        <f t="shared" si="516"/>
        <v>#DIV/0!</v>
      </c>
      <c r="S3274" s="55" t="e">
        <f t="shared" si="517"/>
        <v>#DIV/0!</v>
      </c>
      <c r="T3274" s="55" t="e">
        <f t="shared" si="518"/>
        <v>#DIV/0!</v>
      </c>
      <c r="U3274" s="33" t="e">
        <f>M3274/#REF!%</f>
        <v>#REF!</v>
      </c>
    </row>
    <row r="3275" spans="1:21" ht="27.6" hidden="1" x14ac:dyDescent="0.3">
      <c r="A3275" s="80"/>
      <c r="B3275" s="30" t="s">
        <v>199</v>
      </c>
      <c r="C3275" s="39" t="s">
        <v>173</v>
      </c>
      <c r="D3275" s="21"/>
      <c r="E3275" s="131">
        <f t="shared" si="512"/>
        <v>0</v>
      </c>
      <c r="F3275" s="21"/>
      <c r="G3275" s="21"/>
      <c r="H3275" s="21"/>
      <c r="I3275" s="131">
        <f t="shared" si="513"/>
        <v>0</v>
      </c>
      <c r="J3275" s="21"/>
      <c r="K3275" s="21"/>
      <c r="L3275" s="21"/>
      <c r="M3275" s="131">
        <f t="shared" si="514"/>
        <v>0</v>
      </c>
      <c r="N3275" s="21"/>
      <c r="O3275" s="21"/>
      <c r="P3275" s="21"/>
      <c r="Q3275" s="55" t="e">
        <f t="shared" si="515"/>
        <v>#DIV/0!</v>
      </c>
      <c r="R3275" s="55" t="e">
        <f t="shared" si="516"/>
        <v>#DIV/0!</v>
      </c>
      <c r="S3275" s="55" t="e">
        <f t="shared" si="517"/>
        <v>#DIV/0!</v>
      </c>
      <c r="T3275" s="55" t="e">
        <f t="shared" si="518"/>
        <v>#DIV/0!</v>
      </c>
      <c r="U3275" s="33" t="e">
        <f>M3275/#REF!%</f>
        <v>#REF!</v>
      </c>
    </row>
    <row r="3276" spans="1:21" ht="27.6" hidden="1" x14ac:dyDescent="0.3">
      <c r="A3276" s="80"/>
      <c r="B3276" s="30" t="s">
        <v>200</v>
      </c>
      <c r="C3276" s="39" t="s">
        <v>174</v>
      </c>
      <c r="D3276" s="21"/>
      <c r="E3276" s="131">
        <f t="shared" si="512"/>
        <v>0</v>
      </c>
      <c r="F3276" s="21"/>
      <c r="G3276" s="21"/>
      <c r="H3276" s="21"/>
      <c r="I3276" s="131">
        <f t="shared" si="513"/>
        <v>0</v>
      </c>
      <c r="J3276" s="21"/>
      <c r="K3276" s="21"/>
      <c r="L3276" s="21"/>
      <c r="M3276" s="131">
        <f t="shared" si="514"/>
        <v>0</v>
      </c>
      <c r="N3276" s="21"/>
      <c r="O3276" s="21"/>
      <c r="P3276" s="21"/>
      <c r="Q3276" s="55" t="e">
        <f t="shared" si="515"/>
        <v>#DIV/0!</v>
      </c>
      <c r="R3276" s="55" t="e">
        <f t="shared" si="516"/>
        <v>#DIV/0!</v>
      </c>
      <c r="S3276" s="55" t="e">
        <f t="shared" si="517"/>
        <v>#DIV/0!</v>
      </c>
      <c r="T3276" s="55" t="e">
        <f t="shared" si="518"/>
        <v>#DIV/0!</v>
      </c>
      <c r="U3276" s="33" t="e">
        <f>M3276/#REF!%</f>
        <v>#REF!</v>
      </c>
    </row>
    <row r="3277" spans="1:21" ht="13.8" hidden="1" x14ac:dyDescent="0.3">
      <c r="A3277" s="80"/>
      <c r="B3277" s="30" t="s">
        <v>201</v>
      </c>
      <c r="C3277" s="38" t="s">
        <v>175</v>
      </c>
      <c r="D3277" s="21"/>
      <c r="E3277" s="131">
        <f t="shared" si="512"/>
        <v>0</v>
      </c>
      <c r="F3277" s="21"/>
      <c r="G3277" s="21"/>
      <c r="H3277" s="21"/>
      <c r="I3277" s="131">
        <f t="shared" si="513"/>
        <v>0</v>
      </c>
      <c r="J3277" s="21"/>
      <c r="K3277" s="21"/>
      <c r="L3277" s="21"/>
      <c r="M3277" s="131">
        <f t="shared" si="514"/>
        <v>0</v>
      </c>
      <c r="N3277" s="21"/>
      <c r="O3277" s="21"/>
      <c r="P3277" s="21"/>
      <c r="Q3277" s="55" t="e">
        <f t="shared" si="515"/>
        <v>#DIV/0!</v>
      </c>
      <c r="R3277" s="55" t="e">
        <f t="shared" si="516"/>
        <v>#DIV/0!</v>
      </c>
      <c r="S3277" s="55" t="e">
        <f t="shared" si="517"/>
        <v>#DIV/0!</v>
      </c>
      <c r="T3277" s="55" t="e">
        <f t="shared" si="518"/>
        <v>#DIV/0!</v>
      </c>
      <c r="U3277" s="33" t="e">
        <f>M3277/#REF!%</f>
        <v>#REF!</v>
      </c>
    </row>
    <row r="3278" spans="1:21" ht="13.8" hidden="1" x14ac:dyDescent="0.3">
      <c r="A3278" s="80"/>
      <c r="B3278" s="30" t="s">
        <v>202</v>
      </c>
      <c r="C3278" s="37" t="s">
        <v>176</v>
      </c>
      <c r="D3278" s="21"/>
      <c r="E3278" s="131">
        <f t="shared" si="512"/>
        <v>0</v>
      </c>
      <c r="F3278" s="21"/>
      <c r="G3278" s="21"/>
      <c r="H3278" s="21"/>
      <c r="I3278" s="131">
        <f t="shared" si="513"/>
        <v>0</v>
      </c>
      <c r="J3278" s="21"/>
      <c r="K3278" s="21"/>
      <c r="L3278" s="21"/>
      <c r="M3278" s="131">
        <f t="shared" si="514"/>
        <v>0</v>
      </c>
      <c r="N3278" s="21"/>
      <c r="O3278" s="21"/>
      <c r="P3278" s="21"/>
      <c r="Q3278" s="55" t="e">
        <f t="shared" si="515"/>
        <v>#DIV/0!</v>
      </c>
      <c r="R3278" s="55" t="e">
        <f t="shared" si="516"/>
        <v>#DIV/0!</v>
      </c>
      <c r="S3278" s="55" t="e">
        <f t="shared" si="517"/>
        <v>#DIV/0!</v>
      </c>
      <c r="T3278" s="55" t="e">
        <f t="shared" si="518"/>
        <v>#DIV/0!</v>
      </c>
      <c r="U3278" s="33" t="e">
        <f>M3278/#REF!%</f>
        <v>#REF!</v>
      </c>
    </row>
    <row r="3279" spans="1:21" ht="41.4" hidden="1" x14ac:dyDescent="0.3">
      <c r="A3279" s="80"/>
      <c r="B3279" s="30" t="s">
        <v>203</v>
      </c>
      <c r="C3279" s="38" t="s">
        <v>177</v>
      </c>
      <c r="D3279" s="21"/>
      <c r="E3279" s="131">
        <f t="shared" si="512"/>
        <v>0</v>
      </c>
      <c r="F3279" s="21"/>
      <c r="G3279" s="21"/>
      <c r="H3279" s="21"/>
      <c r="I3279" s="131">
        <f t="shared" si="513"/>
        <v>0</v>
      </c>
      <c r="J3279" s="21"/>
      <c r="K3279" s="21"/>
      <c r="L3279" s="21"/>
      <c r="M3279" s="131">
        <f t="shared" si="514"/>
        <v>0</v>
      </c>
      <c r="N3279" s="21"/>
      <c r="O3279" s="21"/>
      <c r="P3279" s="21"/>
      <c r="Q3279" s="55" t="e">
        <f t="shared" si="515"/>
        <v>#DIV/0!</v>
      </c>
      <c r="R3279" s="55" t="e">
        <f t="shared" si="516"/>
        <v>#DIV/0!</v>
      </c>
      <c r="S3279" s="55" t="e">
        <f t="shared" si="517"/>
        <v>#DIV/0!</v>
      </c>
      <c r="T3279" s="55" t="e">
        <f t="shared" si="518"/>
        <v>#DIV/0!</v>
      </c>
      <c r="U3279" s="33" t="e">
        <f>M3279/#REF!%</f>
        <v>#REF!</v>
      </c>
    </row>
    <row r="3280" spans="1:21" ht="13.8" hidden="1" x14ac:dyDescent="0.3">
      <c r="A3280" s="80"/>
      <c r="B3280" s="30" t="s">
        <v>204</v>
      </c>
      <c r="C3280" s="38" t="s">
        <v>178</v>
      </c>
      <c r="D3280" s="21"/>
      <c r="E3280" s="131">
        <f t="shared" si="512"/>
        <v>0</v>
      </c>
      <c r="F3280" s="21"/>
      <c r="G3280" s="21"/>
      <c r="H3280" s="21"/>
      <c r="I3280" s="131">
        <f t="shared" si="513"/>
        <v>0</v>
      </c>
      <c r="J3280" s="21"/>
      <c r="K3280" s="21"/>
      <c r="L3280" s="21"/>
      <c r="M3280" s="131">
        <f t="shared" si="514"/>
        <v>0</v>
      </c>
      <c r="N3280" s="21"/>
      <c r="O3280" s="21"/>
      <c r="P3280" s="21"/>
      <c r="Q3280" s="55" t="e">
        <f t="shared" si="515"/>
        <v>#DIV/0!</v>
      </c>
      <c r="R3280" s="55" t="e">
        <f t="shared" si="516"/>
        <v>#DIV/0!</v>
      </c>
      <c r="S3280" s="55" t="e">
        <f t="shared" si="517"/>
        <v>#DIV/0!</v>
      </c>
      <c r="T3280" s="55" t="e">
        <f t="shared" si="518"/>
        <v>#DIV/0!</v>
      </c>
      <c r="U3280" s="33" t="e">
        <f>M3280/#REF!%</f>
        <v>#REF!</v>
      </c>
    </row>
    <row r="3281" spans="1:21" ht="27.6" hidden="1" x14ac:dyDescent="0.3">
      <c r="A3281" s="80"/>
      <c r="B3281" s="30" t="s">
        <v>205</v>
      </c>
      <c r="C3281" s="39" t="s">
        <v>179</v>
      </c>
      <c r="D3281" s="21"/>
      <c r="E3281" s="131">
        <f t="shared" si="512"/>
        <v>0</v>
      </c>
      <c r="F3281" s="21"/>
      <c r="G3281" s="21"/>
      <c r="H3281" s="21"/>
      <c r="I3281" s="131">
        <f t="shared" si="513"/>
        <v>0</v>
      </c>
      <c r="J3281" s="21"/>
      <c r="K3281" s="21"/>
      <c r="L3281" s="21"/>
      <c r="M3281" s="131">
        <f t="shared" si="514"/>
        <v>0</v>
      </c>
      <c r="N3281" s="21"/>
      <c r="O3281" s="21"/>
      <c r="P3281" s="21"/>
      <c r="Q3281" s="55" t="e">
        <f t="shared" si="515"/>
        <v>#DIV/0!</v>
      </c>
      <c r="R3281" s="55" t="e">
        <f t="shared" si="516"/>
        <v>#DIV/0!</v>
      </c>
      <c r="S3281" s="55" t="e">
        <f t="shared" si="517"/>
        <v>#DIV/0!</v>
      </c>
      <c r="T3281" s="55" t="e">
        <f t="shared" si="518"/>
        <v>#DIV/0!</v>
      </c>
      <c r="U3281" s="33" t="e">
        <f>M3281/#REF!%</f>
        <v>#REF!</v>
      </c>
    </row>
    <row r="3282" spans="1:21" ht="27.6" hidden="1" x14ac:dyDescent="0.3">
      <c r="A3282" s="80"/>
      <c r="B3282" s="30" t="s">
        <v>206</v>
      </c>
      <c r="C3282" s="39" t="s">
        <v>180</v>
      </c>
      <c r="D3282" s="21"/>
      <c r="E3282" s="131">
        <f t="shared" si="512"/>
        <v>0</v>
      </c>
      <c r="F3282" s="21"/>
      <c r="G3282" s="21"/>
      <c r="H3282" s="21"/>
      <c r="I3282" s="131">
        <f t="shared" si="513"/>
        <v>0</v>
      </c>
      <c r="J3282" s="21"/>
      <c r="K3282" s="21"/>
      <c r="L3282" s="21"/>
      <c r="M3282" s="131">
        <f t="shared" si="514"/>
        <v>0</v>
      </c>
      <c r="N3282" s="21"/>
      <c r="O3282" s="21"/>
      <c r="P3282" s="21"/>
      <c r="Q3282" s="55" t="e">
        <f t="shared" si="515"/>
        <v>#DIV/0!</v>
      </c>
      <c r="R3282" s="55" t="e">
        <f t="shared" si="516"/>
        <v>#DIV/0!</v>
      </c>
      <c r="S3282" s="55" t="e">
        <f t="shared" si="517"/>
        <v>#DIV/0!</v>
      </c>
      <c r="T3282" s="55" t="e">
        <f t="shared" si="518"/>
        <v>#DIV/0!</v>
      </c>
      <c r="U3282" s="33" t="e">
        <f>M3282/#REF!%</f>
        <v>#REF!</v>
      </c>
    </row>
    <row r="3283" spans="1:21" ht="13.8" hidden="1" x14ac:dyDescent="0.3">
      <c r="A3283" s="80"/>
      <c r="B3283" s="30" t="s">
        <v>207</v>
      </c>
      <c r="C3283" s="38" t="s">
        <v>181</v>
      </c>
      <c r="D3283" s="21"/>
      <c r="E3283" s="131">
        <f t="shared" si="512"/>
        <v>0</v>
      </c>
      <c r="F3283" s="21"/>
      <c r="G3283" s="21"/>
      <c r="H3283" s="21"/>
      <c r="I3283" s="131">
        <f t="shared" si="513"/>
        <v>0</v>
      </c>
      <c r="J3283" s="21"/>
      <c r="K3283" s="21"/>
      <c r="L3283" s="21"/>
      <c r="M3283" s="131">
        <f t="shared" si="514"/>
        <v>0</v>
      </c>
      <c r="N3283" s="21"/>
      <c r="O3283" s="21"/>
      <c r="P3283" s="21"/>
      <c r="Q3283" s="55" t="e">
        <f t="shared" si="515"/>
        <v>#DIV/0!</v>
      </c>
      <c r="R3283" s="55" t="e">
        <f t="shared" si="516"/>
        <v>#DIV/0!</v>
      </c>
      <c r="S3283" s="55" t="e">
        <f t="shared" si="517"/>
        <v>#DIV/0!</v>
      </c>
      <c r="T3283" s="55" t="e">
        <f t="shared" si="518"/>
        <v>#DIV/0!</v>
      </c>
      <c r="U3283" s="33" t="e">
        <f>M3283/#REF!%</f>
        <v>#REF!</v>
      </c>
    </row>
    <row r="3284" spans="1:21" ht="27.6" hidden="1" x14ac:dyDescent="0.3">
      <c r="A3284" s="80"/>
      <c r="B3284" s="30" t="s">
        <v>208</v>
      </c>
      <c r="C3284" s="39" t="s">
        <v>182</v>
      </c>
      <c r="D3284" s="21"/>
      <c r="E3284" s="131">
        <f t="shared" si="512"/>
        <v>0</v>
      </c>
      <c r="F3284" s="21"/>
      <c r="G3284" s="21"/>
      <c r="H3284" s="21"/>
      <c r="I3284" s="131">
        <f t="shared" si="513"/>
        <v>0</v>
      </c>
      <c r="J3284" s="21"/>
      <c r="K3284" s="21"/>
      <c r="L3284" s="21"/>
      <c r="M3284" s="131">
        <f t="shared" si="514"/>
        <v>0</v>
      </c>
      <c r="N3284" s="21"/>
      <c r="O3284" s="21"/>
      <c r="P3284" s="21"/>
      <c r="Q3284" s="55" t="e">
        <f t="shared" si="515"/>
        <v>#DIV/0!</v>
      </c>
      <c r="R3284" s="55" t="e">
        <f t="shared" si="516"/>
        <v>#DIV/0!</v>
      </c>
      <c r="S3284" s="55" t="e">
        <f t="shared" si="517"/>
        <v>#DIV/0!</v>
      </c>
      <c r="T3284" s="55" t="e">
        <f t="shared" si="518"/>
        <v>#DIV/0!</v>
      </c>
      <c r="U3284" s="33" t="e">
        <f>M3284/#REF!%</f>
        <v>#REF!</v>
      </c>
    </row>
    <row r="3285" spans="1:21" ht="82.8" hidden="1" x14ac:dyDescent="0.3">
      <c r="A3285" s="80"/>
      <c r="B3285" s="30" t="s">
        <v>209</v>
      </c>
      <c r="C3285" s="39" t="s">
        <v>183</v>
      </c>
      <c r="D3285" s="21"/>
      <c r="E3285" s="131">
        <f t="shared" si="512"/>
        <v>0</v>
      </c>
      <c r="F3285" s="21"/>
      <c r="G3285" s="21"/>
      <c r="H3285" s="21"/>
      <c r="I3285" s="131">
        <f t="shared" si="513"/>
        <v>0</v>
      </c>
      <c r="J3285" s="21"/>
      <c r="K3285" s="21"/>
      <c r="L3285" s="21"/>
      <c r="M3285" s="131">
        <f t="shared" si="514"/>
        <v>0</v>
      </c>
      <c r="N3285" s="21"/>
      <c r="O3285" s="21"/>
      <c r="P3285" s="21"/>
      <c r="Q3285" s="55" t="e">
        <f t="shared" si="515"/>
        <v>#DIV/0!</v>
      </c>
      <c r="R3285" s="55" t="e">
        <f t="shared" si="516"/>
        <v>#DIV/0!</v>
      </c>
      <c r="S3285" s="55" t="e">
        <f t="shared" si="517"/>
        <v>#DIV/0!</v>
      </c>
      <c r="T3285" s="55" t="e">
        <f t="shared" si="518"/>
        <v>#DIV/0!</v>
      </c>
      <c r="U3285" s="33" t="e">
        <f>M3285/#REF!%</f>
        <v>#REF!</v>
      </c>
    </row>
    <row r="3286" spans="1:21" ht="151.80000000000001" hidden="1" x14ac:dyDescent="0.3">
      <c r="A3286" s="80"/>
      <c r="B3286" s="30" t="s">
        <v>210</v>
      </c>
      <c r="C3286" s="39" t="s">
        <v>285</v>
      </c>
      <c r="D3286" s="21"/>
      <c r="E3286" s="131">
        <f t="shared" si="512"/>
        <v>0</v>
      </c>
      <c r="F3286" s="21"/>
      <c r="G3286" s="21"/>
      <c r="H3286" s="21"/>
      <c r="I3286" s="131">
        <f t="shared" si="513"/>
        <v>0</v>
      </c>
      <c r="J3286" s="21"/>
      <c r="K3286" s="21"/>
      <c r="L3286" s="21"/>
      <c r="M3286" s="131">
        <f t="shared" si="514"/>
        <v>0</v>
      </c>
      <c r="N3286" s="21"/>
      <c r="O3286" s="21"/>
      <c r="P3286" s="21"/>
      <c r="Q3286" s="55" t="e">
        <f t="shared" si="515"/>
        <v>#DIV/0!</v>
      </c>
      <c r="R3286" s="55" t="e">
        <f t="shared" si="516"/>
        <v>#DIV/0!</v>
      </c>
      <c r="S3286" s="55" t="e">
        <f t="shared" si="517"/>
        <v>#DIV/0!</v>
      </c>
      <c r="T3286" s="55" t="e">
        <f t="shared" si="518"/>
        <v>#DIV/0!</v>
      </c>
      <c r="U3286" s="33" t="e">
        <f>M3286/#REF!%</f>
        <v>#REF!</v>
      </c>
    </row>
    <row r="3287" spans="1:21" ht="41.4" hidden="1" x14ac:dyDescent="0.3">
      <c r="A3287" s="80"/>
      <c r="B3287" s="30" t="s">
        <v>211</v>
      </c>
      <c r="C3287" s="39" t="s">
        <v>286</v>
      </c>
      <c r="D3287" s="21"/>
      <c r="E3287" s="131">
        <f t="shared" si="512"/>
        <v>0</v>
      </c>
      <c r="F3287" s="21"/>
      <c r="G3287" s="21"/>
      <c r="H3287" s="21"/>
      <c r="I3287" s="131">
        <f t="shared" si="513"/>
        <v>0</v>
      </c>
      <c r="J3287" s="21"/>
      <c r="K3287" s="21"/>
      <c r="L3287" s="21"/>
      <c r="M3287" s="131">
        <f t="shared" si="514"/>
        <v>0</v>
      </c>
      <c r="N3287" s="21"/>
      <c r="O3287" s="21"/>
      <c r="P3287" s="21"/>
      <c r="Q3287" s="55" t="e">
        <f t="shared" si="515"/>
        <v>#DIV/0!</v>
      </c>
      <c r="R3287" s="55" t="e">
        <f t="shared" si="516"/>
        <v>#DIV/0!</v>
      </c>
      <c r="S3287" s="55" t="e">
        <f t="shared" si="517"/>
        <v>#DIV/0!</v>
      </c>
      <c r="T3287" s="55" t="e">
        <f t="shared" si="518"/>
        <v>#DIV/0!</v>
      </c>
      <c r="U3287" s="33" t="e">
        <f>M3287/#REF!%</f>
        <v>#REF!</v>
      </c>
    </row>
    <row r="3288" spans="1:21" ht="41.4" hidden="1" x14ac:dyDescent="0.3">
      <c r="A3288" s="80"/>
      <c r="B3288" s="30" t="s">
        <v>212</v>
      </c>
      <c r="C3288" s="39" t="s">
        <v>287</v>
      </c>
      <c r="D3288" s="21"/>
      <c r="E3288" s="131">
        <f t="shared" si="512"/>
        <v>0</v>
      </c>
      <c r="F3288" s="21"/>
      <c r="G3288" s="21"/>
      <c r="H3288" s="21"/>
      <c r="I3288" s="131">
        <f t="shared" si="513"/>
        <v>0</v>
      </c>
      <c r="J3288" s="21"/>
      <c r="K3288" s="21"/>
      <c r="L3288" s="21"/>
      <c r="M3288" s="131">
        <f t="shared" si="514"/>
        <v>0</v>
      </c>
      <c r="N3288" s="21"/>
      <c r="O3288" s="21"/>
      <c r="P3288" s="21"/>
      <c r="Q3288" s="55" t="e">
        <f t="shared" si="515"/>
        <v>#DIV/0!</v>
      </c>
      <c r="R3288" s="55" t="e">
        <f t="shared" si="516"/>
        <v>#DIV/0!</v>
      </c>
      <c r="S3288" s="55" t="e">
        <f t="shared" si="517"/>
        <v>#DIV/0!</v>
      </c>
      <c r="T3288" s="55" t="e">
        <f t="shared" si="518"/>
        <v>#DIV/0!</v>
      </c>
      <c r="U3288" s="33" t="e">
        <f>M3288/#REF!%</f>
        <v>#REF!</v>
      </c>
    </row>
    <row r="3289" spans="1:21" ht="41.4" hidden="1" x14ac:dyDescent="0.3">
      <c r="A3289" s="80"/>
      <c r="B3289" s="30" t="s">
        <v>213</v>
      </c>
      <c r="C3289" s="39" t="s">
        <v>288</v>
      </c>
      <c r="D3289" s="21"/>
      <c r="E3289" s="131">
        <f t="shared" si="512"/>
        <v>0</v>
      </c>
      <c r="F3289" s="21"/>
      <c r="G3289" s="21"/>
      <c r="H3289" s="21"/>
      <c r="I3289" s="131">
        <f t="shared" si="513"/>
        <v>0</v>
      </c>
      <c r="J3289" s="21"/>
      <c r="K3289" s="21"/>
      <c r="L3289" s="21"/>
      <c r="M3289" s="131">
        <f t="shared" si="514"/>
        <v>0</v>
      </c>
      <c r="N3289" s="21"/>
      <c r="O3289" s="21"/>
      <c r="P3289" s="21"/>
      <c r="Q3289" s="55" t="e">
        <f t="shared" si="515"/>
        <v>#DIV/0!</v>
      </c>
      <c r="R3289" s="55" t="e">
        <f t="shared" si="516"/>
        <v>#DIV/0!</v>
      </c>
      <c r="S3289" s="55" t="e">
        <f t="shared" si="517"/>
        <v>#DIV/0!</v>
      </c>
      <c r="T3289" s="55" t="e">
        <f t="shared" si="518"/>
        <v>#DIV/0!</v>
      </c>
      <c r="U3289" s="33" t="e">
        <f>M3289/#REF!%</f>
        <v>#REF!</v>
      </c>
    </row>
    <row r="3290" spans="1:21" ht="27.6" hidden="1" x14ac:dyDescent="0.3">
      <c r="A3290" s="80"/>
      <c r="B3290" s="30" t="s">
        <v>214</v>
      </c>
      <c r="C3290" s="39" t="s">
        <v>289</v>
      </c>
      <c r="D3290" s="21"/>
      <c r="E3290" s="131">
        <f t="shared" si="512"/>
        <v>0</v>
      </c>
      <c r="F3290" s="21"/>
      <c r="G3290" s="21"/>
      <c r="H3290" s="21"/>
      <c r="I3290" s="131">
        <f t="shared" si="513"/>
        <v>0</v>
      </c>
      <c r="J3290" s="21"/>
      <c r="K3290" s="21"/>
      <c r="L3290" s="21"/>
      <c r="M3290" s="131">
        <f t="shared" si="514"/>
        <v>0</v>
      </c>
      <c r="N3290" s="21"/>
      <c r="O3290" s="21"/>
      <c r="P3290" s="21"/>
      <c r="Q3290" s="55" t="e">
        <f t="shared" si="515"/>
        <v>#DIV/0!</v>
      </c>
      <c r="R3290" s="55" t="e">
        <f t="shared" si="516"/>
        <v>#DIV/0!</v>
      </c>
      <c r="S3290" s="55" t="e">
        <f t="shared" si="517"/>
        <v>#DIV/0!</v>
      </c>
      <c r="T3290" s="55" t="e">
        <f t="shared" si="518"/>
        <v>#DIV/0!</v>
      </c>
      <c r="U3290" s="33" t="e">
        <f>M3290/#REF!%</f>
        <v>#REF!</v>
      </c>
    </row>
    <row r="3291" spans="1:21" ht="41.4" hidden="1" x14ac:dyDescent="0.3">
      <c r="A3291" s="80"/>
      <c r="B3291" s="30" t="s">
        <v>215</v>
      </c>
      <c r="C3291" s="39" t="s">
        <v>290</v>
      </c>
      <c r="D3291" s="21"/>
      <c r="E3291" s="131">
        <f t="shared" si="512"/>
        <v>0</v>
      </c>
      <c r="F3291" s="21"/>
      <c r="G3291" s="21"/>
      <c r="H3291" s="21"/>
      <c r="I3291" s="131">
        <f t="shared" si="513"/>
        <v>0</v>
      </c>
      <c r="J3291" s="21"/>
      <c r="K3291" s="21"/>
      <c r="L3291" s="21"/>
      <c r="M3291" s="131">
        <f t="shared" si="514"/>
        <v>0</v>
      </c>
      <c r="N3291" s="21"/>
      <c r="O3291" s="21"/>
      <c r="P3291" s="21"/>
      <c r="Q3291" s="55" t="e">
        <f t="shared" si="515"/>
        <v>#DIV/0!</v>
      </c>
      <c r="R3291" s="55" t="e">
        <f t="shared" si="516"/>
        <v>#DIV/0!</v>
      </c>
      <c r="S3291" s="55" t="e">
        <f t="shared" si="517"/>
        <v>#DIV/0!</v>
      </c>
      <c r="T3291" s="55" t="e">
        <f t="shared" si="518"/>
        <v>#DIV/0!</v>
      </c>
      <c r="U3291" s="33" t="e">
        <f>M3291/#REF!%</f>
        <v>#REF!</v>
      </c>
    </row>
    <row r="3292" spans="1:21" ht="55.2" hidden="1" x14ac:dyDescent="0.3">
      <c r="A3292" s="80"/>
      <c r="B3292" s="30" t="s">
        <v>216</v>
      </c>
      <c r="C3292" s="39" t="s">
        <v>291</v>
      </c>
      <c r="D3292" s="21"/>
      <c r="E3292" s="131">
        <f t="shared" si="512"/>
        <v>0</v>
      </c>
      <c r="F3292" s="21"/>
      <c r="G3292" s="21"/>
      <c r="H3292" s="21"/>
      <c r="I3292" s="131">
        <f t="shared" si="513"/>
        <v>0</v>
      </c>
      <c r="J3292" s="21"/>
      <c r="K3292" s="21"/>
      <c r="L3292" s="21"/>
      <c r="M3292" s="131">
        <f t="shared" si="514"/>
        <v>0</v>
      </c>
      <c r="N3292" s="21"/>
      <c r="O3292" s="21"/>
      <c r="P3292" s="21"/>
      <c r="Q3292" s="55" t="e">
        <f t="shared" si="515"/>
        <v>#DIV/0!</v>
      </c>
      <c r="R3292" s="55" t="e">
        <f t="shared" si="516"/>
        <v>#DIV/0!</v>
      </c>
      <c r="S3292" s="55" t="e">
        <f t="shared" si="517"/>
        <v>#DIV/0!</v>
      </c>
      <c r="T3292" s="55" t="e">
        <f t="shared" si="518"/>
        <v>#DIV/0!</v>
      </c>
      <c r="U3292" s="33" t="e">
        <f>M3292/#REF!%</f>
        <v>#REF!</v>
      </c>
    </row>
    <row r="3293" spans="1:21" ht="27.6" hidden="1" x14ac:dyDescent="0.3">
      <c r="A3293" s="80"/>
      <c r="B3293" s="30" t="s">
        <v>217</v>
      </c>
      <c r="C3293" s="39" t="s">
        <v>292</v>
      </c>
      <c r="D3293" s="21"/>
      <c r="E3293" s="131">
        <f t="shared" si="512"/>
        <v>0</v>
      </c>
      <c r="F3293" s="21"/>
      <c r="G3293" s="21"/>
      <c r="H3293" s="21"/>
      <c r="I3293" s="131">
        <f t="shared" si="513"/>
        <v>0</v>
      </c>
      <c r="J3293" s="21"/>
      <c r="K3293" s="21"/>
      <c r="L3293" s="21"/>
      <c r="M3293" s="131">
        <f t="shared" si="514"/>
        <v>0</v>
      </c>
      <c r="N3293" s="21"/>
      <c r="O3293" s="21"/>
      <c r="P3293" s="21"/>
      <c r="Q3293" s="55" t="e">
        <f t="shared" si="515"/>
        <v>#DIV/0!</v>
      </c>
      <c r="R3293" s="55" t="e">
        <f t="shared" si="516"/>
        <v>#DIV/0!</v>
      </c>
      <c r="S3293" s="55" t="e">
        <f t="shared" si="517"/>
        <v>#DIV/0!</v>
      </c>
      <c r="T3293" s="55" t="e">
        <f t="shared" si="518"/>
        <v>#DIV/0!</v>
      </c>
      <c r="U3293" s="33" t="e">
        <f>M3293/#REF!%</f>
        <v>#REF!</v>
      </c>
    </row>
    <row r="3294" spans="1:21" ht="27.6" hidden="1" x14ac:dyDescent="0.3">
      <c r="A3294" s="80"/>
      <c r="B3294" s="30" t="s">
        <v>218</v>
      </c>
      <c r="C3294" s="39" t="s">
        <v>293</v>
      </c>
      <c r="D3294" s="21"/>
      <c r="E3294" s="131">
        <f t="shared" si="512"/>
        <v>0</v>
      </c>
      <c r="F3294" s="21"/>
      <c r="G3294" s="21"/>
      <c r="H3294" s="21"/>
      <c r="I3294" s="131">
        <f t="shared" si="513"/>
        <v>0</v>
      </c>
      <c r="J3294" s="21"/>
      <c r="K3294" s="21"/>
      <c r="L3294" s="21"/>
      <c r="M3294" s="131">
        <f t="shared" si="514"/>
        <v>0</v>
      </c>
      <c r="N3294" s="21"/>
      <c r="O3294" s="21"/>
      <c r="P3294" s="21"/>
      <c r="Q3294" s="55" t="e">
        <f t="shared" si="515"/>
        <v>#DIV/0!</v>
      </c>
      <c r="R3294" s="55" t="e">
        <f t="shared" si="516"/>
        <v>#DIV/0!</v>
      </c>
      <c r="S3294" s="55" t="e">
        <f t="shared" si="517"/>
        <v>#DIV/0!</v>
      </c>
      <c r="T3294" s="55" t="e">
        <f t="shared" si="518"/>
        <v>#DIV/0!</v>
      </c>
      <c r="U3294" s="33" t="e">
        <f>M3294/#REF!%</f>
        <v>#REF!</v>
      </c>
    </row>
    <row r="3295" spans="1:21" ht="27.6" hidden="1" x14ac:dyDescent="0.3">
      <c r="A3295" s="80"/>
      <c r="B3295" s="30" t="s">
        <v>219</v>
      </c>
      <c r="C3295" s="39" t="s">
        <v>294</v>
      </c>
      <c r="D3295" s="21"/>
      <c r="E3295" s="131">
        <f t="shared" si="512"/>
        <v>0</v>
      </c>
      <c r="F3295" s="21"/>
      <c r="G3295" s="21"/>
      <c r="H3295" s="21"/>
      <c r="I3295" s="131">
        <f t="shared" si="513"/>
        <v>0</v>
      </c>
      <c r="J3295" s="21"/>
      <c r="K3295" s="21"/>
      <c r="L3295" s="21"/>
      <c r="M3295" s="131">
        <f t="shared" si="514"/>
        <v>0</v>
      </c>
      <c r="N3295" s="21"/>
      <c r="O3295" s="21"/>
      <c r="P3295" s="21"/>
      <c r="Q3295" s="55" t="e">
        <f t="shared" si="515"/>
        <v>#DIV/0!</v>
      </c>
      <c r="R3295" s="55" t="e">
        <f t="shared" si="516"/>
        <v>#DIV/0!</v>
      </c>
      <c r="S3295" s="55" t="e">
        <f t="shared" si="517"/>
        <v>#DIV/0!</v>
      </c>
      <c r="T3295" s="55" t="e">
        <f t="shared" si="518"/>
        <v>#DIV/0!</v>
      </c>
      <c r="U3295" s="33" t="e">
        <f>M3295/#REF!%</f>
        <v>#REF!</v>
      </c>
    </row>
    <row r="3296" spans="1:21" ht="69" hidden="1" x14ac:dyDescent="0.3">
      <c r="A3296" s="80"/>
      <c r="B3296" s="30" t="s">
        <v>220</v>
      </c>
      <c r="C3296" s="39" t="s">
        <v>295</v>
      </c>
      <c r="D3296" s="21"/>
      <c r="E3296" s="131">
        <f t="shared" si="512"/>
        <v>0</v>
      </c>
      <c r="F3296" s="21"/>
      <c r="G3296" s="21"/>
      <c r="H3296" s="21"/>
      <c r="I3296" s="131">
        <f t="shared" si="513"/>
        <v>0</v>
      </c>
      <c r="J3296" s="21"/>
      <c r="K3296" s="21"/>
      <c r="L3296" s="21"/>
      <c r="M3296" s="131">
        <f t="shared" si="514"/>
        <v>0</v>
      </c>
      <c r="N3296" s="21"/>
      <c r="O3296" s="21"/>
      <c r="P3296" s="21"/>
      <c r="Q3296" s="55" t="e">
        <f t="shared" si="515"/>
        <v>#DIV/0!</v>
      </c>
      <c r="R3296" s="55" t="e">
        <f t="shared" si="516"/>
        <v>#DIV/0!</v>
      </c>
      <c r="S3296" s="55" t="e">
        <f t="shared" si="517"/>
        <v>#DIV/0!</v>
      </c>
      <c r="T3296" s="55" t="e">
        <f t="shared" si="518"/>
        <v>#DIV/0!</v>
      </c>
      <c r="U3296" s="33" t="e">
        <f>M3296/#REF!%</f>
        <v>#REF!</v>
      </c>
    </row>
    <row r="3297" spans="1:21" ht="27.6" hidden="1" x14ac:dyDescent="0.3">
      <c r="A3297" s="80"/>
      <c r="B3297" s="30" t="s">
        <v>221</v>
      </c>
      <c r="C3297" s="39" t="s">
        <v>296</v>
      </c>
      <c r="D3297" s="21"/>
      <c r="E3297" s="131">
        <f t="shared" si="512"/>
        <v>0</v>
      </c>
      <c r="F3297" s="21"/>
      <c r="G3297" s="21"/>
      <c r="H3297" s="21"/>
      <c r="I3297" s="131">
        <f t="shared" si="513"/>
        <v>0</v>
      </c>
      <c r="J3297" s="21"/>
      <c r="K3297" s="21"/>
      <c r="L3297" s="21"/>
      <c r="M3297" s="131">
        <f t="shared" si="514"/>
        <v>0</v>
      </c>
      <c r="N3297" s="21"/>
      <c r="O3297" s="21"/>
      <c r="P3297" s="21"/>
      <c r="Q3297" s="55" t="e">
        <f t="shared" si="515"/>
        <v>#DIV/0!</v>
      </c>
      <c r="R3297" s="55" t="e">
        <f t="shared" si="516"/>
        <v>#DIV/0!</v>
      </c>
      <c r="S3297" s="55" t="e">
        <f t="shared" si="517"/>
        <v>#DIV/0!</v>
      </c>
      <c r="T3297" s="55" t="e">
        <f t="shared" si="518"/>
        <v>#DIV/0!</v>
      </c>
      <c r="U3297" s="33" t="e">
        <f>M3297/#REF!%</f>
        <v>#REF!</v>
      </c>
    </row>
    <row r="3298" spans="1:21" ht="27.6" hidden="1" x14ac:dyDescent="0.3">
      <c r="A3298" s="80"/>
      <c r="B3298" s="30" t="s">
        <v>222</v>
      </c>
      <c r="C3298" s="38" t="s">
        <v>297</v>
      </c>
      <c r="D3298" s="21"/>
      <c r="E3298" s="131">
        <f t="shared" si="512"/>
        <v>0</v>
      </c>
      <c r="F3298" s="21"/>
      <c r="G3298" s="21"/>
      <c r="H3298" s="21"/>
      <c r="I3298" s="131">
        <f t="shared" si="513"/>
        <v>0</v>
      </c>
      <c r="J3298" s="21"/>
      <c r="K3298" s="21"/>
      <c r="L3298" s="21"/>
      <c r="M3298" s="131">
        <f t="shared" si="514"/>
        <v>0</v>
      </c>
      <c r="N3298" s="21"/>
      <c r="O3298" s="21"/>
      <c r="P3298" s="21"/>
      <c r="Q3298" s="55" t="e">
        <f t="shared" si="515"/>
        <v>#DIV/0!</v>
      </c>
      <c r="R3298" s="55" t="e">
        <f t="shared" si="516"/>
        <v>#DIV/0!</v>
      </c>
      <c r="S3298" s="55" t="e">
        <f t="shared" si="517"/>
        <v>#DIV/0!</v>
      </c>
      <c r="T3298" s="55" t="e">
        <f t="shared" si="518"/>
        <v>#DIV/0!</v>
      </c>
      <c r="U3298" s="33" t="e">
        <f>M3298/#REF!%</f>
        <v>#REF!</v>
      </c>
    </row>
    <row r="3299" spans="1:21" ht="13.8" hidden="1" x14ac:dyDescent="0.3">
      <c r="A3299" s="80"/>
      <c r="B3299" s="30" t="s">
        <v>223</v>
      </c>
      <c r="C3299" s="38" t="s">
        <v>298</v>
      </c>
      <c r="D3299" s="21"/>
      <c r="E3299" s="131">
        <f t="shared" si="512"/>
        <v>0</v>
      </c>
      <c r="F3299" s="21"/>
      <c r="G3299" s="21"/>
      <c r="H3299" s="21"/>
      <c r="I3299" s="131">
        <f t="shared" si="513"/>
        <v>0</v>
      </c>
      <c r="J3299" s="21"/>
      <c r="K3299" s="21"/>
      <c r="L3299" s="21"/>
      <c r="M3299" s="131">
        <f t="shared" si="514"/>
        <v>0</v>
      </c>
      <c r="N3299" s="21"/>
      <c r="O3299" s="21"/>
      <c r="P3299" s="21"/>
      <c r="Q3299" s="55" t="e">
        <f t="shared" si="515"/>
        <v>#DIV/0!</v>
      </c>
      <c r="R3299" s="55" t="e">
        <f t="shared" si="516"/>
        <v>#DIV/0!</v>
      </c>
      <c r="S3299" s="55" t="e">
        <f t="shared" si="517"/>
        <v>#DIV/0!</v>
      </c>
      <c r="T3299" s="55" t="e">
        <f t="shared" si="518"/>
        <v>#DIV/0!</v>
      </c>
      <c r="U3299" s="33" t="e">
        <f>M3299/#REF!%</f>
        <v>#REF!</v>
      </c>
    </row>
    <row r="3300" spans="1:21" ht="13.8" hidden="1" x14ac:dyDescent="0.3">
      <c r="A3300" s="80"/>
      <c r="B3300" s="30" t="s">
        <v>224</v>
      </c>
      <c r="C3300" s="38" t="s">
        <v>324</v>
      </c>
      <c r="D3300" s="21"/>
      <c r="E3300" s="131">
        <f t="shared" si="512"/>
        <v>0</v>
      </c>
      <c r="F3300" s="21"/>
      <c r="G3300" s="21"/>
      <c r="H3300" s="21"/>
      <c r="I3300" s="131">
        <f t="shared" si="513"/>
        <v>0</v>
      </c>
      <c r="J3300" s="21"/>
      <c r="K3300" s="21"/>
      <c r="L3300" s="21"/>
      <c r="M3300" s="131">
        <f t="shared" si="514"/>
        <v>0</v>
      </c>
      <c r="N3300" s="21"/>
      <c r="O3300" s="21"/>
      <c r="P3300" s="21"/>
      <c r="Q3300" s="55" t="e">
        <f t="shared" si="515"/>
        <v>#DIV/0!</v>
      </c>
      <c r="R3300" s="55" t="e">
        <f t="shared" si="516"/>
        <v>#DIV/0!</v>
      </c>
      <c r="S3300" s="55" t="e">
        <f t="shared" si="517"/>
        <v>#DIV/0!</v>
      </c>
      <c r="T3300" s="55" t="e">
        <f t="shared" si="518"/>
        <v>#DIV/0!</v>
      </c>
      <c r="U3300" s="33" t="e">
        <f>M3300/#REF!%</f>
        <v>#REF!</v>
      </c>
    </row>
    <row r="3301" spans="1:21" ht="55.2" hidden="1" x14ac:dyDescent="0.3">
      <c r="A3301" s="80"/>
      <c r="B3301" s="30" t="s">
        <v>225</v>
      </c>
      <c r="C3301" s="38" t="s">
        <v>325</v>
      </c>
      <c r="D3301" s="21"/>
      <c r="E3301" s="131">
        <f t="shared" si="512"/>
        <v>0</v>
      </c>
      <c r="F3301" s="21"/>
      <c r="G3301" s="21"/>
      <c r="H3301" s="21"/>
      <c r="I3301" s="131">
        <f t="shared" si="513"/>
        <v>0</v>
      </c>
      <c r="J3301" s="21"/>
      <c r="K3301" s="21"/>
      <c r="L3301" s="21"/>
      <c r="M3301" s="131">
        <f t="shared" si="514"/>
        <v>0</v>
      </c>
      <c r="N3301" s="21"/>
      <c r="O3301" s="21"/>
      <c r="P3301" s="21"/>
      <c r="Q3301" s="55" t="e">
        <f t="shared" si="515"/>
        <v>#DIV/0!</v>
      </c>
      <c r="R3301" s="55" t="e">
        <f t="shared" si="516"/>
        <v>#DIV/0!</v>
      </c>
      <c r="S3301" s="55" t="e">
        <f t="shared" si="517"/>
        <v>#DIV/0!</v>
      </c>
      <c r="T3301" s="55" t="e">
        <f t="shared" si="518"/>
        <v>#DIV/0!</v>
      </c>
      <c r="U3301" s="33" t="e">
        <f>M3301/#REF!%</f>
        <v>#REF!</v>
      </c>
    </row>
    <row r="3302" spans="1:21" ht="55.2" hidden="1" x14ac:dyDescent="0.3">
      <c r="A3302" s="80"/>
      <c r="B3302" s="30" t="s">
        <v>226</v>
      </c>
      <c r="C3302" s="38" t="s">
        <v>326</v>
      </c>
      <c r="D3302" s="21"/>
      <c r="E3302" s="131">
        <f t="shared" ref="E3302:E3365" si="519">F3302+G3302</f>
        <v>0</v>
      </c>
      <c r="F3302" s="21"/>
      <c r="G3302" s="21"/>
      <c r="H3302" s="21"/>
      <c r="I3302" s="131">
        <f t="shared" ref="I3302:I3365" si="520">J3302+K3302</f>
        <v>0</v>
      </c>
      <c r="J3302" s="21"/>
      <c r="K3302" s="21"/>
      <c r="L3302" s="21"/>
      <c r="M3302" s="131">
        <f t="shared" ref="M3302:M3365" si="521">N3302+O3302</f>
        <v>0</v>
      </c>
      <c r="N3302" s="21"/>
      <c r="O3302" s="21"/>
      <c r="P3302" s="21"/>
      <c r="Q3302" s="55" t="e">
        <f t="shared" ref="Q3302:Q3365" si="522">M3302/I3302*100</f>
        <v>#DIV/0!</v>
      </c>
      <c r="R3302" s="55" t="e">
        <f t="shared" ref="R3302:R3365" si="523">N3302/J3302*100</f>
        <v>#DIV/0!</v>
      </c>
      <c r="S3302" s="55" t="e">
        <f t="shared" ref="S3302:S3365" si="524">O3302/K3302*100</f>
        <v>#DIV/0!</v>
      </c>
      <c r="T3302" s="55" t="e">
        <f t="shared" ref="T3302:T3365" si="525">P3302/L3302*100</f>
        <v>#DIV/0!</v>
      </c>
      <c r="U3302" s="33" t="e">
        <f>M3302/#REF!%</f>
        <v>#REF!</v>
      </c>
    </row>
    <row r="3303" spans="1:21" ht="41.4" hidden="1" x14ac:dyDescent="0.3">
      <c r="A3303" s="80"/>
      <c r="B3303" s="30" t="s">
        <v>227</v>
      </c>
      <c r="C3303" s="39" t="s">
        <v>327</v>
      </c>
      <c r="D3303" s="21"/>
      <c r="E3303" s="131">
        <f t="shared" si="519"/>
        <v>0</v>
      </c>
      <c r="F3303" s="21"/>
      <c r="G3303" s="21"/>
      <c r="H3303" s="21"/>
      <c r="I3303" s="131">
        <f t="shared" si="520"/>
        <v>0</v>
      </c>
      <c r="J3303" s="21"/>
      <c r="K3303" s="21"/>
      <c r="L3303" s="21"/>
      <c r="M3303" s="131">
        <f t="shared" si="521"/>
        <v>0</v>
      </c>
      <c r="N3303" s="21"/>
      <c r="O3303" s="21"/>
      <c r="P3303" s="21"/>
      <c r="Q3303" s="55" t="e">
        <f t="shared" si="522"/>
        <v>#DIV/0!</v>
      </c>
      <c r="R3303" s="55" t="e">
        <f t="shared" si="523"/>
        <v>#DIV/0!</v>
      </c>
      <c r="S3303" s="55" t="e">
        <f t="shared" si="524"/>
        <v>#DIV/0!</v>
      </c>
      <c r="T3303" s="55" t="e">
        <f t="shared" si="525"/>
        <v>#DIV/0!</v>
      </c>
      <c r="U3303" s="33" t="e">
        <f>M3303/#REF!%</f>
        <v>#REF!</v>
      </c>
    </row>
    <row r="3304" spans="1:21" ht="27.6" hidden="1" x14ac:dyDescent="0.3">
      <c r="A3304" s="80"/>
      <c r="B3304" s="30" t="s">
        <v>228</v>
      </c>
      <c r="C3304" s="39" t="s">
        <v>328</v>
      </c>
      <c r="D3304" s="21"/>
      <c r="E3304" s="131">
        <f t="shared" si="519"/>
        <v>0</v>
      </c>
      <c r="F3304" s="21"/>
      <c r="G3304" s="21"/>
      <c r="H3304" s="21"/>
      <c r="I3304" s="131">
        <f t="shared" si="520"/>
        <v>0</v>
      </c>
      <c r="J3304" s="21"/>
      <c r="K3304" s="21"/>
      <c r="L3304" s="21"/>
      <c r="M3304" s="131">
        <f t="shared" si="521"/>
        <v>0</v>
      </c>
      <c r="N3304" s="21"/>
      <c r="O3304" s="21"/>
      <c r="P3304" s="21"/>
      <c r="Q3304" s="55" t="e">
        <f t="shared" si="522"/>
        <v>#DIV/0!</v>
      </c>
      <c r="R3304" s="55" t="e">
        <f t="shared" si="523"/>
        <v>#DIV/0!</v>
      </c>
      <c r="S3304" s="55" t="e">
        <f t="shared" si="524"/>
        <v>#DIV/0!</v>
      </c>
      <c r="T3304" s="55" t="e">
        <f t="shared" si="525"/>
        <v>#DIV/0!</v>
      </c>
      <c r="U3304" s="33" t="e">
        <f>M3304/#REF!%</f>
        <v>#REF!</v>
      </c>
    </row>
    <row r="3305" spans="1:21" ht="27.6" hidden="1" x14ac:dyDescent="0.3">
      <c r="A3305" s="80"/>
      <c r="B3305" s="30" t="s">
        <v>229</v>
      </c>
      <c r="C3305" s="39" t="s">
        <v>329</v>
      </c>
      <c r="D3305" s="21"/>
      <c r="E3305" s="131">
        <f t="shared" si="519"/>
        <v>0</v>
      </c>
      <c r="F3305" s="21"/>
      <c r="G3305" s="21"/>
      <c r="H3305" s="21"/>
      <c r="I3305" s="131">
        <f t="shared" si="520"/>
        <v>0</v>
      </c>
      <c r="J3305" s="21"/>
      <c r="K3305" s="21"/>
      <c r="L3305" s="21"/>
      <c r="M3305" s="131">
        <f t="shared" si="521"/>
        <v>0</v>
      </c>
      <c r="N3305" s="21"/>
      <c r="O3305" s="21"/>
      <c r="P3305" s="21"/>
      <c r="Q3305" s="55" t="e">
        <f t="shared" si="522"/>
        <v>#DIV/0!</v>
      </c>
      <c r="R3305" s="55" t="e">
        <f t="shared" si="523"/>
        <v>#DIV/0!</v>
      </c>
      <c r="S3305" s="55" t="e">
        <f t="shared" si="524"/>
        <v>#DIV/0!</v>
      </c>
      <c r="T3305" s="55" t="e">
        <f t="shared" si="525"/>
        <v>#DIV/0!</v>
      </c>
      <c r="U3305" s="33" t="e">
        <f>M3305/#REF!%</f>
        <v>#REF!</v>
      </c>
    </row>
    <row r="3306" spans="1:21" ht="55.2" hidden="1" x14ac:dyDescent="0.3">
      <c r="A3306" s="80"/>
      <c r="B3306" s="30" t="s">
        <v>230</v>
      </c>
      <c r="C3306" s="39" t="s">
        <v>330</v>
      </c>
      <c r="D3306" s="21"/>
      <c r="E3306" s="131">
        <f t="shared" si="519"/>
        <v>0</v>
      </c>
      <c r="F3306" s="21"/>
      <c r="G3306" s="21"/>
      <c r="H3306" s="21"/>
      <c r="I3306" s="131">
        <f t="shared" si="520"/>
        <v>0</v>
      </c>
      <c r="J3306" s="21"/>
      <c r="K3306" s="21"/>
      <c r="L3306" s="21"/>
      <c r="M3306" s="131">
        <f t="shared" si="521"/>
        <v>0</v>
      </c>
      <c r="N3306" s="21"/>
      <c r="O3306" s="21"/>
      <c r="P3306" s="21"/>
      <c r="Q3306" s="55" t="e">
        <f t="shared" si="522"/>
        <v>#DIV/0!</v>
      </c>
      <c r="R3306" s="55" t="e">
        <f t="shared" si="523"/>
        <v>#DIV/0!</v>
      </c>
      <c r="S3306" s="55" t="e">
        <f t="shared" si="524"/>
        <v>#DIV/0!</v>
      </c>
      <c r="T3306" s="55" t="e">
        <f t="shared" si="525"/>
        <v>#DIV/0!</v>
      </c>
      <c r="U3306" s="33" t="e">
        <f>M3306/#REF!%</f>
        <v>#REF!</v>
      </c>
    </row>
    <row r="3307" spans="1:21" ht="55.2" hidden="1" x14ac:dyDescent="0.3">
      <c r="A3307" s="80"/>
      <c r="B3307" s="30" t="s">
        <v>231</v>
      </c>
      <c r="C3307" s="39" t="s">
        <v>331</v>
      </c>
      <c r="D3307" s="21"/>
      <c r="E3307" s="131">
        <f t="shared" si="519"/>
        <v>0</v>
      </c>
      <c r="F3307" s="21"/>
      <c r="G3307" s="21"/>
      <c r="H3307" s="21"/>
      <c r="I3307" s="131">
        <f t="shared" si="520"/>
        <v>0</v>
      </c>
      <c r="J3307" s="21"/>
      <c r="K3307" s="21"/>
      <c r="L3307" s="21"/>
      <c r="M3307" s="131">
        <f t="shared" si="521"/>
        <v>0</v>
      </c>
      <c r="N3307" s="21"/>
      <c r="O3307" s="21"/>
      <c r="P3307" s="21"/>
      <c r="Q3307" s="55" t="e">
        <f t="shared" si="522"/>
        <v>#DIV/0!</v>
      </c>
      <c r="R3307" s="55" t="e">
        <f t="shared" si="523"/>
        <v>#DIV/0!</v>
      </c>
      <c r="S3307" s="55" t="e">
        <f t="shared" si="524"/>
        <v>#DIV/0!</v>
      </c>
      <c r="T3307" s="55" t="e">
        <f t="shared" si="525"/>
        <v>#DIV/0!</v>
      </c>
      <c r="U3307" s="33" t="e">
        <f>M3307/#REF!%</f>
        <v>#REF!</v>
      </c>
    </row>
    <row r="3308" spans="1:21" ht="82.8" hidden="1" x14ac:dyDescent="0.3">
      <c r="A3308" s="80"/>
      <c r="B3308" s="30" t="s">
        <v>232</v>
      </c>
      <c r="C3308" s="39" t="s">
        <v>332</v>
      </c>
      <c r="D3308" s="21"/>
      <c r="E3308" s="131">
        <f t="shared" si="519"/>
        <v>0</v>
      </c>
      <c r="F3308" s="21"/>
      <c r="G3308" s="21"/>
      <c r="H3308" s="21"/>
      <c r="I3308" s="131">
        <f t="shared" si="520"/>
        <v>0</v>
      </c>
      <c r="J3308" s="21"/>
      <c r="K3308" s="21"/>
      <c r="L3308" s="21"/>
      <c r="M3308" s="131">
        <f t="shared" si="521"/>
        <v>0</v>
      </c>
      <c r="N3308" s="21"/>
      <c r="O3308" s="21"/>
      <c r="P3308" s="21"/>
      <c r="Q3308" s="55" t="e">
        <f t="shared" si="522"/>
        <v>#DIV/0!</v>
      </c>
      <c r="R3308" s="55" t="e">
        <f t="shared" si="523"/>
        <v>#DIV/0!</v>
      </c>
      <c r="S3308" s="55" t="e">
        <f t="shared" si="524"/>
        <v>#DIV/0!</v>
      </c>
      <c r="T3308" s="55" t="e">
        <f t="shared" si="525"/>
        <v>#DIV/0!</v>
      </c>
      <c r="U3308" s="33" t="e">
        <f>M3308/#REF!%</f>
        <v>#REF!</v>
      </c>
    </row>
    <row r="3309" spans="1:21" ht="41.4" hidden="1" x14ac:dyDescent="0.3">
      <c r="A3309" s="80"/>
      <c r="B3309" s="30" t="s">
        <v>233</v>
      </c>
      <c r="C3309" s="38" t="s">
        <v>333</v>
      </c>
      <c r="D3309" s="21"/>
      <c r="E3309" s="131">
        <f t="shared" si="519"/>
        <v>0</v>
      </c>
      <c r="F3309" s="21"/>
      <c r="G3309" s="21"/>
      <c r="H3309" s="21"/>
      <c r="I3309" s="131">
        <f t="shared" si="520"/>
        <v>0</v>
      </c>
      <c r="J3309" s="21"/>
      <c r="K3309" s="21"/>
      <c r="L3309" s="21"/>
      <c r="M3309" s="131">
        <f t="shared" si="521"/>
        <v>0</v>
      </c>
      <c r="N3309" s="21"/>
      <c r="O3309" s="21"/>
      <c r="P3309" s="21"/>
      <c r="Q3309" s="55" t="e">
        <f t="shared" si="522"/>
        <v>#DIV/0!</v>
      </c>
      <c r="R3309" s="55" t="e">
        <f t="shared" si="523"/>
        <v>#DIV/0!</v>
      </c>
      <c r="S3309" s="55" t="e">
        <f t="shared" si="524"/>
        <v>#DIV/0!</v>
      </c>
      <c r="T3309" s="55" t="e">
        <f t="shared" si="525"/>
        <v>#DIV/0!</v>
      </c>
      <c r="U3309" s="33" t="e">
        <f>M3309/#REF!%</f>
        <v>#REF!</v>
      </c>
    </row>
    <row r="3310" spans="1:21" ht="41.4" hidden="1" x14ac:dyDescent="0.3">
      <c r="A3310" s="80"/>
      <c r="B3310" s="30" t="s">
        <v>234</v>
      </c>
      <c r="C3310" s="38" t="s">
        <v>334</v>
      </c>
      <c r="D3310" s="21"/>
      <c r="E3310" s="131">
        <f t="shared" si="519"/>
        <v>0</v>
      </c>
      <c r="F3310" s="21"/>
      <c r="G3310" s="21"/>
      <c r="H3310" s="21"/>
      <c r="I3310" s="131">
        <f t="shared" si="520"/>
        <v>0</v>
      </c>
      <c r="J3310" s="21"/>
      <c r="K3310" s="21"/>
      <c r="L3310" s="21"/>
      <c r="M3310" s="131">
        <f t="shared" si="521"/>
        <v>0</v>
      </c>
      <c r="N3310" s="21"/>
      <c r="O3310" s="21"/>
      <c r="P3310" s="21"/>
      <c r="Q3310" s="55" t="e">
        <f t="shared" si="522"/>
        <v>#DIV/0!</v>
      </c>
      <c r="R3310" s="55" t="e">
        <f t="shared" si="523"/>
        <v>#DIV/0!</v>
      </c>
      <c r="S3310" s="55" t="e">
        <f t="shared" si="524"/>
        <v>#DIV/0!</v>
      </c>
      <c r="T3310" s="55" t="e">
        <f t="shared" si="525"/>
        <v>#DIV/0!</v>
      </c>
      <c r="U3310" s="33" t="e">
        <f>M3310/#REF!%</f>
        <v>#REF!</v>
      </c>
    </row>
    <row r="3311" spans="1:21" ht="27.6" hidden="1" x14ac:dyDescent="0.3">
      <c r="A3311" s="80"/>
      <c r="B3311" s="30" t="s">
        <v>235</v>
      </c>
      <c r="C3311" s="39" t="s">
        <v>335</v>
      </c>
      <c r="D3311" s="21"/>
      <c r="E3311" s="131">
        <f t="shared" si="519"/>
        <v>0</v>
      </c>
      <c r="F3311" s="21"/>
      <c r="G3311" s="21"/>
      <c r="H3311" s="21"/>
      <c r="I3311" s="131">
        <f t="shared" si="520"/>
        <v>0</v>
      </c>
      <c r="J3311" s="21"/>
      <c r="K3311" s="21"/>
      <c r="L3311" s="21"/>
      <c r="M3311" s="131">
        <f t="shared" si="521"/>
        <v>0</v>
      </c>
      <c r="N3311" s="21"/>
      <c r="O3311" s="21"/>
      <c r="P3311" s="21"/>
      <c r="Q3311" s="55" t="e">
        <f t="shared" si="522"/>
        <v>#DIV/0!</v>
      </c>
      <c r="R3311" s="55" t="e">
        <f t="shared" si="523"/>
        <v>#DIV/0!</v>
      </c>
      <c r="S3311" s="55" t="e">
        <f t="shared" si="524"/>
        <v>#DIV/0!</v>
      </c>
      <c r="T3311" s="55" t="e">
        <f t="shared" si="525"/>
        <v>#DIV/0!</v>
      </c>
      <c r="U3311" s="33" t="e">
        <f>M3311/#REF!%</f>
        <v>#REF!</v>
      </c>
    </row>
    <row r="3312" spans="1:21" ht="55.2" hidden="1" x14ac:dyDescent="0.3">
      <c r="A3312" s="80"/>
      <c r="B3312" s="30" t="s">
        <v>236</v>
      </c>
      <c r="C3312" s="39" t="s">
        <v>336</v>
      </c>
      <c r="D3312" s="21"/>
      <c r="E3312" s="131">
        <f t="shared" si="519"/>
        <v>0</v>
      </c>
      <c r="F3312" s="21"/>
      <c r="G3312" s="21"/>
      <c r="H3312" s="21"/>
      <c r="I3312" s="131">
        <f t="shared" si="520"/>
        <v>0</v>
      </c>
      <c r="J3312" s="21"/>
      <c r="K3312" s="21"/>
      <c r="L3312" s="21"/>
      <c r="M3312" s="131">
        <f t="shared" si="521"/>
        <v>0</v>
      </c>
      <c r="N3312" s="21"/>
      <c r="O3312" s="21"/>
      <c r="P3312" s="21"/>
      <c r="Q3312" s="55" t="e">
        <f t="shared" si="522"/>
        <v>#DIV/0!</v>
      </c>
      <c r="R3312" s="55" t="e">
        <f t="shared" si="523"/>
        <v>#DIV/0!</v>
      </c>
      <c r="S3312" s="55" t="e">
        <f t="shared" si="524"/>
        <v>#DIV/0!</v>
      </c>
      <c r="T3312" s="55" t="e">
        <f t="shared" si="525"/>
        <v>#DIV/0!</v>
      </c>
      <c r="U3312" s="33" t="e">
        <f>M3312/#REF!%</f>
        <v>#REF!</v>
      </c>
    </row>
    <row r="3313" spans="1:21" ht="27.6" hidden="1" x14ac:dyDescent="0.3">
      <c r="A3313" s="80"/>
      <c r="B3313" s="30" t="s">
        <v>237</v>
      </c>
      <c r="C3313" s="39" t="s">
        <v>337</v>
      </c>
      <c r="D3313" s="21"/>
      <c r="E3313" s="131">
        <f t="shared" si="519"/>
        <v>0</v>
      </c>
      <c r="F3313" s="21"/>
      <c r="G3313" s="21"/>
      <c r="H3313" s="21"/>
      <c r="I3313" s="131">
        <f t="shared" si="520"/>
        <v>0</v>
      </c>
      <c r="J3313" s="21"/>
      <c r="K3313" s="21"/>
      <c r="L3313" s="21"/>
      <c r="M3313" s="131">
        <f t="shared" si="521"/>
        <v>0</v>
      </c>
      <c r="N3313" s="21"/>
      <c r="O3313" s="21"/>
      <c r="P3313" s="21"/>
      <c r="Q3313" s="55" t="e">
        <f t="shared" si="522"/>
        <v>#DIV/0!</v>
      </c>
      <c r="R3313" s="55" t="e">
        <f t="shared" si="523"/>
        <v>#DIV/0!</v>
      </c>
      <c r="S3313" s="55" t="e">
        <f t="shared" si="524"/>
        <v>#DIV/0!</v>
      </c>
      <c r="T3313" s="55" t="e">
        <f t="shared" si="525"/>
        <v>#DIV/0!</v>
      </c>
      <c r="U3313" s="33" t="e">
        <f>M3313/#REF!%</f>
        <v>#REF!</v>
      </c>
    </row>
    <row r="3314" spans="1:21" ht="82.8" hidden="1" x14ac:dyDescent="0.3">
      <c r="A3314" s="80"/>
      <c r="B3314" s="30" t="s">
        <v>238</v>
      </c>
      <c r="C3314" s="39" t="s">
        <v>338</v>
      </c>
      <c r="D3314" s="21"/>
      <c r="E3314" s="131">
        <f t="shared" si="519"/>
        <v>0</v>
      </c>
      <c r="F3314" s="21"/>
      <c r="G3314" s="21"/>
      <c r="H3314" s="21"/>
      <c r="I3314" s="131">
        <f t="shared" si="520"/>
        <v>0</v>
      </c>
      <c r="J3314" s="21"/>
      <c r="K3314" s="21"/>
      <c r="L3314" s="21"/>
      <c r="M3314" s="131">
        <f t="shared" si="521"/>
        <v>0</v>
      </c>
      <c r="N3314" s="21"/>
      <c r="O3314" s="21"/>
      <c r="P3314" s="21"/>
      <c r="Q3314" s="55" t="e">
        <f t="shared" si="522"/>
        <v>#DIV/0!</v>
      </c>
      <c r="R3314" s="55" t="e">
        <f t="shared" si="523"/>
        <v>#DIV/0!</v>
      </c>
      <c r="S3314" s="55" t="e">
        <f t="shared" si="524"/>
        <v>#DIV/0!</v>
      </c>
      <c r="T3314" s="55" t="e">
        <f t="shared" si="525"/>
        <v>#DIV/0!</v>
      </c>
      <c r="U3314" s="33" t="e">
        <f>M3314/#REF!%</f>
        <v>#REF!</v>
      </c>
    </row>
    <row r="3315" spans="1:21" ht="27.6" hidden="1" x14ac:dyDescent="0.3">
      <c r="A3315" s="80"/>
      <c r="B3315" s="30" t="s">
        <v>239</v>
      </c>
      <c r="C3315" s="39" t="s">
        <v>339</v>
      </c>
      <c r="D3315" s="21"/>
      <c r="E3315" s="131">
        <f t="shared" si="519"/>
        <v>0</v>
      </c>
      <c r="F3315" s="21"/>
      <c r="G3315" s="21"/>
      <c r="H3315" s="21"/>
      <c r="I3315" s="131">
        <f t="shared" si="520"/>
        <v>0</v>
      </c>
      <c r="J3315" s="21"/>
      <c r="K3315" s="21"/>
      <c r="L3315" s="21"/>
      <c r="M3315" s="131">
        <f t="shared" si="521"/>
        <v>0</v>
      </c>
      <c r="N3315" s="21"/>
      <c r="O3315" s="21"/>
      <c r="P3315" s="21"/>
      <c r="Q3315" s="55" t="e">
        <f t="shared" si="522"/>
        <v>#DIV/0!</v>
      </c>
      <c r="R3315" s="55" t="e">
        <f t="shared" si="523"/>
        <v>#DIV/0!</v>
      </c>
      <c r="S3315" s="55" t="e">
        <f t="shared" si="524"/>
        <v>#DIV/0!</v>
      </c>
      <c r="T3315" s="55" t="e">
        <f t="shared" si="525"/>
        <v>#DIV/0!</v>
      </c>
      <c r="U3315" s="33" t="e">
        <f>M3315/#REF!%</f>
        <v>#REF!</v>
      </c>
    </row>
    <row r="3316" spans="1:21" ht="82.8" hidden="1" x14ac:dyDescent="0.3">
      <c r="A3316" s="80"/>
      <c r="B3316" s="30" t="s">
        <v>240</v>
      </c>
      <c r="C3316" s="39" t="s">
        <v>340</v>
      </c>
      <c r="D3316" s="21"/>
      <c r="E3316" s="131">
        <f t="shared" si="519"/>
        <v>0</v>
      </c>
      <c r="F3316" s="21"/>
      <c r="G3316" s="21"/>
      <c r="H3316" s="21"/>
      <c r="I3316" s="131">
        <f t="shared" si="520"/>
        <v>0</v>
      </c>
      <c r="J3316" s="21"/>
      <c r="K3316" s="21"/>
      <c r="L3316" s="21"/>
      <c r="M3316" s="131">
        <f t="shared" si="521"/>
        <v>0</v>
      </c>
      <c r="N3316" s="21"/>
      <c r="O3316" s="21"/>
      <c r="P3316" s="21"/>
      <c r="Q3316" s="55" t="e">
        <f t="shared" si="522"/>
        <v>#DIV/0!</v>
      </c>
      <c r="R3316" s="55" t="e">
        <f t="shared" si="523"/>
        <v>#DIV/0!</v>
      </c>
      <c r="S3316" s="55" t="e">
        <f t="shared" si="524"/>
        <v>#DIV/0!</v>
      </c>
      <c r="T3316" s="55" t="e">
        <f t="shared" si="525"/>
        <v>#DIV/0!</v>
      </c>
      <c r="U3316" s="33" t="e">
        <f>M3316/#REF!%</f>
        <v>#REF!</v>
      </c>
    </row>
    <row r="3317" spans="1:21" ht="27.6" hidden="1" x14ac:dyDescent="0.3">
      <c r="A3317" s="80"/>
      <c r="B3317" s="30" t="s">
        <v>241</v>
      </c>
      <c r="C3317" s="39" t="s">
        <v>341</v>
      </c>
      <c r="D3317" s="21"/>
      <c r="E3317" s="131">
        <f t="shared" si="519"/>
        <v>0</v>
      </c>
      <c r="F3317" s="21"/>
      <c r="G3317" s="21"/>
      <c r="H3317" s="21"/>
      <c r="I3317" s="131">
        <f t="shared" si="520"/>
        <v>0</v>
      </c>
      <c r="J3317" s="21"/>
      <c r="K3317" s="21"/>
      <c r="L3317" s="21"/>
      <c r="M3317" s="131">
        <f t="shared" si="521"/>
        <v>0</v>
      </c>
      <c r="N3317" s="21"/>
      <c r="O3317" s="21"/>
      <c r="P3317" s="21"/>
      <c r="Q3317" s="55" t="e">
        <f t="shared" si="522"/>
        <v>#DIV/0!</v>
      </c>
      <c r="R3317" s="55" t="e">
        <f t="shared" si="523"/>
        <v>#DIV/0!</v>
      </c>
      <c r="S3317" s="55" t="e">
        <f t="shared" si="524"/>
        <v>#DIV/0!</v>
      </c>
      <c r="T3317" s="55" t="e">
        <f t="shared" si="525"/>
        <v>#DIV/0!</v>
      </c>
      <c r="U3317" s="33" t="e">
        <f>M3317/#REF!%</f>
        <v>#REF!</v>
      </c>
    </row>
    <row r="3318" spans="1:21" ht="27.6" hidden="1" x14ac:dyDescent="0.3">
      <c r="A3318" s="80"/>
      <c r="B3318" s="30" t="s">
        <v>242</v>
      </c>
      <c r="C3318" s="39" t="s">
        <v>342</v>
      </c>
      <c r="D3318" s="21"/>
      <c r="E3318" s="131">
        <f t="shared" si="519"/>
        <v>0</v>
      </c>
      <c r="F3318" s="21"/>
      <c r="G3318" s="21"/>
      <c r="H3318" s="21"/>
      <c r="I3318" s="131">
        <f t="shared" si="520"/>
        <v>0</v>
      </c>
      <c r="J3318" s="21"/>
      <c r="K3318" s="21"/>
      <c r="L3318" s="21"/>
      <c r="M3318" s="131">
        <f t="shared" si="521"/>
        <v>0</v>
      </c>
      <c r="N3318" s="21"/>
      <c r="O3318" s="21"/>
      <c r="P3318" s="21"/>
      <c r="Q3318" s="55" t="e">
        <f t="shared" si="522"/>
        <v>#DIV/0!</v>
      </c>
      <c r="R3318" s="55" t="e">
        <f t="shared" si="523"/>
        <v>#DIV/0!</v>
      </c>
      <c r="S3318" s="55" t="e">
        <f t="shared" si="524"/>
        <v>#DIV/0!</v>
      </c>
      <c r="T3318" s="55" t="e">
        <f t="shared" si="525"/>
        <v>#DIV/0!</v>
      </c>
      <c r="U3318" s="33" t="e">
        <f>M3318/#REF!%</f>
        <v>#REF!</v>
      </c>
    </row>
    <row r="3319" spans="1:21" ht="27.6" hidden="1" x14ac:dyDescent="0.3">
      <c r="A3319" s="80"/>
      <c r="B3319" s="30" t="s">
        <v>243</v>
      </c>
      <c r="C3319" s="39" t="s">
        <v>343</v>
      </c>
      <c r="D3319" s="21"/>
      <c r="E3319" s="131">
        <f t="shared" si="519"/>
        <v>0</v>
      </c>
      <c r="F3319" s="21"/>
      <c r="G3319" s="21"/>
      <c r="H3319" s="21"/>
      <c r="I3319" s="131">
        <f t="shared" si="520"/>
        <v>0</v>
      </c>
      <c r="J3319" s="21"/>
      <c r="K3319" s="21"/>
      <c r="L3319" s="21"/>
      <c r="M3319" s="131">
        <f t="shared" si="521"/>
        <v>0</v>
      </c>
      <c r="N3319" s="21"/>
      <c r="O3319" s="21"/>
      <c r="P3319" s="21"/>
      <c r="Q3319" s="55" t="e">
        <f t="shared" si="522"/>
        <v>#DIV/0!</v>
      </c>
      <c r="R3319" s="55" t="e">
        <f t="shared" si="523"/>
        <v>#DIV/0!</v>
      </c>
      <c r="S3319" s="55" t="e">
        <f t="shared" si="524"/>
        <v>#DIV/0!</v>
      </c>
      <c r="T3319" s="55" t="e">
        <f t="shared" si="525"/>
        <v>#DIV/0!</v>
      </c>
      <c r="U3319" s="33" t="e">
        <f>M3319/#REF!%</f>
        <v>#REF!</v>
      </c>
    </row>
    <row r="3320" spans="1:21" ht="27.6" hidden="1" x14ac:dyDescent="0.3">
      <c r="A3320" s="80"/>
      <c r="B3320" s="30" t="s">
        <v>244</v>
      </c>
      <c r="C3320" s="39" t="s">
        <v>344</v>
      </c>
      <c r="D3320" s="21"/>
      <c r="E3320" s="131">
        <f t="shared" si="519"/>
        <v>0</v>
      </c>
      <c r="F3320" s="21"/>
      <c r="G3320" s="21"/>
      <c r="H3320" s="21"/>
      <c r="I3320" s="131">
        <f t="shared" si="520"/>
        <v>0</v>
      </c>
      <c r="J3320" s="21"/>
      <c r="K3320" s="21"/>
      <c r="L3320" s="21"/>
      <c r="M3320" s="131">
        <f t="shared" si="521"/>
        <v>0</v>
      </c>
      <c r="N3320" s="21"/>
      <c r="O3320" s="21"/>
      <c r="P3320" s="21"/>
      <c r="Q3320" s="55" t="e">
        <f t="shared" si="522"/>
        <v>#DIV/0!</v>
      </c>
      <c r="R3320" s="55" t="e">
        <f t="shared" si="523"/>
        <v>#DIV/0!</v>
      </c>
      <c r="S3320" s="55" t="e">
        <f t="shared" si="524"/>
        <v>#DIV/0!</v>
      </c>
      <c r="T3320" s="55" t="e">
        <f t="shared" si="525"/>
        <v>#DIV/0!</v>
      </c>
      <c r="U3320" s="33" t="e">
        <f>M3320/#REF!%</f>
        <v>#REF!</v>
      </c>
    </row>
    <row r="3321" spans="1:21" ht="27.6" hidden="1" x14ac:dyDescent="0.3">
      <c r="A3321" s="80"/>
      <c r="B3321" s="30" t="s">
        <v>245</v>
      </c>
      <c r="C3321" s="39" t="s">
        <v>345</v>
      </c>
      <c r="D3321" s="21"/>
      <c r="E3321" s="131">
        <f t="shared" si="519"/>
        <v>0</v>
      </c>
      <c r="F3321" s="21"/>
      <c r="G3321" s="21"/>
      <c r="H3321" s="21"/>
      <c r="I3321" s="131">
        <f t="shared" si="520"/>
        <v>0</v>
      </c>
      <c r="J3321" s="21"/>
      <c r="K3321" s="21"/>
      <c r="L3321" s="21"/>
      <c r="M3321" s="131">
        <f t="shared" si="521"/>
        <v>0</v>
      </c>
      <c r="N3321" s="21"/>
      <c r="O3321" s="21"/>
      <c r="P3321" s="21"/>
      <c r="Q3321" s="55" t="e">
        <f t="shared" si="522"/>
        <v>#DIV/0!</v>
      </c>
      <c r="R3321" s="55" t="e">
        <f t="shared" si="523"/>
        <v>#DIV/0!</v>
      </c>
      <c r="S3321" s="55" t="e">
        <f t="shared" si="524"/>
        <v>#DIV/0!</v>
      </c>
      <c r="T3321" s="55" t="e">
        <f t="shared" si="525"/>
        <v>#DIV/0!</v>
      </c>
      <c r="U3321" s="33" t="e">
        <f>M3321/#REF!%</f>
        <v>#REF!</v>
      </c>
    </row>
    <row r="3322" spans="1:21" ht="69" hidden="1" x14ac:dyDescent="0.3">
      <c r="A3322" s="80"/>
      <c r="B3322" s="30" t="s">
        <v>246</v>
      </c>
      <c r="C3322" s="39" t="s">
        <v>346</v>
      </c>
      <c r="D3322" s="21"/>
      <c r="E3322" s="131">
        <f t="shared" si="519"/>
        <v>0</v>
      </c>
      <c r="F3322" s="21"/>
      <c r="G3322" s="21"/>
      <c r="H3322" s="21"/>
      <c r="I3322" s="131">
        <f t="shared" si="520"/>
        <v>0</v>
      </c>
      <c r="J3322" s="21"/>
      <c r="K3322" s="21"/>
      <c r="L3322" s="21"/>
      <c r="M3322" s="131">
        <f t="shared" si="521"/>
        <v>0</v>
      </c>
      <c r="N3322" s="21"/>
      <c r="O3322" s="21"/>
      <c r="P3322" s="21"/>
      <c r="Q3322" s="55" t="e">
        <f t="shared" si="522"/>
        <v>#DIV/0!</v>
      </c>
      <c r="R3322" s="55" t="e">
        <f t="shared" si="523"/>
        <v>#DIV/0!</v>
      </c>
      <c r="S3322" s="55" t="e">
        <f t="shared" si="524"/>
        <v>#DIV/0!</v>
      </c>
      <c r="T3322" s="55" t="e">
        <f t="shared" si="525"/>
        <v>#DIV/0!</v>
      </c>
      <c r="U3322" s="33" t="e">
        <f>M3322/#REF!%</f>
        <v>#REF!</v>
      </c>
    </row>
    <row r="3323" spans="1:21" ht="13.8" hidden="1" x14ac:dyDescent="0.3">
      <c r="A3323" s="80"/>
      <c r="B3323" s="30" t="s">
        <v>247</v>
      </c>
      <c r="C3323" s="37" t="s">
        <v>347</v>
      </c>
      <c r="D3323" s="21"/>
      <c r="E3323" s="131">
        <f t="shared" si="519"/>
        <v>0</v>
      </c>
      <c r="F3323" s="21"/>
      <c r="G3323" s="21"/>
      <c r="H3323" s="21"/>
      <c r="I3323" s="131">
        <f t="shared" si="520"/>
        <v>0</v>
      </c>
      <c r="J3323" s="21"/>
      <c r="K3323" s="21"/>
      <c r="L3323" s="21"/>
      <c r="M3323" s="131">
        <f t="shared" si="521"/>
        <v>0</v>
      </c>
      <c r="N3323" s="21"/>
      <c r="O3323" s="21"/>
      <c r="P3323" s="21"/>
      <c r="Q3323" s="55" t="e">
        <f t="shared" si="522"/>
        <v>#DIV/0!</v>
      </c>
      <c r="R3323" s="55" t="e">
        <f t="shared" si="523"/>
        <v>#DIV/0!</v>
      </c>
      <c r="S3323" s="55" t="e">
        <f t="shared" si="524"/>
        <v>#DIV/0!</v>
      </c>
      <c r="T3323" s="55" t="e">
        <f t="shared" si="525"/>
        <v>#DIV/0!</v>
      </c>
      <c r="U3323" s="33" t="e">
        <f>M3323/#REF!%</f>
        <v>#REF!</v>
      </c>
    </row>
    <row r="3324" spans="1:21" ht="13.8" hidden="1" x14ac:dyDescent="0.3">
      <c r="A3324" s="80"/>
      <c r="B3324" s="30" t="s">
        <v>247</v>
      </c>
      <c r="C3324" s="37" t="s">
        <v>44</v>
      </c>
      <c r="D3324" s="21"/>
      <c r="E3324" s="131">
        <f t="shared" si="519"/>
        <v>0</v>
      </c>
      <c r="F3324" s="21"/>
      <c r="G3324" s="21"/>
      <c r="H3324" s="21"/>
      <c r="I3324" s="131">
        <f t="shared" si="520"/>
        <v>0</v>
      </c>
      <c r="J3324" s="21"/>
      <c r="K3324" s="21"/>
      <c r="L3324" s="21"/>
      <c r="M3324" s="131">
        <f t="shared" si="521"/>
        <v>0</v>
      </c>
      <c r="N3324" s="21"/>
      <c r="O3324" s="21"/>
      <c r="P3324" s="21"/>
      <c r="Q3324" s="55" t="e">
        <f t="shared" si="522"/>
        <v>#DIV/0!</v>
      </c>
      <c r="R3324" s="55" t="e">
        <f t="shared" si="523"/>
        <v>#DIV/0!</v>
      </c>
      <c r="S3324" s="55" t="e">
        <f t="shared" si="524"/>
        <v>#DIV/0!</v>
      </c>
      <c r="T3324" s="55" t="e">
        <f t="shared" si="525"/>
        <v>#DIV/0!</v>
      </c>
      <c r="U3324" s="33" t="e">
        <f>M3324/#REF!%</f>
        <v>#REF!</v>
      </c>
    </row>
    <row r="3325" spans="1:21" ht="27.6" x14ac:dyDescent="0.3">
      <c r="A3325" s="80"/>
      <c r="B3325" s="30" t="s">
        <v>251</v>
      </c>
      <c r="C3325" s="37" t="s">
        <v>45</v>
      </c>
      <c r="D3325" s="21">
        <v>14</v>
      </c>
      <c r="E3325" s="131">
        <f t="shared" si="519"/>
        <v>14</v>
      </c>
      <c r="F3325" s="21">
        <v>14</v>
      </c>
      <c r="G3325" s="21"/>
      <c r="H3325" s="21"/>
      <c r="I3325" s="131">
        <f t="shared" si="520"/>
        <v>5.5</v>
      </c>
      <c r="J3325" s="21">
        <v>5.5</v>
      </c>
      <c r="K3325" s="21"/>
      <c r="L3325" s="21"/>
      <c r="M3325" s="131">
        <f t="shared" si="521"/>
        <v>3.2</v>
      </c>
      <c r="N3325" s="21">
        <v>3.2</v>
      </c>
      <c r="O3325" s="21"/>
      <c r="P3325" s="21"/>
      <c r="Q3325" s="55">
        <f t="shared" si="522"/>
        <v>58.181818181818187</v>
      </c>
      <c r="R3325" s="55">
        <f t="shared" si="523"/>
        <v>58.181818181818187</v>
      </c>
      <c r="S3325" s="55" t="e">
        <f t="shared" si="524"/>
        <v>#DIV/0!</v>
      </c>
      <c r="T3325" s="55" t="e">
        <f t="shared" si="525"/>
        <v>#DIV/0!</v>
      </c>
      <c r="U3325" s="33" t="e">
        <f>M3325/#REF!%</f>
        <v>#REF!</v>
      </c>
    </row>
    <row r="3326" spans="1:21" ht="13.8" hidden="1" x14ac:dyDescent="0.3">
      <c r="A3326" s="80"/>
      <c r="B3326" s="30" t="s">
        <v>252</v>
      </c>
      <c r="C3326" s="38" t="s">
        <v>349</v>
      </c>
      <c r="D3326" s="21"/>
      <c r="E3326" s="131">
        <f t="shared" si="519"/>
        <v>0</v>
      </c>
      <c r="F3326" s="21"/>
      <c r="G3326" s="21"/>
      <c r="H3326" s="21"/>
      <c r="I3326" s="131">
        <f t="shared" si="520"/>
        <v>0</v>
      </c>
      <c r="J3326" s="21"/>
      <c r="K3326" s="21"/>
      <c r="L3326" s="21"/>
      <c r="M3326" s="131">
        <f t="shared" si="521"/>
        <v>0</v>
      </c>
      <c r="N3326" s="21"/>
      <c r="O3326" s="21"/>
      <c r="P3326" s="21"/>
      <c r="Q3326" s="55" t="e">
        <f t="shared" si="522"/>
        <v>#DIV/0!</v>
      </c>
      <c r="R3326" s="55" t="e">
        <f t="shared" si="523"/>
        <v>#DIV/0!</v>
      </c>
      <c r="S3326" s="55" t="e">
        <f t="shared" si="524"/>
        <v>#DIV/0!</v>
      </c>
      <c r="T3326" s="55" t="e">
        <f t="shared" si="525"/>
        <v>#DIV/0!</v>
      </c>
      <c r="U3326" s="33" t="e">
        <f>M3326/#REF!%</f>
        <v>#REF!</v>
      </c>
    </row>
    <row r="3327" spans="1:21" ht="27.6" hidden="1" x14ac:dyDescent="0.3">
      <c r="A3327" s="80"/>
      <c r="B3327" s="30" t="s">
        <v>253</v>
      </c>
      <c r="C3327" s="39" t="s">
        <v>350</v>
      </c>
      <c r="D3327" s="21"/>
      <c r="E3327" s="131">
        <f t="shared" si="519"/>
        <v>0</v>
      </c>
      <c r="F3327" s="21"/>
      <c r="G3327" s="21"/>
      <c r="H3327" s="21"/>
      <c r="I3327" s="131">
        <f t="shared" si="520"/>
        <v>0</v>
      </c>
      <c r="J3327" s="21"/>
      <c r="K3327" s="21"/>
      <c r="L3327" s="21"/>
      <c r="M3327" s="131">
        <f t="shared" si="521"/>
        <v>0</v>
      </c>
      <c r="N3327" s="21"/>
      <c r="O3327" s="21"/>
      <c r="P3327" s="21"/>
      <c r="Q3327" s="55" t="e">
        <f t="shared" si="522"/>
        <v>#DIV/0!</v>
      </c>
      <c r="R3327" s="55" t="e">
        <f t="shared" si="523"/>
        <v>#DIV/0!</v>
      </c>
      <c r="S3327" s="55" t="e">
        <f t="shared" si="524"/>
        <v>#DIV/0!</v>
      </c>
      <c r="T3327" s="55" t="e">
        <f t="shared" si="525"/>
        <v>#DIV/0!</v>
      </c>
      <c r="U3327" s="33" t="e">
        <f>M3327/#REF!%</f>
        <v>#REF!</v>
      </c>
    </row>
    <row r="3328" spans="1:21" ht="27.6" hidden="1" x14ac:dyDescent="0.3">
      <c r="A3328" s="80"/>
      <c r="B3328" s="30" t="s">
        <v>254</v>
      </c>
      <c r="C3328" s="39" t="s">
        <v>351</v>
      </c>
      <c r="D3328" s="21"/>
      <c r="E3328" s="131">
        <f t="shared" si="519"/>
        <v>0</v>
      </c>
      <c r="F3328" s="21"/>
      <c r="G3328" s="21"/>
      <c r="H3328" s="21"/>
      <c r="I3328" s="131">
        <f t="shared" si="520"/>
        <v>0</v>
      </c>
      <c r="J3328" s="21"/>
      <c r="K3328" s="21"/>
      <c r="L3328" s="21"/>
      <c r="M3328" s="131">
        <f t="shared" si="521"/>
        <v>0</v>
      </c>
      <c r="N3328" s="21"/>
      <c r="O3328" s="21"/>
      <c r="P3328" s="21"/>
      <c r="Q3328" s="55" t="e">
        <f t="shared" si="522"/>
        <v>#DIV/0!</v>
      </c>
      <c r="R3328" s="55" t="e">
        <f t="shared" si="523"/>
        <v>#DIV/0!</v>
      </c>
      <c r="S3328" s="55" t="e">
        <f t="shared" si="524"/>
        <v>#DIV/0!</v>
      </c>
      <c r="T3328" s="55" t="e">
        <f t="shared" si="525"/>
        <v>#DIV/0!</v>
      </c>
      <c r="U3328" s="33" t="e">
        <f>M3328/#REF!%</f>
        <v>#REF!</v>
      </c>
    </row>
    <row r="3329" spans="1:21" ht="23.25" hidden="1" customHeight="1" x14ac:dyDescent="0.3">
      <c r="A3329" s="80"/>
      <c r="B3329" s="30" t="s">
        <v>255</v>
      </c>
      <c r="C3329" s="38" t="s">
        <v>352</v>
      </c>
      <c r="D3329" s="21"/>
      <c r="E3329" s="131">
        <f t="shared" si="519"/>
        <v>0</v>
      </c>
      <c r="F3329" s="21"/>
      <c r="G3329" s="21"/>
      <c r="H3329" s="21"/>
      <c r="I3329" s="131">
        <f t="shared" si="520"/>
        <v>0</v>
      </c>
      <c r="J3329" s="21"/>
      <c r="K3329" s="21"/>
      <c r="L3329" s="21"/>
      <c r="M3329" s="131">
        <f t="shared" si="521"/>
        <v>0</v>
      </c>
      <c r="N3329" s="21"/>
      <c r="O3329" s="21"/>
      <c r="P3329" s="21"/>
      <c r="Q3329" s="55" t="e">
        <f t="shared" si="522"/>
        <v>#DIV/0!</v>
      </c>
      <c r="R3329" s="55" t="e">
        <f t="shared" si="523"/>
        <v>#DIV/0!</v>
      </c>
      <c r="S3329" s="55" t="e">
        <f t="shared" si="524"/>
        <v>#DIV/0!</v>
      </c>
      <c r="T3329" s="55" t="e">
        <f t="shared" si="525"/>
        <v>#DIV/0!</v>
      </c>
      <c r="U3329" s="33" t="e">
        <f>M3329/#REF!%</f>
        <v>#REF!</v>
      </c>
    </row>
    <row r="3330" spans="1:21" ht="27.6" hidden="1" x14ac:dyDescent="0.3">
      <c r="A3330" s="80"/>
      <c r="B3330" s="30" t="s">
        <v>256</v>
      </c>
      <c r="C3330" s="39" t="s">
        <v>350</v>
      </c>
      <c r="D3330" s="21"/>
      <c r="E3330" s="131">
        <f t="shared" si="519"/>
        <v>0</v>
      </c>
      <c r="F3330" s="21"/>
      <c r="G3330" s="21"/>
      <c r="H3330" s="21"/>
      <c r="I3330" s="131">
        <f t="shared" si="520"/>
        <v>0</v>
      </c>
      <c r="J3330" s="21"/>
      <c r="K3330" s="21"/>
      <c r="L3330" s="21"/>
      <c r="M3330" s="131">
        <f t="shared" si="521"/>
        <v>0</v>
      </c>
      <c r="N3330" s="21"/>
      <c r="O3330" s="21"/>
      <c r="P3330" s="21"/>
      <c r="Q3330" s="55" t="e">
        <f t="shared" si="522"/>
        <v>#DIV/0!</v>
      </c>
      <c r="R3330" s="55" t="e">
        <f t="shared" si="523"/>
        <v>#DIV/0!</v>
      </c>
      <c r="S3330" s="55" t="e">
        <f t="shared" si="524"/>
        <v>#DIV/0!</v>
      </c>
      <c r="T3330" s="55" t="e">
        <f t="shared" si="525"/>
        <v>#DIV/0!</v>
      </c>
      <c r="U3330" s="33" t="e">
        <f>M3330/#REF!%</f>
        <v>#REF!</v>
      </c>
    </row>
    <row r="3331" spans="1:21" ht="27.6" hidden="1" x14ac:dyDescent="0.3">
      <c r="A3331" s="80"/>
      <c r="B3331" s="30" t="s">
        <v>257</v>
      </c>
      <c r="C3331" s="39" t="s">
        <v>351</v>
      </c>
      <c r="D3331" s="21"/>
      <c r="E3331" s="131">
        <f t="shared" si="519"/>
        <v>0</v>
      </c>
      <c r="F3331" s="21"/>
      <c r="G3331" s="21"/>
      <c r="H3331" s="21"/>
      <c r="I3331" s="131">
        <f t="shared" si="520"/>
        <v>0</v>
      </c>
      <c r="J3331" s="21"/>
      <c r="K3331" s="21"/>
      <c r="L3331" s="21"/>
      <c r="M3331" s="131">
        <f t="shared" si="521"/>
        <v>0</v>
      </c>
      <c r="N3331" s="21"/>
      <c r="O3331" s="21"/>
      <c r="P3331" s="21"/>
      <c r="Q3331" s="55" t="e">
        <f t="shared" si="522"/>
        <v>#DIV/0!</v>
      </c>
      <c r="R3331" s="55" t="e">
        <f t="shared" si="523"/>
        <v>#DIV/0!</v>
      </c>
      <c r="S3331" s="55" t="e">
        <f t="shared" si="524"/>
        <v>#DIV/0!</v>
      </c>
      <c r="T3331" s="55" t="e">
        <f t="shared" si="525"/>
        <v>#DIV/0!</v>
      </c>
      <c r="U3331" s="33" t="e">
        <f>M3331/#REF!%</f>
        <v>#REF!</v>
      </c>
    </row>
    <row r="3332" spans="1:21" ht="41.4" hidden="1" x14ac:dyDescent="0.3">
      <c r="A3332" s="80"/>
      <c r="B3332" s="30" t="s">
        <v>258</v>
      </c>
      <c r="C3332" s="38" t="s">
        <v>353</v>
      </c>
      <c r="D3332" s="21"/>
      <c r="E3332" s="131">
        <f t="shared" si="519"/>
        <v>0</v>
      </c>
      <c r="F3332" s="21"/>
      <c r="G3332" s="21"/>
      <c r="H3332" s="21"/>
      <c r="I3332" s="131">
        <f t="shared" si="520"/>
        <v>0</v>
      </c>
      <c r="J3332" s="21"/>
      <c r="K3332" s="21"/>
      <c r="L3332" s="21"/>
      <c r="M3332" s="131">
        <f t="shared" si="521"/>
        <v>0</v>
      </c>
      <c r="N3332" s="21"/>
      <c r="O3332" s="21"/>
      <c r="P3332" s="21"/>
      <c r="Q3332" s="55" t="e">
        <f t="shared" si="522"/>
        <v>#DIV/0!</v>
      </c>
      <c r="R3332" s="55" t="e">
        <f t="shared" si="523"/>
        <v>#DIV/0!</v>
      </c>
      <c r="S3332" s="55" t="e">
        <f t="shared" si="524"/>
        <v>#DIV/0!</v>
      </c>
      <c r="T3332" s="55" t="e">
        <f t="shared" si="525"/>
        <v>#DIV/0!</v>
      </c>
      <c r="U3332" s="33" t="e">
        <f>M3332/#REF!%</f>
        <v>#REF!</v>
      </c>
    </row>
    <row r="3333" spans="1:21" ht="27.6" hidden="1" x14ac:dyDescent="0.3">
      <c r="A3333" s="80"/>
      <c r="B3333" s="30" t="s">
        <v>259</v>
      </c>
      <c r="C3333" s="39" t="s">
        <v>350</v>
      </c>
      <c r="D3333" s="21"/>
      <c r="E3333" s="131">
        <f t="shared" si="519"/>
        <v>0</v>
      </c>
      <c r="F3333" s="21"/>
      <c r="G3333" s="21"/>
      <c r="H3333" s="21"/>
      <c r="I3333" s="131">
        <f t="shared" si="520"/>
        <v>0</v>
      </c>
      <c r="J3333" s="21"/>
      <c r="K3333" s="21"/>
      <c r="L3333" s="21"/>
      <c r="M3333" s="131">
        <f t="shared" si="521"/>
        <v>0</v>
      </c>
      <c r="N3333" s="21"/>
      <c r="O3333" s="21"/>
      <c r="P3333" s="21"/>
      <c r="Q3333" s="55" t="e">
        <f t="shared" si="522"/>
        <v>#DIV/0!</v>
      </c>
      <c r="R3333" s="55" t="e">
        <f t="shared" si="523"/>
        <v>#DIV/0!</v>
      </c>
      <c r="S3333" s="55" t="e">
        <f t="shared" si="524"/>
        <v>#DIV/0!</v>
      </c>
      <c r="T3333" s="55" t="e">
        <f t="shared" si="525"/>
        <v>#DIV/0!</v>
      </c>
      <c r="U3333" s="33" t="e">
        <f>M3333/#REF!%</f>
        <v>#REF!</v>
      </c>
    </row>
    <row r="3334" spans="1:21" ht="27.6" hidden="1" x14ac:dyDescent="0.3">
      <c r="A3334" s="80"/>
      <c r="B3334" s="30" t="s">
        <v>260</v>
      </c>
      <c r="C3334" s="39" t="s">
        <v>351</v>
      </c>
      <c r="D3334" s="21"/>
      <c r="E3334" s="131">
        <f t="shared" si="519"/>
        <v>0</v>
      </c>
      <c r="F3334" s="21"/>
      <c r="G3334" s="21"/>
      <c r="H3334" s="21"/>
      <c r="I3334" s="131">
        <f t="shared" si="520"/>
        <v>0</v>
      </c>
      <c r="J3334" s="21"/>
      <c r="K3334" s="21"/>
      <c r="L3334" s="21"/>
      <c r="M3334" s="131">
        <f t="shared" si="521"/>
        <v>0</v>
      </c>
      <c r="N3334" s="21"/>
      <c r="O3334" s="21"/>
      <c r="P3334" s="21"/>
      <c r="Q3334" s="55" t="e">
        <f t="shared" si="522"/>
        <v>#DIV/0!</v>
      </c>
      <c r="R3334" s="55" t="e">
        <f t="shared" si="523"/>
        <v>#DIV/0!</v>
      </c>
      <c r="S3334" s="55" t="e">
        <f t="shared" si="524"/>
        <v>#DIV/0!</v>
      </c>
      <c r="T3334" s="55" t="e">
        <f t="shared" si="525"/>
        <v>#DIV/0!</v>
      </c>
      <c r="U3334" s="33" t="e">
        <f>M3334/#REF!%</f>
        <v>#REF!</v>
      </c>
    </row>
    <row r="3335" spans="1:21" ht="13.8" hidden="1" x14ac:dyDescent="0.3">
      <c r="A3335" s="80"/>
      <c r="B3335" s="30" t="s">
        <v>261</v>
      </c>
      <c r="C3335" s="37" t="s">
        <v>354</v>
      </c>
      <c r="D3335" s="21"/>
      <c r="E3335" s="131">
        <f t="shared" si="519"/>
        <v>0</v>
      </c>
      <c r="F3335" s="21"/>
      <c r="G3335" s="21"/>
      <c r="H3335" s="21"/>
      <c r="I3335" s="131">
        <f t="shared" si="520"/>
        <v>0</v>
      </c>
      <c r="J3335" s="21"/>
      <c r="K3335" s="21"/>
      <c r="L3335" s="21"/>
      <c r="M3335" s="131">
        <f t="shared" si="521"/>
        <v>0</v>
      </c>
      <c r="N3335" s="21"/>
      <c r="O3335" s="21"/>
      <c r="P3335" s="21"/>
      <c r="Q3335" s="55" t="e">
        <f t="shared" si="522"/>
        <v>#DIV/0!</v>
      </c>
      <c r="R3335" s="55" t="e">
        <f t="shared" si="523"/>
        <v>#DIV/0!</v>
      </c>
      <c r="S3335" s="55" t="e">
        <f t="shared" si="524"/>
        <v>#DIV/0!</v>
      </c>
      <c r="T3335" s="55" t="e">
        <f t="shared" si="525"/>
        <v>#DIV/0!</v>
      </c>
      <c r="U3335" s="33" t="e">
        <f>M3335/#REF!%</f>
        <v>#REF!</v>
      </c>
    </row>
    <row r="3336" spans="1:21" ht="41.4" hidden="1" x14ac:dyDescent="0.3">
      <c r="A3336" s="80"/>
      <c r="B3336" s="30" t="s">
        <v>262</v>
      </c>
      <c r="C3336" s="38" t="s">
        <v>355</v>
      </c>
      <c r="D3336" s="21"/>
      <c r="E3336" s="131">
        <f t="shared" si="519"/>
        <v>0</v>
      </c>
      <c r="F3336" s="21"/>
      <c r="G3336" s="21"/>
      <c r="H3336" s="21"/>
      <c r="I3336" s="131">
        <f t="shared" si="520"/>
        <v>0</v>
      </c>
      <c r="J3336" s="21"/>
      <c r="K3336" s="21"/>
      <c r="L3336" s="21"/>
      <c r="M3336" s="131">
        <f t="shared" si="521"/>
        <v>0</v>
      </c>
      <c r="N3336" s="21"/>
      <c r="O3336" s="21"/>
      <c r="P3336" s="21"/>
      <c r="Q3336" s="55" t="e">
        <f t="shared" si="522"/>
        <v>#DIV/0!</v>
      </c>
      <c r="R3336" s="55" t="e">
        <f t="shared" si="523"/>
        <v>#DIV/0!</v>
      </c>
      <c r="S3336" s="55" t="e">
        <f t="shared" si="524"/>
        <v>#DIV/0!</v>
      </c>
      <c r="T3336" s="55" t="e">
        <f t="shared" si="525"/>
        <v>#DIV/0!</v>
      </c>
      <c r="U3336" s="33" t="e">
        <f>M3336/#REF!%</f>
        <v>#REF!</v>
      </c>
    </row>
    <row r="3337" spans="1:21" ht="13.8" hidden="1" x14ac:dyDescent="0.3">
      <c r="A3337" s="80"/>
      <c r="B3337" s="30" t="s">
        <v>263</v>
      </c>
      <c r="C3337" s="38" t="s">
        <v>356</v>
      </c>
      <c r="D3337" s="21"/>
      <c r="E3337" s="131">
        <f t="shared" si="519"/>
        <v>0</v>
      </c>
      <c r="F3337" s="21"/>
      <c r="G3337" s="21"/>
      <c r="H3337" s="21"/>
      <c r="I3337" s="131">
        <f t="shared" si="520"/>
        <v>0</v>
      </c>
      <c r="J3337" s="21"/>
      <c r="K3337" s="21"/>
      <c r="L3337" s="21"/>
      <c r="M3337" s="131">
        <f t="shared" si="521"/>
        <v>0</v>
      </c>
      <c r="N3337" s="21"/>
      <c r="O3337" s="21"/>
      <c r="P3337" s="21"/>
      <c r="Q3337" s="55" t="e">
        <f t="shared" si="522"/>
        <v>#DIV/0!</v>
      </c>
      <c r="R3337" s="55" t="e">
        <f t="shared" si="523"/>
        <v>#DIV/0!</v>
      </c>
      <c r="S3337" s="55" t="e">
        <f t="shared" si="524"/>
        <v>#DIV/0!</v>
      </c>
      <c r="T3337" s="55" t="e">
        <f t="shared" si="525"/>
        <v>#DIV/0!</v>
      </c>
      <c r="U3337" s="33" t="e">
        <f>M3337/#REF!%</f>
        <v>#REF!</v>
      </c>
    </row>
    <row r="3338" spans="1:21" ht="27.6" hidden="1" x14ac:dyDescent="0.3">
      <c r="A3338" s="80"/>
      <c r="B3338" s="30" t="s">
        <v>264</v>
      </c>
      <c r="C3338" s="39" t="s">
        <v>357</v>
      </c>
      <c r="D3338" s="21"/>
      <c r="E3338" s="131">
        <f t="shared" si="519"/>
        <v>0</v>
      </c>
      <c r="F3338" s="21"/>
      <c r="G3338" s="21"/>
      <c r="H3338" s="21"/>
      <c r="I3338" s="131">
        <f t="shared" si="520"/>
        <v>0</v>
      </c>
      <c r="J3338" s="21"/>
      <c r="K3338" s="21"/>
      <c r="L3338" s="21"/>
      <c r="M3338" s="131">
        <f t="shared" si="521"/>
        <v>0</v>
      </c>
      <c r="N3338" s="21"/>
      <c r="O3338" s="21"/>
      <c r="P3338" s="21"/>
      <c r="Q3338" s="55" t="e">
        <f t="shared" si="522"/>
        <v>#DIV/0!</v>
      </c>
      <c r="R3338" s="55" t="e">
        <f t="shared" si="523"/>
        <v>#DIV/0!</v>
      </c>
      <c r="S3338" s="55" t="e">
        <f t="shared" si="524"/>
        <v>#DIV/0!</v>
      </c>
      <c r="T3338" s="55" t="e">
        <f t="shared" si="525"/>
        <v>#DIV/0!</v>
      </c>
      <c r="U3338" s="33" t="e">
        <f>M3338/#REF!%</f>
        <v>#REF!</v>
      </c>
    </row>
    <row r="3339" spans="1:21" ht="27.6" hidden="1" x14ac:dyDescent="0.3">
      <c r="A3339" s="80"/>
      <c r="B3339" s="30" t="s">
        <v>265</v>
      </c>
      <c r="C3339" s="39" t="s">
        <v>358</v>
      </c>
      <c r="D3339" s="21"/>
      <c r="E3339" s="131">
        <f t="shared" si="519"/>
        <v>0</v>
      </c>
      <c r="F3339" s="21"/>
      <c r="G3339" s="21"/>
      <c r="H3339" s="21"/>
      <c r="I3339" s="131">
        <f t="shared" si="520"/>
        <v>0</v>
      </c>
      <c r="J3339" s="21"/>
      <c r="K3339" s="21"/>
      <c r="L3339" s="21"/>
      <c r="M3339" s="131">
        <f t="shared" si="521"/>
        <v>0</v>
      </c>
      <c r="N3339" s="21"/>
      <c r="O3339" s="21"/>
      <c r="P3339" s="21"/>
      <c r="Q3339" s="55" t="e">
        <f t="shared" si="522"/>
        <v>#DIV/0!</v>
      </c>
      <c r="R3339" s="55" t="e">
        <f t="shared" si="523"/>
        <v>#DIV/0!</v>
      </c>
      <c r="S3339" s="55" t="e">
        <f t="shared" si="524"/>
        <v>#DIV/0!</v>
      </c>
      <c r="T3339" s="55" t="e">
        <f t="shared" si="525"/>
        <v>#DIV/0!</v>
      </c>
      <c r="U3339" s="33" t="e">
        <f>M3339/#REF!%</f>
        <v>#REF!</v>
      </c>
    </row>
    <row r="3340" spans="1:21" ht="27.6" hidden="1" x14ac:dyDescent="0.3">
      <c r="A3340" s="80"/>
      <c r="B3340" s="30" t="s">
        <v>145</v>
      </c>
      <c r="C3340" s="36" t="s">
        <v>9</v>
      </c>
      <c r="D3340" s="21"/>
      <c r="E3340" s="131">
        <f t="shared" si="519"/>
        <v>0</v>
      </c>
      <c r="F3340" s="21"/>
      <c r="G3340" s="21"/>
      <c r="H3340" s="21"/>
      <c r="I3340" s="131">
        <f t="shared" si="520"/>
        <v>0</v>
      </c>
      <c r="J3340" s="21"/>
      <c r="K3340" s="21"/>
      <c r="L3340" s="21"/>
      <c r="M3340" s="131">
        <f t="shared" si="521"/>
        <v>0</v>
      </c>
      <c r="N3340" s="21"/>
      <c r="O3340" s="21"/>
      <c r="P3340" s="21"/>
      <c r="Q3340" s="55" t="e">
        <f t="shared" si="522"/>
        <v>#DIV/0!</v>
      </c>
      <c r="R3340" s="55" t="e">
        <f t="shared" si="523"/>
        <v>#DIV/0!</v>
      </c>
      <c r="S3340" s="55" t="e">
        <f t="shared" si="524"/>
        <v>#DIV/0!</v>
      </c>
      <c r="T3340" s="55" t="e">
        <f t="shared" si="525"/>
        <v>#DIV/0!</v>
      </c>
      <c r="U3340" s="33" t="e">
        <f>M3340/#REF!%</f>
        <v>#REF!</v>
      </c>
    </row>
    <row r="3341" spans="1:21" ht="39" customHeight="1" x14ac:dyDescent="0.3">
      <c r="A3341" s="81" t="s">
        <v>838</v>
      </c>
      <c r="B3341" s="30"/>
      <c r="C3341" s="125" t="s">
        <v>1005</v>
      </c>
      <c r="D3341" s="21">
        <f>D3342</f>
        <v>60</v>
      </c>
      <c r="E3341" s="131">
        <f t="shared" si="519"/>
        <v>60</v>
      </c>
      <c r="F3341" s="21">
        <f>F3342</f>
        <v>60</v>
      </c>
      <c r="G3341" s="21">
        <f>G3342</f>
        <v>0</v>
      </c>
      <c r="H3341" s="21">
        <f>H3342</f>
        <v>0</v>
      </c>
      <c r="I3341" s="131">
        <f t="shared" si="520"/>
        <v>55</v>
      </c>
      <c r="J3341" s="21">
        <f>J3342</f>
        <v>55</v>
      </c>
      <c r="K3341" s="21">
        <f>K3342</f>
        <v>0</v>
      </c>
      <c r="L3341" s="21">
        <f>L3342</f>
        <v>0</v>
      </c>
      <c r="M3341" s="131">
        <f t="shared" si="521"/>
        <v>54.9</v>
      </c>
      <c r="N3341" s="21">
        <f>N3342</f>
        <v>54.9</v>
      </c>
      <c r="O3341" s="21">
        <f>O3342</f>
        <v>0</v>
      </c>
      <c r="P3341" s="21">
        <f>P3342</f>
        <v>0</v>
      </c>
      <c r="Q3341" s="55">
        <f t="shared" si="522"/>
        <v>99.818181818181813</v>
      </c>
      <c r="R3341" s="55">
        <f t="shared" si="523"/>
        <v>99.818181818181813</v>
      </c>
      <c r="S3341" s="55" t="e">
        <f t="shared" si="524"/>
        <v>#DIV/0!</v>
      </c>
      <c r="T3341" s="55" t="e">
        <f t="shared" si="525"/>
        <v>#DIV/0!</v>
      </c>
      <c r="U3341" s="33" t="e">
        <f>M3341/#REF!%</f>
        <v>#REF!</v>
      </c>
    </row>
    <row r="3342" spans="1:21" ht="13.8" x14ac:dyDescent="0.3">
      <c r="A3342" s="80"/>
      <c r="B3342" s="30" t="s">
        <v>61</v>
      </c>
      <c r="C3342" s="36" t="s">
        <v>7</v>
      </c>
      <c r="D3342" s="21">
        <f>D3404</f>
        <v>60</v>
      </c>
      <c r="E3342" s="131">
        <f t="shared" si="519"/>
        <v>60</v>
      </c>
      <c r="F3342" s="21">
        <f>F3404</f>
        <v>60</v>
      </c>
      <c r="G3342" s="21">
        <f>G3404</f>
        <v>0</v>
      </c>
      <c r="H3342" s="21">
        <f>H3404</f>
        <v>0</v>
      </c>
      <c r="I3342" s="131">
        <f t="shared" si="520"/>
        <v>55</v>
      </c>
      <c r="J3342" s="21">
        <f>J3404</f>
        <v>55</v>
      </c>
      <c r="K3342" s="21">
        <f>K3404</f>
        <v>0</v>
      </c>
      <c r="L3342" s="21">
        <f>L3404</f>
        <v>0</v>
      </c>
      <c r="M3342" s="131">
        <f t="shared" si="521"/>
        <v>54.9</v>
      </c>
      <c r="N3342" s="21">
        <f>N3404</f>
        <v>54.9</v>
      </c>
      <c r="O3342" s="21">
        <f>O3404</f>
        <v>0</v>
      </c>
      <c r="P3342" s="21">
        <f>P3404</f>
        <v>0</v>
      </c>
      <c r="Q3342" s="55">
        <f t="shared" si="522"/>
        <v>99.818181818181813</v>
      </c>
      <c r="R3342" s="55">
        <f t="shared" si="523"/>
        <v>99.818181818181813</v>
      </c>
      <c r="S3342" s="55" t="e">
        <f t="shared" si="524"/>
        <v>#DIV/0!</v>
      </c>
      <c r="T3342" s="55" t="e">
        <f t="shared" si="525"/>
        <v>#DIV/0!</v>
      </c>
      <c r="U3342" s="33" t="e">
        <f>M3342/#REF!%</f>
        <v>#REF!</v>
      </c>
    </row>
    <row r="3343" spans="1:21" ht="19.5" hidden="1" customHeight="1" x14ac:dyDescent="0.3">
      <c r="A3343" s="80"/>
      <c r="B3343" s="30" t="s">
        <v>197</v>
      </c>
      <c r="C3343" s="37" t="s">
        <v>171</v>
      </c>
      <c r="D3343" s="21"/>
      <c r="E3343" s="131">
        <f t="shared" si="519"/>
        <v>0</v>
      </c>
      <c r="F3343" s="21"/>
      <c r="G3343" s="21"/>
      <c r="H3343" s="21"/>
      <c r="I3343" s="131">
        <f t="shared" si="520"/>
        <v>0</v>
      </c>
      <c r="J3343" s="21"/>
      <c r="K3343" s="21"/>
      <c r="L3343" s="21"/>
      <c r="M3343" s="131">
        <f t="shared" si="521"/>
        <v>0</v>
      </c>
      <c r="N3343" s="21"/>
      <c r="O3343" s="21"/>
      <c r="P3343" s="21"/>
      <c r="Q3343" s="55" t="e">
        <f t="shared" si="522"/>
        <v>#DIV/0!</v>
      </c>
      <c r="R3343" s="55" t="e">
        <f t="shared" si="523"/>
        <v>#DIV/0!</v>
      </c>
      <c r="S3343" s="55" t="e">
        <f t="shared" si="524"/>
        <v>#DIV/0!</v>
      </c>
      <c r="T3343" s="55" t="e">
        <f t="shared" si="525"/>
        <v>#DIV/0!</v>
      </c>
      <c r="U3343" s="33" t="e">
        <f>M3343/#REF!%</f>
        <v>#REF!</v>
      </c>
    </row>
    <row r="3344" spans="1:21" ht="13.8" hidden="1" x14ac:dyDescent="0.3">
      <c r="A3344" s="80"/>
      <c r="B3344" s="30" t="s">
        <v>198</v>
      </c>
      <c r="C3344" s="38" t="s">
        <v>172</v>
      </c>
      <c r="D3344" s="21"/>
      <c r="E3344" s="131">
        <f t="shared" si="519"/>
        <v>0</v>
      </c>
      <c r="F3344" s="21"/>
      <c r="G3344" s="21"/>
      <c r="H3344" s="21"/>
      <c r="I3344" s="131">
        <f t="shared" si="520"/>
        <v>0</v>
      </c>
      <c r="J3344" s="21"/>
      <c r="K3344" s="21"/>
      <c r="L3344" s="21"/>
      <c r="M3344" s="131">
        <f t="shared" si="521"/>
        <v>0</v>
      </c>
      <c r="N3344" s="21"/>
      <c r="O3344" s="21"/>
      <c r="P3344" s="21"/>
      <c r="Q3344" s="55" t="e">
        <f t="shared" si="522"/>
        <v>#DIV/0!</v>
      </c>
      <c r="R3344" s="55" t="e">
        <f t="shared" si="523"/>
        <v>#DIV/0!</v>
      </c>
      <c r="S3344" s="55" t="e">
        <f t="shared" si="524"/>
        <v>#DIV/0!</v>
      </c>
      <c r="T3344" s="55" t="e">
        <f t="shared" si="525"/>
        <v>#DIV/0!</v>
      </c>
      <c r="U3344" s="33" t="e">
        <f>M3344/#REF!%</f>
        <v>#REF!</v>
      </c>
    </row>
    <row r="3345" spans="1:21" ht="27.6" hidden="1" x14ac:dyDescent="0.3">
      <c r="A3345" s="80"/>
      <c r="B3345" s="30" t="s">
        <v>199</v>
      </c>
      <c r="C3345" s="39" t="s">
        <v>173</v>
      </c>
      <c r="D3345" s="21"/>
      <c r="E3345" s="131">
        <f t="shared" si="519"/>
        <v>0</v>
      </c>
      <c r="F3345" s="21"/>
      <c r="G3345" s="21"/>
      <c r="H3345" s="21"/>
      <c r="I3345" s="131">
        <f t="shared" si="520"/>
        <v>0</v>
      </c>
      <c r="J3345" s="21"/>
      <c r="K3345" s="21"/>
      <c r="L3345" s="21"/>
      <c r="M3345" s="131">
        <f t="shared" si="521"/>
        <v>0</v>
      </c>
      <c r="N3345" s="21"/>
      <c r="O3345" s="21"/>
      <c r="P3345" s="21"/>
      <c r="Q3345" s="55" t="e">
        <f t="shared" si="522"/>
        <v>#DIV/0!</v>
      </c>
      <c r="R3345" s="55" t="e">
        <f t="shared" si="523"/>
        <v>#DIV/0!</v>
      </c>
      <c r="S3345" s="55" t="e">
        <f t="shared" si="524"/>
        <v>#DIV/0!</v>
      </c>
      <c r="T3345" s="55" t="e">
        <f t="shared" si="525"/>
        <v>#DIV/0!</v>
      </c>
      <c r="U3345" s="33" t="e">
        <f>M3345/#REF!%</f>
        <v>#REF!</v>
      </c>
    </row>
    <row r="3346" spans="1:21" ht="27.6" hidden="1" x14ac:dyDescent="0.3">
      <c r="A3346" s="80"/>
      <c r="B3346" s="30" t="s">
        <v>200</v>
      </c>
      <c r="C3346" s="39" t="s">
        <v>174</v>
      </c>
      <c r="D3346" s="21"/>
      <c r="E3346" s="131">
        <f t="shared" si="519"/>
        <v>0</v>
      </c>
      <c r="F3346" s="21"/>
      <c r="G3346" s="21"/>
      <c r="H3346" s="21"/>
      <c r="I3346" s="131">
        <f t="shared" si="520"/>
        <v>0</v>
      </c>
      <c r="J3346" s="21"/>
      <c r="K3346" s="21"/>
      <c r="L3346" s="21"/>
      <c r="M3346" s="131">
        <f t="shared" si="521"/>
        <v>0</v>
      </c>
      <c r="N3346" s="21"/>
      <c r="O3346" s="21"/>
      <c r="P3346" s="21"/>
      <c r="Q3346" s="55" t="e">
        <f t="shared" si="522"/>
        <v>#DIV/0!</v>
      </c>
      <c r="R3346" s="55" t="e">
        <f t="shared" si="523"/>
        <v>#DIV/0!</v>
      </c>
      <c r="S3346" s="55" t="e">
        <f t="shared" si="524"/>
        <v>#DIV/0!</v>
      </c>
      <c r="T3346" s="55" t="e">
        <f t="shared" si="525"/>
        <v>#DIV/0!</v>
      </c>
      <c r="U3346" s="33" t="e">
        <f>M3346/#REF!%</f>
        <v>#REF!</v>
      </c>
    </row>
    <row r="3347" spans="1:21" ht="13.8" hidden="1" x14ac:dyDescent="0.3">
      <c r="A3347" s="80"/>
      <c r="B3347" s="30" t="s">
        <v>201</v>
      </c>
      <c r="C3347" s="38" t="s">
        <v>175</v>
      </c>
      <c r="D3347" s="21"/>
      <c r="E3347" s="131">
        <f t="shared" si="519"/>
        <v>0</v>
      </c>
      <c r="F3347" s="21"/>
      <c r="G3347" s="21"/>
      <c r="H3347" s="21"/>
      <c r="I3347" s="131">
        <f t="shared" si="520"/>
        <v>0</v>
      </c>
      <c r="J3347" s="21"/>
      <c r="K3347" s="21"/>
      <c r="L3347" s="21"/>
      <c r="M3347" s="131">
        <f t="shared" si="521"/>
        <v>0</v>
      </c>
      <c r="N3347" s="21"/>
      <c r="O3347" s="21"/>
      <c r="P3347" s="21"/>
      <c r="Q3347" s="55" t="e">
        <f t="shared" si="522"/>
        <v>#DIV/0!</v>
      </c>
      <c r="R3347" s="55" t="e">
        <f t="shared" si="523"/>
        <v>#DIV/0!</v>
      </c>
      <c r="S3347" s="55" t="e">
        <f t="shared" si="524"/>
        <v>#DIV/0!</v>
      </c>
      <c r="T3347" s="55" t="e">
        <f t="shared" si="525"/>
        <v>#DIV/0!</v>
      </c>
      <c r="U3347" s="33" t="e">
        <f>M3347/#REF!%</f>
        <v>#REF!</v>
      </c>
    </row>
    <row r="3348" spans="1:21" ht="13.8" hidden="1" x14ac:dyDescent="0.3">
      <c r="A3348" s="80"/>
      <c r="B3348" s="30" t="s">
        <v>202</v>
      </c>
      <c r="C3348" s="37" t="s">
        <v>176</v>
      </c>
      <c r="D3348" s="21"/>
      <c r="E3348" s="131">
        <f t="shared" si="519"/>
        <v>0</v>
      </c>
      <c r="F3348" s="21"/>
      <c r="G3348" s="21"/>
      <c r="H3348" s="21"/>
      <c r="I3348" s="131">
        <f t="shared" si="520"/>
        <v>0</v>
      </c>
      <c r="J3348" s="21"/>
      <c r="K3348" s="21"/>
      <c r="L3348" s="21"/>
      <c r="M3348" s="131">
        <f t="shared" si="521"/>
        <v>0</v>
      </c>
      <c r="N3348" s="21"/>
      <c r="O3348" s="21"/>
      <c r="P3348" s="21"/>
      <c r="Q3348" s="55" t="e">
        <f t="shared" si="522"/>
        <v>#DIV/0!</v>
      </c>
      <c r="R3348" s="55" t="e">
        <f t="shared" si="523"/>
        <v>#DIV/0!</v>
      </c>
      <c r="S3348" s="55" t="e">
        <f t="shared" si="524"/>
        <v>#DIV/0!</v>
      </c>
      <c r="T3348" s="55" t="e">
        <f t="shared" si="525"/>
        <v>#DIV/0!</v>
      </c>
      <c r="U3348" s="33" t="e">
        <f>M3348/#REF!%</f>
        <v>#REF!</v>
      </c>
    </row>
    <row r="3349" spans="1:21" ht="41.4" hidden="1" x14ac:dyDescent="0.3">
      <c r="A3349" s="80"/>
      <c r="B3349" s="30" t="s">
        <v>203</v>
      </c>
      <c r="C3349" s="38" t="s">
        <v>177</v>
      </c>
      <c r="D3349" s="21"/>
      <c r="E3349" s="131">
        <f t="shared" si="519"/>
        <v>0</v>
      </c>
      <c r="F3349" s="21"/>
      <c r="G3349" s="21"/>
      <c r="H3349" s="21"/>
      <c r="I3349" s="131">
        <f t="shared" si="520"/>
        <v>0</v>
      </c>
      <c r="J3349" s="21"/>
      <c r="K3349" s="21"/>
      <c r="L3349" s="21"/>
      <c r="M3349" s="131">
        <f t="shared" si="521"/>
        <v>0</v>
      </c>
      <c r="N3349" s="21"/>
      <c r="O3349" s="21"/>
      <c r="P3349" s="21"/>
      <c r="Q3349" s="55" t="e">
        <f t="shared" si="522"/>
        <v>#DIV/0!</v>
      </c>
      <c r="R3349" s="55" t="e">
        <f t="shared" si="523"/>
        <v>#DIV/0!</v>
      </c>
      <c r="S3349" s="55" t="e">
        <f t="shared" si="524"/>
        <v>#DIV/0!</v>
      </c>
      <c r="T3349" s="55" t="e">
        <f t="shared" si="525"/>
        <v>#DIV/0!</v>
      </c>
      <c r="U3349" s="33" t="e">
        <f>M3349/#REF!%</f>
        <v>#REF!</v>
      </c>
    </row>
    <row r="3350" spans="1:21" ht="13.8" hidden="1" x14ac:dyDescent="0.3">
      <c r="A3350" s="80"/>
      <c r="B3350" s="30" t="s">
        <v>204</v>
      </c>
      <c r="C3350" s="38" t="s">
        <v>178</v>
      </c>
      <c r="D3350" s="21"/>
      <c r="E3350" s="131">
        <f t="shared" si="519"/>
        <v>0</v>
      </c>
      <c r="F3350" s="21"/>
      <c r="G3350" s="21"/>
      <c r="H3350" s="21"/>
      <c r="I3350" s="131">
        <f t="shared" si="520"/>
        <v>0</v>
      </c>
      <c r="J3350" s="21"/>
      <c r="K3350" s="21"/>
      <c r="L3350" s="21"/>
      <c r="M3350" s="131">
        <f t="shared" si="521"/>
        <v>0</v>
      </c>
      <c r="N3350" s="21"/>
      <c r="O3350" s="21"/>
      <c r="P3350" s="21"/>
      <c r="Q3350" s="55" t="e">
        <f t="shared" si="522"/>
        <v>#DIV/0!</v>
      </c>
      <c r="R3350" s="55" t="e">
        <f t="shared" si="523"/>
        <v>#DIV/0!</v>
      </c>
      <c r="S3350" s="55" t="e">
        <f t="shared" si="524"/>
        <v>#DIV/0!</v>
      </c>
      <c r="T3350" s="55" t="e">
        <f t="shared" si="525"/>
        <v>#DIV/0!</v>
      </c>
      <c r="U3350" s="33" t="e">
        <f>M3350/#REF!%</f>
        <v>#REF!</v>
      </c>
    </row>
    <row r="3351" spans="1:21" ht="27.6" hidden="1" x14ac:dyDescent="0.3">
      <c r="A3351" s="80"/>
      <c r="B3351" s="30" t="s">
        <v>205</v>
      </c>
      <c r="C3351" s="39" t="s">
        <v>179</v>
      </c>
      <c r="D3351" s="21"/>
      <c r="E3351" s="131">
        <f t="shared" si="519"/>
        <v>0</v>
      </c>
      <c r="F3351" s="21"/>
      <c r="G3351" s="21"/>
      <c r="H3351" s="21"/>
      <c r="I3351" s="131">
        <f t="shared" si="520"/>
        <v>0</v>
      </c>
      <c r="J3351" s="21"/>
      <c r="K3351" s="21"/>
      <c r="L3351" s="21"/>
      <c r="M3351" s="131">
        <f t="shared" si="521"/>
        <v>0</v>
      </c>
      <c r="N3351" s="21"/>
      <c r="O3351" s="21"/>
      <c r="P3351" s="21"/>
      <c r="Q3351" s="55" t="e">
        <f t="shared" si="522"/>
        <v>#DIV/0!</v>
      </c>
      <c r="R3351" s="55" t="e">
        <f t="shared" si="523"/>
        <v>#DIV/0!</v>
      </c>
      <c r="S3351" s="55" t="e">
        <f t="shared" si="524"/>
        <v>#DIV/0!</v>
      </c>
      <c r="T3351" s="55" t="e">
        <f t="shared" si="525"/>
        <v>#DIV/0!</v>
      </c>
      <c r="U3351" s="33" t="e">
        <f>M3351/#REF!%</f>
        <v>#REF!</v>
      </c>
    </row>
    <row r="3352" spans="1:21" ht="27.6" hidden="1" x14ac:dyDescent="0.3">
      <c r="A3352" s="80"/>
      <c r="B3352" s="30" t="s">
        <v>206</v>
      </c>
      <c r="C3352" s="39" t="s">
        <v>180</v>
      </c>
      <c r="D3352" s="21"/>
      <c r="E3352" s="131">
        <f t="shared" si="519"/>
        <v>0</v>
      </c>
      <c r="F3352" s="21"/>
      <c r="G3352" s="21"/>
      <c r="H3352" s="21"/>
      <c r="I3352" s="131">
        <f t="shared" si="520"/>
        <v>0</v>
      </c>
      <c r="J3352" s="21"/>
      <c r="K3352" s="21"/>
      <c r="L3352" s="21"/>
      <c r="M3352" s="131">
        <f t="shared" si="521"/>
        <v>0</v>
      </c>
      <c r="N3352" s="21"/>
      <c r="O3352" s="21"/>
      <c r="P3352" s="21"/>
      <c r="Q3352" s="55" t="e">
        <f t="shared" si="522"/>
        <v>#DIV/0!</v>
      </c>
      <c r="R3352" s="55" t="e">
        <f t="shared" si="523"/>
        <v>#DIV/0!</v>
      </c>
      <c r="S3352" s="55" t="e">
        <f t="shared" si="524"/>
        <v>#DIV/0!</v>
      </c>
      <c r="T3352" s="55" t="e">
        <f t="shared" si="525"/>
        <v>#DIV/0!</v>
      </c>
      <c r="U3352" s="33" t="e">
        <f>M3352/#REF!%</f>
        <v>#REF!</v>
      </c>
    </row>
    <row r="3353" spans="1:21" ht="13.8" hidden="1" x14ac:dyDescent="0.3">
      <c r="A3353" s="80"/>
      <c r="B3353" s="30" t="s">
        <v>207</v>
      </c>
      <c r="C3353" s="38" t="s">
        <v>181</v>
      </c>
      <c r="D3353" s="21"/>
      <c r="E3353" s="131">
        <f t="shared" si="519"/>
        <v>0</v>
      </c>
      <c r="F3353" s="21"/>
      <c r="G3353" s="21"/>
      <c r="H3353" s="21"/>
      <c r="I3353" s="131">
        <f t="shared" si="520"/>
        <v>0</v>
      </c>
      <c r="J3353" s="21"/>
      <c r="K3353" s="21"/>
      <c r="L3353" s="21"/>
      <c r="M3353" s="131">
        <f t="shared" si="521"/>
        <v>0</v>
      </c>
      <c r="N3353" s="21"/>
      <c r="O3353" s="21"/>
      <c r="P3353" s="21"/>
      <c r="Q3353" s="55" t="e">
        <f t="shared" si="522"/>
        <v>#DIV/0!</v>
      </c>
      <c r="R3353" s="55" t="e">
        <f t="shared" si="523"/>
        <v>#DIV/0!</v>
      </c>
      <c r="S3353" s="55" t="e">
        <f t="shared" si="524"/>
        <v>#DIV/0!</v>
      </c>
      <c r="T3353" s="55" t="e">
        <f t="shared" si="525"/>
        <v>#DIV/0!</v>
      </c>
      <c r="U3353" s="33" t="e">
        <f>M3353/#REF!%</f>
        <v>#REF!</v>
      </c>
    </row>
    <row r="3354" spans="1:21" ht="27.6" hidden="1" x14ac:dyDescent="0.3">
      <c r="A3354" s="80"/>
      <c r="B3354" s="30" t="s">
        <v>208</v>
      </c>
      <c r="C3354" s="39" t="s">
        <v>182</v>
      </c>
      <c r="D3354" s="21"/>
      <c r="E3354" s="131">
        <f t="shared" si="519"/>
        <v>0</v>
      </c>
      <c r="F3354" s="21"/>
      <c r="G3354" s="21"/>
      <c r="H3354" s="21"/>
      <c r="I3354" s="131">
        <f t="shared" si="520"/>
        <v>0</v>
      </c>
      <c r="J3354" s="21"/>
      <c r="K3354" s="21"/>
      <c r="L3354" s="21"/>
      <c r="M3354" s="131">
        <f t="shared" si="521"/>
        <v>0</v>
      </c>
      <c r="N3354" s="21"/>
      <c r="O3354" s="21"/>
      <c r="P3354" s="21"/>
      <c r="Q3354" s="55" t="e">
        <f t="shared" si="522"/>
        <v>#DIV/0!</v>
      </c>
      <c r="R3354" s="55" t="e">
        <f t="shared" si="523"/>
        <v>#DIV/0!</v>
      </c>
      <c r="S3354" s="55" t="e">
        <f t="shared" si="524"/>
        <v>#DIV/0!</v>
      </c>
      <c r="T3354" s="55" t="e">
        <f t="shared" si="525"/>
        <v>#DIV/0!</v>
      </c>
      <c r="U3354" s="33" t="e">
        <f>M3354/#REF!%</f>
        <v>#REF!</v>
      </c>
    </row>
    <row r="3355" spans="1:21" ht="82.8" hidden="1" x14ac:dyDescent="0.3">
      <c r="A3355" s="80"/>
      <c r="B3355" s="30" t="s">
        <v>209</v>
      </c>
      <c r="C3355" s="39" t="s">
        <v>183</v>
      </c>
      <c r="D3355" s="21"/>
      <c r="E3355" s="131">
        <f t="shared" si="519"/>
        <v>0</v>
      </c>
      <c r="F3355" s="21"/>
      <c r="G3355" s="21"/>
      <c r="H3355" s="21"/>
      <c r="I3355" s="131">
        <f t="shared" si="520"/>
        <v>0</v>
      </c>
      <c r="J3355" s="21"/>
      <c r="K3355" s="21"/>
      <c r="L3355" s="21"/>
      <c r="M3355" s="131">
        <f t="shared" si="521"/>
        <v>0</v>
      </c>
      <c r="N3355" s="21"/>
      <c r="O3355" s="21"/>
      <c r="P3355" s="21"/>
      <c r="Q3355" s="55" t="e">
        <f t="shared" si="522"/>
        <v>#DIV/0!</v>
      </c>
      <c r="R3355" s="55" t="e">
        <f t="shared" si="523"/>
        <v>#DIV/0!</v>
      </c>
      <c r="S3355" s="55" t="e">
        <f t="shared" si="524"/>
        <v>#DIV/0!</v>
      </c>
      <c r="T3355" s="55" t="e">
        <f t="shared" si="525"/>
        <v>#DIV/0!</v>
      </c>
      <c r="U3355" s="33" t="e">
        <f>M3355/#REF!%</f>
        <v>#REF!</v>
      </c>
    </row>
    <row r="3356" spans="1:21" ht="151.80000000000001" hidden="1" x14ac:dyDescent="0.3">
      <c r="A3356" s="80"/>
      <c r="B3356" s="30" t="s">
        <v>210</v>
      </c>
      <c r="C3356" s="39" t="s">
        <v>285</v>
      </c>
      <c r="D3356" s="21"/>
      <c r="E3356" s="131">
        <f t="shared" si="519"/>
        <v>0</v>
      </c>
      <c r="F3356" s="21"/>
      <c r="G3356" s="21"/>
      <c r="H3356" s="21"/>
      <c r="I3356" s="131">
        <f t="shared" si="520"/>
        <v>0</v>
      </c>
      <c r="J3356" s="21"/>
      <c r="K3356" s="21"/>
      <c r="L3356" s="21"/>
      <c r="M3356" s="131">
        <f t="shared" si="521"/>
        <v>0</v>
      </c>
      <c r="N3356" s="21"/>
      <c r="O3356" s="21"/>
      <c r="P3356" s="21"/>
      <c r="Q3356" s="55" t="e">
        <f t="shared" si="522"/>
        <v>#DIV/0!</v>
      </c>
      <c r="R3356" s="55" t="e">
        <f t="shared" si="523"/>
        <v>#DIV/0!</v>
      </c>
      <c r="S3356" s="55" t="e">
        <f t="shared" si="524"/>
        <v>#DIV/0!</v>
      </c>
      <c r="T3356" s="55" t="e">
        <f t="shared" si="525"/>
        <v>#DIV/0!</v>
      </c>
      <c r="U3356" s="33" t="e">
        <f>M3356/#REF!%</f>
        <v>#REF!</v>
      </c>
    </row>
    <row r="3357" spans="1:21" ht="41.4" hidden="1" x14ac:dyDescent="0.3">
      <c r="A3357" s="80"/>
      <c r="B3357" s="30" t="s">
        <v>211</v>
      </c>
      <c r="C3357" s="39" t="s">
        <v>286</v>
      </c>
      <c r="D3357" s="21"/>
      <c r="E3357" s="131">
        <f t="shared" si="519"/>
        <v>0</v>
      </c>
      <c r="F3357" s="21"/>
      <c r="G3357" s="21"/>
      <c r="H3357" s="21"/>
      <c r="I3357" s="131">
        <f t="shared" si="520"/>
        <v>0</v>
      </c>
      <c r="J3357" s="21"/>
      <c r="K3357" s="21"/>
      <c r="L3357" s="21"/>
      <c r="M3357" s="131">
        <f t="shared" si="521"/>
        <v>0</v>
      </c>
      <c r="N3357" s="21"/>
      <c r="O3357" s="21"/>
      <c r="P3357" s="21"/>
      <c r="Q3357" s="55" t="e">
        <f t="shared" si="522"/>
        <v>#DIV/0!</v>
      </c>
      <c r="R3357" s="55" t="e">
        <f t="shared" si="523"/>
        <v>#DIV/0!</v>
      </c>
      <c r="S3357" s="55" t="e">
        <f t="shared" si="524"/>
        <v>#DIV/0!</v>
      </c>
      <c r="T3357" s="55" t="e">
        <f t="shared" si="525"/>
        <v>#DIV/0!</v>
      </c>
      <c r="U3357" s="33" t="e">
        <f>M3357/#REF!%</f>
        <v>#REF!</v>
      </c>
    </row>
    <row r="3358" spans="1:21" ht="41.4" hidden="1" x14ac:dyDescent="0.3">
      <c r="A3358" s="80"/>
      <c r="B3358" s="30" t="s">
        <v>212</v>
      </c>
      <c r="C3358" s="39" t="s">
        <v>287</v>
      </c>
      <c r="D3358" s="21"/>
      <c r="E3358" s="131">
        <f t="shared" si="519"/>
        <v>0</v>
      </c>
      <c r="F3358" s="21"/>
      <c r="G3358" s="21"/>
      <c r="H3358" s="21"/>
      <c r="I3358" s="131">
        <f t="shared" si="520"/>
        <v>0</v>
      </c>
      <c r="J3358" s="21"/>
      <c r="K3358" s="21"/>
      <c r="L3358" s="21"/>
      <c r="M3358" s="131">
        <f t="shared" si="521"/>
        <v>0</v>
      </c>
      <c r="N3358" s="21"/>
      <c r="O3358" s="21"/>
      <c r="P3358" s="21"/>
      <c r="Q3358" s="55" t="e">
        <f t="shared" si="522"/>
        <v>#DIV/0!</v>
      </c>
      <c r="R3358" s="55" t="e">
        <f t="shared" si="523"/>
        <v>#DIV/0!</v>
      </c>
      <c r="S3358" s="55" t="e">
        <f t="shared" si="524"/>
        <v>#DIV/0!</v>
      </c>
      <c r="T3358" s="55" t="e">
        <f t="shared" si="525"/>
        <v>#DIV/0!</v>
      </c>
      <c r="U3358" s="33" t="e">
        <f>M3358/#REF!%</f>
        <v>#REF!</v>
      </c>
    </row>
    <row r="3359" spans="1:21" ht="41.4" hidden="1" x14ac:dyDescent="0.3">
      <c r="A3359" s="80"/>
      <c r="B3359" s="30" t="s">
        <v>213</v>
      </c>
      <c r="C3359" s="39" t="s">
        <v>288</v>
      </c>
      <c r="D3359" s="21"/>
      <c r="E3359" s="131">
        <f t="shared" si="519"/>
        <v>0</v>
      </c>
      <c r="F3359" s="21"/>
      <c r="G3359" s="21"/>
      <c r="H3359" s="21"/>
      <c r="I3359" s="131">
        <f t="shared" si="520"/>
        <v>0</v>
      </c>
      <c r="J3359" s="21"/>
      <c r="K3359" s="21"/>
      <c r="L3359" s="21"/>
      <c r="M3359" s="131">
        <f t="shared" si="521"/>
        <v>0</v>
      </c>
      <c r="N3359" s="21"/>
      <c r="O3359" s="21"/>
      <c r="P3359" s="21"/>
      <c r="Q3359" s="55" t="e">
        <f t="shared" si="522"/>
        <v>#DIV/0!</v>
      </c>
      <c r="R3359" s="55" t="e">
        <f t="shared" si="523"/>
        <v>#DIV/0!</v>
      </c>
      <c r="S3359" s="55" t="e">
        <f t="shared" si="524"/>
        <v>#DIV/0!</v>
      </c>
      <c r="T3359" s="55" t="e">
        <f t="shared" si="525"/>
        <v>#DIV/0!</v>
      </c>
      <c r="U3359" s="33" t="e">
        <f>M3359/#REF!%</f>
        <v>#REF!</v>
      </c>
    </row>
    <row r="3360" spans="1:21" ht="27.6" hidden="1" x14ac:dyDescent="0.3">
      <c r="A3360" s="80"/>
      <c r="B3360" s="30" t="s">
        <v>214</v>
      </c>
      <c r="C3360" s="39" t="s">
        <v>289</v>
      </c>
      <c r="D3360" s="21"/>
      <c r="E3360" s="131">
        <f t="shared" si="519"/>
        <v>0</v>
      </c>
      <c r="F3360" s="21"/>
      <c r="G3360" s="21"/>
      <c r="H3360" s="21"/>
      <c r="I3360" s="131">
        <f t="shared" si="520"/>
        <v>0</v>
      </c>
      <c r="J3360" s="21"/>
      <c r="K3360" s="21"/>
      <c r="L3360" s="21"/>
      <c r="M3360" s="131">
        <f t="shared" si="521"/>
        <v>0</v>
      </c>
      <c r="N3360" s="21"/>
      <c r="O3360" s="21"/>
      <c r="P3360" s="21"/>
      <c r="Q3360" s="55" t="e">
        <f t="shared" si="522"/>
        <v>#DIV/0!</v>
      </c>
      <c r="R3360" s="55" t="e">
        <f t="shared" si="523"/>
        <v>#DIV/0!</v>
      </c>
      <c r="S3360" s="55" t="e">
        <f t="shared" si="524"/>
        <v>#DIV/0!</v>
      </c>
      <c r="T3360" s="55" t="e">
        <f t="shared" si="525"/>
        <v>#DIV/0!</v>
      </c>
      <c r="U3360" s="33" t="e">
        <f>M3360/#REF!%</f>
        <v>#REF!</v>
      </c>
    </row>
    <row r="3361" spans="1:21" ht="41.4" hidden="1" x14ac:dyDescent="0.3">
      <c r="A3361" s="80"/>
      <c r="B3361" s="30" t="s">
        <v>215</v>
      </c>
      <c r="C3361" s="39" t="s">
        <v>290</v>
      </c>
      <c r="D3361" s="21"/>
      <c r="E3361" s="131">
        <f t="shared" si="519"/>
        <v>0</v>
      </c>
      <c r="F3361" s="21"/>
      <c r="G3361" s="21"/>
      <c r="H3361" s="21"/>
      <c r="I3361" s="131">
        <f t="shared" si="520"/>
        <v>0</v>
      </c>
      <c r="J3361" s="21"/>
      <c r="K3361" s="21"/>
      <c r="L3361" s="21"/>
      <c r="M3361" s="131">
        <f t="shared" si="521"/>
        <v>0</v>
      </c>
      <c r="N3361" s="21"/>
      <c r="O3361" s="21"/>
      <c r="P3361" s="21"/>
      <c r="Q3361" s="55" t="e">
        <f t="shared" si="522"/>
        <v>#DIV/0!</v>
      </c>
      <c r="R3361" s="55" t="e">
        <f t="shared" si="523"/>
        <v>#DIV/0!</v>
      </c>
      <c r="S3361" s="55" t="e">
        <f t="shared" si="524"/>
        <v>#DIV/0!</v>
      </c>
      <c r="T3361" s="55" t="e">
        <f t="shared" si="525"/>
        <v>#DIV/0!</v>
      </c>
      <c r="U3361" s="33" t="e">
        <f>M3361/#REF!%</f>
        <v>#REF!</v>
      </c>
    </row>
    <row r="3362" spans="1:21" ht="55.2" hidden="1" x14ac:dyDescent="0.3">
      <c r="A3362" s="80"/>
      <c r="B3362" s="30" t="s">
        <v>216</v>
      </c>
      <c r="C3362" s="39" t="s">
        <v>291</v>
      </c>
      <c r="D3362" s="21"/>
      <c r="E3362" s="131">
        <f t="shared" si="519"/>
        <v>0</v>
      </c>
      <c r="F3362" s="21"/>
      <c r="G3362" s="21"/>
      <c r="H3362" s="21"/>
      <c r="I3362" s="131">
        <f t="shared" si="520"/>
        <v>0</v>
      </c>
      <c r="J3362" s="21"/>
      <c r="K3362" s="21"/>
      <c r="L3362" s="21"/>
      <c r="M3362" s="131">
        <f t="shared" si="521"/>
        <v>0</v>
      </c>
      <c r="N3362" s="21"/>
      <c r="O3362" s="21"/>
      <c r="P3362" s="21"/>
      <c r="Q3362" s="55" t="e">
        <f t="shared" si="522"/>
        <v>#DIV/0!</v>
      </c>
      <c r="R3362" s="55" t="e">
        <f t="shared" si="523"/>
        <v>#DIV/0!</v>
      </c>
      <c r="S3362" s="55" t="e">
        <f t="shared" si="524"/>
        <v>#DIV/0!</v>
      </c>
      <c r="T3362" s="55" t="e">
        <f t="shared" si="525"/>
        <v>#DIV/0!</v>
      </c>
      <c r="U3362" s="33" t="e">
        <f>M3362/#REF!%</f>
        <v>#REF!</v>
      </c>
    </row>
    <row r="3363" spans="1:21" ht="27.6" hidden="1" x14ac:dyDescent="0.3">
      <c r="A3363" s="80"/>
      <c r="B3363" s="30" t="s">
        <v>217</v>
      </c>
      <c r="C3363" s="39" t="s">
        <v>292</v>
      </c>
      <c r="D3363" s="21"/>
      <c r="E3363" s="131">
        <f t="shared" si="519"/>
        <v>0</v>
      </c>
      <c r="F3363" s="21"/>
      <c r="G3363" s="21"/>
      <c r="H3363" s="21"/>
      <c r="I3363" s="131">
        <f t="shared" si="520"/>
        <v>0</v>
      </c>
      <c r="J3363" s="21"/>
      <c r="K3363" s="21"/>
      <c r="L3363" s="21"/>
      <c r="M3363" s="131">
        <f t="shared" si="521"/>
        <v>0</v>
      </c>
      <c r="N3363" s="21"/>
      <c r="O3363" s="21"/>
      <c r="P3363" s="21"/>
      <c r="Q3363" s="55" t="e">
        <f t="shared" si="522"/>
        <v>#DIV/0!</v>
      </c>
      <c r="R3363" s="55" t="e">
        <f t="shared" si="523"/>
        <v>#DIV/0!</v>
      </c>
      <c r="S3363" s="55" t="e">
        <f t="shared" si="524"/>
        <v>#DIV/0!</v>
      </c>
      <c r="T3363" s="55" t="e">
        <f t="shared" si="525"/>
        <v>#DIV/0!</v>
      </c>
      <c r="U3363" s="33" t="e">
        <f>M3363/#REF!%</f>
        <v>#REF!</v>
      </c>
    </row>
    <row r="3364" spans="1:21" ht="27.6" hidden="1" x14ac:dyDescent="0.3">
      <c r="A3364" s="80"/>
      <c r="B3364" s="30" t="s">
        <v>218</v>
      </c>
      <c r="C3364" s="39" t="s">
        <v>293</v>
      </c>
      <c r="D3364" s="21"/>
      <c r="E3364" s="131">
        <f t="shared" si="519"/>
        <v>0</v>
      </c>
      <c r="F3364" s="21"/>
      <c r="G3364" s="21"/>
      <c r="H3364" s="21"/>
      <c r="I3364" s="131">
        <f t="shared" si="520"/>
        <v>0</v>
      </c>
      <c r="J3364" s="21"/>
      <c r="K3364" s="21"/>
      <c r="L3364" s="21"/>
      <c r="M3364" s="131">
        <f t="shared" si="521"/>
        <v>0</v>
      </c>
      <c r="N3364" s="21"/>
      <c r="O3364" s="21"/>
      <c r="P3364" s="21"/>
      <c r="Q3364" s="55" t="e">
        <f t="shared" si="522"/>
        <v>#DIV/0!</v>
      </c>
      <c r="R3364" s="55" t="e">
        <f t="shared" si="523"/>
        <v>#DIV/0!</v>
      </c>
      <c r="S3364" s="55" t="e">
        <f t="shared" si="524"/>
        <v>#DIV/0!</v>
      </c>
      <c r="T3364" s="55" t="e">
        <f t="shared" si="525"/>
        <v>#DIV/0!</v>
      </c>
      <c r="U3364" s="33" t="e">
        <f>M3364/#REF!%</f>
        <v>#REF!</v>
      </c>
    </row>
    <row r="3365" spans="1:21" ht="27.6" hidden="1" x14ac:dyDescent="0.3">
      <c r="A3365" s="80"/>
      <c r="B3365" s="30" t="s">
        <v>219</v>
      </c>
      <c r="C3365" s="39" t="s">
        <v>294</v>
      </c>
      <c r="D3365" s="21"/>
      <c r="E3365" s="131">
        <f t="shared" si="519"/>
        <v>0</v>
      </c>
      <c r="F3365" s="21"/>
      <c r="G3365" s="21"/>
      <c r="H3365" s="21"/>
      <c r="I3365" s="131">
        <f t="shared" si="520"/>
        <v>0</v>
      </c>
      <c r="J3365" s="21"/>
      <c r="K3365" s="21"/>
      <c r="L3365" s="21"/>
      <c r="M3365" s="131">
        <f t="shared" si="521"/>
        <v>0</v>
      </c>
      <c r="N3365" s="21"/>
      <c r="O3365" s="21"/>
      <c r="P3365" s="21"/>
      <c r="Q3365" s="55" t="e">
        <f t="shared" si="522"/>
        <v>#DIV/0!</v>
      </c>
      <c r="R3365" s="55" t="e">
        <f t="shared" si="523"/>
        <v>#DIV/0!</v>
      </c>
      <c r="S3365" s="55" t="e">
        <f t="shared" si="524"/>
        <v>#DIV/0!</v>
      </c>
      <c r="T3365" s="55" t="e">
        <f t="shared" si="525"/>
        <v>#DIV/0!</v>
      </c>
      <c r="U3365" s="33" t="e">
        <f>M3365/#REF!%</f>
        <v>#REF!</v>
      </c>
    </row>
    <row r="3366" spans="1:21" ht="69" hidden="1" x14ac:dyDescent="0.3">
      <c r="A3366" s="80"/>
      <c r="B3366" s="30" t="s">
        <v>220</v>
      </c>
      <c r="C3366" s="39" t="s">
        <v>295</v>
      </c>
      <c r="D3366" s="21"/>
      <c r="E3366" s="131">
        <f t="shared" ref="E3366:E3429" si="526">F3366+G3366</f>
        <v>0</v>
      </c>
      <c r="F3366" s="21"/>
      <c r="G3366" s="21"/>
      <c r="H3366" s="21"/>
      <c r="I3366" s="131">
        <f t="shared" ref="I3366:I3429" si="527">J3366+K3366</f>
        <v>0</v>
      </c>
      <c r="J3366" s="21"/>
      <c r="K3366" s="21"/>
      <c r="L3366" s="21"/>
      <c r="M3366" s="131">
        <f t="shared" ref="M3366:M3429" si="528">N3366+O3366</f>
        <v>0</v>
      </c>
      <c r="N3366" s="21"/>
      <c r="O3366" s="21"/>
      <c r="P3366" s="21"/>
      <c r="Q3366" s="55" t="e">
        <f t="shared" ref="Q3366:Q3429" si="529">M3366/I3366*100</f>
        <v>#DIV/0!</v>
      </c>
      <c r="R3366" s="55" t="e">
        <f t="shared" ref="R3366:R3429" si="530">N3366/J3366*100</f>
        <v>#DIV/0!</v>
      </c>
      <c r="S3366" s="55" t="e">
        <f t="shared" ref="S3366:S3429" si="531">O3366/K3366*100</f>
        <v>#DIV/0!</v>
      </c>
      <c r="T3366" s="55" t="e">
        <f t="shared" ref="T3366:T3429" si="532">P3366/L3366*100</f>
        <v>#DIV/0!</v>
      </c>
      <c r="U3366" s="33" t="e">
        <f>M3366/#REF!%</f>
        <v>#REF!</v>
      </c>
    </row>
    <row r="3367" spans="1:21" ht="27.6" hidden="1" x14ac:dyDescent="0.3">
      <c r="A3367" s="80"/>
      <c r="B3367" s="30" t="s">
        <v>221</v>
      </c>
      <c r="C3367" s="39" t="s">
        <v>296</v>
      </c>
      <c r="D3367" s="21"/>
      <c r="E3367" s="131">
        <f t="shared" si="526"/>
        <v>0</v>
      </c>
      <c r="F3367" s="21"/>
      <c r="G3367" s="21"/>
      <c r="H3367" s="21"/>
      <c r="I3367" s="131">
        <f t="shared" si="527"/>
        <v>0</v>
      </c>
      <c r="J3367" s="21"/>
      <c r="K3367" s="21"/>
      <c r="L3367" s="21"/>
      <c r="M3367" s="131">
        <f t="shared" si="528"/>
        <v>0</v>
      </c>
      <c r="N3367" s="21"/>
      <c r="O3367" s="21"/>
      <c r="P3367" s="21"/>
      <c r="Q3367" s="55" t="e">
        <f t="shared" si="529"/>
        <v>#DIV/0!</v>
      </c>
      <c r="R3367" s="55" t="e">
        <f t="shared" si="530"/>
        <v>#DIV/0!</v>
      </c>
      <c r="S3367" s="55" t="e">
        <f t="shared" si="531"/>
        <v>#DIV/0!</v>
      </c>
      <c r="T3367" s="55" t="e">
        <f t="shared" si="532"/>
        <v>#DIV/0!</v>
      </c>
      <c r="U3367" s="33" t="e">
        <f>M3367/#REF!%</f>
        <v>#REF!</v>
      </c>
    </row>
    <row r="3368" spans="1:21" ht="27.6" hidden="1" x14ac:dyDescent="0.3">
      <c r="A3368" s="80"/>
      <c r="B3368" s="30" t="s">
        <v>222</v>
      </c>
      <c r="C3368" s="38" t="s">
        <v>297</v>
      </c>
      <c r="D3368" s="21"/>
      <c r="E3368" s="131">
        <f t="shared" si="526"/>
        <v>0</v>
      </c>
      <c r="F3368" s="21"/>
      <c r="G3368" s="21"/>
      <c r="H3368" s="21"/>
      <c r="I3368" s="131">
        <f t="shared" si="527"/>
        <v>0</v>
      </c>
      <c r="J3368" s="21"/>
      <c r="K3368" s="21"/>
      <c r="L3368" s="21"/>
      <c r="M3368" s="131">
        <f t="shared" si="528"/>
        <v>0</v>
      </c>
      <c r="N3368" s="21"/>
      <c r="O3368" s="21"/>
      <c r="P3368" s="21"/>
      <c r="Q3368" s="55" t="e">
        <f t="shared" si="529"/>
        <v>#DIV/0!</v>
      </c>
      <c r="R3368" s="55" t="e">
        <f t="shared" si="530"/>
        <v>#DIV/0!</v>
      </c>
      <c r="S3368" s="55" t="e">
        <f t="shared" si="531"/>
        <v>#DIV/0!</v>
      </c>
      <c r="T3368" s="55" t="e">
        <f t="shared" si="532"/>
        <v>#DIV/0!</v>
      </c>
      <c r="U3368" s="33" t="e">
        <f>M3368/#REF!%</f>
        <v>#REF!</v>
      </c>
    </row>
    <row r="3369" spans="1:21" ht="13.8" hidden="1" x14ac:dyDescent="0.3">
      <c r="A3369" s="80"/>
      <c r="B3369" s="30" t="s">
        <v>223</v>
      </c>
      <c r="C3369" s="38" t="s">
        <v>298</v>
      </c>
      <c r="D3369" s="21"/>
      <c r="E3369" s="131">
        <f t="shared" si="526"/>
        <v>0</v>
      </c>
      <c r="F3369" s="21"/>
      <c r="G3369" s="21"/>
      <c r="H3369" s="21"/>
      <c r="I3369" s="131">
        <f t="shared" si="527"/>
        <v>0</v>
      </c>
      <c r="J3369" s="21"/>
      <c r="K3369" s="21"/>
      <c r="L3369" s="21"/>
      <c r="M3369" s="131">
        <f t="shared" si="528"/>
        <v>0</v>
      </c>
      <c r="N3369" s="21"/>
      <c r="O3369" s="21"/>
      <c r="P3369" s="21"/>
      <c r="Q3369" s="55" t="e">
        <f t="shared" si="529"/>
        <v>#DIV/0!</v>
      </c>
      <c r="R3369" s="55" t="e">
        <f t="shared" si="530"/>
        <v>#DIV/0!</v>
      </c>
      <c r="S3369" s="55" t="e">
        <f t="shared" si="531"/>
        <v>#DIV/0!</v>
      </c>
      <c r="T3369" s="55" t="e">
        <f t="shared" si="532"/>
        <v>#DIV/0!</v>
      </c>
      <c r="U3369" s="33" t="e">
        <f>M3369/#REF!%</f>
        <v>#REF!</v>
      </c>
    </row>
    <row r="3370" spans="1:21" ht="13.8" hidden="1" x14ac:dyDescent="0.3">
      <c r="A3370" s="80"/>
      <c r="B3370" s="30" t="s">
        <v>224</v>
      </c>
      <c r="C3370" s="38" t="s">
        <v>324</v>
      </c>
      <c r="D3370" s="21"/>
      <c r="E3370" s="131">
        <f t="shared" si="526"/>
        <v>0</v>
      </c>
      <c r="F3370" s="21"/>
      <c r="G3370" s="21"/>
      <c r="H3370" s="21"/>
      <c r="I3370" s="131">
        <f t="shared" si="527"/>
        <v>0</v>
      </c>
      <c r="J3370" s="21"/>
      <c r="K3370" s="21"/>
      <c r="L3370" s="21"/>
      <c r="M3370" s="131">
        <f t="shared" si="528"/>
        <v>0</v>
      </c>
      <c r="N3370" s="21"/>
      <c r="O3370" s="21"/>
      <c r="P3370" s="21"/>
      <c r="Q3370" s="55" t="e">
        <f t="shared" si="529"/>
        <v>#DIV/0!</v>
      </c>
      <c r="R3370" s="55" t="e">
        <f t="shared" si="530"/>
        <v>#DIV/0!</v>
      </c>
      <c r="S3370" s="55" t="e">
        <f t="shared" si="531"/>
        <v>#DIV/0!</v>
      </c>
      <c r="T3370" s="55" t="e">
        <f t="shared" si="532"/>
        <v>#DIV/0!</v>
      </c>
      <c r="U3370" s="33" t="e">
        <f>M3370/#REF!%</f>
        <v>#REF!</v>
      </c>
    </row>
    <row r="3371" spans="1:21" ht="55.2" hidden="1" x14ac:dyDescent="0.3">
      <c r="A3371" s="80"/>
      <c r="B3371" s="30" t="s">
        <v>225</v>
      </c>
      <c r="C3371" s="38" t="s">
        <v>325</v>
      </c>
      <c r="D3371" s="21"/>
      <c r="E3371" s="131">
        <f t="shared" si="526"/>
        <v>0</v>
      </c>
      <c r="F3371" s="21"/>
      <c r="G3371" s="21"/>
      <c r="H3371" s="21"/>
      <c r="I3371" s="131">
        <f t="shared" si="527"/>
        <v>0</v>
      </c>
      <c r="J3371" s="21"/>
      <c r="K3371" s="21"/>
      <c r="L3371" s="21"/>
      <c r="M3371" s="131">
        <f t="shared" si="528"/>
        <v>0</v>
      </c>
      <c r="N3371" s="21"/>
      <c r="O3371" s="21"/>
      <c r="P3371" s="21"/>
      <c r="Q3371" s="55" t="e">
        <f t="shared" si="529"/>
        <v>#DIV/0!</v>
      </c>
      <c r="R3371" s="55" t="e">
        <f t="shared" si="530"/>
        <v>#DIV/0!</v>
      </c>
      <c r="S3371" s="55" t="e">
        <f t="shared" si="531"/>
        <v>#DIV/0!</v>
      </c>
      <c r="T3371" s="55" t="e">
        <f t="shared" si="532"/>
        <v>#DIV/0!</v>
      </c>
      <c r="U3371" s="33" t="e">
        <f>M3371/#REF!%</f>
        <v>#REF!</v>
      </c>
    </row>
    <row r="3372" spans="1:21" ht="55.2" hidden="1" x14ac:dyDescent="0.3">
      <c r="A3372" s="80"/>
      <c r="B3372" s="30" t="s">
        <v>226</v>
      </c>
      <c r="C3372" s="38" t="s">
        <v>326</v>
      </c>
      <c r="D3372" s="21"/>
      <c r="E3372" s="131">
        <f t="shared" si="526"/>
        <v>0</v>
      </c>
      <c r="F3372" s="21"/>
      <c r="G3372" s="21"/>
      <c r="H3372" s="21"/>
      <c r="I3372" s="131">
        <f t="shared" si="527"/>
        <v>0</v>
      </c>
      <c r="J3372" s="21"/>
      <c r="K3372" s="21"/>
      <c r="L3372" s="21"/>
      <c r="M3372" s="131">
        <f t="shared" si="528"/>
        <v>0</v>
      </c>
      <c r="N3372" s="21"/>
      <c r="O3372" s="21"/>
      <c r="P3372" s="21"/>
      <c r="Q3372" s="55" t="e">
        <f t="shared" si="529"/>
        <v>#DIV/0!</v>
      </c>
      <c r="R3372" s="55" t="e">
        <f t="shared" si="530"/>
        <v>#DIV/0!</v>
      </c>
      <c r="S3372" s="55" t="e">
        <f t="shared" si="531"/>
        <v>#DIV/0!</v>
      </c>
      <c r="T3372" s="55" t="e">
        <f t="shared" si="532"/>
        <v>#DIV/0!</v>
      </c>
      <c r="U3372" s="33" t="e">
        <f>M3372/#REF!%</f>
        <v>#REF!</v>
      </c>
    </row>
    <row r="3373" spans="1:21" ht="41.4" hidden="1" x14ac:dyDescent="0.3">
      <c r="A3373" s="80"/>
      <c r="B3373" s="30" t="s">
        <v>227</v>
      </c>
      <c r="C3373" s="39" t="s">
        <v>327</v>
      </c>
      <c r="D3373" s="21"/>
      <c r="E3373" s="131">
        <f t="shared" si="526"/>
        <v>0</v>
      </c>
      <c r="F3373" s="21"/>
      <c r="G3373" s="21"/>
      <c r="H3373" s="21"/>
      <c r="I3373" s="131">
        <f t="shared" si="527"/>
        <v>0</v>
      </c>
      <c r="J3373" s="21"/>
      <c r="K3373" s="21"/>
      <c r="L3373" s="21"/>
      <c r="M3373" s="131">
        <f t="shared" si="528"/>
        <v>0</v>
      </c>
      <c r="N3373" s="21"/>
      <c r="O3373" s="21"/>
      <c r="P3373" s="21"/>
      <c r="Q3373" s="55" t="e">
        <f t="shared" si="529"/>
        <v>#DIV/0!</v>
      </c>
      <c r="R3373" s="55" t="e">
        <f t="shared" si="530"/>
        <v>#DIV/0!</v>
      </c>
      <c r="S3373" s="55" t="e">
        <f t="shared" si="531"/>
        <v>#DIV/0!</v>
      </c>
      <c r="T3373" s="55" t="e">
        <f t="shared" si="532"/>
        <v>#DIV/0!</v>
      </c>
      <c r="U3373" s="33" t="e">
        <f>M3373/#REF!%</f>
        <v>#REF!</v>
      </c>
    </row>
    <row r="3374" spans="1:21" ht="27.6" hidden="1" x14ac:dyDescent="0.3">
      <c r="A3374" s="80"/>
      <c r="B3374" s="30" t="s">
        <v>228</v>
      </c>
      <c r="C3374" s="39" t="s">
        <v>328</v>
      </c>
      <c r="D3374" s="21"/>
      <c r="E3374" s="131">
        <f t="shared" si="526"/>
        <v>0</v>
      </c>
      <c r="F3374" s="21"/>
      <c r="G3374" s="21"/>
      <c r="H3374" s="21"/>
      <c r="I3374" s="131">
        <f t="shared" si="527"/>
        <v>0</v>
      </c>
      <c r="J3374" s="21"/>
      <c r="K3374" s="21"/>
      <c r="L3374" s="21"/>
      <c r="M3374" s="131">
        <f t="shared" si="528"/>
        <v>0</v>
      </c>
      <c r="N3374" s="21"/>
      <c r="O3374" s="21"/>
      <c r="P3374" s="21"/>
      <c r="Q3374" s="55" t="e">
        <f t="shared" si="529"/>
        <v>#DIV/0!</v>
      </c>
      <c r="R3374" s="55" t="e">
        <f t="shared" si="530"/>
        <v>#DIV/0!</v>
      </c>
      <c r="S3374" s="55" t="e">
        <f t="shared" si="531"/>
        <v>#DIV/0!</v>
      </c>
      <c r="T3374" s="55" t="e">
        <f t="shared" si="532"/>
        <v>#DIV/0!</v>
      </c>
      <c r="U3374" s="33" t="e">
        <f>M3374/#REF!%</f>
        <v>#REF!</v>
      </c>
    </row>
    <row r="3375" spans="1:21" ht="27.6" hidden="1" x14ac:dyDescent="0.3">
      <c r="A3375" s="80"/>
      <c r="B3375" s="30" t="s">
        <v>229</v>
      </c>
      <c r="C3375" s="39" t="s">
        <v>329</v>
      </c>
      <c r="D3375" s="21"/>
      <c r="E3375" s="131">
        <f t="shared" si="526"/>
        <v>0</v>
      </c>
      <c r="F3375" s="21"/>
      <c r="G3375" s="21"/>
      <c r="H3375" s="21"/>
      <c r="I3375" s="131">
        <f t="shared" si="527"/>
        <v>0</v>
      </c>
      <c r="J3375" s="21"/>
      <c r="K3375" s="21"/>
      <c r="L3375" s="21"/>
      <c r="M3375" s="131">
        <f t="shared" si="528"/>
        <v>0</v>
      </c>
      <c r="N3375" s="21"/>
      <c r="O3375" s="21"/>
      <c r="P3375" s="21"/>
      <c r="Q3375" s="55" t="e">
        <f t="shared" si="529"/>
        <v>#DIV/0!</v>
      </c>
      <c r="R3375" s="55" t="e">
        <f t="shared" si="530"/>
        <v>#DIV/0!</v>
      </c>
      <c r="S3375" s="55" t="e">
        <f t="shared" si="531"/>
        <v>#DIV/0!</v>
      </c>
      <c r="T3375" s="55" t="e">
        <f t="shared" si="532"/>
        <v>#DIV/0!</v>
      </c>
      <c r="U3375" s="33" t="e">
        <f>M3375/#REF!%</f>
        <v>#REF!</v>
      </c>
    </row>
    <row r="3376" spans="1:21" ht="55.2" hidden="1" x14ac:dyDescent="0.3">
      <c r="A3376" s="80"/>
      <c r="B3376" s="30" t="s">
        <v>230</v>
      </c>
      <c r="C3376" s="39" t="s">
        <v>330</v>
      </c>
      <c r="D3376" s="21"/>
      <c r="E3376" s="131">
        <f t="shared" si="526"/>
        <v>0</v>
      </c>
      <c r="F3376" s="21"/>
      <c r="G3376" s="21"/>
      <c r="H3376" s="21"/>
      <c r="I3376" s="131">
        <f t="shared" si="527"/>
        <v>0</v>
      </c>
      <c r="J3376" s="21"/>
      <c r="K3376" s="21"/>
      <c r="L3376" s="21"/>
      <c r="M3376" s="131">
        <f t="shared" si="528"/>
        <v>0</v>
      </c>
      <c r="N3376" s="21"/>
      <c r="O3376" s="21"/>
      <c r="P3376" s="21"/>
      <c r="Q3376" s="55" t="e">
        <f t="shared" si="529"/>
        <v>#DIV/0!</v>
      </c>
      <c r="R3376" s="55" t="e">
        <f t="shared" si="530"/>
        <v>#DIV/0!</v>
      </c>
      <c r="S3376" s="55" t="e">
        <f t="shared" si="531"/>
        <v>#DIV/0!</v>
      </c>
      <c r="T3376" s="55" t="e">
        <f t="shared" si="532"/>
        <v>#DIV/0!</v>
      </c>
      <c r="U3376" s="33" t="e">
        <f>M3376/#REF!%</f>
        <v>#REF!</v>
      </c>
    </row>
    <row r="3377" spans="1:21" ht="55.2" hidden="1" x14ac:dyDescent="0.3">
      <c r="A3377" s="80"/>
      <c r="B3377" s="30" t="s">
        <v>231</v>
      </c>
      <c r="C3377" s="39" t="s">
        <v>331</v>
      </c>
      <c r="D3377" s="21"/>
      <c r="E3377" s="131">
        <f t="shared" si="526"/>
        <v>0</v>
      </c>
      <c r="F3377" s="21"/>
      <c r="G3377" s="21"/>
      <c r="H3377" s="21"/>
      <c r="I3377" s="131">
        <f t="shared" si="527"/>
        <v>0</v>
      </c>
      <c r="J3377" s="21"/>
      <c r="K3377" s="21"/>
      <c r="L3377" s="21"/>
      <c r="M3377" s="131">
        <f t="shared" si="528"/>
        <v>0</v>
      </c>
      <c r="N3377" s="21"/>
      <c r="O3377" s="21"/>
      <c r="P3377" s="21"/>
      <c r="Q3377" s="55" t="e">
        <f t="shared" si="529"/>
        <v>#DIV/0!</v>
      </c>
      <c r="R3377" s="55" t="e">
        <f t="shared" si="530"/>
        <v>#DIV/0!</v>
      </c>
      <c r="S3377" s="55" t="e">
        <f t="shared" si="531"/>
        <v>#DIV/0!</v>
      </c>
      <c r="T3377" s="55" t="e">
        <f t="shared" si="532"/>
        <v>#DIV/0!</v>
      </c>
      <c r="U3377" s="33" t="e">
        <f>M3377/#REF!%</f>
        <v>#REF!</v>
      </c>
    </row>
    <row r="3378" spans="1:21" ht="82.8" hidden="1" x14ac:dyDescent="0.3">
      <c r="A3378" s="80"/>
      <c r="B3378" s="30" t="s">
        <v>232</v>
      </c>
      <c r="C3378" s="39" t="s">
        <v>332</v>
      </c>
      <c r="D3378" s="21"/>
      <c r="E3378" s="131">
        <f t="shared" si="526"/>
        <v>0</v>
      </c>
      <c r="F3378" s="21"/>
      <c r="G3378" s="21"/>
      <c r="H3378" s="21"/>
      <c r="I3378" s="131">
        <f t="shared" si="527"/>
        <v>0</v>
      </c>
      <c r="J3378" s="21"/>
      <c r="K3378" s="21"/>
      <c r="L3378" s="21"/>
      <c r="M3378" s="131">
        <f t="shared" si="528"/>
        <v>0</v>
      </c>
      <c r="N3378" s="21"/>
      <c r="O3378" s="21"/>
      <c r="P3378" s="21"/>
      <c r="Q3378" s="55" t="e">
        <f t="shared" si="529"/>
        <v>#DIV/0!</v>
      </c>
      <c r="R3378" s="55" t="e">
        <f t="shared" si="530"/>
        <v>#DIV/0!</v>
      </c>
      <c r="S3378" s="55" t="e">
        <f t="shared" si="531"/>
        <v>#DIV/0!</v>
      </c>
      <c r="T3378" s="55" t="e">
        <f t="shared" si="532"/>
        <v>#DIV/0!</v>
      </c>
      <c r="U3378" s="33" t="e">
        <f>M3378/#REF!%</f>
        <v>#REF!</v>
      </c>
    </row>
    <row r="3379" spans="1:21" ht="41.4" hidden="1" x14ac:dyDescent="0.3">
      <c r="A3379" s="80"/>
      <c r="B3379" s="30" t="s">
        <v>233</v>
      </c>
      <c r="C3379" s="38" t="s">
        <v>333</v>
      </c>
      <c r="D3379" s="21"/>
      <c r="E3379" s="131">
        <f t="shared" si="526"/>
        <v>0</v>
      </c>
      <c r="F3379" s="21"/>
      <c r="G3379" s="21"/>
      <c r="H3379" s="21"/>
      <c r="I3379" s="131">
        <f t="shared" si="527"/>
        <v>0</v>
      </c>
      <c r="J3379" s="21"/>
      <c r="K3379" s="21"/>
      <c r="L3379" s="21"/>
      <c r="M3379" s="131">
        <f t="shared" si="528"/>
        <v>0</v>
      </c>
      <c r="N3379" s="21"/>
      <c r="O3379" s="21"/>
      <c r="P3379" s="21"/>
      <c r="Q3379" s="55" t="e">
        <f t="shared" si="529"/>
        <v>#DIV/0!</v>
      </c>
      <c r="R3379" s="55" t="e">
        <f t="shared" si="530"/>
        <v>#DIV/0!</v>
      </c>
      <c r="S3379" s="55" t="e">
        <f t="shared" si="531"/>
        <v>#DIV/0!</v>
      </c>
      <c r="T3379" s="55" t="e">
        <f t="shared" si="532"/>
        <v>#DIV/0!</v>
      </c>
      <c r="U3379" s="33" t="e">
        <f>M3379/#REF!%</f>
        <v>#REF!</v>
      </c>
    </row>
    <row r="3380" spans="1:21" ht="41.4" hidden="1" x14ac:dyDescent="0.3">
      <c r="A3380" s="80"/>
      <c r="B3380" s="30" t="s">
        <v>234</v>
      </c>
      <c r="C3380" s="38" t="s">
        <v>334</v>
      </c>
      <c r="D3380" s="21"/>
      <c r="E3380" s="131">
        <f t="shared" si="526"/>
        <v>0</v>
      </c>
      <c r="F3380" s="21"/>
      <c r="G3380" s="21"/>
      <c r="H3380" s="21"/>
      <c r="I3380" s="131">
        <f t="shared" si="527"/>
        <v>0</v>
      </c>
      <c r="J3380" s="21"/>
      <c r="K3380" s="21"/>
      <c r="L3380" s="21"/>
      <c r="M3380" s="131">
        <f t="shared" si="528"/>
        <v>0</v>
      </c>
      <c r="N3380" s="21"/>
      <c r="O3380" s="21"/>
      <c r="P3380" s="21"/>
      <c r="Q3380" s="55" t="e">
        <f t="shared" si="529"/>
        <v>#DIV/0!</v>
      </c>
      <c r="R3380" s="55" t="e">
        <f t="shared" si="530"/>
        <v>#DIV/0!</v>
      </c>
      <c r="S3380" s="55" t="e">
        <f t="shared" si="531"/>
        <v>#DIV/0!</v>
      </c>
      <c r="T3380" s="55" t="e">
        <f t="shared" si="532"/>
        <v>#DIV/0!</v>
      </c>
      <c r="U3380" s="33" t="e">
        <f>M3380/#REF!%</f>
        <v>#REF!</v>
      </c>
    </row>
    <row r="3381" spans="1:21" ht="27.6" hidden="1" x14ac:dyDescent="0.3">
      <c r="A3381" s="80"/>
      <c r="B3381" s="30" t="s">
        <v>235</v>
      </c>
      <c r="C3381" s="39" t="s">
        <v>335</v>
      </c>
      <c r="D3381" s="21"/>
      <c r="E3381" s="131">
        <f t="shared" si="526"/>
        <v>0</v>
      </c>
      <c r="F3381" s="21"/>
      <c r="G3381" s="21"/>
      <c r="H3381" s="21"/>
      <c r="I3381" s="131">
        <f t="shared" si="527"/>
        <v>0</v>
      </c>
      <c r="J3381" s="21"/>
      <c r="K3381" s="21"/>
      <c r="L3381" s="21"/>
      <c r="M3381" s="131">
        <f t="shared" si="528"/>
        <v>0</v>
      </c>
      <c r="N3381" s="21"/>
      <c r="O3381" s="21"/>
      <c r="P3381" s="21"/>
      <c r="Q3381" s="55" t="e">
        <f t="shared" si="529"/>
        <v>#DIV/0!</v>
      </c>
      <c r="R3381" s="55" t="e">
        <f t="shared" si="530"/>
        <v>#DIV/0!</v>
      </c>
      <c r="S3381" s="55" t="e">
        <f t="shared" si="531"/>
        <v>#DIV/0!</v>
      </c>
      <c r="T3381" s="55" t="e">
        <f t="shared" si="532"/>
        <v>#DIV/0!</v>
      </c>
      <c r="U3381" s="33" t="e">
        <f>M3381/#REF!%</f>
        <v>#REF!</v>
      </c>
    </row>
    <row r="3382" spans="1:21" ht="55.2" hidden="1" x14ac:dyDescent="0.3">
      <c r="A3382" s="80"/>
      <c r="B3382" s="30" t="s">
        <v>236</v>
      </c>
      <c r="C3382" s="39" t="s">
        <v>336</v>
      </c>
      <c r="D3382" s="21"/>
      <c r="E3382" s="131">
        <f t="shared" si="526"/>
        <v>0</v>
      </c>
      <c r="F3382" s="21"/>
      <c r="G3382" s="21"/>
      <c r="H3382" s="21"/>
      <c r="I3382" s="131">
        <f t="shared" si="527"/>
        <v>0</v>
      </c>
      <c r="J3382" s="21"/>
      <c r="K3382" s="21"/>
      <c r="L3382" s="21"/>
      <c r="M3382" s="131">
        <f t="shared" si="528"/>
        <v>0</v>
      </c>
      <c r="N3382" s="21"/>
      <c r="O3382" s="21"/>
      <c r="P3382" s="21"/>
      <c r="Q3382" s="55" t="e">
        <f t="shared" si="529"/>
        <v>#DIV/0!</v>
      </c>
      <c r="R3382" s="55" t="e">
        <f t="shared" si="530"/>
        <v>#DIV/0!</v>
      </c>
      <c r="S3382" s="55" t="e">
        <f t="shared" si="531"/>
        <v>#DIV/0!</v>
      </c>
      <c r="T3382" s="55" t="e">
        <f t="shared" si="532"/>
        <v>#DIV/0!</v>
      </c>
      <c r="U3382" s="33" t="e">
        <f>M3382/#REF!%</f>
        <v>#REF!</v>
      </c>
    </row>
    <row r="3383" spans="1:21" ht="27.6" hidden="1" x14ac:dyDescent="0.3">
      <c r="A3383" s="80"/>
      <c r="B3383" s="30" t="s">
        <v>237</v>
      </c>
      <c r="C3383" s="39" t="s">
        <v>337</v>
      </c>
      <c r="D3383" s="21"/>
      <c r="E3383" s="131">
        <f t="shared" si="526"/>
        <v>0</v>
      </c>
      <c r="F3383" s="21"/>
      <c r="G3383" s="21"/>
      <c r="H3383" s="21"/>
      <c r="I3383" s="131">
        <f t="shared" si="527"/>
        <v>0</v>
      </c>
      <c r="J3383" s="21"/>
      <c r="K3383" s="21"/>
      <c r="L3383" s="21"/>
      <c r="M3383" s="131">
        <f t="shared" si="528"/>
        <v>0</v>
      </c>
      <c r="N3383" s="21"/>
      <c r="O3383" s="21"/>
      <c r="P3383" s="21"/>
      <c r="Q3383" s="55" t="e">
        <f t="shared" si="529"/>
        <v>#DIV/0!</v>
      </c>
      <c r="R3383" s="55" t="e">
        <f t="shared" si="530"/>
        <v>#DIV/0!</v>
      </c>
      <c r="S3383" s="55" t="e">
        <f t="shared" si="531"/>
        <v>#DIV/0!</v>
      </c>
      <c r="T3383" s="55" t="e">
        <f t="shared" si="532"/>
        <v>#DIV/0!</v>
      </c>
      <c r="U3383" s="33" t="e">
        <f>M3383/#REF!%</f>
        <v>#REF!</v>
      </c>
    </row>
    <row r="3384" spans="1:21" ht="82.8" hidden="1" x14ac:dyDescent="0.3">
      <c r="A3384" s="80"/>
      <c r="B3384" s="30" t="s">
        <v>238</v>
      </c>
      <c r="C3384" s="39" t="s">
        <v>338</v>
      </c>
      <c r="D3384" s="21"/>
      <c r="E3384" s="131">
        <f t="shared" si="526"/>
        <v>0</v>
      </c>
      <c r="F3384" s="21"/>
      <c r="G3384" s="21"/>
      <c r="H3384" s="21"/>
      <c r="I3384" s="131">
        <f t="shared" si="527"/>
        <v>0</v>
      </c>
      <c r="J3384" s="21"/>
      <c r="K3384" s="21"/>
      <c r="L3384" s="21"/>
      <c r="M3384" s="131">
        <f t="shared" si="528"/>
        <v>0</v>
      </c>
      <c r="N3384" s="21"/>
      <c r="O3384" s="21"/>
      <c r="P3384" s="21"/>
      <c r="Q3384" s="55" t="e">
        <f t="shared" si="529"/>
        <v>#DIV/0!</v>
      </c>
      <c r="R3384" s="55" t="e">
        <f t="shared" si="530"/>
        <v>#DIV/0!</v>
      </c>
      <c r="S3384" s="55" t="e">
        <f t="shared" si="531"/>
        <v>#DIV/0!</v>
      </c>
      <c r="T3384" s="55" t="e">
        <f t="shared" si="532"/>
        <v>#DIV/0!</v>
      </c>
      <c r="U3384" s="33" t="e">
        <f>M3384/#REF!%</f>
        <v>#REF!</v>
      </c>
    </row>
    <row r="3385" spans="1:21" ht="27.6" hidden="1" x14ac:dyDescent="0.3">
      <c r="A3385" s="80"/>
      <c r="B3385" s="30" t="s">
        <v>239</v>
      </c>
      <c r="C3385" s="39" t="s">
        <v>339</v>
      </c>
      <c r="D3385" s="21"/>
      <c r="E3385" s="131">
        <f t="shared" si="526"/>
        <v>0</v>
      </c>
      <c r="F3385" s="21"/>
      <c r="G3385" s="21"/>
      <c r="H3385" s="21"/>
      <c r="I3385" s="131">
        <f t="shared" si="527"/>
        <v>0</v>
      </c>
      <c r="J3385" s="21"/>
      <c r="K3385" s="21"/>
      <c r="L3385" s="21"/>
      <c r="M3385" s="131">
        <f t="shared" si="528"/>
        <v>0</v>
      </c>
      <c r="N3385" s="21"/>
      <c r="O3385" s="21"/>
      <c r="P3385" s="21"/>
      <c r="Q3385" s="55" t="e">
        <f t="shared" si="529"/>
        <v>#DIV/0!</v>
      </c>
      <c r="R3385" s="55" t="e">
        <f t="shared" si="530"/>
        <v>#DIV/0!</v>
      </c>
      <c r="S3385" s="55" t="e">
        <f t="shared" si="531"/>
        <v>#DIV/0!</v>
      </c>
      <c r="T3385" s="55" t="e">
        <f t="shared" si="532"/>
        <v>#DIV/0!</v>
      </c>
      <c r="U3385" s="33" t="e">
        <f>M3385/#REF!%</f>
        <v>#REF!</v>
      </c>
    </row>
    <row r="3386" spans="1:21" ht="82.8" hidden="1" x14ac:dyDescent="0.3">
      <c r="A3386" s="80"/>
      <c r="B3386" s="30" t="s">
        <v>240</v>
      </c>
      <c r="C3386" s="39" t="s">
        <v>340</v>
      </c>
      <c r="D3386" s="21"/>
      <c r="E3386" s="131">
        <f t="shared" si="526"/>
        <v>0</v>
      </c>
      <c r="F3386" s="21"/>
      <c r="G3386" s="21"/>
      <c r="H3386" s="21"/>
      <c r="I3386" s="131">
        <f t="shared" si="527"/>
        <v>0</v>
      </c>
      <c r="J3386" s="21"/>
      <c r="K3386" s="21"/>
      <c r="L3386" s="21"/>
      <c r="M3386" s="131">
        <f t="shared" si="528"/>
        <v>0</v>
      </c>
      <c r="N3386" s="21"/>
      <c r="O3386" s="21"/>
      <c r="P3386" s="21"/>
      <c r="Q3386" s="55" t="e">
        <f t="shared" si="529"/>
        <v>#DIV/0!</v>
      </c>
      <c r="R3386" s="55" t="e">
        <f t="shared" si="530"/>
        <v>#DIV/0!</v>
      </c>
      <c r="S3386" s="55" t="e">
        <f t="shared" si="531"/>
        <v>#DIV/0!</v>
      </c>
      <c r="T3386" s="55" t="e">
        <f t="shared" si="532"/>
        <v>#DIV/0!</v>
      </c>
      <c r="U3386" s="33" t="e">
        <f>M3386/#REF!%</f>
        <v>#REF!</v>
      </c>
    </row>
    <row r="3387" spans="1:21" ht="27.6" hidden="1" x14ac:dyDescent="0.3">
      <c r="A3387" s="80"/>
      <c r="B3387" s="30" t="s">
        <v>241</v>
      </c>
      <c r="C3387" s="39" t="s">
        <v>341</v>
      </c>
      <c r="D3387" s="21"/>
      <c r="E3387" s="131">
        <f t="shared" si="526"/>
        <v>0</v>
      </c>
      <c r="F3387" s="21"/>
      <c r="G3387" s="21"/>
      <c r="H3387" s="21"/>
      <c r="I3387" s="131">
        <f t="shared" si="527"/>
        <v>0</v>
      </c>
      <c r="J3387" s="21"/>
      <c r="K3387" s="21"/>
      <c r="L3387" s="21"/>
      <c r="M3387" s="131">
        <f t="shared" si="528"/>
        <v>0</v>
      </c>
      <c r="N3387" s="21"/>
      <c r="O3387" s="21"/>
      <c r="P3387" s="21"/>
      <c r="Q3387" s="55" t="e">
        <f t="shared" si="529"/>
        <v>#DIV/0!</v>
      </c>
      <c r="R3387" s="55" t="e">
        <f t="shared" si="530"/>
        <v>#DIV/0!</v>
      </c>
      <c r="S3387" s="55" t="e">
        <f t="shared" si="531"/>
        <v>#DIV/0!</v>
      </c>
      <c r="T3387" s="55" t="e">
        <f t="shared" si="532"/>
        <v>#DIV/0!</v>
      </c>
      <c r="U3387" s="33" t="e">
        <f>M3387/#REF!%</f>
        <v>#REF!</v>
      </c>
    </row>
    <row r="3388" spans="1:21" ht="27.6" hidden="1" x14ac:dyDescent="0.3">
      <c r="A3388" s="80"/>
      <c r="B3388" s="30" t="s">
        <v>242</v>
      </c>
      <c r="C3388" s="39" t="s">
        <v>342</v>
      </c>
      <c r="D3388" s="21"/>
      <c r="E3388" s="131">
        <f t="shared" si="526"/>
        <v>0</v>
      </c>
      <c r="F3388" s="21"/>
      <c r="G3388" s="21"/>
      <c r="H3388" s="21"/>
      <c r="I3388" s="131">
        <f t="shared" si="527"/>
        <v>0</v>
      </c>
      <c r="J3388" s="21"/>
      <c r="K3388" s="21"/>
      <c r="L3388" s="21"/>
      <c r="M3388" s="131">
        <f t="shared" si="528"/>
        <v>0</v>
      </c>
      <c r="N3388" s="21"/>
      <c r="O3388" s="21"/>
      <c r="P3388" s="21"/>
      <c r="Q3388" s="55" t="e">
        <f t="shared" si="529"/>
        <v>#DIV/0!</v>
      </c>
      <c r="R3388" s="55" t="e">
        <f t="shared" si="530"/>
        <v>#DIV/0!</v>
      </c>
      <c r="S3388" s="55" t="e">
        <f t="shared" si="531"/>
        <v>#DIV/0!</v>
      </c>
      <c r="T3388" s="55" t="e">
        <f t="shared" si="532"/>
        <v>#DIV/0!</v>
      </c>
      <c r="U3388" s="33" t="e">
        <f>M3388/#REF!%</f>
        <v>#REF!</v>
      </c>
    </row>
    <row r="3389" spans="1:21" ht="27.6" hidden="1" x14ac:dyDescent="0.3">
      <c r="A3389" s="80"/>
      <c r="B3389" s="30" t="s">
        <v>243</v>
      </c>
      <c r="C3389" s="39" t="s">
        <v>343</v>
      </c>
      <c r="D3389" s="21"/>
      <c r="E3389" s="131">
        <f t="shared" si="526"/>
        <v>0</v>
      </c>
      <c r="F3389" s="21"/>
      <c r="G3389" s="21"/>
      <c r="H3389" s="21"/>
      <c r="I3389" s="131">
        <f t="shared" si="527"/>
        <v>0</v>
      </c>
      <c r="J3389" s="21"/>
      <c r="K3389" s="21"/>
      <c r="L3389" s="21"/>
      <c r="M3389" s="131">
        <f t="shared" si="528"/>
        <v>0</v>
      </c>
      <c r="N3389" s="21"/>
      <c r="O3389" s="21"/>
      <c r="P3389" s="21"/>
      <c r="Q3389" s="55" t="e">
        <f t="shared" si="529"/>
        <v>#DIV/0!</v>
      </c>
      <c r="R3389" s="55" t="e">
        <f t="shared" si="530"/>
        <v>#DIV/0!</v>
      </c>
      <c r="S3389" s="55" t="e">
        <f t="shared" si="531"/>
        <v>#DIV/0!</v>
      </c>
      <c r="T3389" s="55" t="e">
        <f t="shared" si="532"/>
        <v>#DIV/0!</v>
      </c>
      <c r="U3389" s="33" t="e">
        <f>M3389/#REF!%</f>
        <v>#REF!</v>
      </c>
    </row>
    <row r="3390" spans="1:21" ht="27.6" hidden="1" x14ac:dyDescent="0.3">
      <c r="A3390" s="80"/>
      <c r="B3390" s="30" t="s">
        <v>244</v>
      </c>
      <c r="C3390" s="39" t="s">
        <v>344</v>
      </c>
      <c r="D3390" s="21"/>
      <c r="E3390" s="131">
        <f t="shared" si="526"/>
        <v>0</v>
      </c>
      <c r="F3390" s="21"/>
      <c r="G3390" s="21"/>
      <c r="H3390" s="21"/>
      <c r="I3390" s="131">
        <f t="shared" si="527"/>
        <v>0</v>
      </c>
      <c r="J3390" s="21"/>
      <c r="K3390" s="21"/>
      <c r="L3390" s="21"/>
      <c r="M3390" s="131">
        <f t="shared" si="528"/>
        <v>0</v>
      </c>
      <c r="N3390" s="21"/>
      <c r="O3390" s="21"/>
      <c r="P3390" s="21"/>
      <c r="Q3390" s="55" t="e">
        <f t="shared" si="529"/>
        <v>#DIV/0!</v>
      </c>
      <c r="R3390" s="55" t="e">
        <f t="shared" si="530"/>
        <v>#DIV/0!</v>
      </c>
      <c r="S3390" s="55" t="e">
        <f t="shared" si="531"/>
        <v>#DIV/0!</v>
      </c>
      <c r="T3390" s="55" t="e">
        <f t="shared" si="532"/>
        <v>#DIV/0!</v>
      </c>
      <c r="U3390" s="33" t="e">
        <f>M3390/#REF!%</f>
        <v>#REF!</v>
      </c>
    </row>
    <row r="3391" spans="1:21" ht="27.6" hidden="1" x14ac:dyDescent="0.3">
      <c r="A3391" s="80"/>
      <c r="B3391" s="30" t="s">
        <v>245</v>
      </c>
      <c r="C3391" s="39" t="s">
        <v>345</v>
      </c>
      <c r="D3391" s="21"/>
      <c r="E3391" s="131">
        <f t="shared" si="526"/>
        <v>0</v>
      </c>
      <c r="F3391" s="21"/>
      <c r="G3391" s="21"/>
      <c r="H3391" s="21"/>
      <c r="I3391" s="131">
        <f t="shared" si="527"/>
        <v>0</v>
      </c>
      <c r="J3391" s="21"/>
      <c r="K3391" s="21"/>
      <c r="L3391" s="21"/>
      <c r="M3391" s="131">
        <f t="shared" si="528"/>
        <v>0</v>
      </c>
      <c r="N3391" s="21"/>
      <c r="O3391" s="21"/>
      <c r="P3391" s="21"/>
      <c r="Q3391" s="55" t="e">
        <f t="shared" si="529"/>
        <v>#DIV/0!</v>
      </c>
      <c r="R3391" s="55" t="e">
        <f t="shared" si="530"/>
        <v>#DIV/0!</v>
      </c>
      <c r="S3391" s="55" t="e">
        <f t="shared" si="531"/>
        <v>#DIV/0!</v>
      </c>
      <c r="T3391" s="55" t="e">
        <f t="shared" si="532"/>
        <v>#DIV/0!</v>
      </c>
      <c r="U3391" s="33" t="e">
        <f>M3391/#REF!%</f>
        <v>#REF!</v>
      </c>
    </row>
    <row r="3392" spans="1:21" ht="69" hidden="1" x14ac:dyDescent="0.3">
      <c r="A3392" s="80"/>
      <c r="B3392" s="30" t="s">
        <v>246</v>
      </c>
      <c r="C3392" s="39" t="s">
        <v>346</v>
      </c>
      <c r="D3392" s="21"/>
      <c r="E3392" s="131">
        <f t="shared" si="526"/>
        <v>0</v>
      </c>
      <c r="F3392" s="21"/>
      <c r="G3392" s="21"/>
      <c r="H3392" s="21"/>
      <c r="I3392" s="131">
        <f t="shared" si="527"/>
        <v>0</v>
      </c>
      <c r="J3392" s="21"/>
      <c r="K3392" s="21"/>
      <c r="L3392" s="21"/>
      <c r="M3392" s="131">
        <f t="shared" si="528"/>
        <v>0</v>
      </c>
      <c r="N3392" s="21"/>
      <c r="O3392" s="21"/>
      <c r="P3392" s="21"/>
      <c r="Q3392" s="55" t="e">
        <f t="shared" si="529"/>
        <v>#DIV/0!</v>
      </c>
      <c r="R3392" s="55" t="e">
        <f t="shared" si="530"/>
        <v>#DIV/0!</v>
      </c>
      <c r="S3392" s="55" t="e">
        <f t="shared" si="531"/>
        <v>#DIV/0!</v>
      </c>
      <c r="T3392" s="55" t="e">
        <f t="shared" si="532"/>
        <v>#DIV/0!</v>
      </c>
      <c r="U3392" s="33" t="e">
        <f>M3392/#REF!%</f>
        <v>#REF!</v>
      </c>
    </row>
    <row r="3393" spans="1:21" ht="13.8" hidden="1" x14ac:dyDescent="0.3">
      <c r="A3393" s="80"/>
      <c r="B3393" s="30" t="s">
        <v>247</v>
      </c>
      <c r="C3393" s="37" t="s">
        <v>347</v>
      </c>
      <c r="D3393" s="21"/>
      <c r="E3393" s="131">
        <f t="shared" si="526"/>
        <v>0</v>
      </c>
      <c r="F3393" s="21"/>
      <c r="G3393" s="21"/>
      <c r="H3393" s="21"/>
      <c r="I3393" s="131">
        <f t="shared" si="527"/>
        <v>0</v>
      </c>
      <c r="J3393" s="21"/>
      <c r="K3393" s="21"/>
      <c r="L3393" s="21"/>
      <c r="M3393" s="131">
        <f t="shared" si="528"/>
        <v>0</v>
      </c>
      <c r="N3393" s="21"/>
      <c r="O3393" s="21"/>
      <c r="P3393" s="21"/>
      <c r="Q3393" s="55" t="e">
        <f t="shared" si="529"/>
        <v>#DIV/0!</v>
      </c>
      <c r="R3393" s="55" t="e">
        <f t="shared" si="530"/>
        <v>#DIV/0!</v>
      </c>
      <c r="S3393" s="55" t="e">
        <f t="shared" si="531"/>
        <v>#DIV/0!</v>
      </c>
      <c r="T3393" s="55" t="e">
        <f t="shared" si="532"/>
        <v>#DIV/0!</v>
      </c>
      <c r="U3393" s="33" t="e">
        <f>M3393/#REF!%</f>
        <v>#REF!</v>
      </c>
    </row>
    <row r="3394" spans="1:21" ht="13.8" hidden="1" x14ac:dyDescent="0.3">
      <c r="A3394" s="80"/>
      <c r="B3394" s="30" t="s">
        <v>251</v>
      </c>
      <c r="C3394" s="37" t="s">
        <v>348</v>
      </c>
      <c r="D3394" s="21"/>
      <c r="E3394" s="131">
        <f t="shared" si="526"/>
        <v>0</v>
      </c>
      <c r="F3394" s="21"/>
      <c r="G3394" s="21"/>
      <c r="H3394" s="21"/>
      <c r="I3394" s="131">
        <f t="shared" si="527"/>
        <v>0</v>
      </c>
      <c r="J3394" s="21"/>
      <c r="K3394" s="21"/>
      <c r="L3394" s="21"/>
      <c r="M3394" s="131">
        <f t="shared" si="528"/>
        <v>0</v>
      </c>
      <c r="N3394" s="21"/>
      <c r="O3394" s="21"/>
      <c r="P3394" s="21"/>
      <c r="Q3394" s="55" t="e">
        <f t="shared" si="529"/>
        <v>#DIV/0!</v>
      </c>
      <c r="R3394" s="55" t="e">
        <f t="shared" si="530"/>
        <v>#DIV/0!</v>
      </c>
      <c r="S3394" s="55" t="e">
        <f t="shared" si="531"/>
        <v>#DIV/0!</v>
      </c>
      <c r="T3394" s="55" t="e">
        <f t="shared" si="532"/>
        <v>#DIV/0!</v>
      </c>
      <c r="U3394" s="33" t="e">
        <f>M3394/#REF!%</f>
        <v>#REF!</v>
      </c>
    </row>
    <row r="3395" spans="1:21" ht="13.8" hidden="1" x14ac:dyDescent="0.3">
      <c r="A3395" s="80"/>
      <c r="B3395" s="30" t="s">
        <v>252</v>
      </c>
      <c r="C3395" s="38" t="s">
        <v>349</v>
      </c>
      <c r="D3395" s="21"/>
      <c r="E3395" s="131">
        <f t="shared" si="526"/>
        <v>0</v>
      </c>
      <c r="F3395" s="21"/>
      <c r="G3395" s="21"/>
      <c r="H3395" s="21"/>
      <c r="I3395" s="131">
        <f t="shared" si="527"/>
        <v>0</v>
      </c>
      <c r="J3395" s="21"/>
      <c r="K3395" s="21"/>
      <c r="L3395" s="21"/>
      <c r="M3395" s="131">
        <f t="shared" si="528"/>
        <v>0</v>
      </c>
      <c r="N3395" s="21"/>
      <c r="O3395" s="21"/>
      <c r="P3395" s="21"/>
      <c r="Q3395" s="55" t="e">
        <f t="shared" si="529"/>
        <v>#DIV/0!</v>
      </c>
      <c r="R3395" s="55" t="e">
        <f t="shared" si="530"/>
        <v>#DIV/0!</v>
      </c>
      <c r="S3395" s="55" t="e">
        <f t="shared" si="531"/>
        <v>#DIV/0!</v>
      </c>
      <c r="T3395" s="55" t="e">
        <f t="shared" si="532"/>
        <v>#DIV/0!</v>
      </c>
      <c r="U3395" s="33" t="e">
        <f>M3395/#REF!%</f>
        <v>#REF!</v>
      </c>
    </row>
    <row r="3396" spans="1:21" ht="27.6" hidden="1" x14ac:dyDescent="0.3">
      <c r="A3396" s="80"/>
      <c r="B3396" s="30" t="s">
        <v>253</v>
      </c>
      <c r="C3396" s="39" t="s">
        <v>350</v>
      </c>
      <c r="D3396" s="21"/>
      <c r="E3396" s="131">
        <f t="shared" si="526"/>
        <v>0</v>
      </c>
      <c r="F3396" s="21"/>
      <c r="G3396" s="21"/>
      <c r="H3396" s="21"/>
      <c r="I3396" s="131">
        <f t="shared" si="527"/>
        <v>0</v>
      </c>
      <c r="J3396" s="21"/>
      <c r="K3396" s="21"/>
      <c r="L3396" s="21"/>
      <c r="M3396" s="131">
        <f t="shared" si="528"/>
        <v>0</v>
      </c>
      <c r="N3396" s="21"/>
      <c r="O3396" s="21"/>
      <c r="P3396" s="21"/>
      <c r="Q3396" s="55" t="e">
        <f t="shared" si="529"/>
        <v>#DIV/0!</v>
      </c>
      <c r="R3396" s="55" t="e">
        <f t="shared" si="530"/>
        <v>#DIV/0!</v>
      </c>
      <c r="S3396" s="55" t="e">
        <f t="shared" si="531"/>
        <v>#DIV/0!</v>
      </c>
      <c r="T3396" s="55" t="e">
        <f t="shared" si="532"/>
        <v>#DIV/0!</v>
      </c>
      <c r="U3396" s="33" t="e">
        <f>M3396/#REF!%</f>
        <v>#REF!</v>
      </c>
    </row>
    <row r="3397" spans="1:21" ht="27.6" hidden="1" x14ac:dyDescent="0.3">
      <c r="A3397" s="80"/>
      <c r="B3397" s="30" t="s">
        <v>254</v>
      </c>
      <c r="C3397" s="39" t="s">
        <v>351</v>
      </c>
      <c r="D3397" s="21"/>
      <c r="E3397" s="131">
        <f t="shared" si="526"/>
        <v>0</v>
      </c>
      <c r="F3397" s="21"/>
      <c r="G3397" s="21"/>
      <c r="H3397" s="21"/>
      <c r="I3397" s="131">
        <f t="shared" si="527"/>
        <v>0</v>
      </c>
      <c r="J3397" s="21"/>
      <c r="K3397" s="21"/>
      <c r="L3397" s="21"/>
      <c r="M3397" s="131">
        <f t="shared" si="528"/>
        <v>0</v>
      </c>
      <c r="N3397" s="21"/>
      <c r="O3397" s="21"/>
      <c r="P3397" s="21"/>
      <c r="Q3397" s="55" t="e">
        <f t="shared" si="529"/>
        <v>#DIV/0!</v>
      </c>
      <c r="R3397" s="55" t="e">
        <f t="shared" si="530"/>
        <v>#DIV/0!</v>
      </c>
      <c r="S3397" s="55" t="e">
        <f t="shared" si="531"/>
        <v>#DIV/0!</v>
      </c>
      <c r="T3397" s="55" t="e">
        <f t="shared" si="532"/>
        <v>#DIV/0!</v>
      </c>
      <c r="U3397" s="33" t="e">
        <f>M3397/#REF!%</f>
        <v>#REF!</v>
      </c>
    </row>
    <row r="3398" spans="1:21" ht="13.8" hidden="1" x14ac:dyDescent="0.3">
      <c r="A3398" s="80"/>
      <c r="B3398" s="30" t="s">
        <v>255</v>
      </c>
      <c r="C3398" s="38" t="s">
        <v>352</v>
      </c>
      <c r="D3398" s="21"/>
      <c r="E3398" s="131">
        <f t="shared" si="526"/>
        <v>0</v>
      </c>
      <c r="F3398" s="21"/>
      <c r="G3398" s="21"/>
      <c r="H3398" s="21"/>
      <c r="I3398" s="131">
        <f t="shared" si="527"/>
        <v>0</v>
      </c>
      <c r="J3398" s="21"/>
      <c r="K3398" s="21"/>
      <c r="L3398" s="21"/>
      <c r="M3398" s="131">
        <f t="shared" si="528"/>
        <v>0</v>
      </c>
      <c r="N3398" s="21"/>
      <c r="O3398" s="21"/>
      <c r="P3398" s="21"/>
      <c r="Q3398" s="55" t="e">
        <f t="shared" si="529"/>
        <v>#DIV/0!</v>
      </c>
      <c r="R3398" s="55" t="e">
        <f t="shared" si="530"/>
        <v>#DIV/0!</v>
      </c>
      <c r="S3398" s="55" t="e">
        <f t="shared" si="531"/>
        <v>#DIV/0!</v>
      </c>
      <c r="T3398" s="55" t="e">
        <f t="shared" si="532"/>
        <v>#DIV/0!</v>
      </c>
      <c r="U3398" s="33" t="e">
        <f>M3398/#REF!%</f>
        <v>#REF!</v>
      </c>
    </row>
    <row r="3399" spans="1:21" ht="27.6" hidden="1" x14ac:dyDescent="0.3">
      <c r="A3399" s="80"/>
      <c r="B3399" s="30" t="s">
        <v>256</v>
      </c>
      <c r="C3399" s="39" t="s">
        <v>350</v>
      </c>
      <c r="D3399" s="21"/>
      <c r="E3399" s="131">
        <f t="shared" si="526"/>
        <v>0</v>
      </c>
      <c r="F3399" s="21"/>
      <c r="G3399" s="21"/>
      <c r="H3399" s="21"/>
      <c r="I3399" s="131">
        <f t="shared" si="527"/>
        <v>0</v>
      </c>
      <c r="J3399" s="21"/>
      <c r="K3399" s="21"/>
      <c r="L3399" s="21"/>
      <c r="M3399" s="131">
        <f t="shared" si="528"/>
        <v>0</v>
      </c>
      <c r="N3399" s="21"/>
      <c r="O3399" s="21"/>
      <c r="P3399" s="21"/>
      <c r="Q3399" s="55" t="e">
        <f t="shared" si="529"/>
        <v>#DIV/0!</v>
      </c>
      <c r="R3399" s="55" t="e">
        <f t="shared" si="530"/>
        <v>#DIV/0!</v>
      </c>
      <c r="S3399" s="55" t="e">
        <f t="shared" si="531"/>
        <v>#DIV/0!</v>
      </c>
      <c r="T3399" s="55" t="e">
        <f t="shared" si="532"/>
        <v>#DIV/0!</v>
      </c>
      <c r="U3399" s="33" t="e">
        <f>M3399/#REF!%</f>
        <v>#REF!</v>
      </c>
    </row>
    <row r="3400" spans="1:21" ht="27.6" hidden="1" x14ac:dyDescent="0.3">
      <c r="A3400" s="80"/>
      <c r="B3400" s="30" t="s">
        <v>257</v>
      </c>
      <c r="C3400" s="39" t="s">
        <v>351</v>
      </c>
      <c r="D3400" s="21"/>
      <c r="E3400" s="131">
        <f t="shared" si="526"/>
        <v>0</v>
      </c>
      <c r="F3400" s="21"/>
      <c r="G3400" s="21"/>
      <c r="H3400" s="21"/>
      <c r="I3400" s="131">
        <f t="shared" si="527"/>
        <v>0</v>
      </c>
      <c r="J3400" s="21"/>
      <c r="K3400" s="21"/>
      <c r="L3400" s="21"/>
      <c r="M3400" s="131">
        <f t="shared" si="528"/>
        <v>0</v>
      </c>
      <c r="N3400" s="21"/>
      <c r="O3400" s="21"/>
      <c r="P3400" s="21"/>
      <c r="Q3400" s="55" t="e">
        <f t="shared" si="529"/>
        <v>#DIV/0!</v>
      </c>
      <c r="R3400" s="55" t="e">
        <f t="shared" si="530"/>
        <v>#DIV/0!</v>
      </c>
      <c r="S3400" s="55" t="e">
        <f t="shared" si="531"/>
        <v>#DIV/0!</v>
      </c>
      <c r="T3400" s="55" t="e">
        <f t="shared" si="532"/>
        <v>#DIV/0!</v>
      </c>
      <c r="U3400" s="33" t="e">
        <f>M3400/#REF!%</f>
        <v>#REF!</v>
      </c>
    </row>
    <row r="3401" spans="1:21" ht="41.4" hidden="1" x14ac:dyDescent="0.3">
      <c r="A3401" s="80"/>
      <c r="B3401" s="30" t="s">
        <v>258</v>
      </c>
      <c r="C3401" s="38" t="s">
        <v>353</v>
      </c>
      <c r="D3401" s="21"/>
      <c r="E3401" s="131">
        <f t="shared" si="526"/>
        <v>0</v>
      </c>
      <c r="F3401" s="21"/>
      <c r="G3401" s="21"/>
      <c r="H3401" s="21"/>
      <c r="I3401" s="131">
        <f t="shared" si="527"/>
        <v>0</v>
      </c>
      <c r="J3401" s="21"/>
      <c r="K3401" s="21"/>
      <c r="L3401" s="21"/>
      <c r="M3401" s="131">
        <f t="shared" si="528"/>
        <v>0</v>
      </c>
      <c r="N3401" s="21"/>
      <c r="O3401" s="21"/>
      <c r="P3401" s="21"/>
      <c r="Q3401" s="55" t="e">
        <f t="shared" si="529"/>
        <v>#DIV/0!</v>
      </c>
      <c r="R3401" s="55" t="e">
        <f t="shared" si="530"/>
        <v>#DIV/0!</v>
      </c>
      <c r="S3401" s="55" t="e">
        <f t="shared" si="531"/>
        <v>#DIV/0!</v>
      </c>
      <c r="T3401" s="55" t="e">
        <f t="shared" si="532"/>
        <v>#DIV/0!</v>
      </c>
      <c r="U3401" s="33" t="e">
        <f>M3401/#REF!%</f>
        <v>#REF!</v>
      </c>
    </row>
    <row r="3402" spans="1:21" ht="27.6" hidden="1" x14ac:dyDescent="0.3">
      <c r="A3402" s="80"/>
      <c r="B3402" s="30" t="s">
        <v>259</v>
      </c>
      <c r="C3402" s="39" t="s">
        <v>350</v>
      </c>
      <c r="D3402" s="21"/>
      <c r="E3402" s="131">
        <f t="shared" si="526"/>
        <v>0</v>
      </c>
      <c r="F3402" s="21"/>
      <c r="G3402" s="21"/>
      <c r="H3402" s="21"/>
      <c r="I3402" s="131">
        <f t="shared" si="527"/>
        <v>0</v>
      </c>
      <c r="J3402" s="21"/>
      <c r="K3402" s="21"/>
      <c r="L3402" s="21"/>
      <c r="M3402" s="131">
        <f t="shared" si="528"/>
        <v>0</v>
      </c>
      <c r="N3402" s="21"/>
      <c r="O3402" s="21"/>
      <c r="P3402" s="21"/>
      <c r="Q3402" s="55" t="e">
        <f t="shared" si="529"/>
        <v>#DIV/0!</v>
      </c>
      <c r="R3402" s="55" t="e">
        <f t="shared" si="530"/>
        <v>#DIV/0!</v>
      </c>
      <c r="S3402" s="55" t="e">
        <f t="shared" si="531"/>
        <v>#DIV/0!</v>
      </c>
      <c r="T3402" s="55" t="e">
        <f t="shared" si="532"/>
        <v>#DIV/0!</v>
      </c>
      <c r="U3402" s="33" t="e">
        <f>M3402/#REF!%</f>
        <v>#REF!</v>
      </c>
    </row>
    <row r="3403" spans="1:21" ht="11.25" hidden="1" customHeight="1" x14ac:dyDescent="0.3">
      <c r="A3403" s="80"/>
      <c r="B3403" s="30" t="s">
        <v>260</v>
      </c>
      <c r="C3403" s="39" t="s">
        <v>351</v>
      </c>
      <c r="D3403" s="21"/>
      <c r="E3403" s="131">
        <f t="shared" si="526"/>
        <v>0</v>
      </c>
      <c r="F3403" s="21"/>
      <c r="G3403" s="21"/>
      <c r="H3403" s="21"/>
      <c r="I3403" s="131">
        <f t="shared" si="527"/>
        <v>0</v>
      </c>
      <c r="J3403" s="21"/>
      <c r="K3403" s="21"/>
      <c r="L3403" s="21"/>
      <c r="M3403" s="131">
        <f t="shared" si="528"/>
        <v>0</v>
      </c>
      <c r="N3403" s="21"/>
      <c r="O3403" s="21"/>
      <c r="P3403" s="21"/>
      <c r="Q3403" s="55" t="e">
        <f t="shared" si="529"/>
        <v>#DIV/0!</v>
      </c>
      <c r="R3403" s="55" t="e">
        <f t="shared" si="530"/>
        <v>#DIV/0!</v>
      </c>
      <c r="S3403" s="55" t="e">
        <f t="shared" si="531"/>
        <v>#DIV/0!</v>
      </c>
      <c r="T3403" s="55" t="e">
        <f t="shared" si="532"/>
        <v>#DIV/0!</v>
      </c>
      <c r="U3403" s="33" t="e">
        <f>M3403/#REF!%</f>
        <v>#REF!</v>
      </c>
    </row>
    <row r="3404" spans="1:21" ht="27.6" x14ac:dyDescent="0.3">
      <c r="A3404" s="80"/>
      <c r="B3404" s="30" t="s">
        <v>261</v>
      </c>
      <c r="C3404" s="37" t="s">
        <v>45</v>
      </c>
      <c r="D3404" s="21">
        <v>60</v>
      </c>
      <c r="E3404" s="131">
        <f t="shared" si="526"/>
        <v>60</v>
      </c>
      <c r="F3404" s="21">
        <v>60</v>
      </c>
      <c r="G3404" s="21"/>
      <c r="H3404" s="21"/>
      <c r="I3404" s="131">
        <f t="shared" si="527"/>
        <v>55</v>
      </c>
      <c r="J3404" s="21">
        <v>55</v>
      </c>
      <c r="K3404" s="21"/>
      <c r="L3404" s="21"/>
      <c r="M3404" s="131">
        <f t="shared" si="528"/>
        <v>54.9</v>
      </c>
      <c r="N3404" s="21">
        <v>54.9</v>
      </c>
      <c r="O3404" s="21"/>
      <c r="P3404" s="21"/>
      <c r="Q3404" s="55">
        <f t="shared" si="529"/>
        <v>99.818181818181813</v>
      </c>
      <c r="R3404" s="55">
        <f t="shared" si="530"/>
        <v>99.818181818181813</v>
      </c>
      <c r="S3404" s="55" t="e">
        <f t="shared" si="531"/>
        <v>#DIV/0!</v>
      </c>
      <c r="T3404" s="55" t="e">
        <f t="shared" si="532"/>
        <v>#DIV/0!</v>
      </c>
      <c r="U3404" s="33" t="e">
        <f>M3404/#REF!%</f>
        <v>#REF!</v>
      </c>
    </row>
    <row r="3405" spans="1:21" ht="28.5" hidden="1" customHeight="1" x14ac:dyDescent="0.3">
      <c r="A3405" s="80"/>
      <c r="B3405" s="30" t="s">
        <v>262</v>
      </c>
      <c r="C3405" s="38" t="s">
        <v>355</v>
      </c>
      <c r="D3405" s="21"/>
      <c r="E3405" s="131">
        <f t="shared" si="526"/>
        <v>0</v>
      </c>
      <c r="F3405" s="21"/>
      <c r="G3405" s="21"/>
      <c r="H3405" s="21"/>
      <c r="I3405" s="131">
        <f t="shared" si="527"/>
        <v>0</v>
      </c>
      <c r="J3405" s="21"/>
      <c r="K3405" s="21"/>
      <c r="L3405" s="21"/>
      <c r="M3405" s="131">
        <f t="shared" si="528"/>
        <v>0</v>
      </c>
      <c r="N3405" s="21"/>
      <c r="O3405" s="21"/>
      <c r="P3405" s="21"/>
      <c r="Q3405" s="55" t="e">
        <f t="shared" si="529"/>
        <v>#DIV/0!</v>
      </c>
      <c r="R3405" s="55" t="e">
        <f t="shared" si="530"/>
        <v>#DIV/0!</v>
      </c>
      <c r="S3405" s="55" t="e">
        <f t="shared" si="531"/>
        <v>#DIV/0!</v>
      </c>
      <c r="T3405" s="55" t="e">
        <f t="shared" si="532"/>
        <v>#DIV/0!</v>
      </c>
      <c r="U3405" s="33" t="e">
        <f>M3405/#REF!%</f>
        <v>#REF!</v>
      </c>
    </row>
    <row r="3406" spans="1:21" ht="28.5" hidden="1" customHeight="1" x14ac:dyDescent="0.3">
      <c r="A3406" s="80"/>
      <c r="B3406" s="30" t="s">
        <v>263</v>
      </c>
      <c r="C3406" s="38" t="s">
        <v>356</v>
      </c>
      <c r="D3406" s="21"/>
      <c r="E3406" s="131">
        <f t="shared" si="526"/>
        <v>0</v>
      </c>
      <c r="F3406" s="21"/>
      <c r="G3406" s="21"/>
      <c r="H3406" s="21"/>
      <c r="I3406" s="131">
        <f t="shared" si="527"/>
        <v>0</v>
      </c>
      <c r="J3406" s="21"/>
      <c r="K3406" s="21"/>
      <c r="L3406" s="21"/>
      <c r="M3406" s="131">
        <f t="shared" si="528"/>
        <v>0</v>
      </c>
      <c r="N3406" s="21"/>
      <c r="O3406" s="21"/>
      <c r="P3406" s="21"/>
      <c r="Q3406" s="55" t="e">
        <f t="shared" si="529"/>
        <v>#DIV/0!</v>
      </c>
      <c r="R3406" s="55" t="e">
        <f t="shared" si="530"/>
        <v>#DIV/0!</v>
      </c>
      <c r="S3406" s="55" t="e">
        <f t="shared" si="531"/>
        <v>#DIV/0!</v>
      </c>
      <c r="T3406" s="55" t="e">
        <f t="shared" si="532"/>
        <v>#DIV/0!</v>
      </c>
      <c r="U3406" s="33" t="e">
        <f>M3406/#REF!%</f>
        <v>#REF!</v>
      </c>
    </row>
    <row r="3407" spans="1:21" ht="27.6" hidden="1" x14ac:dyDescent="0.3">
      <c r="A3407" s="80"/>
      <c r="B3407" s="30" t="s">
        <v>264</v>
      </c>
      <c r="C3407" s="39" t="s">
        <v>357</v>
      </c>
      <c r="D3407" s="21"/>
      <c r="E3407" s="131">
        <f t="shared" si="526"/>
        <v>0</v>
      </c>
      <c r="F3407" s="21"/>
      <c r="G3407" s="21"/>
      <c r="H3407" s="21"/>
      <c r="I3407" s="131">
        <f t="shared" si="527"/>
        <v>0</v>
      </c>
      <c r="J3407" s="21"/>
      <c r="K3407" s="21"/>
      <c r="L3407" s="21"/>
      <c r="M3407" s="131">
        <f t="shared" si="528"/>
        <v>0</v>
      </c>
      <c r="N3407" s="21"/>
      <c r="O3407" s="21"/>
      <c r="P3407" s="21"/>
      <c r="Q3407" s="55" t="e">
        <f t="shared" si="529"/>
        <v>#DIV/0!</v>
      </c>
      <c r="R3407" s="55" t="e">
        <f t="shared" si="530"/>
        <v>#DIV/0!</v>
      </c>
      <c r="S3407" s="55" t="e">
        <f t="shared" si="531"/>
        <v>#DIV/0!</v>
      </c>
      <c r="T3407" s="55" t="e">
        <f t="shared" si="532"/>
        <v>#DIV/0!</v>
      </c>
      <c r="U3407" s="33" t="e">
        <f>M3407/#REF!%</f>
        <v>#REF!</v>
      </c>
    </row>
    <row r="3408" spans="1:21" ht="27.6" hidden="1" x14ac:dyDescent="0.3">
      <c r="A3408" s="80"/>
      <c r="B3408" s="30" t="s">
        <v>265</v>
      </c>
      <c r="C3408" s="39" t="s">
        <v>358</v>
      </c>
      <c r="D3408" s="21"/>
      <c r="E3408" s="131">
        <f t="shared" si="526"/>
        <v>0</v>
      </c>
      <c r="F3408" s="21"/>
      <c r="G3408" s="21"/>
      <c r="H3408" s="21"/>
      <c r="I3408" s="131">
        <f t="shared" si="527"/>
        <v>0</v>
      </c>
      <c r="J3408" s="21"/>
      <c r="K3408" s="21"/>
      <c r="L3408" s="21"/>
      <c r="M3408" s="131">
        <f t="shared" si="528"/>
        <v>0</v>
      </c>
      <c r="N3408" s="21"/>
      <c r="O3408" s="21"/>
      <c r="P3408" s="21"/>
      <c r="Q3408" s="55" t="e">
        <f t="shared" si="529"/>
        <v>#DIV/0!</v>
      </c>
      <c r="R3408" s="55" t="e">
        <f t="shared" si="530"/>
        <v>#DIV/0!</v>
      </c>
      <c r="S3408" s="55" t="e">
        <f t="shared" si="531"/>
        <v>#DIV/0!</v>
      </c>
      <c r="T3408" s="55" t="e">
        <f t="shared" si="532"/>
        <v>#DIV/0!</v>
      </c>
      <c r="U3408" s="33" t="e">
        <f>M3408/#REF!%</f>
        <v>#REF!</v>
      </c>
    </row>
    <row r="3409" spans="1:21" ht="27.6" hidden="1" x14ac:dyDescent="0.3">
      <c r="A3409" s="80"/>
      <c r="B3409" s="30" t="s">
        <v>145</v>
      </c>
      <c r="C3409" s="36" t="s">
        <v>359</v>
      </c>
      <c r="D3409" s="21"/>
      <c r="E3409" s="131">
        <f t="shared" si="526"/>
        <v>0</v>
      </c>
      <c r="F3409" s="21"/>
      <c r="G3409" s="21"/>
      <c r="H3409" s="21"/>
      <c r="I3409" s="131">
        <f t="shared" si="527"/>
        <v>0</v>
      </c>
      <c r="J3409" s="21"/>
      <c r="K3409" s="21"/>
      <c r="L3409" s="21"/>
      <c r="M3409" s="131">
        <f t="shared" si="528"/>
        <v>0</v>
      </c>
      <c r="N3409" s="21"/>
      <c r="O3409" s="21"/>
      <c r="P3409" s="21"/>
      <c r="Q3409" s="55" t="e">
        <f t="shared" si="529"/>
        <v>#DIV/0!</v>
      </c>
      <c r="R3409" s="55" t="e">
        <f t="shared" si="530"/>
        <v>#DIV/0!</v>
      </c>
      <c r="S3409" s="55" t="e">
        <f t="shared" si="531"/>
        <v>#DIV/0!</v>
      </c>
      <c r="T3409" s="55" t="e">
        <f t="shared" si="532"/>
        <v>#DIV/0!</v>
      </c>
      <c r="U3409" s="33" t="e">
        <f>M3409/#REF!%</f>
        <v>#REF!</v>
      </c>
    </row>
    <row r="3410" spans="1:21" ht="13.8" hidden="1" x14ac:dyDescent="0.3">
      <c r="A3410" s="80"/>
      <c r="B3410" s="30" t="s">
        <v>146</v>
      </c>
      <c r="C3410" s="42" t="s">
        <v>664</v>
      </c>
      <c r="D3410" s="21"/>
      <c r="E3410" s="131">
        <f t="shared" si="526"/>
        <v>0</v>
      </c>
      <c r="F3410" s="21"/>
      <c r="G3410" s="21"/>
      <c r="H3410" s="21"/>
      <c r="I3410" s="131">
        <f t="shared" si="527"/>
        <v>0</v>
      </c>
      <c r="J3410" s="21"/>
      <c r="K3410" s="21"/>
      <c r="L3410" s="21"/>
      <c r="M3410" s="131">
        <f t="shared" si="528"/>
        <v>0</v>
      </c>
      <c r="N3410" s="21"/>
      <c r="O3410" s="21"/>
      <c r="P3410" s="21"/>
      <c r="Q3410" s="55" t="e">
        <f t="shared" si="529"/>
        <v>#DIV/0!</v>
      </c>
      <c r="R3410" s="55" t="e">
        <f t="shared" si="530"/>
        <v>#DIV/0!</v>
      </c>
      <c r="S3410" s="55" t="e">
        <f t="shared" si="531"/>
        <v>#DIV/0!</v>
      </c>
      <c r="T3410" s="55" t="e">
        <f t="shared" si="532"/>
        <v>#DIV/0!</v>
      </c>
      <c r="U3410" s="33" t="e">
        <f>M3410/#REF!%</f>
        <v>#REF!</v>
      </c>
    </row>
    <row r="3411" spans="1:21" ht="27.6" hidden="1" x14ac:dyDescent="0.3">
      <c r="A3411" s="80"/>
      <c r="B3411" s="30" t="s">
        <v>266</v>
      </c>
      <c r="C3411" s="38" t="s">
        <v>360</v>
      </c>
      <c r="D3411" s="21"/>
      <c r="E3411" s="131">
        <f t="shared" si="526"/>
        <v>0</v>
      </c>
      <c r="F3411" s="21"/>
      <c r="G3411" s="21"/>
      <c r="H3411" s="21"/>
      <c r="I3411" s="131">
        <f t="shared" si="527"/>
        <v>0</v>
      </c>
      <c r="J3411" s="21"/>
      <c r="K3411" s="21"/>
      <c r="L3411" s="21"/>
      <c r="M3411" s="131">
        <f t="shared" si="528"/>
        <v>0</v>
      </c>
      <c r="N3411" s="21"/>
      <c r="O3411" s="21"/>
      <c r="P3411" s="21"/>
      <c r="Q3411" s="55" t="e">
        <f t="shared" si="529"/>
        <v>#DIV/0!</v>
      </c>
      <c r="R3411" s="55" t="e">
        <f t="shared" si="530"/>
        <v>#DIV/0!</v>
      </c>
      <c r="S3411" s="55" t="e">
        <f t="shared" si="531"/>
        <v>#DIV/0!</v>
      </c>
      <c r="T3411" s="55" t="e">
        <f t="shared" si="532"/>
        <v>#DIV/0!</v>
      </c>
      <c r="U3411" s="33" t="e">
        <f>M3411/#REF!%</f>
        <v>#REF!</v>
      </c>
    </row>
    <row r="3412" spans="1:21" ht="27.6" hidden="1" x14ac:dyDescent="0.3">
      <c r="A3412" s="80"/>
      <c r="B3412" s="30" t="s">
        <v>267</v>
      </c>
      <c r="C3412" s="39" t="s">
        <v>361</v>
      </c>
      <c r="D3412" s="21"/>
      <c r="E3412" s="131">
        <f t="shared" si="526"/>
        <v>0</v>
      </c>
      <c r="F3412" s="21"/>
      <c r="G3412" s="21"/>
      <c r="H3412" s="21"/>
      <c r="I3412" s="131">
        <f t="shared" si="527"/>
        <v>0</v>
      </c>
      <c r="J3412" s="21"/>
      <c r="K3412" s="21"/>
      <c r="L3412" s="21"/>
      <c r="M3412" s="131">
        <f t="shared" si="528"/>
        <v>0</v>
      </c>
      <c r="N3412" s="21"/>
      <c r="O3412" s="21"/>
      <c r="P3412" s="21"/>
      <c r="Q3412" s="55" t="e">
        <f t="shared" si="529"/>
        <v>#DIV/0!</v>
      </c>
      <c r="R3412" s="55" t="e">
        <f t="shared" si="530"/>
        <v>#DIV/0!</v>
      </c>
      <c r="S3412" s="55" t="e">
        <f t="shared" si="531"/>
        <v>#DIV/0!</v>
      </c>
      <c r="T3412" s="55" t="e">
        <f t="shared" si="532"/>
        <v>#DIV/0!</v>
      </c>
      <c r="U3412" s="33" t="e">
        <f>M3412/#REF!%</f>
        <v>#REF!</v>
      </c>
    </row>
    <row r="3413" spans="1:21" ht="27.6" hidden="1" x14ac:dyDescent="0.3">
      <c r="A3413" s="80"/>
      <c r="B3413" s="30" t="s">
        <v>268</v>
      </c>
      <c r="C3413" s="39" t="s">
        <v>362</v>
      </c>
      <c r="D3413" s="21"/>
      <c r="E3413" s="131">
        <f t="shared" si="526"/>
        <v>0</v>
      </c>
      <c r="F3413" s="21"/>
      <c r="G3413" s="21"/>
      <c r="H3413" s="21"/>
      <c r="I3413" s="131">
        <f t="shared" si="527"/>
        <v>0</v>
      </c>
      <c r="J3413" s="21"/>
      <c r="K3413" s="21"/>
      <c r="L3413" s="21"/>
      <c r="M3413" s="131">
        <f t="shared" si="528"/>
        <v>0</v>
      </c>
      <c r="N3413" s="21"/>
      <c r="O3413" s="21"/>
      <c r="P3413" s="21"/>
      <c r="Q3413" s="55" t="e">
        <f t="shared" si="529"/>
        <v>#DIV/0!</v>
      </c>
      <c r="R3413" s="55" t="e">
        <f t="shared" si="530"/>
        <v>#DIV/0!</v>
      </c>
      <c r="S3413" s="55" t="e">
        <f t="shared" si="531"/>
        <v>#DIV/0!</v>
      </c>
      <c r="T3413" s="55" t="e">
        <f t="shared" si="532"/>
        <v>#DIV/0!</v>
      </c>
      <c r="U3413" s="33" t="e">
        <f>M3413/#REF!%</f>
        <v>#REF!</v>
      </c>
    </row>
    <row r="3414" spans="1:21" ht="27.6" hidden="1" x14ac:dyDescent="0.3">
      <c r="A3414" s="80"/>
      <c r="B3414" s="30" t="s">
        <v>269</v>
      </c>
      <c r="C3414" s="39" t="s">
        <v>363</v>
      </c>
      <c r="D3414" s="21"/>
      <c r="E3414" s="131">
        <f t="shared" si="526"/>
        <v>0</v>
      </c>
      <c r="F3414" s="21"/>
      <c r="G3414" s="21"/>
      <c r="H3414" s="21"/>
      <c r="I3414" s="131">
        <f t="shared" si="527"/>
        <v>0</v>
      </c>
      <c r="J3414" s="21"/>
      <c r="K3414" s="21"/>
      <c r="L3414" s="21"/>
      <c r="M3414" s="131">
        <f t="shared" si="528"/>
        <v>0</v>
      </c>
      <c r="N3414" s="21"/>
      <c r="O3414" s="21"/>
      <c r="P3414" s="21"/>
      <c r="Q3414" s="55" t="e">
        <f t="shared" si="529"/>
        <v>#DIV/0!</v>
      </c>
      <c r="R3414" s="55" t="e">
        <f t="shared" si="530"/>
        <v>#DIV/0!</v>
      </c>
      <c r="S3414" s="55" t="e">
        <f t="shared" si="531"/>
        <v>#DIV/0!</v>
      </c>
      <c r="T3414" s="55" t="e">
        <f t="shared" si="532"/>
        <v>#DIV/0!</v>
      </c>
      <c r="U3414" s="33" t="e">
        <f>M3414/#REF!%</f>
        <v>#REF!</v>
      </c>
    </row>
    <row r="3415" spans="1:21" ht="27.6" hidden="1" x14ac:dyDescent="0.3">
      <c r="A3415" s="80"/>
      <c r="B3415" s="30" t="s">
        <v>270</v>
      </c>
      <c r="C3415" s="39" t="s">
        <v>364</v>
      </c>
      <c r="D3415" s="21"/>
      <c r="E3415" s="131">
        <f t="shared" si="526"/>
        <v>0</v>
      </c>
      <c r="F3415" s="21"/>
      <c r="G3415" s="21"/>
      <c r="H3415" s="21"/>
      <c r="I3415" s="131">
        <f t="shared" si="527"/>
        <v>0</v>
      </c>
      <c r="J3415" s="21"/>
      <c r="K3415" s="21"/>
      <c r="L3415" s="21"/>
      <c r="M3415" s="131">
        <f t="shared" si="528"/>
        <v>0</v>
      </c>
      <c r="N3415" s="21"/>
      <c r="O3415" s="21"/>
      <c r="P3415" s="21"/>
      <c r="Q3415" s="55" t="e">
        <f t="shared" si="529"/>
        <v>#DIV/0!</v>
      </c>
      <c r="R3415" s="55" t="e">
        <f t="shared" si="530"/>
        <v>#DIV/0!</v>
      </c>
      <c r="S3415" s="55" t="e">
        <f t="shared" si="531"/>
        <v>#DIV/0!</v>
      </c>
      <c r="T3415" s="55" t="e">
        <f t="shared" si="532"/>
        <v>#DIV/0!</v>
      </c>
      <c r="U3415" s="33" t="e">
        <f>M3415/#REF!%</f>
        <v>#REF!</v>
      </c>
    </row>
    <row r="3416" spans="1:21" ht="41.4" hidden="1" x14ac:dyDescent="0.3">
      <c r="A3416" s="80"/>
      <c r="B3416" s="30" t="s">
        <v>271</v>
      </c>
      <c r="C3416" s="39" t="s">
        <v>365</v>
      </c>
      <c r="D3416" s="21"/>
      <c r="E3416" s="131">
        <f t="shared" si="526"/>
        <v>0</v>
      </c>
      <c r="F3416" s="21"/>
      <c r="G3416" s="21"/>
      <c r="H3416" s="21"/>
      <c r="I3416" s="131">
        <f t="shared" si="527"/>
        <v>0</v>
      </c>
      <c r="J3416" s="21"/>
      <c r="K3416" s="21"/>
      <c r="L3416" s="21"/>
      <c r="M3416" s="131">
        <f t="shared" si="528"/>
        <v>0</v>
      </c>
      <c r="N3416" s="21"/>
      <c r="O3416" s="21"/>
      <c r="P3416" s="21"/>
      <c r="Q3416" s="55" t="e">
        <f t="shared" si="529"/>
        <v>#DIV/0!</v>
      </c>
      <c r="R3416" s="55" t="e">
        <f t="shared" si="530"/>
        <v>#DIV/0!</v>
      </c>
      <c r="S3416" s="55" t="e">
        <f t="shared" si="531"/>
        <v>#DIV/0!</v>
      </c>
      <c r="T3416" s="55" t="e">
        <f t="shared" si="532"/>
        <v>#DIV/0!</v>
      </c>
      <c r="U3416" s="33" t="e">
        <f>M3416/#REF!%</f>
        <v>#REF!</v>
      </c>
    </row>
    <row r="3417" spans="1:21" ht="27.6" hidden="1" x14ac:dyDescent="0.3">
      <c r="A3417" s="80"/>
      <c r="B3417" s="30" t="s">
        <v>272</v>
      </c>
      <c r="C3417" s="39" t="s">
        <v>366</v>
      </c>
      <c r="D3417" s="21"/>
      <c r="E3417" s="131">
        <f t="shared" si="526"/>
        <v>0</v>
      </c>
      <c r="F3417" s="21"/>
      <c r="G3417" s="21"/>
      <c r="H3417" s="21"/>
      <c r="I3417" s="131">
        <f t="shared" si="527"/>
        <v>0</v>
      </c>
      <c r="J3417" s="21"/>
      <c r="K3417" s="21"/>
      <c r="L3417" s="21"/>
      <c r="M3417" s="131">
        <f t="shared" si="528"/>
        <v>0</v>
      </c>
      <c r="N3417" s="21"/>
      <c r="O3417" s="21"/>
      <c r="P3417" s="21"/>
      <c r="Q3417" s="55" t="e">
        <f t="shared" si="529"/>
        <v>#DIV/0!</v>
      </c>
      <c r="R3417" s="55" t="e">
        <f t="shared" si="530"/>
        <v>#DIV/0!</v>
      </c>
      <c r="S3417" s="55" t="e">
        <f t="shared" si="531"/>
        <v>#DIV/0!</v>
      </c>
      <c r="T3417" s="55" t="e">
        <f t="shared" si="532"/>
        <v>#DIV/0!</v>
      </c>
      <c r="U3417" s="33" t="e">
        <f>M3417/#REF!%</f>
        <v>#REF!</v>
      </c>
    </row>
    <row r="3418" spans="1:21" ht="27.6" hidden="1" x14ac:dyDescent="0.3">
      <c r="A3418" s="80"/>
      <c r="B3418" s="30" t="s">
        <v>273</v>
      </c>
      <c r="C3418" s="39" t="s">
        <v>367</v>
      </c>
      <c r="D3418" s="21"/>
      <c r="E3418" s="131">
        <f t="shared" si="526"/>
        <v>0</v>
      </c>
      <c r="F3418" s="21"/>
      <c r="G3418" s="21"/>
      <c r="H3418" s="21"/>
      <c r="I3418" s="131">
        <f t="shared" si="527"/>
        <v>0</v>
      </c>
      <c r="J3418" s="21"/>
      <c r="K3418" s="21"/>
      <c r="L3418" s="21"/>
      <c r="M3418" s="131">
        <f t="shared" si="528"/>
        <v>0</v>
      </c>
      <c r="N3418" s="21"/>
      <c r="O3418" s="21"/>
      <c r="P3418" s="21"/>
      <c r="Q3418" s="55" t="e">
        <f t="shared" si="529"/>
        <v>#DIV/0!</v>
      </c>
      <c r="R3418" s="55" t="e">
        <f t="shared" si="530"/>
        <v>#DIV/0!</v>
      </c>
      <c r="S3418" s="55" t="e">
        <f t="shared" si="531"/>
        <v>#DIV/0!</v>
      </c>
      <c r="T3418" s="55" t="e">
        <f t="shared" si="532"/>
        <v>#DIV/0!</v>
      </c>
      <c r="U3418" s="33" t="e">
        <f>M3418/#REF!%</f>
        <v>#REF!</v>
      </c>
    </row>
    <row r="3419" spans="1:21" ht="41.4" hidden="1" x14ac:dyDescent="0.3">
      <c r="A3419" s="80"/>
      <c r="B3419" s="30" t="s">
        <v>274</v>
      </c>
      <c r="C3419" s="39" t="s">
        <v>368</v>
      </c>
      <c r="D3419" s="21"/>
      <c r="E3419" s="131">
        <f t="shared" si="526"/>
        <v>0</v>
      </c>
      <c r="F3419" s="21"/>
      <c r="G3419" s="21"/>
      <c r="H3419" s="21"/>
      <c r="I3419" s="131">
        <f t="shared" si="527"/>
        <v>0</v>
      </c>
      <c r="J3419" s="21"/>
      <c r="K3419" s="21"/>
      <c r="L3419" s="21"/>
      <c r="M3419" s="131">
        <f t="shared" si="528"/>
        <v>0</v>
      </c>
      <c r="N3419" s="21"/>
      <c r="O3419" s="21"/>
      <c r="P3419" s="21"/>
      <c r="Q3419" s="55" t="e">
        <f t="shared" si="529"/>
        <v>#DIV/0!</v>
      </c>
      <c r="R3419" s="55" t="e">
        <f t="shared" si="530"/>
        <v>#DIV/0!</v>
      </c>
      <c r="S3419" s="55" t="e">
        <f t="shared" si="531"/>
        <v>#DIV/0!</v>
      </c>
      <c r="T3419" s="55" t="e">
        <f t="shared" si="532"/>
        <v>#DIV/0!</v>
      </c>
      <c r="U3419" s="33" t="e">
        <f>M3419/#REF!%</f>
        <v>#REF!</v>
      </c>
    </row>
    <row r="3420" spans="1:21" ht="27.6" hidden="1" x14ac:dyDescent="0.3">
      <c r="A3420" s="80"/>
      <c r="B3420" s="30" t="s">
        <v>275</v>
      </c>
      <c r="C3420" s="38" t="s">
        <v>369</v>
      </c>
      <c r="D3420" s="21"/>
      <c r="E3420" s="131">
        <f t="shared" si="526"/>
        <v>0</v>
      </c>
      <c r="F3420" s="21"/>
      <c r="G3420" s="21"/>
      <c r="H3420" s="21"/>
      <c r="I3420" s="131">
        <f t="shared" si="527"/>
        <v>0</v>
      </c>
      <c r="J3420" s="21"/>
      <c r="K3420" s="21"/>
      <c r="L3420" s="21"/>
      <c r="M3420" s="131">
        <f t="shared" si="528"/>
        <v>0</v>
      </c>
      <c r="N3420" s="21"/>
      <c r="O3420" s="21"/>
      <c r="P3420" s="21"/>
      <c r="Q3420" s="55" t="e">
        <f t="shared" si="529"/>
        <v>#DIV/0!</v>
      </c>
      <c r="R3420" s="55" t="e">
        <f t="shared" si="530"/>
        <v>#DIV/0!</v>
      </c>
      <c r="S3420" s="55" t="e">
        <f t="shared" si="531"/>
        <v>#DIV/0!</v>
      </c>
      <c r="T3420" s="55" t="e">
        <f t="shared" si="532"/>
        <v>#DIV/0!</v>
      </c>
      <c r="U3420" s="33" t="e">
        <f>M3420/#REF!%</f>
        <v>#REF!</v>
      </c>
    </row>
    <row r="3421" spans="1:21" ht="27.6" hidden="1" x14ac:dyDescent="0.3">
      <c r="A3421" s="80"/>
      <c r="B3421" s="30" t="s">
        <v>276</v>
      </c>
      <c r="C3421" s="39" t="s">
        <v>370</v>
      </c>
      <c r="D3421" s="21"/>
      <c r="E3421" s="131">
        <f t="shared" si="526"/>
        <v>0</v>
      </c>
      <c r="F3421" s="21"/>
      <c r="G3421" s="21"/>
      <c r="H3421" s="21"/>
      <c r="I3421" s="131">
        <f t="shared" si="527"/>
        <v>0</v>
      </c>
      <c r="J3421" s="21"/>
      <c r="K3421" s="21"/>
      <c r="L3421" s="21"/>
      <c r="M3421" s="131">
        <f t="shared" si="528"/>
        <v>0</v>
      </c>
      <c r="N3421" s="21"/>
      <c r="O3421" s="21"/>
      <c r="P3421" s="21"/>
      <c r="Q3421" s="55" t="e">
        <f t="shared" si="529"/>
        <v>#DIV/0!</v>
      </c>
      <c r="R3421" s="55" t="e">
        <f t="shared" si="530"/>
        <v>#DIV/0!</v>
      </c>
      <c r="S3421" s="55" t="e">
        <f t="shared" si="531"/>
        <v>#DIV/0!</v>
      </c>
      <c r="T3421" s="55" t="e">
        <f t="shared" si="532"/>
        <v>#DIV/0!</v>
      </c>
      <c r="U3421" s="33" t="e">
        <f>M3421/#REF!%</f>
        <v>#REF!</v>
      </c>
    </row>
    <row r="3422" spans="1:21" ht="34.5" customHeight="1" x14ac:dyDescent="0.3">
      <c r="A3422" s="81" t="s">
        <v>839</v>
      </c>
      <c r="B3422" s="30"/>
      <c r="C3422" s="125" t="s">
        <v>1006</v>
      </c>
      <c r="D3422" s="21">
        <f>D3423</f>
        <v>20</v>
      </c>
      <c r="E3422" s="131">
        <f t="shared" si="526"/>
        <v>20</v>
      </c>
      <c r="F3422" s="21">
        <f>F3423</f>
        <v>20</v>
      </c>
      <c r="G3422" s="21">
        <f>G3423</f>
        <v>0</v>
      </c>
      <c r="H3422" s="21">
        <f>H3423</f>
        <v>0</v>
      </c>
      <c r="I3422" s="131">
        <f t="shared" si="527"/>
        <v>10</v>
      </c>
      <c r="J3422" s="21">
        <f>J3423</f>
        <v>10</v>
      </c>
      <c r="K3422" s="21">
        <f>K3423</f>
        <v>0</v>
      </c>
      <c r="L3422" s="21">
        <f>L3423</f>
        <v>0</v>
      </c>
      <c r="M3422" s="131">
        <f t="shared" si="528"/>
        <v>5.2166100000000002</v>
      </c>
      <c r="N3422" s="21">
        <f>N3423</f>
        <v>5.2166100000000002</v>
      </c>
      <c r="O3422" s="21">
        <f>O3423</f>
        <v>0</v>
      </c>
      <c r="P3422" s="21">
        <f>P3423</f>
        <v>0</v>
      </c>
      <c r="Q3422" s="55">
        <f t="shared" si="529"/>
        <v>52.166100000000007</v>
      </c>
      <c r="R3422" s="55">
        <f t="shared" si="530"/>
        <v>52.166100000000007</v>
      </c>
      <c r="S3422" s="55" t="e">
        <f t="shared" si="531"/>
        <v>#DIV/0!</v>
      </c>
      <c r="T3422" s="55" t="e">
        <f t="shared" si="532"/>
        <v>#DIV/0!</v>
      </c>
      <c r="U3422" s="33" t="e">
        <f>M3422/#REF!%</f>
        <v>#REF!</v>
      </c>
    </row>
    <row r="3423" spans="1:21" ht="13.8" x14ac:dyDescent="0.3">
      <c r="A3423" s="80"/>
      <c r="B3423" s="30" t="s">
        <v>61</v>
      </c>
      <c r="C3423" s="36" t="s">
        <v>7</v>
      </c>
      <c r="D3423" s="21">
        <f>D3429</f>
        <v>20</v>
      </c>
      <c r="E3423" s="131">
        <f t="shared" si="526"/>
        <v>20</v>
      </c>
      <c r="F3423" s="21">
        <f>F3429</f>
        <v>20</v>
      </c>
      <c r="G3423" s="21">
        <f>G3429</f>
        <v>0</v>
      </c>
      <c r="H3423" s="21">
        <f>H3429</f>
        <v>0</v>
      </c>
      <c r="I3423" s="131">
        <f t="shared" si="527"/>
        <v>10</v>
      </c>
      <c r="J3423" s="21">
        <f>J3429</f>
        <v>10</v>
      </c>
      <c r="K3423" s="21">
        <f>K3429</f>
        <v>0</v>
      </c>
      <c r="L3423" s="21">
        <f>L3429</f>
        <v>0</v>
      </c>
      <c r="M3423" s="131">
        <f t="shared" si="528"/>
        <v>5.2166100000000002</v>
      </c>
      <c r="N3423" s="21">
        <f>N3429</f>
        <v>5.2166100000000002</v>
      </c>
      <c r="O3423" s="21">
        <f>O3429</f>
        <v>0</v>
      </c>
      <c r="P3423" s="21">
        <f>P3429</f>
        <v>0</v>
      </c>
      <c r="Q3423" s="55">
        <f t="shared" si="529"/>
        <v>52.166100000000007</v>
      </c>
      <c r="R3423" s="55">
        <f t="shared" si="530"/>
        <v>52.166100000000007</v>
      </c>
      <c r="S3423" s="55" t="e">
        <f t="shared" si="531"/>
        <v>#DIV/0!</v>
      </c>
      <c r="T3423" s="55" t="e">
        <f t="shared" si="532"/>
        <v>#DIV/0!</v>
      </c>
      <c r="U3423" s="33" t="e">
        <f>M3423/#REF!%</f>
        <v>#REF!</v>
      </c>
    </row>
    <row r="3424" spans="1:21" ht="13.8" hidden="1" x14ac:dyDescent="0.3">
      <c r="A3424" s="80"/>
      <c r="B3424" s="30" t="s">
        <v>197</v>
      </c>
      <c r="C3424" s="37" t="s">
        <v>171</v>
      </c>
      <c r="D3424" s="21"/>
      <c r="E3424" s="131">
        <f t="shared" si="526"/>
        <v>0</v>
      </c>
      <c r="F3424" s="21"/>
      <c r="G3424" s="21"/>
      <c r="H3424" s="21"/>
      <c r="I3424" s="131">
        <f t="shared" si="527"/>
        <v>0</v>
      </c>
      <c r="J3424" s="21"/>
      <c r="K3424" s="21"/>
      <c r="L3424" s="21"/>
      <c r="M3424" s="131">
        <f t="shared" si="528"/>
        <v>0</v>
      </c>
      <c r="N3424" s="21"/>
      <c r="O3424" s="21"/>
      <c r="P3424" s="21"/>
      <c r="Q3424" s="55" t="e">
        <f t="shared" si="529"/>
        <v>#DIV/0!</v>
      </c>
      <c r="R3424" s="55" t="e">
        <f t="shared" si="530"/>
        <v>#DIV/0!</v>
      </c>
      <c r="S3424" s="55" t="e">
        <f t="shared" si="531"/>
        <v>#DIV/0!</v>
      </c>
      <c r="T3424" s="55" t="e">
        <f t="shared" si="532"/>
        <v>#DIV/0!</v>
      </c>
      <c r="U3424" s="33" t="e">
        <f>M3424/#REF!%</f>
        <v>#REF!</v>
      </c>
    </row>
    <row r="3425" spans="1:21" ht="13.8" hidden="1" x14ac:dyDescent="0.3">
      <c r="A3425" s="80"/>
      <c r="B3425" s="30" t="s">
        <v>198</v>
      </c>
      <c r="C3425" s="38" t="s">
        <v>172</v>
      </c>
      <c r="D3425" s="21"/>
      <c r="E3425" s="131">
        <f t="shared" si="526"/>
        <v>0</v>
      </c>
      <c r="F3425" s="21"/>
      <c r="G3425" s="21"/>
      <c r="H3425" s="21"/>
      <c r="I3425" s="131">
        <f t="shared" si="527"/>
        <v>0</v>
      </c>
      <c r="J3425" s="21"/>
      <c r="K3425" s="21"/>
      <c r="L3425" s="21"/>
      <c r="M3425" s="131">
        <f t="shared" si="528"/>
        <v>0</v>
      </c>
      <c r="N3425" s="21"/>
      <c r="O3425" s="21"/>
      <c r="P3425" s="21"/>
      <c r="Q3425" s="55" t="e">
        <f t="shared" si="529"/>
        <v>#DIV/0!</v>
      </c>
      <c r="R3425" s="55" t="e">
        <f t="shared" si="530"/>
        <v>#DIV/0!</v>
      </c>
      <c r="S3425" s="55" t="e">
        <f t="shared" si="531"/>
        <v>#DIV/0!</v>
      </c>
      <c r="T3425" s="55" t="e">
        <f t="shared" si="532"/>
        <v>#DIV/0!</v>
      </c>
      <c r="U3425" s="33" t="e">
        <f>M3425/#REF!%</f>
        <v>#REF!</v>
      </c>
    </row>
    <row r="3426" spans="1:21" ht="27.6" hidden="1" x14ac:dyDescent="0.3">
      <c r="A3426" s="80"/>
      <c r="B3426" s="30" t="s">
        <v>199</v>
      </c>
      <c r="C3426" s="39" t="s">
        <v>173</v>
      </c>
      <c r="D3426" s="21"/>
      <c r="E3426" s="131">
        <f t="shared" si="526"/>
        <v>0</v>
      </c>
      <c r="F3426" s="21"/>
      <c r="G3426" s="21"/>
      <c r="H3426" s="21"/>
      <c r="I3426" s="131">
        <f t="shared" si="527"/>
        <v>0</v>
      </c>
      <c r="J3426" s="21"/>
      <c r="K3426" s="21"/>
      <c r="L3426" s="21"/>
      <c r="M3426" s="131">
        <f t="shared" si="528"/>
        <v>0</v>
      </c>
      <c r="N3426" s="21"/>
      <c r="O3426" s="21"/>
      <c r="P3426" s="21"/>
      <c r="Q3426" s="55" t="e">
        <f t="shared" si="529"/>
        <v>#DIV/0!</v>
      </c>
      <c r="R3426" s="55" t="e">
        <f t="shared" si="530"/>
        <v>#DIV/0!</v>
      </c>
      <c r="S3426" s="55" t="e">
        <f t="shared" si="531"/>
        <v>#DIV/0!</v>
      </c>
      <c r="T3426" s="55" t="e">
        <f t="shared" si="532"/>
        <v>#DIV/0!</v>
      </c>
      <c r="U3426" s="33" t="e">
        <f>M3426/#REF!%</f>
        <v>#REF!</v>
      </c>
    </row>
    <row r="3427" spans="1:21" ht="27.6" hidden="1" x14ac:dyDescent="0.3">
      <c r="A3427" s="80"/>
      <c r="B3427" s="30" t="s">
        <v>200</v>
      </c>
      <c r="C3427" s="39" t="s">
        <v>174</v>
      </c>
      <c r="D3427" s="21"/>
      <c r="E3427" s="131">
        <f t="shared" si="526"/>
        <v>0</v>
      </c>
      <c r="F3427" s="21"/>
      <c r="G3427" s="21"/>
      <c r="H3427" s="21"/>
      <c r="I3427" s="131">
        <f t="shared" si="527"/>
        <v>0</v>
      </c>
      <c r="J3427" s="21"/>
      <c r="K3427" s="21"/>
      <c r="L3427" s="21"/>
      <c r="M3427" s="131">
        <f t="shared" si="528"/>
        <v>0</v>
      </c>
      <c r="N3427" s="21"/>
      <c r="O3427" s="21"/>
      <c r="P3427" s="21"/>
      <c r="Q3427" s="55" t="e">
        <f t="shared" si="529"/>
        <v>#DIV/0!</v>
      </c>
      <c r="R3427" s="55" t="e">
        <f t="shared" si="530"/>
        <v>#DIV/0!</v>
      </c>
      <c r="S3427" s="55" t="e">
        <f t="shared" si="531"/>
        <v>#DIV/0!</v>
      </c>
      <c r="T3427" s="55" t="e">
        <f t="shared" si="532"/>
        <v>#DIV/0!</v>
      </c>
      <c r="U3427" s="33" t="e">
        <f>M3427/#REF!%</f>
        <v>#REF!</v>
      </c>
    </row>
    <row r="3428" spans="1:21" ht="13.8" hidden="1" x14ac:dyDescent="0.3">
      <c r="A3428" s="80"/>
      <c r="B3428" s="30" t="s">
        <v>201</v>
      </c>
      <c r="C3428" s="38" t="s">
        <v>175</v>
      </c>
      <c r="D3428" s="21"/>
      <c r="E3428" s="131">
        <f t="shared" si="526"/>
        <v>0</v>
      </c>
      <c r="F3428" s="21"/>
      <c r="G3428" s="21"/>
      <c r="H3428" s="21"/>
      <c r="I3428" s="131">
        <f t="shared" si="527"/>
        <v>0</v>
      </c>
      <c r="J3428" s="21"/>
      <c r="K3428" s="21"/>
      <c r="L3428" s="21"/>
      <c r="M3428" s="131">
        <f t="shared" si="528"/>
        <v>0</v>
      </c>
      <c r="N3428" s="21"/>
      <c r="O3428" s="21"/>
      <c r="P3428" s="21"/>
      <c r="Q3428" s="55" t="e">
        <f t="shared" si="529"/>
        <v>#DIV/0!</v>
      </c>
      <c r="R3428" s="55" t="e">
        <f t="shared" si="530"/>
        <v>#DIV/0!</v>
      </c>
      <c r="S3428" s="55" t="e">
        <f t="shared" si="531"/>
        <v>#DIV/0!</v>
      </c>
      <c r="T3428" s="55" t="e">
        <f t="shared" si="532"/>
        <v>#DIV/0!</v>
      </c>
      <c r="U3428" s="33" t="e">
        <f>M3428/#REF!%</f>
        <v>#REF!</v>
      </c>
    </row>
    <row r="3429" spans="1:21" ht="19.5" customHeight="1" x14ac:dyDescent="0.3">
      <c r="A3429" s="80"/>
      <c r="B3429" s="30" t="s">
        <v>202</v>
      </c>
      <c r="C3429" s="37" t="s">
        <v>45</v>
      </c>
      <c r="D3429" s="21">
        <v>20</v>
      </c>
      <c r="E3429" s="131">
        <f t="shared" si="526"/>
        <v>20</v>
      </c>
      <c r="F3429" s="21">
        <v>20</v>
      </c>
      <c r="G3429" s="21"/>
      <c r="H3429" s="21"/>
      <c r="I3429" s="131">
        <f t="shared" si="527"/>
        <v>10</v>
      </c>
      <c r="J3429" s="21">
        <v>10</v>
      </c>
      <c r="K3429" s="21"/>
      <c r="L3429" s="21"/>
      <c r="M3429" s="131">
        <f t="shared" si="528"/>
        <v>5.2166100000000002</v>
      </c>
      <c r="N3429" s="21">
        <v>5.2166100000000002</v>
      </c>
      <c r="O3429" s="21"/>
      <c r="P3429" s="21"/>
      <c r="Q3429" s="55">
        <f t="shared" si="529"/>
        <v>52.166100000000007</v>
      </c>
      <c r="R3429" s="55">
        <f t="shared" si="530"/>
        <v>52.166100000000007</v>
      </c>
      <c r="S3429" s="55" t="e">
        <f t="shared" si="531"/>
        <v>#DIV/0!</v>
      </c>
      <c r="T3429" s="55" t="e">
        <f t="shared" si="532"/>
        <v>#DIV/0!</v>
      </c>
      <c r="U3429" s="33" t="e">
        <f>M3429/#REF!%</f>
        <v>#REF!</v>
      </c>
    </row>
    <row r="3430" spans="1:21" ht="43.5" hidden="1" customHeight="1" x14ac:dyDescent="0.3">
      <c r="A3430" s="80"/>
      <c r="B3430" s="30" t="s">
        <v>203</v>
      </c>
      <c r="C3430" s="38" t="s">
        <v>177</v>
      </c>
      <c r="D3430" s="21"/>
      <c r="E3430" s="131">
        <f t="shared" ref="E3430:E3493" si="533">F3430+G3430</f>
        <v>0</v>
      </c>
      <c r="F3430" s="21"/>
      <c r="G3430" s="21"/>
      <c r="H3430" s="21"/>
      <c r="I3430" s="131">
        <f t="shared" ref="I3430:I3493" si="534">J3430+K3430</f>
        <v>0</v>
      </c>
      <c r="J3430" s="21"/>
      <c r="K3430" s="21"/>
      <c r="L3430" s="21"/>
      <c r="M3430" s="131">
        <f t="shared" ref="M3430:M3493" si="535">N3430+O3430</f>
        <v>0</v>
      </c>
      <c r="N3430" s="21"/>
      <c r="O3430" s="21"/>
      <c r="P3430" s="21"/>
      <c r="Q3430" s="55" t="e">
        <f t="shared" ref="Q3430:Q3493" si="536">M3430/I3430*100</f>
        <v>#DIV/0!</v>
      </c>
      <c r="R3430" s="55" t="e">
        <f t="shared" ref="R3430:R3493" si="537">N3430/J3430*100</f>
        <v>#DIV/0!</v>
      </c>
      <c r="S3430" s="55" t="e">
        <f t="shared" ref="S3430:S3493" si="538">O3430/K3430*100</f>
        <v>#DIV/0!</v>
      </c>
      <c r="T3430" s="55" t="e">
        <f t="shared" ref="T3430:T3493" si="539">P3430/L3430*100</f>
        <v>#DIV/0!</v>
      </c>
      <c r="U3430" s="33" t="e">
        <f>M3430/#REF!%</f>
        <v>#REF!</v>
      </c>
    </row>
    <row r="3431" spans="1:21" ht="43.5" hidden="1" customHeight="1" x14ac:dyDescent="0.3">
      <c r="A3431" s="80"/>
      <c r="B3431" s="30" t="s">
        <v>204</v>
      </c>
      <c r="C3431" s="38" t="s">
        <v>178</v>
      </c>
      <c r="D3431" s="21"/>
      <c r="E3431" s="131">
        <f t="shared" si="533"/>
        <v>0</v>
      </c>
      <c r="F3431" s="21"/>
      <c r="G3431" s="21"/>
      <c r="H3431" s="21"/>
      <c r="I3431" s="131">
        <f t="shared" si="534"/>
        <v>0</v>
      </c>
      <c r="J3431" s="21"/>
      <c r="K3431" s="21"/>
      <c r="L3431" s="21"/>
      <c r="M3431" s="131">
        <f t="shared" si="535"/>
        <v>0</v>
      </c>
      <c r="N3431" s="21"/>
      <c r="O3431" s="21"/>
      <c r="P3431" s="21"/>
      <c r="Q3431" s="55" t="e">
        <f t="shared" si="536"/>
        <v>#DIV/0!</v>
      </c>
      <c r="R3431" s="55" t="e">
        <f t="shared" si="537"/>
        <v>#DIV/0!</v>
      </c>
      <c r="S3431" s="55" t="e">
        <f t="shared" si="538"/>
        <v>#DIV/0!</v>
      </c>
      <c r="T3431" s="55" t="e">
        <f t="shared" si="539"/>
        <v>#DIV/0!</v>
      </c>
      <c r="U3431" s="33" t="e">
        <f>M3431/#REF!%</f>
        <v>#REF!</v>
      </c>
    </row>
    <row r="3432" spans="1:21" ht="20.25" hidden="1" customHeight="1" x14ac:dyDescent="0.3">
      <c r="A3432" s="80"/>
      <c r="B3432" s="30" t="s">
        <v>205</v>
      </c>
      <c r="C3432" s="39" t="s">
        <v>179</v>
      </c>
      <c r="D3432" s="21"/>
      <c r="E3432" s="131">
        <f t="shared" si="533"/>
        <v>0</v>
      </c>
      <c r="F3432" s="21"/>
      <c r="G3432" s="21"/>
      <c r="H3432" s="21"/>
      <c r="I3432" s="131">
        <f t="shared" si="534"/>
        <v>0</v>
      </c>
      <c r="J3432" s="21"/>
      <c r="K3432" s="21"/>
      <c r="L3432" s="21"/>
      <c r="M3432" s="131">
        <f t="shared" si="535"/>
        <v>0</v>
      </c>
      <c r="N3432" s="21"/>
      <c r="O3432" s="21"/>
      <c r="P3432" s="21"/>
      <c r="Q3432" s="55" t="e">
        <f t="shared" si="536"/>
        <v>#DIV/0!</v>
      </c>
      <c r="R3432" s="55" t="e">
        <f t="shared" si="537"/>
        <v>#DIV/0!</v>
      </c>
      <c r="S3432" s="55" t="e">
        <f t="shared" si="538"/>
        <v>#DIV/0!</v>
      </c>
      <c r="T3432" s="55" t="e">
        <f t="shared" si="539"/>
        <v>#DIV/0!</v>
      </c>
      <c r="U3432" s="33" t="e">
        <f>M3432/#REF!%</f>
        <v>#REF!</v>
      </c>
    </row>
    <row r="3433" spans="1:21" ht="27.6" hidden="1" x14ac:dyDescent="0.3">
      <c r="A3433" s="80"/>
      <c r="B3433" s="30" t="s">
        <v>206</v>
      </c>
      <c r="C3433" s="39" t="s">
        <v>180</v>
      </c>
      <c r="D3433" s="21"/>
      <c r="E3433" s="131">
        <f t="shared" si="533"/>
        <v>0</v>
      </c>
      <c r="F3433" s="21"/>
      <c r="G3433" s="21"/>
      <c r="H3433" s="21"/>
      <c r="I3433" s="131">
        <f t="shared" si="534"/>
        <v>0</v>
      </c>
      <c r="J3433" s="21"/>
      <c r="K3433" s="21"/>
      <c r="L3433" s="21"/>
      <c r="M3433" s="131">
        <f t="shared" si="535"/>
        <v>0</v>
      </c>
      <c r="N3433" s="21"/>
      <c r="O3433" s="21"/>
      <c r="P3433" s="21"/>
      <c r="Q3433" s="55" t="e">
        <f t="shared" si="536"/>
        <v>#DIV/0!</v>
      </c>
      <c r="R3433" s="55" t="e">
        <f t="shared" si="537"/>
        <v>#DIV/0!</v>
      </c>
      <c r="S3433" s="55" t="e">
        <f t="shared" si="538"/>
        <v>#DIV/0!</v>
      </c>
      <c r="T3433" s="55" t="e">
        <f t="shared" si="539"/>
        <v>#DIV/0!</v>
      </c>
      <c r="U3433" s="33" t="e">
        <f>M3433/#REF!%</f>
        <v>#REF!</v>
      </c>
    </row>
    <row r="3434" spans="1:21" ht="13.8" hidden="1" x14ac:dyDescent="0.3">
      <c r="A3434" s="80"/>
      <c r="B3434" s="30" t="s">
        <v>207</v>
      </c>
      <c r="C3434" s="38" t="s">
        <v>181</v>
      </c>
      <c r="D3434" s="21"/>
      <c r="E3434" s="131">
        <f t="shared" si="533"/>
        <v>0</v>
      </c>
      <c r="F3434" s="21"/>
      <c r="G3434" s="21"/>
      <c r="H3434" s="21"/>
      <c r="I3434" s="131">
        <f t="shared" si="534"/>
        <v>0</v>
      </c>
      <c r="J3434" s="21"/>
      <c r="K3434" s="21"/>
      <c r="L3434" s="21"/>
      <c r="M3434" s="131">
        <f t="shared" si="535"/>
        <v>0</v>
      </c>
      <c r="N3434" s="21"/>
      <c r="O3434" s="21"/>
      <c r="P3434" s="21"/>
      <c r="Q3434" s="55" t="e">
        <f t="shared" si="536"/>
        <v>#DIV/0!</v>
      </c>
      <c r="R3434" s="55" t="e">
        <f t="shared" si="537"/>
        <v>#DIV/0!</v>
      </c>
      <c r="S3434" s="55" t="e">
        <f t="shared" si="538"/>
        <v>#DIV/0!</v>
      </c>
      <c r="T3434" s="55" t="e">
        <f t="shared" si="539"/>
        <v>#DIV/0!</v>
      </c>
      <c r="U3434" s="33" t="e">
        <f>M3434/#REF!%</f>
        <v>#REF!</v>
      </c>
    </row>
    <row r="3435" spans="1:21" ht="27.6" hidden="1" x14ac:dyDescent="0.3">
      <c r="A3435" s="80"/>
      <c r="B3435" s="30" t="s">
        <v>208</v>
      </c>
      <c r="C3435" s="39" t="s">
        <v>182</v>
      </c>
      <c r="D3435" s="21"/>
      <c r="E3435" s="131">
        <f t="shared" si="533"/>
        <v>0</v>
      </c>
      <c r="F3435" s="21"/>
      <c r="G3435" s="21"/>
      <c r="H3435" s="21"/>
      <c r="I3435" s="131">
        <f t="shared" si="534"/>
        <v>0</v>
      </c>
      <c r="J3435" s="21"/>
      <c r="K3435" s="21"/>
      <c r="L3435" s="21"/>
      <c r="M3435" s="131">
        <f t="shared" si="535"/>
        <v>0</v>
      </c>
      <c r="N3435" s="21"/>
      <c r="O3435" s="21"/>
      <c r="P3435" s="21"/>
      <c r="Q3435" s="55" t="e">
        <f t="shared" si="536"/>
        <v>#DIV/0!</v>
      </c>
      <c r="R3435" s="55" t="e">
        <f t="shared" si="537"/>
        <v>#DIV/0!</v>
      </c>
      <c r="S3435" s="55" t="e">
        <f t="shared" si="538"/>
        <v>#DIV/0!</v>
      </c>
      <c r="T3435" s="55" t="e">
        <f t="shared" si="539"/>
        <v>#DIV/0!</v>
      </c>
      <c r="U3435" s="33" t="e">
        <f>M3435/#REF!%</f>
        <v>#REF!</v>
      </c>
    </row>
    <row r="3436" spans="1:21" ht="82.8" hidden="1" x14ac:dyDescent="0.3">
      <c r="A3436" s="80"/>
      <c r="B3436" s="30" t="s">
        <v>209</v>
      </c>
      <c r="C3436" s="39" t="s">
        <v>183</v>
      </c>
      <c r="D3436" s="21"/>
      <c r="E3436" s="131">
        <f t="shared" si="533"/>
        <v>0</v>
      </c>
      <c r="F3436" s="21"/>
      <c r="G3436" s="21"/>
      <c r="H3436" s="21"/>
      <c r="I3436" s="131">
        <f t="shared" si="534"/>
        <v>0</v>
      </c>
      <c r="J3436" s="21"/>
      <c r="K3436" s="21"/>
      <c r="L3436" s="21"/>
      <c r="M3436" s="131">
        <f t="shared" si="535"/>
        <v>0</v>
      </c>
      <c r="N3436" s="21"/>
      <c r="O3436" s="21"/>
      <c r="P3436" s="21"/>
      <c r="Q3436" s="55" t="e">
        <f t="shared" si="536"/>
        <v>#DIV/0!</v>
      </c>
      <c r="R3436" s="55" t="e">
        <f t="shared" si="537"/>
        <v>#DIV/0!</v>
      </c>
      <c r="S3436" s="55" t="e">
        <f t="shared" si="538"/>
        <v>#DIV/0!</v>
      </c>
      <c r="T3436" s="55" t="e">
        <f t="shared" si="539"/>
        <v>#DIV/0!</v>
      </c>
      <c r="U3436" s="33" t="e">
        <f>M3436/#REF!%</f>
        <v>#REF!</v>
      </c>
    </row>
    <row r="3437" spans="1:21" ht="151.80000000000001" hidden="1" x14ac:dyDescent="0.3">
      <c r="A3437" s="80"/>
      <c r="B3437" s="30" t="s">
        <v>210</v>
      </c>
      <c r="C3437" s="39" t="s">
        <v>285</v>
      </c>
      <c r="D3437" s="21"/>
      <c r="E3437" s="131">
        <f t="shared" si="533"/>
        <v>0</v>
      </c>
      <c r="F3437" s="21"/>
      <c r="G3437" s="21"/>
      <c r="H3437" s="21"/>
      <c r="I3437" s="131">
        <f t="shared" si="534"/>
        <v>0</v>
      </c>
      <c r="J3437" s="21"/>
      <c r="K3437" s="21"/>
      <c r="L3437" s="21"/>
      <c r="M3437" s="131">
        <f t="shared" si="535"/>
        <v>0</v>
      </c>
      <c r="N3437" s="21"/>
      <c r="O3437" s="21"/>
      <c r="P3437" s="21"/>
      <c r="Q3437" s="55" t="e">
        <f t="shared" si="536"/>
        <v>#DIV/0!</v>
      </c>
      <c r="R3437" s="55" t="e">
        <f t="shared" si="537"/>
        <v>#DIV/0!</v>
      </c>
      <c r="S3437" s="55" t="e">
        <f t="shared" si="538"/>
        <v>#DIV/0!</v>
      </c>
      <c r="T3437" s="55" t="e">
        <f t="shared" si="539"/>
        <v>#DIV/0!</v>
      </c>
      <c r="U3437" s="33" t="e">
        <f>M3437/#REF!%</f>
        <v>#REF!</v>
      </c>
    </row>
    <row r="3438" spans="1:21" ht="41.4" hidden="1" x14ac:dyDescent="0.3">
      <c r="A3438" s="80"/>
      <c r="B3438" s="30" t="s">
        <v>211</v>
      </c>
      <c r="C3438" s="39" t="s">
        <v>286</v>
      </c>
      <c r="D3438" s="21"/>
      <c r="E3438" s="131">
        <f t="shared" si="533"/>
        <v>0</v>
      </c>
      <c r="F3438" s="21"/>
      <c r="G3438" s="21"/>
      <c r="H3438" s="21"/>
      <c r="I3438" s="131">
        <f t="shared" si="534"/>
        <v>0</v>
      </c>
      <c r="J3438" s="21"/>
      <c r="K3438" s="21"/>
      <c r="L3438" s="21"/>
      <c r="M3438" s="131">
        <f t="shared" si="535"/>
        <v>0</v>
      </c>
      <c r="N3438" s="21"/>
      <c r="O3438" s="21"/>
      <c r="P3438" s="21"/>
      <c r="Q3438" s="55" t="e">
        <f t="shared" si="536"/>
        <v>#DIV/0!</v>
      </c>
      <c r="R3438" s="55" t="e">
        <f t="shared" si="537"/>
        <v>#DIV/0!</v>
      </c>
      <c r="S3438" s="55" t="e">
        <f t="shared" si="538"/>
        <v>#DIV/0!</v>
      </c>
      <c r="T3438" s="55" t="e">
        <f t="shared" si="539"/>
        <v>#DIV/0!</v>
      </c>
      <c r="U3438" s="33" t="e">
        <f>M3438/#REF!%</f>
        <v>#REF!</v>
      </c>
    </row>
    <row r="3439" spans="1:21" ht="41.4" hidden="1" x14ac:dyDescent="0.3">
      <c r="A3439" s="80"/>
      <c r="B3439" s="30" t="s">
        <v>212</v>
      </c>
      <c r="C3439" s="39" t="s">
        <v>287</v>
      </c>
      <c r="D3439" s="21"/>
      <c r="E3439" s="131">
        <f t="shared" si="533"/>
        <v>0</v>
      </c>
      <c r="F3439" s="21"/>
      <c r="G3439" s="21"/>
      <c r="H3439" s="21"/>
      <c r="I3439" s="131">
        <f t="shared" si="534"/>
        <v>0</v>
      </c>
      <c r="J3439" s="21"/>
      <c r="K3439" s="21"/>
      <c r="L3439" s="21"/>
      <c r="M3439" s="131">
        <f t="shared" si="535"/>
        <v>0</v>
      </c>
      <c r="N3439" s="21"/>
      <c r="O3439" s="21"/>
      <c r="P3439" s="21"/>
      <c r="Q3439" s="55" t="e">
        <f t="shared" si="536"/>
        <v>#DIV/0!</v>
      </c>
      <c r="R3439" s="55" t="e">
        <f t="shared" si="537"/>
        <v>#DIV/0!</v>
      </c>
      <c r="S3439" s="55" t="e">
        <f t="shared" si="538"/>
        <v>#DIV/0!</v>
      </c>
      <c r="T3439" s="55" t="e">
        <f t="shared" si="539"/>
        <v>#DIV/0!</v>
      </c>
      <c r="U3439" s="33" t="e">
        <f>M3439/#REF!%</f>
        <v>#REF!</v>
      </c>
    </row>
    <row r="3440" spans="1:21" ht="41.4" hidden="1" x14ac:dyDescent="0.3">
      <c r="A3440" s="80"/>
      <c r="B3440" s="30" t="s">
        <v>213</v>
      </c>
      <c r="C3440" s="39" t="s">
        <v>288</v>
      </c>
      <c r="D3440" s="21"/>
      <c r="E3440" s="131">
        <f t="shared" si="533"/>
        <v>0</v>
      </c>
      <c r="F3440" s="21"/>
      <c r="G3440" s="21"/>
      <c r="H3440" s="21"/>
      <c r="I3440" s="131">
        <f t="shared" si="534"/>
        <v>0</v>
      </c>
      <c r="J3440" s="21"/>
      <c r="K3440" s="21"/>
      <c r="L3440" s="21"/>
      <c r="M3440" s="131">
        <f t="shared" si="535"/>
        <v>0</v>
      </c>
      <c r="N3440" s="21"/>
      <c r="O3440" s="21"/>
      <c r="P3440" s="21"/>
      <c r="Q3440" s="55" t="e">
        <f t="shared" si="536"/>
        <v>#DIV/0!</v>
      </c>
      <c r="R3440" s="55" t="e">
        <f t="shared" si="537"/>
        <v>#DIV/0!</v>
      </c>
      <c r="S3440" s="55" t="e">
        <f t="shared" si="538"/>
        <v>#DIV/0!</v>
      </c>
      <c r="T3440" s="55" t="e">
        <f t="shared" si="539"/>
        <v>#DIV/0!</v>
      </c>
      <c r="U3440" s="33" t="e">
        <f>M3440/#REF!%</f>
        <v>#REF!</v>
      </c>
    </row>
    <row r="3441" spans="1:21" ht="27.6" hidden="1" x14ac:dyDescent="0.3">
      <c r="A3441" s="80"/>
      <c r="B3441" s="30" t="s">
        <v>214</v>
      </c>
      <c r="C3441" s="39" t="s">
        <v>289</v>
      </c>
      <c r="D3441" s="21"/>
      <c r="E3441" s="131">
        <f t="shared" si="533"/>
        <v>0</v>
      </c>
      <c r="F3441" s="21"/>
      <c r="G3441" s="21"/>
      <c r="H3441" s="21"/>
      <c r="I3441" s="131">
        <f t="shared" si="534"/>
        <v>0</v>
      </c>
      <c r="J3441" s="21"/>
      <c r="K3441" s="21"/>
      <c r="L3441" s="21"/>
      <c r="M3441" s="131">
        <f t="shared" si="535"/>
        <v>0</v>
      </c>
      <c r="N3441" s="21"/>
      <c r="O3441" s="21"/>
      <c r="P3441" s="21"/>
      <c r="Q3441" s="55" t="e">
        <f t="shared" si="536"/>
        <v>#DIV/0!</v>
      </c>
      <c r="R3441" s="55" t="e">
        <f t="shared" si="537"/>
        <v>#DIV/0!</v>
      </c>
      <c r="S3441" s="55" t="e">
        <f t="shared" si="538"/>
        <v>#DIV/0!</v>
      </c>
      <c r="T3441" s="55" t="e">
        <f t="shared" si="539"/>
        <v>#DIV/0!</v>
      </c>
      <c r="U3441" s="33" t="e">
        <f>M3441/#REF!%</f>
        <v>#REF!</v>
      </c>
    </row>
    <row r="3442" spans="1:21" ht="41.4" hidden="1" x14ac:dyDescent="0.3">
      <c r="A3442" s="80"/>
      <c r="B3442" s="30" t="s">
        <v>215</v>
      </c>
      <c r="C3442" s="39" t="s">
        <v>290</v>
      </c>
      <c r="D3442" s="21"/>
      <c r="E3442" s="131">
        <f t="shared" si="533"/>
        <v>0</v>
      </c>
      <c r="F3442" s="21"/>
      <c r="G3442" s="21"/>
      <c r="H3442" s="21"/>
      <c r="I3442" s="131">
        <f t="shared" si="534"/>
        <v>0</v>
      </c>
      <c r="J3442" s="21"/>
      <c r="K3442" s="21"/>
      <c r="L3442" s="21"/>
      <c r="M3442" s="131">
        <f t="shared" si="535"/>
        <v>0</v>
      </c>
      <c r="N3442" s="21"/>
      <c r="O3442" s="21"/>
      <c r="P3442" s="21"/>
      <c r="Q3442" s="55" t="e">
        <f t="shared" si="536"/>
        <v>#DIV/0!</v>
      </c>
      <c r="R3442" s="55" t="e">
        <f t="shared" si="537"/>
        <v>#DIV/0!</v>
      </c>
      <c r="S3442" s="55" t="e">
        <f t="shared" si="538"/>
        <v>#DIV/0!</v>
      </c>
      <c r="T3442" s="55" t="e">
        <f t="shared" si="539"/>
        <v>#DIV/0!</v>
      </c>
      <c r="U3442" s="33" t="e">
        <f>M3442/#REF!%</f>
        <v>#REF!</v>
      </c>
    </row>
    <row r="3443" spans="1:21" ht="55.2" hidden="1" x14ac:dyDescent="0.3">
      <c r="A3443" s="80"/>
      <c r="B3443" s="30" t="s">
        <v>216</v>
      </c>
      <c r="C3443" s="39" t="s">
        <v>291</v>
      </c>
      <c r="D3443" s="21"/>
      <c r="E3443" s="131">
        <f t="shared" si="533"/>
        <v>0</v>
      </c>
      <c r="F3443" s="21"/>
      <c r="G3443" s="21"/>
      <c r="H3443" s="21"/>
      <c r="I3443" s="131">
        <f t="shared" si="534"/>
        <v>0</v>
      </c>
      <c r="J3443" s="21"/>
      <c r="K3443" s="21"/>
      <c r="L3443" s="21"/>
      <c r="M3443" s="131">
        <f t="shared" si="535"/>
        <v>0</v>
      </c>
      <c r="N3443" s="21"/>
      <c r="O3443" s="21"/>
      <c r="P3443" s="21"/>
      <c r="Q3443" s="55" t="e">
        <f t="shared" si="536"/>
        <v>#DIV/0!</v>
      </c>
      <c r="R3443" s="55" t="e">
        <f t="shared" si="537"/>
        <v>#DIV/0!</v>
      </c>
      <c r="S3443" s="55" t="e">
        <f t="shared" si="538"/>
        <v>#DIV/0!</v>
      </c>
      <c r="T3443" s="55" t="e">
        <f t="shared" si="539"/>
        <v>#DIV/0!</v>
      </c>
      <c r="U3443" s="33" t="e">
        <f>M3443/#REF!%</f>
        <v>#REF!</v>
      </c>
    </row>
    <row r="3444" spans="1:21" ht="27.6" hidden="1" x14ac:dyDescent="0.3">
      <c r="A3444" s="80"/>
      <c r="B3444" s="30" t="s">
        <v>217</v>
      </c>
      <c r="C3444" s="39" t="s">
        <v>292</v>
      </c>
      <c r="D3444" s="21"/>
      <c r="E3444" s="131">
        <f t="shared" si="533"/>
        <v>0</v>
      </c>
      <c r="F3444" s="21"/>
      <c r="G3444" s="21"/>
      <c r="H3444" s="21"/>
      <c r="I3444" s="131">
        <f t="shared" si="534"/>
        <v>0</v>
      </c>
      <c r="J3444" s="21"/>
      <c r="K3444" s="21"/>
      <c r="L3444" s="21"/>
      <c r="M3444" s="131">
        <f t="shared" si="535"/>
        <v>0</v>
      </c>
      <c r="N3444" s="21"/>
      <c r="O3444" s="21"/>
      <c r="P3444" s="21"/>
      <c r="Q3444" s="55" t="e">
        <f t="shared" si="536"/>
        <v>#DIV/0!</v>
      </c>
      <c r="R3444" s="55" t="e">
        <f t="shared" si="537"/>
        <v>#DIV/0!</v>
      </c>
      <c r="S3444" s="55" t="e">
        <f t="shared" si="538"/>
        <v>#DIV/0!</v>
      </c>
      <c r="T3444" s="55" t="e">
        <f t="shared" si="539"/>
        <v>#DIV/0!</v>
      </c>
      <c r="U3444" s="33" t="e">
        <f>M3444/#REF!%</f>
        <v>#REF!</v>
      </c>
    </row>
    <row r="3445" spans="1:21" ht="27.6" hidden="1" x14ac:dyDescent="0.3">
      <c r="A3445" s="80"/>
      <c r="B3445" s="30" t="s">
        <v>218</v>
      </c>
      <c r="C3445" s="39" t="s">
        <v>293</v>
      </c>
      <c r="D3445" s="21"/>
      <c r="E3445" s="131">
        <f t="shared" si="533"/>
        <v>0</v>
      </c>
      <c r="F3445" s="21"/>
      <c r="G3445" s="21"/>
      <c r="H3445" s="21"/>
      <c r="I3445" s="131">
        <f t="shared" si="534"/>
        <v>0</v>
      </c>
      <c r="J3445" s="21"/>
      <c r="K3445" s="21"/>
      <c r="L3445" s="21"/>
      <c r="M3445" s="131">
        <f t="shared" si="535"/>
        <v>0</v>
      </c>
      <c r="N3445" s="21"/>
      <c r="O3445" s="21"/>
      <c r="P3445" s="21"/>
      <c r="Q3445" s="55" t="e">
        <f t="shared" si="536"/>
        <v>#DIV/0!</v>
      </c>
      <c r="R3445" s="55" t="e">
        <f t="shared" si="537"/>
        <v>#DIV/0!</v>
      </c>
      <c r="S3445" s="55" t="e">
        <f t="shared" si="538"/>
        <v>#DIV/0!</v>
      </c>
      <c r="T3445" s="55" t="e">
        <f t="shared" si="539"/>
        <v>#DIV/0!</v>
      </c>
      <c r="U3445" s="33" t="e">
        <f>M3445/#REF!%</f>
        <v>#REF!</v>
      </c>
    </row>
    <row r="3446" spans="1:21" ht="27.6" hidden="1" x14ac:dyDescent="0.3">
      <c r="A3446" s="80"/>
      <c r="B3446" s="30" t="s">
        <v>219</v>
      </c>
      <c r="C3446" s="39" t="s">
        <v>294</v>
      </c>
      <c r="D3446" s="21"/>
      <c r="E3446" s="131">
        <f t="shared" si="533"/>
        <v>0</v>
      </c>
      <c r="F3446" s="21"/>
      <c r="G3446" s="21"/>
      <c r="H3446" s="21"/>
      <c r="I3446" s="131">
        <f t="shared" si="534"/>
        <v>0</v>
      </c>
      <c r="J3446" s="21"/>
      <c r="K3446" s="21"/>
      <c r="L3446" s="21"/>
      <c r="M3446" s="131">
        <f t="shared" si="535"/>
        <v>0</v>
      </c>
      <c r="N3446" s="21"/>
      <c r="O3446" s="21"/>
      <c r="P3446" s="21"/>
      <c r="Q3446" s="55" t="e">
        <f t="shared" si="536"/>
        <v>#DIV/0!</v>
      </c>
      <c r="R3446" s="55" t="e">
        <f t="shared" si="537"/>
        <v>#DIV/0!</v>
      </c>
      <c r="S3446" s="55" t="e">
        <f t="shared" si="538"/>
        <v>#DIV/0!</v>
      </c>
      <c r="T3446" s="55" t="e">
        <f t="shared" si="539"/>
        <v>#DIV/0!</v>
      </c>
      <c r="U3446" s="33" t="e">
        <f>M3446/#REF!%</f>
        <v>#REF!</v>
      </c>
    </row>
    <row r="3447" spans="1:21" ht="69" hidden="1" x14ac:dyDescent="0.3">
      <c r="A3447" s="80"/>
      <c r="B3447" s="30" t="s">
        <v>220</v>
      </c>
      <c r="C3447" s="39" t="s">
        <v>295</v>
      </c>
      <c r="D3447" s="21"/>
      <c r="E3447" s="131">
        <f t="shared" si="533"/>
        <v>0</v>
      </c>
      <c r="F3447" s="21"/>
      <c r="G3447" s="21"/>
      <c r="H3447" s="21"/>
      <c r="I3447" s="131">
        <f t="shared" si="534"/>
        <v>0</v>
      </c>
      <c r="J3447" s="21"/>
      <c r="K3447" s="21"/>
      <c r="L3447" s="21"/>
      <c r="M3447" s="131">
        <f t="shared" si="535"/>
        <v>0</v>
      </c>
      <c r="N3447" s="21"/>
      <c r="O3447" s="21"/>
      <c r="P3447" s="21"/>
      <c r="Q3447" s="55" t="e">
        <f t="shared" si="536"/>
        <v>#DIV/0!</v>
      </c>
      <c r="R3447" s="55" t="e">
        <f t="shared" si="537"/>
        <v>#DIV/0!</v>
      </c>
      <c r="S3447" s="55" t="e">
        <f t="shared" si="538"/>
        <v>#DIV/0!</v>
      </c>
      <c r="T3447" s="55" t="e">
        <f t="shared" si="539"/>
        <v>#DIV/0!</v>
      </c>
      <c r="U3447" s="33" t="e">
        <f>M3447/#REF!%</f>
        <v>#REF!</v>
      </c>
    </row>
    <row r="3448" spans="1:21" ht="27.6" hidden="1" x14ac:dyDescent="0.3">
      <c r="A3448" s="80"/>
      <c r="B3448" s="30" t="s">
        <v>221</v>
      </c>
      <c r="C3448" s="39" t="s">
        <v>296</v>
      </c>
      <c r="D3448" s="21"/>
      <c r="E3448" s="131">
        <f t="shared" si="533"/>
        <v>0</v>
      </c>
      <c r="F3448" s="21"/>
      <c r="G3448" s="21"/>
      <c r="H3448" s="21"/>
      <c r="I3448" s="131">
        <f t="shared" si="534"/>
        <v>0</v>
      </c>
      <c r="J3448" s="21"/>
      <c r="K3448" s="21"/>
      <c r="L3448" s="21"/>
      <c r="M3448" s="131">
        <f t="shared" si="535"/>
        <v>0</v>
      </c>
      <c r="N3448" s="21"/>
      <c r="O3448" s="21"/>
      <c r="P3448" s="21"/>
      <c r="Q3448" s="55" t="e">
        <f t="shared" si="536"/>
        <v>#DIV/0!</v>
      </c>
      <c r="R3448" s="55" t="e">
        <f t="shared" si="537"/>
        <v>#DIV/0!</v>
      </c>
      <c r="S3448" s="55" t="e">
        <f t="shared" si="538"/>
        <v>#DIV/0!</v>
      </c>
      <c r="T3448" s="55" t="e">
        <f t="shared" si="539"/>
        <v>#DIV/0!</v>
      </c>
      <c r="U3448" s="33" t="e">
        <f>M3448/#REF!%</f>
        <v>#REF!</v>
      </c>
    </row>
    <row r="3449" spans="1:21" ht="27.6" hidden="1" x14ac:dyDescent="0.3">
      <c r="A3449" s="80"/>
      <c r="B3449" s="30" t="s">
        <v>222</v>
      </c>
      <c r="C3449" s="38" t="s">
        <v>297</v>
      </c>
      <c r="D3449" s="21"/>
      <c r="E3449" s="131">
        <f t="shared" si="533"/>
        <v>0</v>
      </c>
      <c r="F3449" s="21"/>
      <c r="G3449" s="21"/>
      <c r="H3449" s="21"/>
      <c r="I3449" s="131">
        <f t="shared" si="534"/>
        <v>0</v>
      </c>
      <c r="J3449" s="21"/>
      <c r="K3449" s="21"/>
      <c r="L3449" s="21"/>
      <c r="M3449" s="131">
        <f t="shared" si="535"/>
        <v>0</v>
      </c>
      <c r="N3449" s="21"/>
      <c r="O3449" s="21"/>
      <c r="P3449" s="21"/>
      <c r="Q3449" s="55" t="e">
        <f t="shared" si="536"/>
        <v>#DIV/0!</v>
      </c>
      <c r="R3449" s="55" t="e">
        <f t="shared" si="537"/>
        <v>#DIV/0!</v>
      </c>
      <c r="S3449" s="55" t="e">
        <f t="shared" si="538"/>
        <v>#DIV/0!</v>
      </c>
      <c r="T3449" s="55" t="e">
        <f t="shared" si="539"/>
        <v>#DIV/0!</v>
      </c>
      <c r="U3449" s="33" t="e">
        <f>M3449/#REF!%</f>
        <v>#REF!</v>
      </c>
    </row>
    <row r="3450" spans="1:21" ht="13.8" hidden="1" x14ac:dyDescent="0.3">
      <c r="A3450" s="80"/>
      <c r="B3450" s="30" t="s">
        <v>223</v>
      </c>
      <c r="C3450" s="38" t="s">
        <v>298</v>
      </c>
      <c r="D3450" s="21"/>
      <c r="E3450" s="131">
        <f t="shared" si="533"/>
        <v>0</v>
      </c>
      <c r="F3450" s="21"/>
      <c r="G3450" s="21"/>
      <c r="H3450" s="21"/>
      <c r="I3450" s="131">
        <f t="shared" si="534"/>
        <v>0</v>
      </c>
      <c r="J3450" s="21"/>
      <c r="K3450" s="21"/>
      <c r="L3450" s="21"/>
      <c r="M3450" s="131">
        <f t="shared" si="535"/>
        <v>0</v>
      </c>
      <c r="N3450" s="21"/>
      <c r="O3450" s="21"/>
      <c r="P3450" s="21"/>
      <c r="Q3450" s="55" t="e">
        <f t="shared" si="536"/>
        <v>#DIV/0!</v>
      </c>
      <c r="R3450" s="55" t="e">
        <f t="shared" si="537"/>
        <v>#DIV/0!</v>
      </c>
      <c r="S3450" s="55" t="e">
        <f t="shared" si="538"/>
        <v>#DIV/0!</v>
      </c>
      <c r="T3450" s="55" t="e">
        <f t="shared" si="539"/>
        <v>#DIV/0!</v>
      </c>
      <c r="U3450" s="33" t="e">
        <f>M3450/#REF!%</f>
        <v>#REF!</v>
      </c>
    </row>
    <row r="3451" spans="1:21" ht="13.8" hidden="1" x14ac:dyDescent="0.3">
      <c r="A3451" s="80"/>
      <c r="B3451" s="30" t="s">
        <v>224</v>
      </c>
      <c r="C3451" s="38" t="s">
        <v>324</v>
      </c>
      <c r="D3451" s="21"/>
      <c r="E3451" s="131">
        <f t="shared" si="533"/>
        <v>0</v>
      </c>
      <c r="F3451" s="21"/>
      <c r="G3451" s="21"/>
      <c r="H3451" s="21"/>
      <c r="I3451" s="131">
        <f t="shared" si="534"/>
        <v>0</v>
      </c>
      <c r="J3451" s="21"/>
      <c r="K3451" s="21"/>
      <c r="L3451" s="21"/>
      <c r="M3451" s="131">
        <f t="shared" si="535"/>
        <v>0</v>
      </c>
      <c r="N3451" s="21"/>
      <c r="O3451" s="21"/>
      <c r="P3451" s="21"/>
      <c r="Q3451" s="55" t="e">
        <f t="shared" si="536"/>
        <v>#DIV/0!</v>
      </c>
      <c r="R3451" s="55" t="e">
        <f t="shared" si="537"/>
        <v>#DIV/0!</v>
      </c>
      <c r="S3451" s="55" t="e">
        <f t="shared" si="538"/>
        <v>#DIV/0!</v>
      </c>
      <c r="T3451" s="55" t="e">
        <f t="shared" si="539"/>
        <v>#DIV/0!</v>
      </c>
      <c r="U3451" s="33" t="e">
        <f>M3451/#REF!%</f>
        <v>#REF!</v>
      </c>
    </row>
    <row r="3452" spans="1:21" ht="55.2" hidden="1" x14ac:dyDescent="0.3">
      <c r="A3452" s="80"/>
      <c r="B3452" s="30" t="s">
        <v>225</v>
      </c>
      <c r="C3452" s="38" t="s">
        <v>325</v>
      </c>
      <c r="D3452" s="21"/>
      <c r="E3452" s="131">
        <f t="shared" si="533"/>
        <v>0</v>
      </c>
      <c r="F3452" s="21"/>
      <c r="G3452" s="21"/>
      <c r="H3452" s="21"/>
      <c r="I3452" s="131">
        <f t="shared" si="534"/>
        <v>0</v>
      </c>
      <c r="J3452" s="21"/>
      <c r="K3452" s="21"/>
      <c r="L3452" s="21"/>
      <c r="M3452" s="131">
        <f t="shared" si="535"/>
        <v>0</v>
      </c>
      <c r="N3452" s="21"/>
      <c r="O3452" s="21"/>
      <c r="P3452" s="21"/>
      <c r="Q3452" s="55" t="e">
        <f t="shared" si="536"/>
        <v>#DIV/0!</v>
      </c>
      <c r="R3452" s="55" t="e">
        <f t="shared" si="537"/>
        <v>#DIV/0!</v>
      </c>
      <c r="S3452" s="55" t="e">
        <f t="shared" si="538"/>
        <v>#DIV/0!</v>
      </c>
      <c r="T3452" s="55" t="e">
        <f t="shared" si="539"/>
        <v>#DIV/0!</v>
      </c>
      <c r="U3452" s="33" t="e">
        <f>M3452/#REF!%</f>
        <v>#REF!</v>
      </c>
    </row>
    <row r="3453" spans="1:21" ht="55.2" hidden="1" x14ac:dyDescent="0.3">
      <c r="A3453" s="80"/>
      <c r="B3453" s="30" t="s">
        <v>226</v>
      </c>
      <c r="C3453" s="38" t="s">
        <v>326</v>
      </c>
      <c r="D3453" s="21"/>
      <c r="E3453" s="131">
        <f t="shared" si="533"/>
        <v>0</v>
      </c>
      <c r="F3453" s="21"/>
      <c r="G3453" s="21"/>
      <c r="H3453" s="21"/>
      <c r="I3453" s="131">
        <f t="shared" si="534"/>
        <v>0</v>
      </c>
      <c r="J3453" s="21"/>
      <c r="K3453" s="21"/>
      <c r="L3453" s="21"/>
      <c r="M3453" s="131">
        <f t="shared" si="535"/>
        <v>0</v>
      </c>
      <c r="N3453" s="21"/>
      <c r="O3453" s="21"/>
      <c r="P3453" s="21"/>
      <c r="Q3453" s="55" t="e">
        <f t="shared" si="536"/>
        <v>#DIV/0!</v>
      </c>
      <c r="R3453" s="55" t="e">
        <f t="shared" si="537"/>
        <v>#DIV/0!</v>
      </c>
      <c r="S3453" s="55" t="e">
        <f t="shared" si="538"/>
        <v>#DIV/0!</v>
      </c>
      <c r="T3453" s="55" t="e">
        <f t="shared" si="539"/>
        <v>#DIV/0!</v>
      </c>
      <c r="U3453" s="33" t="e">
        <f>M3453/#REF!%</f>
        <v>#REF!</v>
      </c>
    </row>
    <row r="3454" spans="1:21" ht="41.4" hidden="1" x14ac:dyDescent="0.3">
      <c r="A3454" s="80"/>
      <c r="B3454" s="30" t="s">
        <v>227</v>
      </c>
      <c r="C3454" s="39" t="s">
        <v>327</v>
      </c>
      <c r="D3454" s="21"/>
      <c r="E3454" s="131">
        <f t="shared" si="533"/>
        <v>0</v>
      </c>
      <c r="F3454" s="21"/>
      <c r="G3454" s="21"/>
      <c r="H3454" s="21"/>
      <c r="I3454" s="131">
        <f t="shared" si="534"/>
        <v>0</v>
      </c>
      <c r="J3454" s="21"/>
      <c r="K3454" s="21"/>
      <c r="L3454" s="21"/>
      <c r="M3454" s="131">
        <f t="shared" si="535"/>
        <v>0</v>
      </c>
      <c r="N3454" s="21"/>
      <c r="O3454" s="21"/>
      <c r="P3454" s="21"/>
      <c r="Q3454" s="55" t="e">
        <f t="shared" si="536"/>
        <v>#DIV/0!</v>
      </c>
      <c r="R3454" s="55" t="e">
        <f t="shared" si="537"/>
        <v>#DIV/0!</v>
      </c>
      <c r="S3454" s="55" t="e">
        <f t="shared" si="538"/>
        <v>#DIV/0!</v>
      </c>
      <c r="T3454" s="55" t="e">
        <f t="shared" si="539"/>
        <v>#DIV/0!</v>
      </c>
      <c r="U3454" s="33" t="e">
        <f>M3454/#REF!%</f>
        <v>#REF!</v>
      </c>
    </row>
    <row r="3455" spans="1:21" ht="27.6" hidden="1" x14ac:dyDescent="0.3">
      <c r="A3455" s="80"/>
      <c r="B3455" s="30" t="s">
        <v>228</v>
      </c>
      <c r="C3455" s="39" t="s">
        <v>328</v>
      </c>
      <c r="D3455" s="21"/>
      <c r="E3455" s="131">
        <f t="shared" si="533"/>
        <v>0</v>
      </c>
      <c r="F3455" s="21"/>
      <c r="G3455" s="21"/>
      <c r="H3455" s="21"/>
      <c r="I3455" s="131">
        <f t="shared" si="534"/>
        <v>0</v>
      </c>
      <c r="J3455" s="21"/>
      <c r="K3455" s="21"/>
      <c r="L3455" s="21"/>
      <c r="M3455" s="131">
        <f t="shared" si="535"/>
        <v>0</v>
      </c>
      <c r="N3455" s="21"/>
      <c r="O3455" s="21"/>
      <c r="P3455" s="21"/>
      <c r="Q3455" s="55" t="e">
        <f t="shared" si="536"/>
        <v>#DIV/0!</v>
      </c>
      <c r="R3455" s="55" t="e">
        <f t="shared" si="537"/>
        <v>#DIV/0!</v>
      </c>
      <c r="S3455" s="55" t="e">
        <f t="shared" si="538"/>
        <v>#DIV/0!</v>
      </c>
      <c r="T3455" s="55" t="e">
        <f t="shared" si="539"/>
        <v>#DIV/0!</v>
      </c>
      <c r="U3455" s="33" t="e">
        <f>M3455/#REF!%</f>
        <v>#REF!</v>
      </c>
    </row>
    <row r="3456" spans="1:21" ht="27.6" hidden="1" x14ac:dyDescent="0.3">
      <c r="A3456" s="80"/>
      <c r="B3456" s="30" t="s">
        <v>229</v>
      </c>
      <c r="C3456" s="39" t="s">
        <v>329</v>
      </c>
      <c r="D3456" s="21"/>
      <c r="E3456" s="131">
        <f t="shared" si="533"/>
        <v>0</v>
      </c>
      <c r="F3456" s="21"/>
      <c r="G3456" s="21"/>
      <c r="H3456" s="21"/>
      <c r="I3456" s="131">
        <f t="shared" si="534"/>
        <v>0</v>
      </c>
      <c r="J3456" s="21"/>
      <c r="K3456" s="21"/>
      <c r="L3456" s="21"/>
      <c r="M3456" s="131">
        <f t="shared" si="535"/>
        <v>0</v>
      </c>
      <c r="N3456" s="21"/>
      <c r="O3456" s="21"/>
      <c r="P3456" s="21"/>
      <c r="Q3456" s="55" t="e">
        <f t="shared" si="536"/>
        <v>#DIV/0!</v>
      </c>
      <c r="R3456" s="55" t="e">
        <f t="shared" si="537"/>
        <v>#DIV/0!</v>
      </c>
      <c r="S3456" s="55" t="e">
        <f t="shared" si="538"/>
        <v>#DIV/0!</v>
      </c>
      <c r="T3456" s="55" t="e">
        <f t="shared" si="539"/>
        <v>#DIV/0!</v>
      </c>
      <c r="U3456" s="33" t="e">
        <f>M3456/#REF!%</f>
        <v>#REF!</v>
      </c>
    </row>
    <row r="3457" spans="1:21" ht="55.2" hidden="1" x14ac:dyDescent="0.3">
      <c r="A3457" s="80"/>
      <c r="B3457" s="30" t="s">
        <v>230</v>
      </c>
      <c r="C3457" s="39" t="s">
        <v>330</v>
      </c>
      <c r="D3457" s="21"/>
      <c r="E3457" s="131">
        <f t="shared" si="533"/>
        <v>0</v>
      </c>
      <c r="F3457" s="21"/>
      <c r="G3457" s="21"/>
      <c r="H3457" s="21"/>
      <c r="I3457" s="131">
        <f t="shared" si="534"/>
        <v>0</v>
      </c>
      <c r="J3457" s="21"/>
      <c r="K3457" s="21"/>
      <c r="L3457" s="21"/>
      <c r="M3457" s="131">
        <f t="shared" si="535"/>
        <v>0</v>
      </c>
      <c r="N3457" s="21"/>
      <c r="O3457" s="21"/>
      <c r="P3457" s="21"/>
      <c r="Q3457" s="55" t="e">
        <f t="shared" si="536"/>
        <v>#DIV/0!</v>
      </c>
      <c r="R3457" s="55" t="e">
        <f t="shared" si="537"/>
        <v>#DIV/0!</v>
      </c>
      <c r="S3457" s="55" t="e">
        <f t="shared" si="538"/>
        <v>#DIV/0!</v>
      </c>
      <c r="T3457" s="55" t="e">
        <f t="shared" si="539"/>
        <v>#DIV/0!</v>
      </c>
      <c r="U3457" s="33" t="e">
        <f>M3457/#REF!%</f>
        <v>#REF!</v>
      </c>
    </row>
    <row r="3458" spans="1:21" ht="55.2" hidden="1" x14ac:dyDescent="0.3">
      <c r="A3458" s="80"/>
      <c r="B3458" s="30" t="s">
        <v>231</v>
      </c>
      <c r="C3458" s="39" t="s">
        <v>331</v>
      </c>
      <c r="D3458" s="21"/>
      <c r="E3458" s="131">
        <f t="shared" si="533"/>
        <v>0</v>
      </c>
      <c r="F3458" s="21"/>
      <c r="G3458" s="21"/>
      <c r="H3458" s="21"/>
      <c r="I3458" s="131">
        <f t="shared" si="534"/>
        <v>0</v>
      </c>
      <c r="J3458" s="21"/>
      <c r="K3458" s="21"/>
      <c r="L3458" s="21"/>
      <c r="M3458" s="131">
        <f t="shared" si="535"/>
        <v>0</v>
      </c>
      <c r="N3458" s="21"/>
      <c r="O3458" s="21"/>
      <c r="P3458" s="21"/>
      <c r="Q3458" s="55" t="e">
        <f t="shared" si="536"/>
        <v>#DIV/0!</v>
      </c>
      <c r="R3458" s="55" t="e">
        <f t="shared" si="537"/>
        <v>#DIV/0!</v>
      </c>
      <c r="S3458" s="55" t="e">
        <f t="shared" si="538"/>
        <v>#DIV/0!</v>
      </c>
      <c r="T3458" s="55" t="e">
        <f t="shared" si="539"/>
        <v>#DIV/0!</v>
      </c>
      <c r="U3458" s="33" t="e">
        <f>M3458/#REF!%</f>
        <v>#REF!</v>
      </c>
    </row>
    <row r="3459" spans="1:21" ht="82.8" hidden="1" x14ac:dyDescent="0.3">
      <c r="A3459" s="80"/>
      <c r="B3459" s="30" t="s">
        <v>232</v>
      </c>
      <c r="C3459" s="39" t="s">
        <v>332</v>
      </c>
      <c r="D3459" s="21"/>
      <c r="E3459" s="131">
        <f t="shared" si="533"/>
        <v>0</v>
      </c>
      <c r="F3459" s="21"/>
      <c r="G3459" s="21"/>
      <c r="H3459" s="21"/>
      <c r="I3459" s="131">
        <f t="shared" si="534"/>
        <v>0</v>
      </c>
      <c r="J3459" s="21"/>
      <c r="K3459" s="21"/>
      <c r="L3459" s="21"/>
      <c r="M3459" s="131">
        <f t="shared" si="535"/>
        <v>0</v>
      </c>
      <c r="N3459" s="21"/>
      <c r="O3459" s="21"/>
      <c r="P3459" s="21"/>
      <c r="Q3459" s="55" t="e">
        <f t="shared" si="536"/>
        <v>#DIV/0!</v>
      </c>
      <c r="R3459" s="55" t="e">
        <f t="shared" si="537"/>
        <v>#DIV/0!</v>
      </c>
      <c r="S3459" s="55" t="e">
        <f t="shared" si="538"/>
        <v>#DIV/0!</v>
      </c>
      <c r="T3459" s="55" t="e">
        <f t="shared" si="539"/>
        <v>#DIV/0!</v>
      </c>
      <c r="U3459" s="33" t="e">
        <f>M3459/#REF!%</f>
        <v>#REF!</v>
      </c>
    </row>
    <row r="3460" spans="1:21" ht="41.4" hidden="1" x14ac:dyDescent="0.3">
      <c r="A3460" s="80"/>
      <c r="B3460" s="30" t="s">
        <v>233</v>
      </c>
      <c r="C3460" s="38" t="s">
        <v>333</v>
      </c>
      <c r="D3460" s="21"/>
      <c r="E3460" s="131">
        <f t="shared" si="533"/>
        <v>0</v>
      </c>
      <c r="F3460" s="21"/>
      <c r="G3460" s="21"/>
      <c r="H3460" s="21"/>
      <c r="I3460" s="131">
        <f t="shared" si="534"/>
        <v>0</v>
      </c>
      <c r="J3460" s="21"/>
      <c r="K3460" s="21"/>
      <c r="L3460" s="21"/>
      <c r="M3460" s="131">
        <f t="shared" si="535"/>
        <v>0</v>
      </c>
      <c r="N3460" s="21"/>
      <c r="O3460" s="21"/>
      <c r="P3460" s="21"/>
      <c r="Q3460" s="55" t="e">
        <f t="shared" si="536"/>
        <v>#DIV/0!</v>
      </c>
      <c r="R3460" s="55" t="e">
        <f t="shared" si="537"/>
        <v>#DIV/0!</v>
      </c>
      <c r="S3460" s="55" t="e">
        <f t="shared" si="538"/>
        <v>#DIV/0!</v>
      </c>
      <c r="T3460" s="55" t="e">
        <f t="shared" si="539"/>
        <v>#DIV/0!</v>
      </c>
      <c r="U3460" s="33" t="e">
        <f>M3460/#REF!%</f>
        <v>#REF!</v>
      </c>
    </row>
    <row r="3461" spans="1:21" ht="41.4" hidden="1" x14ac:dyDescent="0.3">
      <c r="A3461" s="80"/>
      <c r="B3461" s="30" t="s">
        <v>234</v>
      </c>
      <c r="C3461" s="38" t="s">
        <v>334</v>
      </c>
      <c r="D3461" s="21"/>
      <c r="E3461" s="131">
        <f t="shared" si="533"/>
        <v>0</v>
      </c>
      <c r="F3461" s="21"/>
      <c r="G3461" s="21"/>
      <c r="H3461" s="21"/>
      <c r="I3461" s="131">
        <f t="shared" si="534"/>
        <v>0</v>
      </c>
      <c r="J3461" s="21"/>
      <c r="K3461" s="21"/>
      <c r="L3461" s="21"/>
      <c r="M3461" s="131">
        <f t="shared" si="535"/>
        <v>0</v>
      </c>
      <c r="N3461" s="21"/>
      <c r="O3461" s="21"/>
      <c r="P3461" s="21"/>
      <c r="Q3461" s="55" t="e">
        <f t="shared" si="536"/>
        <v>#DIV/0!</v>
      </c>
      <c r="R3461" s="55" t="e">
        <f t="shared" si="537"/>
        <v>#DIV/0!</v>
      </c>
      <c r="S3461" s="55" t="e">
        <f t="shared" si="538"/>
        <v>#DIV/0!</v>
      </c>
      <c r="T3461" s="55" t="e">
        <f t="shared" si="539"/>
        <v>#DIV/0!</v>
      </c>
      <c r="U3461" s="33" t="e">
        <f>M3461/#REF!%</f>
        <v>#REF!</v>
      </c>
    </row>
    <row r="3462" spans="1:21" ht="27.6" hidden="1" x14ac:dyDescent="0.3">
      <c r="A3462" s="80"/>
      <c r="B3462" s="30" t="s">
        <v>235</v>
      </c>
      <c r="C3462" s="39" t="s">
        <v>335</v>
      </c>
      <c r="D3462" s="21"/>
      <c r="E3462" s="131">
        <f t="shared" si="533"/>
        <v>0</v>
      </c>
      <c r="F3462" s="21"/>
      <c r="G3462" s="21"/>
      <c r="H3462" s="21"/>
      <c r="I3462" s="131">
        <f t="shared" si="534"/>
        <v>0</v>
      </c>
      <c r="J3462" s="21"/>
      <c r="K3462" s="21"/>
      <c r="L3462" s="21"/>
      <c r="M3462" s="131">
        <f t="shared" si="535"/>
        <v>0</v>
      </c>
      <c r="N3462" s="21"/>
      <c r="O3462" s="21"/>
      <c r="P3462" s="21"/>
      <c r="Q3462" s="55" t="e">
        <f t="shared" si="536"/>
        <v>#DIV/0!</v>
      </c>
      <c r="R3462" s="55" t="e">
        <f t="shared" si="537"/>
        <v>#DIV/0!</v>
      </c>
      <c r="S3462" s="55" t="e">
        <f t="shared" si="538"/>
        <v>#DIV/0!</v>
      </c>
      <c r="T3462" s="55" t="e">
        <f t="shared" si="539"/>
        <v>#DIV/0!</v>
      </c>
      <c r="U3462" s="33" t="e">
        <f>M3462/#REF!%</f>
        <v>#REF!</v>
      </c>
    </row>
    <row r="3463" spans="1:21" ht="55.2" hidden="1" x14ac:dyDescent="0.3">
      <c r="A3463" s="80"/>
      <c r="B3463" s="30" t="s">
        <v>236</v>
      </c>
      <c r="C3463" s="39" t="s">
        <v>336</v>
      </c>
      <c r="D3463" s="21"/>
      <c r="E3463" s="131">
        <f t="shared" si="533"/>
        <v>0</v>
      </c>
      <c r="F3463" s="21"/>
      <c r="G3463" s="21"/>
      <c r="H3463" s="21"/>
      <c r="I3463" s="131">
        <f t="shared" si="534"/>
        <v>0</v>
      </c>
      <c r="J3463" s="21"/>
      <c r="K3463" s="21"/>
      <c r="L3463" s="21"/>
      <c r="M3463" s="131">
        <f t="shared" si="535"/>
        <v>0</v>
      </c>
      <c r="N3463" s="21"/>
      <c r="O3463" s="21"/>
      <c r="P3463" s="21"/>
      <c r="Q3463" s="55" t="e">
        <f t="shared" si="536"/>
        <v>#DIV/0!</v>
      </c>
      <c r="R3463" s="55" t="e">
        <f t="shared" si="537"/>
        <v>#DIV/0!</v>
      </c>
      <c r="S3463" s="55" t="e">
        <f t="shared" si="538"/>
        <v>#DIV/0!</v>
      </c>
      <c r="T3463" s="55" t="e">
        <f t="shared" si="539"/>
        <v>#DIV/0!</v>
      </c>
      <c r="U3463" s="33" t="e">
        <f>M3463/#REF!%</f>
        <v>#REF!</v>
      </c>
    </row>
    <row r="3464" spans="1:21" ht="27.6" hidden="1" x14ac:dyDescent="0.3">
      <c r="A3464" s="80"/>
      <c r="B3464" s="30" t="s">
        <v>237</v>
      </c>
      <c r="C3464" s="39" t="s">
        <v>337</v>
      </c>
      <c r="D3464" s="21"/>
      <c r="E3464" s="131">
        <f t="shared" si="533"/>
        <v>0</v>
      </c>
      <c r="F3464" s="21"/>
      <c r="G3464" s="21"/>
      <c r="H3464" s="21"/>
      <c r="I3464" s="131">
        <f t="shared" si="534"/>
        <v>0</v>
      </c>
      <c r="J3464" s="21"/>
      <c r="K3464" s="21"/>
      <c r="L3464" s="21"/>
      <c r="M3464" s="131">
        <f t="shared" si="535"/>
        <v>0</v>
      </c>
      <c r="N3464" s="21"/>
      <c r="O3464" s="21"/>
      <c r="P3464" s="21"/>
      <c r="Q3464" s="55" t="e">
        <f t="shared" si="536"/>
        <v>#DIV/0!</v>
      </c>
      <c r="R3464" s="55" t="e">
        <f t="shared" si="537"/>
        <v>#DIV/0!</v>
      </c>
      <c r="S3464" s="55" t="e">
        <f t="shared" si="538"/>
        <v>#DIV/0!</v>
      </c>
      <c r="T3464" s="55" t="e">
        <f t="shared" si="539"/>
        <v>#DIV/0!</v>
      </c>
      <c r="U3464" s="33" t="e">
        <f>M3464/#REF!%</f>
        <v>#REF!</v>
      </c>
    </row>
    <row r="3465" spans="1:21" ht="82.8" hidden="1" x14ac:dyDescent="0.3">
      <c r="A3465" s="80"/>
      <c r="B3465" s="30" t="s">
        <v>238</v>
      </c>
      <c r="C3465" s="39" t="s">
        <v>338</v>
      </c>
      <c r="D3465" s="21"/>
      <c r="E3465" s="131">
        <f t="shared" si="533"/>
        <v>0</v>
      </c>
      <c r="F3465" s="21"/>
      <c r="G3465" s="21"/>
      <c r="H3465" s="21"/>
      <c r="I3465" s="131">
        <f t="shared" si="534"/>
        <v>0</v>
      </c>
      <c r="J3465" s="21"/>
      <c r="K3465" s="21"/>
      <c r="L3465" s="21"/>
      <c r="M3465" s="131">
        <f t="shared" si="535"/>
        <v>0</v>
      </c>
      <c r="N3465" s="21"/>
      <c r="O3465" s="21"/>
      <c r="P3465" s="21"/>
      <c r="Q3465" s="55" t="e">
        <f t="shared" si="536"/>
        <v>#DIV/0!</v>
      </c>
      <c r="R3465" s="55" t="e">
        <f t="shared" si="537"/>
        <v>#DIV/0!</v>
      </c>
      <c r="S3465" s="55" t="e">
        <f t="shared" si="538"/>
        <v>#DIV/0!</v>
      </c>
      <c r="T3465" s="55" t="e">
        <f t="shared" si="539"/>
        <v>#DIV/0!</v>
      </c>
      <c r="U3465" s="33" t="e">
        <f>M3465/#REF!%</f>
        <v>#REF!</v>
      </c>
    </row>
    <row r="3466" spans="1:21" ht="27.6" hidden="1" x14ac:dyDescent="0.3">
      <c r="A3466" s="80"/>
      <c r="B3466" s="30" t="s">
        <v>239</v>
      </c>
      <c r="C3466" s="39" t="s">
        <v>339</v>
      </c>
      <c r="D3466" s="21"/>
      <c r="E3466" s="131">
        <f t="shared" si="533"/>
        <v>0</v>
      </c>
      <c r="F3466" s="21"/>
      <c r="G3466" s="21"/>
      <c r="H3466" s="21"/>
      <c r="I3466" s="131">
        <f t="shared" si="534"/>
        <v>0</v>
      </c>
      <c r="J3466" s="21"/>
      <c r="K3466" s="21"/>
      <c r="L3466" s="21"/>
      <c r="M3466" s="131">
        <f t="shared" si="535"/>
        <v>0</v>
      </c>
      <c r="N3466" s="21"/>
      <c r="O3466" s="21"/>
      <c r="P3466" s="21"/>
      <c r="Q3466" s="55" t="e">
        <f t="shared" si="536"/>
        <v>#DIV/0!</v>
      </c>
      <c r="R3466" s="55" t="e">
        <f t="shared" si="537"/>
        <v>#DIV/0!</v>
      </c>
      <c r="S3466" s="55" t="e">
        <f t="shared" si="538"/>
        <v>#DIV/0!</v>
      </c>
      <c r="T3466" s="55" t="e">
        <f t="shared" si="539"/>
        <v>#DIV/0!</v>
      </c>
      <c r="U3466" s="33" t="e">
        <f>M3466/#REF!%</f>
        <v>#REF!</v>
      </c>
    </row>
    <row r="3467" spans="1:21" ht="82.8" hidden="1" x14ac:dyDescent="0.3">
      <c r="A3467" s="80"/>
      <c r="B3467" s="30" t="s">
        <v>240</v>
      </c>
      <c r="C3467" s="39" t="s">
        <v>340</v>
      </c>
      <c r="D3467" s="21"/>
      <c r="E3467" s="131">
        <f t="shared" si="533"/>
        <v>0</v>
      </c>
      <c r="F3467" s="21"/>
      <c r="G3467" s="21"/>
      <c r="H3467" s="21"/>
      <c r="I3467" s="131">
        <f t="shared" si="534"/>
        <v>0</v>
      </c>
      <c r="J3467" s="21"/>
      <c r="K3467" s="21"/>
      <c r="L3467" s="21"/>
      <c r="M3467" s="131">
        <f t="shared" si="535"/>
        <v>0</v>
      </c>
      <c r="N3467" s="21"/>
      <c r="O3467" s="21"/>
      <c r="P3467" s="21"/>
      <c r="Q3467" s="55" t="e">
        <f t="shared" si="536"/>
        <v>#DIV/0!</v>
      </c>
      <c r="R3467" s="55" t="e">
        <f t="shared" si="537"/>
        <v>#DIV/0!</v>
      </c>
      <c r="S3467" s="55" t="e">
        <f t="shared" si="538"/>
        <v>#DIV/0!</v>
      </c>
      <c r="T3467" s="55" t="e">
        <f t="shared" si="539"/>
        <v>#DIV/0!</v>
      </c>
      <c r="U3467" s="33" t="e">
        <f>M3467/#REF!%</f>
        <v>#REF!</v>
      </c>
    </row>
    <row r="3468" spans="1:21" ht="27.6" hidden="1" x14ac:dyDescent="0.3">
      <c r="A3468" s="80"/>
      <c r="B3468" s="30" t="s">
        <v>241</v>
      </c>
      <c r="C3468" s="39" t="s">
        <v>341</v>
      </c>
      <c r="D3468" s="21"/>
      <c r="E3468" s="131">
        <f t="shared" si="533"/>
        <v>0</v>
      </c>
      <c r="F3468" s="21"/>
      <c r="G3468" s="21"/>
      <c r="H3468" s="21"/>
      <c r="I3468" s="131">
        <f t="shared" si="534"/>
        <v>0</v>
      </c>
      <c r="J3468" s="21"/>
      <c r="K3468" s="21"/>
      <c r="L3468" s="21"/>
      <c r="M3468" s="131">
        <f t="shared" si="535"/>
        <v>0</v>
      </c>
      <c r="N3468" s="21"/>
      <c r="O3468" s="21"/>
      <c r="P3468" s="21"/>
      <c r="Q3468" s="55" t="e">
        <f t="shared" si="536"/>
        <v>#DIV/0!</v>
      </c>
      <c r="R3468" s="55" t="e">
        <f t="shared" si="537"/>
        <v>#DIV/0!</v>
      </c>
      <c r="S3468" s="55" t="e">
        <f t="shared" si="538"/>
        <v>#DIV/0!</v>
      </c>
      <c r="T3468" s="55" t="e">
        <f t="shared" si="539"/>
        <v>#DIV/0!</v>
      </c>
      <c r="U3468" s="33" t="e">
        <f>M3468/#REF!%</f>
        <v>#REF!</v>
      </c>
    </row>
    <row r="3469" spans="1:21" ht="27.6" hidden="1" x14ac:dyDescent="0.3">
      <c r="A3469" s="80"/>
      <c r="B3469" s="30" t="s">
        <v>242</v>
      </c>
      <c r="C3469" s="39" t="s">
        <v>342</v>
      </c>
      <c r="D3469" s="21"/>
      <c r="E3469" s="131">
        <f t="shared" si="533"/>
        <v>0</v>
      </c>
      <c r="F3469" s="21"/>
      <c r="G3469" s="21"/>
      <c r="H3469" s="21"/>
      <c r="I3469" s="131">
        <f t="shared" si="534"/>
        <v>0</v>
      </c>
      <c r="J3469" s="21"/>
      <c r="K3469" s="21"/>
      <c r="L3469" s="21"/>
      <c r="M3469" s="131">
        <f t="shared" si="535"/>
        <v>0</v>
      </c>
      <c r="N3469" s="21"/>
      <c r="O3469" s="21"/>
      <c r="P3469" s="21"/>
      <c r="Q3469" s="55" t="e">
        <f t="shared" si="536"/>
        <v>#DIV/0!</v>
      </c>
      <c r="R3469" s="55" t="e">
        <f t="shared" si="537"/>
        <v>#DIV/0!</v>
      </c>
      <c r="S3469" s="55" t="e">
        <f t="shared" si="538"/>
        <v>#DIV/0!</v>
      </c>
      <c r="T3469" s="55" t="e">
        <f t="shared" si="539"/>
        <v>#DIV/0!</v>
      </c>
      <c r="U3469" s="33" t="e">
        <f>M3469/#REF!%</f>
        <v>#REF!</v>
      </c>
    </row>
    <row r="3470" spans="1:21" ht="27.6" hidden="1" x14ac:dyDescent="0.3">
      <c r="A3470" s="80"/>
      <c r="B3470" s="30" t="s">
        <v>243</v>
      </c>
      <c r="C3470" s="39" t="s">
        <v>343</v>
      </c>
      <c r="D3470" s="21"/>
      <c r="E3470" s="131">
        <f t="shared" si="533"/>
        <v>0</v>
      </c>
      <c r="F3470" s="21"/>
      <c r="G3470" s="21"/>
      <c r="H3470" s="21"/>
      <c r="I3470" s="131">
        <f t="shared" si="534"/>
        <v>0</v>
      </c>
      <c r="J3470" s="21"/>
      <c r="K3470" s="21"/>
      <c r="L3470" s="21"/>
      <c r="M3470" s="131">
        <f t="shared" si="535"/>
        <v>0</v>
      </c>
      <c r="N3470" s="21"/>
      <c r="O3470" s="21"/>
      <c r="P3470" s="21"/>
      <c r="Q3470" s="55" t="e">
        <f t="shared" si="536"/>
        <v>#DIV/0!</v>
      </c>
      <c r="R3470" s="55" t="e">
        <f t="shared" si="537"/>
        <v>#DIV/0!</v>
      </c>
      <c r="S3470" s="55" t="e">
        <f t="shared" si="538"/>
        <v>#DIV/0!</v>
      </c>
      <c r="T3470" s="55" t="e">
        <f t="shared" si="539"/>
        <v>#DIV/0!</v>
      </c>
      <c r="U3470" s="33" t="e">
        <f>M3470/#REF!%</f>
        <v>#REF!</v>
      </c>
    </row>
    <row r="3471" spans="1:21" ht="27.6" hidden="1" x14ac:dyDescent="0.3">
      <c r="A3471" s="80"/>
      <c r="B3471" s="30" t="s">
        <v>244</v>
      </c>
      <c r="C3471" s="39" t="s">
        <v>344</v>
      </c>
      <c r="D3471" s="21"/>
      <c r="E3471" s="131">
        <f t="shared" si="533"/>
        <v>0</v>
      </c>
      <c r="F3471" s="21"/>
      <c r="G3471" s="21"/>
      <c r="H3471" s="21"/>
      <c r="I3471" s="131">
        <f t="shared" si="534"/>
        <v>0</v>
      </c>
      <c r="J3471" s="21"/>
      <c r="K3471" s="21"/>
      <c r="L3471" s="21"/>
      <c r="M3471" s="131">
        <f t="shared" si="535"/>
        <v>0</v>
      </c>
      <c r="N3471" s="21"/>
      <c r="O3471" s="21"/>
      <c r="P3471" s="21"/>
      <c r="Q3471" s="55" t="e">
        <f t="shared" si="536"/>
        <v>#DIV/0!</v>
      </c>
      <c r="R3471" s="55" t="e">
        <f t="shared" si="537"/>
        <v>#DIV/0!</v>
      </c>
      <c r="S3471" s="55" t="e">
        <f t="shared" si="538"/>
        <v>#DIV/0!</v>
      </c>
      <c r="T3471" s="55" t="e">
        <f t="shared" si="539"/>
        <v>#DIV/0!</v>
      </c>
      <c r="U3471" s="33" t="e">
        <f>M3471/#REF!%</f>
        <v>#REF!</v>
      </c>
    </row>
    <row r="3472" spans="1:21" ht="27.6" hidden="1" x14ac:dyDescent="0.3">
      <c r="A3472" s="80"/>
      <c r="B3472" s="34" t="s">
        <v>245</v>
      </c>
      <c r="C3472" s="39" t="s">
        <v>345</v>
      </c>
      <c r="D3472" s="21"/>
      <c r="E3472" s="131">
        <f t="shared" si="533"/>
        <v>0</v>
      </c>
      <c r="F3472" s="21"/>
      <c r="G3472" s="21"/>
      <c r="H3472" s="21"/>
      <c r="I3472" s="131">
        <f t="shared" si="534"/>
        <v>0</v>
      </c>
      <c r="J3472" s="21"/>
      <c r="K3472" s="21"/>
      <c r="L3472" s="21"/>
      <c r="M3472" s="131">
        <f t="shared" si="535"/>
        <v>0</v>
      </c>
      <c r="N3472" s="21"/>
      <c r="O3472" s="21"/>
      <c r="P3472" s="21"/>
      <c r="Q3472" s="55" t="e">
        <f t="shared" si="536"/>
        <v>#DIV/0!</v>
      </c>
      <c r="R3472" s="55" t="e">
        <f t="shared" si="537"/>
        <v>#DIV/0!</v>
      </c>
      <c r="S3472" s="55" t="e">
        <f t="shared" si="538"/>
        <v>#DIV/0!</v>
      </c>
      <c r="T3472" s="55" t="e">
        <f t="shared" si="539"/>
        <v>#DIV/0!</v>
      </c>
      <c r="U3472" s="33" t="e">
        <f>M3472/#REF!%</f>
        <v>#REF!</v>
      </c>
    </row>
    <row r="3473" spans="1:21" ht="13.8" hidden="1" x14ac:dyDescent="0.3">
      <c r="A3473" s="80"/>
      <c r="B3473" s="30" t="s">
        <v>247</v>
      </c>
      <c r="C3473" s="37" t="s">
        <v>347</v>
      </c>
      <c r="D3473" s="21"/>
      <c r="E3473" s="131">
        <f t="shared" si="533"/>
        <v>0</v>
      </c>
      <c r="F3473" s="21"/>
      <c r="G3473" s="21"/>
      <c r="H3473" s="21"/>
      <c r="I3473" s="131">
        <f t="shared" si="534"/>
        <v>0</v>
      </c>
      <c r="J3473" s="21"/>
      <c r="K3473" s="21"/>
      <c r="L3473" s="21"/>
      <c r="M3473" s="131">
        <f t="shared" si="535"/>
        <v>0</v>
      </c>
      <c r="N3473" s="21"/>
      <c r="O3473" s="21"/>
      <c r="P3473" s="21"/>
      <c r="Q3473" s="55" t="e">
        <f t="shared" si="536"/>
        <v>#DIV/0!</v>
      </c>
      <c r="R3473" s="55" t="e">
        <f t="shared" si="537"/>
        <v>#DIV/0!</v>
      </c>
      <c r="S3473" s="55" t="e">
        <f t="shared" si="538"/>
        <v>#DIV/0!</v>
      </c>
      <c r="T3473" s="55" t="e">
        <f t="shared" si="539"/>
        <v>#DIV/0!</v>
      </c>
      <c r="U3473" s="33" t="e">
        <f>M3473/#REF!%</f>
        <v>#REF!</v>
      </c>
    </row>
    <row r="3474" spans="1:21" ht="13.8" hidden="1" x14ac:dyDescent="0.3">
      <c r="A3474" s="80"/>
      <c r="B3474" s="30" t="s">
        <v>251</v>
      </c>
      <c r="C3474" s="37" t="s">
        <v>348</v>
      </c>
      <c r="D3474" s="21"/>
      <c r="E3474" s="131">
        <f t="shared" si="533"/>
        <v>0</v>
      </c>
      <c r="F3474" s="21"/>
      <c r="G3474" s="21"/>
      <c r="H3474" s="21"/>
      <c r="I3474" s="131">
        <f t="shared" si="534"/>
        <v>0</v>
      </c>
      <c r="J3474" s="21"/>
      <c r="K3474" s="21"/>
      <c r="L3474" s="21"/>
      <c r="M3474" s="131">
        <f t="shared" si="535"/>
        <v>0</v>
      </c>
      <c r="N3474" s="21"/>
      <c r="O3474" s="21"/>
      <c r="P3474" s="21"/>
      <c r="Q3474" s="55" t="e">
        <f t="shared" si="536"/>
        <v>#DIV/0!</v>
      </c>
      <c r="R3474" s="55" t="e">
        <f t="shared" si="537"/>
        <v>#DIV/0!</v>
      </c>
      <c r="S3474" s="55" t="e">
        <f t="shared" si="538"/>
        <v>#DIV/0!</v>
      </c>
      <c r="T3474" s="55" t="e">
        <f t="shared" si="539"/>
        <v>#DIV/0!</v>
      </c>
      <c r="U3474" s="33" t="e">
        <f>M3474/#REF!%</f>
        <v>#REF!</v>
      </c>
    </row>
    <row r="3475" spans="1:21" ht="13.8" hidden="1" x14ac:dyDescent="0.3">
      <c r="A3475" s="80"/>
      <c r="B3475" s="30" t="s">
        <v>252</v>
      </c>
      <c r="C3475" s="38" t="s">
        <v>349</v>
      </c>
      <c r="D3475" s="21"/>
      <c r="E3475" s="131">
        <f t="shared" si="533"/>
        <v>0</v>
      </c>
      <c r="F3475" s="21"/>
      <c r="G3475" s="21"/>
      <c r="H3475" s="21"/>
      <c r="I3475" s="131">
        <f t="shared" si="534"/>
        <v>0</v>
      </c>
      <c r="J3475" s="21"/>
      <c r="K3475" s="21"/>
      <c r="L3475" s="21"/>
      <c r="M3475" s="131">
        <f t="shared" si="535"/>
        <v>0</v>
      </c>
      <c r="N3475" s="21"/>
      <c r="O3475" s="21"/>
      <c r="P3475" s="21"/>
      <c r="Q3475" s="55" t="e">
        <f t="shared" si="536"/>
        <v>#DIV/0!</v>
      </c>
      <c r="R3475" s="55" t="e">
        <f t="shared" si="537"/>
        <v>#DIV/0!</v>
      </c>
      <c r="S3475" s="55" t="e">
        <f t="shared" si="538"/>
        <v>#DIV/0!</v>
      </c>
      <c r="T3475" s="55" t="e">
        <f t="shared" si="539"/>
        <v>#DIV/0!</v>
      </c>
      <c r="U3475" s="33" t="e">
        <f>M3475/#REF!%</f>
        <v>#REF!</v>
      </c>
    </row>
    <row r="3476" spans="1:21" ht="11.25" hidden="1" customHeight="1" x14ac:dyDescent="0.3">
      <c r="A3476" s="80"/>
      <c r="B3476" s="30" t="s">
        <v>253</v>
      </c>
      <c r="C3476" s="39" t="s">
        <v>350</v>
      </c>
      <c r="D3476" s="21"/>
      <c r="E3476" s="131">
        <f t="shared" si="533"/>
        <v>0</v>
      </c>
      <c r="F3476" s="21"/>
      <c r="G3476" s="21"/>
      <c r="H3476" s="21"/>
      <c r="I3476" s="131">
        <f t="shared" si="534"/>
        <v>0</v>
      </c>
      <c r="J3476" s="21"/>
      <c r="K3476" s="21"/>
      <c r="L3476" s="21"/>
      <c r="M3476" s="131">
        <f t="shared" si="535"/>
        <v>0</v>
      </c>
      <c r="N3476" s="21"/>
      <c r="O3476" s="21"/>
      <c r="P3476" s="21"/>
      <c r="Q3476" s="55" t="e">
        <f t="shared" si="536"/>
        <v>#DIV/0!</v>
      </c>
      <c r="R3476" s="55" t="e">
        <f t="shared" si="537"/>
        <v>#DIV/0!</v>
      </c>
      <c r="S3476" s="55" t="e">
        <f t="shared" si="538"/>
        <v>#DIV/0!</v>
      </c>
      <c r="T3476" s="55" t="e">
        <f t="shared" si="539"/>
        <v>#DIV/0!</v>
      </c>
      <c r="U3476" s="33" t="e">
        <f>M3476/#REF!%</f>
        <v>#REF!</v>
      </c>
    </row>
    <row r="3477" spans="1:21" ht="27.6" hidden="1" x14ac:dyDescent="0.3">
      <c r="A3477" s="80"/>
      <c r="B3477" s="30" t="s">
        <v>254</v>
      </c>
      <c r="C3477" s="39" t="s">
        <v>351</v>
      </c>
      <c r="D3477" s="21"/>
      <c r="E3477" s="131">
        <f t="shared" si="533"/>
        <v>0</v>
      </c>
      <c r="F3477" s="21"/>
      <c r="G3477" s="21"/>
      <c r="H3477" s="21"/>
      <c r="I3477" s="131">
        <f t="shared" si="534"/>
        <v>0</v>
      </c>
      <c r="J3477" s="21"/>
      <c r="K3477" s="21"/>
      <c r="L3477" s="21"/>
      <c r="M3477" s="131">
        <f t="shared" si="535"/>
        <v>0</v>
      </c>
      <c r="N3477" s="21"/>
      <c r="O3477" s="21"/>
      <c r="P3477" s="21"/>
      <c r="Q3477" s="55" t="e">
        <f t="shared" si="536"/>
        <v>#DIV/0!</v>
      </c>
      <c r="R3477" s="55" t="e">
        <f t="shared" si="537"/>
        <v>#DIV/0!</v>
      </c>
      <c r="S3477" s="55" t="e">
        <f t="shared" si="538"/>
        <v>#DIV/0!</v>
      </c>
      <c r="T3477" s="55" t="e">
        <f t="shared" si="539"/>
        <v>#DIV/0!</v>
      </c>
      <c r="U3477" s="33" t="e">
        <f>M3477/#REF!%</f>
        <v>#REF!</v>
      </c>
    </row>
    <row r="3478" spans="1:21" ht="13.8" hidden="1" x14ac:dyDescent="0.3">
      <c r="A3478" s="80"/>
      <c r="B3478" s="30" t="s">
        <v>255</v>
      </c>
      <c r="C3478" s="38" t="s">
        <v>352</v>
      </c>
      <c r="D3478" s="21"/>
      <c r="E3478" s="131">
        <f t="shared" si="533"/>
        <v>0</v>
      </c>
      <c r="F3478" s="21"/>
      <c r="G3478" s="21"/>
      <c r="H3478" s="21"/>
      <c r="I3478" s="131">
        <f t="shared" si="534"/>
        <v>0</v>
      </c>
      <c r="J3478" s="21"/>
      <c r="K3478" s="21"/>
      <c r="L3478" s="21"/>
      <c r="M3478" s="131">
        <f t="shared" si="535"/>
        <v>0</v>
      </c>
      <c r="N3478" s="21"/>
      <c r="O3478" s="21"/>
      <c r="P3478" s="21"/>
      <c r="Q3478" s="55" t="e">
        <f t="shared" si="536"/>
        <v>#DIV/0!</v>
      </c>
      <c r="R3478" s="55" t="e">
        <f t="shared" si="537"/>
        <v>#DIV/0!</v>
      </c>
      <c r="S3478" s="55" t="e">
        <f t="shared" si="538"/>
        <v>#DIV/0!</v>
      </c>
      <c r="T3478" s="55" t="e">
        <f t="shared" si="539"/>
        <v>#DIV/0!</v>
      </c>
      <c r="U3478" s="33" t="e">
        <f>M3478/#REF!%</f>
        <v>#REF!</v>
      </c>
    </row>
    <row r="3479" spans="1:21" ht="27.6" hidden="1" x14ac:dyDescent="0.3">
      <c r="A3479" s="80"/>
      <c r="B3479" s="30" t="s">
        <v>256</v>
      </c>
      <c r="C3479" s="39" t="s">
        <v>350</v>
      </c>
      <c r="D3479" s="21"/>
      <c r="E3479" s="131">
        <f t="shared" si="533"/>
        <v>0</v>
      </c>
      <c r="F3479" s="21"/>
      <c r="G3479" s="21"/>
      <c r="H3479" s="21"/>
      <c r="I3479" s="131">
        <f t="shared" si="534"/>
        <v>0</v>
      </c>
      <c r="J3479" s="21"/>
      <c r="K3479" s="21"/>
      <c r="L3479" s="21"/>
      <c r="M3479" s="131">
        <f t="shared" si="535"/>
        <v>0</v>
      </c>
      <c r="N3479" s="21"/>
      <c r="O3479" s="21"/>
      <c r="P3479" s="21"/>
      <c r="Q3479" s="55" t="e">
        <f t="shared" si="536"/>
        <v>#DIV/0!</v>
      </c>
      <c r="R3479" s="55" t="e">
        <f t="shared" si="537"/>
        <v>#DIV/0!</v>
      </c>
      <c r="S3479" s="55" t="e">
        <f t="shared" si="538"/>
        <v>#DIV/0!</v>
      </c>
      <c r="T3479" s="55" t="e">
        <f t="shared" si="539"/>
        <v>#DIV/0!</v>
      </c>
      <c r="U3479" s="33" t="e">
        <f>M3479/#REF!%</f>
        <v>#REF!</v>
      </c>
    </row>
    <row r="3480" spans="1:21" ht="27.6" hidden="1" x14ac:dyDescent="0.3">
      <c r="A3480" s="80"/>
      <c r="B3480" s="30" t="s">
        <v>257</v>
      </c>
      <c r="C3480" s="39" t="s">
        <v>351</v>
      </c>
      <c r="D3480" s="21"/>
      <c r="E3480" s="131">
        <f t="shared" si="533"/>
        <v>0</v>
      </c>
      <c r="F3480" s="21"/>
      <c r="G3480" s="21"/>
      <c r="H3480" s="21"/>
      <c r="I3480" s="131">
        <f t="shared" si="534"/>
        <v>0</v>
      </c>
      <c r="J3480" s="21"/>
      <c r="K3480" s="21"/>
      <c r="L3480" s="21"/>
      <c r="M3480" s="131">
        <f t="shared" si="535"/>
        <v>0</v>
      </c>
      <c r="N3480" s="21"/>
      <c r="O3480" s="21"/>
      <c r="P3480" s="21"/>
      <c r="Q3480" s="55" t="e">
        <f t="shared" si="536"/>
        <v>#DIV/0!</v>
      </c>
      <c r="R3480" s="55" t="e">
        <f t="shared" si="537"/>
        <v>#DIV/0!</v>
      </c>
      <c r="S3480" s="55" t="e">
        <f t="shared" si="538"/>
        <v>#DIV/0!</v>
      </c>
      <c r="T3480" s="55" t="e">
        <f t="shared" si="539"/>
        <v>#DIV/0!</v>
      </c>
      <c r="U3480" s="33" t="e">
        <f>M3480/#REF!%</f>
        <v>#REF!</v>
      </c>
    </row>
    <row r="3481" spans="1:21" ht="41.4" hidden="1" x14ac:dyDescent="0.3">
      <c r="A3481" s="80"/>
      <c r="B3481" s="30" t="s">
        <v>258</v>
      </c>
      <c r="C3481" s="38" t="s">
        <v>353</v>
      </c>
      <c r="D3481" s="21"/>
      <c r="E3481" s="131">
        <f t="shared" si="533"/>
        <v>0</v>
      </c>
      <c r="F3481" s="21"/>
      <c r="G3481" s="21"/>
      <c r="H3481" s="21"/>
      <c r="I3481" s="131">
        <f t="shared" si="534"/>
        <v>0</v>
      </c>
      <c r="J3481" s="21"/>
      <c r="K3481" s="21"/>
      <c r="L3481" s="21"/>
      <c r="M3481" s="131">
        <f t="shared" si="535"/>
        <v>0</v>
      </c>
      <c r="N3481" s="21"/>
      <c r="O3481" s="21"/>
      <c r="P3481" s="21"/>
      <c r="Q3481" s="55" t="e">
        <f t="shared" si="536"/>
        <v>#DIV/0!</v>
      </c>
      <c r="R3481" s="55" t="e">
        <f t="shared" si="537"/>
        <v>#DIV/0!</v>
      </c>
      <c r="S3481" s="55" t="e">
        <f t="shared" si="538"/>
        <v>#DIV/0!</v>
      </c>
      <c r="T3481" s="55" t="e">
        <f t="shared" si="539"/>
        <v>#DIV/0!</v>
      </c>
      <c r="U3481" s="33" t="e">
        <f>M3481/#REF!%</f>
        <v>#REF!</v>
      </c>
    </row>
    <row r="3482" spans="1:21" ht="27.6" hidden="1" x14ac:dyDescent="0.3">
      <c r="A3482" s="80"/>
      <c r="B3482" s="30" t="s">
        <v>259</v>
      </c>
      <c r="C3482" s="39" t="s">
        <v>350</v>
      </c>
      <c r="D3482" s="21"/>
      <c r="E3482" s="131">
        <f t="shared" si="533"/>
        <v>0</v>
      </c>
      <c r="F3482" s="21"/>
      <c r="G3482" s="21"/>
      <c r="H3482" s="21"/>
      <c r="I3482" s="131">
        <f t="shared" si="534"/>
        <v>0</v>
      </c>
      <c r="J3482" s="21"/>
      <c r="K3482" s="21"/>
      <c r="L3482" s="21"/>
      <c r="M3482" s="131">
        <f t="shared" si="535"/>
        <v>0</v>
      </c>
      <c r="N3482" s="21"/>
      <c r="O3482" s="21"/>
      <c r="P3482" s="21"/>
      <c r="Q3482" s="55" t="e">
        <f t="shared" si="536"/>
        <v>#DIV/0!</v>
      </c>
      <c r="R3482" s="55" t="e">
        <f t="shared" si="537"/>
        <v>#DIV/0!</v>
      </c>
      <c r="S3482" s="55" t="e">
        <f t="shared" si="538"/>
        <v>#DIV/0!</v>
      </c>
      <c r="T3482" s="55" t="e">
        <f t="shared" si="539"/>
        <v>#DIV/0!</v>
      </c>
      <c r="U3482" s="33" t="e">
        <f>M3482/#REF!%</f>
        <v>#REF!</v>
      </c>
    </row>
    <row r="3483" spans="1:21" ht="27.6" hidden="1" x14ac:dyDescent="0.3">
      <c r="A3483" s="80"/>
      <c r="B3483" s="30" t="s">
        <v>260</v>
      </c>
      <c r="C3483" s="39" t="s">
        <v>351</v>
      </c>
      <c r="D3483" s="21"/>
      <c r="E3483" s="131">
        <f t="shared" si="533"/>
        <v>0</v>
      </c>
      <c r="F3483" s="21"/>
      <c r="G3483" s="21"/>
      <c r="H3483" s="21"/>
      <c r="I3483" s="131">
        <f t="shared" si="534"/>
        <v>0</v>
      </c>
      <c r="J3483" s="21"/>
      <c r="K3483" s="21"/>
      <c r="L3483" s="21"/>
      <c r="M3483" s="131">
        <f t="shared" si="535"/>
        <v>0</v>
      </c>
      <c r="N3483" s="21"/>
      <c r="O3483" s="21"/>
      <c r="P3483" s="21"/>
      <c r="Q3483" s="55" t="e">
        <f t="shared" si="536"/>
        <v>#DIV/0!</v>
      </c>
      <c r="R3483" s="55" t="e">
        <f t="shared" si="537"/>
        <v>#DIV/0!</v>
      </c>
      <c r="S3483" s="55" t="e">
        <f t="shared" si="538"/>
        <v>#DIV/0!</v>
      </c>
      <c r="T3483" s="55" t="e">
        <f t="shared" si="539"/>
        <v>#DIV/0!</v>
      </c>
      <c r="U3483" s="33" t="e">
        <f>M3483/#REF!%</f>
        <v>#REF!</v>
      </c>
    </row>
    <row r="3484" spans="1:21" ht="13.8" hidden="1" x14ac:dyDescent="0.3">
      <c r="A3484" s="80"/>
      <c r="B3484" s="30" t="s">
        <v>261</v>
      </c>
      <c r="C3484" s="37" t="s">
        <v>354</v>
      </c>
      <c r="D3484" s="21"/>
      <c r="E3484" s="131">
        <f t="shared" si="533"/>
        <v>0</v>
      </c>
      <c r="F3484" s="21"/>
      <c r="G3484" s="21"/>
      <c r="H3484" s="21"/>
      <c r="I3484" s="131">
        <f t="shared" si="534"/>
        <v>0</v>
      </c>
      <c r="J3484" s="21"/>
      <c r="K3484" s="21"/>
      <c r="L3484" s="21"/>
      <c r="M3484" s="131">
        <f t="shared" si="535"/>
        <v>0</v>
      </c>
      <c r="N3484" s="21"/>
      <c r="O3484" s="21"/>
      <c r="P3484" s="21"/>
      <c r="Q3484" s="55" t="e">
        <f t="shared" si="536"/>
        <v>#DIV/0!</v>
      </c>
      <c r="R3484" s="55" t="e">
        <f t="shared" si="537"/>
        <v>#DIV/0!</v>
      </c>
      <c r="S3484" s="55" t="e">
        <f t="shared" si="538"/>
        <v>#DIV/0!</v>
      </c>
      <c r="T3484" s="55" t="e">
        <f t="shared" si="539"/>
        <v>#DIV/0!</v>
      </c>
      <c r="U3484" s="33" t="e">
        <f>M3484/#REF!%</f>
        <v>#REF!</v>
      </c>
    </row>
    <row r="3485" spans="1:21" ht="41.4" hidden="1" x14ac:dyDescent="0.3">
      <c r="A3485" s="80"/>
      <c r="B3485" s="30" t="s">
        <v>262</v>
      </c>
      <c r="C3485" s="38" t="s">
        <v>355</v>
      </c>
      <c r="D3485" s="21"/>
      <c r="E3485" s="131">
        <f t="shared" si="533"/>
        <v>0</v>
      </c>
      <c r="F3485" s="21"/>
      <c r="G3485" s="21"/>
      <c r="H3485" s="21"/>
      <c r="I3485" s="131">
        <f t="shared" si="534"/>
        <v>0</v>
      </c>
      <c r="J3485" s="21"/>
      <c r="K3485" s="21"/>
      <c r="L3485" s="21"/>
      <c r="M3485" s="131">
        <f t="shared" si="535"/>
        <v>0</v>
      </c>
      <c r="N3485" s="21"/>
      <c r="O3485" s="21"/>
      <c r="P3485" s="21"/>
      <c r="Q3485" s="55" t="e">
        <f t="shared" si="536"/>
        <v>#DIV/0!</v>
      </c>
      <c r="R3485" s="55" t="e">
        <f t="shared" si="537"/>
        <v>#DIV/0!</v>
      </c>
      <c r="S3485" s="55" t="e">
        <f t="shared" si="538"/>
        <v>#DIV/0!</v>
      </c>
      <c r="T3485" s="55" t="e">
        <f t="shared" si="539"/>
        <v>#DIV/0!</v>
      </c>
      <c r="U3485" s="33" t="e">
        <f>M3485/#REF!%</f>
        <v>#REF!</v>
      </c>
    </row>
    <row r="3486" spans="1:21" ht="13.8" hidden="1" x14ac:dyDescent="0.3">
      <c r="A3486" s="80"/>
      <c r="B3486" s="30" t="s">
        <v>263</v>
      </c>
      <c r="C3486" s="38" t="s">
        <v>356</v>
      </c>
      <c r="D3486" s="21"/>
      <c r="E3486" s="131">
        <f t="shared" si="533"/>
        <v>0</v>
      </c>
      <c r="F3486" s="21"/>
      <c r="G3486" s="21"/>
      <c r="H3486" s="21"/>
      <c r="I3486" s="131">
        <f t="shared" si="534"/>
        <v>0</v>
      </c>
      <c r="J3486" s="21"/>
      <c r="K3486" s="21"/>
      <c r="L3486" s="21"/>
      <c r="M3486" s="131">
        <f t="shared" si="535"/>
        <v>0</v>
      </c>
      <c r="N3486" s="21"/>
      <c r="O3486" s="21"/>
      <c r="P3486" s="21"/>
      <c r="Q3486" s="55" t="e">
        <f t="shared" si="536"/>
        <v>#DIV/0!</v>
      </c>
      <c r="R3486" s="55" t="e">
        <f t="shared" si="537"/>
        <v>#DIV/0!</v>
      </c>
      <c r="S3486" s="55" t="e">
        <f t="shared" si="538"/>
        <v>#DIV/0!</v>
      </c>
      <c r="T3486" s="55" t="e">
        <f t="shared" si="539"/>
        <v>#DIV/0!</v>
      </c>
      <c r="U3486" s="33" t="e">
        <f>M3486/#REF!%</f>
        <v>#REF!</v>
      </c>
    </row>
    <row r="3487" spans="1:21" ht="27.6" hidden="1" x14ac:dyDescent="0.3">
      <c r="A3487" s="80"/>
      <c r="B3487" s="30" t="s">
        <v>264</v>
      </c>
      <c r="C3487" s="39" t="s">
        <v>357</v>
      </c>
      <c r="D3487" s="21"/>
      <c r="E3487" s="131">
        <f t="shared" si="533"/>
        <v>0</v>
      </c>
      <c r="F3487" s="21"/>
      <c r="G3487" s="21"/>
      <c r="H3487" s="21"/>
      <c r="I3487" s="131">
        <f t="shared" si="534"/>
        <v>0</v>
      </c>
      <c r="J3487" s="21"/>
      <c r="K3487" s="21"/>
      <c r="L3487" s="21"/>
      <c r="M3487" s="131">
        <f t="shared" si="535"/>
        <v>0</v>
      </c>
      <c r="N3487" s="21"/>
      <c r="O3487" s="21"/>
      <c r="P3487" s="21"/>
      <c r="Q3487" s="55" t="e">
        <f t="shared" si="536"/>
        <v>#DIV/0!</v>
      </c>
      <c r="R3487" s="55" t="e">
        <f t="shared" si="537"/>
        <v>#DIV/0!</v>
      </c>
      <c r="S3487" s="55" t="e">
        <f t="shared" si="538"/>
        <v>#DIV/0!</v>
      </c>
      <c r="T3487" s="55" t="e">
        <f t="shared" si="539"/>
        <v>#DIV/0!</v>
      </c>
      <c r="U3487" s="33" t="e">
        <f>M3487/#REF!%</f>
        <v>#REF!</v>
      </c>
    </row>
    <row r="3488" spans="1:21" ht="27.6" hidden="1" x14ac:dyDescent="0.3">
      <c r="A3488" s="80"/>
      <c r="B3488" s="30" t="s">
        <v>265</v>
      </c>
      <c r="C3488" s="39" t="s">
        <v>358</v>
      </c>
      <c r="D3488" s="21"/>
      <c r="E3488" s="131">
        <f t="shared" si="533"/>
        <v>0</v>
      </c>
      <c r="F3488" s="21"/>
      <c r="G3488" s="21"/>
      <c r="H3488" s="21"/>
      <c r="I3488" s="131">
        <f t="shared" si="534"/>
        <v>0</v>
      </c>
      <c r="J3488" s="21"/>
      <c r="K3488" s="21"/>
      <c r="L3488" s="21"/>
      <c r="M3488" s="131">
        <f t="shared" si="535"/>
        <v>0</v>
      </c>
      <c r="N3488" s="21"/>
      <c r="O3488" s="21"/>
      <c r="P3488" s="21"/>
      <c r="Q3488" s="55" t="e">
        <f t="shared" si="536"/>
        <v>#DIV/0!</v>
      </c>
      <c r="R3488" s="55" t="e">
        <f t="shared" si="537"/>
        <v>#DIV/0!</v>
      </c>
      <c r="S3488" s="55" t="e">
        <f t="shared" si="538"/>
        <v>#DIV/0!</v>
      </c>
      <c r="T3488" s="55" t="e">
        <f t="shared" si="539"/>
        <v>#DIV/0!</v>
      </c>
      <c r="U3488" s="33" t="e">
        <f>M3488/#REF!%</f>
        <v>#REF!</v>
      </c>
    </row>
    <row r="3489" spans="1:21" ht="27.6" hidden="1" x14ac:dyDescent="0.3">
      <c r="A3489" s="80"/>
      <c r="B3489" s="30" t="s">
        <v>145</v>
      </c>
      <c r="C3489" s="36" t="s">
        <v>359</v>
      </c>
      <c r="D3489" s="21"/>
      <c r="E3489" s="131">
        <f t="shared" si="533"/>
        <v>0</v>
      </c>
      <c r="F3489" s="21"/>
      <c r="G3489" s="21"/>
      <c r="H3489" s="21"/>
      <c r="I3489" s="131">
        <f t="shared" si="534"/>
        <v>0</v>
      </c>
      <c r="J3489" s="21"/>
      <c r="K3489" s="21"/>
      <c r="L3489" s="21"/>
      <c r="M3489" s="131">
        <f t="shared" si="535"/>
        <v>0</v>
      </c>
      <c r="N3489" s="21"/>
      <c r="O3489" s="21"/>
      <c r="P3489" s="21"/>
      <c r="Q3489" s="55" t="e">
        <f t="shared" si="536"/>
        <v>#DIV/0!</v>
      </c>
      <c r="R3489" s="55" t="e">
        <f t="shared" si="537"/>
        <v>#DIV/0!</v>
      </c>
      <c r="S3489" s="55" t="e">
        <f t="shared" si="538"/>
        <v>#DIV/0!</v>
      </c>
      <c r="T3489" s="55" t="e">
        <f t="shared" si="539"/>
        <v>#DIV/0!</v>
      </c>
      <c r="U3489" s="33" t="e">
        <f>M3489/#REF!%</f>
        <v>#REF!</v>
      </c>
    </row>
    <row r="3490" spans="1:21" ht="13.8" hidden="1" x14ac:dyDescent="0.3">
      <c r="A3490" s="80"/>
      <c r="B3490" s="30" t="s">
        <v>146</v>
      </c>
      <c r="C3490" s="42" t="s">
        <v>664</v>
      </c>
      <c r="D3490" s="21"/>
      <c r="E3490" s="131">
        <f t="shared" si="533"/>
        <v>0</v>
      </c>
      <c r="F3490" s="21"/>
      <c r="G3490" s="21"/>
      <c r="H3490" s="21"/>
      <c r="I3490" s="131">
        <f t="shared" si="534"/>
        <v>0</v>
      </c>
      <c r="J3490" s="21"/>
      <c r="K3490" s="21"/>
      <c r="L3490" s="21"/>
      <c r="M3490" s="131">
        <f t="shared" si="535"/>
        <v>0</v>
      </c>
      <c r="N3490" s="21"/>
      <c r="O3490" s="21"/>
      <c r="P3490" s="21"/>
      <c r="Q3490" s="55" t="e">
        <f t="shared" si="536"/>
        <v>#DIV/0!</v>
      </c>
      <c r="R3490" s="55" t="e">
        <f t="shared" si="537"/>
        <v>#DIV/0!</v>
      </c>
      <c r="S3490" s="55" t="e">
        <f t="shared" si="538"/>
        <v>#DIV/0!</v>
      </c>
      <c r="T3490" s="55" t="e">
        <f t="shared" si="539"/>
        <v>#DIV/0!</v>
      </c>
      <c r="U3490" s="33" t="e">
        <f>M3490/#REF!%</f>
        <v>#REF!</v>
      </c>
    </row>
    <row r="3491" spans="1:21" ht="27.6" hidden="1" x14ac:dyDescent="0.3">
      <c r="A3491" s="80"/>
      <c r="B3491" s="30" t="s">
        <v>266</v>
      </c>
      <c r="C3491" s="38" t="s">
        <v>360</v>
      </c>
      <c r="D3491" s="21"/>
      <c r="E3491" s="131">
        <f t="shared" si="533"/>
        <v>0</v>
      </c>
      <c r="F3491" s="21"/>
      <c r="G3491" s="21"/>
      <c r="H3491" s="21"/>
      <c r="I3491" s="131">
        <f t="shared" si="534"/>
        <v>0</v>
      </c>
      <c r="J3491" s="21"/>
      <c r="K3491" s="21"/>
      <c r="L3491" s="21"/>
      <c r="M3491" s="131">
        <f t="shared" si="535"/>
        <v>0</v>
      </c>
      <c r="N3491" s="21"/>
      <c r="O3491" s="21"/>
      <c r="P3491" s="21"/>
      <c r="Q3491" s="55" t="e">
        <f t="shared" si="536"/>
        <v>#DIV/0!</v>
      </c>
      <c r="R3491" s="55" t="e">
        <f t="shared" si="537"/>
        <v>#DIV/0!</v>
      </c>
      <c r="S3491" s="55" t="e">
        <f t="shared" si="538"/>
        <v>#DIV/0!</v>
      </c>
      <c r="T3491" s="55" t="e">
        <f t="shared" si="539"/>
        <v>#DIV/0!</v>
      </c>
      <c r="U3491" s="33" t="e">
        <f>M3491/#REF!%</f>
        <v>#REF!</v>
      </c>
    </row>
    <row r="3492" spans="1:21" ht="27.6" hidden="1" x14ac:dyDescent="0.3">
      <c r="A3492" s="80"/>
      <c r="B3492" s="30" t="s">
        <v>267</v>
      </c>
      <c r="C3492" s="39" t="s">
        <v>361</v>
      </c>
      <c r="D3492" s="21"/>
      <c r="E3492" s="131">
        <f t="shared" si="533"/>
        <v>0</v>
      </c>
      <c r="F3492" s="21"/>
      <c r="G3492" s="21"/>
      <c r="H3492" s="21"/>
      <c r="I3492" s="131">
        <f t="shared" si="534"/>
        <v>0</v>
      </c>
      <c r="J3492" s="21"/>
      <c r="K3492" s="21"/>
      <c r="L3492" s="21"/>
      <c r="M3492" s="131">
        <f t="shared" si="535"/>
        <v>0</v>
      </c>
      <c r="N3492" s="21"/>
      <c r="O3492" s="21"/>
      <c r="P3492" s="21"/>
      <c r="Q3492" s="55" t="e">
        <f t="shared" si="536"/>
        <v>#DIV/0!</v>
      </c>
      <c r="R3492" s="55" t="e">
        <f t="shared" si="537"/>
        <v>#DIV/0!</v>
      </c>
      <c r="S3492" s="55" t="e">
        <f t="shared" si="538"/>
        <v>#DIV/0!</v>
      </c>
      <c r="T3492" s="55" t="e">
        <f t="shared" si="539"/>
        <v>#DIV/0!</v>
      </c>
      <c r="U3492" s="33" t="e">
        <f>M3492/#REF!%</f>
        <v>#REF!</v>
      </c>
    </row>
    <row r="3493" spans="1:21" ht="27.6" hidden="1" x14ac:dyDescent="0.3">
      <c r="A3493" s="80"/>
      <c r="B3493" s="30" t="s">
        <v>268</v>
      </c>
      <c r="C3493" s="39" t="s">
        <v>362</v>
      </c>
      <c r="D3493" s="21"/>
      <c r="E3493" s="131">
        <f t="shared" si="533"/>
        <v>0</v>
      </c>
      <c r="F3493" s="21"/>
      <c r="G3493" s="21"/>
      <c r="H3493" s="21"/>
      <c r="I3493" s="131">
        <f t="shared" si="534"/>
        <v>0</v>
      </c>
      <c r="J3493" s="21"/>
      <c r="K3493" s="21"/>
      <c r="L3493" s="21"/>
      <c r="M3493" s="131">
        <f t="shared" si="535"/>
        <v>0</v>
      </c>
      <c r="N3493" s="21"/>
      <c r="O3493" s="21"/>
      <c r="P3493" s="21"/>
      <c r="Q3493" s="55" t="e">
        <f t="shared" si="536"/>
        <v>#DIV/0!</v>
      </c>
      <c r="R3493" s="55" t="e">
        <f t="shared" si="537"/>
        <v>#DIV/0!</v>
      </c>
      <c r="S3493" s="55" t="e">
        <f t="shared" si="538"/>
        <v>#DIV/0!</v>
      </c>
      <c r="T3493" s="55" t="e">
        <f t="shared" si="539"/>
        <v>#DIV/0!</v>
      </c>
      <c r="U3493" s="33" t="e">
        <f>M3493/#REF!%</f>
        <v>#REF!</v>
      </c>
    </row>
    <row r="3494" spans="1:21" ht="27.6" hidden="1" x14ac:dyDescent="0.3">
      <c r="A3494" s="80"/>
      <c r="B3494" s="30" t="s">
        <v>269</v>
      </c>
      <c r="C3494" s="39" t="s">
        <v>363</v>
      </c>
      <c r="D3494" s="21"/>
      <c r="E3494" s="131">
        <f t="shared" ref="E3494:E3557" si="540">F3494+G3494</f>
        <v>0</v>
      </c>
      <c r="F3494" s="21"/>
      <c r="G3494" s="21"/>
      <c r="H3494" s="21"/>
      <c r="I3494" s="131">
        <f t="shared" ref="I3494:I3557" si="541">J3494+K3494</f>
        <v>0</v>
      </c>
      <c r="J3494" s="21"/>
      <c r="K3494" s="21"/>
      <c r="L3494" s="21"/>
      <c r="M3494" s="131">
        <f t="shared" ref="M3494:M3557" si="542">N3494+O3494</f>
        <v>0</v>
      </c>
      <c r="N3494" s="21"/>
      <c r="O3494" s="21"/>
      <c r="P3494" s="21"/>
      <c r="Q3494" s="55" t="e">
        <f t="shared" ref="Q3494:Q3557" si="543">M3494/I3494*100</f>
        <v>#DIV/0!</v>
      </c>
      <c r="R3494" s="55" t="e">
        <f t="shared" ref="R3494:R3557" si="544">N3494/J3494*100</f>
        <v>#DIV/0!</v>
      </c>
      <c r="S3494" s="55" t="e">
        <f t="shared" ref="S3494:S3557" si="545">O3494/K3494*100</f>
        <v>#DIV/0!</v>
      </c>
      <c r="T3494" s="55" t="e">
        <f t="shared" ref="T3494:T3557" si="546">P3494/L3494*100</f>
        <v>#DIV/0!</v>
      </c>
      <c r="U3494" s="33" t="e">
        <f>M3494/#REF!%</f>
        <v>#REF!</v>
      </c>
    </row>
    <row r="3495" spans="1:21" ht="27.6" hidden="1" x14ac:dyDescent="0.3">
      <c r="A3495" s="80"/>
      <c r="B3495" s="30" t="s">
        <v>270</v>
      </c>
      <c r="C3495" s="39" t="s">
        <v>364</v>
      </c>
      <c r="D3495" s="21"/>
      <c r="E3495" s="131">
        <f t="shared" si="540"/>
        <v>0</v>
      </c>
      <c r="F3495" s="21"/>
      <c r="G3495" s="21"/>
      <c r="H3495" s="21"/>
      <c r="I3495" s="131">
        <f t="shared" si="541"/>
        <v>0</v>
      </c>
      <c r="J3495" s="21"/>
      <c r="K3495" s="21"/>
      <c r="L3495" s="21"/>
      <c r="M3495" s="131">
        <f t="shared" si="542"/>
        <v>0</v>
      </c>
      <c r="N3495" s="21"/>
      <c r="O3495" s="21"/>
      <c r="P3495" s="21"/>
      <c r="Q3495" s="55" t="e">
        <f t="shared" si="543"/>
        <v>#DIV/0!</v>
      </c>
      <c r="R3495" s="55" t="e">
        <f t="shared" si="544"/>
        <v>#DIV/0!</v>
      </c>
      <c r="S3495" s="55" t="e">
        <f t="shared" si="545"/>
        <v>#DIV/0!</v>
      </c>
      <c r="T3495" s="55" t="e">
        <f t="shared" si="546"/>
        <v>#DIV/0!</v>
      </c>
      <c r="U3495" s="33" t="e">
        <f>M3495/#REF!%</f>
        <v>#REF!</v>
      </c>
    </row>
    <row r="3496" spans="1:21" ht="41.4" hidden="1" x14ac:dyDescent="0.3">
      <c r="A3496" s="80"/>
      <c r="B3496" s="30" t="s">
        <v>271</v>
      </c>
      <c r="C3496" s="39" t="s">
        <v>365</v>
      </c>
      <c r="D3496" s="21"/>
      <c r="E3496" s="131">
        <f t="shared" si="540"/>
        <v>0</v>
      </c>
      <c r="F3496" s="21"/>
      <c r="G3496" s="21"/>
      <c r="H3496" s="21"/>
      <c r="I3496" s="131">
        <f t="shared" si="541"/>
        <v>0</v>
      </c>
      <c r="J3496" s="21"/>
      <c r="K3496" s="21"/>
      <c r="L3496" s="21"/>
      <c r="M3496" s="131">
        <f t="shared" si="542"/>
        <v>0</v>
      </c>
      <c r="N3496" s="21"/>
      <c r="O3496" s="21"/>
      <c r="P3496" s="21"/>
      <c r="Q3496" s="55" t="e">
        <f t="shared" si="543"/>
        <v>#DIV/0!</v>
      </c>
      <c r="R3496" s="55" t="e">
        <f t="shared" si="544"/>
        <v>#DIV/0!</v>
      </c>
      <c r="S3496" s="55" t="e">
        <f t="shared" si="545"/>
        <v>#DIV/0!</v>
      </c>
      <c r="T3496" s="55" t="e">
        <f t="shared" si="546"/>
        <v>#DIV/0!</v>
      </c>
      <c r="U3496" s="33" t="e">
        <f>M3496/#REF!%</f>
        <v>#REF!</v>
      </c>
    </row>
    <row r="3497" spans="1:21" ht="27.6" hidden="1" x14ac:dyDescent="0.3">
      <c r="A3497" s="80"/>
      <c r="B3497" s="30" t="s">
        <v>272</v>
      </c>
      <c r="C3497" s="39" t="s">
        <v>366</v>
      </c>
      <c r="D3497" s="21"/>
      <c r="E3497" s="131">
        <f t="shared" si="540"/>
        <v>0</v>
      </c>
      <c r="F3497" s="21"/>
      <c r="G3497" s="21"/>
      <c r="H3497" s="21"/>
      <c r="I3497" s="131">
        <f t="shared" si="541"/>
        <v>0</v>
      </c>
      <c r="J3497" s="21"/>
      <c r="K3497" s="21"/>
      <c r="L3497" s="21"/>
      <c r="M3497" s="131">
        <f t="shared" si="542"/>
        <v>0</v>
      </c>
      <c r="N3497" s="21"/>
      <c r="O3497" s="21"/>
      <c r="P3497" s="21"/>
      <c r="Q3497" s="55" t="e">
        <f t="shared" si="543"/>
        <v>#DIV/0!</v>
      </c>
      <c r="R3497" s="55" t="e">
        <f t="shared" si="544"/>
        <v>#DIV/0!</v>
      </c>
      <c r="S3497" s="55" t="e">
        <f t="shared" si="545"/>
        <v>#DIV/0!</v>
      </c>
      <c r="T3497" s="55" t="e">
        <f t="shared" si="546"/>
        <v>#DIV/0!</v>
      </c>
      <c r="U3497" s="33" t="e">
        <f>M3497/#REF!%</f>
        <v>#REF!</v>
      </c>
    </row>
    <row r="3498" spans="1:21" ht="27.6" hidden="1" x14ac:dyDescent="0.3">
      <c r="A3498" s="80"/>
      <c r="B3498" s="30" t="s">
        <v>273</v>
      </c>
      <c r="C3498" s="39" t="s">
        <v>367</v>
      </c>
      <c r="D3498" s="21"/>
      <c r="E3498" s="131">
        <f t="shared" si="540"/>
        <v>0</v>
      </c>
      <c r="F3498" s="21"/>
      <c r="G3498" s="21"/>
      <c r="H3498" s="21"/>
      <c r="I3498" s="131">
        <f t="shared" si="541"/>
        <v>0</v>
      </c>
      <c r="J3498" s="21"/>
      <c r="K3498" s="21"/>
      <c r="L3498" s="21"/>
      <c r="M3498" s="131">
        <f t="shared" si="542"/>
        <v>0</v>
      </c>
      <c r="N3498" s="21"/>
      <c r="O3498" s="21"/>
      <c r="P3498" s="21"/>
      <c r="Q3498" s="55" t="e">
        <f t="shared" si="543"/>
        <v>#DIV/0!</v>
      </c>
      <c r="R3498" s="55" t="e">
        <f t="shared" si="544"/>
        <v>#DIV/0!</v>
      </c>
      <c r="S3498" s="55" t="e">
        <f t="shared" si="545"/>
        <v>#DIV/0!</v>
      </c>
      <c r="T3498" s="55" t="e">
        <f t="shared" si="546"/>
        <v>#DIV/0!</v>
      </c>
      <c r="U3498" s="33" t="e">
        <f>M3498/#REF!%</f>
        <v>#REF!</v>
      </c>
    </row>
    <row r="3499" spans="1:21" ht="41.4" hidden="1" x14ac:dyDescent="0.3">
      <c r="A3499" s="80"/>
      <c r="B3499" s="30" t="s">
        <v>274</v>
      </c>
      <c r="C3499" s="39" t="s">
        <v>368</v>
      </c>
      <c r="D3499" s="21"/>
      <c r="E3499" s="131">
        <f t="shared" si="540"/>
        <v>0</v>
      </c>
      <c r="F3499" s="21"/>
      <c r="G3499" s="21"/>
      <c r="H3499" s="21"/>
      <c r="I3499" s="131">
        <f t="shared" si="541"/>
        <v>0</v>
      </c>
      <c r="J3499" s="21"/>
      <c r="K3499" s="21"/>
      <c r="L3499" s="21"/>
      <c r="M3499" s="131">
        <f t="shared" si="542"/>
        <v>0</v>
      </c>
      <c r="N3499" s="21"/>
      <c r="O3499" s="21"/>
      <c r="P3499" s="21"/>
      <c r="Q3499" s="55" t="e">
        <f t="shared" si="543"/>
        <v>#DIV/0!</v>
      </c>
      <c r="R3499" s="55" t="e">
        <f t="shared" si="544"/>
        <v>#DIV/0!</v>
      </c>
      <c r="S3499" s="55" t="e">
        <f t="shared" si="545"/>
        <v>#DIV/0!</v>
      </c>
      <c r="T3499" s="55" t="e">
        <f t="shared" si="546"/>
        <v>#DIV/0!</v>
      </c>
      <c r="U3499" s="33" t="e">
        <f>M3499/#REF!%</f>
        <v>#REF!</v>
      </c>
    </row>
    <row r="3500" spans="1:21" ht="27.6" hidden="1" x14ac:dyDescent="0.3">
      <c r="A3500" s="80"/>
      <c r="B3500" s="30" t="s">
        <v>275</v>
      </c>
      <c r="C3500" s="38" t="s">
        <v>369</v>
      </c>
      <c r="D3500" s="21"/>
      <c r="E3500" s="131">
        <f t="shared" si="540"/>
        <v>0</v>
      </c>
      <c r="F3500" s="21"/>
      <c r="G3500" s="21"/>
      <c r="H3500" s="21"/>
      <c r="I3500" s="131">
        <f t="shared" si="541"/>
        <v>0</v>
      </c>
      <c r="J3500" s="21"/>
      <c r="K3500" s="21"/>
      <c r="L3500" s="21"/>
      <c r="M3500" s="131">
        <f t="shared" si="542"/>
        <v>0</v>
      </c>
      <c r="N3500" s="21"/>
      <c r="O3500" s="21"/>
      <c r="P3500" s="21"/>
      <c r="Q3500" s="55" t="e">
        <f t="shared" si="543"/>
        <v>#DIV/0!</v>
      </c>
      <c r="R3500" s="55" t="e">
        <f t="shared" si="544"/>
        <v>#DIV/0!</v>
      </c>
      <c r="S3500" s="55" t="e">
        <f t="shared" si="545"/>
        <v>#DIV/0!</v>
      </c>
      <c r="T3500" s="55" t="e">
        <f t="shared" si="546"/>
        <v>#DIV/0!</v>
      </c>
      <c r="U3500" s="33" t="e">
        <f>M3500/#REF!%</f>
        <v>#REF!</v>
      </c>
    </row>
    <row r="3501" spans="1:21" ht="27.6" hidden="1" x14ac:dyDescent="0.3">
      <c r="A3501" s="80"/>
      <c r="B3501" s="30" t="s">
        <v>276</v>
      </c>
      <c r="C3501" s="39" t="s">
        <v>370</v>
      </c>
      <c r="D3501" s="21"/>
      <c r="E3501" s="131">
        <f t="shared" si="540"/>
        <v>0</v>
      </c>
      <c r="F3501" s="21"/>
      <c r="G3501" s="21"/>
      <c r="H3501" s="21"/>
      <c r="I3501" s="131">
        <f t="shared" si="541"/>
        <v>0</v>
      </c>
      <c r="J3501" s="21"/>
      <c r="K3501" s="21"/>
      <c r="L3501" s="21"/>
      <c r="M3501" s="131">
        <f t="shared" si="542"/>
        <v>0</v>
      </c>
      <c r="N3501" s="21"/>
      <c r="O3501" s="21"/>
      <c r="P3501" s="21"/>
      <c r="Q3501" s="55" t="e">
        <f t="shared" si="543"/>
        <v>#DIV/0!</v>
      </c>
      <c r="R3501" s="55" t="e">
        <f t="shared" si="544"/>
        <v>#DIV/0!</v>
      </c>
      <c r="S3501" s="55" t="e">
        <f t="shared" si="545"/>
        <v>#DIV/0!</v>
      </c>
      <c r="T3501" s="55" t="e">
        <f t="shared" si="546"/>
        <v>#DIV/0!</v>
      </c>
      <c r="U3501" s="33" t="e">
        <f>M3501/#REF!%</f>
        <v>#REF!</v>
      </c>
    </row>
    <row r="3502" spans="1:21" ht="13.8" hidden="1" x14ac:dyDescent="0.3">
      <c r="A3502" s="80"/>
      <c r="B3502" s="30" t="s">
        <v>277</v>
      </c>
      <c r="C3502" s="36" t="s">
        <v>681</v>
      </c>
      <c r="D3502" s="21"/>
      <c r="E3502" s="131">
        <f t="shared" si="540"/>
        <v>0</v>
      </c>
      <c r="F3502" s="21"/>
      <c r="G3502" s="21"/>
      <c r="H3502" s="21"/>
      <c r="I3502" s="131">
        <f t="shared" si="541"/>
        <v>0</v>
      </c>
      <c r="J3502" s="21"/>
      <c r="K3502" s="21"/>
      <c r="L3502" s="21"/>
      <c r="M3502" s="131">
        <f t="shared" si="542"/>
        <v>0</v>
      </c>
      <c r="N3502" s="21"/>
      <c r="O3502" s="21"/>
      <c r="P3502" s="21"/>
      <c r="Q3502" s="55" t="e">
        <f t="shared" si="543"/>
        <v>#DIV/0!</v>
      </c>
      <c r="R3502" s="55" t="e">
        <f t="shared" si="544"/>
        <v>#DIV/0!</v>
      </c>
      <c r="S3502" s="55" t="e">
        <f t="shared" si="545"/>
        <v>#DIV/0!</v>
      </c>
      <c r="T3502" s="55" t="e">
        <f t="shared" si="546"/>
        <v>#DIV/0!</v>
      </c>
      <c r="U3502" s="33" t="e">
        <f>M3502/#REF!%</f>
        <v>#REF!</v>
      </c>
    </row>
    <row r="3503" spans="1:21" ht="30.75" customHeight="1" x14ac:dyDescent="0.3">
      <c r="A3503" s="81" t="s">
        <v>840</v>
      </c>
      <c r="B3503" s="58"/>
      <c r="C3503" s="125" t="s">
        <v>1007</v>
      </c>
      <c r="D3503" s="21">
        <f>D3504</f>
        <v>23.8</v>
      </c>
      <c r="E3503" s="131">
        <f t="shared" si="540"/>
        <v>23.8</v>
      </c>
      <c r="F3503" s="21">
        <f>F3504</f>
        <v>23.8</v>
      </c>
      <c r="G3503" s="21">
        <f>G3504</f>
        <v>0</v>
      </c>
      <c r="H3503" s="21">
        <f>H3504</f>
        <v>0</v>
      </c>
      <c r="I3503" s="131">
        <f t="shared" si="541"/>
        <v>10</v>
      </c>
      <c r="J3503" s="21">
        <f>J3504</f>
        <v>10</v>
      </c>
      <c r="K3503" s="21">
        <f>K3504</f>
        <v>0</v>
      </c>
      <c r="L3503" s="21">
        <f>L3504</f>
        <v>0</v>
      </c>
      <c r="M3503" s="131">
        <f t="shared" si="542"/>
        <v>8.1</v>
      </c>
      <c r="N3503" s="21">
        <f>N3504</f>
        <v>8.1</v>
      </c>
      <c r="O3503" s="21">
        <f>O3504</f>
        <v>0</v>
      </c>
      <c r="P3503" s="21">
        <f>P3504</f>
        <v>0</v>
      </c>
      <c r="Q3503" s="55">
        <f t="shared" si="543"/>
        <v>81</v>
      </c>
      <c r="R3503" s="55">
        <f t="shared" si="544"/>
        <v>81</v>
      </c>
      <c r="S3503" s="55" t="e">
        <f t="shared" si="545"/>
        <v>#DIV/0!</v>
      </c>
      <c r="T3503" s="55" t="e">
        <f t="shared" si="546"/>
        <v>#DIV/0!</v>
      </c>
      <c r="U3503" s="33" t="e">
        <f>M3503/#REF!%</f>
        <v>#REF!</v>
      </c>
    </row>
    <row r="3504" spans="1:21" ht="13.8" x14ac:dyDescent="0.3">
      <c r="A3504" s="80"/>
      <c r="B3504" s="30" t="s">
        <v>61</v>
      </c>
      <c r="C3504" s="36" t="s">
        <v>7</v>
      </c>
      <c r="D3504" s="21">
        <f>D3557</f>
        <v>23.8</v>
      </c>
      <c r="E3504" s="131">
        <f t="shared" si="540"/>
        <v>23.8</v>
      </c>
      <c r="F3504" s="21">
        <f>F3557</f>
        <v>23.8</v>
      </c>
      <c r="G3504" s="21">
        <f>G3557</f>
        <v>0</v>
      </c>
      <c r="H3504" s="21">
        <f>H3557</f>
        <v>0</v>
      </c>
      <c r="I3504" s="131">
        <f t="shared" si="541"/>
        <v>10</v>
      </c>
      <c r="J3504" s="21">
        <f>J3557</f>
        <v>10</v>
      </c>
      <c r="K3504" s="21">
        <f>K3557</f>
        <v>0</v>
      </c>
      <c r="L3504" s="21">
        <f>L3557</f>
        <v>0</v>
      </c>
      <c r="M3504" s="131">
        <f t="shared" si="542"/>
        <v>8.1</v>
      </c>
      <c r="N3504" s="21">
        <f>N3557</f>
        <v>8.1</v>
      </c>
      <c r="O3504" s="21">
        <f>O3557</f>
        <v>0</v>
      </c>
      <c r="P3504" s="21">
        <f>P3557</f>
        <v>0</v>
      </c>
      <c r="Q3504" s="55">
        <f t="shared" si="543"/>
        <v>81</v>
      </c>
      <c r="R3504" s="55">
        <f t="shared" si="544"/>
        <v>81</v>
      </c>
      <c r="S3504" s="55" t="e">
        <f t="shared" si="545"/>
        <v>#DIV/0!</v>
      </c>
      <c r="T3504" s="55" t="e">
        <f t="shared" si="546"/>
        <v>#DIV/0!</v>
      </c>
      <c r="U3504" s="33" t="e">
        <f>M3504/#REF!%</f>
        <v>#REF!</v>
      </c>
    </row>
    <row r="3505" spans="1:21" ht="10.5" hidden="1" customHeight="1" x14ac:dyDescent="0.3">
      <c r="A3505" s="80"/>
      <c r="B3505" s="30" t="s">
        <v>197</v>
      </c>
      <c r="C3505" s="37" t="s">
        <v>171</v>
      </c>
      <c r="D3505" s="21"/>
      <c r="E3505" s="131">
        <f t="shared" si="540"/>
        <v>0</v>
      </c>
      <c r="F3505" s="21"/>
      <c r="G3505" s="21"/>
      <c r="H3505" s="21"/>
      <c r="I3505" s="131">
        <f t="shared" si="541"/>
        <v>0</v>
      </c>
      <c r="J3505" s="21"/>
      <c r="K3505" s="21"/>
      <c r="L3505" s="21"/>
      <c r="M3505" s="131">
        <f t="shared" si="542"/>
        <v>0</v>
      </c>
      <c r="N3505" s="21"/>
      <c r="O3505" s="21"/>
      <c r="P3505" s="21"/>
      <c r="Q3505" s="55" t="e">
        <f t="shared" si="543"/>
        <v>#DIV/0!</v>
      </c>
      <c r="R3505" s="55" t="e">
        <f t="shared" si="544"/>
        <v>#DIV/0!</v>
      </c>
      <c r="S3505" s="55" t="e">
        <f t="shared" si="545"/>
        <v>#DIV/0!</v>
      </c>
      <c r="T3505" s="55" t="e">
        <f t="shared" si="546"/>
        <v>#DIV/0!</v>
      </c>
      <c r="U3505" s="33" t="e">
        <f>M3505/#REF!%</f>
        <v>#REF!</v>
      </c>
    </row>
    <row r="3506" spans="1:21" ht="13.8" hidden="1" x14ac:dyDescent="0.3">
      <c r="A3506" s="80"/>
      <c r="B3506" s="30" t="s">
        <v>198</v>
      </c>
      <c r="C3506" s="38" t="s">
        <v>172</v>
      </c>
      <c r="D3506" s="21"/>
      <c r="E3506" s="131">
        <f t="shared" si="540"/>
        <v>0</v>
      </c>
      <c r="F3506" s="21"/>
      <c r="G3506" s="21"/>
      <c r="H3506" s="21"/>
      <c r="I3506" s="131">
        <f t="shared" si="541"/>
        <v>0</v>
      </c>
      <c r="J3506" s="21"/>
      <c r="K3506" s="21"/>
      <c r="L3506" s="21"/>
      <c r="M3506" s="131">
        <f t="shared" si="542"/>
        <v>0</v>
      </c>
      <c r="N3506" s="21"/>
      <c r="O3506" s="21"/>
      <c r="P3506" s="21"/>
      <c r="Q3506" s="55" t="e">
        <f t="shared" si="543"/>
        <v>#DIV/0!</v>
      </c>
      <c r="R3506" s="55" t="e">
        <f t="shared" si="544"/>
        <v>#DIV/0!</v>
      </c>
      <c r="S3506" s="55" t="e">
        <f t="shared" si="545"/>
        <v>#DIV/0!</v>
      </c>
      <c r="T3506" s="55" t="e">
        <f t="shared" si="546"/>
        <v>#DIV/0!</v>
      </c>
      <c r="U3506" s="33" t="e">
        <f>M3506/#REF!%</f>
        <v>#REF!</v>
      </c>
    </row>
    <row r="3507" spans="1:21" ht="27.6" hidden="1" x14ac:dyDescent="0.3">
      <c r="A3507" s="80"/>
      <c r="B3507" s="30" t="s">
        <v>199</v>
      </c>
      <c r="C3507" s="39" t="s">
        <v>173</v>
      </c>
      <c r="D3507" s="21"/>
      <c r="E3507" s="131">
        <f t="shared" si="540"/>
        <v>0</v>
      </c>
      <c r="F3507" s="21"/>
      <c r="G3507" s="21"/>
      <c r="H3507" s="21"/>
      <c r="I3507" s="131">
        <f t="shared" si="541"/>
        <v>0</v>
      </c>
      <c r="J3507" s="21"/>
      <c r="K3507" s="21"/>
      <c r="L3507" s="21"/>
      <c r="M3507" s="131">
        <f t="shared" si="542"/>
        <v>0</v>
      </c>
      <c r="N3507" s="21"/>
      <c r="O3507" s="21"/>
      <c r="P3507" s="21"/>
      <c r="Q3507" s="55" t="e">
        <f t="shared" si="543"/>
        <v>#DIV/0!</v>
      </c>
      <c r="R3507" s="55" t="e">
        <f t="shared" si="544"/>
        <v>#DIV/0!</v>
      </c>
      <c r="S3507" s="55" t="e">
        <f t="shared" si="545"/>
        <v>#DIV/0!</v>
      </c>
      <c r="T3507" s="55" t="e">
        <f t="shared" si="546"/>
        <v>#DIV/0!</v>
      </c>
      <c r="U3507" s="33" t="e">
        <f>M3507/#REF!%</f>
        <v>#REF!</v>
      </c>
    </row>
    <row r="3508" spans="1:21" ht="27.6" hidden="1" x14ac:dyDescent="0.3">
      <c r="A3508" s="80"/>
      <c r="B3508" s="30" t="s">
        <v>200</v>
      </c>
      <c r="C3508" s="39" t="s">
        <v>174</v>
      </c>
      <c r="D3508" s="21"/>
      <c r="E3508" s="131">
        <f t="shared" si="540"/>
        <v>0</v>
      </c>
      <c r="F3508" s="21"/>
      <c r="G3508" s="21"/>
      <c r="H3508" s="21"/>
      <c r="I3508" s="131">
        <f t="shared" si="541"/>
        <v>0</v>
      </c>
      <c r="J3508" s="21"/>
      <c r="K3508" s="21"/>
      <c r="L3508" s="21"/>
      <c r="M3508" s="131">
        <f t="shared" si="542"/>
        <v>0</v>
      </c>
      <c r="N3508" s="21"/>
      <c r="O3508" s="21"/>
      <c r="P3508" s="21"/>
      <c r="Q3508" s="55" t="e">
        <f t="shared" si="543"/>
        <v>#DIV/0!</v>
      </c>
      <c r="R3508" s="55" t="e">
        <f t="shared" si="544"/>
        <v>#DIV/0!</v>
      </c>
      <c r="S3508" s="55" t="e">
        <f t="shared" si="545"/>
        <v>#DIV/0!</v>
      </c>
      <c r="T3508" s="55" t="e">
        <f t="shared" si="546"/>
        <v>#DIV/0!</v>
      </c>
      <c r="U3508" s="33" t="e">
        <f>M3508/#REF!%</f>
        <v>#REF!</v>
      </c>
    </row>
    <row r="3509" spans="1:21" ht="13.8" hidden="1" x14ac:dyDescent="0.3">
      <c r="A3509" s="80"/>
      <c r="B3509" s="30" t="s">
        <v>201</v>
      </c>
      <c r="C3509" s="38" t="s">
        <v>175</v>
      </c>
      <c r="D3509" s="21"/>
      <c r="E3509" s="131">
        <f t="shared" si="540"/>
        <v>0</v>
      </c>
      <c r="F3509" s="21"/>
      <c r="G3509" s="21"/>
      <c r="H3509" s="21"/>
      <c r="I3509" s="131">
        <f t="shared" si="541"/>
        <v>0</v>
      </c>
      <c r="J3509" s="21"/>
      <c r="K3509" s="21"/>
      <c r="L3509" s="21"/>
      <c r="M3509" s="131">
        <f t="shared" si="542"/>
        <v>0</v>
      </c>
      <c r="N3509" s="21"/>
      <c r="O3509" s="21"/>
      <c r="P3509" s="21"/>
      <c r="Q3509" s="55" t="e">
        <f t="shared" si="543"/>
        <v>#DIV/0!</v>
      </c>
      <c r="R3509" s="55" t="e">
        <f t="shared" si="544"/>
        <v>#DIV/0!</v>
      </c>
      <c r="S3509" s="55" t="e">
        <f t="shared" si="545"/>
        <v>#DIV/0!</v>
      </c>
      <c r="T3509" s="55" t="e">
        <f t="shared" si="546"/>
        <v>#DIV/0!</v>
      </c>
      <c r="U3509" s="33" t="e">
        <f>M3509/#REF!%</f>
        <v>#REF!</v>
      </c>
    </row>
    <row r="3510" spans="1:21" ht="13.8" hidden="1" x14ac:dyDescent="0.3">
      <c r="A3510" s="80"/>
      <c r="B3510" s="30" t="s">
        <v>202</v>
      </c>
      <c r="C3510" s="37" t="s">
        <v>176</v>
      </c>
      <c r="D3510" s="21"/>
      <c r="E3510" s="131">
        <f t="shared" si="540"/>
        <v>0</v>
      </c>
      <c r="F3510" s="21"/>
      <c r="G3510" s="21"/>
      <c r="H3510" s="21"/>
      <c r="I3510" s="131">
        <f t="shared" si="541"/>
        <v>0</v>
      </c>
      <c r="J3510" s="21"/>
      <c r="K3510" s="21"/>
      <c r="L3510" s="21"/>
      <c r="M3510" s="131">
        <f t="shared" si="542"/>
        <v>0</v>
      </c>
      <c r="N3510" s="21"/>
      <c r="O3510" s="21"/>
      <c r="P3510" s="21"/>
      <c r="Q3510" s="55" t="e">
        <f t="shared" si="543"/>
        <v>#DIV/0!</v>
      </c>
      <c r="R3510" s="55" t="e">
        <f t="shared" si="544"/>
        <v>#DIV/0!</v>
      </c>
      <c r="S3510" s="55" t="e">
        <f t="shared" si="545"/>
        <v>#DIV/0!</v>
      </c>
      <c r="T3510" s="55" t="e">
        <f t="shared" si="546"/>
        <v>#DIV/0!</v>
      </c>
      <c r="U3510" s="33" t="e">
        <f>M3510/#REF!%</f>
        <v>#REF!</v>
      </c>
    </row>
    <row r="3511" spans="1:21" ht="41.4" hidden="1" x14ac:dyDescent="0.3">
      <c r="A3511" s="80"/>
      <c r="B3511" s="30" t="s">
        <v>203</v>
      </c>
      <c r="C3511" s="38" t="s">
        <v>177</v>
      </c>
      <c r="D3511" s="21"/>
      <c r="E3511" s="131">
        <f t="shared" si="540"/>
        <v>0</v>
      </c>
      <c r="F3511" s="21"/>
      <c r="G3511" s="21"/>
      <c r="H3511" s="21"/>
      <c r="I3511" s="131">
        <f t="shared" si="541"/>
        <v>0</v>
      </c>
      <c r="J3511" s="21"/>
      <c r="K3511" s="21"/>
      <c r="L3511" s="21"/>
      <c r="M3511" s="131">
        <f t="shared" si="542"/>
        <v>0</v>
      </c>
      <c r="N3511" s="21"/>
      <c r="O3511" s="21"/>
      <c r="P3511" s="21"/>
      <c r="Q3511" s="55" t="e">
        <f t="shared" si="543"/>
        <v>#DIV/0!</v>
      </c>
      <c r="R3511" s="55" t="e">
        <f t="shared" si="544"/>
        <v>#DIV/0!</v>
      </c>
      <c r="S3511" s="55" t="e">
        <f t="shared" si="545"/>
        <v>#DIV/0!</v>
      </c>
      <c r="T3511" s="55" t="e">
        <f t="shared" si="546"/>
        <v>#DIV/0!</v>
      </c>
      <c r="U3511" s="33" t="e">
        <f>M3511/#REF!%</f>
        <v>#REF!</v>
      </c>
    </row>
    <row r="3512" spans="1:21" ht="13.8" hidden="1" x14ac:dyDescent="0.3">
      <c r="A3512" s="80"/>
      <c r="B3512" s="30" t="s">
        <v>204</v>
      </c>
      <c r="C3512" s="38" t="s">
        <v>178</v>
      </c>
      <c r="D3512" s="21"/>
      <c r="E3512" s="131">
        <f t="shared" si="540"/>
        <v>0</v>
      </c>
      <c r="F3512" s="21"/>
      <c r="G3512" s="21"/>
      <c r="H3512" s="21"/>
      <c r="I3512" s="131">
        <f t="shared" si="541"/>
        <v>0</v>
      </c>
      <c r="J3512" s="21"/>
      <c r="K3512" s="21"/>
      <c r="L3512" s="21"/>
      <c r="M3512" s="131">
        <f t="shared" si="542"/>
        <v>0</v>
      </c>
      <c r="N3512" s="21"/>
      <c r="O3512" s="21"/>
      <c r="P3512" s="21"/>
      <c r="Q3512" s="55" t="e">
        <f t="shared" si="543"/>
        <v>#DIV/0!</v>
      </c>
      <c r="R3512" s="55" t="e">
        <f t="shared" si="544"/>
        <v>#DIV/0!</v>
      </c>
      <c r="S3512" s="55" t="e">
        <f t="shared" si="545"/>
        <v>#DIV/0!</v>
      </c>
      <c r="T3512" s="55" t="e">
        <f t="shared" si="546"/>
        <v>#DIV/0!</v>
      </c>
      <c r="U3512" s="33" t="e">
        <f>M3512/#REF!%</f>
        <v>#REF!</v>
      </c>
    </row>
    <row r="3513" spans="1:21" ht="27.6" hidden="1" x14ac:dyDescent="0.3">
      <c r="A3513" s="80"/>
      <c r="B3513" s="30" t="s">
        <v>205</v>
      </c>
      <c r="C3513" s="39" t="s">
        <v>179</v>
      </c>
      <c r="D3513" s="21"/>
      <c r="E3513" s="131">
        <f t="shared" si="540"/>
        <v>0</v>
      </c>
      <c r="F3513" s="21"/>
      <c r="G3513" s="21"/>
      <c r="H3513" s="21"/>
      <c r="I3513" s="131">
        <f t="shared" si="541"/>
        <v>0</v>
      </c>
      <c r="J3513" s="21"/>
      <c r="K3513" s="21"/>
      <c r="L3513" s="21"/>
      <c r="M3513" s="131">
        <f t="shared" si="542"/>
        <v>0</v>
      </c>
      <c r="N3513" s="21"/>
      <c r="O3513" s="21"/>
      <c r="P3513" s="21"/>
      <c r="Q3513" s="55" t="e">
        <f t="shared" si="543"/>
        <v>#DIV/0!</v>
      </c>
      <c r="R3513" s="55" t="e">
        <f t="shared" si="544"/>
        <v>#DIV/0!</v>
      </c>
      <c r="S3513" s="55" t="e">
        <f t="shared" si="545"/>
        <v>#DIV/0!</v>
      </c>
      <c r="T3513" s="55" t="e">
        <f t="shared" si="546"/>
        <v>#DIV/0!</v>
      </c>
      <c r="U3513" s="33" t="e">
        <f>M3513/#REF!%</f>
        <v>#REF!</v>
      </c>
    </row>
    <row r="3514" spans="1:21" ht="27.6" hidden="1" x14ac:dyDescent="0.3">
      <c r="A3514" s="80"/>
      <c r="B3514" s="30" t="s">
        <v>206</v>
      </c>
      <c r="C3514" s="39" t="s">
        <v>180</v>
      </c>
      <c r="D3514" s="21"/>
      <c r="E3514" s="131">
        <f t="shared" si="540"/>
        <v>0</v>
      </c>
      <c r="F3514" s="21"/>
      <c r="G3514" s="21"/>
      <c r="H3514" s="21"/>
      <c r="I3514" s="131">
        <f t="shared" si="541"/>
        <v>0</v>
      </c>
      <c r="J3514" s="21"/>
      <c r="K3514" s="21"/>
      <c r="L3514" s="21"/>
      <c r="M3514" s="131">
        <f t="shared" si="542"/>
        <v>0</v>
      </c>
      <c r="N3514" s="21"/>
      <c r="O3514" s="21"/>
      <c r="P3514" s="21"/>
      <c r="Q3514" s="55" t="e">
        <f t="shared" si="543"/>
        <v>#DIV/0!</v>
      </c>
      <c r="R3514" s="55" t="e">
        <f t="shared" si="544"/>
        <v>#DIV/0!</v>
      </c>
      <c r="S3514" s="55" t="e">
        <f t="shared" si="545"/>
        <v>#DIV/0!</v>
      </c>
      <c r="T3514" s="55" t="e">
        <f t="shared" si="546"/>
        <v>#DIV/0!</v>
      </c>
      <c r="U3514" s="33" t="e">
        <f>M3514/#REF!%</f>
        <v>#REF!</v>
      </c>
    </row>
    <row r="3515" spans="1:21" ht="13.8" hidden="1" x14ac:dyDescent="0.3">
      <c r="A3515" s="80"/>
      <c r="B3515" s="30" t="s">
        <v>207</v>
      </c>
      <c r="C3515" s="38" t="s">
        <v>181</v>
      </c>
      <c r="D3515" s="21"/>
      <c r="E3515" s="131">
        <f t="shared" si="540"/>
        <v>0</v>
      </c>
      <c r="F3515" s="21"/>
      <c r="G3515" s="21"/>
      <c r="H3515" s="21"/>
      <c r="I3515" s="131">
        <f t="shared" si="541"/>
        <v>0</v>
      </c>
      <c r="J3515" s="21"/>
      <c r="K3515" s="21"/>
      <c r="L3515" s="21"/>
      <c r="M3515" s="131">
        <f t="shared" si="542"/>
        <v>0</v>
      </c>
      <c r="N3515" s="21"/>
      <c r="O3515" s="21"/>
      <c r="P3515" s="21"/>
      <c r="Q3515" s="55" t="e">
        <f t="shared" si="543"/>
        <v>#DIV/0!</v>
      </c>
      <c r="R3515" s="55" t="e">
        <f t="shared" si="544"/>
        <v>#DIV/0!</v>
      </c>
      <c r="S3515" s="55" t="e">
        <f t="shared" si="545"/>
        <v>#DIV/0!</v>
      </c>
      <c r="T3515" s="55" t="e">
        <f t="shared" si="546"/>
        <v>#DIV/0!</v>
      </c>
      <c r="U3515" s="33" t="e">
        <f>M3515/#REF!%</f>
        <v>#REF!</v>
      </c>
    </row>
    <row r="3516" spans="1:21" ht="27.6" hidden="1" x14ac:dyDescent="0.3">
      <c r="A3516" s="80"/>
      <c r="B3516" s="30" t="s">
        <v>208</v>
      </c>
      <c r="C3516" s="39" t="s">
        <v>182</v>
      </c>
      <c r="D3516" s="21"/>
      <c r="E3516" s="131">
        <f t="shared" si="540"/>
        <v>0</v>
      </c>
      <c r="F3516" s="21"/>
      <c r="G3516" s="21"/>
      <c r="H3516" s="21"/>
      <c r="I3516" s="131">
        <f t="shared" si="541"/>
        <v>0</v>
      </c>
      <c r="J3516" s="21"/>
      <c r="K3516" s="21"/>
      <c r="L3516" s="21"/>
      <c r="M3516" s="131">
        <f t="shared" si="542"/>
        <v>0</v>
      </c>
      <c r="N3516" s="21"/>
      <c r="O3516" s="21"/>
      <c r="P3516" s="21"/>
      <c r="Q3516" s="55" t="e">
        <f t="shared" si="543"/>
        <v>#DIV/0!</v>
      </c>
      <c r="R3516" s="55" t="e">
        <f t="shared" si="544"/>
        <v>#DIV/0!</v>
      </c>
      <c r="S3516" s="55" t="e">
        <f t="shared" si="545"/>
        <v>#DIV/0!</v>
      </c>
      <c r="T3516" s="55" t="e">
        <f t="shared" si="546"/>
        <v>#DIV/0!</v>
      </c>
      <c r="U3516" s="33" t="e">
        <f>M3516/#REF!%</f>
        <v>#REF!</v>
      </c>
    </row>
    <row r="3517" spans="1:21" ht="82.8" hidden="1" x14ac:dyDescent="0.3">
      <c r="A3517" s="80"/>
      <c r="B3517" s="30" t="s">
        <v>209</v>
      </c>
      <c r="C3517" s="39" t="s">
        <v>183</v>
      </c>
      <c r="D3517" s="21"/>
      <c r="E3517" s="131">
        <f t="shared" si="540"/>
        <v>0</v>
      </c>
      <c r="F3517" s="21"/>
      <c r="G3517" s="21"/>
      <c r="H3517" s="21"/>
      <c r="I3517" s="131">
        <f t="shared" si="541"/>
        <v>0</v>
      </c>
      <c r="J3517" s="21"/>
      <c r="K3517" s="21"/>
      <c r="L3517" s="21"/>
      <c r="M3517" s="131">
        <f t="shared" si="542"/>
        <v>0</v>
      </c>
      <c r="N3517" s="21"/>
      <c r="O3517" s="21"/>
      <c r="P3517" s="21"/>
      <c r="Q3517" s="55" t="e">
        <f t="shared" si="543"/>
        <v>#DIV/0!</v>
      </c>
      <c r="R3517" s="55" t="e">
        <f t="shared" si="544"/>
        <v>#DIV/0!</v>
      </c>
      <c r="S3517" s="55" t="e">
        <f t="shared" si="545"/>
        <v>#DIV/0!</v>
      </c>
      <c r="T3517" s="55" t="e">
        <f t="shared" si="546"/>
        <v>#DIV/0!</v>
      </c>
      <c r="U3517" s="33" t="e">
        <f>M3517/#REF!%</f>
        <v>#REF!</v>
      </c>
    </row>
    <row r="3518" spans="1:21" ht="151.80000000000001" hidden="1" x14ac:dyDescent="0.3">
      <c r="A3518" s="80"/>
      <c r="B3518" s="30" t="s">
        <v>210</v>
      </c>
      <c r="C3518" s="39" t="s">
        <v>285</v>
      </c>
      <c r="D3518" s="21"/>
      <c r="E3518" s="131">
        <f t="shared" si="540"/>
        <v>0</v>
      </c>
      <c r="F3518" s="21"/>
      <c r="G3518" s="21"/>
      <c r="H3518" s="21"/>
      <c r="I3518" s="131">
        <f t="shared" si="541"/>
        <v>0</v>
      </c>
      <c r="J3518" s="21"/>
      <c r="K3518" s="21"/>
      <c r="L3518" s="21"/>
      <c r="M3518" s="131">
        <f t="shared" si="542"/>
        <v>0</v>
      </c>
      <c r="N3518" s="21"/>
      <c r="O3518" s="21"/>
      <c r="P3518" s="21"/>
      <c r="Q3518" s="55" t="e">
        <f t="shared" si="543"/>
        <v>#DIV/0!</v>
      </c>
      <c r="R3518" s="55" t="e">
        <f t="shared" si="544"/>
        <v>#DIV/0!</v>
      </c>
      <c r="S3518" s="55" t="e">
        <f t="shared" si="545"/>
        <v>#DIV/0!</v>
      </c>
      <c r="T3518" s="55" t="e">
        <f t="shared" si="546"/>
        <v>#DIV/0!</v>
      </c>
      <c r="U3518" s="33" t="e">
        <f>M3518/#REF!%</f>
        <v>#REF!</v>
      </c>
    </row>
    <row r="3519" spans="1:21" ht="41.4" hidden="1" x14ac:dyDescent="0.3">
      <c r="A3519" s="80"/>
      <c r="B3519" s="30" t="s">
        <v>211</v>
      </c>
      <c r="C3519" s="39" t="s">
        <v>286</v>
      </c>
      <c r="D3519" s="21"/>
      <c r="E3519" s="131">
        <f t="shared" si="540"/>
        <v>0</v>
      </c>
      <c r="F3519" s="21"/>
      <c r="G3519" s="21"/>
      <c r="H3519" s="21"/>
      <c r="I3519" s="131">
        <f t="shared" si="541"/>
        <v>0</v>
      </c>
      <c r="J3519" s="21"/>
      <c r="K3519" s="21"/>
      <c r="L3519" s="21"/>
      <c r="M3519" s="131">
        <f t="shared" si="542"/>
        <v>0</v>
      </c>
      <c r="N3519" s="21"/>
      <c r="O3519" s="21"/>
      <c r="P3519" s="21"/>
      <c r="Q3519" s="55" t="e">
        <f t="shared" si="543"/>
        <v>#DIV/0!</v>
      </c>
      <c r="R3519" s="55" t="e">
        <f t="shared" si="544"/>
        <v>#DIV/0!</v>
      </c>
      <c r="S3519" s="55" t="e">
        <f t="shared" si="545"/>
        <v>#DIV/0!</v>
      </c>
      <c r="T3519" s="55" t="e">
        <f t="shared" si="546"/>
        <v>#DIV/0!</v>
      </c>
      <c r="U3519" s="33" t="e">
        <f>M3519/#REF!%</f>
        <v>#REF!</v>
      </c>
    </row>
    <row r="3520" spans="1:21" ht="41.4" hidden="1" x14ac:dyDescent="0.3">
      <c r="A3520" s="80"/>
      <c r="B3520" s="30" t="s">
        <v>212</v>
      </c>
      <c r="C3520" s="39" t="s">
        <v>287</v>
      </c>
      <c r="D3520" s="21"/>
      <c r="E3520" s="131">
        <f t="shared" si="540"/>
        <v>0</v>
      </c>
      <c r="F3520" s="21"/>
      <c r="G3520" s="21"/>
      <c r="H3520" s="21"/>
      <c r="I3520" s="131">
        <f t="shared" si="541"/>
        <v>0</v>
      </c>
      <c r="J3520" s="21"/>
      <c r="K3520" s="21"/>
      <c r="L3520" s="21"/>
      <c r="M3520" s="131">
        <f t="shared" si="542"/>
        <v>0</v>
      </c>
      <c r="N3520" s="21"/>
      <c r="O3520" s="21"/>
      <c r="P3520" s="21"/>
      <c r="Q3520" s="55" t="e">
        <f t="shared" si="543"/>
        <v>#DIV/0!</v>
      </c>
      <c r="R3520" s="55" t="e">
        <f t="shared" si="544"/>
        <v>#DIV/0!</v>
      </c>
      <c r="S3520" s="55" t="e">
        <f t="shared" si="545"/>
        <v>#DIV/0!</v>
      </c>
      <c r="T3520" s="55" t="e">
        <f t="shared" si="546"/>
        <v>#DIV/0!</v>
      </c>
      <c r="U3520" s="33" t="e">
        <f>M3520/#REF!%</f>
        <v>#REF!</v>
      </c>
    </row>
    <row r="3521" spans="1:21" ht="41.4" hidden="1" x14ac:dyDescent="0.3">
      <c r="A3521" s="80"/>
      <c r="B3521" s="30" t="s">
        <v>213</v>
      </c>
      <c r="C3521" s="39" t="s">
        <v>288</v>
      </c>
      <c r="D3521" s="21"/>
      <c r="E3521" s="131">
        <f t="shared" si="540"/>
        <v>0</v>
      </c>
      <c r="F3521" s="21"/>
      <c r="G3521" s="21"/>
      <c r="H3521" s="21"/>
      <c r="I3521" s="131">
        <f t="shared" si="541"/>
        <v>0</v>
      </c>
      <c r="J3521" s="21"/>
      <c r="K3521" s="21"/>
      <c r="L3521" s="21"/>
      <c r="M3521" s="131">
        <f t="shared" si="542"/>
        <v>0</v>
      </c>
      <c r="N3521" s="21"/>
      <c r="O3521" s="21"/>
      <c r="P3521" s="21"/>
      <c r="Q3521" s="55" t="e">
        <f t="shared" si="543"/>
        <v>#DIV/0!</v>
      </c>
      <c r="R3521" s="55" t="e">
        <f t="shared" si="544"/>
        <v>#DIV/0!</v>
      </c>
      <c r="S3521" s="55" t="e">
        <f t="shared" si="545"/>
        <v>#DIV/0!</v>
      </c>
      <c r="T3521" s="55" t="e">
        <f t="shared" si="546"/>
        <v>#DIV/0!</v>
      </c>
      <c r="U3521" s="33" t="e">
        <f>M3521/#REF!%</f>
        <v>#REF!</v>
      </c>
    </row>
    <row r="3522" spans="1:21" ht="27.6" hidden="1" x14ac:dyDescent="0.3">
      <c r="A3522" s="80"/>
      <c r="B3522" s="30" t="s">
        <v>214</v>
      </c>
      <c r="C3522" s="39" t="s">
        <v>289</v>
      </c>
      <c r="D3522" s="21"/>
      <c r="E3522" s="131">
        <f t="shared" si="540"/>
        <v>0</v>
      </c>
      <c r="F3522" s="21"/>
      <c r="G3522" s="21"/>
      <c r="H3522" s="21"/>
      <c r="I3522" s="131">
        <f t="shared" si="541"/>
        <v>0</v>
      </c>
      <c r="J3522" s="21"/>
      <c r="K3522" s="21"/>
      <c r="L3522" s="21"/>
      <c r="M3522" s="131">
        <f t="shared" si="542"/>
        <v>0</v>
      </c>
      <c r="N3522" s="21"/>
      <c r="O3522" s="21"/>
      <c r="P3522" s="21"/>
      <c r="Q3522" s="55" t="e">
        <f t="shared" si="543"/>
        <v>#DIV/0!</v>
      </c>
      <c r="R3522" s="55" t="e">
        <f t="shared" si="544"/>
        <v>#DIV/0!</v>
      </c>
      <c r="S3522" s="55" t="e">
        <f t="shared" si="545"/>
        <v>#DIV/0!</v>
      </c>
      <c r="T3522" s="55" t="e">
        <f t="shared" si="546"/>
        <v>#DIV/0!</v>
      </c>
      <c r="U3522" s="33" t="e">
        <f>M3522/#REF!%</f>
        <v>#REF!</v>
      </c>
    </row>
    <row r="3523" spans="1:21" ht="41.4" hidden="1" x14ac:dyDescent="0.3">
      <c r="A3523" s="80"/>
      <c r="B3523" s="30" t="s">
        <v>215</v>
      </c>
      <c r="C3523" s="39" t="s">
        <v>290</v>
      </c>
      <c r="D3523" s="21"/>
      <c r="E3523" s="131">
        <f t="shared" si="540"/>
        <v>0</v>
      </c>
      <c r="F3523" s="21"/>
      <c r="G3523" s="21"/>
      <c r="H3523" s="21"/>
      <c r="I3523" s="131">
        <f t="shared" si="541"/>
        <v>0</v>
      </c>
      <c r="J3523" s="21"/>
      <c r="K3523" s="21"/>
      <c r="L3523" s="21"/>
      <c r="M3523" s="131">
        <f t="shared" si="542"/>
        <v>0</v>
      </c>
      <c r="N3523" s="21"/>
      <c r="O3523" s="21"/>
      <c r="P3523" s="21"/>
      <c r="Q3523" s="55" t="e">
        <f t="shared" si="543"/>
        <v>#DIV/0!</v>
      </c>
      <c r="R3523" s="55" t="e">
        <f t="shared" si="544"/>
        <v>#DIV/0!</v>
      </c>
      <c r="S3523" s="55" t="e">
        <f t="shared" si="545"/>
        <v>#DIV/0!</v>
      </c>
      <c r="T3523" s="55" t="e">
        <f t="shared" si="546"/>
        <v>#DIV/0!</v>
      </c>
      <c r="U3523" s="33" t="e">
        <f>M3523/#REF!%</f>
        <v>#REF!</v>
      </c>
    </row>
    <row r="3524" spans="1:21" ht="55.2" hidden="1" x14ac:dyDescent="0.3">
      <c r="A3524" s="80"/>
      <c r="B3524" s="30" t="s">
        <v>216</v>
      </c>
      <c r="C3524" s="39" t="s">
        <v>291</v>
      </c>
      <c r="D3524" s="21"/>
      <c r="E3524" s="131">
        <f t="shared" si="540"/>
        <v>0</v>
      </c>
      <c r="F3524" s="21"/>
      <c r="G3524" s="21"/>
      <c r="H3524" s="21"/>
      <c r="I3524" s="131">
        <f t="shared" si="541"/>
        <v>0</v>
      </c>
      <c r="J3524" s="21"/>
      <c r="K3524" s="21"/>
      <c r="L3524" s="21"/>
      <c r="M3524" s="131">
        <f t="shared" si="542"/>
        <v>0</v>
      </c>
      <c r="N3524" s="21"/>
      <c r="O3524" s="21"/>
      <c r="P3524" s="21"/>
      <c r="Q3524" s="55" t="e">
        <f t="shared" si="543"/>
        <v>#DIV/0!</v>
      </c>
      <c r="R3524" s="55" t="e">
        <f t="shared" si="544"/>
        <v>#DIV/0!</v>
      </c>
      <c r="S3524" s="55" t="e">
        <f t="shared" si="545"/>
        <v>#DIV/0!</v>
      </c>
      <c r="T3524" s="55" t="e">
        <f t="shared" si="546"/>
        <v>#DIV/0!</v>
      </c>
      <c r="U3524" s="33" t="e">
        <f>M3524/#REF!%</f>
        <v>#REF!</v>
      </c>
    </row>
    <row r="3525" spans="1:21" ht="27.6" hidden="1" x14ac:dyDescent="0.3">
      <c r="A3525" s="80"/>
      <c r="B3525" s="30" t="s">
        <v>217</v>
      </c>
      <c r="C3525" s="39" t="s">
        <v>292</v>
      </c>
      <c r="D3525" s="21"/>
      <c r="E3525" s="131">
        <f t="shared" si="540"/>
        <v>0</v>
      </c>
      <c r="F3525" s="21"/>
      <c r="G3525" s="21"/>
      <c r="H3525" s="21"/>
      <c r="I3525" s="131">
        <f t="shared" si="541"/>
        <v>0</v>
      </c>
      <c r="J3525" s="21"/>
      <c r="K3525" s="21"/>
      <c r="L3525" s="21"/>
      <c r="M3525" s="131">
        <f t="shared" si="542"/>
        <v>0</v>
      </c>
      <c r="N3525" s="21"/>
      <c r="O3525" s="21"/>
      <c r="P3525" s="21"/>
      <c r="Q3525" s="55" t="e">
        <f t="shared" si="543"/>
        <v>#DIV/0!</v>
      </c>
      <c r="R3525" s="55" t="e">
        <f t="shared" si="544"/>
        <v>#DIV/0!</v>
      </c>
      <c r="S3525" s="55" t="e">
        <f t="shared" si="545"/>
        <v>#DIV/0!</v>
      </c>
      <c r="T3525" s="55" t="e">
        <f t="shared" si="546"/>
        <v>#DIV/0!</v>
      </c>
      <c r="U3525" s="33" t="e">
        <f>M3525/#REF!%</f>
        <v>#REF!</v>
      </c>
    </row>
    <row r="3526" spans="1:21" ht="27.6" hidden="1" x14ac:dyDescent="0.3">
      <c r="A3526" s="80"/>
      <c r="B3526" s="30" t="s">
        <v>218</v>
      </c>
      <c r="C3526" s="39" t="s">
        <v>293</v>
      </c>
      <c r="D3526" s="21"/>
      <c r="E3526" s="131">
        <f t="shared" si="540"/>
        <v>0</v>
      </c>
      <c r="F3526" s="21"/>
      <c r="G3526" s="21"/>
      <c r="H3526" s="21"/>
      <c r="I3526" s="131">
        <f t="shared" si="541"/>
        <v>0</v>
      </c>
      <c r="J3526" s="21"/>
      <c r="K3526" s="21"/>
      <c r="L3526" s="21"/>
      <c r="M3526" s="131">
        <f t="shared" si="542"/>
        <v>0</v>
      </c>
      <c r="N3526" s="21"/>
      <c r="O3526" s="21"/>
      <c r="P3526" s="21"/>
      <c r="Q3526" s="55" t="e">
        <f t="shared" si="543"/>
        <v>#DIV/0!</v>
      </c>
      <c r="R3526" s="55" t="e">
        <f t="shared" si="544"/>
        <v>#DIV/0!</v>
      </c>
      <c r="S3526" s="55" t="e">
        <f t="shared" si="545"/>
        <v>#DIV/0!</v>
      </c>
      <c r="T3526" s="55" t="e">
        <f t="shared" si="546"/>
        <v>#DIV/0!</v>
      </c>
      <c r="U3526" s="33" t="e">
        <f>M3526/#REF!%</f>
        <v>#REF!</v>
      </c>
    </row>
    <row r="3527" spans="1:21" ht="27.6" hidden="1" x14ac:dyDescent="0.3">
      <c r="A3527" s="80"/>
      <c r="B3527" s="30" t="s">
        <v>219</v>
      </c>
      <c r="C3527" s="39" t="s">
        <v>294</v>
      </c>
      <c r="D3527" s="21"/>
      <c r="E3527" s="131">
        <f t="shared" si="540"/>
        <v>0</v>
      </c>
      <c r="F3527" s="21"/>
      <c r="G3527" s="21"/>
      <c r="H3527" s="21"/>
      <c r="I3527" s="131">
        <f t="shared" si="541"/>
        <v>0</v>
      </c>
      <c r="J3527" s="21"/>
      <c r="K3527" s="21"/>
      <c r="L3527" s="21"/>
      <c r="M3527" s="131">
        <f t="shared" si="542"/>
        <v>0</v>
      </c>
      <c r="N3527" s="21"/>
      <c r="O3527" s="21"/>
      <c r="P3527" s="21"/>
      <c r="Q3527" s="55" t="e">
        <f t="shared" si="543"/>
        <v>#DIV/0!</v>
      </c>
      <c r="R3527" s="55" t="e">
        <f t="shared" si="544"/>
        <v>#DIV/0!</v>
      </c>
      <c r="S3527" s="55" t="e">
        <f t="shared" si="545"/>
        <v>#DIV/0!</v>
      </c>
      <c r="T3527" s="55" t="e">
        <f t="shared" si="546"/>
        <v>#DIV/0!</v>
      </c>
      <c r="U3527" s="33" t="e">
        <f>M3527/#REF!%</f>
        <v>#REF!</v>
      </c>
    </row>
    <row r="3528" spans="1:21" ht="69" hidden="1" x14ac:dyDescent="0.3">
      <c r="A3528" s="80"/>
      <c r="B3528" s="30" t="s">
        <v>220</v>
      </c>
      <c r="C3528" s="39" t="s">
        <v>295</v>
      </c>
      <c r="D3528" s="21"/>
      <c r="E3528" s="131">
        <f t="shared" si="540"/>
        <v>0</v>
      </c>
      <c r="F3528" s="21"/>
      <c r="G3528" s="21"/>
      <c r="H3528" s="21"/>
      <c r="I3528" s="131">
        <f t="shared" si="541"/>
        <v>0</v>
      </c>
      <c r="J3528" s="21"/>
      <c r="K3528" s="21"/>
      <c r="L3528" s="21"/>
      <c r="M3528" s="131">
        <f t="shared" si="542"/>
        <v>0</v>
      </c>
      <c r="N3528" s="21"/>
      <c r="O3528" s="21"/>
      <c r="P3528" s="21"/>
      <c r="Q3528" s="55" t="e">
        <f t="shared" si="543"/>
        <v>#DIV/0!</v>
      </c>
      <c r="R3528" s="55" t="e">
        <f t="shared" si="544"/>
        <v>#DIV/0!</v>
      </c>
      <c r="S3528" s="55" t="e">
        <f t="shared" si="545"/>
        <v>#DIV/0!</v>
      </c>
      <c r="T3528" s="55" t="e">
        <f t="shared" si="546"/>
        <v>#DIV/0!</v>
      </c>
      <c r="U3528" s="33" t="e">
        <f>M3528/#REF!%</f>
        <v>#REF!</v>
      </c>
    </row>
    <row r="3529" spans="1:21" ht="27.6" hidden="1" x14ac:dyDescent="0.3">
      <c r="A3529" s="80"/>
      <c r="B3529" s="30" t="s">
        <v>221</v>
      </c>
      <c r="C3529" s="39" t="s">
        <v>296</v>
      </c>
      <c r="D3529" s="21"/>
      <c r="E3529" s="131">
        <f t="shared" si="540"/>
        <v>0</v>
      </c>
      <c r="F3529" s="21"/>
      <c r="G3529" s="21"/>
      <c r="H3529" s="21"/>
      <c r="I3529" s="131">
        <f t="shared" si="541"/>
        <v>0</v>
      </c>
      <c r="J3529" s="21"/>
      <c r="K3529" s="21"/>
      <c r="L3529" s="21"/>
      <c r="M3529" s="131">
        <f t="shared" si="542"/>
        <v>0</v>
      </c>
      <c r="N3529" s="21"/>
      <c r="O3529" s="21"/>
      <c r="P3529" s="21"/>
      <c r="Q3529" s="55" t="e">
        <f t="shared" si="543"/>
        <v>#DIV/0!</v>
      </c>
      <c r="R3529" s="55" t="e">
        <f t="shared" si="544"/>
        <v>#DIV/0!</v>
      </c>
      <c r="S3529" s="55" t="e">
        <f t="shared" si="545"/>
        <v>#DIV/0!</v>
      </c>
      <c r="T3529" s="55" t="e">
        <f t="shared" si="546"/>
        <v>#DIV/0!</v>
      </c>
      <c r="U3529" s="33" t="e">
        <f>M3529/#REF!%</f>
        <v>#REF!</v>
      </c>
    </row>
    <row r="3530" spans="1:21" ht="27.6" hidden="1" x14ac:dyDescent="0.3">
      <c r="A3530" s="80"/>
      <c r="B3530" s="30" t="s">
        <v>222</v>
      </c>
      <c r="C3530" s="38" t="s">
        <v>297</v>
      </c>
      <c r="D3530" s="21"/>
      <c r="E3530" s="131">
        <f t="shared" si="540"/>
        <v>0</v>
      </c>
      <c r="F3530" s="21"/>
      <c r="G3530" s="21"/>
      <c r="H3530" s="21"/>
      <c r="I3530" s="131">
        <f t="shared" si="541"/>
        <v>0</v>
      </c>
      <c r="J3530" s="21"/>
      <c r="K3530" s="21"/>
      <c r="L3530" s="21"/>
      <c r="M3530" s="131">
        <f t="shared" si="542"/>
        <v>0</v>
      </c>
      <c r="N3530" s="21"/>
      <c r="O3530" s="21"/>
      <c r="P3530" s="21"/>
      <c r="Q3530" s="55" t="e">
        <f t="shared" si="543"/>
        <v>#DIV/0!</v>
      </c>
      <c r="R3530" s="55" t="e">
        <f t="shared" si="544"/>
        <v>#DIV/0!</v>
      </c>
      <c r="S3530" s="55" t="e">
        <f t="shared" si="545"/>
        <v>#DIV/0!</v>
      </c>
      <c r="T3530" s="55" t="e">
        <f t="shared" si="546"/>
        <v>#DIV/0!</v>
      </c>
      <c r="U3530" s="33" t="e">
        <f>M3530/#REF!%</f>
        <v>#REF!</v>
      </c>
    </row>
    <row r="3531" spans="1:21" ht="13.8" hidden="1" x14ac:dyDescent="0.3">
      <c r="A3531" s="80"/>
      <c r="B3531" s="30" t="s">
        <v>223</v>
      </c>
      <c r="C3531" s="38" t="s">
        <v>298</v>
      </c>
      <c r="D3531" s="21"/>
      <c r="E3531" s="131">
        <f t="shared" si="540"/>
        <v>0</v>
      </c>
      <c r="F3531" s="21"/>
      <c r="G3531" s="21"/>
      <c r="H3531" s="21"/>
      <c r="I3531" s="131">
        <f t="shared" si="541"/>
        <v>0</v>
      </c>
      <c r="J3531" s="21"/>
      <c r="K3531" s="21"/>
      <c r="L3531" s="21"/>
      <c r="M3531" s="131">
        <f t="shared" si="542"/>
        <v>0</v>
      </c>
      <c r="N3531" s="21"/>
      <c r="O3531" s="21"/>
      <c r="P3531" s="21"/>
      <c r="Q3531" s="55" t="e">
        <f t="shared" si="543"/>
        <v>#DIV/0!</v>
      </c>
      <c r="R3531" s="55" t="e">
        <f t="shared" si="544"/>
        <v>#DIV/0!</v>
      </c>
      <c r="S3531" s="55" t="e">
        <f t="shared" si="545"/>
        <v>#DIV/0!</v>
      </c>
      <c r="T3531" s="55" t="e">
        <f t="shared" si="546"/>
        <v>#DIV/0!</v>
      </c>
      <c r="U3531" s="33" t="e">
        <f>M3531/#REF!%</f>
        <v>#REF!</v>
      </c>
    </row>
    <row r="3532" spans="1:21" ht="13.8" hidden="1" x14ac:dyDescent="0.3">
      <c r="A3532" s="80"/>
      <c r="B3532" s="30" t="s">
        <v>224</v>
      </c>
      <c r="C3532" s="38" t="s">
        <v>324</v>
      </c>
      <c r="D3532" s="21"/>
      <c r="E3532" s="131">
        <f t="shared" si="540"/>
        <v>0</v>
      </c>
      <c r="F3532" s="21"/>
      <c r="G3532" s="21"/>
      <c r="H3532" s="21"/>
      <c r="I3532" s="131">
        <f t="shared" si="541"/>
        <v>0</v>
      </c>
      <c r="J3532" s="21"/>
      <c r="K3532" s="21"/>
      <c r="L3532" s="21"/>
      <c r="M3532" s="131">
        <f t="shared" si="542"/>
        <v>0</v>
      </c>
      <c r="N3532" s="21"/>
      <c r="O3532" s="21"/>
      <c r="P3532" s="21"/>
      <c r="Q3532" s="55" t="e">
        <f t="shared" si="543"/>
        <v>#DIV/0!</v>
      </c>
      <c r="R3532" s="55" t="e">
        <f t="shared" si="544"/>
        <v>#DIV/0!</v>
      </c>
      <c r="S3532" s="55" t="e">
        <f t="shared" si="545"/>
        <v>#DIV/0!</v>
      </c>
      <c r="T3532" s="55" t="e">
        <f t="shared" si="546"/>
        <v>#DIV/0!</v>
      </c>
      <c r="U3532" s="33" t="e">
        <f>M3532/#REF!%</f>
        <v>#REF!</v>
      </c>
    </row>
    <row r="3533" spans="1:21" ht="55.2" hidden="1" x14ac:dyDescent="0.3">
      <c r="A3533" s="80"/>
      <c r="B3533" s="30" t="s">
        <v>225</v>
      </c>
      <c r="C3533" s="38" t="s">
        <v>325</v>
      </c>
      <c r="D3533" s="21"/>
      <c r="E3533" s="131">
        <f t="shared" si="540"/>
        <v>0</v>
      </c>
      <c r="F3533" s="21"/>
      <c r="G3533" s="21"/>
      <c r="H3533" s="21"/>
      <c r="I3533" s="131">
        <f t="shared" si="541"/>
        <v>0</v>
      </c>
      <c r="J3533" s="21"/>
      <c r="K3533" s="21"/>
      <c r="L3533" s="21"/>
      <c r="M3533" s="131">
        <f t="shared" si="542"/>
        <v>0</v>
      </c>
      <c r="N3533" s="21"/>
      <c r="O3533" s="21"/>
      <c r="P3533" s="21"/>
      <c r="Q3533" s="55" t="e">
        <f t="shared" si="543"/>
        <v>#DIV/0!</v>
      </c>
      <c r="R3533" s="55" t="e">
        <f t="shared" si="544"/>
        <v>#DIV/0!</v>
      </c>
      <c r="S3533" s="55" t="e">
        <f t="shared" si="545"/>
        <v>#DIV/0!</v>
      </c>
      <c r="T3533" s="55" t="e">
        <f t="shared" si="546"/>
        <v>#DIV/0!</v>
      </c>
      <c r="U3533" s="33" t="e">
        <f>M3533/#REF!%</f>
        <v>#REF!</v>
      </c>
    </row>
    <row r="3534" spans="1:21" ht="55.2" hidden="1" x14ac:dyDescent="0.3">
      <c r="A3534" s="80"/>
      <c r="B3534" s="30" t="s">
        <v>226</v>
      </c>
      <c r="C3534" s="38" t="s">
        <v>326</v>
      </c>
      <c r="D3534" s="21"/>
      <c r="E3534" s="131">
        <f t="shared" si="540"/>
        <v>0</v>
      </c>
      <c r="F3534" s="21"/>
      <c r="G3534" s="21"/>
      <c r="H3534" s="21"/>
      <c r="I3534" s="131">
        <f t="shared" si="541"/>
        <v>0</v>
      </c>
      <c r="J3534" s="21"/>
      <c r="K3534" s="21"/>
      <c r="L3534" s="21"/>
      <c r="M3534" s="131">
        <f t="shared" si="542"/>
        <v>0</v>
      </c>
      <c r="N3534" s="21"/>
      <c r="O3534" s="21"/>
      <c r="P3534" s="21"/>
      <c r="Q3534" s="55" t="e">
        <f t="shared" si="543"/>
        <v>#DIV/0!</v>
      </c>
      <c r="R3534" s="55" t="e">
        <f t="shared" si="544"/>
        <v>#DIV/0!</v>
      </c>
      <c r="S3534" s="55" t="e">
        <f t="shared" si="545"/>
        <v>#DIV/0!</v>
      </c>
      <c r="T3534" s="55" t="e">
        <f t="shared" si="546"/>
        <v>#DIV/0!</v>
      </c>
      <c r="U3534" s="33" t="e">
        <f>M3534/#REF!%</f>
        <v>#REF!</v>
      </c>
    </row>
    <row r="3535" spans="1:21" ht="41.4" hidden="1" x14ac:dyDescent="0.3">
      <c r="A3535" s="80"/>
      <c r="B3535" s="30" t="s">
        <v>227</v>
      </c>
      <c r="C3535" s="39" t="s">
        <v>327</v>
      </c>
      <c r="D3535" s="21"/>
      <c r="E3535" s="131">
        <f t="shared" si="540"/>
        <v>0</v>
      </c>
      <c r="F3535" s="21"/>
      <c r="G3535" s="21"/>
      <c r="H3535" s="21"/>
      <c r="I3535" s="131">
        <f t="shared" si="541"/>
        <v>0</v>
      </c>
      <c r="J3535" s="21"/>
      <c r="K3535" s="21"/>
      <c r="L3535" s="21"/>
      <c r="M3535" s="131">
        <f t="shared" si="542"/>
        <v>0</v>
      </c>
      <c r="N3535" s="21"/>
      <c r="O3535" s="21"/>
      <c r="P3535" s="21"/>
      <c r="Q3535" s="55" t="e">
        <f t="shared" si="543"/>
        <v>#DIV/0!</v>
      </c>
      <c r="R3535" s="55" t="e">
        <f t="shared" si="544"/>
        <v>#DIV/0!</v>
      </c>
      <c r="S3535" s="55" t="e">
        <f t="shared" si="545"/>
        <v>#DIV/0!</v>
      </c>
      <c r="T3535" s="55" t="e">
        <f t="shared" si="546"/>
        <v>#DIV/0!</v>
      </c>
      <c r="U3535" s="33" t="e">
        <f>M3535/#REF!%</f>
        <v>#REF!</v>
      </c>
    </row>
    <row r="3536" spans="1:21" ht="27.6" hidden="1" x14ac:dyDescent="0.3">
      <c r="A3536" s="80"/>
      <c r="B3536" s="30" t="s">
        <v>228</v>
      </c>
      <c r="C3536" s="39" t="s">
        <v>328</v>
      </c>
      <c r="D3536" s="21"/>
      <c r="E3536" s="131">
        <f t="shared" si="540"/>
        <v>0</v>
      </c>
      <c r="F3536" s="21"/>
      <c r="G3536" s="21"/>
      <c r="H3536" s="21"/>
      <c r="I3536" s="131">
        <f t="shared" si="541"/>
        <v>0</v>
      </c>
      <c r="J3536" s="21"/>
      <c r="K3536" s="21"/>
      <c r="L3536" s="21"/>
      <c r="M3536" s="131">
        <f t="shared" si="542"/>
        <v>0</v>
      </c>
      <c r="N3536" s="21"/>
      <c r="O3536" s="21"/>
      <c r="P3536" s="21"/>
      <c r="Q3536" s="55" t="e">
        <f t="shared" si="543"/>
        <v>#DIV/0!</v>
      </c>
      <c r="R3536" s="55" t="e">
        <f t="shared" si="544"/>
        <v>#DIV/0!</v>
      </c>
      <c r="S3536" s="55" t="e">
        <f t="shared" si="545"/>
        <v>#DIV/0!</v>
      </c>
      <c r="T3536" s="55" t="e">
        <f t="shared" si="546"/>
        <v>#DIV/0!</v>
      </c>
      <c r="U3536" s="33" t="e">
        <f>M3536/#REF!%</f>
        <v>#REF!</v>
      </c>
    </row>
    <row r="3537" spans="1:21" ht="27.6" hidden="1" x14ac:dyDescent="0.3">
      <c r="A3537" s="80"/>
      <c r="B3537" s="30" t="s">
        <v>229</v>
      </c>
      <c r="C3537" s="39" t="s">
        <v>329</v>
      </c>
      <c r="D3537" s="21"/>
      <c r="E3537" s="131">
        <f t="shared" si="540"/>
        <v>0</v>
      </c>
      <c r="F3537" s="21"/>
      <c r="G3537" s="21"/>
      <c r="H3537" s="21"/>
      <c r="I3537" s="131">
        <f t="shared" si="541"/>
        <v>0</v>
      </c>
      <c r="J3537" s="21"/>
      <c r="K3537" s="21"/>
      <c r="L3537" s="21"/>
      <c r="M3537" s="131">
        <f t="shared" si="542"/>
        <v>0</v>
      </c>
      <c r="N3537" s="21"/>
      <c r="O3537" s="21"/>
      <c r="P3537" s="21"/>
      <c r="Q3537" s="55" t="e">
        <f t="shared" si="543"/>
        <v>#DIV/0!</v>
      </c>
      <c r="R3537" s="55" t="e">
        <f t="shared" si="544"/>
        <v>#DIV/0!</v>
      </c>
      <c r="S3537" s="55" t="e">
        <f t="shared" si="545"/>
        <v>#DIV/0!</v>
      </c>
      <c r="T3537" s="55" t="e">
        <f t="shared" si="546"/>
        <v>#DIV/0!</v>
      </c>
      <c r="U3537" s="33" t="e">
        <f>M3537/#REF!%</f>
        <v>#REF!</v>
      </c>
    </row>
    <row r="3538" spans="1:21" ht="55.2" hidden="1" x14ac:dyDescent="0.3">
      <c r="A3538" s="80"/>
      <c r="B3538" s="30" t="s">
        <v>230</v>
      </c>
      <c r="C3538" s="39" t="s">
        <v>330</v>
      </c>
      <c r="D3538" s="21"/>
      <c r="E3538" s="131">
        <f t="shared" si="540"/>
        <v>0</v>
      </c>
      <c r="F3538" s="21"/>
      <c r="G3538" s="21"/>
      <c r="H3538" s="21"/>
      <c r="I3538" s="131">
        <f t="shared" si="541"/>
        <v>0</v>
      </c>
      <c r="J3538" s="21"/>
      <c r="K3538" s="21"/>
      <c r="L3538" s="21"/>
      <c r="M3538" s="131">
        <f t="shared" si="542"/>
        <v>0</v>
      </c>
      <c r="N3538" s="21"/>
      <c r="O3538" s="21"/>
      <c r="P3538" s="21"/>
      <c r="Q3538" s="55" t="e">
        <f t="shared" si="543"/>
        <v>#DIV/0!</v>
      </c>
      <c r="R3538" s="55" t="e">
        <f t="shared" si="544"/>
        <v>#DIV/0!</v>
      </c>
      <c r="S3538" s="55" t="e">
        <f t="shared" si="545"/>
        <v>#DIV/0!</v>
      </c>
      <c r="T3538" s="55" t="e">
        <f t="shared" si="546"/>
        <v>#DIV/0!</v>
      </c>
      <c r="U3538" s="33" t="e">
        <f>M3538/#REF!%</f>
        <v>#REF!</v>
      </c>
    </row>
    <row r="3539" spans="1:21" ht="55.2" hidden="1" x14ac:dyDescent="0.3">
      <c r="A3539" s="80"/>
      <c r="B3539" s="30" t="s">
        <v>231</v>
      </c>
      <c r="C3539" s="39" t="s">
        <v>331</v>
      </c>
      <c r="D3539" s="21"/>
      <c r="E3539" s="131">
        <f t="shared" si="540"/>
        <v>0</v>
      </c>
      <c r="F3539" s="21"/>
      <c r="G3539" s="21"/>
      <c r="H3539" s="21"/>
      <c r="I3539" s="131">
        <f t="shared" si="541"/>
        <v>0</v>
      </c>
      <c r="J3539" s="21"/>
      <c r="K3539" s="21"/>
      <c r="L3539" s="21"/>
      <c r="M3539" s="131">
        <f t="shared" si="542"/>
        <v>0</v>
      </c>
      <c r="N3539" s="21"/>
      <c r="O3539" s="21"/>
      <c r="P3539" s="21"/>
      <c r="Q3539" s="55" t="e">
        <f t="shared" si="543"/>
        <v>#DIV/0!</v>
      </c>
      <c r="R3539" s="55" t="e">
        <f t="shared" si="544"/>
        <v>#DIV/0!</v>
      </c>
      <c r="S3539" s="55" t="e">
        <f t="shared" si="545"/>
        <v>#DIV/0!</v>
      </c>
      <c r="T3539" s="55" t="e">
        <f t="shared" si="546"/>
        <v>#DIV/0!</v>
      </c>
      <c r="U3539" s="33" t="e">
        <f>M3539/#REF!%</f>
        <v>#REF!</v>
      </c>
    </row>
    <row r="3540" spans="1:21" ht="82.8" hidden="1" x14ac:dyDescent="0.3">
      <c r="A3540" s="80"/>
      <c r="B3540" s="30" t="s">
        <v>232</v>
      </c>
      <c r="C3540" s="39" t="s">
        <v>332</v>
      </c>
      <c r="D3540" s="21"/>
      <c r="E3540" s="131">
        <f t="shared" si="540"/>
        <v>0</v>
      </c>
      <c r="F3540" s="21"/>
      <c r="G3540" s="21"/>
      <c r="H3540" s="21"/>
      <c r="I3540" s="131">
        <f t="shared" si="541"/>
        <v>0</v>
      </c>
      <c r="J3540" s="21"/>
      <c r="K3540" s="21"/>
      <c r="L3540" s="21"/>
      <c r="M3540" s="131">
        <f t="shared" si="542"/>
        <v>0</v>
      </c>
      <c r="N3540" s="21"/>
      <c r="O3540" s="21"/>
      <c r="P3540" s="21"/>
      <c r="Q3540" s="55" t="e">
        <f t="shared" si="543"/>
        <v>#DIV/0!</v>
      </c>
      <c r="R3540" s="55" t="e">
        <f t="shared" si="544"/>
        <v>#DIV/0!</v>
      </c>
      <c r="S3540" s="55" t="e">
        <f t="shared" si="545"/>
        <v>#DIV/0!</v>
      </c>
      <c r="T3540" s="55" t="e">
        <f t="shared" si="546"/>
        <v>#DIV/0!</v>
      </c>
      <c r="U3540" s="33" t="e">
        <f>M3540/#REF!%</f>
        <v>#REF!</v>
      </c>
    </row>
    <row r="3541" spans="1:21" ht="41.4" hidden="1" x14ac:dyDescent="0.3">
      <c r="A3541" s="80"/>
      <c r="B3541" s="30" t="s">
        <v>233</v>
      </c>
      <c r="C3541" s="38" t="s">
        <v>333</v>
      </c>
      <c r="D3541" s="21"/>
      <c r="E3541" s="131">
        <f t="shared" si="540"/>
        <v>0</v>
      </c>
      <c r="F3541" s="21"/>
      <c r="G3541" s="21"/>
      <c r="H3541" s="21"/>
      <c r="I3541" s="131">
        <f t="shared" si="541"/>
        <v>0</v>
      </c>
      <c r="J3541" s="21"/>
      <c r="K3541" s="21"/>
      <c r="L3541" s="21"/>
      <c r="M3541" s="131">
        <f t="shared" si="542"/>
        <v>0</v>
      </c>
      <c r="N3541" s="21"/>
      <c r="O3541" s="21"/>
      <c r="P3541" s="21"/>
      <c r="Q3541" s="55" t="e">
        <f t="shared" si="543"/>
        <v>#DIV/0!</v>
      </c>
      <c r="R3541" s="55" t="e">
        <f t="shared" si="544"/>
        <v>#DIV/0!</v>
      </c>
      <c r="S3541" s="55" t="e">
        <f t="shared" si="545"/>
        <v>#DIV/0!</v>
      </c>
      <c r="T3541" s="55" t="e">
        <f t="shared" si="546"/>
        <v>#DIV/0!</v>
      </c>
      <c r="U3541" s="33" t="e">
        <f>M3541/#REF!%</f>
        <v>#REF!</v>
      </c>
    </row>
    <row r="3542" spans="1:21" ht="41.4" hidden="1" x14ac:dyDescent="0.3">
      <c r="A3542" s="80"/>
      <c r="B3542" s="30" t="s">
        <v>234</v>
      </c>
      <c r="C3542" s="38" t="s">
        <v>334</v>
      </c>
      <c r="D3542" s="21"/>
      <c r="E3542" s="131">
        <f t="shared" si="540"/>
        <v>0</v>
      </c>
      <c r="F3542" s="21"/>
      <c r="G3542" s="21"/>
      <c r="H3542" s="21"/>
      <c r="I3542" s="131">
        <f t="shared" si="541"/>
        <v>0</v>
      </c>
      <c r="J3542" s="21"/>
      <c r="K3542" s="21"/>
      <c r="L3542" s="21"/>
      <c r="M3542" s="131">
        <f t="shared" si="542"/>
        <v>0</v>
      </c>
      <c r="N3542" s="21"/>
      <c r="O3542" s="21"/>
      <c r="P3542" s="21"/>
      <c r="Q3542" s="55" t="e">
        <f t="shared" si="543"/>
        <v>#DIV/0!</v>
      </c>
      <c r="R3542" s="55" t="e">
        <f t="shared" si="544"/>
        <v>#DIV/0!</v>
      </c>
      <c r="S3542" s="55" t="e">
        <f t="shared" si="545"/>
        <v>#DIV/0!</v>
      </c>
      <c r="T3542" s="55" t="e">
        <f t="shared" si="546"/>
        <v>#DIV/0!</v>
      </c>
      <c r="U3542" s="33" t="e">
        <f>M3542/#REF!%</f>
        <v>#REF!</v>
      </c>
    </row>
    <row r="3543" spans="1:21" ht="27.6" hidden="1" x14ac:dyDescent="0.3">
      <c r="A3543" s="80"/>
      <c r="B3543" s="30" t="s">
        <v>235</v>
      </c>
      <c r="C3543" s="39" t="s">
        <v>335</v>
      </c>
      <c r="D3543" s="21"/>
      <c r="E3543" s="131">
        <f t="shared" si="540"/>
        <v>0</v>
      </c>
      <c r="F3543" s="21"/>
      <c r="G3543" s="21"/>
      <c r="H3543" s="21"/>
      <c r="I3543" s="131">
        <f t="shared" si="541"/>
        <v>0</v>
      </c>
      <c r="J3543" s="21"/>
      <c r="K3543" s="21"/>
      <c r="L3543" s="21"/>
      <c r="M3543" s="131">
        <f t="shared" si="542"/>
        <v>0</v>
      </c>
      <c r="N3543" s="21"/>
      <c r="O3543" s="21"/>
      <c r="P3543" s="21"/>
      <c r="Q3543" s="55" t="e">
        <f t="shared" si="543"/>
        <v>#DIV/0!</v>
      </c>
      <c r="R3543" s="55" t="e">
        <f t="shared" si="544"/>
        <v>#DIV/0!</v>
      </c>
      <c r="S3543" s="55" t="e">
        <f t="shared" si="545"/>
        <v>#DIV/0!</v>
      </c>
      <c r="T3543" s="55" t="e">
        <f t="shared" si="546"/>
        <v>#DIV/0!</v>
      </c>
      <c r="U3543" s="33" t="e">
        <f>M3543/#REF!%</f>
        <v>#REF!</v>
      </c>
    </row>
    <row r="3544" spans="1:21" ht="55.2" hidden="1" x14ac:dyDescent="0.3">
      <c r="A3544" s="80"/>
      <c r="B3544" s="30" t="s">
        <v>236</v>
      </c>
      <c r="C3544" s="39" t="s">
        <v>336</v>
      </c>
      <c r="D3544" s="21"/>
      <c r="E3544" s="131">
        <f t="shared" si="540"/>
        <v>0</v>
      </c>
      <c r="F3544" s="21"/>
      <c r="G3544" s="21"/>
      <c r="H3544" s="21"/>
      <c r="I3544" s="131">
        <f t="shared" si="541"/>
        <v>0</v>
      </c>
      <c r="J3544" s="21"/>
      <c r="K3544" s="21"/>
      <c r="L3544" s="21"/>
      <c r="M3544" s="131">
        <f t="shared" si="542"/>
        <v>0</v>
      </c>
      <c r="N3544" s="21"/>
      <c r="O3544" s="21"/>
      <c r="P3544" s="21"/>
      <c r="Q3544" s="55" t="e">
        <f t="shared" si="543"/>
        <v>#DIV/0!</v>
      </c>
      <c r="R3544" s="55" t="e">
        <f t="shared" si="544"/>
        <v>#DIV/0!</v>
      </c>
      <c r="S3544" s="55" t="e">
        <f t="shared" si="545"/>
        <v>#DIV/0!</v>
      </c>
      <c r="T3544" s="55" t="e">
        <f t="shared" si="546"/>
        <v>#DIV/0!</v>
      </c>
      <c r="U3544" s="33" t="e">
        <f>M3544/#REF!%</f>
        <v>#REF!</v>
      </c>
    </row>
    <row r="3545" spans="1:21" ht="27.6" hidden="1" x14ac:dyDescent="0.3">
      <c r="A3545" s="80"/>
      <c r="B3545" s="30" t="s">
        <v>237</v>
      </c>
      <c r="C3545" s="39" t="s">
        <v>337</v>
      </c>
      <c r="D3545" s="21"/>
      <c r="E3545" s="131">
        <f t="shared" si="540"/>
        <v>0</v>
      </c>
      <c r="F3545" s="21"/>
      <c r="G3545" s="21"/>
      <c r="H3545" s="21"/>
      <c r="I3545" s="131">
        <f t="shared" si="541"/>
        <v>0</v>
      </c>
      <c r="J3545" s="21"/>
      <c r="K3545" s="21"/>
      <c r="L3545" s="21"/>
      <c r="M3545" s="131">
        <f t="shared" si="542"/>
        <v>0</v>
      </c>
      <c r="N3545" s="21"/>
      <c r="O3545" s="21"/>
      <c r="P3545" s="21"/>
      <c r="Q3545" s="55" t="e">
        <f t="shared" si="543"/>
        <v>#DIV/0!</v>
      </c>
      <c r="R3545" s="55" t="e">
        <f t="shared" si="544"/>
        <v>#DIV/0!</v>
      </c>
      <c r="S3545" s="55" t="e">
        <f t="shared" si="545"/>
        <v>#DIV/0!</v>
      </c>
      <c r="T3545" s="55" t="e">
        <f t="shared" si="546"/>
        <v>#DIV/0!</v>
      </c>
      <c r="U3545" s="33" t="e">
        <f>M3545/#REF!%</f>
        <v>#REF!</v>
      </c>
    </row>
    <row r="3546" spans="1:21" ht="82.8" hidden="1" x14ac:dyDescent="0.3">
      <c r="A3546" s="80"/>
      <c r="B3546" s="30" t="s">
        <v>238</v>
      </c>
      <c r="C3546" s="39" t="s">
        <v>338</v>
      </c>
      <c r="D3546" s="21"/>
      <c r="E3546" s="131">
        <f t="shared" si="540"/>
        <v>0</v>
      </c>
      <c r="F3546" s="21"/>
      <c r="G3546" s="21"/>
      <c r="H3546" s="21"/>
      <c r="I3546" s="131">
        <f t="shared" si="541"/>
        <v>0</v>
      </c>
      <c r="J3546" s="21"/>
      <c r="K3546" s="21"/>
      <c r="L3546" s="21"/>
      <c r="M3546" s="131">
        <f t="shared" si="542"/>
        <v>0</v>
      </c>
      <c r="N3546" s="21"/>
      <c r="O3546" s="21"/>
      <c r="P3546" s="21"/>
      <c r="Q3546" s="55" t="e">
        <f t="shared" si="543"/>
        <v>#DIV/0!</v>
      </c>
      <c r="R3546" s="55" t="e">
        <f t="shared" si="544"/>
        <v>#DIV/0!</v>
      </c>
      <c r="S3546" s="55" t="e">
        <f t="shared" si="545"/>
        <v>#DIV/0!</v>
      </c>
      <c r="T3546" s="55" t="e">
        <f t="shared" si="546"/>
        <v>#DIV/0!</v>
      </c>
      <c r="U3546" s="33" t="e">
        <f>M3546/#REF!%</f>
        <v>#REF!</v>
      </c>
    </row>
    <row r="3547" spans="1:21" ht="27.6" hidden="1" x14ac:dyDescent="0.3">
      <c r="A3547" s="80"/>
      <c r="B3547" s="30" t="s">
        <v>239</v>
      </c>
      <c r="C3547" s="39" t="s">
        <v>339</v>
      </c>
      <c r="D3547" s="21"/>
      <c r="E3547" s="131">
        <f t="shared" si="540"/>
        <v>0</v>
      </c>
      <c r="F3547" s="21"/>
      <c r="G3547" s="21"/>
      <c r="H3547" s="21"/>
      <c r="I3547" s="131">
        <f t="shared" si="541"/>
        <v>0</v>
      </c>
      <c r="J3547" s="21"/>
      <c r="K3547" s="21"/>
      <c r="L3547" s="21"/>
      <c r="M3547" s="131">
        <f t="shared" si="542"/>
        <v>0</v>
      </c>
      <c r="N3547" s="21"/>
      <c r="O3547" s="21"/>
      <c r="P3547" s="21"/>
      <c r="Q3547" s="55" t="e">
        <f t="shared" si="543"/>
        <v>#DIV/0!</v>
      </c>
      <c r="R3547" s="55" t="e">
        <f t="shared" si="544"/>
        <v>#DIV/0!</v>
      </c>
      <c r="S3547" s="55" t="e">
        <f t="shared" si="545"/>
        <v>#DIV/0!</v>
      </c>
      <c r="T3547" s="55" t="e">
        <f t="shared" si="546"/>
        <v>#DIV/0!</v>
      </c>
      <c r="U3547" s="33" t="e">
        <f>M3547/#REF!%</f>
        <v>#REF!</v>
      </c>
    </row>
    <row r="3548" spans="1:21" ht="82.8" hidden="1" x14ac:dyDescent="0.3">
      <c r="A3548" s="80"/>
      <c r="B3548" s="30" t="s">
        <v>240</v>
      </c>
      <c r="C3548" s="39" t="s">
        <v>340</v>
      </c>
      <c r="D3548" s="21"/>
      <c r="E3548" s="131">
        <f t="shared" si="540"/>
        <v>0</v>
      </c>
      <c r="F3548" s="21"/>
      <c r="G3548" s="21"/>
      <c r="H3548" s="21"/>
      <c r="I3548" s="131">
        <f t="shared" si="541"/>
        <v>0</v>
      </c>
      <c r="J3548" s="21"/>
      <c r="K3548" s="21"/>
      <c r="L3548" s="21"/>
      <c r="M3548" s="131">
        <f t="shared" si="542"/>
        <v>0</v>
      </c>
      <c r="N3548" s="21"/>
      <c r="O3548" s="21"/>
      <c r="P3548" s="21"/>
      <c r="Q3548" s="55" t="e">
        <f t="shared" si="543"/>
        <v>#DIV/0!</v>
      </c>
      <c r="R3548" s="55" t="e">
        <f t="shared" si="544"/>
        <v>#DIV/0!</v>
      </c>
      <c r="S3548" s="55" t="e">
        <f t="shared" si="545"/>
        <v>#DIV/0!</v>
      </c>
      <c r="T3548" s="55" t="e">
        <f t="shared" si="546"/>
        <v>#DIV/0!</v>
      </c>
      <c r="U3548" s="33" t="e">
        <f>M3548/#REF!%</f>
        <v>#REF!</v>
      </c>
    </row>
    <row r="3549" spans="1:21" ht="27.6" hidden="1" x14ac:dyDescent="0.3">
      <c r="A3549" s="80"/>
      <c r="B3549" s="30" t="s">
        <v>241</v>
      </c>
      <c r="C3549" s="39" t="s">
        <v>341</v>
      </c>
      <c r="D3549" s="21"/>
      <c r="E3549" s="131">
        <f t="shared" si="540"/>
        <v>0</v>
      </c>
      <c r="F3549" s="21"/>
      <c r="G3549" s="21"/>
      <c r="H3549" s="21"/>
      <c r="I3549" s="131">
        <f t="shared" si="541"/>
        <v>0</v>
      </c>
      <c r="J3549" s="21"/>
      <c r="K3549" s="21"/>
      <c r="L3549" s="21"/>
      <c r="M3549" s="131">
        <f t="shared" si="542"/>
        <v>0</v>
      </c>
      <c r="N3549" s="21"/>
      <c r="O3549" s="21"/>
      <c r="P3549" s="21"/>
      <c r="Q3549" s="55" t="e">
        <f t="shared" si="543"/>
        <v>#DIV/0!</v>
      </c>
      <c r="R3549" s="55" t="e">
        <f t="shared" si="544"/>
        <v>#DIV/0!</v>
      </c>
      <c r="S3549" s="55" t="e">
        <f t="shared" si="545"/>
        <v>#DIV/0!</v>
      </c>
      <c r="T3549" s="55" t="e">
        <f t="shared" si="546"/>
        <v>#DIV/0!</v>
      </c>
      <c r="U3549" s="33" t="e">
        <f>M3549/#REF!%</f>
        <v>#REF!</v>
      </c>
    </row>
    <row r="3550" spans="1:21" ht="27.6" hidden="1" x14ac:dyDescent="0.3">
      <c r="A3550" s="80"/>
      <c r="B3550" s="30" t="s">
        <v>242</v>
      </c>
      <c r="C3550" s="39" t="s">
        <v>342</v>
      </c>
      <c r="D3550" s="21"/>
      <c r="E3550" s="131">
        <f t="shared" si="540"/>
        <v>0</v>
      </c>
      <c r="F3550" s="21"/>
      <c r="G3550" s="21"/>
      <c r="H3550" s="21"/>
      <c r="I3550" s="131">
        <f t="shared" si="541"/>
        <v>0</v>
      </c>
      <c r="J3550" s="21"/>
      <c r="K3550" s="21"/>
      <c r="L3550" s="21"/>
      <c r="M3550" s="131">
        <f t="shared" si="542"/>
        <v>0</v>
      </c>
      <c r="N3550" s="21"/>
      <c r="O3550" s="21"/>
      <c r="P3550" s="21"/>
      <c r="Q3550" s="55" t="e">
        <f t="shared" si="543"/>
        <v>#DIV/0!</v>
      </c>
      <c r="R3550" s="55" t="e">
        <f t="shared" si="544"/>
        <v>#DIV/0!</v>
      </c>
      <c r="S3550" s="55" t="e">
        <f t="shared" si="545"/>
        <v>#DIV/0!</v>
      </c>
      <c r="T3550" s="55" t="e">
        <f t="shared" si="546"/>
        <v>#DIV/0!</v>
      </c>
      <c r="U3550" s="33" t="e">
        <f>M3550/#REF!%</f>
        <v>#REF!</v>
      </c>
    </row>
    <row r="3551" spans="1:21" ht="27.6" hidden="1" x14ac:dyDescent="0.3">
      <c r="A3551" s="80"/>
      <c r="B3551" s="30" t="s">
        <v>243</v>
      </c>
      <c r="C3551" s="39" t="s">
        <v>343</v>
      </c>
      <c r="D3551" s="21"/>
      <c r="E3551" s="131">
        <f t="shared" si="540"/>
        <v>0</v>
      </c>
      <c r="F3551" s="21"/>
      <c r="G3551" s="21"/>
      <c r="H3551" s="21"/>
      <c r="I3551" s="131">
        <f t="shared" si="541"/>
        <v>0</v>
      </c>
      <c r="J3551" s="21"/>
      <c r="K3551" s="21"/>
      <c r="L3551" s="21"/>
      <c r="M3551" s="131">
        <f t="shared" si="542"/>
        <v>0</v>
      </c>
      <c r="N3551" s="21"/>
      <c r="O3551" s="21"/>
      <c r="P3551" s="21"/>
      <c r="Q3551" s="55" t="e">
        <f t="shared" si="543"/>
        <v>#DIV/0!</v>
      </c>
      <c r="R3551" s="55" t="e">
        <f t="shared" si="544"/>
        <v>#DIV/0!</v>
      </c>
      <c r="S3551" s="55" t="e">
        <f t="shared" si="545"/>
        <v>#DIV/0!</v>
      </c>
      <c r="T3551" s="55" t="e">
        <f t="shared" si="546"/>
        <v>#DIV/0!</v>
      </c>
      <c r="U3551" s="33" t="e">
        <f>M3551/#REF!%</f>
        <v>#REF!</v>
      </c>
    </row>
    <row r="3552" spans="1:21" ht="27.6" hidden="1" x14ac:dyDescent="0.3">
      <c r="A3552" s="80"/>
      <c r="B3552" s="30" t="s">
        <v>244</v>
      </c>
      <c r="C3552" s="39" t="s">
        <v>344</v>
      </c>
      <c r="D3552" s="21"/>
      <c r="E3552" s="131">
        <f t="shared" si="540"/>
        <v>0</v>
      </c>
      <c r="F3552" s="21"/>
      <c r="G3552" s="21"/>
      <c r="H3552" s="21"/>
      <c r="I3552" s="131">
        <f t="shared" si="541"/>
        <v>0</v>
      </c>
      <c r="J3552" s="21"/>
      <c r="K3552" s="21"/>
      <c r="L3552" s="21"/>
      <c r="M3552" s="131">
        <f t="shared" si="542"/>
        <v>0</v>
      </c>
      <c r="N3552" s="21"/>
      <c r="O3552" s="21"/>
      <c r="P3552" s="21"/>
      <c r="Q3552" s="55" t="e">
        <f t="shared" si="543"/>
        <v>#DIV/0!</v>
      </c>
      <c r="R3552" s="55" t="e">
        <f t="shared" si="544"/>
        <v>#DIV/0!</v>
      </c>
      <c r="S3552" s="55" t="e">
        <f t="shared" si="545"/>
        <v>#DIV/0!</v>
      </c>
      <c r="T3552" s="55" t="e">
        <f t="shared" si="546"/>
        <v>#DIV/0!</v>
      </c>
      <c r="U3552" s="33" t="e">
        <f>M3552/#REF!%</f>
        <v>#REF!</v>
      </c>
    </row>
    <row r="3553" spans="1:21" ht="27.6" hidden="1" x14ac:dyDescent="0.3">
      <c r="A3553" s="80"/>
      <c r="B3553" s="30" t="s">
        <v>245</v>
      </c>
      <c r="C3553" s="39" t="s">
        <v>345</v>
      </c>
      <c r="D3553" s="21"/>
      <c r="E3553" s="131">
        <f t="shared" si="540"/>
        <v>0</v>
      </c>
      <c r="F3553" s="21"/>
      <c r="G3553" s="21"/>
      <c r="H3553" s="21"/>
      <c r="I3553" s="131">
        <f t="shared" si="541"/>
        <v>0</v>
      </c>
      <c r="J3553" s="21"/>
      <c r="K3553" s="21"/>
      <c r="L3553" s="21"/>
      <c r="M3553" s="131">
        <f t="shared" si="542"/>
        <v>0</v>
      </c>
      <c r="N3553" s="21"/>
      <c r="O3553" s="21"/>
      <c r="P3553" s="21"/>
      <c r="Q3553" s="55" t="e">
        <f t="shared" si="543"/>
        <v>#DIV/0!</v>
      </c>
      <c r="R3553" s="55" t="e">
        <f t="shared" si="544"/>
        <v>#DIV/0!</v>
      </c>
      <c r="S3553" s="55" t="e">
        <f t="shared" si="545"/>
        <v>#DIV/0!</v>
      </c>
      <c r="T3553" s="55" t="e">
        <f t="shared" si="546"/>
        <v>#DIV/0!</v>
      </c>
      <c r="U3553" s="33" t="e">
        <f>M3553/#REF!%</f>
        <v>#REF!</v>
      </c>
    </row>
    <row r="3554" spans="1:21" ht="69" hidden="1" x14ac:dyDescent="0.3">
      <c r="A3554" s="80"/>
      <c r="B3554" s="30" t="s">
        <v>246</v>
      </c>
      <c r="C3554" s="39" t="s">
        <v>346</v>
      </c>
      <c r="D3554" s="21"/>
      <c r="E3554" s="131">
        <f t="shared" si="540"/>
        <v>0</v>
      </c>
      <c r="F3554" s="21"/>
      <c r="G3554" s="21"/>
      <c r="H3554" s="21"/>
      <c r="I3554" s="131">
        <f t="shared" si="541"/>
        <v>0</v>
      </c>
      <c r="J3554" s="21"/>
      <c r="K3554" s="21"/>
      <c r="L3554" s="21"/>
      <c r="M3554" s="131">
        <f t="shared" si="542"/>
        <v>0</v>
      </c>
      <c r="N3554" s="21"/>
      <c r="O3554" s="21"/>
      <c r="P3554" s="21"/>
      <c r="Q3554" s="55" t="e">
        <f t="shared" si="543"/>
        <v>#DIV/0!</v>
      </c>
      <c r="R3554" s="55" t="e">
        <f t="shared" si="544"/>
        <v>#DIV/0!</v>
      </c>
      <c r="S3554" s="55" t="e">
        <f t="shared" si="545"/>
        <v>#DIV/0!</v>
      </c>
      <c r="T3554" s="55" t="e">
        <f t="shared" si="546"/>
        <v>#DIV/0!</v>
      </c>
      <c r="U3554" s="33" t="e">
        <f>M3554/#REF!%</f>
        <v>#REF!</v>
      </c>
    </row>
    <row r="3555" spans="1:21" ht="13.8" hidden="1" x14ac:dyDescent="0.3">
      <c r="A3555" s="80"/>
      <c r="B3555" s="30" t="s">
        <v>247</v>
      </c>
      <c r="C3555" s="37" t="s">
        <v>347</v>
      </c>
      <c r="D3555" s="21"/>
      <c r="E3555" s="131">
        <f t="shared" si="540"/>
        <v>0</v>
      </c>
      <c r="F3555" s="21"/>
      <c r="G3555" s="21"/>
      <c r="H3555" s="21"/>
      <c r="I3555" s="131">
        <f t="shared" si="541"/>
        <v>0</v>
      </c>
      <c r="J3555" s="21"/>
      <c r="K3555" s="21"/>
      <c r="L3555" s="21"/>
      <c r="M3555" s="131">
        <f t="shared" si="542"/>
        <v>0</v>
      </c>
      <c r="N3555" s="21"/>
      <c r="O3555" s="21"/>
      <c r="P3555" s="21"/>
      <c r="Q3555" s="55" t="e">
        <f t="shared" si="543"/>
        <v>#DIV/0!</v>
      </c>
      <c r="R3555" s="55" t="e">
        <f t="shared" si="544"/>
        <v>#DIV/0!</v>
      </c>
      <c r="S3555" s="55" t="e">
        <f t="shared" si="545"/>
        <v>#DIV/0!</v>
      </c>
      <c r="T3555" s="55" t="e">
        <f t="shared" si="546"/>
        <v>#DIV/0!</v>
      </c>
      <c r="U3555" s="33" t="e">
        <f>M3555/#REF!%</f>
        <v>#REF!</v>
      </c>
    </row>
    <row r="3556" spans="1:21" ht="27.6" hidden="1" x14ac:dyDescent="0.3">
      <c r="A3556" s="80"/>
      <c r="B3556" s="30" t="s">
        <v>202</v>
      </c>
      <c r="C3556" s="37" t="s">
        <v>8</v>
      </c>
      <c r="D3556" s="21"/>
      <c r="E3556" s="131">
        <f t="shared" si="540"/>
        <v>0</v>
      </c>
      <c r="F3556" s="21"/>
      <c r="G3556" s="21"/>
      <c r="H3556" s="21"/>
      <c r="I3556" s="131">
        <f t="shared" si="541"/>
        <v>0</v>
      </c>
      <c r="J3556" s="21"/>
      <c r="K3556" s="21"/>
      <c r="L3556" s="21"/>
      <c r="M3556" s="131">
        <f t="shared" si="542"/>
        <v>0</v>
      </c>
      <c r="N3556" s="21"/>
      <c r="O3556" s="21"/>
      <c r="P3556" s="21"/>
      <c r="Q3556" s="55" t="e">
        <f t="shared" si="543"/>
        <v>#DIV/0!</v>
      </c>
      <c r="R3556" s="55" t="e">
        <f t="shared" si="544"/>
        <v>#DIV/0!</v>
      </c>
      <c r="S3556" s="55" t="e">
        <f t="shared" si="545"/>
        <v>#DIV/0!</v>
      </c>
      <c r="T3556" s="55" t="e">
        <f t="shared" si="546"/>
        <v>#DIV/0!</v>
      </c>
      <c r="U3556" s="33" t="e">
        <f>M3556/#REF!%</f>
        <v>#REF!</v>
      </c>
    </row>
    <row r="3557" spans="1:21" ht="27.6" x14ac:dyDescent="0.3">
      <c r="A3557" s="80"/>
      <c r="B3557" s="30" t="s">
        <v>251</v>
      </c>
      <c r="C3557" s="37" t="s">
        <v>45</v>
      </c>
      <c r="D3557" s="21">
        <v>23.8</v>
      </c>
      <c r="E3557" s="131">
        <f t="shared" si="540"/>
        <v>23.8</v>
      </c>
      <c r="F3557" s="21">
        <v>23.8</v>
      </c>
      <c r="G3557" s="21"/>
      <c r="H3557" s="21"/>
      <c r="I3557" s="131">
        <f t="shared" si="541"/>
        <v>10</v>
      </c>
      <c r="J3557" s="21">
        <v>10</v>
      </c>
      <c r="K3557" s="21"/>
      <c r="L3557" s="21"/>
      <c r="M3557" s="131">
        <f t="shared" si="542"/>
        <v>8.1</v>
      </c>
      <c r="N3557" s="21">
        <v>8.1</v>
      </c>
      <c r="O3557" s="21"/>
      <c r="P3557" s="21"/>
      <c r="Q3557" s="55">
        <f t="shared" si="543"/>
        <v>81</v>
      </c>
      <c r="R3557" s="55">
        <f t="shared" si="544"/>
        <v>81</v>
      </c>
      <c r="S3557" s="55" t="e">
        <f t="shared" si="545"/>
        <v>#DIV/0!</v>
      </c>
      <c r="T3557" s="55" t="e">
        <f t="shared" si="546"/>
        <v>#DIV/0!</v>
      </c>
      <c r="U3557" s="33" t="e">
        <f>M3557/#REF!%</f>
        <v>#REF!</v>
      </c>
    </row>
    <row r="3558" spans="1:21" ht="17.25" hidden="1" customHeight="1" x14ac:dyDescent="0.3">
      <c r="A3558" s="80"/>
      <c r="B3558" s="30" t="s">
        <v>252</v>
      </c>
      <c r="C3558" s="37" t="s">
        <v>348</v>
      </c>
      <c r="D3558" s="21"/>
      <c r="E3558" s="131">
        <f t="shared" ref="E3558:E3621" si="547">F3558+G3558</f>
        <v>0</v>
      </c>
      <c r="F3558" s="21"/>
      <c r="G3558" s="21"/>
      <c r="H3558" s="21"/>
      <c r="I3558" s="131">
        <f t="shared" ref="I3558:I3621" si="548">J3558+K3558</f>
        <v>0</v>
      </c>
      <c r="J3558" s="21"/>
      <c r="K3558" s="21"/>
      <c r="L3558" s="21"/>
      <c r="M3558" s="131">
        <f t="shared" ref="M3558:M3621" si="549">N3558+O3558</f>
        <v>0</v>
      </c>
      <c r="N3558" s="21"/>
      <c r="O3558" s="21"/>
      <c r="P3558" s="21"/>
      <c r="Q3558" s="55" t="e">
        <f t="shared" ref="Q3558:Q3621" si="550">M3558/I3558*100</f>
        <v>#DIV/0!</v>
      </c>
      <c r="R3558" s="55" t="e">
        <f t="shared" ref="R3558:R3621" si="551">N3558/J3558*100</f>
        <v>#DIV/0!</v>
      </c>
      <c r="S3558" s="55" t="e">
        <f t="shared" ref="S3558:S3621" si="552">O3558/K3558*100</f>
        <v>#DIV/0!</v>
      </c>
      <c r="T3558" s="55" t="e">
        <f t="shared" ref="T3558:T3621" si="553">P3558/L3558*100</f>
        <v>#DIV/0!</v>
      </c>
      <c r="U3558" s="33" t="e">
        <f>M3558/#REF!%</f>
        <v>#REF!</v>
      </c>
    </row>
    <row r="3559" spans="1:21" ht="15.75" hidden="1" customHeight="1" x14ac:dyDescent="0.3">
      <c r="A3559" s="80"/>
      <c r="B3559" s="30" t="s">
        <v>253</v>
      </c>
      <c r="C3559" s="37" t="s">
        <v>348</v>
      </c>
      <c r="D3559" s="21"/>
      <c r="E3559" s="131">
        <f t="shared" si="547"/>
        <v>0</v>
      </c>
      <c r="F3559" s="21"/>
      <c r="G3559" s="21"/>
      <c r="H3559" s="21"/>
      <c r="I3559" s="131">
        <f t="shared" si="548"/>
        <v>0</v>
      </c>
      <c r="J3559" s="21"/>
      <c r="K3559" s="21"/>
      <c r="L3559" s="21"/>
      <c r="M3559" s="131">
        <f t="shared" si="549"/>
        <v>0</v>
      </c>
      <c r="N3559" s="21"/>
      <c r="O3559" s="21"/>
      <c r="P3559" s="21"/>
      <c r="Q3559" s="55" t="e">
        <f t="shared" si="550"/>
        <v>#DIV/0!</v>
      </c>
      <c r="R3559" s="55" t="e">
        <f t="shared" si="551"/>
        <v>#DIV/0!</v>
      </c>
      <c r="S3559" s="55" t="e">
        <f t="shared" si="552"/>
        <v>#DIV/0!</v>
      </c>
      <c r="T3559" s="55" t="e">
        <f t="shared" si="553"/>
        <v>#DIV/0!</v>
      </c>
      <c r="U3559" s="33" t="e">
        <f>M3559/#REF!%</f>
        <v>#REF!</v>
      </c>
    </row>
    <row r="3560" spans="1:21" ht="27.6" hidden="1" x14ac:dyDescent="0.3">
      <c r="A3560" s="80"/>
      <c r="B3560" s="30" t="s">
        <v>254</v>
      </c>
      <c r="C3560" s="37" t="s">
        <v>348</v>
      </c>
      <c r="D3560" s="21"/>
      <c r="E3560" s="131">
        <f t="shared" si="547"/>
        <v>0</v>
      </c>
      <c r="F3560" s="21"/>
      <c r="G3560" s="21"/>
      <c r="H3560" s="21"/>
      <c r="I3560" s="131">
        <f t="shared" si="548"/>
        <v>0</v>
      </c>
      <c r="J3560" s="21"/>
      <c r="K3560" s="21"/>
      <c r="L3560" s="21"/>
      <c r="M3560" s="131">
        <f t="shared" si="549"/>
        <v>0</v>
      </c>
      <c r="N3560" s="21"/>
      <c r="O3560" s="21"/>
      <c r="P3560" s="21"/>
      <c r="Q3560" s="55" t="e">
        <f t="shared" si="550"/>
        <v>#DIV/0!</v>
      </c>
      <c r="R3560" s="55" t="e">
        <f t="shared" si="551"/>
        <v>#DIV/0!</v>
      </c>
      <c r="S3560" s="55" t="e">
        <f t="shared" si="552"/>
        <v>#DIV/0!</v>
      </c>
      <c r="T3560" s="55" t="e">
        <f t="shared" si="553"/>
        <v>#DIV/0!</v>
      </c>
      <c r="U3560" s="33" t="e">
        <f>M3560/#REF!%</f>
        <v>#REF!</v>
      </c>
    </row>
    <row r="3561" spans="1:21" ht="13.8" hidden="1" x14ac:dyDescent="0.3">
      <c r="A3561" s="80"/>
      <c r="B3561" s="30" t="s">
        <v>255</v>
      </c>
      <c r="C3561" s="37" t="s">
        <v>348</v>
      </c>
      <c r="D3561" s="21"/>
      <c r="E3561" s="131">
        <f t="shared" si="547"/>
        <v>0</v>
      </c>
      <c r="F3561" s="21"/>
      <c r="G3561" s="21"/>
      <c r="H3561" s="21"/>
      <c r="I3561" s="131">
        <f t="shared" si="548"/>
        <v>0</v>
      </c>
      <c r="J3561" s="21"/>
      <c r="K3561" s="21"/>
      <c r="L3561" s="21"/>
      <c r="M3561" s="131">
        <f t="shared" si="549"/>
        <v>0</v>
      </c>
      <c r="N3561" s="21"/>
      <c r="O3561" s="21"/>
      <c r="P3561" s="21"/>
      <c r="Q3561" s="55" t="e">
        <f t="shared" si="550"/>
        <v>#DIV/0!</v>
      </c>
      <c r="R3561" s="55" t="e">
        <f t="shared" si="551"/>
        <v>#DIV/0!</v>
      </c>
      <c r="S3561" s="55" t="e">
        <f t="shared" si="552"/>
        <v>#DIV/0!</v>
      </c>
      <c r="T3561" s="55" t="e">
        <f t="shared" si="553"/>
        <v>#DIV/0!</v>
      </c>
      <c r="U3561" s="33" t="e">
        <f>M3561/#REF!%</f>
        <v>#REF!</v>
      </c>
    </row>
    <row r="3562" spans="1:21" ht="27.6" hidden="1" x14ac:dyDescent="0.3">
      <c r="A3562" s="80"/>
      <c r="B3562" s="30" t="s">
        <v>256</v>
      </c>
      <c r="C3562" s="37" t="s">
        <v>348</v>
      </c>
      <c r="D3562" s="21"/>
      <c r="E3562" s="131">
        <f t="shared" si="547"/>
        <v>0</v>
      </c>
      <c r="F3562" s="21"/>
      <c r="G3562" s="21"/>
      <c r="H3562" s="21"/>
      <c r="I3562" s="131">
        <f t="shared" si="548"/>
        <v>0</v>
      </c>
      <c r="J3562" s="21"/>
      <c r="K3562" s="21"/>
      <c r="L3562" s="21"/>
      <c r="M3562" s="131">
        <f t="shared" si="549"/>
        <v>0</v>
      </c>
      <c r="N3562" s="21"/>
      <c r="O3562" s="21"/>
      <c r="P3562" s="21"/>
      <c r="Q3562" s="55" t="e">
        <f t="shared" si="550"/>
        <v>#DIV/0!</v>
      </c>
      <c r="R3562" s="55" t="e">
        <f t="shared" si="551"/>
        <v>#DIV/0!</v>
      </c>
      <c r="S3562" s="55" t="e">
        <f t="shared" si="552"/>
        <v>#DIV/0!</v>
      </c>
      <c r="T3562" s="55" t="e">
        <f t="shared" si="553"/>
        <v>#DIV/0!</v>
      </c>
      <c r="U3562" s="33" t="e">
        <f>M3562/#REF!%</f>
        <v>#REF!</v>
      </c>
    </row>
    <row r="3563" spans="1:21" ht="27.6" hidden="1" x14ac:dyDescent="0.3">
      <c r="A3563" s="80"/>
      <c r="B3563" s="30" t="s">
        <v>257</v>
      </c>
      <c r="C3563" s="37" t="s">
        <v>348</v>
      </c>
      <c r="D3563" s="21"/>
      <c r="E3563" s="131">
        <f t="shared" si="547"/>
        <v>0</v>
      </c>
      <c r="F3563" s="21"/>
      <c r="G3563" s="21"/>
      <c r="H3563" s="21"/>
      <c r="I3563" s="131">
        <f t="shared" si="548"/>
        <v>0</v>
      </c>
      <c r="J3563" s="21"/>
      <c r="K3563" s="21"/>
      <c r="L3563" s="21"/>
      <c r="M3563" s="131">
        <f t="shared" si="549"/>
        <v>0</v>
      </c>
      <c r="N3563" s="21"/>
      <c r="O3563" s="21"/>
      <c r="P3563" s="21"/>
      <c r="Q3563" s="55" t="e">
        <f t="shared" si="550"/>
        <v>#DIV/0!</v>
      </c>
      <c r="R3563" s="55" t="e">
        <f t="shared" si="551"/>
        <v>#DIV/0!</v>
      </c>
      <c r="S3563" s="55" t="e">
        <f t="shared" si="552"/>
        <v>#DIV/0!</v>
      </c>
      <c r="T3563" s="55" t="e">
        <f t="shared" si="553"/>
        <v>#DIV/0!</v>
      </c>
      <c r="U3563" s="33" t="e">
        <f>M3563/#REF!%</f>
        <v>#REF!</v>
      </c>
    </row>
    <row r="3564" spans="1:21" ht="13.8" hidden="1" x14ac:dyDescent="0.3">
      <c r="A3564" s="80"/>
      <c r="B3564" s="30" t="s">
        <v>258</v>
      </c>
      <c r="C3564" s="37" t="s">
        <v>348</v>
      </c>
      <c r="D3564" s="21"/>
      <c r="E3564" s="131">
        <f t="shared" si="547"/>
        <v>0</v>
      </c>
      <c r="F3564" s="21"/>
      <c r="G3564" s="21"/>
      <c r="H3564" s="21"/>
      <c r="I3564" s="131">
        <f t="shared" si="548"/>
        <v>0</v>
      </c>
      <c r="J3564" s="21"/>
      <c r="K3564" s="21"/>
      <c r="L3564" s="21"/>
      <c r="M3564" s="131">
        <f t="shared" si="549"/>
        <v>0</v>
      </c>
      <c r="N3564" s="21"/>
      <c r="O3564" s="21"/>
      <c r="P3564" s="21"/>
      <c r="Q3564" s="55" t="e">
        <f t="shared" si="550"/>
        <v>#DIV/0!</v>
      </c>
      <c r="R3564" s="55" t="e">
        <f t="shared" si="551"/>
        <v>#DIV/0!</v>
      </c>
      <c r="S3564" s="55" t="e">
        <f t="shared" si="552"/>
        <v>#DIV/0!</v>
      </c>
      <c r="T3564" s="55" t="e">
        <f t="shared" si="553"/>
        <v>#DIV/0!</v>
      </c>
      <c r="U3564" s="33" t="e">
        <f>M3564/#REF!%</f>
        <v>#REF!</v>
      </c>
    </row>
    <row r="3565" spans="1:21" ht="27.6" hidden="1" x14ac:dyDescent="0.3">
      <c r="A3565" s="80"/>
      <c r="B3565" s="30" t="s">
        <v>259</v>
      </c>
      <c r="C3565" s="37" t="s">
        <v>348</v>
      </c>
      <c r="D3565" s="21"/>
      <c r="E3565" s="131">
        <f t="shared" si="547"/>
        <v>0</v>
      </c>
      <c r="F3565" s="21"/>
      <c r="G3565" s="21"/>
      <c r="H3565" s="21"/>
      <c r="I3565" s="131">
        <f t="shared" si="548"/>
        <v>0</v>
      </c>
      <c r="J3565" s="21"/>
      <c r="K3565" s="21"/>
      <c r="L3565" s="21"/>
      <c r="M3565" s="131">
        <f t="shared" si="549"/>
        <v>0</v>
      </c>
      <c r="N3565" s="21"/>
      <c r="O3565" s="21"/>
      <c r="P3565" s="21"/>
      <c r="Q3565" s="55" t="e">
        <f t="shared" si="550"/>
        <v>#DIV/0!</v>
      </c>
      <c r="R3565" s="55" t="e">
        <f t="shared" si="551"/>
        <v>#DIV/0!</v>
      </c>
      <c r="S3565" s="55" t="e">
        <f t="shared" si="552"/>
        <v>#DIV/0!</v>
      </c>
      <c r="T3565" s="55" t="e">
        <f t="shared" si="553"/>
        <v>#DIV/0!</v>
      </c>
      <c r="U3565" s="33" t="e">
        <f>M3565/#REF!%</f>
        <v>#REF!</v>
      </c>
    </row>
    <row r="3566" spans="1:21" ht="27.6" hidden="1" x14ac:dyDescent="0.3">
      <c r="A3566" s="80"/>
      <c r="B3566" s="30" t="s">
        <v>260</v>
      </c>
      <c r="C3566" s="37" t="s">
        <v>348</v>
      </c>
      <c r="D3566" s="21"/>
      <c r="E3566" s="131">
        <f t="shared" si="547"/>
        <v>0</v>
      </c>
      <c r="F3566" s="21"/>
      <c r="G3566" s="21"/>
      <c r="H3566" s="21"/>
      <c r="I3566" s="131">
        <f t="shared" si="548"/>
        <v>0</v>
      </c>
      <c r="J3566" s="21"/>
      <c r="K3566" s="21"/>
      <c r="L3566" s="21"/>
      <c r="M3566" s="131">
        <f t="shared" si="549"/>
        <v>0</v>
      </c>
      <c r="N3566" s="21"/>
      <c r="O3566" s="21"/>
      <c r="P3566" s="21"/>
      <c r="Q3566" s="55" t="e">
        <f t="shared" si="550"/>
        <v>#DIV/0!</v>
      </c>
      <c r="R3566" s="55" t="e">
        <f t="shared" si="551"/>
        <v>#DIV/0!</v>
      </c>
      <c r="S3566" s="55" t="e">
        <f t="shared" si="552"/>
        <v>#DIV/0!</v>
      </c>
      <c r="T3566" s="55" t="e">
        <f t="shared" si="553"/>
        <v>#DIV/0!</v>
      </c>
      <c r="U3566" s="33" t="e">
        <f>M3566/#REF!%</f>
        <v>#REF!</v>
      </c>
    </row>
    <row r="3567" spans="1:21" ht="13.8" hidden="1" x14ac:dyDescent="0.3">
      <c r="A3567" s="80"/>
      <c r="B3567" s="30" t="s">
        <v>261</v>
      </c>
      <c r="C3567" s="37" t="s">
        <v>348</v>
      </c>
      <c r="D3567" s="21"/>
      <c r="E3567" s="131">
        <f t="shared" si="547"/>
        <v>0</v>
      </c>
      <c r="F3567" s="21"/>
      <c r="G3567" s="21"/>
      <c r="H3567" s="21"/>
      <c r="I3567" s="131">
        <f t="shared" si="548"/>
        <v>0</v>
      </c>
      <c r="J3567" s="21"/>
      <c r="K3567" s="21"/>
      <c r="L3567" s="21"/>
      <c r="M3567" s="131">
        <f t="shared" si="549"/>
        <v>0</v>
      </c>
      <c r="N3567" s="21"/>
      <c r="O3567" s="21"/>
      <c r="P3567" s="21"/>
      <c r="Q3567" s="55" t="e">
        <f t="shared" si="550"/>
        <v>#DIV/0!</v>
      </c>
      <c r="R3567" s="55" t="e">
        <f t="shared" si="551"/>
        <v>#DIV/0!</v>
      </c>
      <c r="S3567" s="55" t="e">
        <f t="shared" si="552"/>
        <v>#DIV/0!</v>
      </c>
      <c r="T3567" s="55" t="e">
        <f t="shared" si="553"/>
        <v>#DIV/0!</v>
      </c>
      <c r="U3567" s="33" t="e">
        <f>M3567/#REF!%</f>
        <v>#REF!</v>
      </c>
    </row>
    <row r="3568" spans="1:21" ht="13.8" hidden="1" x14ac:dyDescent="0.3">
      <c r="A3568" s="80"/>
      <c r="B3568" s="30" t="s">
        <v>262</v>
      </c>
      <c r="C3568" s="37" t="s">
        <v>348</v>
      </c>
      <c r="D3568" s="21"/>
      <c r="E3568" s="131">
        <f t="shared" si="547"/>
        <v>0</v>
      </c>
      <c r="F3568" s="21"/>
      <c r="G3568" s="21"/>
      <c r="H3568" s="21"/>
      <c r="I3568" s="131">
        <f t="shared" si="548"/>
        <v>0</v>
      </c>
      <c r="J3568" s="21"/>
      <c r="K3568" s="21"/>
      <c r="L3568" s="21"/>
      <c r="M3568" s="131">
        <f t="shared" si="549"/>
        <v>0</v>
      </c>
      <c r="N3568" s="21"/>
      <c r="O3568" s="21"/>
      <c r="P3568" s="21"/>
      <c r="Q3568" s="55" t="e">
        <f t="shared" si="550"/>
        <v>#DIV/0!</v>
      </c>
      <c r="R3568" s="55" t="e">
        <f t="shared" si="551"/>
        <v>#DIV/0!</v>
      </c>
      <c r="S3568" s="55" t="e">
        <f t="shared" si="552"/>
        <v>#DIV/0!</v>
      </c>
      <c r="T3568" s="55" t="e">
        <f t="shared" si="553"/>
        <v>#DIV/0!</v>
      </c>
      <c r="U3568" s="33" t="e">
        <f>M3568/#REF!%</f>
        <v>#REF!</v>
      </c>
    </row>
    <row r="3569" spans="1:21" ht="13.8" hidden="1" x14ac:dyDescent="0.3">
      <c r="A3569" s="80"/>
      <c r="B3569" s="30" t="s">
        <v>263</v>
      </c>
      <c r="C3569" s="37" t="s">
        <v>348</v>
      </c>
      <c r="D3569" s="21"/>
      <c r="E3569" s="131">
        <f t="shared" si="547"/>
        <v>0</v>
      </c>
      <c r="F3569" s="21"/>
      <c r="G3569" s="21"/>
      <c r="H3569" s="21"/>
      <c r="I3569" s="131">
        <f t="shared" si="548"/>
        <v>0</v>
      </c>
      <c r="J3569" s="21"/>
      <c r="K3569" s="21"/>
      <c r="L3569" s="21"/>
      <c r="M3569" s="131">
        <f t="shared" si="549"/>
        <v>0</v>
      </c>
      <c r="N3569" s="21"/>
      <c r="O3569" s="21"/>
      <c r="P3569" s="21"/>
      <c r="Q3569" s="55" t="e">
        <f t="shared" si="550"/>
        <v>#DIV/0!</v>
      </c>
      <c r="R3569" s="55" t="e">
        <f t="shared" si="551"/>
        <v>#DIV/0!</v>
      </c>
      <c r="S3569" s="55" t="e">
        <f t="shared" si="552"/>
        <v>#DIV/0!</v>
      </c>
      <c r="T3569" s="55" t="e">
        <f t="shared" si="553"/>
        <v>#DIV/0!</v>
      </c>
      <c r="U3569" s="33" t="e">
        <f>M3569/#REF!%</f>
        <v>#REF!</v>
      </c>
    </row>
    <row r="3570" spans="1:21" ht="27.6" hidden="1" x14ac:dyDescent="0.3">
      <c r="A3570" s="80"/>
      <c r="B3570" s="30" t="s">
        <v>264</v>
      </c>
      <c r="C3570" s="37" t="s">
        <v>348</v>
      </c>
      <c r="D3570" s="21"/>
      <c r="E3570" s="131">
        <f t="shared" si="547"/>
        <v>0</v>
      </c>
      <c r="F3570" s="21"/>
      <c r="G3570" s="21"/>
      <c r="H3570" s="21"/>
      <c r="I3570" s="131">
        <f t="shared" si="548"/>
        <v>0</v>
      </c>
      <c r="J3570" s="21"/>
      <c r="K3570" s="21"/>
      <c r="L3570" s="21"/>
      <c r="M3570" s="131">
        <f t="shared" si="549"/>
        <v>0</v>
      </c>
      <c r="N3570" s="21"/>
      <c r="O3570" s="21"/>
      <c r="P3570" s="21"/>
      <c r="Q3570" s="55" t="e">
        <f t="shared" si="550"/>
        <v>#DIV/0!</v>
      </c>
      <c r="R3570" s="55" t="e">
        <f t="shared" si="551"/>
        <v>#DIV/0!</v>
      </c>
      <c r="S3570" s="55" t="e">
        <f t="shared" si="552"/>
        <v>#DIV/0!</v>
      </c>
      <c r="T3570" s="55" t="e">
        <f t="shared" si="553"/>
        <v>#DIV/0!</v>
      </c>
      <c r="U3570" s="33" t="e">
        <f>M3570/#REF!%</f>
        <v>#REF!</v>
      </c>
    </row>
    <row r="3571" spans="1:21" ht="27.6" hidden="1" x14ac:dyDescent="0.3">
      <c r="A3571" s="80"/>
      <c r="B3571" s="30" t="s">
        <v>265</v>
      </c>
      <c r="C3571" s="37" t="s">
        <v>348</v>
      </c>
      <c r="D3571" s="21"/>
      <c r="E3571" s="131">
        <f t="shared" si="547"/>
        <v>0</v>
      </c>
      <c r="F3571" s="21"/>
      <c r="G3571" s="21"/>
      <c r="H3571" s="21"/>
      <c r="I3571" s="131">
        <f t="shared" si="548"/>
        <v>0</v>
      </c>
      <c r="J3571" s="21"/>
      <c r="K3571" s="21"/>
      <c r="L3571" s="21"/>
      <c r="M3571" s="131">
        <f t="shared" si="549"/>
        <v>0</v>
      </c>
      <c r="N3571" s="21"/>
      <c r="O3571" s="21"/>
      <c r="P3571" s="21"/>
      <c r="Q3571" s="55" t="e">
        <f t="shared" si="550"/>
        <v>#DIV/0!</v>
      </c>
      <c r="R3571" s="55" t="e">
        <f t="shared" si="551"/>
        <v>#DIV/0!</v>
      </c>
      <c r="S3571" s="55" t="e">
        <f t="shared" si="552"/>
        <v>#DIV/0!</v>
      </c>
      <c r="T3571" s="55" t="e">
        <f t="shared" si="553"/>
        <v>#DIV/0!</v>
      </c>
      <c r="U3571" s="33" t="e">
        <f>M3571/#REF!%</f>
        <v>#REF!</v>
      </c>
    </row>
    <row r="3572" spans="1:21" ht="13.8" hidden="1" x14ac:dyDescent="0.3">
      <c r="A3572" s="80"/>
      <c r="B3572" s="30" t="s">
        <v>145</v>
      </c>
      <c r="C3572" s="37" t="s">
        <v>348</v>
      </c>
      <c r="D3572" s="21"/>
      <c r="E3572" s="131">
        <f t="shared" si="547"/>
        <v>0</v>
      </c>
      <c r="F3572" s="21"/>
      <c r="G3572" s="21"/>
      <c r="H3572" s="21"/>
      <c r="I3572" s="131">
        <f t="shared" si="548"/>
        <v>0</v>
      </c>
      <c r="J3572" s="21"/>
      <c r="K3572" s="21"/>
      <c r="L3572" s="21"/>
      <c r="M3572" s="131">
        <f t="shared" si="549"/>
        <v>0</v>
      </c>
      <c r="N3572" s="21"/>
      <c r="O3572" s="21"/>
      <c r="P3572" s="21"/>
      <c r="Q3572" s="55" t="e">
        <f t="shared" si="550"/>
        <v>#DIV/0!</v>
      </c>
      <c r="R3572" s="55" t="e">
        <f t="shared" si="551"/>
        <v>#DIV/0!</v>
      </c>
      <c r="S3572" s="55" t="e">
        <f t="shared" si="552"/>
        <v>#DIV/0!</v>
      </c>
      <c r="T3572" s="55" t="e">
        <f t="shared" si="553"/>
        <v>#DIV/0!</v>
      </c>
      <c r="U3572" s="33" t="e">
        <f>M3572/#REF!%</f>
        <v>#REF!</v>
      </c>
    </row>
    <row r="3573" spans="1:21" ht="13.8" hidden="1" x14ac:dyDescent="0.3">
      <c r="A3573" s="80"/>
      <c r="B3573" s="30" t="s">
        <v>146</v>
      </c>
      <c r="C3573" s="37" t="s">
        <v>348</v>
      </c>
      <c r="D3573" s="21"/>
      <c r="E3573" s="131">
        <f t="shared" si="547"/>
        <v>0</v>
      </c>
      <c r="F3573" s="21"/>
      <c r="G3573" s="21"/>
      <c r="H3573" s="21"/>
      <c r="I3573" s="131">
        <f t="shared" si="548"/>
        <v>0</v>
      </c>
      <c r="J3573" s="21"/>
      <c r="K3573" s="21"/>
      <c r="L3573" s="21"/>
      <c r="M3573" s="131">
        <f t="shared" si="549"/>
        <v>0</v>
      </c>
      <c r="N3573" s="21"/>
      <c r="O3573" s="21"/>
      <c r="P3573" s="21"/>
      <c r="Q3573" s="55" t="e">
        <f t="shared" si="550"/>
        <v>#DIV/0!</v>
      </c>
      <c r="R3573" s="55" t="e">
        <f t="shared" si="551"/>
        <v>#DIV/0!</v>
      </c>
      <c r="S3573" s="55" t="e">
        <f t="shared" si="552"/>
        <v>#DIV/0!</v>
      </c>
      <c r="T3573" s="55" t="e">
        <f t="shared" si="553"/>
        <v>#DIV/0!</v>
      </c>
      <c r="U3573" s="33" t="e">
        <f>M3573/#REF!%</f>
        <v>#REF!</v>
      </c>
    </row>
    <row r="3574" spans="1:21" ht="27.6" hidden="1" x14ac:dyDescent="0.3">
      <c r="A3574" s="80"/>
      <c r="B3574" s="30" t="s">
        <v>266</v>
      </c>
      <c r="C3574" s="37" t="s">
        <v>348</v>
      </c>
      <c r="D3574" s="21"/>
      <c r="E3574" s="131">
        <f t="shared" si="547"/>
        <v>0</v>
      </c>
      <c r="F3574" s="21"/>
      <c r="G3574" s="21"/>
      <c r="H3574" s="21"/>
      <c r="I3574" s="131">
        <f t="shared" si="548"/>
        <v>0</v>
      </c>
      <c r="J3574" s="21"/>
      <c r="K3574" s="21"/>
      <c r="L3574" s="21"/>
      <c r="M3574" s="131">
        <f t="shared" si="549"/>
        <v>0</v>
      </c>
      <c r="N3574" s="21"/>
      <c r="O3574" s="21"/>
      <c r="P3574" s="21"/>
      <c r="Q3574" s="55" t="e">
        <f t="shared" si="550"/>
        <v>#DIV/0!</v>
      </c>
      <c r="R3574" s="55" t="e">
        <f t="shared" si="551"/>
        <v>#DIV/0!</v>
      </c>
      <c r="S3574" s="55" t="e">
        <f t="shared" si="552"/>
        <v>#DIV/0!</v>
      </c>
      <c r="T3574" s="55" t="e">
        <f t="shared" si="553"/>
        <v>#DIV/0!</v>
      </c>
      <c r="U3574" s="33" t="e">
        <f>M3574/#REF!%</f>
        <v>#REF!</v>
      </c>
    </row>
    <row r="3575" spans="1:21" ht="27.6" hidden="1" x14ac:dyDescent="0.3">
      <c r="A3575" s="80"/>
      <c r="B3575" s="30" t="s">
        <v>267</v>
      </c>
      <c r="C3575" s="37" t="s">
        <v>348</v>
      </c>
      <c r="D3575" s="21"/>
      <c r="E3575" s="131">
        <f t="shared" si="547"/>
        <v>0</v>
      </c>
      <c r="F3575" s="21"/>
      <c r="G3575" s="21"/>
      <c r="H3575" s="21"/>
      <c r="I3575" s="131">
        <f t="shared" si="548"/>
        <v>0</v>
      </c>
      <c r="J3575" s="21"/>
      <c r="K3575" s="21"/>
      <c r="L3575" s="21"/>
      <c r="M3575" s="131">
        <f t="shared" si="549"/>
        <v>0</v>
      </c>
      <c r="N3575" s="21"/>
      <c r="O3575" s="21"/>
      <c r="P3575" s="21"/>
      <c r="Q3575" s="55" t="e">
        <f t="shared" si="550"/>
        <v>#DIV/0!</v>
      </c>
      <c r="R3575" s="55" t="e">
        <f t="shared" si="551"/>
        <v>#DIV/0!</v>
      </c>
      <c r="S3575" s="55" t="e">
        <f t="shared" si="552"/>
        <v>#DIV/0!</v>
      </c>
      <c r="T3575" s="55" t="e">
        <f t="shared" si="553"/>
        <v>#DIV/0!</v>
      </c>
      <c r="U3575" s="33" t="e">
        <f>M3575/#REF!%</f>
        <v>#REF!</v>
      </c>
    </row>
    <row r="3576" spans="1:21" ht="27.6" hidden="1" x14ac:dyDescent="0.3">
      <c r="A3576" s="80"/>
      <c r="B3576" s="30" t="s">
        <v>268</v>
      </c>
      <c r="C3576" s="37" t="s">
        <v>348</v>
      </c>
      <c r="D3576" s="21"/>
      <c r="E3576" s="131">
        <f t="shared" si="547"/>
        <v>0</v>
      </c>
      <c r="F3576" s="21"/>
      <c r="G3576" s="21"/>
      <c r="H3576" s="21"/>
      <c r="I3576" s="131">
        <f t="shared" si="548"/>
        <v>0</v>
      </c>
      <c r="J3576" s="21"/>
      <c r="K3576" s="21"/>
      <c r="L3576" s="21"/>
      <c r="M3576" s="131">
        <f t="shared" si="549"/>
        <v>0</v>
      </c>
      <c r="N3576" s="21"/>
      <c r="O3576" s="21"/>
      <c r="P3576" s="21"/>
      <c r="Q3576" s="55" t="e">
        <f t="shared" si="550"/>
        <v>#DIV/0!</v>
      </c>
      <c r="R3576" s="55" t="e">
        <f t="shared" si="551"/>
        <v>#DIV/0!</v>
      </c>
      <c r="S3576" s="55" t="e">
        <f t="shared" si="552"/>
        <v>#DIV/0!</v>
      </c>
      <c r="T3576" s="55" t="e">
        <f t="shared" si="553"/>
        <v>#DIV/0!</v>
      </c>
      <c r="U3576" s="33" t="e">
        <f>M3576/#REF!%</f>
        <v>#REF!</v>
      </c>
    </row>
    <row r="3577" spans="1:21" ht="27.6" hidden="1" x14ac:dyDescent="0.3">
      <c r="A3577" s="80"/>
      <c r="B3577" s="30" t="s">
        <v>269</v>
      </c>
      <c r="C3577" s="37" t="s">
        <v>348</v>
      </c>
      <c r="D3577" s="21"/>
      <c r="E3577" s="131">
        <f t="shared" si="547"/>
        <v>0</v>
      </c>
      <c r="F3577" s="21"/>
      <c r="G3577" s="21"/>
      <c r="H3577" s="21"/>
      <c r="I3577" s="131">
        <f t="shared" si="548"/>
        <v>0</v>
      </c>
      <c r="J3577" s="21"/>
      <c r="K3577" s="21"/>
      <c r="L3577" s="21"/>
      <c r="M3577" s="131">
        <f t="shared" si="549"/>
        <v>0</v>
      </c>
      <c r="N3577" s="21"/>
      <c r="O3577" s="21"/>
      <c r="P3577" s="21"/>
      <c r="Q3577" s="55" t="e">
        <f t="shared" si="550"/>
        <v>#DIV/0!</v>
      </c>
      <c r="R3577" s="55" t="e">
        <f t="shared" si="551"/>
        <v>#DIV/0!</v>
      </c>
      <c r="S3577" s="55" t="e">
        <f t="shared" si="552"/>
        <v>#DIV/0!</v>
      </c>
      <c r="T3577" s="55" t="e">
        <f t="shared" si="553"/>
        <v>#DIV/0!</v>
      </c>
      <c r="U3577" s="33" t="e">
        <f>M3577/#REF!%</f>
        <v>#REF!</v>
      </c>
    </row>
    <row r="3578" spans="1:21" ht="27.6" hidden="1" x14ac:dyDescent="0.3">
      <c r="A3578" s="80"/>
      <c r="B3578" s="30" t="s">
        <v>270</v>
      </c>
      <c r="C3578" s="37" t="s">
        <v>348</v>
      </c>
      <c r="D3578" s="21"/>
      <c r="E3578" s="131">
        <f t="shared" si="547"/>
        <v>0</v>
      </c>
      <c r="F3578" s="21"/>
      <c r="G3578" s="21"/>
      <c r="H3578" s="21"/>
      <c r="I3578" s="131">
        <f t="shared" si="548"/>
        <v>0</v>
      </c>
      <c r="J3578" s="21"/>
      <c r="K3578" s="21"/>
      <c r="L3578" s="21"/>
      <c r="M3578" s="131">
        <f t="shared" si="549"/>
        <v>0</v>
      </c>
      <c r="N3578" s="21"/>
      <c r="O3578" s="21"/>
      <c r="P3578" s="21"/>
      <c r="Q3578" s="55" t="e">
        <f t="shared" si="550"/>
        <v>#DIV/0!</v>
      </c>
      <c r="R3578" s="55" t="e">
        <f t="shared" si="551"/>
        <v>#DIV/0!</v>
      </c>
      <c r="S3578" s="55" t="e">
        <f t="shared" si="552"/>
        <v>#DIV/0!</v>
      </c>
      <c r="T3578" s="55" t="e">
        <f t="shared" si="553"/>
        <v>#DIV/0!</v>
      </c>
      <c r="U3578" s="33" t="e">
        <f>M3578/#REF!%</f>
        <v>#REF!</v>
      </c>
    </row>
    <row r="3579" spans="1:21" ht="27.6" hidden="1" x14ac:dyDescent="0.3">
      <c r="A3579" s="80"/>
      <c r="B3579" s="30" t="s">
        <v>271</v>
      </c>
      <c r="C3579" s="37" t="s">
        <v>348</v>
      </c>
      <c r="D3579" s="21"/>
      <c r="E3579" s="131">
        <f t="shared" si="547"/>
        <v>0</v>
      </c>
      <c r="F3579" s="21"/>
      <c r="G3579" s="21"/>
      <c r="H3579" s="21"/>
      <c r="I3579" s="131">
        <f t="shared" si="548"/>
        <v>0</v>
      </c>
      <c r="J3579" s="21"/>
      <c r="K3579" s="21"/>
      <c r="L3579" s="21"/>
      <c r="M3579" s="131">
        <f t="shared" si="549"/>
        <v>0</v>
      </c>
      <c r="N3579" s="21"/>
      <c r="O3579" s="21"/>
      <c r="P3579" s="21"/>
      <c r="Q3579" s="55" t="e">
        <f t="shared" si="550"/>
        <v>#DIV/0!</v>
      </c>
      <c r="R3579" s="55" t="e">
        <f t="shared" si="551"/>
        <v>#DIV/0!</v>
      </c>
      <c r="S3579" s="55" t="e">
        <f t="shared" si="552"/>
        <v>#DIV/0!</v>
      </c>
      <c r="T3579" s="55" t="e">
        <f t="shared" si="553"/>
        <v>#DIV/0!</v>
      </c>
      <c r="U3579" s="33" t="e">
        <f>M3579/#REF!%</f>
        <v>#REF!</v>
      </c>
    </row>
    <row r="3580" spans="1:21" ht="27.6" hidden="1" x14ac:dyDescent="0.3">
      <c r="A3580" s="80"/>
      <c r="B3580" s="30" t="s">
        <v>272</v>
      </c>
      <c r="C3580" s="37" t="s">
        <v>348</v>
      </c>
      <c r="D3580" s="21"/>
      <c r="E3580" s="131">
        <f t="shared" si="547"/>
        <v>0</v>
      </c>
      <c r="F3580" s="21"/>
      <c r="G3580" s="21"/>
      <c r="H3580" s="21"/>
      <c r="I3580" s="131">
        <f t="shared" si="548"/>
        <v>0</v>
      </c>
      <c r="J3580" s="21"/>
      <c r="K3580" s="21"/>
      <c r="L3580" s="21"/>
      <c r="M3580" s="131">
        <f t="shared" si="549"/>
        <v>0</v>
      </c>
      <c r="N3580" s="21"/>
      <c r="O3580" s="21"/>
      <c r="P3580" s="21"/>
      <c r="Q3580" s="55" t="e">
        <f t="shared" si="550"/>
        <v>#DIV/0!</v>
      </c>
      <c r="R3580" s="55" t="e">
        <f t="shared" si="551"/>
        <v>#DIV/0!</v>
      </c>
      <c r="S3580" s="55" t="e">
        <f t="shared" si="552"/>
        <v>#DIV/0!</v>
      </c>
      <c r="T3580" s="55" t="e">
        <f t="shared" si="553"/>
        <v>#DIV/0!</v>
      </c>
      <c r="U3580" s="33" t="e">
        <f>M3580/#REF!%</f>
        <v>#REF!</v>
      </c>
    </row>
    <row r="3581" spans="1:21" ht="27.6" hidden="1" x14ac:dyDescent="0.3">
      <c r="A3581" s="80"/>
      <c r="B3581" s="30" t="s">
        <v>273</v>
      </c>
      <c r="C3581" s="37" t="s">
        <v>348</v>
      </c>
      <c r="D3581" s="21"/>
      <c r="E3581" s="131">
        <f t="shared" si="547"/>
        <v>0</v>
      </c>
      <c r="F3581" s="21"/>
      <c r="G3581" s="21"/>
      <c r="H3581" s="21"/>
      <c r="I3581" s="131">
        <f t="shared" si="548"/>
        <v>0</v>
      </c>
      <c r="J3581" s="21"/>
      <c r="K3581" s="21"/>
      <c r="L3581" s="21"/>
      <c r="M3581" s="131">
        <f t="shared" si="549"/>
        <v>0</v>
      </c>
      <c r="N3581" s="21"/>
      <c r="O3581" s="21"/>
      <c r="P3581" s="21"/>
      <c r="Q3581" s="55" t="e">
        <f t="shared" si="550"/>
        <v>#DIV/0!</v>
      </c>
      <c r="R3581" s="55" t="e">
        <f t="shared" si="551"/>
        <v>#DIV/0!</v>
      </c>
      <c r="S3581" s="55" t="e">
        <f t="shared" si="552"/>
        <v>#DIV/0!</v>
      </c>
      <c r="T3581" s="55" t="e">
        <f t="shared" si="553"/>
        <v>#DIV/0!</v>
      </c>
      <c r="U3581" s="33" t="e">
        <f>M3581/#REF!%</f>
        <v>#REF!</v>
      </c>
    </row>
    <row r="3582" spans="1:21" ht="27.6" hidden="1" x14ac:dyDescent="0.3">
      <c r="A3582" s="80"/>
      <c r="B3582" s="30" t="s">
        <v>274</v>
      </c>
      <c r="C3582" s="37" t="s">
        <v>348</v>
      </c>
      <c r="D3582" s="21"/>
      <c r="E3582" s="131">
        <f t="shared" si="547"/>
        <v>0</v>
      </c>
      <c r="F3582" s="21"/>
      <c r="G3582" s="21"/>
      <c r="H3582" s="21"/>
      <c r="I3582" s="131">
        <f t="shared" si="548"/>
        <v>0</v>
      </c>
      <c r="J3582" s="21"/>
      <c r="K3582" s="21"/>
      <c r="L3582" s="21"/>
      <c r="M3582" s="131">
        <f t="shared" si="549"/>
        <v>0</v>
      </c>
      <c r="N3582" s="21"/>
      <c r="O3582" s="21"/>
      <c r="P3582" s="21"/>
      <c r="Q3582" s="55" t="e">
        <f t="shared" si="550"/>
        <v>#DIV/0!</v>
      </c>
      <c r="R3582" s="55" t="e">
        <f t="shared" si="551"/>
        <v>#DIV/0!</v>
      </c>
      <c r="S3582" s="55" t="e">
        <f t="shared" si="552"/>
        <v>#DIV/0!</v>
      </c>
      <c r="T3582" s="55" t="e">
        <f t="shared" si="553"/>
        <v>#DIV/0!</v>
      </c>
      <c r="U3582" s="33" t="e">
        <f>M3582/#REF!%</f>
        <v>#REF!</v>
      </c>
    </row>
    <row r="3583" spans="1:21" ht="27.6" hidden="1" x14ac:dyDescent="0.3">
      <c r="A3583" s="80"/>
      <c r="B3583" s="30" t="s">
        <v>275</v>
      </c>
      <c r="C3583" s="37" t="s">
        <v>348</v>
      </c>
      <c r="D3583" s="21"/>
      <c r="E3583" s="131">
        <f t="shared" si="547"/>
        <v>0</v>
      </c>
      <c r="F3583" s="21"/>
      <c r="G3583" s="21"/>
      <c r="H3583" s="21"/>
      <c r="I3583" s="131">
        <f t="shared" si="548"/>
        <v>0</v>
      </c>
      <c r="J3583" s="21"/>
      <c r="K3583" s="21"/>
      <c r="L3583" s="21"/>
      <c r="M3583" s="131">
        <f t="shared" si="549"/>
        <v>0</v>
      </c>
      <c r="N3583" s="21"/>
      <c r="O3583" s="21"/>
      <c r="P3583" s="21"/>
      <c r="Q3583" s="55" t="e">
        <f t="shared" si="550"/>
        <v>#DIV/0!</v>
      </c>
      <c r="R3583" s="55" t="e">
        <f t="shared" si="551"/>
        <v>#DIV/0!</v>
      </c>
      <c r="S3583" s="55" t="e">
        <f t="shared" si="552"/>
        <v>#DIV/0!</v>
      </c>
      <c r="T3583" s="55" t="e">
        <f t="shared" si="553"/>
        <v>#DIV/0!</v>
      </c>
      <c r="U3583" s="33" t="e">
        <f>M3583/#REF!%</f>
        <v>#REF!</v>
      </c>
    </row>
    <row r="3584" spans="1:21" ht="27.6" hidden="1" x14ac:dyDescent="0.3">
      <c r="A3584" s="80"/>
      <c r="B3584" s="30" t="s">
        <v>276</v>
      </c>
      <c r="C3584" s="37" t="s">
        <v>348</v>
      </c>
      <c r="D3584" s="21"/>
      <c r="E3584" s="131">
        <f t="shared" si="547"/>
        <v>0</v>
      </c>
      <c r="F3584" s="21"/>
      <c r="G3584" s="21"/>
      <c r="H3584" s="21"/>
      <c r="I3584" s="131">
        <f t="shared" si="548"/>
        <v>0</v>
      </c>
      <c r="J3584" s="21"/>
      <c r="K3584" s="21"/>
      <c r="L3584" s="21"/>
      <c r="M3584" s="131">
        <f t="shared" si="549"/>
        <v>0</v>
      </c>
      <c r="N3584" s="21"/>
      <c r="O3584" s="21"/>
      <c r="P3584" s="21"/>
      <c r="Q3584" s="55" t="e">
        <f t="shared" si="550"/>
        <v>#DIV/0!</v>
      </c>
      <c r="R3584" s="55" t="e">
        <f t="shared" si="551"/>
        <v>#DIV/0!</v>
      </c>
      <c r="S3584" s="55" t="e">
        <f t="shared" si="552"/>
        <v>#DIV/0!</v>
      </c>
      <c r="T3584" s="55" t="e">
        <f t="shared" si="553"/>
        <v>#DIV/0!</v>
      </c>
      <c r="U3584" s="33" t="e">
        <f>M3584/#REF!%</f>
        <v>#REF!</v>
      </c>
    </row>
    <row r="3585" spans="1:21" ht="13.8" hidden="1" x14ac:dyDescent="0.3">
      <c r="A3585" s="80"/>
      <c r="B3585" s="30"/>
      <c r="C3585" s="37" t="s">
        <v>46</v>
      </c>
      <c r="D3585" s="21"/>
      <c r="E3585" s="131">
        <f t="shared" si="547"/>
        <v>0</v>
      </c>
      <c r="F3585" s="21"/>
      <c r="G3585" s="21"/>
      <c r="H3585" s="21"/>
      <c r="I3585" s="131">
        <f t="shared" si="548"/>
        <v>0</v>
      </c>
      <c r="J3585" s="21"/>
      <c r="K3585" s="21"/>
      <c r="L3585" s="21"/>
      <c r="M3585" s="131">
        <f t="shared" si="549"/>
        <v>0</v>
      </c>
      <c r="N3585" s="21"/>
      <c r="O3585" s="21"/>
      <c r="P3585" s="21"/>
      <c r="Q3585" s="55" t="e">
        <f t="shared" si="550"/>
        <v>#DIV/0!</v>
      </c>
      <c r="R3585" s="55" t="e">
        <f t="shared" si="551"/>
        <v>#DIV/0!</v>
      </c>
      <c r="S3585" s="55" t="e">
        <f t="shared" si="552"/>
        <v>#DIV/0!</v>
      </c>
      <c r="T3585" s="55" t="e">
        <f t="shared" si="553"/>
        <v>#DIV/0!</v>
      </c>
      <c r="U3585" s="33" t="e">
        <f>M3585/#REF!%</f>
        <v>#REF!</v>
      </c>
    </row>
    <row r="3586" spans="1:21" ht="13.8" hidden="1" x14ac:dyDescent="0.3">
      <c r="A3586" s="80"/>
      <c r="B3586" s="30" t="s">
        <v>277</v>
      </c>
      <c r="C3586" s="36" t="s">
        <v>681</v>
      </c>
      <c r="D3586" s="21"/>
      <c r="E3586" s="131">
        <f t="shared" si="547"/>
        <v>0</v>
      </c>
      <c r="F3586" s="21"/>
      <c r="G3586" s="21"/>
      <c r="H3586" s="21"/>
      <c r="I3586" s="131">
        <f t="shared" si="548"/>
        <v>0</v>
      </c>
      <c r="J3586" s="21"/>
      <c r="K3586" s="21"/>
      <c r="L3586" s="21"/>
      <c r="M3586" s="131">
        <f t="shared" si="549"/>
        <v>0</v>
      </c>
      <c r="N3586" s="21"/>
      <c r="O3586" s="21"/>
      <c r="P3586" s="21"/>
      <c r="Q3586" s="55" t="e">
        <f t="shared" si="550"/>
        <v>#DIV/0!</v>
      </c>
      <c r="R3586" s="55" t="e">
        <f t="shared" si="551"/>
        <v>#DIV/0!</v>
      </c>
      <c r="S3586" s="55" t="e">
        <f t="shared" si="552"/>
        <v>#DIV/0!</v>
      </c>
      <c r="T3586" s="55" t="e">
        <f t="shared" si="553"/>
        <v>#DIV/0!</v>
      </c>
      <c r="U3586" s="33" t="e">
        <f>M3586/#REF!%</f>
        <v>#REF!</v>
      </c>
    </row>
    <row r="3587" spans="1:21" ht="21.75" customHeight="1" x14ac:dyDescent="0.3">
      <c r="A3587" s="81" t="s">
        <v>841</v>
      </c>
      <c r="B3587" s="58"/>
      <c r="C3587" s="125" t="s">
        <v>1008</v>
      </c>
      <c r="D3587" s="21">
        <f>D3588</f>
        <v>49.8</v>
      </c>
      <c r="E3587" s="131">
        <f t="shared" si="547"/>
        <v>49.8</v>
      </c>
      <c r="F3587" s="21">
        <f>F3588</f>
        <v>49.8</v>
      </c>
      <c r="G3587" s="21">
        <f>G3588</f>
        <v>0</v>
      </c>
      <c r="H3587" s="21">
        <f>H3588</f>
        <v>0</v>
      </c>
      <c r="I3587" s="131">
        <f t="shared" si="548"/>
        <v>24.9</v>
      </c>
      <c r="J3587" s="21">
        <f>J3588</f>
        <v>24.9</v>
      </c>
      <c r="K3587" s="21">
        <f>K3588</f>
        <v>0</v>
      </c>
      <c r="L3587" s="21">
        <f>L3588</f>
        <v>0</v>
      </c>
      <c r="M3587" s="131">
        <f t="shared" si="549"/>
        <v>21.75</v>
      </c>
      <c r="N3587" s="21">
        <f>N3588</f>
        <v>21.75</v>
      </c>
      <c r="O3587" s="21">
        <f>O3588</f>
        <v>0</v>
      </c>
      <c r="P3587" s="21">
        <f>P3588</f>
        <v>0</v>
      </c>
      <c r="Q3587" s="55">
        <f t="shared" si="550"/>
        <v>87.349397590361448</v>
      </c>
      <c r="R3587" s="55">
        <f t="shared" si="551"/>
        <v>87.349397590361448</v>
      </c>
      <c r="S3587" s="55" t="e">
        <f t="shared" si="552"/>
        <v>#DIV/0!</v>
      </c>
      <c r="T3587" s="55" t="e">
        <f t="shared" si="553"/>
        <v>#DIV/0!</v>
      </c>
      <c r="U3587" s="33" t="e">
        <f>M3587/#REF!%</f>
        <v>#REF!</v>
      </c>
    </row>
    <row r="3588" spans="1:21" ht="13.8" x14ac:dyDescent="0.3">
      <c r="A3588" s="80"/>
      <c r="B3588" s="30" t="s">
        <v>61</v>
      </c>
      <c r="C3588" s="36" t="s">
        <v>7</v>
      </c>
      <c r="D3588" s="21">
        <f>D3640</f>
        <v>49.8</v>
      </c>
      <c r="E3588" s="131">
        <f t="shared" si="547"/>
        <v>49.8</v>
      </c>
      <c r="F3588" s="21">
        <f>F3640</f>
        <v>49.8</v>
      </c>
      <c r="G3588" s="21">
        <f>G3640</f>
        <v>0</v>
      </c>
      <c r="H3588" s="21">
        <f>H3640</f>
        <v>0</v>
      </c>
      <c r="I3588" s="131">
        <f t="shared" si="548"/>
        <v>24.9</v>
      </c>
      <c r="J3588" s="21">
        <f>J3640</f>
        <v>24.9</v>
      </c>
      <c r="K3588" s="21">
        <f>K3640</f>
        <v>0</v>
      </c>
      <c r="L3588" s="21">
        <f>L3640</f>
        <v>0</v>
      </c>
      <c r="M3588" s="131">
        <f t="shared" si="549"/>
        <v>21.75</v>
      </c>
      <c r="N3588" s="21">
        <f>N3640</f>
        <v>21.75</v>
      </c>
      <c r="O3588" s="21">
        <f>O3640</f>
        <v>0</v>
      </c>
      <c r="P3588" s="21">
        <f>P3640</f>
        <v>0</v>
      </c>
      <c r="Q3588" s="55">
        <f t="shared" si="550"/>
        <v>87.349397590361448</v>
      </c>
      <c r="R3588" s="55">
        <f t="shared" si="551"/>
        <v>87.349397590361448</v>
      </c>
      <c r="S3588" s="55" t="e">
        <f t="shared" si="552"/>
        <v>#DIV/0!</v>
      </c>
      <c r="T3588" s="55" t="e">
        <f t="shared" si="553"/>
        <v>#DIV/0!</v>
      </c>
      <c r="U3588" s="33" t="e">
        <f>M3588/#REF!%</f>
        <v>#REF!</v>
      </c>
    </row>
    <row r="3589" spans="1:21" ht="13.8" hidden="1" x14ac:dyDescent="0.3">
      <c r="A3589" s="80"/>
      <c r="B3589" s="30" t="s">
        <v>197</v>
      </c>
      <c r="C3589" s="37" t="s">
        <v>171</v>
      </c>
      <c r="D3589" s="21"/>
      <c r="E3589" s="131">
        <f t="shared" si="547"/>
        <v>0</v>
      </c>
      <c r="F3589" s="21"/>
      <c r="G3589" s="21"/>
      <c r="H3589" s="21"/>
      <c r="I3589" s="131">
        <f t="shared" si="548"/>
        <v>0</v>
      </c>
      <c r="J3589" s="21"/>
      <c r="K3589" s="21"/>
      <c r="L3589" s="21"/>
      <c r="M3589" s="131">
        <f t="shared" si="549"/>
        <v>0</v>
      </c>
      <c r="N3589" s="21"/>
      <c r="O3589" s="21"/>
      <c r="P3589" s="21"/>
      <c r="Q3589" s="55" t="e">
        <f t="shared" si="550"/>
        <v>#DIV/0!</v>
      </c>
      <c r="R3589" s="55" t="e">
        <f t="shared" si="551"/>
        <v>#DIV/0!</v>
      </c>
      <c r="S3589" s="55" t="e">
        <f t="shared" si="552"/>
        <v>#DIV/0!</v>
      </c>
      <c r="T3589" s="55" t="e">
        <f t="shared" si="553"/>
        <v>#DIV/0!</v>
      </c>
      <c r="U3589" s="33" t="e">
        <f>M3589/#REF!%</f>
        <v>#REF!</v>
      </c>
    </row>
    <row r="3590" spans="1:21" ht="13.8" hidden="1" x14ac:dyDescent="0.3">
      <c r="A3590" s="80"/>
      <c r="B3590" s="30" t="s">
        <v>198</v>
      </c>
      <c r="C3590" s="38" t="s">
        <v>172</v>
      </c>
      <c r="D3590" s="21"/>
      <c r="E3590" s="131">
        <f t="shared" si="547"/>
        <v>0</v>
      </c>
      <c r="F3590" s="21"/>
      <c r="G3590" s="21"/>
      <c r="H3590" s="21"/>
      <c r="I3590" s="131">
        <f t="shared" si="548"/>
        <v>0</v>
      </c>
      <c r="J3590" s="21"/>
      <c r="K3590" s="21"/>
      <c r="L3590" s="21"/>
      <c r="M3590" s="131">
        <f t="shared" si="549"/>
        <v>0</v>
      </c>
      <c r="N3590" s="21"/>
      <c r="O3590" s="21"/>
      <c r="P3590" s="21"/>
      <c r="Q3590" s="55" t="e">
        <f t="shared" si="550"/>
        <v>#DIV/0!</v>
      </c>
      <c r="R3590" s="55" t="e">
        <f t="shared" si="551"/>
        <v>#DIV/0!</v>
      </c>
      <c r="S3590" s="55" t="e">
        <f t="shared" si="552"/>
        <v>#DIV/0!</v>
      </c>
      <c r="T3590" s="55" t="e">
        <f t="shared" si="553"/>
        <v>#DIV/0!</v>
      </c>
      <c r="U3590" s="33" t="e">
        <f>M3590/#REF!%</f>
        <v>#REF!</v>
      </c>
    </row>
    <row r="3591" spans="1:21" ht="27.6" hidden="1" x14ac:dyDescent="0.3">
      <c r="A3591" s="80"/>
      <c r="B3591" s="30" t="s">
        <v>199</v>
      </c>
      <c r="C3591" s="39" t="s">
        <v>173</v>
      </c>
      <c r="D3591" s="21"/>
      <c r="E3591" s="131">
        <f t="shared" si="547"/>
        <v>0</v>
      </c>
      <c r="F3591" s="21"/>
      <c r="G3591" s="21"/>
      <c r="H3591" s="21"/>
      <c r="I3591" s="131">
        <f t="shared" si="548"/>
        <v>0</v>
      </c>
      <c r="J3591" s="21"/>
      <c r="K3591" s="21"/>
      <c r="L3591" s="21"/>
      <c r="M3591" s="131">
        <f t="shared" si="549"/>
        <v>0</v>
      </c>
      <c r="N3591" s="21"/>
      <c r="O3591" s="21"/>
      <c r="P3591" s="21"/>
      <c r="Q3591" s="55" t="e">
        <f t="shared" si="550"/>
        <v>#DIV/0!</v>
      </c>
      <c r="R3591" s="55" t="e">
        <f t="shared" si="551"/>
        <v>#DIV/0!</v>
      </c>
      <c r="S3591" s="55" t="e">
        <f t="shared" si="552"/>
        <v>#DIV/0!</v>
      </c>
      <c r="T3591" s="55" t="e">
        <f t="shared" si="553"/>
        <v>#DIV/0!</v>
      </c>
      <c r="U3591" s="33" t="e">
        <f>M3591/#REF!%</f>
        <v>#REF!</v>
      </c>
    </row>
    <row r="3592" spans="1:21" ht="27.6" hidden="1" x14ac:dyDescent="0.3">
      <c r="A3592" s="80"/>
      <c r="B3592" s="30" t="s">
        <v>200</v>
      </c>
      <c r="C3592" s="39" t="s">
        <v>174</v>
      </c>
      <c r="D3592" s="21"/>
      <c r="E3592" s="131">
        <f t="shared" si="547"/>
        <v>0</v>
      </c>
      <c r="F3592" s="21"/>
      <c r="G3592" s="21"/>
      <c r="H3592" s="21"/>
      <c r="I3592" s="131">
        <f t="shared" si="548"/>
        <v>0</v>
      </c>
      <c r="J3592" s="21"/>
      <c r="K3592" s="21"/>
      <c r="L3592" s="21"/>
      <c r="M3592" s="131">
        <f t="shared" si="549"/>
        <v>0</v>
      </c>
      <c r="N3592" s="21"/>
      <c r="O3592" s="21"/>
      <c r="P3592" s="21"/>
      <c r="Q3592" s="55" t="e">
        <f t="shared" si="550"/>
        <v>#DIV/0!</v>
      </c>
      <c r="R3592" s="55" t="e">
        <f t="shared" si="551"/>
        <v>#DIV/0!</v>
      </c>
      <c r="S3592" s="55" t="e">
        <f t="shared" si="552"/>
        <v>#DIV/0!</v>
      </c>
      <c r="T3592" s="55" t="e">
        <f t="shared" si="553"/>
        <v>#DIV/0!</v>
      </c>
      <c r="U3592" s="33" t="e">
        <f>M3592/#REF!%</f>
        <v>#REF!</v>
      </c>
    </row>
    <row r="3593" spans="1:21" ht="13.8" hidden="1" x14ac:dyDescent="0.3">
      <c r="A3593" s="80"/>
      <c r="B3593" s="30" t="s">
        <v>201</v>
      </c>
      <c r="C3593" s="38" t="s">
        <v>175</v>
      </c>
      <c r="D3593" s="21"/>
      <c r="E3593" s="131">
        <f t="shared" si="547"/>
        <v>0</v>
      </c>
      <c r="F3593" s="21"/>
      <c r="G3593" s="21"/>
      <c r="H3593" s="21"/>
      <c r="I3593" s="131">
        <f t="shared" si="548"/>
        <v>0</v>
      </c>
      <c r="J3593" s="21"/>
      <c r="K3593" s="21"/>
      <c r="L3593" s="21"/>
      <c r="M3593" s="131">
        <f t="shared" si="549"/>
        <v>0</v>
      </c>
      <c r="N3593" s="21"/>
      <c r="O3593" s="21"/>
      <c r="P3593" s="21"/>
      <c r="Q3593" s="55" t="e">
        <f t="shared" si="550"/>
        <v>#DIV/0!</v>
      </c>
      <c r="R3593" s="55" t="e">
        <f t="shared" si="551"/>
        <v>#DIV/0!</v>
      </c>
      <c r="S3593" s="55" t="e">
        <f t="shared" si="552"/>
        <v>#DIV/0!</v>
      </c>
      <c r="T3593" s="55" t="e">
        <f t="shared" si="553"/>
        <v>#DIV/0!</v>
      </c>
      <c r="U3593" s="33" t="e">
        <f>M3593/#REF!%</f>
        <v>#REF!</v>
      </c>
    </row>
    <row r="3594" spans="1:21" ht="13.8" hidden="1" x14ac:dyDescent="0.3">
      <c r="A3594" s="80"/>
      <c r="B3594" s="30" t="s">
        <v>202</v>
      </c>
      <c r="C3594" s="37" t="s">
        <v>176</v>
      </c>
      <c r="D3594" s="21"/>
      <c r="E3594" s="131">
        <f t="shared" si="547"/>
        <v>0</v>
      </c>
      <c r="F3594" s="21"/>
      <c r="G3594" s="21"/>
      <c r="H3594" s="21"/>
      <c r="I3594" s="131">
        <f t="shared" si="548"/>
        <v>0</v>
      </c>
      <c r="J3594" s="21"/>
      <c r="K3594" s="21"/>
      <c r="L3594" s="21"/>
      <c r="M3594" s="131">
        <f t="shared" si="549"/>
        <v>0</v>
      </c>
      <c r="N3594" s="21"/>
      <c r="O3594" s="21"/>
      <c r="P3594" s="21"/>
      <c r="Q3594" s="55" t="e">
        <f t="shared" si="550"/>
        <v>#DIV/0!</v>
      </c>
      <c r="R3594" s="55" t="e">
        <f t="shared" si="551"/>
        <v>#DIV/0!</v>
      </c>
      <c r="S3594" s="55" t="e">
        <f t="shared" si="552"/>
        <v>#DIV/0!</v>
      </c>
      <c r="T3594" s="55" t="e">
        <f t="shared" si="553"/>
        <v>#DIV/0!</v>
      </c>
      <c r="U3594" s="33" t="e">
        <f>M3594/#REF!%</f>
        <v>#REF!</v>
      </c>
    </row>
    <row r="3595" spans="1:21" ht="41.4" hidden="1" x14ac:dyDescent="0.3">
      <c r="A3595" s="80"/>
      <c r="B3595" s="30" t="s">
        <v>203</v>
      </c>
      <c r="C3595" s="38" t="s">
        <v>177</v>
      </c>
      <c r="D3595" s="21"/>
      <c r="E3595" s="131">
        <f t="shared" si="547"/>
        <v>0</v>
      </c>
      <c r="F3595" s="21"/>
      <c r="G3595" s="21"/>
      <c r="H3595" s="21"/>
      <c r="I3595" s="131">
        <f t="shared" si="548"/>
        <v>0</v>
      </c>
      <c r="J3595" s="21"/>
      <c r="K3595" s="21"/>
      <c r="L3595" s="21"/>
      <c r="M3595" s="131">
        <f t="shared" si="549"/>
        <v>0</v>
      </c>
      <c r="N3595" s="21"/>
      <c r="O3595" s="21"/>
      <c r="P3595" s="21"/>
      <c r="Q3595" s="55" t="e">
        <f t="shared" si="550"/>
        <v>#DIV/0!</v>
      </c>
      <c r="R3595" s="55" t="e">
        <f t="shared" si="551"/>
        <v>#DIV/0!</v>
      </c>
      <c r="S3595" s="55" t="e">
        <f t="shared" si="552"/>
        <v>#DIV/0!</v>
      </c>
      <c r="T3595" s="55" t="e">
        <f t="shared" si="553"/>
        <v>#DIV/0!</v>
      </c>
      <c r="U3595" s="33" t="e">
        <f>M3595/#REF!%</f>
        <v>#REF!</v>
      </c>
    </row>
    <row r="3596" spans="1:21" ht="13.8" hidden="1" x14ac:dyDescent="0.3">
      <c r="A3596" s="80"/>
      <c r="B3596" s="30" t="s">
        <v>204</v>
      </c>
      <c r="C3596" s="38" t="s">
        <v>178</v>
      </c>
      <c r="D3596" s="21"/>
      <c r="E3596" s="131">
        <f t="shared" si="547"/>
        <v>0</v>
      </c>
      <c r="F3596" s="21"/>
      <c r="G3596" s="21"/>
      <c r="H3596" s="21"/>
      <c r="I3596" s="131">
        <f t="shared" si="548"/>
        <v>0</v>
      </c>
      <c r="J3596" s="21"/>
      <c r="K3596" s="21"/>
      <c r="L3596" s="21"/>
      <c r="M3596" s="131">
        <f t="shared" si="549"/>
        <v>0</v>
      </c>
      <c r="N3596" s="21"/>
      <c r="O3596" s="21"/>
      <c r="P3596" s="21"/>
      <c r="Q3596" s="55" t="e">
        <f t="shared" si="550"/>
        <v>#DIV/0!</v>
      </c>
      <c r="R3596" s="55" t="e">
        <f t="shared" si="551"/>
        <v>#DIV/0!</v>
      </c>
      <c r="S3596" s="55" t="e">
        <f t="shared" si="552"/>
        <v>#DIV/0!</v>
      </c>
      <c r="T3596" s="55" t="e">
        <f t="shared" si="553"/>
        <v>#DIV/0!</v>
      </c>
      <c r="U3596" s="33" t="e">
        <f>M3596/#REF!%</f>
        <v>#REF!</v>
      </c>
    </row>
    <row r="3597" spans="1:21" ht="27.6" hidden="1" x14ac:dyDescent="0.3">
      <c r="A3597" s="80"/>
      <c r="B3597" s="30" t="s">
        <v>205</v>
      </c>
      <c r="C3597" s="39" t="s">
        <v>179</v>
      </c>
      <c r="D3597" s="21"/>
      <c r="E3597" s="131">
        <f t="shared" si="547"/>
        <v>0</v>
      </c>
      <c r="F3597" s="21"/>
      <c r="G3597" s="21"/>
      <c r="H3597" s="21"/>
      <c r="I3597" s="131">
        <f t="shared" si="548"/>
        <v>0</v>
      </c>
      <c r="J3597" s="21"/>
      <c r="K3597" s="21"/>
      <c r="L3597" s="21"/>
      <c r="M3597" s="131">
        <f t="shared" si="549"/>
        <v>0</v>
      </c>
      <c r="N3597" s="21"/>
      <c r="O3597" s="21"/>
      <c r="P3597" s="21"/>
      <c r="Q3597" s="55" t="e">
        <f t="shared" si="550"/>
        <v>#DIV/0!</v>
      </c>
      <c r="R3597" s="55" t="e">
        <f t="shared" si="551"/>
        <v>#DIV/0!</v>
      </c>
      <c r="S3597" s="55" t="e">
        <f t="shared" si="552"/>
        <v>#DIV/0!</v>
      </c>
      <c r="T3597" s="55" t="e">
        <f t="shared" si="553"/>
        <v>#DIV/0!</v>
      </c>
      <c r="U3597" s="33" t="e">
        <f>M3597/#REF!%</f>
        <v>#REF!</v>
      </c>
    </row>
    <row r="3598" spans="1:21" ht="27.6" hidden="1" x14ac:dyDescent="0.3">
      <c r="A3598" s="80"/>
      <c r="B3598" s="30" t="s">
        <v>206</v>
      </c>
      <c r="C3598" s="39" t="s">
        <v>180</v>
      </c>
      <c r="D3598" s="21"/>
      <c r="E3598" s="131">
        <f t="shared" si="547"/>
        <v>0</v>
      </c>
      <c r="F3598" s="21"/>
      <c r="G3598" s="21"/>
      <c r="H3598" s="21"/>
      <c r="I3598" s="131">
        <f t="shared" si="548"/>
        <v>0</v>
      </c>
      <c r="J3598" s="21"/>
      <c r="K3598" s="21"/>
      <c r="L3598" s="21"/>
      <c r="M3598" s="131">
        <f t="shared" si="549"/>
        <v>0</v>
      </c>
      <c r="N3598" s="21"/>
      <c r="O3598" s="21"/>
      <c r="P3598" s="21"/>
      <c r="Q3598" s="55" t="e">
        <f t="shared" si="550"/>
        <v>#DIV/0!</v>
      </c>
      <c r="R3598" s="55" t="e">
        <f t="shared" si="551"/>
        <v>#DIV/0!</v>
      </c>
      <c r="S3598" s="55" t="e">
        <f t="shared" si="552"/>
        <v>#DIV/0!</v>
      </c>
      <c r="T3598" s="55" t="e">
        <f t="shared" si="553"/>
        <v>#DIV/0!</v>
      </c>
      <c r="U3598" s="33" t="e">
        <f>M3598/#REF!%</f>
        <v>#REF!</v>
      </c>
    </row>
    <row r="3599" spans="1:21" ht="13.8" hidden="1" x14ac:dyDescent="0.3">
      <c r="A3599" s="80"/>
      <c r="B3599" s="30" t="s">
        <v>207</v>
      </c>
      <c r="C3599" s="38" t="s">
        <v>181</v>
      </c>
      <c r="D3599" s="21"/>
      <c r="E3599" s="131">
        <f t="shared" si="547"/>
        <v>0</v>
      </c>
      <c r="F3599" s="21"/>
      <c r="G3599" s="21"/>
      <c r="H3599" s="21"/>
      <c r="I3599" s="131">
        <f t="shared" si="548"/>
        <v>0</v>
      </c>
      <c r="J3599" s="21"/>
      <c r="K3599" s="21"/>
      <c r="L3599" s="21"/>
      <c r="M3599" s="131">
        <f t="shared" si="549"/>
        <v>0</v>
      </c>
      <c r="N3599" s="21"/>
      <c r="O3599" s="21"/>
      <c r="P3599" s="21"/>
      <c r="Q3599" s="55" t="e">
        <f t="shared" si="550"/>
        <v>#DIV/0!</v>
      </c>
      <c r="R3599" s="55" t="e">
        <f t="shared" si="551"/>
        <v>#DIV/0!</v>
      </c>
      <c r="S3599" s="55" t="e">
        <f t="shared" si="552"/>
        <v>#DIV/0!</v>
      </c>
      <c r="T3599" s="55" t="e">
        <f t="shared" si="553"/>
        <v>#DIV/0!</v>
      </c>
      <c r="U3599" s="33" t="e">
        <f>M3599/#REF!%</f>
        <v>#REF!</v>
      </c>
    </row>
    <row r="3600" spans="1:21" ht="27.6" hidden="1" x14ac:dyDescent="0.3">
      <c r="A3600" s="80"/>
      <c r="B3600" s="30" t="s">
        <v>208</v>
      </c>
      <c r="C3600" s="39" t="s">
        <v>182</v>
      </c>
      <c r="D3600" s="21"/>
      <c r="E3600" s="131">
        <f t="shared" si="547"/>
        <v>0</v>
      </c>
      <c r="F3600" s="21"/>
      <c r="G3600" s="21"/>
      <c r="H3600" s="21"/>
      <c r="I3600" s="131">
        <f t="shared" si="548"/>
        <v>0</v>
      </c>
      <c r="J3600" s="21"/>
      <c r="K3600" s="21"/>
      <c r="L3600" s="21"/>
      <c r="M3600" s="131">
        <f t="shared" si="549"/>
        <v>0</v>
      </c>
      <c r="N3600" s="21"/>
      <c r="O3600" s="21"/>
      <c r="P3600" s="21"/>
      <c r="Q3600" s="55" t="e">
        <f t="shared" si="550"/>
        <v>#DIV/0!</v>
      </c>
      <c r="R3600" s="55" t="e">
        <f t="shared" si="551"/>
        <v>#DIV/0!</v>
      </c>
      <c r="S3600" s="55" t="e">
        <f t="shared" si="552"/>
        <v>#DIV/0!</v>
      </c>
      <c r="T3600" s="55" t="e">
        <f t="shared" si="553"/>
        <v>#DIV/0!</v>
      </c>
      <c r="U3600" s="33" t="e">
        <f>M3600/#REF!%</f>
        <v>#REF!</v>
      </c>
    </row>
    <row r="3601" spans="1:21" ht="82.8" hidden="1" x14ac:dyDescent="0.3">
      <c r="A3601" s="80"/>
      <c r="B3601" s="30" t="s">
        <v>209</v>
      </c>
      <c r="C3601" s="39" t="s">
        <v>183</v>
      </c>
      <c r="D3601" s="21"/>
      <c r="E3601" s="131">
        <f t="shared" si="547"/>
        <v>0</v>
      </c>
      <c r="F3601" s="21"/>
      <c r="G3601" s="21"/>
      <c r="H3601" s="21"/>
      <c r="I3601" s="131">
        <f t="shared" si="548"/>
        <v>0</v>
      </c>
      <c r="J3601" s="21"/>
      <c r="K3601" s="21"/>
      <c r="L3601" s="21"/>
      <c r="M3601" s="131">
        <f t="shared" si="549"/>
        <v>0</v>
      </c>
      <c r="N3601" s="21"/>
      <c r="O3601" s="21"/>
      <c r="P3601" s="21"/>
      <c r="Q3601" s="55" t="e">
        <f t="shared" si="550"/>
        <v>#DIV/0!</v>
      </c>
      <c r="R3601" s="55" t="e">
        <f t="shared" si="551"/>
        <v>#DIV/0!</v>
      </c>
      <c r="S3601" s="55" t="e">
        <f t="shared" si="552"/>
        <v>#DIV/0!</v>
      </c>
      <c r="T3601" s="55" t="e">
        <f t="shared" si="553"/>
        <v>#DIV/0!</v>
      </c>
      <c r="U3601" s="33" t="e">
        <f>M3601/#REF!%</f>
        <v>#REF!</v>
      </c>
    </row>
    <row r="3602" spans="1:21" ht="151.80000000000001" hidden="1" x14ac:dyDescent="0.3">
      <c r="A3602" s="80"/>
      <c r="B3602" s="30" t="s">
        <v>210</v>
      </c>
      <c r="C3602" s="39" t="s">
        <v>285</v>
      </c>
      <c r="D3602" s="21"/>
      <c r="E3602" s="131">
        <f t="shared" si="547"/>
        <v>0</v>
      </c>
      <c r="F3602" s="21"/>
      <c r="G3602" s="21"/>
      <c r="H3602" s="21"/>
      <c r="I3602" s="131">
        <f t="shared" si="548"/>
        <v>0</v>
      </c>
      <c r="J3602" s="21"/>
      <c r="K3602" s="21"/>
      <c r="L3602" s="21"/>
      <c r="M3602" s="131">
        <f t="shared" si="549"/>
        <v>0</v>
      </c>
      <c r="N3602" s="21"/>
      <c r="O3602" s="21"/>
      <c r="P3602" s="21"/>
      <c r="Q3602" s="55" t="e">
        <f t="shared" si="550"/>
        <v>#DIV/0!</v>
      </c>
      <c r="R3602" s="55" t="e">
        <f t="shared" si="551"/>
        <v>#DIV/0!</v>
      </c>
      <c r="S3602" s="55" t="e">
        <f t="shared" si="552"/>
        <v>#DIV/0!</v>
      </c>
      <c r="T3602" s="55" t="e">
        <f t="shared" si="553"/>
        <v>#DIV/0!</v>
      </c>
      <c r="U3602" s="33" t="e">
        <f>M3602/#REF!%</f>
        <v>#REF!</v>
      </c>
    </row>
    <row r="3603" spans="1:21" ht="41.4" hidden="1" x14ac:dyDescent="0.3">
      <c r="A3603" s="80"/>
      <c r="B3603" s="30" t="s">
        <v>211</v>
      </c>
      <c r="C3603" s="39" t="s">
        <v>286</v>
      </c>
      <c r="D3603" s="21"/>
      <c r="E3603" s="131">
        <f t="shared" si="547"/>
        <v>0</v>
      </c>
      <c r="F3603" s="21"/>
      <c r="G3603" s="21"/>
      <c r="H3603" s="21"/>
      <c r="I3603" s="131">
        <f t="shared" si="548"/>
        <v>0</v>
      </c>
      <c r="J3603" s="21"/>
      <c r="K3603" s="21"/>
      <c r="L3603" s="21"/>
      <c r="M3603" s="131">
        <f t="shared" si="549"/>
        <v>0</v>
      </c>
      <c r="N3603" s="21"/>
      <c r="O3603" s="21"/>
      <c r="P3603" s="21"/>
      <c r="Q3603" s="55" t="e">
        <f t="shared" si="550"/>
        <v>#DIV/0!</v>
      </c>
      <c r="R3603" s="55" t="e">
        <f t="shared" si="551"/>
        <v>#DIV/0!</v>
      </c>
      <c r="S3603" s="55" t="e">
        <f t="shared" si="552"/>
        <v>#DIV/0!</v>
      </c>
      <c r="T3603" s="55" t="e">
        <f t="shared" si="553"/>
        <v>#DIV/0!</v>
      </c>
      <c r="U3603" s="33" t="e">
        <f>M3603/#REF!%</f>
        <v>#REF!</v>
      </c>
    </row>
    <row r="3604" spans="1:21" ht="41.4" hidden="1" x14ac:dyDescent="0.3">
      <c r="A3604" s="80"/>
      <c r="B3604" s="30" t="s">
        <v>212</v>
      </c>
      <c r="C3604" s="39" t="s">
        <v>287</v>
      </c>
      <c r="D3604" s="21"/>
      <c r="E3604" s="131">
        <f t="shared" si="547"/>
        <v>0</v>
      </c>
      <c r="F3604" s="21"/>
      <c r="G3604" s="21"/>
      <c r="H3604" s="21"/>
      <c r="I3604" s="131">
        <f t="shared" si="548"/>
        <v>0</v>
      </c>
      <c r="J3604" s="21"/>
      <c r="K3604" s="21"/>
      <c r="L3604" s="21"/>
      <c r="M3604" s="131">
        <f t="shared" si="549"/>
        <v>0</v>
      </c>
      <c r="N3604" s="21"/>
      <c r="O3604" s="21"/>
      <c r="P3604" s="21"/>
      <c r="Q3604" s="55" t="e">
        <f t="shared" si="550"/>
        <v>#DIV/0!</v>
      </c>
      <c r="R3604" s="55" t="e">
        <f t="shared" si="551"/>
        <v>#DIV/0!</v>
      </c>
      <c r="S3604" s="55" t="e">
        <f t="shared" si="552"/>
        <v>#DIV/0!</v>
      </c>
      <c r="T3604" s="55" t="e">
        <f t="shared" si="553"/>
        <v>#DIV/0!</v>
      </c>
      <c r="U3604" s="33" t="e">
        <f>M3604/#REF!%</f>
        <v>#REF!</v>
      </c>
    </row>
    <row r="3605" spans="1:21" ht="41.4" hidden="1" x14ac:dyDescent="0.3">
      <c r="A3605" s="80"/>
      <c r="B3605" s="30" t="s">
        <v>213</v>
      </c>
      <c r="C3605" s="39" t="s">
        <v>288</v>
      </c>
      <c r="D3605" s="21"/>
      <c r="E3605" s="131">
        <f t="shared" si="547"/>
        <v>0</v>
      </c>
      <c r="F3605" s="21"/>
      <c r="G3605" s="21"/>
      <c r="H3605" s="21"/>
      <c r="I3605" s="131">
        <f t="shared" si="548"/>
        <v>0</v>
      </c>
      <c r="J3605" s="21"/>
      <c r="K3605" s="21"/>
      <c r="L3605" s="21"/>
      <c r="M3605" s="131">
        <f t="shared" si="549"/>
        <v>0</v>
      </c>
      <c r="N3605" s="21"/>
      <c r="O3605" s="21"/>
      <c r="P3605" s="21"/>
      <c r="Q3605" s="55" t="e">
        <f t="shared" si="550"/>
        <v>#DIV/0!</v>
      </c>
      <c r="R3605" s="55" t="e">
        <f t="shared" si="551"/>
        <v>#DIV/0!</v>
      </c>
      <c r="S3605" s="55" t="e">
        <f t="shared" si="552"/>
        <v>#DIV/0!</v>
      </c>
      <c r="T3605" s="55" t="e">
        <f t="shared" si="553"/>
        <v>#DIV/0!</v>
      </c>
      <c r="U3605" s="33" t="e">
        <f>M3605/#REF!%</f>
        <v>#REF!</v>
      </c>
    </row>
    <row r="3606" spans="1:21" ht="27.6" hidden="1" x14ac:dyDescent="0.3">
      <c r="A3606" s="80"/>
      <c r="B3606" s="30" t="s">
        <v>214</v>
      </c>
      <c r="C3606" s="39" t="s">
        <v>289</v>
      </c>
      <c r="D3606" s="21"/>
      <c r="E3606" s="131">
        <f t="shared" si="547"/>
        <v>0</v>
      </c>
      <c r="F3606" s="21"/>
      <c r="G3606" s="21"/>
      <c r="H3606" s="21"/>
      <c r="I3606" s="131">
        <f t="shared" si="548"/>
        <v>0</v>
      </c>
      <c r="J3606" s="21"/>
      <c r="K3606" s="21"/>
      <c r="L3606" s="21"/>
      <c r="M3606" s="131">
        <f t="shared" si="549"/>
        <v>0</v>
      </c>
      <c r="N3606" s="21"/>
      <c r="O3606" s="21"/>
      <c r="P3606" s="21"/>
      <c r="Q3606" s="55" t="e">
        <f t="shared" si="550"/>
        <v>#DIV/0!</v>
      </c>
      <c r="R3606" s="55" t="e">
        <f t="shared" si="551"/>
        <v>#DIV/0!</v>
      </c>
      <c r="S3606" s="55" t="e">
        <f t="shared" si="552"/>
        <v>#DIV/0!</v>
      </c>
      <c r="T3606" s="55" t="e">
        <f t="shared" si="553"/>
        <v>#DIV/0!</v>
      </c>
      <c r="U3606" s="33" t="e">
        <f>M3606/#REF!%</f>
        <v>#REF!</v>
      </c>
    </row>
    <row r="3607" spans="1:21" ht="41.4" hidden="1" x14ac:dyDescent="0.3">
      <c r="A3607" s="80"/>
      <c r="B3607" s="30" t="s">
        <v>215</v>
      </c>
      <c r="C3607" s="39" t="s">
        <v>290</v>
      </c>
      <c r="D3607" s="21"/>
      <c r="E3607" s="131">
        <f t="shared" si="547"/>
        <v>0</v>
      </c>
      <c r="F3607" s="21"/>
      <c r="G3607" s="21"/>
      <c r="H3607" s="21"/>
      <c r="I3607" s="131">
        <f t="shared" si="548"/>
        <v>0</v>
      </c>
      <c r="J3607" s="21"/>
      <c r="K3607" s="21"/>
      <c r="L3607" s="21"/>
      <c r="M3607" s="131">
        <f t="shared" si="549"/>
        <v>0</v>
      </c>
      <c r="N3607" s="21"/>
      <c r="O3607" s="21"/>
      <c r="P3607" s="21"/>
      <c r="Q3607" s="55" t="e">
        <f t="shared" si="550"/>
        <v>#DIV/0!</v>
      </c>
      <c r="R3607" s="55" t="e">
        <f t="shared" si="551"/>
        <v>#DIV/0!</v>
      </c>
      <c r="S3607" s="55" t="e">
        <f t="shared" si="552"/>
        <v>#DIV/0!</v>
      </c>
      <c r="T3607" s="55" t="e">
        <f t="shared" si="553"/>
        <v>#DIV/0!</v>
      </c>
      <c r="U3607" s="33" t="e">
        <f>M3607/#REF!%</f>
        <v>#REF!</v>
      </c>
    </row>
    <row r="3608" spans="1:21" ht="55.2" hidden="1" x14ac:dyDescent="0.3">
      <c r="A3608" s="80"/>
      <c r="B3608" s="30" t="s">
        <v>216</v>
      </c>
      <c r="C3608" s="39" t="s">
        <v>291</v>
      </c>
      <c r="D3608" s="21"/>
      <c r="E3608" s="131">
        <f t="shared" si="547"/>
        <v>0</v>
      </c>
      <c r="F3608" s="21"/>
      <c r="G3608" s="21"/>
      <c r="H3608" s="21"/>
      <c r="I3608" s="131">
        <f t="shared" si="548"/>
        <v>0</v>
      </c>
      <c r="J3608" s="21"/>
      <c r="K3608" s="21"/>
      <c r="L3608" s="21"/>
      <c r="M3608" s="131">
        <f t="shared" si="549"/>
        <v>0</v>
      </c>
      <c r="N3608" s="21"/>
      <c r="O3608" s="21"/>
      <c r="P3608" s="21"/>
      <c r="Q3608" s="55" t="e">
        <f t="shared" si="550"/>
        <v>#DIV/0!</v>
      </c>
      <c r="R3608" s="55" t="e">
        <f t="shared" si="551"/>
        <v>#DIV/0!</v>
      </c>
      <c r="S3608" s="55" t="e">
        <f t="shared" si="552"/>
        <v>#DIV/0!</v>
      </c>
      <c r="T3608" s="55" t="e">
        <f t="shared" si="553"/>
        <v>#DIV/0!</v>
      </c>
      <c r="U3608" s="33" t="e">
        <f>M3608/#REF!%</f>
        <v>#REF!</v>
      </c>
    </row>
    <row r="3609" spans="1:21" ht="27.6" hidden="1" x14ac:dyDescent="0.3">
      <c r="A3609" s="80"/>
      <c r="B3609" s="30" t="s">
        <v>217</v>
      </c>
      <c r="C3609" s="39" t="s">
        <v>292</v>
      </c>
      <c r="D3609" s="21"/>
      <c r="E3609" s="131">
        <f t="shared" si="547"/>
        <v>0</v>
      </c>
      <c r="F3609" s="21"/>
      <c r="G3609" s="21"/>
      <c r="H3609" s="21"/>
      <c r="I3609" s="131">
        <f t="shared" si="548"/>
        <v>0</v>
      </c>
      <c r="J3609" s="21"/>
      <c r="K3609" s="21"/>
      <c r="L3609" s="21"/>
      <c r="M3609" s="131">
        <f t="shared" si="549"/>
        <v>0</v>
      </c>
      <c r="N3609" s="21"/>
      <c r="O3609" s="21"/>
      <c r="P3609" s="21"/>
      <c r="Q3609" s="55" t="e">
        <f t="shared" si="550"/>
        <v>#DIV/0!</v>
      </c>
      <c r="R3609" s="55" t="e">
        <f t="shared" si="551"/>
        <v>#DIV/0!</v>
      </c>
      <c r="S3609" s="55" t="e">
        <f t="shared" si="552"/>
        <v>#DIV/0!</v>
      </c>
      <c r="T3609" s="55" t="e">
        <f t="shared" si="553"/>
        <v>#DIV/0!</v>
      </c>
      <c r="U3609" s="33" t="e">
        <f>M3609/#REF!%</f>
        <v>#REF!</v>
      </c>
    </row>
    <row r="3610" spans="1:21" ht="27.6" hidden="1" x14ac:dyDescent="0.3">
      <c r="A3610" s="80"/>
      <c r="B3610" s="30" t="s">
        <v>218</v>
      </c>
      <c r="C3610" s="39" t="s">
        <v>293</v>
      </c>
      <c r="D3610" s="21"/>
      <c r="E3610" s="131">
        <f t="shared" si="547"/>
        <v>0</v>
      </c>
      <c r="F3610" s="21"/>
      <c r="G3610" s="21"/>
      <c r="H3610" s="21"/>
      <c r="I3610" s="131">
        <f t="shared" si="548"/>
        <v>0</v>
      </c>
      <c r="J3610" s="21"/>
      <c r="K3610" s="21"/>
      <c r="L3610" s="21"/>
      <c r="M3610" s="131">
        <f t="shared" si="549"/>
        <v>0</v>
      </c>
      <c r="N3610" s="21"/>
      <c r="O3610" s="21"/>
      <c r="P3610" s="21"/>
      <c r="Q3610" s="55" t="e">
        <f t="shared" si="550"/>
        <v>#DIV/0!</v>
      </c>
      <c r="R3610" s="55" t="e">
        <f t="shared" si="551"/>
        <v>#DIV/0!</v>
      </c>
      <c r="S3610" s="55" t="e">
        <f t="shared" si="552"/>
        <v>#DIV/0!</v>
      </c>
      <c r="T3610" s="55" t="e">
        <f t="shared" si="553"/>
        <v>#DIV/0!</v>
      </c>
      <c r="U3610" s="33" t="e">
        <f>M3610/#REF!%</f>
        <v>#REF!</v>
      </c>
    </row>
    <row r="3611" spans="1:21" ht="27.6" hidden="1" x14ac:dyDescent="0.3">
      <c r="A3611" s="80"/>
      <c r="B3611" s="30" t="s">
        <v>219</v>
      </c>
      <c r="C3611" s="39" t="s">
        <v>294</v>
      </c>
      <c r="D3611" s="21"/>
      <c r="E3611" s="131">
        <f t="shared" si="547"/>
        <v>0</v>
      </c>
      <c r="F3611" s="21"/>
      <c r="G3611" s="21"/>
      <c r="H3611" s="21"/>
      <c r="I3611" s="131">
        <f t="shared" si="548"/>
        <v>0</v>
      </c>
      <c r="J3611" s="21"/>
      <c r="K3611" s="21"/>
      <c r="L3611" s="21"/>
      <c r="M3611" s="131">
        <f t="shared" si="549"/>
        <v>0</v>
      </c>
      <c r="N3611" s="21"/>
      <c r="O3611" s="21"/>
      <c r="P3611" s="21"/>
      <c r="Q3611" s="55" t="e">
        <f t="shared" si="550"/>
        <v>#DIV/0!</v>
      </c>
      <c r="R3611" s="55" t="e">
        <f t="shared" si="551"/>
        <v>#DIV/0!</v>
      </c>
      <c r="S3611" s="55" t="e">
        <f t="shared" si="552"/>
        <v>#DIV/0!</v>
      </c>
      <c r="T3611" s="55" t="e">
        <f t="shared" si="553"/>
        <v>#DIV/0!</v>
      </c>
      <c r="U3611" s="33" t="e">
        <f>M3611/#REF!%</f>
        <v>#REF!</v>
      </c>
    </row>
    <row r="3612" spans="1:21" ht="69" hidden="1" x14ac:dyDescent="0.3">
      <c r="A3612" s="80"/>
      <c r="B3612" s="30" t="s">
        <v>220</v>
      </c>
      <c r="C3612" s="39" t="s">
        <v>295</v>
      </c>
      <c r="D3612" s="21"/>
      <c r="E3612" s="131">
        <f t="shared" si="547"/>
        <v>0</v>
      </c>
      <c r="F3612" s="21"/>
      <c r="G3612" s="21"/>
      <c r="H3612" s="21"/>
      <c r="I3612" s="131">
        <f t="shared" si="548"/>
        <v>0</v>
      </c>
      <c r="J3612" s="21"/>
      <c r="K3612" s="21"/>
      <c r="L3612" s="21"/>
      <c r="M3612" s="131">
        <f t="shared" si="549"/>
        <v>0</v>
      </c>
      <c r="N3612" s="21"/>
      <c r="O3612" s="21"/>
      <c r="P3612" s="21"/>
      <c r="Q3612" s="55" t="e">
        <f t="shared" si="550"/>
        <v>#DIV/0!</v>
      </c>
      <c r="R3612" s="55" t="e">
        <f t="shared" si="551"/>
        <v>#DIV/0!</v>
      </c>
      <c r="S3612" s="55" t="e">
        <f t="shared" si="552"/>
        <v>#DIV/0!</v>
      </c>
      <c r="T3612" s="55" t="e">
        <f t="shared" si="553"/>
        <v>#DIV/0!</v>
      </c>
      <c r="U3612" s="33" t="e">
        <f>M3612/#REF!%</f>
        <v>#REF!</v>
      </c>
    </row>
    <row r="3613" spans="1:21" ht="27.6" hidden="1" x14ac:dyDescent="0.3">
      <c r="A3613" s="80"/>
      <c r="B3613" s="30" t="s">
        <v>221</v>
      </c>
      <c r="C3613" s="39" t="s">
        <v>296</v>
      </c>
      <c r="D3613" s="21"/>
      <c r="E3613" s="131">
        <f t="shared" si="547"/>
        <v>0</v>
      </c>
      <c r="F3613" s="21"/>
      <c r="G3613" s="21"/>
      <c r="H3613" s="21"/>
      <c r="I3613" s="131">
        <f t="shared" si="548"/>
        <v>0</v>
      </c>
      <c r="J3613" s="21"/>
      <c r="K3613" s="21"/>
      <c r="L3613" s="21"/>
      <c r="M3613" s="131">
        <f t="shared" si="549"/>
        <v>0</v>
      </c>
      <c r="N3613" s="21"/>
      <c r="O3613" s="21"/>
      <c r="P3613" s="21"/>
      <c r="Q3613" s="55" t="e">
        <f t="shared" si="550"/>
        <v>#DIV/0!</v>
      </c>
      <c r="R3613" s="55" t="e">
        <f t="shared" si="551"/>
        <v>#DIV/0!</v>
      </c>
      <c r="S3613" s="55" t="e">
        <f t="shared" si="552"/>
        <v>#DIV/0!</v>
      </c>
      <c r="T3613" s="55" t="e">
        <f t="shared" si="553"/>
        <v>#DIV/0!</v>
      </c>
      <c r="U3613" s="33" t="e">
        <f>M3613/#REF!%</f>
        <v>#REF!</v>
      </c>
    </row>
    <row r="3614" spans="1:21" ht="27.6" hidden="1" x14ac:dyDescent="0.3">
      <c r="A3614" s="80"/>
      <c r="B3614" s="30" t="s">
        <v>222</v>
      </c>
      <c r="C3614" s="38" t="s">
        <v>297</v>
      </c>
      <c r="D3614" s="21"/>
      <c r="E3614" s="131">
        <f t="shared" si="547"/>
        <v>0</v>
      </c>
      <c r="F3614" s="21"/>
      <c r="G3614" s="21"/>
      <c r="H3614" s="21"/>
      <c r="I3614" s="131">
        <f t="shared" si="548"/>
        <v>0</v>
      </c>
      <c r="J3614" s="21"/>
      <c r="K3614" s="21"/>
      <c r="L3614" s="21"/>
      <c r="M3614" s="131">
        <f t="shared" si="549"/>
        <v>0</v>
      </c>
      <c r="N3614" s="21"/>
      <c r="O3614" s="21"/>
      <c r="P3614" s="21"/>
      <c r="Q3614" s="55" t="e">
        <f t="shared" si="550"/>
        <v>#DIV/0!</v>
      </c>
      <c r="R3614" s="55" t="e">
        <f t="shared" si="551"/>
        <v>#DIV/0!</v>
      </c>
      <c r="S3614" s="55" t="e">
        <f t="shared" si="552"/>
        <v>#DIV/0!</v>
      </c>
      <c r="T3614" s="55" t="e">
        <f t="shared" si="553"/>
        <v>#DIV/0!</v>
      </c>
      <c r="U3614" s="33" t="e">
        <f>M3614/#REF!%</f>
        <v>#REF!</v>
      </c>
    </row>
    <row r="3615" spans="1:21" ht="13.8" hidden="1" x14ac:dyDescent="0.3">
      <c r="A3615" s="80"/>
      <c r="B3615" s="30" t="s">
        <v>223</v>
      </c>
      <c r="C3615" s="38" t="s">
        <v>298</v>
      </c>
      <c r="D3615" s="21"/>
      <c r="E3615" s="131">
        <f t="shared" si="547"/>
        <v>0</v>
      </c>
      <c r="F3615" s="21"/>
      <c r="G3615" s="21"/>
      <c r="H3615" s="21"/>
      <c r="I3615" s="131">
        <f t="shared" si="548"/>
        <v>0</v>
      </c>
      <c r="J3615" s="21"/>
      <c r="K3615" s="21"/>
      <c r="L3615" s="21"/>
      <c r="M3615" s="131">
        <f t="shared" si="549"/>
        <v>0</v>
      </c>
      <c r="N3615" s="21"/>
      <c r="O3615" s="21"/>
      <c r="P3615" s="21"/>
      <c r="Q3615" s="55" t="e">
        <f t="shared" si="550"/>
        <v>#DIV/0!</v>
      </c>
      <c r="R3615" s="55" t="e">
        <f t="shared" si="551"/>
        <v>#DIV/0!</v>
      </c>
      <c r="S3615" s="55" t="e">
        <f t="shared" si="552"/>
        <v>#DIV/0!</v>
      </c>
      <c r="T3615" s="55" t="e">
        <f t="shared" si="553"/>
        <v>#DIV/0!</v>
      </c>
      <c r="U3615" s="33" t="e">
        <f>M3615/#REF!%</f>
        <v>#REF!</v>
      </c>
    </row>
    <row r="3616" spans="1:21" ht="13.8" hidden="1" x14ac:dyDescent="0.3">
      <c r="A3616" s="80"/>
      <c r="B3616" s="30" t="s">
        <v>224</v>
      </c>
      <c r="C3616" s="38" t="s">
        <v>324</v>
      </c>
      <c r="D3616" s="21"/>
      <c r="E3616" s="131">
        <f t="shared" si="547"/>
        <v>0</v>
      </c>
      <c r="F3616" s="21"/>
      <c r="G3616" s="21"/>
      <c r="H3616" s="21"/>
      <c r="I3616" s="131">
        <f t="shared" si="548"/>
        <v>0</v>
      </c>
      <c r="J3616" s="21"/>
      <c r="K3616" s="21"/>
      <c r="L3616" s="21"/>
      <c r="M3616" s="131">
        <f t="shared" si="549"/>
        <v>0</v>
      </c>
      <c r="N3616" s="21"/>
      <c r="O3616" s="21"/>
      <c r="P3616" s="21"/>
      <c r="Q3616" s="55" t="e">
        <f t="shared" si="550"/>
        <v>#DIV/0!</v>
      </c>
      <c r="R3616" s="55" t="e">
        <f t="shared" si="551"/>
        <v>#DIV/0!</v>
      </c>
      <c r="S3616" s="55" t="e">
        <f t="shared" si="552"/>
        <v>#DIV/0!</v>
      </c>
      <c r="T3616" s="55" t="e">
        <f t="shared" si="553"/>
        <v>#DIV/0!</v>
      </c>
      <c r="U3616" s="33" t="e">
        <f>M3616/#REF!%</f>
        <v>#REF!</v>
      </c>
    </row>
    <row r="3617" spans="1:21" ht="55.2" hidden="1" x14ac:dyDescent="0.3">
      <c r="A3617" s="80"/>
      <c r="B3617" s="30" t="s">
        <v>225</v>
      </c>
      <c r="C3617" s="38" t="s">
        <v>325</v>
      </c>
      <c r="D3617" s="21"/>
      <c r="E3617" s="131">
        <f t="shared" si="547"/>
        <v>0</v>
      </c>
      <c r="F3617" s="21"/>
      <c r="G3617" s="21"/>
      <c r="H3617" s="21"/>
      <c r="I3617" s="131">
        <f t="shared" si="548"/>
        <v>0</v>
      </c>
      <c r="J3617" s="21"/>
      <c r="K3617" s="21"/>
      <c r="L3617" s="21"/>
      <c r="M3617" s="131">
        <f t="shared" si="549"/>
        <v>0</v>
      </c>
      <c r="N3617" s="21"/>
      <c r="O3617" s="21"/>
      <c r="P3617" s="21"/>
      <c r="Q3617" s="55" t="e">
        <f t="shared" si="550"/>
        <v>#DIV/0!</v>
      </c>
      <c r="R3617" s="55" t="e">
        <f t="shared" si="551"/>
        <v>#DIV/0!</v>
      </c>
      <c r="S3617" s="55" t="e">
        <f t="shared" si="552"/>
        <v>#DIV/0!</v>
      </c>
      <c r="T3617" s="55" t="e">
        <f t="shared" si="553"/>
        <v>#DIV/0!</v>
      </c>
      <c r="U3617" s="33" t="e">
        <f>M3617/#REF!%</f>
        <v>#REF!</v>
      </c>
    </row>
    <row r="3618" spans="1:21" ht="55.2" hidden="1" x14ac:dyDescent="0.3">
      <c r="A3618" s="80"/>
      <c r="B3618" s="30" t="s">
        <v>226</v>
      </c>
      <c r="C3618" s="38" t="s">
        <v>326</v>
      </c>
      <c r="D3618" s="21"/>
      <c r="E3618" s="131">
        <f t="shared" si="547"/>
        <v>0</v>
      </c>
      <c r="F3618" s="21"/>
      <c r="G3618" s="21"/>
      <c r="H3618" s="21"/>
      <c r="I3618" s="131">
        <f t="shared" si="548"/>
        <v>0</v>
      </c>
      <c r="J3618" s="21"/>
      <c r="K3618" s="21"/>
      <c r="L3618" s="21"/>
      <c r="M3618" s="131">
        <f t="shared" si="549"/>
        <v>0</v>
      </c>
      <c r="N3618" s="21"/>
      <c r="O3618" s="21"/>
      <c r="P3618" s="21"/>
      <c r="Q3618" s="55" t="e">
        <f t="shared" si="550"/>
        <v>#DIV/0!</v>
      </c>
      <c r="R3618" s="55" t="e">
        <f t="shared" si="551"/>
        <v>#DIV/0!</v>
      </c>
      <c r="S3618" s="55" t="e">
        <f t="shared" si="552"/>
        <v>#DIV/0!</v>
      </c>
      <c r="T3618" s="55" t="e">
        <f t="shared" si="553"/>
        <v>#DIV/0!</v>
      </c>
      <c r="U3618" s="33" t="e">
        <f>M3618/#REF!%</f>
        <v>#REF!</v>
      </c>
    </row>
    <row r="3619" spans="1:21" ht="41.4" hidden="1" x14ac:dyDescent="0.3">
      <c r="A3619" s="80"/>
      <c r="B3619" s="30" t="s">
        <v>227</v>
      </c>
      <c r="C3619" s="39" t="s">
        <v>327</v>
      </c>
      <c r="D3619" s="21"/>
      <c r="E3619" s="131">
        <f t="shared" si="547"/>
        <v>0</v>
      </c>
      <c r="F3619" s="21"/>
      <c r="G3619" s="21"/>
      <c r="H3619" s="21"/>
      <c r="I3619" s="131">
        <f t="shared" si="548"/>
        <v>0</v>
      </c>
      <c r="J3619" s="21"/>
      <c r="K3619" s="21"/>
      <c r="L3619" s="21"/>
      <c r="M3619" s="131">
        <f t="shared" si="549"/>
        <v>0</v>
      </c>
      <c r="N3619" s="21"/>
      <c r="O3619" s="21"/>
      <c r="P3619" s="21"/>
      <c r="Q3619" s="55" t="e">
        <f t="shared" si="550"/>
        <v>#DIV/0!</v>
      </c>
      <c r="R3619" s="55" t="e">
        <f t="shared" si="551"/>
        <v>#DIV/0!</v>
      </c>
      <c r="S3619" s="55" t="e">
        <f t="shared" si="552"/>
        <v>#DIV/0!</v>
      </c>
      <c r="T3619" s="55" t="e">
        <f t="shared" si="553"/>
        <v>#DIV/0!</v>
      </c>
      <c r="U3619" s="33" t="e">
        <f>M3619/#REF!%</f>
        <v>#REF!</v>
      </c>
    </row>
    <row r="3620" spans="1:21" ht="27.6" hidden="1" x14ac:dyDescent="0.3">
      <c r="A3620" s="80"/>
      <c r="B3620" s="30" t="s">
        <v>228</v>
      </c>
      <c r="C3620" s="39" t="s">
        <v>328</v>
      </c>
      <c r="D3620" s="21"/>
      <c r="E3620" s="131">
        <f t="shared" si="547"/>
        <v>0</v>
      </c>
      <c r="F3620" s="21"/>
      <c r="G3620" s="21"/>
      <c r="H3620" s="21"/>
      <c r="I3620" s="131">
        <f t="shared" si="548"/>
        <v>0</v>
      </c>
      <c r="J3620" s="21"/>
      <c r="K3620" s="21"/>
      <c r="L3620" s="21"/>
      <c r="M3620" s="131">
        <f t="shared" si="549"/>
        <v>0</v>
      </c>
      <c r="N3620" s="21"/>
      <c r="O3620" s="21"/>
      <c r="P3620" s="21"/>
      <c r="Q3620" s="55" t="e">
        <f t="shared" si="550"/>
        <v>#DIV/0!</v>
      </c>
      <c r="R3620" s="55" t="e">
        <f t="shared" si="551"/>
        <v>#DIV/0!</v>
      </c>
      <c r="S3620" s="55" t="e">
        <f t="shared" si="552"/>
        <v>#DIV/0!</v>
      </c>
      <c r="T3620" s="55" t="e">
        <f t="shared" si="553"/>
        <v>#DIV/0!</v>
      </c>
      <c r="U3620" s="33" t="e">
        <f>M3620/#REF!%</f>
        <v>#REF!</v>
      </c>
    </row>
    <row r="3621" spans="1:21" ht="27.6" hidden="1" x14ac:dyDescent="0.3">
      <c r="A3621" s="80"/>
      <c r="B3621" s="30" t="s">
        <v>229</v>
      </c>
      <c r="C3621" s="39" t="s">
        <v>329</v>
      </c>
      <c r="D3621" s="21"/>
      <c r="E3621" s="131">
        <f t="shared" si="547"/>
        <v>0</v>
      </c>
      <c r="F3621" s="21"/>
      <c r="G3621" s="21"/>
      <c r="H3621" s="21"/>
      <c r="I3621" s="131">
        <f t="shared" si="548"/>
        <v>0</v>
      </c>
      <c r="J3621" s="21"/>
      <c r="K3621" s="21"/>
      <c r="L3621" s="21"/>
      <c r="M3621" s="131">
        <f t="shared" si="549"/>
        <v>0</v>
      </c>
      <c r="N3621" s="21"/>
      <c r="O3621" s="21"/>
      <c r="P3621" s="21"/>
      <c r="Q3621" s="55" t="e">
        <f t="shared" si="550"/>
        <v>#DIV/0!</v>
      </c>
      <c r="R3621" s="55" t="e">
        <f t="shared" si="551"/>
        <v>#DIV/0!</v>
      </c>
      <c r="S3621" s="55" t="e">
        <f t="shared" si="552"/>
        <v>#DIV/0!</v>
      </c>
      <c r="T3621" s="55" t="e">
        <f t="shared" si="553"/>
        <v>#DIV/0!</v>
      </c>
      <c r="U3621" s="33" t="e">
        <f>M3621/#REF!%</f>
        <v>#REF!</v>
      </c>
    </row>
    <row r="3622" spans="1:21" ht="55.2" hidden="1" x14ac:dyDescent="0.3">
      <c r="A3622" s="80"/>
      <c r="B3622" s="30" t="s">
        <v>230</v>
      </c>
      <c r="C3622" s="39" t="s">
        <v>330</v>
      </c>
      <c r="D3622" s="21"/>
      <c r="E3622" s="131">
        <f t="shared" ref="E3622:E3687" si="554">F3622+G3622</f>
        <v>0</v>
      </c>
      <c r="F3622" s="21"/>
      <c r="G3622" s="21"/>
      <c r="H3622" s="21"/>
      <c r="I3622" s="131">
        <f t="shared" ref="I3622:I3687" si="555">J3622+K3622</f>
        <v>0</v>
      </c>
      <c r="J3622" s="21"/>
      <c r="K3622" s="21"/>
      <c r="L3622" s="21"/>
      <c r="M3622" s="131">
        <f t="shared" ref="M3622:M3687" si="556">N3622+O3622</f>
        <v>0</v>
      </c>
      <c r="N3622" s="21"/>
      <c r="O3622" s="21"/>
      <c r="P3622" s="21"/>
      <c r="Q3622" s="55" t="e">
        <f t="shared" ref="Q3622:Q3687" si="557">M3622/I3622*100</f>
        <v>#DIV/0!</v>
      </c>
      <c r="R3622" s="55" t="e">
        <f t="shared" ref="R3622:R3687" si="558">N3622/J3622*100</f>
        <v>#DIV/0!</v>
      </c>
      <c r="S3622" s="55" t="e">
        <f t="shared" ref="S3622:S3687" si="559">O3622/K3622*100</f>
        <v>#DIV/0!</v>
      </c>
      <c r="T3622" s="55" t="e">
        <f t="shared" ref="T3622:T3687" si="560">P3622/L3622*100</f>
        <v>#DIV/0!</v>
      </c>
      <c r="U3622" s="33" t="e">
        <f>M3622/#REF!%</f>
        <v>#REF!</v>
      </c>
    </row>
    <row r="3623" spans="1:21" ht="55.2" hidden="1" x14ac:dyDescent="0.3">
      <c r="A3623" s="80"/>
      <c r="B3623" s="30" t="s">
        <v>231</v>
      </c>
      <c r="C3623" s="39" t="s">
        <v>331</v>
      </c>
      <c r="D3623" s="21"/>
      <c r="E3623" s="131">
        <f t="shared" si="554"/>
        <v>0</v>
      </c>
      <c r="F3623" s="21"/>
      <c r="G3623" s="21"/>
      <c r="H3623" s="21"/>
      <c r="I3623" s="131">
        <f t="shared" si="555"/>
        <v>0</v>
      </c>
      <c r="J3623" s="21"/>
      <c r="K3623" s="21"/>
      <c r="L3623" s="21"/>
      <c r="M3623" s="131">
        <f t="shared" si="556"/>
        <v>0</v>
      </c>
      <c r="N3623" s="21"/>
      <c r="O3623" s="21"/>
      <c r="P3623" s="21"/>
      <c r="Q3623" s="55" t="e">
        <f t="shared" si="557"/>
        <v>#DIV/0!</v>
      </c>
      <c r="R3623" s="55" t="e">
        <f t="shared" si="558"/>
        <v>#DIV/0!</v>
      </c>
      <c r="S3623" s="55" t="e">
        <f t="shared" si="559"/>
        <v>#DIV/0!</v>
      </c>
      <c r="T3623" s="55" t="e">
        <f t="shared" si="560"/>
        <v>#DIV/0!</v>
      </c>
      <c r="U3623" s="33" t="e">
        <f>M3623/#REF!%</f>
        <v>#REF!</v>
      </c>
    </row>
    <row r="3624" spans="1:21" ht="82.8" hidden="1" x14ac:dyDescent="0.3">
      <c r="A3624" s="80"/>
      <c r="B3624" s="30" t="s">
        <v>232</v>
      </c>
      <c r="C3624" s="39" t="s">
        <v>332</v>
      </c>
      <c r="D3624" s="21"/>
      <c r="E3624" s="131">
        <f t="shared" si="554"/>
        <v>0</v>
      </c>
      <c r="F3624" s="21"/>
      <c r="G3624" s="21"/>
      <c r="H3624" s="21"/>
      <c r="I3624" s="131">
        <f t="shared" si="555"/>
        <v>0</v>
      </c>
      <c r="J3624" s="21"/>
      <c r="K3624" s="21"/>
      <c r="L3624" s="21"/>
      <c r="M3624" s="131">
        <f t="shared" si="556"/>
        <v>0</v>
      </c>
      <c r="N3624" s="21"/>
      <c r="O3624" s="21"/>
      <c r="P3624" s="21"/>
      <c r="Q3624" s="55" t="e">
        <f t="shared" si="557"/>
        <v>#DIV/0!</v>
      </c>
      <c r="R3624" s="55" t="e">
        <f t="shared" si="558"/>
        <v>#DIV/0!</v>
      </c>
      <c r="S3624" s="55" t="e">
        <f t="shared" si="559"/>
        <v>#DIV/0!</v>
      </c>
      <c r="T3624" s="55" t="e">
        <f t="shared" si="560"/>
        <v>#DIV/0!</v>
      </c>
      <c r="U3624" s="33" t="e">
        <f>M3624/#REF!%</f>
        <v>#REF!</v>
      </c>
    </row>
    <row r="3625" spans="1:21" ht="41.4" hidden="1" x14ac:dyDescent="0.3">
      <c r="A3625" s="80"/>
      <c r="B3625" s="30" t="s">
        <v>233</v>
      </c>
      <c r="C3625" s="38" t="s">
        <v>333</v>
      </c>
      <c r="D3625" s="21"/>
      <c r="E3625" s="131">
        <f t="shared" si="554"/>
        <v>0</v>
      </c>
      <c r="F3625" s="21"/>
      <c r="G3625" s="21"/>
      <c r="H3625" s="21"/>
      <c r="I3625" s="131">
        <f t="shared" si="555"/>
        <v>0</v>
      </c>
      <c r="J3625" s="21"/>
      <c r="K3625" s="21"/>
      <c r="L3625" s="21"/>
      <c r="M3625" s="131">
        <f t="shared" si="556"/>
        <v>0</v>
      </c>
      <c r="N3625" s="21"/>
      <c r="O3625" s="21"/>
      <c r="P3625" s="21"/>
      <c r="Q3625" s="55" t="e">
        <f t="shared" si="557"/>
        <v>#DIV/0!</v>
      </c>
      <c r="R3625" s="55" t="e">
        <f t="shared" si="558"/>
        <v>#DIV/0!</v>
      </c>
      <c r="S3625" s="55" t="e">
        <f t="shared" si="559"/>
        <v>#DIV/0!</v>
      </c>
      <c r="T3625" s="55" t="e">
        <f t="shared" si="560"/>
        <v>#DIV/0!</v>
      </c>
      <c r="U3625" s="33" t="e">
        <f>M3625/#REF!%</f>
        <v>#REF!</v>
      </c>
    </row>
    <row r="3626" spans="1:21" ht="41.4" hidden="1" x14ac:dyDescent="0.3">
      <c r="A3626" s="80"/>
      <c r="B3626" s="30" t="s">
        <v>234</v>
      </c>
      <c r="C3626" s="38" t="s">
        <v>334</v>
      </c>
      <c r="D3626" s="21"/>
      <c r="E3626" s="131">
        <f t="shared" si="554"/>
        <v>0</v>
      </c>
      <c r="F3626" s="21"/>
      <c r="G3626" s="21"/>
      <c r="H3626" s="21"/>
      <c r="I3626" s="131">
        <f t="shared" si="555"/>
        <v>0</v>
      </c>
      <c r="J3626" s="21"/>
      <c r="K3626" s="21"/>
      <c r="L3626" s="21"/>
      <c r="M3626" s="131">
        <f t="shared" si="556"/>
        <v>0</v>
      </c>
      <c r="N3626" s="21"/>
      <c r="O3626" s="21"/>
      <c r="P3626" s="21"/>
      <c r="Q3626" s="55" t="e">
        <f t="shared" si="557"/>
        <v>#DIV/0!</v>
      </c>
      <c r="R3626" s="55" t="e">
        <f t="shared" si="558"/>
        <v>#DIV/0!</v>
      </c>
      <c r="S3626" s="55" t="e">
        <f t="shared" si="559"/>
        <v>#DIV/0!</v>
      </c>
      <c r="T3626" s="55" t="e">
        <f t="shared" si="560"/>
        <v>#DIV/0!</v>
      </c>
      <c r="U3626" s="33" t="e">
        <f>M3626/#REF!%</f>
        <v>#REF!</v>
      </c>
    </row>
    <row r="3627" spans="1:21" ht="27.6" hidden="1" x14ac:dyDescent="0.3">
      <c r="A3627" s="80"/>
      <c r="B3627" s="30" t="s">
        <v>235</v>
      </c>
      <c r="C3627" s="39" t="s">
        <v>335</v>
      </c>
      <c r="D3627" s="21"/>
      <c r="E3627" s="131">
        <f t="shared" si="554"/>
        <v>0</v>
      </c>
      <c r="F3627" s="21"/>
      <c r="G3627" s="21"/>
      <c r="H3627" s="21"/>
      <c r="I3627" s="131">
        <f t="shared" si="555"/>
        <v>0</v>
      </c>
      <c r="J3627" s="21"/>
      <c r="K3627" s="21"/>
      <c r="L3627" s="21"/>
      <c r="M3627" s="131">
        <f t="shared" si="556"/>
        <v>0</v>
      </c>
      <c r="N3627" s="21"/>
      <c r="O3627" s="21"/>
      <c r="P3627" s="21"/>
      <c r="Q3627" s="55" t="e">
        <f t="shared" si="557"/>
        <v>#DIV/0!</v>
      </c>
      <c r="R3627" s="55" t="e">
        <f t="shared" si="558"/>
        <v>#DIV/0!</v>
      </c>
      <c r="S3627" s="55" t="e">
        <f t="shared" si="559"/>
        <v>#DIV/0!</v>
      </c>
      <c r="T3627" s="55" t="e">
        <f t="shared" si="560"/>
        <v>#DIV/0!</v>
      </c>
      <c r="U3627" s="33" t="e">
        <f>M3627/#REF!%</f>
        <v>#REF!</v>
      </c>
    </row>
    <row r="3628" spans="1:21" ht="55.2" hidden="1" x14ac:dyDescent="0.3">
      <c r="A3628" s="80"/>
      <c r="B3628" s="30" t="s">
        <v>236</v>
      </c>
      <c r="C3628" s="39" t="s">
        <v>336</v>
      </c>
      <c r="D3628" s="21"/>
      <c r="E3628" s="131">
        <f t="shared" si="554"/>
        <v>0</v>
      </c>
      <c r="F3628" s="21"/>
      <c r="G3628" s="21"/>
      <c r="H3628" s="21"/>
      <c r="I3628" s="131">
        <f t="shared" si="555"/>
        <v>0</v>
      </c>
      <c r="J3628" s="21"/>
      <c r="K3628" s="21"/>
      <c r="L3628" s="21"/>
      <c r="M3628" s="131">
        <f t="shared" si="556"/>
        <v>0</v>
      </c>
      <c r="N3628" s="21"/>
      <c r="O3628" s="21"/>
      <c r="P3628" s="21"/>
      <c r="Q3628" s="55" t="e">
        <f t="shared" si="557"/>
        <v>#DIV/0!</v>
      </c>
      <c r="R3628" s="55" t="e">
        <f t="shared" si="558"/>
        <v>#DIV/0!</v>
      </c>
      <c r="S3628" s="55" t="e">
        <f t="shared" si="559"/>
        <v>#DIV/0!</v>
      </c>
      <c r="T3628" s="55" t="e">
        <f t="shared" si="560"/>
        <v>#DIV/0!</v>
      </c>
      <c r="U3628" s="33" t="e">
        <f>M3628/#REF!%</f>
        <v>#REF!</v>
      </c>
    </row>
    <row r="3629" spans="1:21" ht="27.6" hidden="1" x14ac:dyDescent="0.3">
      <c r="A3629" s="80"/>
      <c r="B3629" s="30" t="s">
        <v>237</v>
      </c>
      <c r="C3629" s="39" t="s">
        <v>337</v>
      </c>
      <c r="D3629" s="21"/>
      <c r="E3629" s="131">
        <f t="shared" si="554"/>
        <v>0</v>
      </c>
      <c r="F3629" s="21"/>
      <c r="G3629" s="21"/>
      <c r="H3629" s="21"/>
      <c r="I3629" s="131">
        <f t="shared" si="555"/>
        <v>0</v>
      </c>
      <c r="J3629" s="21"/>
      <c r="K3629" s="21"/>
      <c r="L3629" s="21"/>
      <c r="M3629" s="131">
        <f t="shared" si="556"/>
        <v>0</v>
      </c>
      <c r="N3629" s="21"/>
      <c r="O3629" s="21"/>
      <c r="P3629" s="21"/>
      <c r="Q3629" s="55" t="e">
        <f t="shared" si="557"/>
        <v>#DIV/0!</v>
      </c>
      <c r="R3629" s="55" t="e">
        <f t="shared" si="558"/>
        <v>#DIV/0!</v>
      </c>
      <c r="S3629" s="55" t="e">
        <f t="shared" si="559"/>
        <v>#DIV/0!</v>
      </c>
      <c r="T3629" s="55" t="e">
        <f t="shared" si="560"/>
        <v>#DIV/0!</v>
      </c>
      <c r="U3629" s="33" t="e">
        <f>M3629/#REF!%</f>
        <v>#REF!</v>
      </c>
    </row>
    <row r="3630" spans="1:21" ht="82.8" hidden="1" x14ac:dyDescent="0.3">
      <c r="A3630" s="80"/>
      <c r="B3630" s="30" t="s">
        <v>238</v>
      </c>
      <c r="C3630" s="39" t="s">
        <v>338</v>
      </c>
      <c r="D3630" s="21"/>
      <c r="E3630" s="131">
        <f t="shared" si="554"/>
        <v>0</v>
      </c>
      <c r="F3630" s="21"/>
      <c r="G3630" s="21"/>
      <c r="H3630" s="21"/>
      <c r="I3630" s="131">
        <f t="shared" si="555"/>
        <v>0</v>
      </c>
      <c r="J3630" s="21"/>
      <c r="K3630" s="21"/>
      <c r="L3630" s="21"/>
      <c r="M3630" s="131">
        <f t="shared" si="556"/>
        <v>0</v>
      </c>
      <c r="N3630" s="21"/>
      <c r="O3630" s="21"/>
      <c r="P3630" s="21"/>
      <c r="Q3630" s="55" t="e">
        <f t="shared" si="557"/>
        <v>#DIV/0!</v>
      </c>
      <c r="R3630" s="55" t="e">
        <f t="shared" si="558"/>
        <v>#DIV/0!</v>
      </c>
      <c r="S3630" s="55" t="e">
        <f t="shared" si="559"/>
        <v>#DIV/0!</v>
      </c>
      <c r="T3630" s="55" t="e">
        <f t="shared" si="560"/>
        <v>#DIV/0!</v>
      </c>
      <c r="U3630" s="33" t="e">
        <f>M3630/#REF!%</f>
        <v>#REF!</v>
      </c>
    </row>
    <row r="3631" spans="1:21" ht="27.6" hidden="1" x14ac:dyDescent="0.3">
      <c r="A3631" s="80"/>
      <c r="B3631" s="30" t="s">
        <v>239</v>
      </c>
      <c r="C3631" s="39" t="s">
        <v>339</v>
      </c>
      <c r="D3631" s="21"/>
      <c r="E3631" s="131">
        <f t="shared" si="554"/>
        <v>0</v>
      </c>
      <c r="F3631" s="21"/>
      <c r="G3631" s="21"/>
      <c r="H3631" s="21"/>
      <c r="I3631" s="131">
        <f t="shared" si="555"/>
        <v>0</v>
      </c>
      <c r="J3631" s="21"/>
      <c r="K3631" s="21"/>
      <c r="L3631" s="21"/>
      <c r="M3631" s="131">
        <f t="shared" si="556"/>
        <v>0</v>
      </c>
      <c r="N3631" s="21"/>
      <c r="O3631" s="21"/>
      <c r="P3631" s="21"/>
      <c r="Q3631" s="55" t="e">
        <f t="shared" si="557"/>
        <v>#DIV/0!</v>
      </c>
      <c r="R3631" s="55" t="e">
        <f t="shared" si="558"/>
        <v>#DIV/0!</v>
      </c>
      <c r="S3631" s="55" t="e">
        <f t="shared" si="559"/>
        <v>#DIV/0!</v>
      </c>
      <c r="T3631" s="55" t="e">
        <f t="shared" si="560"/>
        <v>#DIV/0!</v>
      </c>
      <c r="U3631" s="33" t="e">
        <f>M3631/#REF!%</f>
        <v>#REF!</v>
      </c>
    </row>
    <row r="3632" spans="1:21" ht="82.8" hidden="1" x14ac:dyDescent="0.3">
      <c r="A3632" s="80"/>
      <c r="B3632" s="30" t="s">
        <v>240</v>
      </c>
      <c r="C3632" s="39" t="s">
        <v>340</v>
      </c>
      <c r="D3632" s="21"/>
      <c r="E3632" s="131">
        <f t="shared" si="554"/>
        <v>0</v>
      </c>
      <c r="F3632" s="21"/>
      <c r="G3632" s="21"/>
      <c r="H3632" s="21"/>
      <c r="I3632" s="131">
        <f t="shared" si="555"/>
        <v>0</v>
      </c>
      <c r="J3632" s="21"/>
      <c r="K3632" s="21"/>
      <c r="L3632" s="21"/>
      <c r="M3632" s="131">
        <f t="shared" si="556"/>
        <v>0</v>
      </c>
      <c r="N3632" s="21"/>
      <c r="O3632" s="21"/>
      <c r="P3632" s="21"/>
      <c r="Q3632" s="55" t="e">
        <f t="shared" si="557"/>
        <v>#DIV/0!</v>
      </c>
      <c r="R3632" s="55" t="e">
        <f t="shared" si="558"/>
        <v>#DIV/0!</v>
      </c>
      <c r="S3632" s="55" t="e">
        <f t="shared" si="559"/>
        <v>#DIV/0!</v>
      </c>
      <c r="T3632" s="55" t="e">
        <f t="shared" si="560"/>
        <v>#DIV/0!</v>
      </c>
      <c r="U3632" s="33" t="e">
        <f>M3632/#REF!%</f>
        <v>#REF!</v>
      </c>
    </row>
    <row r="3633" spans="1:21" ht="27.6" hidden="1" x14ac:dyDescent="0.3">
      <c r="A3633" s="80"/>
      <c r="B3633" s="30" t="s">
        <v>241</v>
      </c>
      <c r="C3633" s="39" t="s">
        <v>341</v>
      </c>
      <c r="D3633" s="21"/>
      <c r="E3633" s="131">
        <f t="shared" si="554"/>
        <v>0</v>
      </c>
      <c r="F3633" s="21"/>
      <c r="G3633" s="21"/>
      <c r="H3633" s="21"/>
      <c r="I3633" s="131">
        <f t="shared" si="555"/>
        <v>0</v>
      </c>
      <c r="J3633" s="21"/>
      <c r="K3633" s="21"/>
      <c r="L3633" s="21"/>
      <c r="M3633" s="131">
        <f t="shared" si="556"/>
        <v>0</v>
      </c>
      <c r="N3633" s="21"/>
      <c r="O3633" s="21"/>
      <c r="P3633" s="21"/>
      <c r="Q3633" s="55" t="e">
        <f t="shared" si="557"/>
        <v>#DIV/0!</v>
      </c>
      <c r="R3633" s="55" t="e">
        <f t="shared" si="558"/>
        <v>#DIV/0!</v>
      </c>
      <c r="S3633" s="55" t="e">
        <f t="shared" si="559"/>
        <v>#DIV/0!</v>
      </c>
      <c r="T3633" s="55" t="e">
        <f t="shared" si="560"/>
        <v>#DIV/0!</v>
      </c>
      <c r="U3633" s="33" t="e">
        <f>M3633/#REF!%</f>
        <v>#REF!</v>
      </c>
    </row>
    <row r="3634" spans="1:21" ht="27.6" hidden="1" x14ac:dyDescent="0.3">
      <c r="A3634" s="80"/>
      <c r="B3634" s="30" t="s">
        <v>242</v>
      </c>
      <c r="C3634" s="39" t="s">
        <v>342</v>
      </c>
      <c r="D3634" s="21"/>
      <c r="E3634" s="131">
        <f t="shared" si="554"/>
        <v>0</v>
      </c>
      <c r="F3634" s="21"/>
      <c r="G3634" s="21"/>
      <c r="H3634" s="21"/>
      <c r="I3634" s="131">
        <f t="shared" si="555"/>
        <v>0</v>
      </c>
      <c r="J3634" s="21"/>
      <c r="K3634" s="21"/>
      <c r="L3634" s="21"/>
      <c r="M3634" s="131">
        <f t="shared" si="556"/>
        <v>0</v>
      </c>
      <c r="N3634" s="21"/>
      <c r="O3634" s="21"/>
      <c r="P3634" s="21"/>
      <c r="Q3634" s="55" t="e">
        <f t="shared" si="557"/>
        <v>#DIV/0!</v>
      </c>
      <c r="R3634" s="55" t="e">
        <f t="shared" si="558"/>
        <v>#DIV/0!</v>
      </c>
      <c r="S3634" s="55" t="e">
        <f t="shared" si="559"/>
        <v>#DIV/0!</v>
      </c>
      <c r="T3634" s="55" t="e">
        <f t="shared" si="560"/>
        <v>#DIV/0!</v>
      </c>
      <c r="U3634" s="33" t="e">
        <f>M3634/#REF!%</f>
        <v>#REF!</v>
      </c>
    </row>
    <row r="3635" spans="1:21" ht="27.6" hidden="1" x14ac:dyDescent="0.3">
      <c r="A3635" s="80"/>
      <c r="B3635" s="30" t="s">
        <v>243</v>
      </c>
      <c r="C3635" s="39" t="s">
        <v>343</v>
      </c>
      <c r="D3635" s="21"/>
      <c r="E3635" s="131">
        <f t="shared" si="554"/>
        <v>0</v>
      </c>
      <c r="F3635" s="21"/>
      <c r="G3635" s="21"/>
      <c r="H3635" s="21"/>
      <c r="I3635" s="131">
        <f t="shared" si="555"/>
        <v>0</v>
      </c>
      <c r="J3635" s="21"/>
      <c r="K3635" s="21"/>
      <c r="L3635" s="21"/>
      <c r="M3635" s="131">
        <f t="shared" si="556"/>
        <v>0</v>
      </c>
      <c r="N3635" s="21"/>
      <c r="O3635" s="21"/>
      <c r="P3635" s="21"/>
      <c r="Q3635" s="55" t="e">
        <f t="shared" si="557"/>
        <v>#DIV/0!</v>
      </c>
      <c r="R3635" s="55" t="e">
        <f t="shared" si="558"/>
        <v>#DIV/0!</v>
      </c>
      <c r="S3635" s="55" t="e">
        <f t="shared" si="559"/>
        <v>#DIV/0!</v>
      </c>
      <c r="T3635" s="55" t="e">
        <f t="shared" si="560"/>
        <v>#DIV/0!</v>
      </c>
      <c r="U3635" s="33" t="e">
        <f>M3635/#REF!%</f>
        <v>#REF!</v>
      </c>
    </row>
    <row r="3636" spans="1:21" ht="27.6" hidden="1" x14ac:dyDescent="0.3">
      <c r="A3636" s="80"/>
      <c r="B3636" s="30" t="s">
        <v>244</v>
      </c>
      <c r="C3636" s="39" t="s">
        <v>344</v>
      </c>
      <c r="D3636" s="21"/>
      <c r="E3636" s="131">
        <f t="shared" si="554"/>
        <v>0</v>
      </c>
      <c r="F3636" s="21"/>
      <c r="G3636" s="21"/>
      <c r="H3636" s="21"/>
      <c r="I3636" s="131">
        <f t="shared" si="555"/>
        <v>0</v>
      </c>
      <c r="J3636" s="21"/>
      <c r="K3636" s="21"/>
      <c r="L3636" s="21"/>
      <c r="M3636" s="131">
        <f t="shared" si="556"/>
        <v>0</v>
      </c>
      <c r="N3636" s="21"/>
      <c r="O3636" s="21"/>
      <c r="P3636" s="21"/>
      <c r="Q3636" s="55" t="e">
        <f t="shared" si="557"/>
        <v>#DIV/0!</v>
      </c>
      <c r="R3636" s="55" t="e">
        <f t="shared" si="558"/>
        <v>#DIV/0!</v>
      </c>
      <c r="S3636" s="55" t="e">
        <f t="shared" si="559"/>
        <v>#DIV/0!</v>
      </c>
      <c r="T3636" s="55" t="e">
        <f t="shared" si="560"/>
        <v>#DIV/0!</v>
      </c>
      <c r="U3636" s="33" t="e">
        <f>M3636/#REF!%</f>
        <v>#REF!</v>
      </c>
    </row>
    <row r="3637" spans="1:21" ht="27.6" hidden="1" x14ac:dyDescent="0.3">
      <c r="A3637" s="80"/>
      <c r="B3637" s="30" t="s">
        <v>245</v>
      </c>
      <c r="C3637" s="39" t="s">
        <v>345</v>
      </c>
      <c r="D3637" s="21"/>
      <c r="E3637" s="131">
        <f t="shared" si="554"/>
        <v>0</v>
      </c>
      <c r="F3637" s="21"/>
      <c r="G3637" s="21"/>
      <c r="H3637" s="21"/>
      <c r="I3637" s="131">
        <f t="shared" si="555"/>
        <v>0</v>
      </c>
      <c r="J3637" s="21"/>
      <c r="K3637" s="21"/>
      <c r="L3637" s="21"/>
      <c r="M3637" s="131">
        <f t="shared" si="556"/>
        <v>0</v>
      </c>
      <c r="N3637" s="21"/>
      <c r="O3637" s="21"/>
      <c r="P3637" s="21"/>
      <c r="Q3637" s="55" t="e">
        <f t="shared" si="557"/>
        <v>#DIV/0!</v>
      </c>
      <c r="R3637" s="55" t="e">
        <f t="shared" si="558"/>
        <v>#DIV/0!</v>
      </c>
      <c r="S3637" s="55" t="e">
        <f t="shared" si="559"/>
        <v>#DIV/0!</v>
      </c>
      <c r="T3637" s="55" t="e">
        <f t="shared" si="560"/>
        <v>#DIV/0!</v>
      </c>
      <c r="U3637" s="33" t="e">
        <f>M3637/#REF!%</f>
        <v>#REF!</v>
      </c>
    </row>
    <row r="3638" spans="1:21" ht="69" hidden="1" x14ac:dyDescent="0.3">
      <c r="A3638" s="80"/>
      <c r="B3638" s="30" t="s">
        <v>246</v>
      </c>
      <c r="C3638" s="39" t="s">
        <v>346</v>
      </c>
      <c r="D3638" s="21"/>
      <c r="E3638" s="131">
        <f t="shared" si="554"/>
        <v>0</v>
      </c>
      <c r="F3638" s="21"/>
      <c r="G3638" s="21"/>
      <c r="H3638" s="21"/>
      <c r="I3638" s="131">
        <f t="shared" si="555"/>
        <v>0</v>
      </c>
      <c r="J3638" s="21"/>
      <c r="K3638" s="21"/>
      <c r="L3638" s="21"/>
      <c r="M3638" s="131">
        <f t="shared" si="556"/>
        <v>0</v>
      </c>
      <c r="N3638" s="21"/>
      <c r="O3638" s="21"/>
      <c r="P3638" s="21"/>
      <c r="Q3638" s="55" t="e">
        <f t="shared" si="557"/>
        <v>#DIV/0!</v>
      </c>
      <c r="R3638" s="55" t="e">
        <f t="shared" si="558"/>
        <v>#DIV/0!</v>
      </c>
      <c r="S3638" s="55" t="e">
        <f t="shared" si="559"/>
        <v>#DIV/0!</v>
      </c>
      <c r="T3638" s="55" t="e">
        <f t="shared" si="560"/>
        <v>#DIV/0!</v>
      </c>
      <c r="U3638" s="33" t="e">
        <f>M3638/#REF!%</f>
        <v>#REF!</v>
      </c>
    </row>
    <row r="3639" spans="1:21" ht="13.8" hidden="1" x14ac:dyDescent="0.3">
      <c r="A3639" s="80"/>
      <c r="B3639" s="30" t="s">
        <v>247</v>
      </c>
      <c r="C3639" s="37" t="s">
        <v>44</v>
      </c>
      <c r="D3639" s="21"/>
      <c r="E3639" s="131">
        <f t="shared" si="554"/>
        <v>0</v>
      </c>
      <c r="F3639" s="21"/>
      <c r="G3639" s="21"/>
      <c r="H3639" s="21"/>
      <c r="I3639" s="131">
        <f t="shared" si="555"/>
        <v>0</v>
      </c>
      <c r="J3639" s="21"/>
      <c r="K3639" s="21"/>
      <c r="L3639" s="21"/>
      <c r="M3639" s="131">
        <f t="shared" si="556"/>
        <v>0</v>
      </c>
      <c r="N3639" s="21"/>
      <c r="O3639" s="21"/>
      <c r="P3639" s="21"/>
      <c r="Q3639" s="55" t="e">
        <f t="shared" si="557"/>
        <v>#DIV/0!</v>
      </c>
      <c r="R3639" s="55" t="e">
        <f t="shared" si="558"/>
        <v>#DIV/0!</v>
      </c>
      <c r="S3639" s="55" t="e">
        <f t="shared" si="559"/>
        <v>#DIV/0!</v>
      </c>
      <c r="T3639" s="55" t="e">
        <f t="shared" si="560"/>
        <v>#DIV/0!</v>
      </c>
      <c r="U3639" s="33" t="e">
        <f>M3639/#REF!%</f>
        <v>#REF!</v>
      </c>
    </row>
    <row r="3640" spans="1:21" ht="27.6" x14ac:dyDescent="0.3">
      <c r="A3640" s="80"/>
      <c r="B3640" s="30" t="s">
        <v>251</v>
      </c>
      <c r="C3640" s="37" t="s">
        <v>45</v>
      </c>
      <c r="D3640" s="21">
        <v>49.8</v>
      </c>
      <c r="E3640" s="131">
        <f t="shared" si="554"/>
        <v>49.8</v>
      </c>
      <c r="F3640" s="21">
        <v>49.8</v>
      </c>
      <c r="G3640" s="21"/>
      <c r="H3640" s="21"/>
      <c r="I3640" s="131">
        <f t="shared" si="555"/>
        <v>24.9</v>
      </c>
      <c r="J3640" s="21">
        <v>24.9</v>
      </c>
      <c r="K3640" s="21"/>
      <c r="L3640" s="21"/>
      <c r="M3640" s="131">
        <f t="shared" si="556"/>
        <v>21.75</v>
      </c>
      <c r="N3640" s="21">
        <v>21.75</v>
      </c>
      <c r="O3640" s="21"/>
      <c r="P3640" s="21"/>
      <c r="Q3640" s="55">
        <f t="shared" si="557"/>
        <v>87.349397590361448</v>
      </c>
      <c r="R3640" s="55">
        <f t="shared" si="558"/>
        <v>87.349397590361448</v>
      </c>
      <c r="S3640" s="55" t="e">
        <f t="shared" si="559"/>
        <v>#DIV/0!</v>
      </c>
      <c r="T3640" s="55" t="e">
        <f t="shared" si="560"/>
        <v>#DIV/0!</v>
      </c>
      <c r="U3640" s="33" t="e">
        <f>M3640/#REF!%</f>
        <v>#REF!</v>
      </c>
    </row>
    <row r="3641" spans="1:21" ht="25.5" hidden="1" customHeight="1" x14ac:dyDescent="0.3">
      <c r="A3641" s="80"/>
      <c r="B3641" s="30" t="s">
        <v>255</v>
      </c>
      <c r="C3641" s="38" t="s">
        <v>352</v>
      </c>
      <c r="D3641" s="21"/>
      <c r="E3641" s="131">
        <f t="shared" si="554"/>
        <v>0</v>
      </c>
      <c r="F3641" s="21"/>
      <c r="G3641" s="21"/>
      <c r="H3641" s="21"/>
      <c r="I3641" s="131">
        <f t="shared" si="555"/>
        <v>0</v>
      </c>
      <c r="J3641" s="21"/>
      <c r="K3641" s="21"/>
      <c r="L3641" s="21"/>
      <c r="M3641" s="131">
        <f t="shared" si="556"/>
        <v>0</v>
      </c>
      <c r="N3641" s="21"/>
      <c r="O3641" s="21"/>
      <c r="P3641" s="21"/>
      <c r="Q3641" s="55" t="e">
        <f t="shared" si="557"/>
        <v>#DIV/0!</v>
      </c>
      <c r="R3641" s="55" t="e">
        <f t="shared" si="558"/>
        <v>#DIV/0!</v>
      </c>
      <c r="S3641" s="55" t="e">
        <f t="shared" si="559"/>
        <v>#DIV/0!</v>
      </c>
      <c r="T3641" s="55" t="e">
        <f t="shared" si="560"/>
        <v>#DIV/0!</v>
      </c>
      <c r="U3641" s="33" t="e">
        <f>M3641/#REF!%</f>
        <v>#REF!</v>
      </c>
    </row>
    <row r="3642" spans="1:21" ht="27.6" hidden="1" x14ac:dyDescent="0.3">
      <c r="A3642" s="80"/>
      <c r="B3642" s="30" t="s">
        <v>256</v>
      </c>
      <c r="C3642" s="39" t="s">
        <v>350</v>
      </c>
      <c r="D3642" s="21"/>
      <c r="E3642" s="131">
        <f t="shared" si="554"/>
        <v>0</v>
      </c>
      <c r="F3642" s="21"/>
      <c r="G3642" s="21"/>
      <c r="H3642" s="21"/>
      <c r="I3642" s="131">
        <f t="shared" si="555"/>
        <v>0</v>
      </c>
      <c r="J3642" s="21"/>
      <c r="K3642" s="21"/>
      <c r="L3642" s="21"/>
      <c r="M3642" s="131">
        <f t="shared" si="556"/>
        <v>0</v>
      </c>
      <c r="N3642" s="21"/>
      <c r="O3642" s="21"/>
      <c r="P3642" s="21"/>
      <c r="Q3642" s="55" t="e">
        <f t="shared" si="557"/>
        <v>#DIV/0!</v>
      </c>
      <c r="R3642" s="55" t="e">
        <f t="shared" si="558"/>
        <v>#DIV/0!</v>
      </c>
      <c r="S3642" s="55" t="e">
        <f t="shared" si="559"/>
        <v>#DIV/0!</v>
      </c>
      <c r="T3642" s="55" t="e">
        <f t="shared" si="560"/>
        <v>#DIV/0!</v>
      </c>
      <c r="U3642" s="33" t="e">
        <f>M3642/#REF!%</f>
        <v>#REF!</v>
      </c>
    </row>
    <row r="3643" spans="1:21" ht="27.6" hidden="1" x14ac:dyDescent="0.3">
      <c r="A3643" s="80"/>
      <c r="B3643" s="30" t="s">
        <v>254</v>
      </c>
      <c r="C3643" s="39" t="s">
        <v>351</v>
      </c>
      <c r="D3643" s="21"/>
      <c r="E3643" s="131">
        <f t="shared" si="554"/>
        <v>0</v>
      </c>
      <c r="F3643" s="21"/>
      <c r="G3643" s="21"/>
      <c r="H3643" s="21"/>
      <c r="I3643" s="131">
        <f t="shared" si="555"/>
        <v>0</v>
      </c>
      <c r="J3643" s="21"/>
      <c r="K3643" s="21"/>
      <c r="L3643" s="21"/>
      <c r="M3643" s="131">
        <f t="shared" si="556"/>
        <v>0</v>
      </c>
      <c r="N3643" s="21"/>
      <c r="O3643" s="21"/>
      <c r="P3643" s="21"/>
      <c r="Q3643" s="55" t="e">
        <f t="shared" si="557"/>
        <v>#DIV/0!</v>
      </c>
      <c r="R3643" s="55" t="e">
        <f t="shared" si="558"/>
        <v>#DIV/0!</v>
      </c>
      <c r="S3643" s="55" t="e">
        <f t="shared" si="559"/>
        <v>#DIV/0!</v>
      </c>
      <c r="T3643" s="55" t="e">
        <f t="shared" si="560"/>
        <v>#DIV/0!</v>
      </c>
      <c r="U3643" s="33" t="e">
        <f>M3643/#REF!%</f>
        <v>#REF!</v>
      </c>
    </row>
    <row r="3644" spans="1:21" ht="94.8" customHeight="1" x14ac:dyDescent="0.3">
      <c r="A3644" s="81" t="s">
        <v>848</v>
      </c>
      <c r="B3644" s="30"/>
      <c r="C3644" s="125" t="s">
        <v>1009</v>
      </c>
      <c r="D3644" s="21">
        <f>D3645</f>
        <v>60</v>
      </c>
      <c r="E3644" s="131">
        <f t="shared" si="554"/>
        <v>60.000000000000007</v>
      </c>
      <c r="F3644" s="21">
        <f>F3645+F3651</f>
        <v>60.000000000000007</v>
      </c>
      <c r="G3644" s="21">
        <f>G3645+G3651</f>
        <v>0</v>
      </c>
      <c r="H3644" s="21">
        <f>H3645+H3651</f>
        <v>0</v>
      </c>
      <c r="I3644" s="131">
        <f t="shared" si="555"/>
        <v>33.699999999999996</v>
      </c>
      <c r="J3644" s="21">
        <f>J3645+J3651</f>
        <v>33.699999999999996</v>
      </c>
      <c r="K3644" s="21">
        <f>K3645+K3651</f>
        <v>0</v>
      </c>
      <c r="L3644" s="21">
        <f>L3645+L3651</f>
        <v>0</v>
      </c>
      <c r="M3644" s="131">
        <f t="shared" si="556"/>
        <v>28.305320000000002</v>
      </c>
      <c r="N3644" s="21">
        <f>N3645+N3651</f>
        <v>28.305320000000002</v>
      </c>
      <c r="O3644" s="21">
        <f>O3645+O3651</f>
        <v>0</v>
      </c>
      <c r="P3644" s="21">
        <f>P3645+P3651</f>
        <v>0</v>
      </c>
      <c r="Q3644" s="55">
        <f t="shared" si="557"/>
        <v>83.992047477744819</v>
      </c>
      <c r="R3644" s="55">
        <f t="shared" si="558"/>
        <v>83.992047477744819</v>
      </c>
      <c r="S3644" s="55" t="e">
        <f t="shared" si="559"/>
        <v>#DIV/0!</v>
      </c>
      <c r="T3644" s="55" t="e">
        <f t="shared" si="560"/>
        <v>#DIV/0!</v>
      </c>
      <c r="U3644" s="33" t="e">
        <f>M3644/#REF!%</f>
        <v>#REF!</v>
      </c>
    </row>
    <row r="3645" spans="1:21" ht="13.8" x14ac:dyDescent="0.3">
      <c r="A3645" s="80"/>
      <c r="B3645" s="30" t="s">
        <v>61</v>
      </c>
      <c r="C3645" s="59" t="s">
        <v>7</v>
      </c>
      <c r="D3645" s="21">
        <f>D3647</f>
        <v>60</v>
      </c>
      <c r="E3645" s="131">
        <f>F3645+G3645+F3646</f>
        <v>80.231000000000009</v>
      </c>
      <c r="F3645" s="21">
        <f>F3647+F3650+F3646</f>
        <v>60.000000000000007</v>
      </c>
      <c r="G3645" s="21">
        <f>G3647+G3650+G3646</f>
        <v>0</v>
      </c>
      <c r="H3645" s="21">
        <f>H3647+H3650+H3646</f>
        <v>0</v>
      </c>
      <c r="I3645" s="131">
        <f t="shared" si="555"/>
        <v>33.699999999999996</v>
      </c>
      <c r="J3645" s="21">
        <f>J3647+J3650+J3646</f>
        <v>33.699999999999996</v>
      </c>
      <c r="K3645" s="21">
        <f>K3647+K3650+K3646</f>
        <v>0</v>
      </c>
      <c r="L3645" s="21">
        <f>L3647+L3650+L3646</f>
        <v>0</v>
      </c>
      <c r="M3645" s="131">
        <f t="shared" si="556"/>
        <v>28.305320000000002</v>
      </c>
      <c r="N3645" s="21">
        <f>N3647+N3650+N3646</f>
        <v>28.305320000000002</v>
      </c>
      <c r="O3645" s="21">
        <f>O3647+O3650+O3646</f>
        <v>0</v>
      </c>
      <c r="P3645" s="21">
        <f>P3647+P3650+P3646</f>
        <v>0</v>
      </c>
      <c r="Q3645" s="55">
        <f t="shared" si="557"/>
        <v>83.992047477744819</v>
      </c>
      <c r="R3645" s="55">
        <f t="shared" si="558"/>
        <v>83.992047477744819</v>
      </c>
      <c r="S3645" s="55" t="e">
        <f t="shared" si="559"/>
        <v>#DIV/0!</v>
      </c>
      <c r="T3645" s="55" t="e">
        <f t="shared" si="560"/>
        <v>#DIV/0!</v>
      </c>
      <c r="U3645" s="33" t="e">
        <f>M3645/#REF!%</f>
        <v>#REF!</v>
      </c>
    </row>
    <row r="3646" spans="1:21" ht="27.6" x14ac:dyDescent="0.3">
      <c r="A3646" s="80"/>
      <c r="B3646" s="30" t="s">
        <v>202</v>
      </c>
      <c r="C3646" s="60" t="s">
        <v>8</v>
      </c>
      <c r="D3646" s="21"/>
      <c r="E3646" s="131">
        <f t="shared" si="554"/>
        <v>20.231000000000002</v>
      </c>
      <c r="F3646" s="21">
        <v>20.231000000000002</v>
      </c>
      <c r="G3646" s="21"/>
      <c r="H3646" s="21"/>
      <c r="I3646" s="131">
        <f t="shared" si="555"/>
        <v>10.231</v>
      </c>
      <c r="J3646" s="21">
        <v>10.231</v>
      </c>
      <c r="K3646" s="21"/>
      <c r="L3646" s="21"/>
      <c r="M3646" s="131">
        <f t="shared" si="556"/>
        <v>7.8987999999999996</v>
      </c>
      <c r="N3646" s="21">
        <v>7.8987999999999996</v>
      </c>
      <c r="O3646" s="21"/>
      <c r="P3646" s="21"/>
      <c r="Q3646" s="55">
        <f t="shared" si="557"/>
        <v>77.204574332909786</v>
      </c>
      <c r="R3646" s="55">
        <f t="shared" si="558"/>
        <v>77.204574332909786</v>
      </c>
      <c r="S3646" s="55" t="e">
        <f t="shared" si="559"/>
        <v>#DIV/0!</v>
      </c>
      <c r="T3646" s="55" t="e">
        <f t="shared" si="560"/>
        <v>#DIV/0!</v>
      </c>
      <c r="U3646" s="33" t="e">
        <f>M3646/#REF!%</f>
        <v>#REF!</v>
      </c>
    </row>
    <row r="3647" spans="1:21" ht="27.6" x14ac:dyDescent="0.3">
      <c r="A3647" s="80"/>
      <c r="B3647" s="30" t="s">
        <v>251</v>
      </c>
      <c r="C3647" s="60" t="s">
        <v>45</v>
      </c>
      <c r="D3647" s="21">
        <v>60</v>
      </c>
      <c r="E3647" s="131">
        <f t="shared" si="554"/>
        <v>37.258000000000003</v>
      </c>
      <c r="F3647" s="21">
        <v>37.258000000000003</v>
      </c>
      <c r="G3647" s="21"/>
      <c r="H3647" s="21"/>
      <c r="I3647" s="131">
        <f t="shared" si="555"/>
        <v>20.957999999999998</v>
      </c>
      <c r="J3647" s="21">
        <v>20.957999999999998</v>
      </c>
      <c r="K3647" s="21"/>
      <c r="L3647" s="21"/>
      <c r="M3647" s="131">
        <f t="shared" si="556"/>
        <v>17.899999999999999</v>
      </c>
      <c r="N3647" s="21">
        <v>17.899999999999999</v>
      </c>
      <c r="O3647" s="21"/>
      <c r="P3647" s="21"/>
      <c r="Q3647" s="55">
        <f t="shared" si="557"/>
        <v>85.408913064223697</v>
      </c>
      <c r="R3647" s="55">
        <f t="shared" si="558"/>
        <v>85.408913064223697</v>
      </c>
      <c r="S3647" s="55" t="e">
        <f t="shared" si="559"/>
        <v>#DIV/0!</v>
      </c>
      <c r="T3647" s="55" t="e">
        <f t="shared" si="560"/>
        <v>#DIV/0!</v>
      </c>
      <c r="U3647" s="33" t="e">
        <f>M3647/#REF!%</f>
        <v>#REF!</v>
      </c>
    </row>
    <row r="3648" spans="1:21" ht="27.6" hidden="1" x14ac:dyDescent="0.3">
      <c r="A3648" s="80"/>
      <c r="B3648" s="30"/>
      <c r="C3648" s="60" t="s">
        <v>45</v>
      </c>
      <c r="D3648" s="21"/>
      <c r="E3648" s="131">
        <f t="shared" si="554"/>
        <v>0</v>
      </c>
      <c r="F3648" s="21"/>
      <c r="G3648" s="21"/>
      <c r="H3648" s="21"/>
      <c r="I3648" s="131">
        <f t="shared" si="555"/>
        <v>0</v>
      </c>
      <c r="J3648" s="21"/>
      <c r="K3648" s="21"/>
      <c r="L3648" s="21"/>
      <c r="M3648" s="131">
        <f t="shared" si="556"/>
        <v>0</v>
      </c>
      <c r="N3648" s="21"/>
      <c r="O3648" s="21"/>
      <c r="P3648" s="21"/>
      <c r="Q3648" s="55" t="e">
        <f t="shared" si="557"/>
        <v>#DIV/0!</v>
      </c>
      <c r="R3648" s="55" t="e">
        <f t="shared" si="558"/>
        <v>#DIV/0!</v>
      </c>
      <c r="S3648" s="55" t="e">
        <f t="shared" si="559"/>
        <v>#DIV/0!</v>
      </c>
      <c r="T3648" s="55" t="e">
        <f t="shared" si="560"/>
        <v>#DIV/0!</v>
      </c>
      <c r="U3648" s="33" t="e">
        <f>M3648/#REF!%</f>
        <v>#REF!</v>
      </c>
    </row>
    <row r="3649" spans="1:21" ht="27.6" hidden="1" x14ac:dyDescent="0.3">
      <c r="A3649" s="80"/>
      <c r="B3649" s="30"/>
      <c r="C3649" s="60" t="s">
        <v>45</v>
      </c>
      <c r="D3649" s="21"/>
      <c r="E3649" s="131">
        <f t="shared" si="554"/>
        <v>0</v>
      </c>
      <c r="F3649" s="21"/>
      <c r="G3649" s="21"/>
      <c r="H3649" s="21"/>
      <c r="I3649" s="131">
        <f t="shared" si="555"/>
        <v>0</v>
      </c>
      <c r="J3649" s="21"/>
      <c r="K3649" s="21"/>
      <c r="L3649" s="21"/>
      <c r="M3649" s="131">
        <f t="shared" si="556"/>
        <v>0</v>
      </c>
      <c r="N3649" s="21"/>
      <c r="O3649" s="21"/>
      <c r="P3649" s="21"/>
      <c r="Q3649" s="55" t="e">
        <f t="shared" si="557"/>
        <v>#DIV/0!</v>
      </c>
      <c r="R3649" s="55" t="e">
        <f t="shared" si="558"/>
        <v>#DIV/0!</v>
      </c>
      <c r="S3649" s="55" t="e">
        <f t="shared" si="559"/>
        <v>#DIV/0!</v>
      </c>
      <c r="T3649" s="55" t="e">
        <f t="shared" si="560"/>
        <v>#DIV/0!</v>
      </c>
      <c r="U3649" s="33" t="e">
        <f>M3649/#REF!%</f>
        <v>#REF!</v>
      </c>
    </row>
    <row r="3650" spans="1:21" ht="13.8" x14ac:dyDescent="0.3">
      <c r="A3650" s="82"/>
      <c r="B3650" s="30"/>
      <c r="C3650" s="60" t="s">
        <v>46</v>
      </c>
      <c r="D3650" s="21"/>
      <c r="E3650" s="131">
        <f t="shared" si="554"/>
        <v>2.5110000000000001</v>
      </c>
      <c r="F3650" s="21">
        <v>2.5110000000000001</v>
      </c>
      <c r="G3650" s="21"/>
      <c r="H3650" s="21"/>
      <c r="I3650" s="131">
        <f t="shared" si="555"/>
        <v>2.5110000000000001</v>
      </c>
      <c r="J3650" s="21">
        <v>2.5110000000000001</v>
      </c>
      <c r="K3650" s="21"/>
      <c r="L3650" s="21"/>
      <c r="M3650" s="131">
        <f t="shared" si="556"/>
        <v>2.5065200000000001</v>
      </c>
      <c r="N3650" s="21">
        <v>2.5065200000000001</v>
      </c>
      <c r="O3650" s="21"/>
      <c r="P3650" s="21"/>
      <c r="Q3650" s="55">
        <f t="shared" si="557"/>
        <v>99.821585025886094</v>
      </c>
      <c r="R3650" s="55">
        <f t="shared" si="558"/>
        <v>99.821585025886094</v>
      </c>
      <c r="S3650" s="55" t="e">
        <f t="shared" si="559"/>
        <v>#DIV/0!</v>
      </c>
      <c r="T3650" s="55" t="e">
        <f t="shared" si="560"/>
        <v>#DIV/0!</v>
      </c>
      <c r="U3650" s="33" t="e">
        <f>M3650/#REF!%</f>
        <v>#REF!</v>
      </c>
    </row>
    <row r="3651" spans="1:21" ht="27.6" x14ac:dyDescent="0.3">
      <c r="A3651" s="82"/>
      <c r="B3651" s="30" t="s">
        <v>145</v>
      </c>
      <c r="C3651" s="59" t="s">
        <v>9</v>
      </c>
      <c r="D3651" s="21"/>
      <c r="E3651" s="131">
        <f t="shared" si="554"/>
        <v>0</v>
      </c>
      <c r="F3651" s="21"/>
      <c r="G3651" s="21"/>
      <c r="H3651" s="21"/>
      <c r="I3651" s="131">
        <f t="shared" si="555"/>
        <v>0</v>
      </c>
      <c r="J3651" s="21"/>
      <c r="K3651" s="21"/>
      <c r="L3651" s="21"/>
      <c r="M3651" s="131">
        <f t="shared" si="556"/>
        <v>0</v>
      </c>
      <c r="N3651" s="21"/>
      <c r="O3651" s="21"/>
      <c r="P3651" s="21"/>
      <c r="Q3651" s="55" t="e">
        <f t="shared" si="557"/>
        <v>#DIV/0!</v>
      </c>
      <c r="R3651" s="55" t="e">
        <f t="shared" si="558"/>
        <v>#DIV/0!</v>
      </c>
      <c r="S3651" s="55" t="e">
        <f t="shared" si="559"/>
        <v>#DIV/0!</v>
      </c>
      <c r="T3651" s="55" t="e">
        <f t="shared" si="560"/>
        <v>#DIV/0!</v>
      </c>
      <c r="U3651" s="33" t="e">
        <f>M3651/#REF!%</f>
        <v>#REF!</v>
      </c>
    </row>
    <row r="3652" spans="1:21" ht="27.6" hidden="1" x14ac:dyDescent="0.3">
      <c r="A3652" s="83"/>
      <c r="B3652" s="30"/>
      <c r="C3652" s="39" t="s">
        <v>362</v>
      </c>
      <c r="D3652" s="21"/>
      <c r="E3652" s="131">
        <f t="shared" si="554"/>
        <v>0</v>
      </c>
      <c r="F3652" s="21"/>
      <c r="G3652" s="21"/>
      <c r="H3652" s="21"/>
      <c r="I3652" s="131">
        <f t="shared" si="555"/>
        <v>0</v>
      </c>
      <c r="J3652" s="21"/>
      <c r="K3652" s="21"/>
      <c r="L3652" s="21"/>
      <c r="M3652" s="131">
        <f t="shared" si="556"/>
        <v>0</v>
      </c>
      <c r="N3652" s="21"/>
      <c r="O3652" s="21"/>
      <c r="P3652" s="21"/>
      <c r="Q3652" s="55" t="e">
        <f t="shared" si="557"/>
        <v>#DIV/0!</v>
      </c>
      <c r="R3652" s="55" t="e">
        <f t="shared" si="558"/>
        <v>#DIV/0!</v>
      </c>
      <c r="S3652" s="55" t="e">
        <f t="shared" si="559"/>
        <v>#DIV/0!</v>
      </c>
      <c r="T3652" s="55" t="e">
        <f t="shared" si="560"/>
        <v>#DIV/0!</v>
      </c>
      <c r="U3652" s="33" t="e">
        <f>M3652/#REF!%</f>
        <v>#REF!</v>
      </c>
    </row>
    <row r="3653" spans="1:21" ht="24" customHeight="1" x14ac:dyDescent="0.3">
      <c r="A3653" s="81" t="s">
        <v>849</v>
      </c>
      <c r="B3653" s="30"/>
      <c r="C3653" s="125" t="s">
        <v>1010</v>
      </c>
      <c r="D3653" s="21">
        <f>D3654</f>
        <v>6</v>
      </c>
      <c r="E3653" s="131">
        <f t="shared" si="554"/>
        <v>6</v>
      </c>
      <c r="F3653" s="21">
        <f>F3654</f>
        <v>6</v>
      </c>
      <c r="G3653" s="21">
        <f>G3654</f>
        <v>0</v>
      </c>
      <c r="H3653" s="21">
        <f>H3654</f>
        <v>0</v>
      </c>
      <c r="I3653" s="131">
        <f t="shared" si="555"/>
        <v>6</v>
      </c>
      <c r="J3653" s="21">
        <f>J3654</f>
        <v>6</v>
      </c>
      <c r="K3653" s="21">
        <f>K3654</f>
        <v>0</v>
      </c>
      <c r="L3653" s="21">
        <f>L3654</f>
        <v>0</v>
      </c>
      <c r="M3653" s="131">
        <f t="shared" si="556"/>
        <v>2.7</v>
      </c>
      <c r="N3653" s="21">
        <f>N3654</f>
        <v>2.7</v>
      </c>
      <c r="O3653" s="21">
        <f>O3654</f>
        <v>0</v>
      </c>
      <c r="P3653" s="21">
        <f>P3654</f>
        <v>0</v>
      </c>
      <c r="Q3653" s="55">
        <f t="shared" si="557"/>
        <v>45</v>
      </c>
      <c r="R3653" s="55">
        <f t="shared" si="558"/>
        <v>45</v>
      </c>
      <c r="S3653" s="55" t="e">
        <f t="shared" si="559"/>
        <v>#DIV/0!</v>
      </c>
      <c r="T3653" s="55" t="e">
        <f t="shared" si="560"/>
        <v>#DIV/0!</v>
      </c>
      <c r="U3653" s="33" t="e">
        <f>M3653/#REF!%</f>
        <v>#REF!</v>
      </c>
    </row>
    <row r="3654" spans="1:21" ht="13.8" x14ac:dyDescent="0.3">
      <c r="A3654" s="80"/>
      <c r="B3654" s="30" t="s">
        <v>61</v>
      </c>
      <c r="C3654" s="59" t="s">
        <v>7</v>
      </c>
      <c r="D3654" s="21">
        <f>D3656</f>
        <v>6</v>
      </c>
      <c r="E3654" s="131">
        <f t="shared" si="554"/>
        <v>6</v>
      </c>
      <c r="F3654" s="21">
        <f>F3656</f>
        <v>6</v>
      </c>
      <c r="G3654" s="21">
        <f>G3656</f>
        <v>0</v>
      </c>
      <c r="H3654" s="21">
        <f>H3656</f>
        <v>0</v>
      </c>
      <c r="I3654" s="131">
        <f t="shared" si="555"/>
        <v>6</v>
      </c>
      <c r="J3654" s="21">
        <f>J3656</f>
        <v>6</v>
      </c>
      <c r="K3654" s="21">
        <f>K3656</f>
        <v>0</v>
      </c>
      <c r="L3654" s="21">
        <f>L3656</f>
        <v>0</v>
      </c>
      <c r="M3654" s="131">
        <f t="shared" si="556"/>
        <v>2.7</v>
      </c>
      <c r="N3654" s="21">
        <f>N3656</f>
        <v>2.7</v>
      </c>
      <c r="O3654" s="21">
        <f>O3656</f>
        <v>0</v>
      </c>
      <c r="P3654" s="21">
        <f>P3656</f>
        <v>0</v>
      </c>
      <c r="Q3654" s="55">
        <f t="shared" si="557"/>
        <v>45</v>
      </c>
      <c r="R3654" s="55">
        <f t="shared" si="558"/>
        <v>45</v>
      </c>
      <c r="S3654" s="55" t="e">
        <f t="shared" si="559"/>
        <v>#DIV/0!</v>
      </c>
      <c r="T3654" s="55" t="e">
        <f t="shared" si="560"/>
        <v>#DIV/0!</v>
      </c>
      <c r="U3654" s="33" t="e">
        <f>M3654/#REF!%</f>
        <v>#REF!</v>
      </c>
    </row>
    <row r="3655" spans="1:21" ht="27.6" hidden="1" x14ac:dyDescent="0.3">
      <c r="A3655" s="80"/>
      <c r="B3655" s="30" t="s">
        <v>202</v>
      </c>
      <c r="C3655" s="60" t="s">
        <v>8</v>
      </c>
      <c r="D3655" s="21"/>
      <c r="E3655" s="131">
        <f t="shared" si="554"/>
        <v>0</v>
      </c>
      <c r="F3655" s="21"/>
      <c r="G3655" s="21"/>
      <c r="H3655" s="21"/>
      <c r="I3655" s="131">
        <f t="shared" si="555"/>
        <v>0</v>
      </c>
      <c r="J3655" s="21"/>
      <c r="K3655" s="21"/>
      <c r="L3655" s="21"/>
      <c r="M3655" s="131">
        <f t="shared" si="556"/>
        <v>0</v>
      </c>
      <c r="N3655" s="21"/>
      <c r="O3655" s="21"/>
      <c r="P3655" s="21"/>
      <c r="Q3655" s="55" t="e">
        <f t="shared" si="557"/>
        <v>#DIV/0!</v>
      </c>
      <c r="R3655" s="55" t="e">
        <f t="shared" si="558"/>
        <v>#DIV/0!</v>
      </c>
      <c r="S3655" s="55" t="e">
        <f t="shared" si="559"/>
        <v>#DIV/0!</v>
      </c>
      <c r="T3655" s="55" t="e">
        <f t="shared" si="560"/>
        <v>#DIV/0!</v>
      </c>
      <c r="U3655" s="33" t="e">
        <f>M3655/#REF!%</f>
        <v>#REF!</v>
      </c>
    </row>
    <row r="3656" spans="1:21" ht="27.6" x14ac:dyDescent="0.3">
      <c r="A3656" s="80"/>
      <c r="B3656" s="30" t="s">
        <v>251</v>
      </c>
      <c r="C3656" s="60" t="s">
        <v>45</v>
      </c>
      <c r="D3656" s="21">
        <v>6</v>
      </c>
      <c r="E3656" s="131">
        <f t="shared" si="554"/>
        <v>6</v>
      </c>
      <c r="F3656" s="21">
        <v>6</v>
      </c>
      <c r="G3656" s="21"/>
      <c r="H3656" s="21"/>
      <c r="I3656" s="131">
        <f t="shared" si="555"/>
        <v>6</v>
      </c>
      <c r="J3656" s="21">
        <v>6</v>
      </c>
      <c r="K3656" s="21"/>
      <c r="L3656" s="21"/>
      <c r="M3656" s="131">
        <f t="shared" si="556"/>
        <v>2.7</v>
      </c>
      <c r="N3656" s="21">
        <v>2.7</v>
      </c>
      <c r="O3656" s="21"/>
      <c r="P3656" s="21"/>
      <c r="Q3656" s="55">
        <f t="shared" si="557"/>
        <v>45</v>
      </c>
      <c r="R3656" s="55">
        <f t="shared" si="558"/>
        <v>45</v>
      </c>
      <c r="S3656" s="55" t="e">
        <f t="shared" si="559"/>
        <v>#DIV/0!</v>
      </c>
      <c r="T3656" s="55" t="e">
        <f t="shared" si="560"/>
        <v>#DIV/0!</v>
      </c>
      <c r="U3656" s="33" t="e">
        <f>M3656/#REF!%</f>
        <v>#REF!</v>
      </c>
    </row>
    <row r="3657" spans="1:21" ht="13.8" hidden="1" x14ac:dyDescent="0.3">
      <c r="A3657" s="80"/>
      <c r="B3657" s="30"/>
      <c r="C3657" s="38" t="s">
        <v>352</v>
      </c>
      <c r="D3657" s="21"/>
      <c r="E3657" s="131">
        <f t="shared" si="554"/>
        <v>0</v>
      </c>
      <c r="F3657" s="21"/>
      <c r="G3657" s="21"/>
      <c r="H3657" s="21"/>
      <c r="I3657" s="131">
        <f t="shared" si="555"/>
        <v>0</v>
      </c>
      <c r="J3657" s="21"/>
      <c r="K3657" s="21"/>
      <c r="L3657" s="21"/>
      <c r="M3657" s="131">
        <f t="shared" si="556"/>
        <v>0</v>
      </c>
      <c r="N3657" s="21"/>
      <c r="O3657" s="21"/>
      <c r="P3657" s="21"/>
      <c r="Q3657" s="55" t="e">
        <f t="shared" si="557"/>
        <v>#DIV/0!</v>
      </c>
      <c r="R3657" s="55" t="e">
        <f t="shared" si="558"/>
        <v>#DIV/0!</v>
      </c>
      <c r="S3657" s="55" t="e">
        <f t="shared" si="559"/>
        <v>#DIV/0!</v>
      </c>
      <c r="T3657" s="55" t="e">
        <f t="shared" si="560"/>
        <v>#DIV/0!</v>
      </c>
      <c r="U3657" s="33" t="e">
        <f>M3657/#REF!%</f>
        <v>#REF!</v>
      </c>
    </row>
    <row r="3658" spans="1:21" ht="13.8" hidden="1" x14ac:dyDescent="0.3">
      <c r="A3658" s="80"/>
      <c r="B3658" s="30"/>
      <c r="C3658" s="39" t="s">
        <v>350</v>
      </c>
      <c r="D3658" s="21"/>
      <c r="E3658" s="131">
        <f t="shared" si="554"/>
        <v>0</v>
      </c>
      <c r="F3658" s="21"/>
      <c r="G3658" s="21"/>
      <c r="H3658" s="21"/>
      <c r="I3658" s="131">
        <f t="shared" si="555"/>
        <v>0</v>
      </c>
      <c r="J3658" s="21"/>
      <c r="K3658" s="21"/>
      <c r="L3658" s="21"/>
      <c r="M3658" s="131">
        <f t="shared" si="556"/>
        <v>0</v>
      </c>
      <c r="N3658" s="21"/>
      <c r="O3658" s="21"/>
      <c r="P3658" s="21"/>
      <c r="Q3658" s="55" t="e">
        <f t="shared" si="557"/>
        <v>#DIV/0!</v>
      </c>
      <c r="R3658" s="55" t="e">
        <f t="shared" si="558"/>
        <v>#DIV/0!</v>
      </c>
      <c r="S3658" s="55" t="e">
        <f t="shared" si="559"/>
        <v>#DIV/0!</v>
      </c>
      <c r="T3658" s="55" t="e">
        <f t="shared" si="560"/>
        <v>#DIV/0!</v>
      </c>
      <c r="U3658" s="33" t="e">
        <f>M3658/#REF!%</f>
        <v>#REF!</v>
      </c>
    </row>
    <row r="3659" spans="1:21" ht="44.25" customHeight="1" x14ac:dyDescent="0.3">
      <c r="A3659" s="81" t="s">
        <v>850</v>
      </c>
      <c r="B3659" s="30"/>
      <c r="C3659" s="125" t="s">
        <v>1011</v>
      </c>
      <c r="D3659" s="21">
        <f>D3660</f>
        <v>5</v>
      </c>
      <c r="E3659" s="131">
        <f t="shared" si="554"/>
        <v>5</v>
      </c>
      <c r="F3659" s="21">
        <f>F3660</f>
        <v>5</v>
      </c>
      <c r="G3659" s="21">
        <f>G3660</f>
        <v>0</v>
      </c>
      <c r="H3659" s="21">
        <f>H3660</f>
        <v>0</v>
      </c>
      <c r="I3659" s="131">
        <f t="shared" si="555"/>
        <v>1</v>
      </c>
      <c r="J3659" s="21">
        <f>J3660</f>
        <v>1</v>
      </c>
      <c r="K3659" s="21">
        <f>K3660</f>
        <v>0</v>
      </c>
      <c r="L3659" s="21">
        <f>L3660</f>
        <v>0</v>
      </c>
      <c r="M3659" s="131">
        <f t="shared" si="556"/>
        <v>0.38958999999999999</v>
      </c>
      <c r="N3659" s="21">
        <f>N3660</f>
        <v>0.38958999999999999</v>
      </c>
      <c r="O3659" s="21">
        <f>O3660</f>
        <v>0</v>
      </c>
      <c r="P3659" s="21">
        <f>P3660</f>
        <v>0</v>
      </c>
      <c r="Q3659" s="55">
        <f t="shared" si="557"/>
        <v>38.958999999999996</v>
      </c>
      <c r="R3659" s="55">
        <f t="shared" si="558"/>
        <v>38.958999999999996</v>
      </c>
      <c r="S3659" s="55" t="e">
        <f t="shared" si="559"/>
        <v>#DIV/0!</v>
      </c>
      <c r="T3659" s="55" t="e">
        <f t="shared" si="560"/>
        <v>#DIV/0!</v>
      </c>
      <c r="U3659" s="33" t="e">
        <f>M3659/#REF!%</f>
        <v>#REF!</v>
      </c>
    </row>
    <row r="3660" spans="1:21" ht="13.8" x14ac:dyDescent="0.3">
      <c r="A3660" s="80"/>
      <c r="B3660" s="30" t="s">
        <v>61</v>
      </c>
      <c r="C3660" s="59" t="s">
        <v>7</v>
      </c>
      <c r="D3660" s="21">
        <f>D3662</f>
        <v>5</v>
      </c>
      <c r="E3660" s="131">
        <f t="shared" si="554"/>
        <v>5</v>
      </c>
      <c r="F3660" s="21">
        <f>F3662</f>
        <v>5</v>
      </c>
      <c r="G3660" s="21">
        <f>G3662</f>
        <v>0</v>
      </c>
      <c r="H3660" s="21">
        <f>H3662</f>
        <v>0</v>
      </c>
      <c r="I3660" s="131">
        <f t="shared" si="555"/>
        <v>1</v>
      </c>
      <c r="J3660" s="21">
        <f>J3662</f>
        <v>1</v>
      </c>
      <c r="K3660" s="21">
        <f>K3662</f>
        <v>0</v>
      </c>
      <c r="L3660" s="21">
        <f>L3662</f>
        <v>0</v>
      </c>
      <c r="M3660" s="131">
        <f t="shared" si="556"/>
        <v>0.38958999999999999</v>
      </c>
      <c r="N3660" s="21">
        <f>N3662</f>
        <v>0.38958999999999999</v>
      </c>
      <c r="O3660" s="21">
        <f>O3662</f>
        <v>0</v>
      </c>
      <c r="P3660" s="21">
        <f>P3662</f>
        <v>0</v>
      </c>
      <c r="Q3660" s="55">
        <f t="shared" si="557"/>
        <v>38.958999999999996</v>
      </c>
      <c r="R3660" s="55">
        <f t="shared" si="558"/>
        <v>38.958999999999996</v>
      </c>
      <c r="S3660" s="55" t="e">
        <f t="shared" si="559"/>
        <v>#DIV/0!</v>
      </c>
      <c r="T3660" s="55" t="e">
        <f t="shared" si="560"/>
        <v>#DIV/0!</v>
      </c>
      <c r="U3660" s="33" t="e">
        <f>M3660/#REF!%</f>
        <v>#REF!</v>
      </c>
    </row>
    <row r="3661" spans="1:21" ht="27.6" hidden="1" x14ac:dyDescent="0.3">
      <c r="A3661" s="80"/>
      <c r="B3661" s="30" t="s">
        <v>202</v>
      </c>
      <c r="C3661" s="60" t="s">
        <v>8</v>
      </c>
      <c r="D3661" s="21"/>
      <c r="E3661" s="131">
        <f t="shared" si="554"/>
        <v>0</v>
      </c>
      <c r="F3661" s="21"/>
      <c r="G3661" s="21"/>
      <c r="H3661" s="21"/>
      <c r="I3661" s="131">
        <f t="shared" si="555"/>
        <v>0</v>
      </c>
      <c r="J3661" s="21"/>
      <c r="K3661" s="21"/>
      <c r="L3661" s="21"/>
      <c r="M3661" s="131">
        <f t="shared" si="556"/>
        <v>0</v>
      </c>
      <c r="N3661" s="21"/>
      <c r="O3661" s="21"/>
      <c r="P3661" s="21"/>
      <c r="Q3661" s="55" t="e">
        <f t="shared" si="557"/>
        <v>#DIV/0!</v>
      </c>
      <c r="R3661" s="55" t="e">
        <f t="shared" si="558"/>
        <v>#DIV/0!</v>
      </c>
      <c r="S3661" s="55" t="e">
        <f t="shared" si="559"/>
        <v>#DIV/0!</v>
      </c>
      <c r="T3661" s="55" t="e">
        <f t="shared" si="560"/>
        <v>#DIV/0!</v>
      </c>
      <c r="U3661" s="33" t="e">
        <f>M3661/#REF!%</f>
        <v>#REF!</v>
      </c>
    </row>
    <row r="3662" spans="1:21" ht="27.6" x14ac:dyDescent="0.3">
      <c r="A3662" s="80"/>
      <c r="B3662" s="30" t="s">
        <v>251</v>
      </c>
      <c r="C3662" s="60" t="s">
        <v>45</v>
      </c>
      <c r="D3662" s="21">
        <v>5</v>
      </c>
      <c r="E3662" s="131">
        <f t="shared" si="554"/>
        <v>5</v>
      </c>
      <c r="F3662" s="21">
        <v>5</v>
      </c>
      <c r="G3662" s="21"/>
      <c r="H3662" s="21"/>
      <c r="I3662" s="131">
        <f t="shared" si="555"/>
        <v>1</v>
      </c>
      <c r="J3662" s="21">
        <v>1</v>
      </c>
      <c r="K3662" s="21"/>
      <c r="L3662" s="21"/>
      <c r="M3662" s="131">
        <f t="shared" si="556"/>
        <v>0.38958999999999999</v>
      </c>
      <c r="N3662" s="21">
        <v>0.38958999999999999</v>
      </c>
      <c r="O3662" s="21"/>
      <c r="P3662" s="21"/>
      <c r="Q3662" s="55">
        <f t="shared" si="557"/>
        <v>38.958999999999996</v>
      </c>
      <c r="R3662" s="55">
        <f t="shared" si="558"/>
        <v>38.958999999999996</v>
      </c>
      <c r="S3662" s="55" t="e">
        <f t="shared" si="559"/>
        <v>#DIV/0!</v>
      </c>
      <c r="T3662" s="55" t="e">
        <f t="shared" si="560"/>
        <v>#DIV/0!</v>
      </c>
      <c r="U3662" s="33" t="e">
        <f>M3662/#REF!%</f>
        <v>#REF!</v>
      </c>
    </row>
    <row r="3663" spans="1:21" ht="13.8" hidden="1" x14ac:dyDescent="0.3">
      <c r="A3663" s="80"/>
      <c r="B3663" s="30"/>
      <c r="C3663" s="38" t="s">
        <v>352</v>
      </c>
      <c r="D3663" s="21"/>
      <c r="E3663" s="131">
        <f t="shared" si="554"/>
        <v>0</v>
      </c>
      <c r="F3663" s="21"/>
      <c r="G3663" s="21"/>
      <c r="H3663" s="21"/>
      <c r="I3663" s="131">
        <f t="shared" si="555"/>
        <v>0</v>
      </c>
      <c r="J3663" s="21"/>
      <c r="K3663" s="21"/>
      <c r="L3663" s="21"/>
      <c r="M3663" s="131">
        <f t="shared" si="556"/>
        <v>0</v>
      </c>
      <c r="N3663" s="21"/>
      <c r="O3663" s="21"/>
      <c r="P3663" s="21"/>
      <c r="Q3663" s="55" t="e">
        <f t="shared" si="557"/>
        <v>#DIV/0!</v>
      </c>
      <c r="R3663" s="55" t="e">
        <f t="shared" si="558"/>
        <v>#DIV/0!</v>
      </c>
      <c r="S3663" s="55" t="e">
        <f t="shared" si="559"/>
        <v>#DIV/0!</v>
      </c>
      <c r="T3663" s="55" t="e">
        <f t="shared" si="560"/>
        <v>#DIV/0!</v>
      </c>
      <c r="U3663" s="33" t="e">
        <f>M3663/#REF!%</f>
        <v>#REF!</v>
      </c>
    </row>
    <row r="3664" spans="1:21" ht="13.8" hidden="1" x14ac:dyDescent="0.3">
      <c r="A3664" s="80"/>
      <c r="B3664" s="30"/>
      <c r="C3664" s="39" t="s">
        <v>350</v>
      </c>
      <c r="D3664" s="21"/>
      <c r="E3664" s="131">
        <f t="shared" si="554"/>
        <v>0</v>
      </c>
      <c r="F3664" s="21"/>
      <c r="G3664" s="21"/>
      <c r="H3664" s="21"/>
      <c r="I3664" s="131">
        <f t="shared" si="555"/>
        <v>0</v>
      </c>
      <c r="J3664" s="21"/>
      <c r="K3664" s="21"/>
      <c r="L3664" s="21"/>
      <c r="M3664" s="131">
        <f t="shared" si="556"/>
        <v>0</v>
      </c>
      <c r="N3664" s="21"/>
      <c r="O3664" s="21"/>
      <c r="P3664" s="21"/>
      <c r="Q3664" s="55" t="e">
        <f t="shared" si="557"/>
        <v>#DIV/0!</v>
      </c>
      <c r="R3664" s="55" t="e">
        <f t="shared" si="558"/>
        <v>#DIV/0!</v>
      </c>
      <c r="S3664" s="55" t="e">
        <f t="shared" si="559"/>
        <v>#DIV/0!</v>
      </c>
      <c r="T3664" s="55" t="e">
        <f t="shared" si="560"/>
        <v>#DIV/0!</v>
      </c>
      <c r="U3664" s="33" t="e">
        <f>M3664/#REF!%</f>
        <v>#REF!</v>
      </c>
    </row>
    <row r="3665" spans="1:21" ht="61.5" customHeight="1" x14ac:dyDescent="0.3">
      <c r="A3665" s="81" t="s">
        <v>851</v>
      </c>
      <c r="B3665" s="30"/>
      <c r="C3665" s="125" t="s">
        <v>1012</v>
      </c>
      <c r="D3665" s="21">
        <f>D3666</f>
        <v>10</v>
      </c>
      <c r="E3665" s="131">
        <f t="shared" si="554"/>
        <v>10</v>
      </c>
      <c r="F3665" s="21">
        <f t="shared" ref="F3665:H3666" si="561">F3666</f>
        <v>10</v>
      </c>
      <c r="G3665" s="21">
        <f t="shared" si="561"/>
        <v>0</v>
      </c>
      <c r="H3665" s="21">
        <f t="shared" si="561"/>
        <v>0</v>
      </c>
      <c r="I3665" s="131">
        <f t="shared" si="555"/>
        <v>0</v>
      </c>
      <c r="J3665" s="21">
        <f t="shared" ref="J3665:L3666" si="562">J3666</f>
        <v>0</v>
      </c>
      <c r="K3665" s="21">
        <f t="shared" si="562"/>
        <v>0</v>
      </c>
      <c r="L3665" s="21">
        <f t="shared" si="562"/>
        <v>0</v>
      </c>
      <c r="M3665" s="131">
        <f t="shared" si="556"/>
        <v>0</v>
      </c>
      <c r="N3665" s="21">
        <f t="shared" ref="N3665:P3666" si="563">N3666</f>
        <v>0</v>
      </c>
      <c r="O3665" s="21">
        <f t="shared" si="563"/>
        <v>0</v>
      </c>
      <c r="P3665" s="21">
        <f t="shared" si="563"/>
        <v>0</v>
      </c>
      <c r="Q3665" s="55" t="e">
        <f t="shared" si="557"/>
        <v>#DIV/0!</v>
      </c>
      <c r="R3665" s="55" t="e">
        <f t="shared" si="558"/>
        <v>#DIV/0!</v>
      </c>
      <c r="S3665" s="55" t="e">
        <f t="shared" si="559"/>
        <v>#DIV/0!</v>
      </c>
      <c r="T3665" s="55" t="e">
        <f t="shared" si="560"/>
        <v>#DIV/0!</v>
      </c>
      <c r="U3665" s="33" t="e">
        <f>M3665/#REF!%</f>
        <v>#REF!</v>
      </c>
    </row>
    <row r="3666" spans="1:21" ht="13.8" x14ac:dyDescent="0.3">
      <c r="A3666" s="80"/>
      <c r="B3666" s="30" t="s">
        <v>61</v>
      </c>
      <c r="C3666" s="59" t="s">
        <v>7</v>
      </c>
      <c r="D3666" s="21">
        <f>D3667</f>
        <v>10</v>
      </c>
      <c r="E3666" s="131">
        <f t="shared" si="554"/>
        <v>10</v>
      </c>
      <c r="F3666" s="21">
        <f t="shared" si="561"/>
        <v>10</v>
      </c>
      <c r="G3666" s="21">
        <f t="shared" si="561"/>
        <v>0</v>
      </c>
      <c r="H3666" s="21">
        <f t="shared" si="561"/>
        <v>0</v>
      </c>
      <c r="I3666" s="131">
        <f t="shared" si="555"/>
        <v>0</v>
      </c>
      <c r="J3666" s="21">
        <f t="shared" si="562"/>
        <v>0</v>
      </c>
      <c r="K3666" s="21">
        <f t="shared" si="562"/>
        <v>0</v>
      </c>
      <c r="L3666" s="21">
        <f t="shared" si="562"/>
        <v>0</v>
      </c>
      <c r="M3666" s="131">
        <f t="shared" si="556"/>
        <v>0</v>
      </c>
      <c r="N3666" s="21">
        <f t="shared" si="563"/>
        <v>0</v>
      </c>
      <c r="O3666" s="21">
        <f t="shared" si="563"/>
        <v>0</v>
      </c>
      <c r="P3666" s="21">
        <f t="shared" si="563"/>
        <v>0</v>
      </c>
      <c r="Q3666" s="55" t="e">
        <f t="shared" si="557"/>
        <v>#DIV/0!</v>
      </c>
      <c r="R3666" s="55" t="e">
        <f t="shared" si="558"/>
        <v>#DIV/0!</v>
      </c>
      <c r="S3666" s="55" t="e">
        <f t="shared" si="559"/>
        <v>#DIV/0!</v>
      </c>
      <c r="T3666" s="55" t="e">
        <f t="shared" si="560"/>
        <v>#DIV/0!</v>
      </c>
      <c r="U3666" s="33" t="e">
        <f>M3666/#REF!%</f>
        <v>#REF!</v>
      </c>
    </row>
    <row r="3667" spans="1:21" ht="13.8" x14ac:dyDescent="0.3">
      <c r="A3667" s="80"/>
      <c r="B3667" s="30" t="s">
        <v>261</v>
      </c>
      <c r="C3667" s="60" t="s">
        <v>46</v>
      </c>
      <c r="D3667" s="21">
        <v>10</v>
      </c>
      <c r="E3667" s="131">
        <f t="shared" si="554"/>
        <v>10</v>
      </c>
      <c r="F3667" s="21">
        <v>10</v>
      </c>
      <c r="G3667" s="21"/>
      <c r="H3667" s="21"/>
      <c r="I3667" s="131">
        <f t="shared" si="555"/>
        <v>0</v>
      </c>
      <c r="J3667" s="21"/>
      <c r="K3667" s="21"/>
      <c r="L3667" s="21"/>
      <c r="M3667" s="131">
        <f t="shared" si="556"/>
        <v>0</v>
      </c>
      <c r="N3667" s="21"/>
      <c r="O3667" s="21"/>
      <c r="P3667" s="21"/>
      <c r="Q3667" s="55" t="e">
        <f t="shared" si="557"/>
        <v>#DIV/0!</v>
      </c>
      <c r="R3667" s="55" t="e">
        <f t="shared" si="558"/>
        <v>#DIV/0!</v>
      </c>
      <c r="S3667" s="55" t="e">
        <f t="shared" si="559"/>
        <v>#DIV/0!</v>
      </c>
      <c r="T3667" s="55" t="e">
        <f t="shared" si="560"/>
        <v>#DIV/0!</v>
      </c>
      <c r="U3667" s="33"/>
    </row>
    <row r="3668" spans="1:21" ht="63.75" customHeight="1" x14ac:dyDescent="0.3">
      <c r="A3668" s="81" t="s">
        <v>606</v>
      </c>
      <c r="B3668" s="30"/>
      <c r="C3668" s="126" t="s">
        <v>776</v>
      </c>
      <c r="D3668" s="91">
        <f>D3674+D3680+D3683+D3686</f>
        <v>842.8</v>
      </c>
      <c r="E3668" s="93">
        <f t="shared" si="554"/>
        <v>842.8</v>
      </c>
      <c r="F3668" s="91">
        <f>F3674+F3680+F3683+F3686</f>
        <v>842.8</v>
      </c>
      <c r="G3668" s="91">
        <f t="shared" ref="F3668:H3669" si="564">G3674+G3680+G3683+G3686</f>
        <v>0</v>
      </c>
      <c r="H3668" s="91">
        <f t="shared" si="564"/>
        <v>0</v>
      </c>
      <c r="I3668" s="93">
        <f t="shared" si="555"/>
        <v>467.28300000000002</v>
      </c>
      <c r="J3668" s="91">
        <f t="shared" ref="J3668:L3669" si="565">J3674+J3680+J3683+J3686</f>
        <v>467.28300000000002</v>
      </c>
      <c r="K3668" s="91">
        <f t="shared" si="565"/>
        <v>0</v>
      </c>
      <c r="L3668" s="91">
        <f t="shared" si="565"/>
        <v>0</v>
      </c>
      <c r="M3668" s="93">
        <f t="shared" si="556"/>
        <v>447.45197999999999</v>
      </c>
      <c r="N3668" s="91">
        <f t="shared" ref="N3668:P3669" si="566">N3674+N3680+N3683+N3686</f>
        <v>447.45197999999999</v>
      </c>
      <c r="O3668" s="91">
        <f t="shared" si="566"/>
        <v>0</v>
      </c>
      <c r="P3668" s="91">
        <f t="shared" si="566"/>
        <v>0</v>
      </c>
      <c r="Q3668" s="55">
        <f t="shared" si="557"/>
        <v>95.756100692727955</v>
      </c>
      <c r="R3668" s="55">
        <f t="shared" si="558"/>
        <v>95.756100692727955</v>
      </c>
      <c r="S3668" s="55" t="e">
        <f t="shared" si="559"/>
        <v>#DIV/0!</v>
      </c>
      <c r="T3668" s="55" t="e">
        <f t="shared" si="560"/>
        <v>#DIV/0!</v>
      </c>
      <c r="U3668" s="33" t="e">
        <f>M3668/#REF!%</f>
        <v>#REF!</v>
      </c>
    </row>
    <row r="3669" spans="1:21" ht="13.8" x14ac:dyDescent="0.3">
      <c r="A3669" s="80"/>
      <c r="B3669" s="30" t="s">
        <v>61</v>
      </c>
      <c r="C3669" s="59" t="s">
        <v>7</v>
      </c>
      <c r="D3669" s="21">
        <f>D3675+D3681+D3684+D3687</f>
        <v>842.8</v>
      </c>
      <c r="E3669" s="131">
        <f t="shared" si="554"/>
        <v>842.8</v>
      </c>
      <c r="F3669" s="21">
        <f t="shared" si="564"/>
        <v>842.8</v>
      </c>
      <c r="G3669" s="21">
        <f t="shared" si="564"/>
        <v>0</v>
      </c>
      <c r="H3669" s="21">
        <f t="shared" si="564"/>
        <v>0</v>
      </c>
      <c r="I3669" s="131">
        <f t="shared" si="555"/>
        <v>467.28300000000002</v>
      </c>
      <c r="J3669" s="21">
        <f t="shared" si="565"/>
        <v>467.28300000000002</v>
      </c>
      <c r="K3669" s="21">
        <f t="shared" si="565"/>
        <v>0</v>
      </c>
      <c r="L3669" s="21">
        <f t="shared" si="565"/>
        <v>0</v>
      </c>
      <c r="M3669" s="131">
        <f t="shared" si="556"/>
        <v>447.45197999999999</v>
      </c>
      <c r="N3669" s="21">
        <f t="shared" si="566"/>
        <v>447.45197999999999</v>
      </c>
      <c r="O3669" s="21">
        <f t="shared" si="566"/>
        <v>0</v>
      </c>
      <c r="P3669" s="21">
        <f t="shared" si="566"/>
        <v>0</v>
      </c>
      <c r="Q3669" s="55">
        <f t="shared" si="557"/>
        <v>95.756100692727955</v>
      </c>
      <c r="R3669" s="55">
        <f t="shared" si="558"/>
        <v>95.756100692727955</v>
      </c>
      <c r="S3669" s="55" t="e">
        <f t="shared" si="559"/>
        <v>#DIV/0!</v>
      </c>
      <c r="T3669" s="55" t="e">
        <f t="shared" si="560"/>
        <v>#DIV/0!</v>
      </c>
      <c r="U3669" s="33" t="e">
        <f>M3669/#REF!%</f>
        <v>#REF!</v>
      </c>
    </row>
    <row r="3670" spans="1:21" ht="27.6" x14ac:dyDescent="0.3">
      <c r="A3670" s="80"/>
      <c r="B3670" s="30" t="s">
        <v>202</v>
      </c>
      <c r="C3670" s="60" t="s">
        <v>8</v>
      </c>
      <c r="D3670" s="21">
        <f>D3676</f>
        <v>0</v>
      </c>
      <c r="E3670" s="131">
        <f t="shared" si="554"/>
        <v>0</v>
      </c>
      <c r="F3670" s="21">
        <f>F3676</f>
        <v>0</v>
      </c>
      <c r="G3670" s="21">
        <f>G3676</f>
        <v>0</v>
      </c>
      <c r="H3670" s="21">
        <f>H3676</f>
        <v>0</v>
      </c>
      <c r="I3670" s="131">
        <f t="shared" si="555"/>
        <v>0</v>
      </c>
      <c r="J3670" s="21">
        <f>J3676</f>
        <v>0</v>
      </c>
      <c r="K3670" s="21">
        <f>K3676</f>
        <v>0</v>
      </c>
      <c r="L3670" s="21">
        <f>L3676</f>
        <v>0</v>
      </c>
      <c r="M3670" s="131">
        <f t="shared" si="556"/>
        <v>0</v>
      </c>
      <c r="N3670" s="21">
        <f>N3676</f>
        <v>0</v>
      </c>
      <c r="O3670" s="21">
        <f>O3676</f>
        <v>0</v>
      </c>
      <c r="P3670" s="21">
        <f>P3676</f>
        <v>0</v>
      </c>
      <c r="Q3670" s="55" t="e">
        <f t="shared" si="557"/>
        <v>#DIV/0!</v>
      </c>
      <c r="R3670" s="55" t="e">
        <f t="shared" si="558"/>
        <v>#DIV/0!</v>
      </c>
      <c r="S3670" s="55" t="e">
        <f t="shared" si="559"/>
        <v>#DIV/0!</v>
      </c>
      <c r="T3670" s="55" t="e">
        <f t="shared" si="560"/>
        <v>#DIV/0!</v>
      </c>
      <c r="U3670" s="33" t="e">
        <f>M3670/#REF!%</f>
        <v>#REF!</v>
      </c>
    </row>
    <row r="3671" spans="1:21" ht="27.6" x14ac:dyDescent="0.3">
      <c r="A3671" s="80"/>
      <c r="B3671" s="30" t="s">
        <v>251</v>
      </c>
      <c r="C3671" s="60" t="s">
        <v>45</v>
      </c>
      <c r="D3671" s="21">
        <f>D3677+D3682+D3685+D3688</f>
        <v>842.8</v>
      </c>
      <c r="E3671" s="131">
        <f t="shared" si="554"/>
        <v>827.8</v>
      </c>
      <c r="F3671" s="21">
        <f>F3677+F3682+F3685+F3688</f>
        <v>827.8</v>
      </c>
      <c r="G3671" s="21">
        <f>G3677+G3682+G3685+G3688</f>
        <v>0</v>
      </c>
      <c r="H3671" s="21">
        <f>H3677+H3682+H3685+H3688</f>
        <v>0</v>
      </c>
      <c r="I3671" s="131">
        <f t="shared" si="555"/>
        <v>452.28300000000002</v>
      </c>
      <c r="J3671" s="21">
        <f>J3677+J3682+J3685+J3688</f>
        <v>452.28300000000002</v>
      </c>
      <c r="K3671" s="21">
        <f>K3677+K3682+K3685+K3688</f>
        <v>0</v>
      </c>
      <c r="L3671" s="21">
        <f>L3677+L3682+L3685+L3688</f>
        <v>0</v>
      </c>
      <c r="M3671" s="131">
        <f t="shared" si="556"/>
        <v>432.45197999999999</v>
      </c>
      <c r="N3671" s="21">
        <f>N3677+N3682+N3685+N3688</f>
        <v>432.45197999999999</v>
      </c>
      <c r="O3671" s="21">
        <f>O3677+O3682+O3685+O3688</f>
        <v>0</v>
      </c>
      <c r="P3671" s="21">
        <f>P3677+P3682+P3685+P3688</f>
        <v>0</v>
      </c>
      <c r="Q3671" s="55">
        <f t="shared" si="557"/>
        <v>95.615351450308765</v>
      </c>
      <c r="R3671" s="55">
        <f t="shared" si="558"/>
        <v>95.615351450308765</v>
      </c>
      <c r="S3671" s="55" t="e">
        <f t="shared" si="559"/>
        <v>#DIV/0!</v>
      </c>
      <c r="T3671" s="55" t="e">
        <f t="shared" si="560"/>
        <v>#DIV/0!</v>
      </c>
      <c r="U3671" s="33" t="e">
        <f>M3671/#REF!%</f>
        <v>#REF!</v>
      </c>
    </row>
    <row r="3672" spans="1:21" ht="13.8" x14ac:dyDescent="0.3">
      <c r="A3672" s="80"/>
      <c r="B3672" s="30" t="s">
        <v>261</v>
      </c>
      <c r="C3672" s="60" t="s">
        <v>46</v>
      </c>
      <c r="D3672" s="21">
        <f>D3678</f>
        <v>0</v>
      </c>
      <c r="E3672" s="131">
        <f t="shared" si="554"/>
        <v>15</v>
      </c>
      <c r="F3672" s="21">
        <f t="shared" ref="F3672:H3673" si="567">F3678</f>
        <v>15</v>
      </c>
      <c r="G3672" s="21">
        <f t="shared" si="567"/>
        <v>0</v>
      </c>
      <c r="H3672" s="21">
        <f t="shared" si="567"/>
        <v>0</v>
      </c>
      <c r="I3672" s="131">
        <f t="shared" si="555"/>
        <v>15</v>
      </c>
      <c r="J3672" s="21">
        <f t="shared" ref="J3672:L3673" si="568">J3678</f>
        <v>15</v>
      </c>
      <c r="K3672" s="21">
        <f t="shared" si="568"/>
        <v>0</v>
      </c>
      <c r="L3672" s="21">
        <f t="shared" si="568"/>
        <v>0</v>
      </c>
      <c r="M3672" s="131">
        <f t="shared" si="556"/>
        <v>15</v>
      </c>
      <c r="N3672" s="21">
        <f t="shared" ref="N3672:P3673" si="569">N3678</f>
        <v>15</v>
      </c>
      <c r="O3672" s="21">
        <f t="shared" si="569"/>
        <v>0</v>
      </c>
      <c r="P3672" s="21">
        <f t="shared" si="569"/>
        <v>0</v>
      </c>
      <c r="Q3672" s="55">
        <f t="shared" si="557"/>
        <v>100</v>
      </c>
      <c r="R3672" s="55">
        <f t="shared" si="558"/>
        <v>100</v>
      </c>
      <c r="S3672" s="55" t="e">
        <f t="shared" si="559"/>
        <v>#DIV/0!</v>
      </c>
      <c r="T3672" s="55" t="e">
        <f t="shared" si="560"/>
        <v>#DIV/0!</v>
      </c>
      <c r="U3672" s="61"/>
    </row>
    <row r="3673" spans="1:21" ht="27.6" x14ac:dyDescent="0.3">
      <c r="A3673" s="80"/>
      <c r="B3673" s="30"/>
      <c r="C3673" s="59" t="s">
        <v>9</v>
      </c>
      <c r="D3673" s="21"/>
      <c r="E3673" s="131">
        <f t="shared" si="554"/>
        <v>0</v>
      </c>
      <c r="F3673" s="21">
        <f t="shared" si="567"/>
        <v>0</v>
      </c>
      <c r="G3673" s="21">
        <f t="shared" si="567"/>
        <v>0</v>
      </c>
      <c r="H3673" s="21">
        <f t="shared" si="567"/>
        <v>0</v>
      </c>
      <c r="I3673" s="131">
        <f t="shared" si="555"/>
        <v>0</v>
      </c>
      <c r="J3673" s="21">
        <f t="shared" si="568"/>
        <v>0</v>
      </c>
      <c r="K3673" s="21">
        <f t="shared" si="568"/>
        <v>0</v>
      </c>
      <c r="L3673" s="21">
        <f t="shared" si="568"/>
        <v>0</v>
      </c>
      <c r="M3673" s="131">
        <f t="shared" si="556"/>
        <v>0</v>
      </c>
      <c r="N3673" s="21">
        <f t="shared" si="569"/>
        <v>0</v>
      </c>
      <c r="O3673" s="21">
        <f t="shared" si="569"/>
        <v>0</v>
      </c>
      <c r="P3673" s="21">
        <f t="shared" si="569"/>
        <v>0</v>
      </c>
      <c r="Q3673" s="55" t="e">
        <f>M3673/I3673*100</f>
        <v>#DIV/0!</v>
      </c>
      <c r="R3673" s="55" t="e">
        <f>N3673/J3673*100</f>
        <v>#DIV/0!</v>
      </c>
      <c r="S3673" s="55" t="e">
        <f>O3673/K3673*100</f>
        <v>#DIV/0!</v>
      </c>
      <c r="T3673" s="55" t="e">
        <f>P3673/L3673*100</f>
        <v>#DIV/0!</v>
      </c>
      <c r="U3673" s="61"/>
    </row>
    <row r="3674" spans="1:21" ht="43.5" customHeight="1" x14ac:dyDescent="0.3">
      <c r="A3674" s="81" t="s">
        <v>842</v>
      </c>
      <c r="B3674" s="30"/>
      <c r="C3674" s="125" t="s">
        <v>1013</v>
      </c>
      <c r="D3674" s="21">
        <f>D3675</f>
        <v>310</v>
      </c>
      <c r="E3674" s="131">
        <f t="shared" si="554"/>
        <v>310</v>
      </c>
      <c r="F3674" s="21">
        <f>F3675+F3679</f>
        <v>310</v>
      </c>
      <c r="G3674" s="21">
        <f>G3675+G3679</f>
        <v>0</v>
      </c>
      <c r="H3674" s="21">
        <f>H3675+H3679</f>
        <v>0</v>
      </c>
      <c r="I3674" s="131">
        <f t="shared" si="555"/>
        <v>231.553</v>
      </c>
      <c r="J3674" s="21">
        <f>J3675+J3679</f>
        <v>231.553</v>
      </c>
      <c r="K3674" s="21">
        <f>K3675+K3679</f>
        <v>0</v>
      </c>
      <c r="L3674" s="21">
        <f>L3675+L3679</f>
        <v>0</v>
      </c>
      <c r="M3674" s="131">
        <f t="shared" si="556"/>
        <v>227.70502999999999</v>
      </c>
      <c r="N3674" s="21">
        <f>N3675+N3679</f>
        <v>227.70502999999999</v>
      </c>
      <c r="O3674" s="21">
        <f>O3675+O3679</f>
        <v>0</v>
      </c>
      <c r="P3674" s="21">
        <f>P3675+P3679</f>
        <v>0</v>
      </c>
      <c r="Q3674" s="55">
        <f t="shared" si="557"/>
        <v>98.338190392696262</v>
      </c>
      <c r="R3674" s="55">
        <f t="shared" si="558"/>
        <v>98.338190392696262</v>
      </c>
      <c r="S3674" s="55" t="e">
        <f t="shared" si="559"/>
        <v>#DIV/0!</v>
      </c>
      <c r="T3674" s="55" t="e">
        <f t="shared" si="560"/>
        <v>#DIV/0!</v>
      </c>
      <c r="U3674" s="61"/>
    </row>
    <row r="3675" spans="1:21" ht="13.8" x14ac:dyDescent="0.3">
      <c r="A3675" s="81"/>
      <c r="B3675" s="30"/>
      <c r="C3675" s="59" t="s">
        <v>7</v>
      </c>
      <c r="D3675" s="21">
        <f>D3676+D3677+D3678</f>
        <v>310</v>
      </c>
      <c r="E3675" s="131">
        <f t="shared" si="554"/>
        <v>310</v>
      </c>
      <c r="F3675" s="21">
        <f>F3676+F3677+F3678</f>
        <v>310</v>
      </c>
      <c r="G3675" s="21">
        <f>G3676+G3677+G3678</f>
        <v>0</v>
      </c>
      <c r="H3675" s="21">
        <f>H3676+H3677+H3678</f>
        <v>0</v>
      </c>
      <c r="I3675" s="131">
        <f t="shared" si="555"/>
        <v>231.553</v>
      </c>
      <c r="J3675" s="21">
        <f>J3676+J3677+J3678</f>
        <v>231.553</v>
      </c>
      <c r="K3675" s="21">
        <f>K3676+K3677+K3678</f>
        <v>0</v>
      </c>
      <c r="L3675" s="21">
        <f>L3676+L3677+L3678</f>
        <v>0</v>
      </c>
      <c r="M3675" s="131">
        <f t="shared" si="556"/>
        <v>227.70502999999999</v>
      </c>
      <c r="N3675" s="21">
        <f>N3676+N3677+N3678</f>
        <v>227.70502999999999</v>
      </c>
      <c r="O3675" s="21">
        <f>O3676+O3677+O3678</f>
        <v>0</v>
      </c>
      <c r="P3675" s="21">
        <f>P3676+P3677+P3678</f>
        <v>0</v>
      </c>
      <c r="Q3675" s="55">
        <f t="shared" si="557"/>
        <v>98.338190392696262</v>
      </c>
      <c r="R3675" s="55">
        <f t="shared" si="558"/>
        <v>98.338190392696262</v>
      </c>
      <c r="S3675" s="55" t="e">
        <f t="shared" si="559"/>
        <v>#DIV/0!</v>
      </c>
      <c r="T3675" s="55" t="e">
        <f t="shared" si="560"/>
        <v>#DIV/0!</v>
      </c>
      <c r="U3675" s="61"/>
    </row>
    <row r="3676" spans="1:21" ht="27.6" x14ac:dyDescent="0.3">
      <c r="A3676" s="80"/>
      <c r="B3676" s="30" t="s">
        <v>202</v>
      </c>
      <c r="C3676" s="60" t="s">
        <v>36</v>
      </c>
      <c r="D3676" s="21"/>
      <c r="E3676" s="131">
        <f t="shared" si="554"/>
        <v>0</v>
      </c>
      <c r="F3676" s="21"/>
      <c r="G3676" s="21"/>
      <c r="H3676" s="21"/>
      <c r="I3676" s="131">
        <f t="shared" si="555"/>
        <v>0</v>
      </c>
      <c r="J3676" s="21"/>
      <c r="K3676" s="21"/>
      <c r="L3676" s="21"/>
      <c r="M3676" s="131">
        <f t="shared" si="556"/>
        <v>0</v>
      </c>
      <c r="N3676" s="21"/>
      <c r="O3676" s="21"/>
      <c r="P3676" s="21"/>
      <c r="Q3676" s="55" t="e">
        <f t="shared" si="557"/>
        <v>#DIV/0!</v>
      </c>
      <c r="R3676" s="55" t="e">
        <f t="shared" si="558"/>
        <v>#DIV/0!</v>
      </c>
      <c r="S3676" s="55" t="e">
        <f t="shared" si="559"/>
        <v>#DIV/0!</v>
      </c>
      <c r="T3676" s="55" t="e">
        <f t="shared" si="560"/>
        <v>#DIV/0!</v>
      </c>
      <c r="U3676" s="61"/>
    </row>
    <row r="3677" spans="1:21" ht="27.6" x14ac:dyDescent="0.3">
      <c r="A3677" s="80"/>
      <c r="B3677" s="30" t="s">
        <v>251</v>
      </c>
      <c r="C3677" s="60" t="s">
        <v>45</v>
      </c>
      <c r="D3677" s="21">
        <v>310</v>
      </c>
      <c r="E3677" s="131">
        <f t="shared" si="554"/>
        <v>295</v>
      </c>
      <c r="F3677" s="21">
        <v>295</v>
      </c>
      <c r="G3677" s="21"/>
      <c r="H3677" s="21"/>
      <c r="I3677" s="131">
        <f t="shared" si="555"/>
        <v>216.553</v>
      </c>
      <c r="J3677" s="21">
        <v>216.553</v>
      </c>
      <c r="K3677" s="21"/>
      <c r="L3677" s="21"/>
      <c r="M3677" s="131">
        <f t="shared" si="556"/>
        <v>212.70502999999999</v>
      </c>
      <c r="N3677" s="21">
        <v>212.70502999999999</v>
      </c>
      <c r="O3677" s="21"/>
      <c r="P3677" s="21"/>
      <c r="Q3677" s="55">
        <f t="shared" si="557"/>
        <v>98.223081647448893</v>
      </c>
      <c r="R3677" s="55">
        <f t="shared" si="558"/>
        <v>98.223081647448893</v>
      </c>
      <c r="S3677" s="55" t="e">
        <f t="shared" si="559"/>
        <v>#DIV/0!</v>
      </c>
      <c r="T3677" s="55" t="e">
        <f t="shared" si="560"/>
        <v>#DIV/0!</v>
      </c>
      <c r="U3677" s="61"/>
    </row>
    <row r="3678" spans="1:21" ht="13.8" x14ac:dyDescent="0.3">
      <c r="A3678" s="80"/>
      <c r="B3678" s="30" t="s">
        <v>261</v>
      </c>
      <c r="C3678" s="60" t="s">
        <v>46</v>
      </c>
      <c r="D3678" s="21"/>
      <c r="E3678" s="131">
        <f t="shared" si="554"/>
        <v>15</v>
      </c>
      <c r="F3678" s="21">
        <v>15</v>
      </c>
      <c r="G3678" s="21"/>
      <c r="H3678" s="21"/>
      <c r="I3678" s="131">
        <f t="shared" si="555"/>
        <v>15</v>
      </c>
      <c r="J3678" s="21">
        <v>15</v>
      </c>
      <c r="K3678" s="21"/>
      <c r="L3678" s="21"/>
      <c r="M3678" s="131">
        <f t="shared" si="556"/>
        <v>15</v>
      </c>
      <c r="N3678" s="21">
        <v>15</v>
      </c>
      <c r="O3678" s="21"/>
      <c r="P3678" s="21"/>
      <c r="Q3678" s="55">
        <f t="shared" si="557"/>
        <v>100</v>
      </c>
      <c r="R3678" s="55">
        <f t="shared" si="558"/>
        <v>100</v>
      </c>
      <c r="S3678" s="55" t="e">
        <f t="shared" si="559"/>
        <v>#DIV/0!</v>
      </c>
      <c r="T3678" s="55" t="e">
        <f t="shared" si="560"/>
        <v>#DIV/0!</v>
      </c>
      <c r="U3678" s="61"/>
    </row>
    <row r="3679" spans="1:21" ht="27.6" x14ac:dyDescent="0.3">
      <c r="A3679" s="80"/>
      <c r="B3679" s="30"/>
      <c r="C3679" s="59" t="s">
        <v>9</v>
      </c>
      <c r="D3679" s="21"/>
      <c r="E3679" s="131">
        <f t="shared" si="554"/>
        <v>0</v>
      </c>
      <c r="F3679" s="21"/>
      <c r="G3679" s="21"/>
      <c r="H3679" s="21"/>
      <c r="I3679" s="131">
        <f t="shared" si="555"/>
        <v>0</v>
      </c>
      <c r="J3679" s="21"/>
      <c r="K3679" s="21"/>
      <c r="L3679" s="21"/>
      <c r="M3679" s="131">
        <f t="shared" si="556"/>
        <v>0</v>
      </c>
      <c r="N3679" s="21"/>
      <c r="O3679" s="21"/>
      <c r="P3679" s="21"/>
      <c r="Q3679" s="55" t="e">
        <f>M3679/I3679*100</f>
        <v>#DIV/0!</v>
      </c>
      <c r="R3679" s="55" t="e">
        <f>N3679/J3679*100</f>
        <v>#DIV/0!</v>
      </c>
      <c r="S3679" s="55" t="e">
        <f>O3679/K3679*100</f>
        <v>#DIV/0!</v>
      </c>
      <c r="T3679" s="55" t="e">
        <f>P3679/L3679*100</f>
        <v>#DIV/0!</v>
      </c>
      <c r="U3679" s="61"/>
    </row>
    <row r="3680" spans="1:21" ht="42" customHeight="1" x14ac:dyDescent="0.3">
      <c r="A3680" s="81" t="s">
        <v>843</v>
      </c>
      <c r="B3680" s="30"/>
      <c r="C3680" s="126" t="s">
        <v>777</v>
      </c>
      <c r="D3680" s="21">
        <f>D3681</f>
        <v>240</v>
      </c>
      <c r="E3680" s="131">
        <f t="shared" si="554"/>
        <v>240</v>
      </c>
      <c r="F3680" s="21">
        <f t="shared" ref="F3680:H3681" si="570">F3681</f>
        <v>240</v>
      </c>
      <c r="G3680" s="21">
        <f t="shared" si="570"/>
        <v>0</v>
      </c>
      <c r="H3680" s="21">
        <f t="shared" si="570"/>
        <v>0</v>
      </c>
      <c r="I3680" s="131">
        <f t="shared" si="555"/>
        <v>118.1</v>
      </c>
      <c r="J3680" s="21">
        <f t="shared" ref="J3680:L3681" si="571">J3681</f>
        <v>118.1</v>
      </c>
      <c r="K3680" s="21">
        <f t="shared" si="571"/>
        <v>0</v>
      </c>
      <c r="L3680" s="21">
        <f t="shared" si="571"/>
        <v>0</v>
      </c>
      <c r="M3680" s="131">
        <f t="shared" si="556"/>
        <v>112.61844000000001</v>
      </c>
      <c r="N3680" s="21">
        <f t="shared" ref="N3680:P3681" si="572">N3681</f>
        <v>112.61844000000001</v>
      </c>
      <c r="O3680" s="21">
        <f t="shared" si="572"/>
        <v>0</v>
      </c>
      <c r="P3680" s="21">
        <f t="shared" si="572"/>
        <v>0</v>
      </c>
      <c r="Q3680" s="55">
        <f t="shared" si="557"/>
        <v>95.358543607112622</v>
      </c>
      <c r="R3680" s="55">
        <f t="shared" si="558"/>
        <v>95.358543607112622</v>
      </c>
      <c r="S3680" s="55" t="e">
        <f t="shared" si="559"/>
        <v>#DIV/0!</v>
      </c>
      <c r="T3680" s="55" t="e">
        <f t="shared" si="560"/>
        <v>#DIV/0!</v>
      </c>
      <c r="U3680" s="61"/>
    </row>
    <row r="3681" spans="1:21" ht="13.8" x14ac:dyDescent="0.3">
      <c r="A3681" s="80"/>
      <c r="B3681" s="30" t="s">
        <v>202</v>
      </c>
      <c r="C3681" s="59" t="s">
        <v>7</v>
      </c>
      <c r="D3681" s="21">
        <f>D3682</f>
        <v>240</v>
      </c>
      <c r="E3681" s="131">
        <f t="shared" si="554"/>
        <v>240</v>
      </c>
      <c r="F3681" s="21">
        <f t="shared" si="570"/>
        <v>240</v>
      </c>
      <c r="G3681" s="21">
        <f t="shared" si="570"/>
        <v>0</v>
      </c>
      <c r="H3681" s="21">
        <f t="shared" si="570"/>
        <v>0</v>
      </c>
      <c r="I3681" s="131">
        <f t="shared" si="555"/>
        <v>118.1</v>
      </c>
      <c r="J3681" s="21">
        <f t="shared" si="571"/>
        <v>118.1</v>
      </c>
      <c r="K3681" s="21">
        <f t="shared" si="571"/>
        <v>0</v>
      </c>
      <c r="L3681" s="21">
        <f t="shared" si="571"/>
        <v>0</v>
      </c>
      <c r="M3681" s="131">
        <f t="shared" si="556"/>
        <v>112.61844000000001</v>
      </c>
      <c r="N3681" s="21">
        <f t="shared" si="572"/>
        <v>112.61844000000001</v>
      </c>
      <c r="O3681" s="21">
        <f t="shared" si="572"/>
        <v>0</v>
      </c>
      <c r="P3681" s="21">
        <f t="shared" si="572"/>
        <v>0</v>
      </c>
      <c r="Q3681" s="55">
        <f t="shared" si="557"/>
        <v>95.358543607112622</v>
      </c>
      <c r="R3681" s="55">
        <f t="shared" si="558"/>
        <v>95.358543607112622</v>
      </c>
      <c r="S3681" s="55" t="e">
        <f t="shared" si="559"/>
        <v>#DIV/0!</v>
      </c>
      <c r="T3681" s="55" t="e">
        <f t="shared" si="560"/>
        <v>#DIV/0!</v>
      </c>
      <c r="U3681" s="61"/>
    </row>
    <row r="3682" spans="1:21" ht="27.6" x14ac:dyDescent="0.3">
      <c r="A3682" s="80"/>
      <c r="B3682" s="30" t="s">
        <v>251</v>
      </c>
      <c r="C3682" s="60" t="s">
        <v>45</v>
      </c>
      <c r="D3682" s="21">
        <v>240</v>
      </c>
      <c r="E3682" s="131">
        <f t="shared" si="554"/>
        <v>240</v>
      </c>
      <c r="F3682" s="21">
        <v>240</v>
      </c>
      <c r="G3682" s="21"/>
      <c r="H3682" s="21"/>
      <c r="I3682" s="131">
        <f t="shared" si="555"/>
        <v>118.1</v>
      </c>
      <c r="J3682" s="21">
        <v>118.1</v>
      </c>
      <c r="K3682" s="21"/>
      <c r="L3682" s="21"/>
      <c r="M3682" s="131">
        <f t="shared" si="556"/>
        <v>112.61844000000001</v>
      </c>
      <c r="N3682" s="21">
        <v>112.61844000000001</v>
      </c>
      <c r="O3682" s="21"/>
      <c r="P3682" s="21"/>
      <c r="Q3682" s="55">
        <f t="shared" si="557"/>
        <v>95.358543607112622</v>
      </c>
      <c r="R3682" s="55">
        <f t="shared" si="558"/>
        <v>95.358543607112622</v>
      </c>
      <c r="S3682" s="55" t="e">
        <f t="shared" si="559"/>
        <v>#DIV/0!</v>
      </c>
      <c r="T3682" s="55" t="e">
        <f t="shared" si="560"/>
        <v>#DIV/0!</v>
      </c>
      <c r="U3682" s="61"/>
    </row>
    <row r="3683" spans="1:21" ht="39.75" customHeight="1" x14ac:dyDescent="0.3">
      <c r="A3683" s="81" t="s">
        <v>844</v>
      </c>
      <c r="B3683" s="30"/>
      <c r="C3683" s="125" t="s">
        <v>1014</v>
      </c>
      <c r="D3683" s="21">
        <f>D3684</f>
        <v>232</v>
      </c>
      <c r="E3683" s="131">
        <f t="shared" si="554"/>
        <v>232</v>
      </c>
      <c r="F3683" s="21">
        <f t="shared" ref="F3683:H3684" si="573">F3684</f>
        <v>232</v>
      </c>
      <c r="G3683" s="21">
        <f t="shared" si="573"/>
        <v>0</v>
      </c>
      <c r="H3683" s="21">
        <f t="shared" si="573"/>
        <v>0</v>
      </c>
      <c r="I3683" s="131">
        <f t="shared" si="555"/>
        <v>85</v>
      </c>
      <c r="J3683" s="21">
        <f t="shared" ref="J3683:L3684" si="574">J3684</f>
        <v>85</v>
      </c>
      <c r="K3683" s="21">
        <f t="shared" si="574"/>
        <v>0</v>
      </c>
      <c r="L3683" s="21">
        <f t="shared" si="574"/>
        <v>0</v>
      </c>
      <c r="M3683" s="131">
        <f t="shared" si="556"/>
        <v>74.498509999999996</v>
      </c>
      <c r="N3683" s="21">
        <f t="shared" ref="N3683:P3684" si="575">N3684</f>
        <v>74.498509999999996</v>
      </c>
      <c r="O3683" s="21">
        <f t="shared" si="575"/>
        <v>0</v>
      </c>
      <c r="P3683" s="21">
        <f t="shared" si="575"/>
        <v>0</v>
      </c>
      <c r="Q3683" s="55">
        <f t="shared" si="557"/>
        <v>87.645305882352943</v>
      </c>
      <c r="R3683" s="55">
        <f t="shared" si="558"/>
        <v>87.645305882352943</v>
      </c>
      <c r="S3683" s="55" t="e">
        <f t="shared" si="559"/>
        <v>#DIV/0!</v>
      </c>
      <c r="T3683" s="55" t="e">
        <f t="shared" si="560"/>
        <v>#DIV/0!</v>
      </c>
      <c r="U3683" s="61"/>
    </row>
    <row r="3684" spans="1:21" ht="13.8" x14ac:dyDescent="0.3">
      <c r="A3684" s="80"/>
      <c r="B3684" s="30" t="s">
        <v>202</v>
      </c>
      <c r="C3684" s="59" t="s">
        <v>7</v>
      </c>
      <c r="D3684" s="21">
        <f>D3685</f>
        <v>232</v>
      </c>
      <c r="E3684" s="131">
        <f t="shared" si="554"/>
        <v>232</v>
      </c>
      <c r="F3684" s="21">
        <f t="shared" si="573"/>
        <v>232</v>
      </c>
      <c r="G3684" s="21">
        <f t="shared" si="573"/>
        <v>0</v>
      </c>
      <c r="H3684" s="21">
        <f t="shared" si="573"/>
        <v>0</v>
      </c>
      <c r="I3684" s="131">
        <f t="shared" si="555"/>
        <v>85</v>
      </c>
      <c r="J3684" s="21">
        <f t="shared" si="574"/>
        <v>85</v>
      </c>
      <c r="K3684" s="21">
        <f t="shared" si="574"/>
        <v>0</v>
      </c>
      <c r="L3684" s="21">
        <f t="shared" si="574"/>
        <v>0</v>
      </c>
      <c r="M3684" s="131">
        <f t="shared" si="556"/>
        <v>74.498509999999996</v>
      </c>
      <c r="N3684" s="21">
        <f t="shared" si="575"/>
        <v>74.498509999999996</v>
      </c>
      <c r="O3684" s="21">
        <f t="shared" si="575"/>
        <v>0</v>
      </c>
      <c r="P3684" s="21">
        <f t="shared" si="575"/>
        <v>0</v>
      </c>
      <c r="Q3684" s="55">
        <f t="shared" si="557"/>
        <v>87.645305882352943</v>
      </c>
      <c r="R3684" s="55">
        <f t="shared" si="558"/>
        <v>87.645305882352943</v>
      </c>
      <c r="S3684" s="55" t="e">
        <f t="shared" si="559"/>
        <v>#DIV/0!</v>
      </c>
      <c r="T3684" s="55" t="e">
        <f t="shared" si="560"/>
        <v>#DIV/0!</v>
      </c>
      <c r="U3684" s="61"/>
    </row>
    <row r="3685" spans="1:21" ht="27.6" x14ac:dyDescent="0.3">
      <c r="A3685" s="80"/>
      <c r="B3685" s="30" t="s">
        <v>251</v>
      </c>
      <c r="C3685" s="60" t="s">
        <v>45</v>
      </c>
      <c r="D3685" s="21">
        <v>232</v>
      </c>
      <c r="E3685" s="131">
        <f t="shared" si="554"/>
        <v>232</v>
      </c>
      <c r="F3685" s="21">
        <v>232</v>
      </c>
      <c r="G3685" s="21"/>
      <c r="H3685" s="21"/>
      <c r="I3685" s="131">
        <f t="shared" si="555"/>
        <v>85</v>
      </c>
      <c r="J3685" s="21">
        <v>85</v>
      </c>
      <c r="K3685" s="21"/>
      <c r="L3685" s="21"/>
      <c r="M3685" s="131">
        <f t="shared" si="556"/>
        <v>74.498509999999996</v>
      </c>
      <c r="N3685" s="21">
        <v>74.498509999999996</v>
      </c>
      <c r="O3685" s="21"/>
      <c r="P3685" s="21"/>
      <c r="Q3685" s="55">
        <f t="shared" si="557"/>
        <v>87.645305882352943</v>
      </c>
      <c r="R3685" s="55">
        <f t="shared" si="558"/>
        <v>87.645305882352943</v>
      </c>
      <c r="S3685" s="55" t="e">
        <f t="shared" si="559"/>
        <v>#DIV/0!</v>
      </c>
      <c r="T3685" s="55" t="e">
        <f t="shared" si="560"/>
        <v>#DIV/0!</v>
      </c>
      <c r="U3685" s="61"/>
    </row>
    <row r="3686" spans="1:21" ht="75.75" customHeight="1" x14ac:dyDescent="0.3">
      <c r="A3686" s="81" t="s">
        <v>845</v>
      </c>
      <c r="B3686" s="30"/>
      <c r="C3686" s="127" t="s">
        <v>854</v>
      </c>
      <c r="D3686" s="21">
        <f>D3687</f>
        <v>60.8</v>
      </c>
      <c r="E3686" s="131">
        <f t="shared" si="554"/>
        <v>60.8</v>
      </c>
      <c r="F3686" s="21">
        <f t="shared" ref="F3686:H3687" si="576">F3687</f>
        <v>60.8</v>
      </c>
      <c r="G3686" s="21">
        <f t="shared" si="576"/>
        <v>0</v>
      </c>
      <c r="H3686" s="21">
        <f t="shared" si="576"/>
        <v>0</v>
      </c>
      <c r="I3686" s="131">
        <f t="shared" si="555"/>
        <v>32.630000000000003</v>
      </c>
      <c r="J3686" s="21">
        <f t="shared" ref="J3686:L3687" si="577">J3687</f>
        <v>32.630000000000003</v>
      </c>
      <c r="K3686" s="21">
        <f t="shared" si="577"/>
        <v>0</v>
      </c>
      <c r="L3686" s="21">
        <f t="shared" si="577"/>
        <v>0</v>
      </c>
      <c r="M3686" s="131">
        <f t="shared" si="556"/>
        <v>32.630000000000003</v>
      </c>
      <c r="N3686" s="21">
        <f t="shared" ref="N3686:P3687" si="578">N3687</f>
        <v>32.630000000000003</v>
      </c>
      <c r="O3686" s="21">
        <f t="shared" si="578"/>
        <v>0</v>
      </c>
      <c r="P3686" s="21">
        <f t="shared" si="578"/>
        <v>0</v>
      </c>
      <c r="Q3686" s="55">
        <f t="shared" si="557"/>
        <v>100</v>
      </c>
      <c r="R3686" s="55">
        <f t="shared" si="558"/>
        <v>100</v>
      </c>
      <c r="S3686" s="55" t="e">
        <f t="shared" si="559"/>
        <v>#DIV/0!</v>
      </c>
      <c r="T3686" s="55" t="e">
        <f t="shared" si="560"/>
        <v>#DIV/0!</v>
      </c>
      <c r="U3686" s="61"/>
    </row>
    <row r="3687" spans="1:21" ht="13.8" x14ac:dyDescent="0.3">
      <c r="A3687" s="80"/>
      <c r="B3687" s="30"/>
      <c r="C3687" s="59" t="s">
        <v>7</v>
      </c>
      <c r="D3687" s="21">
        <f>D3688</f>
        <v>60.8</v>
      </c>
      <c r="E3687" s="131">
        <f t="shared" si="554"/>
        <v>60.8</v>
      </c>
      <c r="F3687" s="21">
        <f t="shared" si="576"/>
        <v>60.8</v>
      </c>
      <c r="G3687" s="21">
        <f t="shared" si="576"/>
        <v>0</v>
      </c>
      <c r="H3687" s="21">
        <f t="shared" si="576"/>
        <v>0</v>
      </c>
      <c r="I3687" s="131">
        <f t="shared" si="555"/>
        <v>32.630000000000003</v>
      </c>
      <c r="J3687" s="21">
        <f t="shared" si="577"/>
        <v>32.630000000000003</v>
      </c>
      <c r="K3687" s="21">
        <f t="shared" si="577"/>
        <v>0</v>
      </c>
      <c r="L3687" s="21">
        <f t="shared" si="577"/>
        <v>0</v>
      </c>
      <c r="M3687" s="131">
        <f t="shared" si="556"/>
        <v>32.630000000000003</v>
      </c>
      <c r="N3687" s="21">
        <f t="shared" si="578"/>
        <v>32.630000000000003</v>
      </c>
      <c r="O3687" s="21">
        <f t="shared" si="578"/>
        <v>0</v>
      </c>
      <c r="P3687" s="21">
        <f t="shared" si="578"/>
        <v>0</v>
      </c>
      <c r="Q3687" s="55">
        <f t="shared" si="557"/>
        <v>100</v>
      </c>
      <c r="R3687" s="55">
        <f t="shared" si="558"/>
        <v>100</v>
      </c>
      <c r="S3687" s="55" t="e">
        <f t="shared" si="559"/>
        <v>#DIV/0!</v>
      </c>
      <c r="T3687" s="55" t="e">
        <f t="shared" si="560"/>
        <v>#DIV/0!</v>
      </c>
      <c r="U3687" s="61"/>
    </row>
    <row r="3688" spans="1:21" ht="27.6" x14ac:dyDescent="0.3">
      <c r="A3688" s="80"/>
      <c r="B3688" s="30" t="s">
        <v>251</v>
      </c>
      <c r="C3688" s="60" t="s">
        <v>45</v>
      </c>
      <c r="D3688" s="21">
        <v>60.8</v>
      </c>
      <c r="E3688" s="131">
        <f t="shared" ref="E3688:E3739" si="579">F3688+G3688</f>
        <v>60.8</v>
      </c>
      <c r="F3688" s="21">
        <v>60.8</v>
      </c>
      <c r="G3688" s="21"/>
      <c r="H3688" s="21"/>
      <c r="I3688" s="131">
        <f t="shared" ref="I3688:I3739" si="580">J3688+K3688</f>
        <v>32.630000000000003</v>
      </c>
      <c r="J3688" s="21">
        <v>32.630000000000003</v>
      </c>
      <c r="K3688" s="21"/>
      <c r="L3688" s="21"/>
      <c r="M3688" s="131">
        <f t="shared" ref="M3688:M3739" si="581">N3688+O3688</f>
        <v>32.630000000000003</v>
      </c>
      <c r="N3688" s="21">
        <v>32.630000000000003</v>
      </c>
      <c r="O3688" s="21"/>
      <c r="P3688" s="21"/>
      <c r="Q3688" s="55">
        <f t="shared" ref="Q3688:Q3740" si="582">M3688/I3688*100</f>
        <v>100</v>
      </c>
      <c r="R3688" s="55">
        <f t="shared" ref="R3688:R3740" si="583">N3688/J3688*100</f>
        <v>100</v>
      </c>
      <c r="S3688" s="55" t="e">
        <f t="shared" ref="S3688:S3740" si="584">O3688/K3688*100</f>
        <v>#DIV/0!</v>
      </c>
      <c r="T3688" s="55" t="e">
        <f t="shared" ref="T3688:T3740" si="585">P3688/L3688*100</f>
        <v>#DIV/0!</v>
      </c>
      <c r="U3688" s="61"/>
    </row>
    <row r="3689" spans="1:21" ht="33" customHeight="1" x14ac:dyDescent="0.3">
      <c r="A3689" s="81" t="s">
        <v>846</v>
      </c>
      <c r="B3689" s="30"/>
      <c r="C3689" s="125" t="s">
        <v>1015</v>
      </c>
      <c r="D3689" s="91">
        <f>D3694+D3697+D3700+D3705+D3708+D3711+D3715</f>
        <v>420</v>
      </c>
      <c r="E3689" s="93">
        <f t="shared" si="579"/>
        <v>440</v>
      </c>
      <c r="F3689" s="91">
        <f t="shared" ref="F3689:H3690" si="586">F3694+F3697+F3700+F3705+F3708+F3711+F3715</f>
        <v>440</v>
      </c>
      <c r="G3689" s="91">
        <f t="shared" si="586"/>
        <v>0</v>
      </c>
      <c r="H3689" s="91">
        <f t="shared" si="586"/>
        <v>0</v>
      </c>
      <c r="I3689" s="93">
        <f t="shared" si="580"/>
        <v>172.35599999999999</v>
      </c>
      <c r="J3689" s="91">
        <f t="shared" ref="J3689:L3690" si="587">J3694+J3697+J3700+J3705+J3708+J3711+J3715</f>
        <v>172.35599999999999</v>
      </c>
      <c r="K3689" s="91">
        <f t="shared" si="587"/>
        <v>0</v>
      </c>
      <c r="L3689" s="91">
        <f t="shared" si="587"/>
        <v>0</v>
      </c>
      <c r="M3689" s="93">
        <f t="shared" si="581"/>
        <v>140.68877999999998</v>
      </c>
      <c r="N3689" s="21">
        <f t="shared" ref="N3689:P3690" si="588">N3694+N3697+N3700+N3705+N3708+N3711+N3715</f>
        <v>140.68877999999998</v>
      </c>
      <c r="O3689" s="21">
        <f t="shared" si="588"/>
        <v>0</v>
      </c>
      <c r="P3689" s="21">
        <f t="shared" si="588"/>
        <v>0</v>
      </c>
      <c r="Q3689" s="55">
        <f t="shared" si="582"/>
        <v>81.626853721367397</v>
      </c>
      <c r="R3689" s="55">
        <f t="shared" si="583"/>
        <v>81.626853721367397</v>
      </c>
      <c r="S3689" s="55" t="e">
        <f t="shared" si="584"/>
        <v>#DIV/0!</v>
      </c>
      <c r="T3689" s="55" t="e">
        <f t="shared" si="585"/>
        <v>#DIV/0!</v>
      </c>
      <c r="U3689" s="61"/>
    </row>
    <row r="3690" spans="1:21" ht="13.8" x14ac:dyDescent="0.3">
      <c r="A3690" s="80"/>
      <c r="B3690" s="30" t="s">
        <v>61</v>
      </c>
      <c r="C3690" s="59" t="s">
        <v>7</v>
      </c>
      <c r="D3690" s="21">
        <f>D3695+D3698+D3701+D3706+D3709+D3712+D3716</f>
        <v>420</v>
      </c>
      <c r="E3690" s="131">
        <f t="shared" si="579"/>
        <v>440</v>
      </c>
      <c r="F3690" s="21">
        <f t="shared" si="586"/>
        <v>440</v>
      </c>
      <c r="G3690" s="21">
        <f t="shared" si="586"/>
        <v>0</v>
      </c>
      <c r="H3690" s="21">
        <f t="shared" si="586"/>
        <v>0</v>
      </c>
      <c r="I3690" s="131">
        <f t="shared" si="580"/>
        <v>172.35599999999999</v>
      </c>
      <c r="J3690" s="21">
        <f t="shared" si="587"/>
        <v>172.35599999999999</v>
      </c>
      <c r="K3690" s="21">
        <f t="shared" si="587"/>
        <v>0</v>
      </c>
      <c r="L3690" s="21">
        <f t="shared" si="587"/>
        <v>0</v>
      </c>
      <c r="M3690" s="131">
        <f t="shared" si="581"/>
        <v>140.68877999999998</v>
      </c>
      <c r="N3690" s="21">
        <f t="shared" si="588"/>
        <v>140.68877999999998</v>
      </c>
      <c r="O3690" s="21">
        <f t="shared" si="588"/>
        <v>0</v>
      </c>
      <c r="P3690" s="21">
        <f t="shared" si="588"/>
        <v>0</v>
      </c>
      <c r="Q3690" s="55">
        <f t="shared" si="582"/>
        <v>81.626853721367397</v>
      </c>
      <c r="R3690" s="55">
        <f t="shared" si="583"/>
        <v>81.626853721367397</v>
      </c>
      <c r="S3690" s="55" t="e">
        <f t="shared" si="584"/>
        <v>#DIV/0!</v>
      </c>
      <c r="T3690" s="55" t="e">
        <f t="shared" si="585"/>
        <v>#DIV/0!</v>
      </c>
      <c r="U3690" s="61"/>
    </row>
    <row r="3691" spans="1:21" ht="27.6" x14ac:dyDescent="0.3">
      <c r="A3691" s="80"/>
      <c r="B3691" s="30" t="s">
        <v>202</v>
      </c>
      <c r="C3691" s="60" t="s">
        <v>8</v>
      </c>
      <c r="D3691" s="21">
        <f>D3702+D3707+D3717</f>
        <v>40</v>
      </c>
      <c r="E3691" s="131">
        <f t="shared" si="579"/>
        <v>40</v>
      </c>
      <c r="F3691" s="21">
        <f>F3702+F3707+F3717</f>
        <v>40</v>
      </c>
      <c r="G3691" s="21">
        <f>G3702+G3707+G3717</f>
        <v>0</v>
      </c>
      <c r="H3691" s="21">
        <f>H3702+H3707+H3717</f>
        <v>0</v>
      </c>
      <c r="I3691" s="131">
        <f t="shared" si="580"/>
        <v>17.54</v>
      </c>
      <c r="J3691" s="21">
        <f>J3702+J3707+J3717</f>
        <v>17.54</v>
      </c>
      <c r="K3691" s="21">
        <f>K3702+K3707+K3717</f>
        <v>0</v>
      </c>
      <c r="L3691" s="21">
        <f>L3702+L3707+L3717</f>
        <v>0</v>
      </c>
      <c r="M3691" s="131">
        <f t="shared" si="581"/>
        <v>12.1</v>
      </c>
      <c r="N3691" s="21">
        <f>N3702+N3707+N3717</f>
        <v>12.1</v>
      </c>
      <c r="O3691" s="21">
        <f>O3702+O3707+O3717</f>
        <v>0</v>
      </c>
      <c r="P3691" s="21">
        <f>P3702+P3707+P3717</f>
        <v>0</v>
      </c>
      <c r="Q3691" s="55">
        <f t="shared" si="582"/>
        <v>68.985176738882558</v>
      </c>
      <c r="R3691" s="55">
        <f t="shared" si="583"/>
        <v>68.985176738882558</v>
      </c>
      <c r="S3691" s="55" t="e">
        <f t="shared" si="584"/>
        <v>#DIV/0!</v>
      </c>
      <c r="T3691" s="55" t="e">
        <f t="shared" si="585"/>
        <v>#DIV/0!</v>
      </c>
      <c r="U3691" s="61"/>
    </row>
    <row r="3692" spans="1:21" ht="27.6" x14ac:dyDescent="0.3">
      <c r="A3692" s="80"/>
      <c r="B3692" s="30" t="s">
        <v>251</v>
      </c>
      <c r="C3692" s="60" t="s">
        <v>45</v>
      </c>
      <c r="D3692" s="21">
        <f>D3696+D3699+D3703+D3710+D3713+D3718</f>
        <v>380</v>
      </c>
      <c r="E3692" s="131">
        <f t="shared" si="579"/>
        <v>380</v>
      </c>
      <c r="F3692" s="21">
        <f>F3696+F3699+F3703+F3710+F3713+F3718</f>
        <v>380</v>
      </c>
      <c r="G3692" s="21">
        <f>G3696+G3699+G3703+G3710+G3713+G3718</f>
        <v>0</v>
      </c>
      <c r="H3692" s="21">
        <f>H3696+H3699+H3703+H3710+H3713+H3718</f>
        <v>0</v>
      </c>
      <c r="I3692" s="131">
        <f t="shared" si="580"/>
        <v>134.816</v>
      </c>
      <c r="J3692" s="21">
        <f>J3696+J3699+J3703+J3710+J3713+J3718</f>
        <v>134.816</v>
      </c>
      <c r="K3692" s="21">
        <f>K3696+K3699+K3703+K3710+K3713+K3718</f>
        <v>0</v>
      </c>
      <c r="L3692" s="21">
        <f>L3696+L3699+L3703+L3710+L3713+L3718</f>
        <v>0</v>
      </c>
      <c r="M3692" s="131">
        <f t="shared" si="581"/>
        <v>108.58878</v>
      </c>
      <c r="N3692" s="21">
        <f>N3696+N3699+N3703+N3710+N3713+N3718</f>
        <v>108.58878</v>
      </c>
      <c r="O3692" s="21">
        <f>O3696+O3699+O3703+O3710+O3713+O3718</f>
        <v>0</v>
      </c>
      <c r="P3692" s="21">
        <f>P3696+P3699+P3703+P3710+P3713+P3718</f>
        <v>0</v>
      </c>
      <c r="Q3692" s="55">
        <f t="shared" si="582"/>
        <v>80.545914431521481</v>
      </c>
      <c r="R3692" s="55">
        <f t="shared" si="583"/>
        <v>80.545914431521481</v>
      </c>
      <c r="S3692" s="55" t="e">
        <f t="shared" si="584"/>
        <v>#DIV/0!</v>
      </c>
      <c r="T3692" s="55" t="e">
        <f t="shared" si="585"/>
        <v>#DIV/0!</v>
      </c>
      <c r="U3692" s="61"/>
    </row>
    <row r="3693" spans="1:21" ht="13.8" x14ac:dyDescent="0.3">
      <c r="A3693" s="80"/>
      <c r="B3693" s="30" t="s">
        <v>261</v>
      </c>
      <c r="C3693" s="60" t="s">
        <v>46</v>
      </c>
      <c r="D3693" s="21">
        <f>D3704</f>
        <v>0</v>
      </c>
      <c r="E3693" s="131">
        <f t="shared" si="579"/>
        <v>20</v>
      </c>
      <c r="F3693" s="21">
        <f>F3704+F3714</f>
        <v>20</v>
      </c>
      <c r="G3693" s="21">
        <f>G3704+G3714</f>
        <v>0</v>
      </c>
      <c r="H3693" s="21">
        <f>H3704+H3714</f>
        <v>0</v>
      </c>
      <c r="I3693" s="131">
        <f t="shared" si="580"/>
        <v>20</v>
      </c>
      <c r="J3693" s="21">
        <f>J3704+J3714</f>
        <v>20</v>
      </c>
      <c r="K3693" s="21">
        <f>K3704+K3714</f>
        <v>0</v>
      </c>
      <c r="L3693" s="21">
        <f>L3704+L3714</f>
        <v>0</v>
      </c>
      <c r="M3693" s="131">
        <f t="shared" si="581"/>
        <v>20</v>
      </c>
      <c r="N3693" s="21">
        <f>N3704+N3714</f>
        <v>20</v>
      </c>
      <c r="O3693" s="21">
        <f>O3704+O3714</f>
        <v>0</v>
      </c>
      <c r="P3693" s="21">
        <f>P3704+P3714</f>
        <v>0</v>
      </c>
      <c r="Q3693" s="55">
        <f t="shared" si="582"/>
        <v>100</v>
      </c>
      <c r="R3693" s="55">
        <f t="shared" si="583"/>
        <v>100</v>
      </c>
      <c r="S3693" s="55" t="e">
        <f t="shared" si="584"/>
        <v>#DIV/0!</v>
      </c>
      <c r="T3693" s="55" t="e">
        <f t="shared" si="585"/>
        <v>#DIV/0!</v>
      </c>
      <c r="U3693" s="61"/>
    </row>
    <row r="3694" spans="1:21" ht="25.5" customHeight="1" x14ac:dyDescent="0.3">
      <c r="A3694" s="81" t="s">
        <v>778</v>
      </c>
      <c r="B3694" s="30"/>
      <c r="C3694" s="125" t="s">
        <v>1016</v>
      </c>
      <c r="D3694" s="21">
        <f>D3695</f>
        <v>56</v>
      </c>
      <c r="E3694" s="131">
        <f t="shared" si="579"/>
        <v>56</v>
      </c>
      <c r="F3694" s="21">
        <f t="shared" ref="F3694:H3695" si="589">F3695</f>
        <v>56</v>
      </c>
      <c r="G3694" s="21">
        <f t="shared" si="589"/>
        <v>0</v>
      </c>
      <c r="H3694" s="21">
        <f t="shared" si="589"/>
        <v>0</v>
      </c>
      <c r="I3694" s="131">
        <f t="shared" si="580"/>
        <v>28</v>
      </c>
      <c r="J3694" s="21">
        <f t="shared" ref="J3694:L3695" si="590">J3695</f>
        <v>28</v>
      </c>
      <c r="K3694" s="21">
        <f t="shared" si="590"/>
        <v>0</v>
      </c>
      <c r="L3694" s="21">
        <f t="shared" si="590"/>
        <v>0</v>
      </c>
      <c r="M3694" s="131">
        <f t="shared" si="581"/>
        <v>20.48</v>
      </c>
      <c r="N3694" s="21">
        <f t="shared" ref="N3694:P3695" si="591">N3695</f>
        <v>20.48</v>
      </c>
      <c r="O3694" s="21">
        <f t="shared" si="591"/>
        <v>0</v>
      </c>
      <c r="P3694" s="21">
        <f t="shared" si="591"/>
        <v>0</v>
      </c>
      <c r="Q3694" s="55">
        <f t="shared" si="582"/>
        <v>73.142857142857139</v>
      </c>
      <c r="R3694" s="55">
        <f t="shared" si="583"/>
        <v>73.142857142857139</v>
      </c>
      <c r="S3694" s="55" t="e">
        <f t="shared" si="584"/>
        <v>#DIV/0!</v>
      </c>
      <c r="T3694" s="55" t="e">
        <f t="shared" si="585"/>
        <v>#DIV/0!</v>
      </c>
      <c r="U3694" s="61"/>
    </row>
    <row r="3695" spans="1:21" ht="13.8" x14ac:dyDescent="0.3">
      <c r="A3695" s="80"/>
      <c r="B3695" s="30" t="s">
        <v>61</v>
      </c>
      <c r="C3695" s="59" t="s">
        <v>7</v>
      </c>
      <c r="D3695" s="21">
        <f>D3696</f>
        <v>56</v>
      </c>
      <c r="E3695" s="131">
        <f t="shared" si="579"/>
        <v>56</v>
      </c>
      <c r="F3695" s="21">
        <f t="shared" si="589"/>
        <v>56</v>
      </c>
      <c r="G3695" s="21">
        <f t="shared" si="589"/>
        <v>0</v>
      </c>
      <c r="H3695" s="21">
        <f t="shared" si="589"/>
        <v>0</v>
      </c>
      <c r="I3695" s="131">
        <f t="shared" si="580"/>
        <v>28</v>
      </c>
      <c r="J3695" s="21">
        <f t="shared" si="590"/>
        <v>28</v>
      </c>
      <c r="K3695" s="21">
        <f t="shared" si="590"/>
        <v>0</v>
      </c>
      <c r="L3695" s="21">
        <f t="shared" si="590"/>
        <v>0</v>
      </c>
      <c r="M3695" s="131">
        <f t="shared" si="581"/>
        <v>20.48</v>
      </c>
      <c r="N3695" s="21">
        <f t="shared" si="591"/>
        <v>20.48</v>
      </c>
      <c r="O3695" s="21">
        <f t="shared" si="591"/>
        <v>0</v>
      </c>
      <c r="P3695" s="21">
        <f t="shared" si="591"/>
        <v>0</v>
      </c>
      <c r="Q3695" s="55">
        <f t="shared" si="582"/>
        <v>73.142857142857139</v>
      </c>
      <c r="R3695" s="55">
        <f t="shared" si="583"/>
        <v>73.142857142857139</v>
      </c>
      <c r="S3695" s="55" t="e">
        <f t="shared" si="584"/>
        <v>#DIV/0!</v>
      </c>
      <c r="T3695" s="55" t="e">
        <f t="shared" si="585"/>
        <v>#DIV/0!</v>
      </c>
      <c r="U3695" s="61"/>
    </row>
    <row r="3696" spans="1:21" ht="27.6" x14ac:dyDescent="0.3">
      <c r="A3696" s="80"/>
      <c r="B3696" s="30" t="s">
        <v>251</v>
      </c>
      <c r="C3696" s="60" t="s">
        <v>45</v>
      </c>
      <c r="D3696" s="21">
        <v>56</v>
      </c>
      <c r="E3696" s="131">
        <f t="shared" si="579"/>
        <v>56</v>
      </c>
      <c r="F3696" s="21">
        <v>56</v>
      </c>
      <c r="G3696" s="21"/>
      <c r="H3696" s="21"/>
      <c r="I3696" s="131">
        <f t="shared" si="580"/>
        <v>28</v>
      </c>
      <c r="J3696" s="21">
        <v>28</v>
      </c>
      <c r="K3696" s="21"/>
      <c r="L3696" s="21"/>
      <c r="M3696" s="131">
        <f t="shared" si="581"/>
        <v>20.48</v>
      </c>
      <c r="N3696" s="21">
        <v>20.48</v>
      </c>
      <c r="O3696" s="21"/>
      <c r="P3696" s="21"/>
      <c r="Q3696" s="55">
        <f t="shared" si="582"/>
        <v>73.142857142857139</v>
      </c>
      <c r="R3696" s="55">
        <f t="shared" si="583"/>
        <v>73.142857142857139</v>
      </c>
      <c r="S3696" s="55" t="e">
        <f t="shared" si="584"/>
        <v>#DIV/0!</v>
      </c>
      <c r="T3696" s="55" t="e">
        <f t="shared" si="585"/>
        <v>#DIV/0!</v>
      </c>
      <c r="U3696" s="61"/>
    </row>
    <row r="3697" spans="1:21" ht="43.5" customHeight="1" x14ac:dyDescent="0.3">
      <c r="A3697" s="81" t="s">
        <v>779</v>
      </c>
      <c r="B3697" s="30"/>
      <c r="C3697" s="125" t="s">
        <v>1017</v>
      </c>
      <c r="D3697" s="21">
        <f>D3698</f>
        <v>120</v>
      </c>
      <c r="E3697" s="131">
        <f t="shared" si="579"/>
        <v>120</v>
      </c>
      <c r="F3697" s="21">
        <f t="shared" ref="F3697:H3698" si="592">F3698</f>
        <v>120</v>
      </c>
      <c r="G3697" s="21">
        <f t="shared" si="592"/>
        <v>0</v>
      </c>
      <c r="H3697" s="21">
        <f t="shared" si="592"/>
        <v>0</v>
      </c>
      <c r="I3697" s="131">
        <f t="shared" si="580"/>
        <v>10.28</v>
      </c>
      <c r="J3697" s="21">
        <f t="shared" ref="J3697:L3698" si="593">J3698</f>
        <v>10.28</v>
      </c>
      <c r="K3697" s="21">
        <f t="shared" si="593"/>
        <v>0</v>
      </c>
      <c r="L3697" s="21">
        <f t="shared" si="593"/>
        <v>0</v>
      </c>
      <c r="M3697" s="131">
        <f t="shared" si="581"/>
        <v>8.65</v>
      </c>
      <c r="N3697" s="21">
        <f t="shared" ref="N3697:P3698" si="594">N3698</f>
        <v>8.65</v>
      </c>
      <c r="O3697" s="21">
        <f t="shared" si="594"/>
        <v>0</v>
      </c>
      <c r="P3697" s="21">
        <f t="shared" si="594"/>
        <v>0</v>
      </c>
      <c r="Q3697" s="55">
        <f t="shared" si="582"/>
        <v>84.143968871595348</v>
      </c>
      <c r="R3697" s="55">
        <f t="shared" si="583"/>
        <v>84.143968871595348</v>
      </c>
      <c r="S3697" s="55" t="e">
        <f t="shared" si="584"/>
        <v>#DIV/0!</v>
      </c>
      <c r="T3697" s="55" t="e">
        <f t="shared" si="585"/>
        <v>#DIV/0!</v>
      </c>
      <c r="U3697" s="61"/>
    </row>
    <row r="3698" spans="1:21" ht="13.8" x14ac:dyDescent="0.3">
      <c r="A3698" s="80"/>
      <c r="B3698" s="30" t="s">
        <v>61</v>
      </c>
      <c r="C3698" s="59" t="s">
        <v>7</v>
      </c>
      <c r="D3698" s="21">
        <f>D3699</f>
        <v>120</v>
      </c>
      <c r="E3698" s="131">
        <f t="shared" si="579"/>
        <v>120</v>
      </c>
      <c r="F3698" s="21">
        <f t="shared" si="592"/>
        <v>120</v>
      </c>
      <c r="G3698" s="21">
        <f t="shared" si="592"/>
        <v>0</v>
      </c>
      <c r="H3698" s="21">
        <f t="shared" si="592"/>
        <v>0</v>
      </c>
      <c r="I3698" s="131">
        <f t="shared" si="580"/>
        <v>10.28</v>
      </c>
      <c r="J3698" s="21">
        <f t="shared" si="593"/>
        <v>10.28</v>
      </c>
      <c r="K3698" s="21">
        <f t="shared" si="593"/>
        <v>0</v>
      </c>
      <c r="L3698" s="21">
        <f t="shared" si="593"/>
        <v>0</v>
      </c>
      <c r="M3698" s="131">
        <f t="shared" si="581"/>
        <v>8.65</v>
      </c>
      <c r="N3698" s="21">
        <f t="shared" si="594"/>
        <v>8.65</v>
      </c>
      <c r="O3698" s="21">
        <f t="shared" si="594"/>
        <v>0</v>
      </c>
      <c r="P3698" s="21">
        <f t="shared" si="594"/>
        <v>0</v>
      </c>
      <c r="Q3698" s="55">
        <f t="shared" si="582"/>
        <v>84.143968871595348</v>
      </c>
      <c r="R3698" s="55">
        <f t="shared" si="583"/>
        <v>84.143968871595348</v>
      </c>
      <c r="S3698" s="55" t="e">
        <f t="shared" si="584"/>
        <v>#DIV/0!</v>
      </c>
      <c r="T3698" s="55" t="e">
        <f t="shared" si="585"/>
        <v>#DIV/0!</v>
      </c>
      <c r="U3698" s="61"/>
    </row>
    <row r="3699" spans="1:21" ht="27.6" x14ac:dyDescent="0.3">
      <c r="A3699" s="80"/>
      <c r="B3699" s="30" t="s">
        <v>251</v>
      </c>
      <c r="C3699" s="60" t="s">
        <v>45</v>
      </c>
      <c r="D3699" s="21">
        <v>120</v>
      </c>
      <c r="E3699" s="131">
        <f t="shared" si="579"/>
        <v>120</v>
      </c>
      <c r="F3699" s="21">
        <v>120</v>
      </c>
      <c r="G3699" s="21"/>
      <c r="H3699" s="21"/>
      <c r="I3699" s="131">
        <f t="shared" si="580"/>
        <v>10.28</v>
      </c>
      <c r="J3699" s="21">
        <v>10.28</v>
      </c>
      <c r="K3699" s="21"/>
      <c r="L3699" s="21"/>
      <c r="M3699" s="131">
        <f t="shared" si="581"/>
        <v>8.65</v>
      </c>
      <c r="N3699" s="21">
        <v>8.65</v>
      </c>
      <c r="O3699" s="21"/>
      <c r="P3699" s="21"/>
      <c r="Q3699" s="55">
        <f t="shared" si="582"/>
        <v>84.143968871595348</v>
      </c>
      <c r="R3699" s="55">
        <f t="shared" si="583"/>
        <v>84.143968871595348</v>
      </c>
      <c r="S3699" s="55" t="e">
        <f t="shared" si="584"/>
        <v>#DIV/0!</v>
      </c>
      <c r="T3699" s="55" t="e">
        <f t="shared" si="585"/>
        <v>#DIV/0!</v>
      </c>
      <c r="U3699" s="61"/>
    </row>
    <row r="3700" spans="1:21" ht="54.75" customHeight="1" x14ac:dyDescent="0.3">
      <c r="A3700" s="81" t="s">
        <v>780</v>
      </c>
      <c r="B3700" s="30"/>
      <c r="C3700" s="125" t="s">
        <v>1018</v>
      </c>
      <c r="D3700" s="21">
        <f>D3701</f>
        <v>180</v>
      </c>
      <c r="E3700" s="131">
        <f t="shared" si="579"/>
        <v>180</v>
      </c>
      <c r="F3700" s="21">
        <f>F3701</f>
        <v>180</v>
      </c>
      <c r="G3700" s="21">
        <f>G3701</f>
        <v>0</v>
      </c>
      <c r="H3700" s="21">
        <f>H3701</f>
        <v>0</v>
      </c>
      <c r="I3700" s="131">
        <f t="shared" si="580"/>
        <v>78.036000000000001</v>
      </c>
      <c r="J3700" s="21">
        <f>J3701</f>
        <v>78.036000000000001</v>
      </c>
      <c r="K3700" s="21">
        <f>K3701</f>
        <v>0</v>
      </c>
      <c r="L3700" s="21">
        <f>L3701</f>
        <v>0</v>
      </c>
      <c r="M3700" s="131">
        <f t="shared" si="581"/>
        <v>61.15878</v>
      </c>
      <c r="N3700" s="21">
        <f>N3701</f>
        <v>61.15878</v>
      </c>
      <c r="O3700" s="21">
        <f>O3701</f>
        <v>0</v>
      </c>
      <c r="P3700" s="21">
        <f>P3701</f>
        <v>0</v>
      </c>
      <c r="Q3700" s="55">
        <f t="shared" si="582"/>
        <v>78.372520375211437</v>
      </c>
      <c r="R3700" s="55">
        <f t="shared" si="583"/>
        <v>78.372520375211437</v>
      </c>
      <c r="S3700" s="55" t="e">
        <f t="shared" si="584"/>
        <v>#DIV/0!</v>
      </c>
      <c r="T3700" s="55" t="e">
        <f t="shared" si="585"/>
        <v>#DIV/0!</v>
      </c>
      <c r="U3700" s="61"/>
    </row>
    <row r="3701" spans="1:21" ht="13.8" x14ac:dyDescent="0.3">
      <c r="A3701" s="80"/>
      <c r="B3701" s="30" t="s">
        <v>61</v>
      </c>
      <c r="C3701" s="59" t="s">
        <v>7</v>
      </c>
      <c r="D3701" s="21">
        <f>D3702+D3703+D3704</f>
        <v>180</v>
      </c>
      <c r="E3701" s="131">
        <f t="shared" si="579"/>
        <v>180</v>
      </c>
      <c r="F3701" s="21">
        <f>F3702+F3703+F3704</f>
        <v>180</v>
      </c>
      <c r="G3701" s="21">
        <f>G3702+G3703+G3704</f>
        <v>0</v>
      </c>
      <c r="H3701" s="21">
        <f>H3702+H3703+H3704</f>
        <v>0</v>
      </c>
      <c r="I3701" s="131">
        <f t="shared" si="580"/>
        <v>78.036000000000001</v>
      </c>
      <c r="J3701" s="21">
        <f>J3702+J3703+J3704</f>
        <v>78.036000000000001</v>
      </c>
      <c r="K3701" s="21">
        <f>K3702+K3703+K3704</f>
        <v>0</v>
      </c>
      <c r="L3701" s="21">
        <f>L3702+L3703+L3704</f>
        <v>0</v>
      </c>
      <c r="M3701" s="131">
        <f t="shared" si="581"/>
        <v>61.15878</v>
      </c>
      <c r="N3701" s="21">
        <f>N3702+N3703+N3704</f>
        <v>61.15878</v>
      </c>
      <c r="O3701" s="21">
        <f>O3702+O3703+O3704</f>
        <v>0</v>
      </c>
      <c r="P3701" s="21">
        <f>P3702+P3703+P3704</f>
        <v>0</v>
      </c>
      <c r="Q3701" s="55">
        <f t="shared" si="582"/>
        <v>78.372520375211437</v>
      </c>
      <c r="R3701" s="55">
        <f t="shared" si="583"/>
        <v>78.372520375211437</v>
      </c>
      <c r="S3701" s="55" t="e">
        <f t="shared" si="584"/>
        <v>#DIV/0!</v>
      </c>
      <c r="T3701" s="55" t="e">
        <f t="shared" si="585"/>
        <v>#DIV/0!</v>
      </c>
      <c r="U3701" s="61"/>
    </row>
    <row r="3702" spans="1:21" ht="27.6" x14ac:dyDescent="0.3">
      <c r="A3702" s="80"/>
      <c r="B3702" s="30" t="s">
        <v>202</v>
      </c>
      <c r="C3702" s="60" t="s">
        <v>8</v>
      </c>
      <c r="D3702" s="21"/>
      <c r="E3702" s="131">
        <f t="shared" si="579"/>
        <v>0</v>
      </c>
      <c r="F3702" s="21"/>
      <c r="G3702" s="21"/>
      <c r="H3702" s="21"/>
      <c r="I3702" s="131">
        <f t="shared" si="580"/>
        <v>0</v>
      </c>
      <c r="J3702" s="21"/>
      <c r="K3702" s="21"/>
      <c r="L3702" s="21"/>
      <c r="M3702" s="131">
        <f t="shared" si="581"/>
        <v>0</v>
      </c>
      <c r="N3702" s="21"/>
      <c r="O3702" s="21"/>
      <c r="P3702" s="21"/>
      <c r="Q3702" s="55" t="e">
        <f t="shared" si="582"/>
        <v>#DIV/0!</v>
      </c>
      <c r="R3702" s="55" t="e">
        <f t="shared" si="583"/>
        <v>#DIV/0!</v>
      </c>
      <c r="S3702" s="55" t="e">
        <f t="shared" si="584"/>
        <v>#DIV/0!</v>
      </c>
      <c r="T3702" s="55" t="e">
        <f t="shared" si="585"/>
        <v>#DIV/0!</v>
      </c>
      <c r="U3702" s="61"/>
    </row>
    <row r="3703" spans="1:21" ht="27.6" x14ac:dyDescent="0.3">
      <c r="A3703" s="80"/>
      <c r="B3703" s="30" t="s">
        <v>251</v>
      </c>
      <c r="C3703" s="60" t="s">
        <v>45</v>
      </c>
      <c r="D3703" s="21">
        <v>180</v>
      </c>
      <c r="E3703" s="131">
        <f t="shared" si="579"/>
        <v>180</v>
      </c>
      <c r="F3703" s="21">
        <v>180</v>
      </c>
      <c r="G3703" s="21"/>
      <c r="H3703" s="21"/>
      <c r="I3703" s="131">
        <f t="shared" si="580"/>
        <v>78.036000000000001</v>
      </c>
      <c r="J3703" s="21">
        <v>78.036000000000001</v>
      </c>
      <c r="K3703" s="21"/>
      <c r="L3703" s="21"/>
      <c r="M3703" s="131">
        <f t="shared" si="581"/>
        <v>61.15878</v>
      </c>
      <c r="N3703" s="21">
        <v>61.15878</v>
      </c>
      <c r="O3703" s="21"/>
      <c r="P3703" s="21"/>
      <c r="Q3703" s="55">
        <f t="shared" si="582"/>
        <v>78.372520375211437</v>
      </c>
      <c r="R3703" s="55">
        <f t="shared" si="583"/>
        <v>78.372520375211437</v>
      </c>
      <c r="S3703" s="55" t="e">
        <f t="shared" si="584"/>
        <v>#DIV/0!</v>
      </c>
      <c r="T3703" s="55" t="e">
        <f t="shared" si="585"/>
        <v>#DIV/0!</v>
      </c>
      <c r="U3703" s="61"/>
    </row>
    <row r="3704" spans="1:21" ht="13.8" x14ac:dyDescent="0.3">
      <c r="A3704" s="80"/>
      <c r="B3704" s="30" t="s">
        <v>261</v>
      </c>
      <c r="C3704" s="60" t="s">
        <v>46</v>
      </c>
      <c r="D3704" s="21"/>
      <c r="E3704" s="131">
        <f t="shared" si="579"/>
        <v>0</v>
      </c>
      <c r="F3704" s="21"/>
      <c r="G3704" s="21"/>
      <c r="H3704" s="21"/>
      <c r="I3704" s="131">
        <f t="shared" si="580"/>
        <v>0</v>
      </c>
      <c r="J3704" s="21"/>
      <c r="K3704" s="21"/>
      <c r="L3704" s="21"/>
      <c r="M3704" s="131">
        <f t="shared" si="581"/>
        <v>0</v>
      </c>
      <c r="N3704" s="21"/>
      <c r="O3704" s="21"/>
      <c r="P3704" s="21"/>
      <c r="Q3704" s="55" t="e">
        <f t="shared" si="582"/>
        <v>#DIV/0!</v>
      </c>
      <c r="R3704" s="55" t="e">
        <f t="shared" si="583"/>
        <v>#DIV/0!</v>
      </c>
      <c r="S3704" s="55" t="e">
        <f t="shared" si="584"/>
        <v>#DIV/0!</v>
      </c>
      <c r="T3704" s="55" t="e">
        <f t="shared" si="585"/>
        <v>#DIV/0!</v>
      </c>
      <c r="U3704" s="61"/>
    </row>
    <row r="3705" spans="1:21" ht="39.75" customHeight="1" x14ac:dyDescent="0.3">
      <c r="A3705" s="81" t="s">
        <v>781</v>
      </c>
      <c r="B3705" s="30"/>
      <c r="C3705" s="125" t="s">
        <v>1019</v>
      </c>
      <c r="D3705" s="21">
        <f>D3706</f>
        <v>25</v>
      </c>
      <c r="E3705" s="131">
        <f t="shared" si="579"/>
        <v>25</v>
      </c>
      <c r="F3705" s="21">
        <f t="shared" ref="F3705:H3706" si="595">F3706</f>
        <v>25</v>
      </c>
      <c r="G3705" s="21">
        <f t="shared" si="595"/>
        <v>0</v>
      </c>
      <c r="H3705" s="21">
        <f t="shared" si="595"/>
        <v>0</v>
      </c>
      <c r="I3705" s="131">
        <f t="shared" si="580"/>
        <v>12.54</v>
      </c>
      <c r="J3705" s="21">
        <f t="shared" ref="J3705:L3706" si="596">J3706</f>
        <v>12.54</v>
      </c>
      <c r="K3705" s="21">
        <f t="shared" si="596"/>
        <v>0</v>
      </c>
      <c r="L3705" s="21">
        <f t="shared" si="596"/>
        <v>0</v>
      </c>
      <c r="M3705" s="131">
        <f t="shared" si="581"/>
        <v>11.5</v>
      </c>
      <c r="N3705" s="21">
        <f t="shared" ref="N3705:P3706" si="597">N3706</f>
        <v>11.5</v>
      </c>
      <c r="O3705" s="21">
        <f t="shared" si="597"/>
        <v>0</v>
      </c>
      <c r="P3705" s="21">
        <f t="shared" si="597"/>
        <v>0</v>
      </c>
      <c r="Q3705" s="55">
        <f t="shared" si="582"/>
        <v>91.706539074960133</v>
      </c>
      <c r="R3705" s="55">
        <f t="shared" si="583"/>
        <v>91.706539074960133</v>
      </c>
      <c r="S3705" s="55" t="e">
        <f t="shared" si="584"/>
        <v>#DIV/0!</v>
      </c>
      <c r="T3705" s="55" t="e">
        <f t="shared" si="585"/>
        <v>#DIV/0!</v>
      </c>
      <c r="U3705" s="40"/>
    </row>
    <row r="3706" spans="1:21" ht="14.25" customHeight="1" x14ac:dyDescent="0.3">
      <c r="A3706" s="80"/>
      <c r="B3706" s="30" t="s">
        <v>61</v>
      </c>
      <c r="C3706" s="59" t="s">
        <v>7</v>
      </c>
      <c r="D3706" s="21">
        <f>D3707</f>
        <v>25</v>
      </c>
      <c r="E3706" s="131">
        <f t="shared" si="579"/>
        <v>25</v>
      </c>
      <c r="F3706" s="21">
        <f t="shared" si="595"/>
        <v>25</v>
      </c>
      <c r="G3706" s="21">
        <f t="shared" si="595"/>
        <v>0</v>
      </c>
      <c r="H3706" s="21">
        <f t="shared" si="595"/>
        <v>0</v>
      </c>
      <c r="I3706" s="131">
        <f t="shared" si="580"/>
        <v>12.54</v>
      </c>
      <c r="J3706" s="21">
        <f t="shared" si="596"/>
        <v>12.54</v>
      </c>
      <c r="K3706" s="21">
        <f t="shared" si="596"/>
        <v>0</v>
      </c>
      <c r="L3706" s="21">
        <f t="shared" si="596"/>
        <v>0</v>
      </c>
      <c r="M3706" s="131">
        <f t="shared" si="581"/>
        <v>11.5</v>
      </c>
      <c r="N3706" s="21">
        <f t="shared" si="597"/>
        <v>11.5</v>
      </c>
      <c r="O3706" s="21">
        <f t="shared" si="597"/>
        <v>0</v>
      </c>
      <c r="P3706" s="21">
        <f t="shared" si="597"/>
        <v>0</v>
      </c>
      <c r="Q3706" s="55">
        <f t="shared" si="582"/>
        <v>91.706539074960133</v>
      </c>
      <c r="R3706" s="55">
        <f t="shared" si="583"/>
        <v>91.706539074960133</v>
      </c>
      <c r="S3706" s="55" t="e">
        <f t="shared" si="584"/>
        <v>#DIV/0!</v>
      </c>
      <c r="T3706" s="55" t="e">
        <f t="shared" si="585"/>
        <v>#DIV/0!</v>
      </c>
      <c r="U3706" s="40"/>
    </row>
    <row r="3707" spans="1:21" ht="28.5" customHeight="1" x14ac:dyDescent="0.3">
      <c r="A3707" s="80"/>
      <c r="B3707" s="30" t="s">
        <v>202</v>
      </c>
      <c r="C3707" s="60" t="s">
        <v>8</v>
      </c>
      <c r="D3707" s="21">
        <v>25</v>
      </c>
      <c r="E3707" s="131">
        <f t="shared" si="579"/>
        <v>25</v>
      </c>
      <c r="F3707" s="21">
        <v>25</v>
      </c>
      <c r="G3707" s="21"/>
      <c r="H3707" s="21"/>
      <c r="I3707" s="131">
        <f t="shared" si="580"/>
        <v>12.54</v>
      </c>
      <c r="J3707" s="21">
        <v>12.54</v>
      </c>
      <c r="K3707" s="21"/>
      <c r="L3707" s="21"/>
      <c r="M3707" s="131">
        <f t="shared" si="581"/>
        <v>11.5</v>
      </c>
      <c r="N3707" s="21">
        <v>11.5</v>
      </c>
      <c r="O3707" s="21"/>
      <c r="P3707" s="21"/>
      <c r="Q3707" s="55">
        <f t="shared" si="582"/>
        <v>91.706539074960133</v>
      </c>
      <c r="R3707" s="55">
        <f t="shared" si="583"/>
        <v>91.706539074960133</v>
      </c>
      <c r="S3707" s="55" t="e">
        <f t="shared" si="584"/>
        <v>#DIV/0!</v>
      </c>
      <c r="T3707" s="55" t="e">
        <f t="shared" si="585"/>
        <v>#DIV/0!</v>
      </c>
      <c r="U3707" s="40"/>
    </row>
    <row r="3708" spans="1:21" ht="47.25" customHeight="1" x14ac:dyDescent="0.3">
      <c r="A3708" s="81" t="s">
        <v>782</v>
      </c>
      <c r="B3708" s="30"/>
      <c r="C3708" s="125" t="s">
        <v>1020</v>
      </c>
      <c r="D3708" s="21">
        <f>D3709</f>
        <v>6</v>
      </c>
      <c r="E3708" s="131">
        <f t="shared" si="579"/>
        <v>6</v>
      </c>
      <c r="F3708" s="21">
        <f t="shared" ref="F3708:H3709" si="598">F3709</f>
        <v>6</v>
      </c>
      <c r="G3708" s="21">
        <f t="shared" si="598"/>
        <v>0</v>
      </c>
      <c r="H3708" s="21">
        <f t="shared" si="598"/>
        <v>0</v>
      </c>
      <c r="I3708" s="131">
        <f t="shared" si="580"/>
        <v>4</v>
      </c>
      <c r="J3708" s="21">
        <f t="shared" ref="J3708:L3709" si="599">J3709</f>
        <v>4</v>
      </c>
      <c r="K3708" s="21">
        <f t="shared" si="599"/>
        <v>0</v>
      </c>
      <c r="L3708" s="21">
        <f t="shared" si="599"/>
        <v>0</v>
      </c>
      <c r="M3708" s="131">
        <f t="shared" si="581"/>
        <v>3.8</v>
      </c>
      <c r="N3708" s="21">
        <f t="shared" ref="N3708:P3709" si="600">N3709</f>
        <v>3.8</v>
      </c>
      <c r="O3708" s="21">
        <f t="shared" si="600"/>
        <v>0</v>
      </c>
      <c r="P3708" s="21">
        <f t="shared" si="600"/>
        <v>0</v>
      </c>
      <c r="Q3708" s="55">
        <f t="shared" si="582"/>
        <v>95</v>
      </c>
      <c r="R3708" s="55">
        <f t="shared" si="583"/>
        <v>95</v>
      </c>
      <c r="S3708" s="55" t="e">
        <f t="shared" si="584"/>
        <v>#DIV/0!</v>
      </c>
      <c r="T3708" s="55" t="e">
        <f t="shared" si="585"/>
        <v>#DIV/0!</v>
      </c>
      <c r="U3708" s="40"/>
    </row>
    <row r="3709" spans="1:21" ht="14.25" customHeight="1" x14ac:dyDescent="0.3">
      <c r="A3709" s="80"/>
      <c r="B3709" s="30" t="s">
        <v>61</v>
      </c>
      <c r="C3709" s="59" t="s">
        <v>7</v>
      </c>
      <c r="D3709" s="21">
        <f>D3710</f>
        <v>6</v>
      </c>
      <c r="E3709" s="131">
        <f t="shared" si="579"/>
        <v>6</v>
      </c>
      <c r="F3709" s="21">
        <f t="shared" si="598"/>
        <v>6</v>
      </c>
      <c r="G3709" s="21">
        <f t="shared" si="598"/>
        <v>0</v>
      </c>
      <c r="H3709" s="21">
        <f t="shared" si="598"/>
        <v>0</v>
      </c>
      <c r="I3709" s="131">
        <f t="shared" si="580"/>
        <v>4</v>
      </c>
      <c r="J3709" s="21">
        <f t="shared" si="599"/>
        <v>4</v>
      </c>
      <c r="K3709" s="21">
        <f t="shared" si="599"/>
        <v>0</v>
      </c>
      <c r="L3709" s="21">
        <f t="shared" si="599"/>
        <v>0</v>
      </c>
      <c r="M3709" s="131">
        <f t="shared" si="581"/>
        <v>3.8</v>
      </c>
      <c r="N3709" s="21">
        <f t="shared" si="600"/>
        <v>3.8</v>
      </c>
      <c r="O3709" s="21">
        <f t="shared" si="600"/>
        <v>0</v>
      </c>
      <c r="P3709" s="21">
        <f t="shared" si="600"/>
        <v>0</v>
      </c>
      <c r="Q3709" s="55">
        <f t="shared" si="582"/>
        <v>95</v>
      </c>
      <c r="R3709" s="55">
        <f t="shared" si="583"/>
        <v>95</v>
      </c>
      <c r="S3709" s="55" t="e">
        <f t="shared" si="584"/>
        <v>#DIV/0!</v>
      </c>
      <c r="T3709" s="55" t="e">
        <f t="shared" si="585"/>
        <v>#DIV/0!</v>
      </c>
      <c r="U3709" s="40"/>
    </row>
    <row r="3710" spans="1:21" ht="24" customHeight="1" x14ac:dyDescent="0.3">
      <c r="A3710" s="80"/>
      <c r="B3710" s="30" t="s">
        <v>251</v>
      </c>
      <c r="C3710" s="60" t="s">
        <v>45</v>
      </c>
      <c r="D3710" s="21">
        <v>6</v>
      </c>
      <c r="E3710" s="131">
        <f t="shared" si="579"/>
        <v>6</v>
      </c>
      <c r="F3710" s="21">
        <v>6</v>
      </c>
      <c r="G3710" s="21"/>
      <c r="H3710" s="21"/>
      <c r="I3710" s="131">
        <f t="shared" si="580"/>
        <v>4</v>
      </c>
      <c r="J3710" s="21">
        <v>4</v>
      </c>
      <c r="K3710" s="21"/>
      <c r="L3710" s="21"/>
      <c r="M3710" s="131">
        <f t="shared" si="581"/>
        <v>3.8</v>
      </c>
      <c r="N3710" s="21">
        <v>3.8</v>
      </c>
      <c r="O3710" s="21"/>
      <c r="P3710" s="21"/>
      <c r="Q3710" s="55">
        <f t="shared" si="582"/>
        <v>95</v>
      </c>
      <c r="R3710" s="55">
        <f t="shared" si="583"/>
        <v>95</v>
      </c>
      <c r="S3710" s="55" t="e">
        <f t="shared" si="584"/>
        <v>#DIV/0!</v>
      </c>
      <c r="T3710" s="55" t="e">
        <f t="shared" si="585"/>
        <v>#DIV/0!</v>
      </c>
      <c r="U3710" s="40"/>
    </row>
    <row r="3711" spans="1:21" ht="54.75" customHeight="1" x14ac:dyDescent="0.3">
      <c r="A3711" s="81" t="s">
        <v>783</v>
      </c>
      <c r="B3711" s="30"/>
      <c r="C3711" s="125" t="s">
        <v>1021</v>
      </c>
      <c r="D3711" s="21">
        <f>D3712</f>
        <v>18</v>
      </c>
      <c r="E3711" s="131">
        <f t="shared" si="579"/>
        <v>38</v>
      </c>
      <c r="F3711" s="21">
        <f>F3712</f>
        <v>38</v>
      </c>
      <c r="G3711" s="21">
        <f>G3712</f>
        <v>0</v>
      </c>
      <c r="H3711" s="21">
        <f>H3712</f>
        <v>0</v>
      </c>
      <c r="I3711" s="131">
        <f t="shared" si="580"/>
        <v>34.5</v>
      </c>
      <c r="J3711" s="21">
        <f>J3712</f>
        <v>34.5</v>
      </c>
      <c r="K3711" s="21">
        <f>K3712</f>
        <v>0</v>
      </c>
      <c r="L3711" s="21">
        <f>L3712</f>
        <v>0</v>
      </c>
      <c r="M3711" s="131">
        <f t="shared" si="581"/>
        <v>34.5</v>
      </c>
      <c r="N3711" s="21">
        <f>N3712</f>
        <v>34.5</v>
      </c>
      <c r="O3711" s="21">
        <f>O3712</f>
        <v>0</v>
      </c>
      <c r="P3711" s="21">
        <f>P3712</f>
        <v>0</v>
      </c>
      <c r="Q3711" s="55">
        <f t="shared" si="582"/>
        <v>100</v>
      </c>
      <c r="R3711" s="55">
        <f t="shared" si="583"/>
        <v>100</v>
      </c>
      <c r="S3711" s="55" t="e">
        <f t="shared" si="584"/>
        <v>#DIV/0!</v>
      </c>
      <c r="T3711" s="55" t="e">
        <f t="shared" si="585"/>
        <v>#DIV/0!</v>
      </c>
      <c r="U3711" s="40"/>
    </row>
    <row r="3712" spans="1:21" ht="14.25" customHeight="1" x14ac:dyDescent="0.3">
      <c r="A3712" s="80"/>
      <c r="B3712" s="30" t="s">
        <v>61</v>
      </c>
      <c r="C3712" s="59" t="s">
        <v>7</v>
      </c>
      <c r="D3712" s="21">
        <f>D3713</f>
        <v>18</v>
      </c>
      <c r="E3712" s="131">
        <f t="shared" si="579"/>
        <v>38</v>
      </c>
      <c r="F3712" s="21">
        <f>F3713+F3714</f>
        <v>38</v>
      </c>
      <c r="G3712" s="21">
        <f>G3713+G3714</f>
        <v>0</v>
      </c>
      <c r="H3712" s="21">
        <f>H3713+H3714</f>
        <v>0</v>
      </c>
      <c r="I3712" s="131">
        <f t="shared" si="580"/>
        <v>34.5</v>
      </c>
      <c r="J3712" s="21">
        <f>J3713+J3714</f>
        <v>34.5</v>
      </c>
      <c r="K3712" s="21">
        <f>K3713+K3714</f>
        <v>0</v>
      </c>
      <c r="L3712" s="21">
        <f>L3713+L3714</f>
        <v>0</v>
      </c>
      <c r="M3712" s="131">
        <f t="shared" si="581"/>
        <v>34.5</v>
      </c>
      <c r="N3712" s="21">
        <f>N3713+N3714</f>
        <v>34.5</v>
      </c>
      <c r="O3712" s="21">
        <f>O3713+O3714</f>
        <v>0</v>
      </c>
      <c r="P3712" s="21">
        <f>P3713+P3714</f>
        <v>0</v>
      </c>
      <c r="Q3712" s="55">
        <f t="shared" si="582"/>
        <v>100</v>
      </c>
      <c r="R3712" s="55">
        <f t="shared" si="583"/>
        <v>100</v>
      </c>
      <c r="S3712" s="55" t="e">
        <f t="shared" si="584"/>
        <v>#DIV/0!</v>
      </c>
      <c r="T3712" s="55" t="e">
        <f t="shared" si="585"/>
        <v>#DIV/0!</v>
      </c>
      <c r="U3712" s="40"/>
    </row>
    <row r="3713" spans="1:21" ht="27.6" x14ac:dyDescent="0.3">
      <c r="A3713" s="80"/>
      <c r="B3713" s="30" t="s">
        <v>251</v>
      </c>
      <c r="C3713" s="60" t="s">
        <v>45</v>
      </c>
      <c r="D3713" s="21">
        <v>18</v>
      </c>
      <c r="E3713" s="131">
        <f t="shared" si="579"/>
        <v>18</v>
      </c>
      <c r="F3713" s="21">
        <v>18</v>
      </c>
      <c r="G3713" s="21"/>
      <c r="H3713" s="21"/>
      <c r="I3713" s="131">
        <f t="shared" si="580"/>
        <v>14.5</v>
      </c>
      <c r="J3713" s="21">
        <v>14.5</v>
      </c>
      <c r="K3713" s="21"/>
      <c r="L3713" s="21"/>
      <c r="M3713" s="131">
        <f t="shared" si="581"/>
        <v>14.5</v>
      </c>
      <c r="N3713" s="21">
        <v>14.5</v>
      </c>
      <c r="O3713" s="21"/>
      <c r="P3713" s="21"/>
      <c r="Q3713" s="55">
        <f t="shared" si="582"/>
        <v>100</v>
      </c>
      <c r="R3713" s="55">
        <f t="shared" si="583"/>
        <v>100</v>
      </c>
      <c r="S3713" s="55" t="e">
        <f t="shared" si="584"/>
        <v>#DIV/0!</v>
      </c>
      <c r="T3713" s="55" t="e">
        <f t="shared" si="585"/>
        <v>#DIV/0!</v>
      </c>
      <c r="U3713" s="40"/>
    </row>
    <row r="3714" spans="1:21" ht="13.8" x14ac:dyDescent="0.3">
      <c r="A3714" s="80"/>
      <c r="B3714" s="30"/>
      <c r="C3714" s="60" t="s">
        <v>46</v>
      </c>
      <c r="D3714" s="21"/>
      <c r="E3714" s="131">
        <f t="shared" si="579"/>
        <v>20</v>
      </c>
      <c r="F3714" s="21">
        <v>20</v>
      </c>
      <c r="G3714" s="21"/>
      <c r="H3714" s="21"/>
      <c r="I3714" s="131">
        <f t="shared" si="580"/>
        <v>20</v>
      </c>
      <c r="J3714" s="21">
        <v>20</v>
      </c>
      <c r="K3714" s="21"/>
      <c r="L3714" s="21"/>
      <c r="M3714" s="131">
        <f t="shared" si="581"/>
        <v>20</v>
      </c>
      <c r="N3714" s="21">
        <v>20</v>
      </c>
      <c r="O3714" s="21"/>
      <c r="P3714" s="21"/>
      <c r="Q3714" s="55"/>
      <c r="R3714" s="55"/>
      <c r="S3714" s="55"/>
      <c r="T3714" s="55"/>
      <c r="U3714" s="40"/>
    </row>
    <row r="3715" spans="1:21" ht="73.8" customHeight="1" x14ac:dyDescent="0.3">
      <c r="A3715" s="81" t="s">
        <v>784</v>
      </c>
      <c r="B3715" s="30"/>
      <c r="C3715" s="128" t="s">
        <v>1022</v>
      </c>
      <c r="D3715" s="21">
        <f>D3716</f>
        <v>15</v>
      </c>
      <c r="E3715" s="131">
        <f t="shared" si="579"/>
        <v>15</v>
      </c>
      <c r="F3715" s="21">
        <f>F3716</f>
        <v>15</v>
      </c>
      <c r="G3715" s="21">
        <f>G3716</f>
        <v>0</v>
      </c>
      <c r="H3715" s="21">
        <f>H3716</f>
        <v>0</v>
      </c>
      <c r="I3715" s="131">
        <f t="shared" si="580"/>
        <v>5</v>
      </c>
      <c r="J3715" s="21">
        <f>J3716</f>
        <v>5</v>
      </c>
      <c r="K3715" s="21">
        <f>K3716</f>
        <v>0</v>
      </c>
      <c r="L3715" s="21">
        <f>L3716</f>
        <v>0</v>
      </c>
      <c r="M3715" s="131">
        <f t="shared" si="581"/>
        <v>0.6</v>
      </c>
      <c r="N3715" s="21">
        <f>N3716</f>
        <v>0.6</v>
      </c>
      <c r="O3715" s="21">
        <f>O3716</f>
        <v>0</v>
      </c>
      <c r="P3715" s="21">
        <f>P3716</f>
        <v>0</v>
      </c>
      <c r="Q3715" s="55">
        <f t="shared" si="582"/>
        <v>12</v>
      </c>
      <c r="R3715" s="55">
        <f t="shared" si="583"/>
        <v>12</v>
      </c>
      <c r="S3715" s="55" t="e">
        <f t="shared" si="584"/>
        <v>#DIV/0!</v>
      </c>
      <c r="T3715" s="55" t="e">
        <f t="shared" si="585"/>
        <v>#DIV/0!</v>
      </c>
      <c r="U3715" s="40"/>
    </row>
    <row r="3716" spans="1:21" ht="14.25" customHeight="1" x14ac:dyDescent="0.3">
      <c r="A3716" s="80"/>
      <c r="B3716" s="30" t="s">
        <v>61</v>
      </c>
      <c r="C3716" s="59" t="s">
        <v>7</v>
      </c>
      <c r="D3716" s="21">
        <f>D3717</f>
        <v>15</v>
      </c>
      <c r="E3716" s="131">
        <f t="shared" si="579"/>
        <v>15</v>
      </c>
      <c r="F3716" s="21">
        <f>F3717+F3718</f>
        <v>15</v>
      </c>
      <c r="G3716" s="21">
        <f>G3717+G3718</f>
        <v>0</v>
      </c>
      <c r="H3716" s="21">
        <f>H3717+H3718</f>
        <v>0</v>
      </c>
      <c r="I3716" s="131">
        <f t="shared" si="580"/>
        <v>5</v>
      </c>
      <c r="J3716" s="21">
        <f>J3717+J3718</f>
        <v>5</v>
      </c>
      <c r="K3716" s="21">
        <f>K3717+K3718</f>
        <v>0</v>
      </c>
      <c r="L3716" s="21">
        <f>L3717+L3718</f>
        <v>0</v>
      </c>
      <c r="M3716" s="131">
        <f t="shared" si="581"/>
        <v>0.6</v>
      </c>
      <c r="N3716" s="21">
        <f>N3717+N3718</f>
        <v>0.6</v>
      </c>
      <c r="O3716" s="21">
        <f>O3717+O3718</f>
        <v>0</v>
      </c>
      <c r="P3716" s="21">
        <f>P3717+P3718</f>
        <v>0</v>
      </c>
      <c r="Q3716" s="55">
        <f t="shared" si="582"/>
        <v>12</v>
      </c>
      <c r="R3716" s="55">
        <f t="shared" si="583"/>
        <v>12</v>
      </c>
      <c r="S3716" s="55" t="e">
        <f t="shared" si="584"/>
        <v>#DIV/0!</v>
      </c>
      <c r="T3716" s="55" t="e">
        <f t="shared" si="585"/>
        <v>#DIV/0!</v>
      </c>
      <c r="U3716" s="40"/>
    </row>
    <row r="3717" spans="1:21" ht="14.25" customHeight="1" x14ac:dyDescent="0.3">
      <c r="A3717" s="80"/>
      <c r="B3717" s="30" t="s">
        <v>202</v>
      </c>
      <c r="C3717" s="60" t="s">
        <v>8</v>
      </c>
      <c r="D3717" s="21">
        <v>15</v>
      </c>
      <c r="E3717" s="131">
        <f t="shared" si="579"/>
        <v>15</v>
      </c>
      <c r="F3717" s="21">
        <v>15</v>
      </c>
      <c r="G3717" s="21"/>
      <c r="H3717" s="21"/>
      <c r="I3717" s="131">
        <f t="shared" si="580"/>
        <v>5</v>
      </c>
      <c r="J3717" s="21">
        <v>5</v>
      </c>
      <c r="K3717" s="21"/>
      <c r="L3717" s="21"/>
      <c r="M3717" s="131">
        <f t="shared" si="581"/>
        <v>0.6</v>
      </c>
      <c r="N3717" s="21">
        <v>0.6</v>
      </c>
      <c r="O3717" s="21"/>
      <c r="P3717" s="21"/>
      <c r="Q3717" s="55"/>
      <c r="R3717" s="55"/>
      <c r="S3717" s="55"/>
      <c r="T3717" s="55"/>
      <c r="U3717" s="40"/>
    </row>
    <row r="3718" spans="1:21" ht="14.25" customHeight="1" x14ac:dyDescent="0.3">
      <c r="A3718" s="80"/>
      <c r="B3718" s="30" t="s">
        <v>251</v>
      </c>
      <c r="C3718" s="60" t="s">
        <v>45</v>
      </c>
      <c r="D3718" s="21"/>
      <c r="E3718" s="131">
        <f t="shared" si="579"/>
        <v>0</v>
      </c>
      <c r="F3718" s="21"/>
      <c r="G3718" s="21"/>
      <c r="H3718" s="21"/>
      <c r="I3718" s="131">
        <f t="shared" si="580"/>
        <v>0</v>
      </c>
      <c r="J3718" s="21"/>
      <c r="K3718" s="21"/>
      <c r="L3718" s="21"/>
      <c r="M3718" s="131">
        <f t="shared" si="581"/>
        <v>0</v>
      </c>
      <c r="N3718" s="21"/>
      <c r="O3718" s="21"/>
      <c r="P3718" s="21"/>
      <c r="Q3718" s="55" t="e">
        <f t="shared" si="582"/>
        <v>#DIV/0!</v>
      </c>
      <c r="R3718" s="55" t="e">
        <f t="shared" si="583"/>
        <v>#DIV/0!</v>
      </c>
      <c r="S3718" s="55" t="e">
        <f t="shared" si="584"/>
        <v>#DIV/0!</v>
      </c>
      <c r="T3718" s="55" t="e">
        <f t="shared" si="585"/>
        <v>#DIV/0!</v>
      </c>
      <c r="U3718" s="40"/>
    </row>
    <row r="3719" spans="1:21" ht="44.25" customHeight="1" x14ac:dyDescent="0.3">
      <c r="A3719" s="81" t="s">
        <v>786</v>
      </c>
      <c r="B3719" s="30"/>
      <c r="C3719" s="177" t="s">
        <v>785</v>
      </c>
      <c r="D3719" s="91">
        <f>D3720</f>
        <v>40</v>
      </c>
      <c r="E3719" s="93">
        <f t="shared" si="579"/>
        <v>40</v>
      </c>
      <c r="F3719" s="91">
        <f>F3720</f>
        <v>40</v>
      </c>
      <c r="G3719" s="91">
        <f>G3720</f>
        <v>0</v>
      </c>
      <c r="H3719" s="91">
        <f>H3720</f>
        <v>0</v>
      </c>
      <c r="I3719" s="93">
        <f t="shared" si="580"/>
        <v>12.8</v>
      </c>
      <c r="J3719" s="91">
        <f>J3720</f>
        <v>12.8</v>
      </c>
      <c r="K3719" s="91">
        <f>K3720</f>
        <v>0</v>
      </c>
      <c r="L3719" s="91">
        <f>L3720</f>
        <v>0</v>
      </c>
      <c r="M3719" s="93">
        <f t="shared" si="581"/>
        <v>10.21119</v>
      </c>
      <c r="N3719" s="21">
        <f>N3720</f>
        <v>10.21119</v>
      </c>
      <c r="O3719" s="21">
        <f>O3720</f>
        <v>0</v>
      </c>
      <c r="P3719" s="21">
        <f>P3720</f>
        <v>0</v>
      </c>
      <c r="Q3719" s="55">
        <f t="shared" si="582"/>
        <v>79.77492187499999</v>
      </c>
      <c r="R3719" s="55">
        <f t="shared" si="583"/>
        <v>79.77492187499999</v>
      </c>
      <c r="S3719" s="55" t="e">
        <f t="shared" si="584"/>
        <v>#DIV/0!</v>
      </c>
      <c r="T3719" s="55" t="e">
        <f t="shared" si="585"/>
        <v>#DIV/0!</v>
      </c>
      <c r="U3719" s="40"/>
    </row>
    <row r="3720" spans="1:21" ht="14.25" customHeight="1" x14ac:dyDescent="0.3">
      <c r="A3720" s="80"/>
      <c r="B3720" s="30" t="s">
        <v>61</v>
      </c>
      <c r="C3720" s="59" t="s">
        <v>7</v>
      </c>
      <c r="D3720" s="21">
        <f>D3721+D3722</f>
        <v>40</v>
      </c>
      <c r="E3720" s="131">
        <f t="shared" si="579"/>
        <v>40</v>
      </c>
      <c r="F3720" s="21">
        <f>F3721+F3722</f>
        <v>40</v>
      </c>
      <c r="G3720" s="21">
        <f>G3721+G3722</f>
        <v>0</v>
      </c>
      <c r="H3720" s="21">
        <f>H3721+H3722</f>
        <v>0</v>
      </c>
      <c r="I3720" s="131">
        <f t="shared" si="580"/>
        <v>12.8</v>
      </c>
      <c r="J3720" s="21">
        <f>J3721+J3722</f>
        <v>12.8</v>
      </c>
      <c r="K3720" s="21">
        <f>K3721+K3722</f>
        <v>0</v>
      </c>
      <c r="L3720" s="21">
        <f>L3721+L3722</f>
        <v>0</v>
      </c>
      <c r="M3720" s="131">
        <f t="shared" si="581"/>
        <v>10.21119</v>
      </c>
      <c r="N3720" s="21">
        <f>N3721+N3722</f>
        <v>10.21119</v>
      </c>
      <c r="O3720" s="21">
        <f>O3721+O3722</f>
        <v>0</v>
      </c>
      <c r="P3720" s="21">
        <f>P3721+P3722</f>
        <v>0</v>
      </c>
      <c r="Q3720" s="55">
        <f t="shared" si="582"/>
        <v>79.77492187499999</v>
      </c>
      <c r="R3720" s="55">
        <f t="shared" si="583"/>
        <v>79.77492187499999</v>
      </c>
      <c r="S3720" s="55" t="e">
        <f t="shared" si="584"/>
        <v>#DIV/0!</v>
      </c>
      <c r="T3720" s="55" t="e">
        <f t="shared" si="585"/>
        <v>#DIV/0!</v>
      </c>
      <c r="U3720" s="40"/>
    </row>
    <row r="3721" spans="1:21" ht="14.25" customHeight="1" x14ac:dyDescent="0.3">
      <c r="A3721" s="80"/>
      <c r="B3721" s="30" t="s">
        <v>251</v>
      </c>
      <c r="C3721" s="60" t="s">
        <v>45</v>
      </c>
      <c r="D3721" s="21"/>
      <c r="E3721" s="131">
        <f t="shared" si="579"/>
        <v>0</v>
      </c>
      <c r="F3721" s="21"/>
      <c r="G3721" s="21"/>
      <c r="H3721" s="21"/>
      <c r="I3721" s="131">
        <f t="shared" si="580"/>
        <v>0</v>
      </c>
      <c r="J3721" s="21"/>
      <c r="K3721" s="21"/>
      <c r="L3721" s="21"/>
      <c r="M3721" s="131">
        <f t="shared" si="581"/>
        <v>0</v>
      </c>
      <c r="N3721" s="21"/>
      <c r="O3721" s="21"/>
      <c r="P3721" s="21"/>
      <c r="Q3721" s="55" t="e">
        <f t="shared" si="582"/>
        <v>#DIV/0!</v>
      </c>
      <c r="R3721" s="55" t="e">
        <f t="shared" si="583"/>
        <v>#DIV/0!</v>
      </c>
      <c r="S3721" s="55" t="e">
        <f t="shared" si="584"/>
        <v>#DIV/0!</v>
      </c>
      <c r="T3721" s="55" t="e">
        <f t="shared" si="585"/>
        <v>#DIV/0!</v>
      </c>
      <c r="U3721" s="40"/>
    </row>
    <row r="3722" spans="1:21" ht="14.25" customHeight="1" x14ac:dyDescent="0.3">
      <c r="A3722" s="80"/>
      <c r="B3722" s="30" t="s">
        <v>261</v>
      </c>
      <c r="C3722" s="60" t="s">
        <v>46</v>
      </c>
      <c r="D3722" s="21">
        <v>40</v>
      </c>
      <c r="E3722" s="131">
        <f t="shared" si="579"/>
        <v>40</v>
      </c>
      <c r="F3722" s="21">
        <v>40</v>
      </c>
      <c r="G3722" s="21"/>
      <c r="H3722" s="21"/>
      <c r="I3722" s="131">
        <f t="shared" si="580"/>
        <v>12.8</v>
      </c>
      <c r="J3722" s="21">
        <v>12.8</v>
      </c>
      <c r="K3722" s="21"/>
      <c r="L3722" s="21"/>
      <c r="M3722" s="131">
        <f t="shared" si="581"/>
        <v>10.21119</v>
      </c>
      <c r="N3722" s="21">
        <v>10.21119</v>
      </c>
      <c r="O3722" s="21"/>
      <c r="P3722" s="21"/>
      <c r="Q3722" s="55">
        <f t="shared" si="582"/>
        <v>79.77492187499999</v>
      </c>
      <c r="R3722" s="55">
        <f t="shared" si="583"/>
        <v>79.77492187499999</v>
      </c>
      <c r="S3722" s="55" t="e">
        <f t="shared" si="584"/>
        <v>#DIV/0!</v>
      </c>
      <c r="T3722" s="55" t="e">
        <f t="shared" si="585"/>
        <v>#DIV/0!</v>
      </c>
      <c r="U3722" s="40"/>
    </row>
    <row r="3723" spans="1:21" ht="30.75" customHeight="1" x14ac:dyDescent="0.3">
      <c r="A3723" s="81" t="s">
        <v>788</v>
      </c>
      <c r="B3723" s="30"/>
      <c r="C3723" s="177" t="s">
        <v>787</v>
      </c>
      <c r="D3723" s="91">
        <f>D3724+D3726</f>
        <v>304.60000000000002</v>
      </c>
      <c r="E3723" s="93">
        <f t="shared" si="579"/>
        <v>318.60000000000002</v>
      </c>
      <c r="F3723" s="91">
        <f>F3724+F3726</f>
        <v>318.60000000000002</v>
      </c>
      <c r="G3723" s="91">
        <f>G3724+G3726</f>
        <v>0</v>
      </c>
      <c r="H3723" s="91">
        <f>H3724+H3726</f>
        <v>0</v>
      </c>
      <c r="I3723" s="93">
        <f t="shared" si="580"/>
        <v>172.3</v>
      </c>
      <c r="J3723" s="91">
        <f>J3724+J3726</f>
        <v>172.3</v>
      </c>
      <c r="K3723" s="91">
        <f>K3724+K3726</f>
        <v>0</v>
      </c>
      <c r="L3723" s="91">
        <f>L3724+L3726</f>
        <v>0</v>
      </c>
      <c r="M3723" s="93">
        <f t="shared" si="581"/>
        <v>148.51886000000002</v>
      </c>
      <c r="N3723" s="91">
        <f>N3724+N3726</f>
        <v>148.51886000000002</v>
      </c>
      <c r="O3723" s="91">
        <f>O3724+O3726</f>
        <v>0</v>
      </c>
      <c r="P3723" s="91">
        <f>P3724+P3726</f>
        <v>0</v>
      </c>
      <c r="Q3723" s="55">
        <f t="shared" si="582"/>
        <v>86.197829367382468</v>
      </c>
      <c r="R3723" s="55">
        <f t="shared" si="583"/>
        <v>86.197829367382468</v>
      </c>
      <c r="S3723" s="55" t="e">
        <f t="shared" si="584"/>
        <v>#DIV/0!</v>
      </c>
      <c r="T3723" s="55" t="e">
        <f t="shared" si="585"/>
        <v>#DIV/0!</v>
      </c>
      <c r="U3723" s="40"/>
    </row>
    <row r="3724" spans="1:21" ht="14.25" customHeight="1" x14ac:dyDescent="0.3">
      <c r="A3724" s="80"/>
      <c r="B3724" s="30" t="s">
        <v>61</v>
      </c>
      <c r="C3724" s="86" t="s">
        <v>7</v>
      </c>
      <c r="D3724" s="21">
        <f>D3725</f>
        <v>304.60000000000002</v>
      </c>
      <c r="E3724" s="131">
        <f t="shared" si="579"/>
        <v>317.31200000000001</v>
      </c>
      <c r="F3724" s="21">
        <f>F3725</f>
        <v>317.31200000000001</v>
      </c>
      <c r="G3724" s="21">
        <f>G3725</f>
        <v>0</v>
      </c>
      <c r="H3724" s="21">
        <f>H3725</f>
        <v>0</v>
      </c>
      <c r="I3724" s="131">
        <f t="shared" si="580"/>
        <v>171.012</v>
      </c>
      <c r="J3724" s="21">
        <f>J3725</f>
        <v>171.012</v>
      </c>
      <c r="K3724" s="21">
        <f>K3725</f>
        <v>0</v>
      </c>
      <c r="L3724" s="21">
        <f>L3725</f>
        <v>0</v>
      </c>
      <c r="M3724" s="131">
        <f t="shared" si="581"/>
        <v>147.23086000000001</v>
      </c>
      <c r="N3724" s="21">
        <f>N3725</f>
        <v>147.23086000000001</v>
      </c>
      <c r="O3724" s="21">
        <f>O3725</f>
        <v>0</v>
      </c>
      <c r="P3724" s="21">
        <f>P3725</f>
        <v>0</v>
      </c>
      <c r="Q3724" s="55">
        <f t="shared" si="582"/>
        <v>86.093876453114405</v>
      </c>
      <c r="R3724" s="55">
        <f t="shared" si="583"/>
        <v>86.093876453114405</v>
      </c>
      <c r="S3724" s="55" t="e">
        <f t="shared" si="584"/>
        <v>#DIV/0!</v>
      </c>
      <c r="T3724" s="55" t="e">
        <f t="shared" si="585"/>
        <v>#DIV/0!</v>
      </c>
      <c r="U3724" s="40"/>
    </row>
    <row r="3725" spans="1:21" ht="14.25" customHeight="1" x14ac:dyDescent="0.3">
      <c r="A3725" s="80"/>
      <c r="B3725" s="30" t="s">
        <v>247</v>
      </c>
      <c r="C3725" s="60" t="s">
        <v>44</v>
      </c>
      <c r="D3725" s="21">
        <v>304.60000000000002</v>
      </c>
      <c r="E3725" s="131">
        <f t="shared" si="579"/>
        <v>317.31200000000001</v>
      </c>
      <c r="F3725" s="21">
        <v>317.31200000000001</v>
      </c>
      <c r="G3725" s="21"/>
      <c r="H3725" s="21"/>
      <c r="I3725" s="131">
        <f t="shared" si="580"/>
        <v>171.012</v>
      </c>
      <c r="J3725" s="21">
        <v>171.012</v>
      </c>
      <c r="K3725" s="21"/>
      <c r="L3725" s="21"/>
      <c r="M3725" s="131">
        <f t="shared" si="581"/>
        <v>147.23086000000001</v>
      </c>
      <c r="N3725" s="21">
        <v>147.23086000000001</v>
      </c>
      <c r="O3725" s="21"/>
      <c r="P3725" s="21"/>
      <c r="Q3725" s="55">
        <f t="shared" si="582"/>
        <v>86.093876453114405</v>
      </c>
      <c r="R3725" s="55">
        <f t="shared" si="583"/>
        <v>86.093876453114405</v>
      </c>
      <c r="S3725" s="55" t="e">
        <f t="shared" si="584"/>
        <v>#DIV/0!</v>
      </c>
      <c r="T3725" s="55" t="e">
        <f t="shared" si="585"/>
        <v>#DIV/0!</v>
      </c>
      <c r="U3725" s="40"/>
    </row>
    <row r="3726" spans="1:21" ht="26.25" customHeight="1" x14ac:dyDescent="0.3">
      <c r="A3726" s="80"/>
      <c r="B3726" s="30" t="s">
        <v>145</v>
      </c>
      <c r="C3726" s="36" t="s">
        <v>9</v>
      </c>
      <c r="D3726" s="21"/>
      <c r="E3726" s="131">
        <f t="shared" si="579"/>
        <v>1.288</v>
      </c>
      <c r="F3726" s="21">
        <v>1.288</v>
      </c>
      <c r="G3726" s="21"/>
      <c r="H3726" s="21"/>
      <c r="I3726" s="131">
        <f t="shared" si="580"/>
        <v>1.288</v>
      </c>
      <c r="J3726" s="21">
        <v>1.288</v>
      </c>
      <c r="K3726" s="21"/>
      <c r="L3726" s="21"/>
      <c r="M3726" s="131">
        <f t="shared" si="581"/>
        <v>1.288</v>
      </c>
      <c r="N3726" s="21">
        <v>1.288</v>
      </c>
      <c r="O3726" s="21"/>
      <c r="P3726" s="21"/>
      <c r="Q3726" s="55">
        <f t="shared" si="582"/>
        <v>100</v>
      </c>
      <c r="R3726" s="55">
        <f t="shared" si="583"/>
        <v>100</v>
      </c>
      <c r="S3726" s="55" t="e">
        <f t="shared" si="584"/>
        <v>#DIV/0!</v>
      </c>
      <c r="T3726" s="55" t="e">
        <f t="shared" si="585"/>
        <v>#DIV/0!</v>
      </c>
      <c r="U3726" s="40"/>
    </row>
    <row r="3727" spans="1:21" ht="36.75" customHeight="1" x14ac:dyDescent="0.3">
      <c r="A3727" s="81" t="s">
        <v>790</v>
      </c>
      <c r="B3727" s="30"/>
      <c r="C3727" s="177" t="s">
        <v>789</v>
      </c>
      <c r="D3727" s="91">
        <f>D3728</f>
        <v>10</v>
      </c>
      <c r="E3727" s="93">
        <f t="shared" si="579"/>
        <v>10</v>
      </c>
      <c r="F3727" s="91">
        <f>F3728</f>
        <v>10</v>
      </c>
      <c r="G3727" s="91">
        <f>G3728</f>
        <v>0</v>
      </c>
      <c r="H3727" s="91">
        <f>H3728</f>
        <v>0</v>
      </c>
      <c r="I3727" s="93">
        <f t="shared" si="580"/>
        <v>5</v>
      </c>
      <c r="J3727" s="91">
        <f>J3728</f>
        <v>5</v>
      </c>
      <c r="K3727" s="91">
        <f>K3728</f>
        <v>0</v>
      </c>
      <c r="L3727" s="91">
        <f>L3728</f>
        <v>0</v>
      </c>
      <c r="M3727" s="93">
        <f t="shared" si="581"/>
        <v>2.5</v>
      </c>
      <c r="N3727" s="91">
        <f>N3728</f>
        <v>2.5</v>
      </c>
      <c r="O3727" s="91">
        <f>O3728</f>
        <v>0</v>
      </c>
      <c r="P3727" s="91">
        <f>P3728</f>
        <v>0</v>
      </c>
      <c r="Q3727" s="55">
        <f t="shared" si="582"/>
        <v>50</v>
      </c>
      <c r="R3727" s="55">
        <f t="shared" si="583"/>
        <v>50</v>
      </c>
      <c r="S3727" s="55" t="e">
        <f t="shared" si="584"/>
        <v>#DIV/0!</v>
      </c>
      <c r="T3727" s="55" t="e">
        <f t="shared" si="585"/>
        <v>#DIV/0!</v>
      </c>
      <c r="U3727" s="40"/>
    </row>
    <row r="3728" spans="1:21" ht="14.25" customHeight="1" x14ac:dyDescent="0.3">
      <c r="A3728" s="80"/>
      <c r="B3728" s="30" t="s">
        <v>61</v>
      </c>
      <c r="C3728" s="59" t="s">
        <v>7</v>
      </c>
      <c r="D3728" s="21">
        <f>D3730</f>
        <v>10</v>
      </c>
      <c r="E3728" s="131">
        <f t="shared" si="579"/>
        <v>10</v>
      </c>
      <c r="F3728" s="21">
        <f>F3729+F3730</f>
        <v>10</v>
      </c>
      <c r="G3728" s="21">
        <f>G3729+G3730</f>
        <v>0</v>
      </c>
      <c r="H3728" s="21">
        <f>H3729+H3730</f>
        <v>0</v>
      </c>
      <c r="I3728" s="131">
        <f t="shared" si="580"/>
        <v>5</v>
      </c>
      <c r="J3728" s="21">
        <f>J3729+J3730</f>
        <v>5</v>
      </c>
      <c r="K3728" s="21">
        <f>K3729+K3730</f>
        <v>0</v>
      </c>
      <c r="L3728" s="21">
        <f>L3729+L3730</f>
        <v>0</v>
      </c>
      <c r="M3728" s="131">
        <f t="shared" si="581"/>
        <v>2.5</v>
      </c>
      <c r="N3728" s="21">
        <f>N3729+N3730</f>
        <v>2.5</v>
      </c>
      <c r="O3728" s="21">
        <f>O3729+O3730</f>
        <v>0</v>
      </c>
      <c r="P3728" s="21">
        <f>P3729+P3730</f>
        <v>0</v>
      </c>
      <c r="Q3728" s="55">
        <f t="shared" si="582"/>
        <v>50</v>
      </c>
      <c r="R3728" s="55">
        <f t="shared" si="583"/>
        <v>50</v>
      </c>
      <c r="S3728" s="55" t="e">
        <f t="shared" si="584"/>
        <v>#DIV/0!</v>
      </c>
      <c r="T3728" s="55" t="e">
        <f t="shared" si="585"/>
        <v>#DIV/0!</v>
      </c>
      <c r="U3728" s="40"/>
    </row>
    <row r="3729" spans="1:21" ht="14.25" customHeight="1" x14ac:dyDescent="0.3">
      <c r="A3729" s="80"/>
      <c r="B3729" s="30" t="s">
        <v>202</v>
      </c>
      <c r="C3729" s="60" t="s">
        <v>8</v>
      </c>
      <c r="D3729" s="21"/>
      <c r="E3729" s="131">
        <f t="shared" si="579"/>
        <v>0</v>
      </c>
      <c r="F3729" s="21"/>
      <c r="G3729" s="21"/>
      <c r="H3729" s="21"/>
      <c r="I3729" s="131">
        <f t="shared" si="580"/>
        <v>0</v>
      </c>
      <c r="J3729" s="21"/>
      <c r="K3729" s="21"/>
      <c r="L3729" s="21"/>
      <c r="M3729" s="131">
        <f t="shared" si="581"/>
        <v>0</v>
      </c>
      <c r="N3729" s="21"/>
      <c r="O3729" s="21"/>
      <c r="P3729" s="21"/>
      <c r="Q3729" s="55"/>
      <c r="R3729" s="55"/>
      <c r="S3729" s="55"/>
      <c r="T3729" s="55"/>
      <c r="U3729" s="40"/>
    </row>
    <row r="3730" spans="1:21" ht="14.25" customHeight="1" x14ac:dyDescent="0.3">
      <c r="A3730" s="80"/>
      <c r="B3730" s="30" t="s">
        <v>251</v>
      </c>
      <c r="C3730" s="60" t="s">
        <v>45</v>
      </c>
      <c r="D3730" s="21">
        <v>10</v>
      </c>
      <c r="E3730" s="131">
        <f t="shared" si="579"/>
        <v>10</v>
      </c>
      <c r="F3730" s="21">
        <v>10</v>
      </c>
      <c r="G3730" s="21"/>
      <c r="H3730" s="21"/>
      <c r="I3730" s="131">
        <f t="shared" si="580"/>
        <v>5</v>
      </c>
      <c r="J3730" s="21">
        <v>5</v>
      </c>
      <c r="K3730" s="21"/>
      <c r="L3730" s="21"/>
      <c r="M3730" s="131">
        <f t="shared" si="581"/>
        <v>2.5</v>
      </c>
      <c r="N3730" s="21">
        <v>2.5</v>
      </c>
      <c r="O3730" s="21"/>
      <c r="P3730" s="21"/>
      <c r="Q3730" s="55">
        <f t="shared" si="582"/>
        <v>50</v>
      </c>
      <c r="R3730" s="55">
        <f t="shared" si="583"/>
        <v>50</v>
      </c>
      <c r="S3730" s="55" t="e">
        <f t="shared" si="584"/>
        <v>#DIV/0!</v>
      </c>
      <c r="T3730" s="55" t="e">
        <f t="shared" si="585"/>
        <v>#DIV/0!</v>
      </c>
      <c r="U3730" s="40"/>
    </row>
    <row r="3731" spans="1:21" ht="27.75" customHeight="1" x14ac:dyDescent="0.3">
      <c r="A3731" s="81" t="s">
        <v>791</v>
      </c>
      <c r="B3731" s="30"/>
      <c r="C3731" s="177" t="s">
        <v>792</v>
      </c>
      <c r="D3731" s="91">
        <f>D3732</f>
        <v>15.8</v>
      </c>
      <c r="E3731" s="93">
        <f t="shared" si="579"/>
        <v>21.202999999999999</v>
      </c>
      <c r="F3731" s="91">
        <f t="shared" ref="F3731:H3732" si="601">F3732</f>
        <v>21.202999999999999</v>
      </c>
      <c r="G3731" s="91">
        <f t="shared" si="601"/>
        <v>0</v>
      </c>
      <c r="H3731" s="91">
        <f t="shared" si="601"/>
        <v>0</v>
      </c>
      <c r="I3731" s="93">
        <f t="shared" si="580"/>
        <v>10.7</v>
      </c>
      <c r="J3731" s="91">
        <f t="shared" ref="J3731:L3732" si="602">J3732</f>
        <v>10.7</v>
      </c>
      <c r="K3731" s="91">
        <f t="shared" si="602"/>
        <v>0</v>
      </c>
      <c r="L3731" s="91">
        <f t="shared" si="602"/>
        <v>0</v>
      </c>
      <c r="M3731" s="93">
        <f t="shared" si="581"/>
        <v>10.10378</v>
      </c>
      <c r="N3731" s="91">
        <f t="shared" ref="N3731:P3732" si="603">N3732</f>
        <v>10.10378</v>
      </c>
      <c r="O3731" s="91">
        <f t="shared" si="603"/>
        <v>0</v>
      </c>
      <c r="P3731" s="91">
        <f t="shared" si="603"/>
        <v>0</v>
      </c>
      <c r="Q3731" s="55">
        <f t="shared" si="582"/>
        <v>94.42785046728973</v>
      </c>
      <c r="R3731" s="55">
        <f t="shared" si="583"/>
        <v>94.42785046728973</v>
      </c>
      <c r="S3731" s="55" t="e">
        <f t="shared" si="584"/>
        <v>#DIV/0!</v>
      </c>
      <c r="T3731" s="55" t="e">
        <f t="shared" si="585"/>
        <v>#DIV/0!</v>
      </c>
      <c r="U3731" s="40"/>
    </row>
    <row r="3732" spans="1:21" ht="14.25" customHeight="1" x14ac:dyDescent="0.3">
      <c r="A3732" s="80"/>
      <c r="B3732" s="30" t="s">
        <v>61</v>
      </c>
      <c r="C3732" s="59" t="s">
        <v>7</v>
      </c>
      <c r="D3732" s="21">
        <f>D3733</f>
        <v>15.8</v>
      </c>
      <c r="E3732" s="131">
        <f t="shared" si="579"/>
        <v>21.202999999999999</v>
      </c>
      <c r="F3732" s="21">
        <f t="shared" si="601"/>
        <v>21.202999999999999</v>
      </c>
      <c r="G3732" s="21">
        <f t="shared" si="601"/>
        <v>0</v>
      </c>
      <c r="H3732" s="21">
        <f t="shared" si="601"/>
        <v>0</v>
      </c>
      <c r="I3732" s="131">
        <f t="shared" si="580"/>
        <v>10.7</v>
      </c>
      <c r="J3732" s="21">
        <f t="shared" si="602"/>
        <v>10.7</v>
      </c>
      <c r="K3732" s="21">
        <f t="shared" si="602"/>
        <v>0</v>
      </c>
      <c r="L3732" s="21">
        <f t="shared" si="602"/>
        <v>0</v>
      </c>
      <c r="M3732" s="131">
        <f t="shared" si="581"/>
        <v>10.10378</v>
      </c>
      <c r="N3732" s="21">
        <f t="shared" si="603"/>
        <v>10.10378</v>
      </c>
      <c r="O3732" s="21">
        <f t="shared" si="603"/>
        <v>0</v>
      </c>
      <c r="P3732" s="21">
        <f t="shared" si="603"/>
        <v>0</v>
      </c>
      <c r="Q3732" s="55">
        <f t="shared" si="582"/>
        <v>94.42785046728973</v>
      </c>
      <c r="R3732" s="55">
        <f t="shared" si="583"/>
        <v>94.42785046728973</v>
      </c>
      <c r="S3732" s="55" t="e">
        <f t="shared" si="584"/>
        <v>#DIV/0!</v>
      </c>
      <c r="T3732" s="55" t="e">
        <f t="shared" si="585"/>
        <v>#DIV/0!</v>
      </c>
      <c r="U3732" s="40"/>
    </row>
    <row r="3733" spans="1:21" ht="14.25" customHeight="1" x14ac:dyDescent="0.3">
      <c r="A3733" s="80"/>
      <c r="B3733" s="30" t="s">
        <v>247</v>
      </c>
      <c r="C3733" s="60" t="s">
        <v>44</v>
      </c>
      <c r="D3733" s="21">
        <v>15.8</v>
      </c>
      <c r="E3733" s="131">
        <f t="shared" si="579"/>
        <v>21.202999999999999</v>
      </c>
      <c r="F3733" s="21">
        <v>21.202999999999999</v>
      </c>
      <c r="G3733" s="21"/>
      <c r="H3733" s="21"/>
      <c r="I3733" s="131">
        <f t="shared" si="580"/>
        <v>10.7</v>
      </c>
      <c r="J3733" s="21">
        <v>10.7</v>
      </c>
      <c r="K3733" s="21"/>
      <c r="L3733" s="21"/>
      <c r="M3733" s="131">
        <f t="shared" si="581"/>
        <v>10.10378</v>
      </c>
      <c r="N3733" s="21">
        <v>10.10378</v>
      </c>
      <c r="O3733" s="21"/>
      <c r="P3733" s="21"/>
      <c r="Q3733" s="55">
        <f t="shared" si="582"/>
        <v>94.42785046728973</v>
      </c>
      <c r="R3733" s="55">
        <f t="shared" si="583"/>
        <v>94.42785046728973</v>
      </c>
      <c r="S3733" s="55" t="e">
        <f t="shared" si="584"/>
        <v>#DIV/0!</v>
      </c>
      <c r="T3733" s="55" t="e">
        <f t="shared" si="585"/>
        <v>#DIV/0!</v>
      </c>
      <c r="U3733" s="40"/>
    </row>
    <row r="3734" spans="1:21" ht="26.25" customHeight="1" x14ac:dyDescent="0.3">
      <c r="A3734" s="81" t="s">
        <v>794</v>
      </c>
      <c r="B3734" s="30"/>
      <c r="C3734" s="177" t="s">
        <v>793</v>
      </c>
      <c r="D3734" s="91">
        <f>D3735</f>
        <v>18</v>
      </c>
      <c r="E3734" s="93">
        <f t="shared" si="579"/>
        <v>18</v>
      </c>
      <c r="F3734" s="91">
        <f t="shared" ref="F3734:H3735" si="604">F3735</f>
        <v>18</v>
      </c>
      <c r="G3734" s="91">
        <f t="shared" si="604"/>
        <v>0</v>
      </c>
      <c r="H3734" s="91">
        <f t="shared" si="604"/>
        <v>0</v>
      </c>
      <c r="I3734" s="93">
        <f t="shared" si="580"/>
        <v>10.5</v>
      </c>
      <c r="J3734" s="91">
        <f t="shared" ref="J3734:L3735" si="605">J3735</f>
        <v>10.5</v>
      </c>
      <c r="K3734" s="91">
        <f t="shared" si="605"/>
        <v>0</v>
      </c>
      <c r="L3734" s="91">
        <f t="shared" si="605"/>
        <v>0</v>
      </c>
      <c r="M3734" s="93">
        <f t="shared" si="581"/>
        <v>7</v>
      </c>
      <c r="N3734" s="91">
        <f t="shared" ref="N3734:P3735" si="606">N3735</f>
        <v>7</v>
      </c>
      <c r="O3734" s="91">
        <f t="shared" si="606"/>
        <v>0</v>
      </c>
      <c r="P3734" s="91">
        <f t="shared" si="606"/>
        <v>0</v>
      </c>
      <c r="Q3734" s="55">
        <f t="shared" si="582"/>
        <v>66.666666666666657</v>
      </c>
      <c r="R3734" s="55">
        <f t="shared" si="583"/>
        <v>66.666666666666657</v>
      </c>
      <c r="S3734" s="55" t="e">
        <f t="shared" si="584"/>
        <v>#DIV/0!</v>
      </c>
      <c r="T3734" s="55" t="e">
        <f t="shared" si="585"/>
        <v>#DIV/0!</v>
      </c>
      <c r="U3734" s="40"/>
    </row>
    <row r="3735" spans="1:21" ht="14.25" customHeight="1" x14ac:dyDescent="0.3">
      <c r="A3735" s="80"/>
      <c r="B3735" s="30" t="s">
        <v>61</v>
      </c>
      <c r="C3735" s="59" t="s">
        <v>7</v>
      </c>
      <c r="D3735" s="21">
        <f>D3736</f>
        <v>18</v>
      </c>
      <c r="E3735" s="131">
        <f t="shared" si="579"/>
        <v>18</v>
      </c>
      <c r="F3735" s="21">
        <f t="shared" si="604"/>
        <v>18</v>
      </c>
      <c r="G3735" s="21">
        <f t="shared" si="604"/>
        <v>0</v>
      </c>
      <c r="H3735" s="21">
        <f t="shared" si="604"/>
        <v>0</v>
      </c>
      <c r="I3735" s="131">
        <f t="shared" si="580"/>
        <v>10.5</v>
      </c>
      <c r="J3735" s="21">
        <f t="shared" si="605"/>
        <v>10.5</v>
      </c>
      <c r="K3735" s="21">
        <f t="shared" si="605"/>
        <v>0</v>
      </c>
      <c r="L3735" s="21">
        <f t="shared" si="605"/>
        <v>0</v>
      </c>
      <c r="M3735" s="131">
        <f t="shared" si="581"/>
        <v>7</v>
      </c>
      <c r="N3735" s="21">
        <f t="shared" si="606"/>
        <v>7</v>
      </c>
      <c r="O3735" s="21">
        <f t="shared" si="606"/>
        <v>0</v>
      </c>
      <c r="P3735" s="21">
        <f t="shared" si="606"/>
        <v>0</v>
      </c>
      <c r="Q3735" s="55">
        <f t="shared" si="582"/>
        <v>66.666666666666657</v>
      </c>
      <c r="R3735" s="55">
        <f t="shared" si="583"/>
        <v>66.666666666666657</v>
      </c>
      <c r="S3735" s="55" t="e">
        <f t="shared" si="584"/>
        <v>#DIV/0!</v>
      </c>
      <c r="T3735" s="55" t="e">
        <f t="shared" si="585"/>
        <v>#DIV/0!</v>
      </c>
      <c r="U3735" s="40"/>
    </row>
    <row r="3736" spans="1:21" ht="14.25" customHeight="1" x14ac:dyDescent="0.3">
      <c r="A3736" s="80"/>
      <c r="B3736" s="30" t="s">
        <v>261</v>
      </c>
      <c r="C3736" s="60" t="s">
        <v>46</v>
      </c>
      <c r="D3736" s="21">
        <v>18</v>
      </c>
      <c r="E3736" s="131">
        <f t="shared" si="579"/>
        <v>18</v>
      </c>
      <c r="F3736" s="21">
        <v>18</v>
      </c>
      <c r="G3736" s="21"/>
      <c r="H3736" s="21"/>
      <c r="I3736" s="131">
        <f t="shared" si="580"/>
        <v>10.5</v>
      </c>
      <c r="J3736" s="21">
        <v>10.5</v>
      </c>
      <c r="K3736" s="21"/>
      <c r="L3736" s="21"/>
      <c r="M3736" s="131">
        <f t="shared" si="581"/>
        <v>7</v>
      </c>
      <c r="N3736" s="21">
        <v>7</v>
      </c>
      <c r="O3736" s="21"/>
      <c r="P3736" s="21"/>
      <c r="Q3736" s="55">
        <f t="shared" si="582"/>
        <v>66.666666666666657</v>
      </c>
      <c r="R3736" s="55">
        <f t="shared" si="583"/>
        <v>66.666666666666657</v>
      </c>
      <c r="S3736" s="55" t="e">
        <f t="shared" si="584"/>
        <v>#DIV/0!</v>
      </c>
      <c r="T3736" s="55" t="e">
        <f t="shared" si="585"/>
        <v>#DIV/0!</v>
      </c>
      <c r="U3736" s="40"/>
    </row>
    <row r="3737" spans="1:21" ht="34.5" customHeight="1" x14ac:dyDescent="0.3">
      <c r="A3737" s="81" t="s">
        <v>795</v>
      </c>
      <c r="B3737" s="30"/>
      <c r="C3737" s="177" t="s">
        <v>582</v>
      </c>
      <c r="D3737" s="91">
        <f>D3738</f>
        <v>1.8</v>
      </c>
      <c r="E3737" s="93">
        <f t="shared" si="579"/>
        <v>1.8</v>
      </c>
      <c r="F3737" s="91">
        <f t="shared" ref="F3737:H3738" si="607">F3738</f>
        <v>1.8</v>
      </c>
      <c r="G3737" s="91">
        <f t="shared" si="607"/>
        <v>0</v>
      </c>
      <c r="H3737" s="91">
        <f t="shared" si="607"/>
        <v>0</v>
      </c>
      <c r="I3737" s="93">
        <f t="shared" si="580"/>
        <v>0.9</v>
      </c>
      <c r="J3737" s="91">
        <f t="shared" ref="J3737:L3738" si="608">J3738</f>
        <v>0.9</v>
      </c>
      <c r="K3737" s="91">
        <f t="shared" si="608"/>
        <v>0</v>
      </c>
      <c r="L3737" s="91">
        <f t="shared" si="608"/>
        <v>0</v>
      </c>
      <c r="M3737" s="93">
        <f t="shared" si="581"/>
        <v>0.9</v>
      </c>
      <c r="N3737" s="91">
        <f t="shared" ref="N3737:P3738" si="609">N3738</f>
        <v>0.9</v>
      </c>
      <c r="O3737" s="91">
        <f t="shared" si="609"/>
        <v>0</v>
      </c>
      <c r="P3737" s="91">
        <f t="shared" si="609"/>
        <v>0</v>
      </c>
      <c r="Q3737" s="55">
        <f t="shared" si="582"/>
        <v>100</v>
      </c>
      <c r="R3737" s="55">
        <f t="shared" si="583"/>
        <v>100</v>
      </c>
      <c r="S3737" s="55" t="e">
        <f t="shared" si="584"/>
        <v>#DIV/0!</v>
      </c>
      <c r="T3737" s="55" t="e">
        <f t="shared" si="585"/>
        <v>#DIV/0!</v>
      </c>
      <c r="U3737" s="40"/>
    </row>
    <row r="3738" spans="1:21" ht="14.25" customHeight="1" x14ac:dyDescent="0.3">
      <c r="A3738" s="80"/>
      <c r="B3738" s="30" t="s">
        <v>61</v>
      </c>
      <c r="C3738" s="59" t="s">
        <v>7</v>
      </c>
      <c r="D3738" s="21">
        <f>D3739</f>
        <v>1.8</v>
      </c>
      <c r="E3738" s="131">
        <f t="shared" si="579"/>
        <v>1.8</v>
      </c>
      <c r="F3738" s="21">
        <f t="shared" si="607"/>
        <v>1.8</v>
      </c>
      <c r="G3738" s="21">
        <f t="shared" si="607"/>
        <v>0</v>
      </c>
      <c r="H3738" s="21">
        <f t="shared" si="607"/>
        <v>0</v>
      </c>
      <c r="I3738" s="131">
        <f t="shared" si="580"/>
        <v>0.9</v>
      </c>
      <c r="J3738" s="21">
        <f t="shared" si="608"/>
        <v>0.9</v>
      </c>
      <c r="K3738" s="21">
        <f t="shared" si="608"/>
        <v>0</v>
      </c>
      <c r="L3738" s="21">
        <f t="shared" si="608"/>
        <v>0</v>
      </c>
      <c r="M3738" s="131">
        <f t="shared" si="581"/>
        <v>0.9</v>
      </c>
      <c r="N3738" s="21">
        <f t="shared" si="609"/>
        <v>0.9</v>
      </c>
      <c r="O3738" s="21">
        <f t="shared" si="609"/>
        <v>0</v>
      </c>
      <c r="P3738" s="21">
        <f t="shared" si="609"/>
        <v>0</v>
      </c>
      <c r="Q3738" s="55">
        <f t="shared" si="582"/>
        <v>100</v>
      </c>
      <c r="R3738" s="55">
        <f t="shared" si="583"/>
        <v>100</v>
      </c>
      <c r="S3738" s="55" t="e">
        <f t="shared" si="584"/>
        <v>#DIV/0!</v>
      </c>
      <c r="T3738" s="55" t="e">
        <f t="shared" si="585"/>
        <v>#DIV/0!</v>
      </c>
      <c r="U3738" s="40"/>
    </row>
    <row r="3739" spans="1:21" ht="14.25" customHeight="1" x14ac:dyDescent="0.3">
      <c r="A3739" s="80"/>
      <c r="B3739" s="30" t="s">
        <v>261</v>
      </c>
      <c r="C3739" s="60" t="s">
        <v>46</v>
      </c>
      <c r="D3739" s="21">
        <v>1.8</v>
      </c>
      <c r="E3739" s="131">
        <f t="shared" si="579"/>
        <v>1.8</v>
      </c>
      <c r="F3739" s="21">
        <v>1.8</v>
      </c>
      <c r="G3739" s="21"/>
      <c r="H3739" s="21"/>
      <c r="I3739" s="131">
        <f t="shared" si="580"/>
        <v>0.9</v>
      </c>
      <c r="J3739" s="21">
        <v>0.9</v>
      </c>
      <c r="K3739" s="21"/>
      <c r="L3739" s="21"/>
      <c r="M3739" s="131">
        <f t="shared" si="581"/>
        <v>0.9</v>
      </c>
      <c r="N3739" s="21">
        <v>0.9</v>
      </c>
      <c r="O3739" s="21"/>
      <c r="P3739" s="21"/>
      <c r="Q3739" s="55">
        <f t="shared" si="582"/>
        <v>100</v>
      </c>
      <c r="R3739" s="55">
        <f t="shared" si="583"/>
        <v>100</v>
      </c>
      <c r="S3739" s="55" t="e">
        <f t="shared" si="584"/>
        <v>#DIV/0!</v>
      </c>
      <c r="T3739" s="55" t="e">
        <f t="shared" si="585"/>
        <v>#DIV/0!</v>
      </c>
      <c r="U3739" s="40"/>
    </row>
    <row r="3740" spans="1:21" ht="14.25" customHeight="1" x14ac:dyDescent="0.3">
      <c r="A3740" s="80"/>
      <c r="B3740" s="30"/>
      <c r="C3740" s="39"/>
      <c r="D3740" s="21"/>
      <c r="E3740" s="21"/>
      <c r="F3740" s="21"/>
      <c r="G3740" s="21"/>
      <c r="H3740" s="21"/>
      <c r="I3740" s="21"/>
      <c r="J3740" s="21"/>
      <c r="K3740" s="21"/>
      <c r="L3740" s="21"/>
      <c r="M3740" s="21"/>
      <c r="N3740" s="21"/>
      <c r="O3740" s="21"/>
      <c r="P3740" s="21"/>
      <c r="Q3740" s="55" t="e">
        <f t="shared" si="582"/>
        <v>#DIV/0!</v>
      </c>
      <c r="R3740" s="55" t="e">
        <f t="shared" si="583"/>
        <v>#DIV/0!</v>
      </c>
      <c r="S3740" s="55" t="e">
        <f t="shared" si="584"/>
        <v>#DIV/0!</v>
      </c>
      <c r="T3740" s="55" t="e">
        <f t="shared" si="585"/>
        <v>#DIV/0!</v>
      </c>
      <c r="U3740" s="40"/>
    </row>
    <row r="3741" spans="1:21" ht="14.25" customHeight="1" x14ac:dyDescent="0.3">
      <c r="A3741" s="88"/>
      <c r="B3741" s="29"/>
      <c r="C3741" s="89"/>
      <c r="D3741" s="90"/>
      <c r="E3741" s="90"/>
      <c r="F3741" s="90"/>
      <c r="G3741" s="90"/>
      <c r="H3741" s="90"/>
      <c r="I3741" s="90"/>
      <c r="J3741" s="90"/>
      <c r="K3741" s="90"/>
      <c r="L3741" s="90"/>
      <c r="M3741" s="90"/>
      <c r="N3741" s="90"/>
      <c r="O3741" s="90"/>
      <c r="P3741" s="90"/>
      <c r="Q3741" s="152"/>
      <c r="R3741" s="152"/>
      <c r="S3741" s="61"/>
      <c r="T3741" s="40"/>
      <c r="U3741" s="40"/>
    </row>
    <row r="3742" spans="1:21" ht="39" customHeight="1" x14ac:dyDescent="0.3">
      <c r="C3742" s="696" t="s">
        <v>969</v>
      </c>
      <c r="D3742" s="696"/>
      <c r="E3742" s="696"/>
      <c r="F3742" s="696"/>
      <c r="G3742" s="696"/>
      <c r="H3742" s="696"/>
      <c r="I3742" s="696"/>
      <c r="J3742" s="696"/>
      <c r="K3742" s="696"/>
      <c r="L3742" s="696"/>
      <c r="M3742" s="696"/>
      <c r="N3742" s="696"/>
      <c r="O3742" s="696"/>
      <c r="P3742" s="696"/>
      <c r="Q3742" s="696"/>
      <c r="R3742" s="696"/>
      <c r="S3742" s="154"/>
    </row>
    <row r="3743" spans="1:21" ht="30.75" customHeight="1" x14ac:dyDescent="0.3">
      <c r="C3743" s="695"/>
      <c r="D3743" s="695"/>
      <c r="E3743" s="695"/>
      <c r="F3743" s="695"/>
      <c r="G3743" s="695"/>
      <c r="H3743" s="695"/>
      <c r="I3743" s="695"/>
      <c r="J3743" s="695"/>
      <c r="K3743" s="695"/>
      <c r="L3743" s="695"/>
      <c r="M3743" s="695"/>
      <c r="N3743" s="695"/>
      <c r="O3743" s="630"/>
      <c r="P3743" s="630"/>
      <c r="S3743" s="154"/>
    </row>
    <row r="3744" spans="1:21" ht="42" customHeight="1" x14ac:dyDescent="0.3">
      <c r="C3744" s="695"/>
      <c r="D3744" s="695"/>
      <c r="E3744" s="695"/>
      <c r="F3744" s="695"/>
      <c r="G3744" s="695"/>
      <c r="H3744" s="695"/>
      <c r="I3744" s="695"/>
      <c r="J3744" s="695"/>
      <c r="K3744" s="695"/>
      <c r="L3744" s="695"/>
      <c r="M3744" s="695"/>
      <c r="N3744" s="695"/>
      <c r="O3744" s="695"/>
      <c r="P3744" s="695"/>
      <c r="Q3744" s="695"/>
      <c r="R3744" s="695"/>
      <c r="S3744" s="156"/>
    </row>
    <row r="3745" ht="13.8" x14ac:dyDescent="0.3"/>
    <row r="3746" ht="13.8" x14ac:dyDescent="0.3"/>
    <row r="3747" ht="13.8" x14ac:dyDescent="0.3"/>
    <row r="3748" ht="13.8" x14ac:dyDescent="0.3"/>
    <row r="3749" ht="13.8" x14ac:dyDescent="0.3"/>
  </sheetData>
  <autoFilter ref="A6:T14">
    <filterColumn colId="14" hiddenButton="1" showButton="0"/>
    <filterColumn colId="15" showButton="0"/>
    <filterColumn colId="18" showButton="0"/>
  </autoFilter>
  <mergeCells count="19">
    <mergeCell ref="A4:T4"/>
    <mergeCell ref="B7:B8"/>
    <mergeCell ref="N6:T6"/>
    <mergeCell ref="C7:C8"/>
    <mergeCell ref="C3744:R3744"/>
    <mergeCell ref="C3742:R3742"/>
    <mergeCell ref="T7:T8"/>
    <mergeCell ref="E7:H7"/>
    <mergeCell ref="C3743:N3743"/>
    <mergeCell ref="K1:P2"/>
    <mergeCell ref="A3:T3"/>
    <mergeCell ref="U7:U8"/>
    <mergeCell ref="Q7:Q8"/>
    <mergeCell ref="M7:P7"/>
    <mergeCell ref="D7:D8"/>
    <mergeCell ref="A7:A8"/>
    <mergeCell ref="S7:S8"/>
    <mergeCell ref="I7:L7"/>
    <mergeCell ref="R7:R8"/>
  </mergeCells>
  <phoneticPr fontId="0" type="noConversion"/>
  <pageMargins left="0" right="0" top="0" bottom="0" header="0" footer="0"/>
  <pageSetup paperSize="9"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topLeftCell="A132" workbookViewId="0">
      <selection activeCell="G12" sqref="G12"/>
    </sheetView>
  </sheetViews>
  <sheetFormatPr defaultColWidth="9.109375" defaultRowHeight="13.8" x14ac:dyDescent="0.3"/>
  <cols>
    <col min="1" max="1" width="9.109375" style="18"/>
    <col min="2" max="2" width="31.44140625" style="18" customWidth="1"/>
    <col min="3" max="3" width="11.109375" style="18" customWidth="1"/>
    <col min="4" max="4" width="9.6640625" style="18" customWidth="1"/>
    <col min="5" max="5" width="9.44140625" style="18" customWidth="1"/>
    <col min="6" max="6" width="9.109375" style="18"/>
    <col min="7" max="7" width="9.44140625" style="18" customWidth="1"/>
    <col min="8" max="8" width="9.109375" style="18"/>
    <col min="9" max="9" width="9.109375" style="18" customWidth="1"/>
    <col min="10" max="11" width="9.109375" style="18"/>
    <col min="12" max="12" width="17.33203125" style="18" bestFit="1" customWidth="1"/>
    <col min="13" max="16384" width="9.109375" style="18"/>
  </cols>
  <sheetData>
    <row r="1" spans="1:11" x14ac:dyDescent="0.3">
      <c r="K1" s="18" t="s">
        <v>63</v>
      </c>
    </row>
    <row r="2" spans="1:11" ht="21" customHeight="1" x14ac:dyDescent="0.3">
      <c r="F2" s="672" t="s">
        <v>2354</v>
      </c>
      <c r="G2" s="672"/>
      <c r="H2" s="672"/>
      <c r="I2" s="672"/>
      <c r="J2" s="672"/>
    </row>
    <row r="3" spans="1:11" ht="20.25" customHeight="1" x14ac:dyDescent="0.3">
      <c r="F3" s="672"/>
      <c r="G3" s="672"/>
      <c r="H3" s="672"/>
      <c r="I3" s="672"/>
      <c r="J3" s="672"/>
    </row>
    <row r="4" spans="1:11" ht="21.75" customHeight="1" x14ac:dyDescent="0.3">
      <c r="F4" s="672"/>
      <c r="G4" s="672"/>
      <c r="H4" s="672"/>
      <c r="I4" s="672"/>
      <c r="J4" s="672"/>
    </row>
    <row r="5" spans="1:11" x14ac:dyDescent="0.3">
      <c r="A5" s="164"/>
      <c r="H5" s="18" t="s">
        <v>64</v>
      </c>
    </row>
    <row r="6" spans="1:11" x14ac:dyDescent="0.3">
      <c r="A6" s="674" t="s">
        <v>314</v>
      </c>
      <c r="B6" s="674"/>
      <c r="C6" s="674"/>
      <c r="D6" s="674"/>
      <c r="E6" s="674"/>
      <c r="F6" s="674"/>
      <c r="G6" s="674"/>
      <c r="H6" s="674"/>
      <c r="I6" s="674"/>
      <c r="J6" s="674"/>
    </row>
    <row r="7" spans="1:11" ht="33.75" customHeight="1" x14ac:dyDescent="0.3">
      <c r="A7" s="697" t="s">
        <v>2355</v>
      </c>
      <c r="B7" s="697"/>
      <c r="C7" s="697"/>
      <c r="D7" s="697"/>
      <c r="E7" s="697"/>
      <c r="F7" s="697"/>
      <c r="G7" s="697"/>
      <c r="H7" s="697"/>
      <c r="I7" s="697"/>
      <c r="J7" s="697"/>
    </row>
    <row r="8" spans="1:11" x14ac:dyDescent="0.3">
      <c r="A8" s="165"/>
      <c r="B8" s="165"/>
      <c r="C8" s="165"/>
      <c r="D8" s="165"/>
      <c r="E8" s="165"/>
      <c r="F8" s="165"/>
      <c r="G8" s="165"/>
      <c r="H8" s="678" t="s">
        <v>315</v>
      </c>
      <c r="I8" s="678"/>
      <c r="J8" s="678"/>
    </row>
    <row r="9" spans="1:11" x14ac:dyDescent="0.3">
      <c r="A9" s="698" t="s">
        <v>74</v>
      </c>
      <c r="B9" s="698" t="s">
        <v>316</v>
      </c>
      <c r="C9" s="700" t="s">
        <v>75</v>
      </c>
      <c r="D9" s="704" t="s">
        <v>70</v>
      </c>
      <c r="E9" s="700" t="s">
        <v>2336</v>
      </c>
      <c r="F9" s="700" t="s">
        <v>2337</v>
      </c>
      <c r="G9" s="704" t="s">
        <v>76</v>
      </c>
      <c r="H9" s="702" t="s">
        <v>77</v>
      </c>
      <c r="I9" s="702" t="s">
        <v>2356</v>
      </c>
      <c r="J9" s="698" t="s">
        <v>318</v>
      </c>
    </row>
    <row r="10" spans="1:11" ht="140.25" customHeight="1" thickBot="1" x14ac:dyDescent="0.35">
      <c r="A10" s="699"/>
      <c r="B10" s="699"/>
      <c r="C10" s="701"/>
      <c r="D10" s="705"/>
      <c r="E10" s="701"/>
      <c r="F10" s="701"/>
      <c r="G10" s="705"/>
      <c r="H10" s="703"/>
      <c r="I10" s="703"/>
      <c r="J10" s="699"/>
    </row>
    <row r="11" spans="1:11" ht="14.4" thickBot="1" x14ac:dyDescent="0.35">
      <c r="A11" s="166">
        <v>1</v>
      </c>
      <c r="B11" s="166">
        <v>2</v>
      </c>
      <c r="C11" s="166">
        <v>3</v>
      </c>
      <c r="D11" s="166">
        <v>4</v>
      </c>
      <c r="E11" s="166">
        <v>5</v>
      </c>
      <c r="F11" s="166">
        <v>6</v>
      </c>
      <c r="G11" s="166">
        <v>7</v>
      </c>
      <c r="H11" s="166">
        <v>8</v>
      </c>
      <c r="I11" s="166"/>
      <c r="J11" s="166">
        <v>9</v>
      </c>
    </row>
    <row r="12" spans="1:11" ht="27.6" x14ac:dyDescent="0.3">
      <c r="A12" s="167">
        <v>701</v>
      </c>
      <c r="B12" s="62" t="s">
        <v>527</v>
      </c>
      <c r="C12" s="103">
        <f>C13+C26</f>
        <v>6136.4000000000005</v>
      </c>
      <c r="D12" s="104">
        <f>D13+D26</f>
        <v>6613.3204100000021</v>
      </c>
      <c r="E12" s="103">
        <f>E13+E26</f>
        <v>3466.4536600000001</v>
      </c>
      <c r="F12" s="103">
        <f>F13+F26</f>
        <v>2839.2622999999999</v>
      </c>
      <c r="G12" s="65">
        <f>F12/C12*100</f>
        <v>46.269185515937679</v>
      </c>
      <c r="H12" s="65">
        <f>F12/D12*100</f>
        <v>42.932477544967448</v>
      </c>
      <c r="I12" s="65">
        <f>F12/E12*100</f>
        <v>81.906829817537499</v>
      </c>
      <c r="J12" s="63"/>
      <c r="K12" s="19"/>
    </row>
    <row r="13" spans="1:11" ht="96.6" x14ac:dyDescent="0.3">
      <c r="A13" s="168">
        <v>7011</v>
      </c>
      <c r="B13" s="64" t="s">
        <v>695</v>
      </c>
      <c r="C13" s="21">
        <f>C14+C15</f>
        <v>6048.6</v>
      </c>
      <c r="D13" s="21">
        <f>D14+D15</f>
        <v>6525.5204100000019</v>
      </c>
      <c r="E13" s="21">
        <f>E14+E15</f>
        <v>3422.55366</v>
      </c>
      <c r="F13" s="21">
        <f>F14+F15</f>
        <v>2801.7873</v>
      </c>
      <c r="G13" s="65">
        <f t="shared" ref="G13:G76" si="0">F13/C13*100</f>
        <v>46.321252851899608</v>
      </c>
      <c r="H13" s="65">
        <f t="shared" ref="H13:H76" si="1">F13/D13*100</f>
        <v>42.935844560480028</v>
      </c>
      <c r="I13" s="65">
        <f t="shared" ref="I13:I76" si="2">F13/E13*100</f>
        <v>81.862479842025323</v>
      </c>
      <c r="J13" s="20"/>
    </row>
    <row r="14" spans="1:11" ht="55.2" x14ac:dyDescent="0.3">
      <c r="A14" s="169">
        <v>70111</v>
      </c>
      <c r="B14" s="64" t="s">
        <v>696</v>
      </c>
      <c r="C14" s="21">
        <f>ფორმა3!D186+ფორმა3!D269</f>
        <v>5524.6</v>
      </c>
      <c r="D14" s="105">
        <f>ფორმა3!E269+ფორმა3!E186</f>
        <v>6129.9183600000015</v>
      </c>
      <c r="E14" s="21">
        <f>ფორმა3!I186+ფორმა3!I269</f>
        <v>3319.9516100000001</v>
      </c>
      <c r="F14" s="21">
        <f>ფორმა3!M186+ფორმა3!M269</f>
        <v>2801.7873</v>
      </c>
      <c r="G14" s="65">
        <f t="shared" si="0"/>
        <v>50.714754009340034</v>
      </c>
      <c r="H14" s="65">
        <f t="shared" si="1"/>
        <v>45.706763703130285</v>
      </c>
      <c r="I14" s="65">
        <f t="shared" si="2"/>
        <v>84.392413779790004</v>
      </c>
      <c r="J14" s="20"/>
    </row>
    <row r="15" spans="1:11" ht="27.6" x14ac:dyDescent="0.3">
      <c r="A15" s="169">
        <v>70112</v>
      </c>
      <c r="B15" s="66" t="s">
        <v>533</v>
      </c>
      <c r="C15" s="21">
        <f>ფორმა3!D308</f>
        <v>524</v>
      </c>
      <c r="D15" s="105">
        <f>ფორმა3!E308</f>
        <v>395.60205000000002</v>
      </c>
      <c r="E15" s="21">
        <f>ფორმა3!I308</f>
        <v>102.60205000000001</v>
      </c>
      <c r="F15" s="21">
        <f>ფორმა3!M308</f>
        <v>0</v>
      </c>
      <c r="G15" s="65">
        <f t="shared" si="0"/>
        <v>0</v>
      </c>
      <c r="H15" s="65">
        <f t="shared" si="1"/>
        <v>0</v>
      </c>
      <c r="I15" s="65">
        <f t="shared" si="2"/>
        <v>0</v>
      </c>
      <c r="J15" s="20"/>
    </row>
    <row r="16" spans="1:11" hidden="1" x14ac:dyDescent="0.3">
      <c r="A16" s="169">
        <v>70113</v>
      </c>
      <c r="B16" s="66" t="s">
        <v>371</v>
      </c>
      <c r="C16" s="21"/>
      <c r="D16" s="105"/>
      <c r="E16" s="21"/>
      <c r="F16" s="21"/>
      <c r="G16" s="65" t="e">
        <f t="shared" si="0"/>
        <v>#DIV/0!</v>
      </c>
      <c r="H16" s="65" t="e">
        <f t="shared" si="1"/>
        <v>#DIV/0!</v>
      </c>
      <c r="I16" s="65" t="e">
        <f t="shared" si="2"/>
        <v>#DIV/0!</v>
      </c>
      <c r="J16" s="20"/>
    </row>
    <row r="17" spans="1:12" ht="27.6" hidden="1" x14ac:dyDescent="0.3">
      <c r="A17" s="168">
        <v>7012</v>
      </c>
      <c r="B17" s="64" t="s">
        <v>372</v>
      </c>
      <c r="C17" s="21">
        <f>C18+C19</f>
        <v>0</v>
      </c>
      <c r="D17" s="105">
        <f>D18+D19</f>
        <v>0</v>
      </c>
      <c r="E17" s="21">
        <f>E18+E19</f>
        <v>0</v>
      </c>
      <c r="F17" s="21">
        <f>F18+F19</f>
        <v>0</v>
      </c>
      <c r="G17" s="65" t="e">
        <f t="shared" si="0"/>
        <v>#DIV/0!</v>
      </c>
      <c r="H17" s="65" t="e">
        <f t="shared" si="1"/>
        <v>#DIV/0!</v>
      </c>
      <c r="I17" s="65" t="e">
        <f t="shared" si="2"/>
        <v>#DIV/0!</v>
      </c>
      <c r="J17" s="20"/>
    </row>
    <row r="18" spans="1:12" ht="55.2" hidden="1" x14ac:dyDescent="0.3">
      <c r="A18" s="169">
        <v>70121</v>
      </c>
      <c r="B18" s="66" t="s">
        <v>373</v>
      </c>
      <c r="C18" s="21"/>
      <c r="D18" s="105"/>
      <c r="E18" s="21"/>
      <c r="F18" s="21"/>
      <c r="G18" s="65" t="e">
        <f t="shared" si="0"/>
        <v>#DIV/0!</v>
      </c>
      <c r="H18" s="65" t="e">
        <f t="shared" si="1"/>
        <v>#DIV/0!</v>
      </c>
      <c r="I18" s="65" t="e">
        <f t="shared" si="2"/>
        <v>#DIV/0!</v>
      </c>
      <c r="J18" s="20"/>
    </row>
    <row r="19" spans="1:12" ht="55.2" hidden="1" x14ac:dyDescent="0.3">
      <c r="A19" s="169">
        <v>70122</v>
      </c>
      <c r="B19" s="66" t="s">
        <v>374</v>
      </c>
      <c r="C19" s="21"/>
      <c r="D19" s="105"/>
      <c r="E19" s="21"/>
      <c r="F19" s="21"/>
      <c r="G19" s="65" t="e">
        <f t="shared" si="0"/>
        <v>#DIV/0!</v>
      </c>
      <c r="H19" s="65" t="e">
        <f t="shared" si="1"/>
        <v>#DIV/0!</v>
      </c>
      <c r="I19" s="65" t="e">
        <f t="shared" si="2"/>
        <v>#DIV/0!</v>
      </c>
      <c r="J19" s="20"/>
    </row>
    <row r="20" spans="1:12" ht="27.6" hidden="1" x14ac:dyDescent="0.3">
      <c r="A20" s="168">
        <v>7013</v>
      </c>
      <c r="B20" s="64" t="s">
        <v>375</v>
      </c>
      <c r="C20" s="21">
        <f>C21+C22+C23</f>
        <v>0</v>
      </c>
      <c r="D20" s="105">
        <f>D21+D22+D23</f>
        <v>0</v>
      </c>
      <c r="E20" s="21">
        <f>E21+E22+E23</f>
        <v>0</v>
      </c>
      <c r="F20" s="21">
        <f>F21+F22+F23</f>
        <v>0</v>
      </c>
      <c r="G20" s="65" t="e">
        <f t="shared" si="0"/>
        <v>#DIV/0!</v>
      </c>
      <c r="H20" s="65" t="e">
        <f t="shared" si="1"/>
        <v>#DIV/0!</v>
      </c>
      <c r="I20" s="65" t="e">
        <f t="shared" si="2"/>
        <v>#DIV/0!</v>
      </c>
      <c r="J20" s="20"/>
    </row>
    <row r="21" spans="1:12" ht="27.6" hidden="1" x14ac:dyDescent="0.3">
      <c r="A21" s="169">
        <v>70131</v>
      </c>
      <c r="B21" s="66" t="s">
        <v>376</v>
      </c>
      <c r="C21" s="21"/>
      <c r="D21" s="105"/>
      <c r="E21" s="21"/>
      <c r="F21" s="21"/>
      <c r="G21" s="65" t="e">
        <f t="shared" si="0"/>
        <v>#DIV/0!</v>
      </c>
      <c r="H21" s="65" t="e">
        <f t="shared" si="1"/>
        <v>#DIV/0!</v>
      </c>
      <c r="I21" s="65" t="e">
        <f t="shared" si="2"/>
        <v>#DIV/0!</v>
      </c>
      <c r="J21" s="20"/>
    </row>
    <row r="22" spans="1:12" ht="41.4" hidden="1" x14ac:dyDescent="0.3">
      <c r="A22" s="169">
        <v>70132</v>
      </c>
      <c r="B22" s="66" t="s">
        <v>377</v>
      </c>
      <c r="C22" s="21"/>
      <c r="D22" s="105"/>
      <c r="E22" s="21"/>
      <c r="F22" s="21"/>
      <c r="G22" s="65" t="e">
        <f t="shared" si="0"/>
        <v>#DIV/0!</v>
      </c>
      <c r="H22" s="65" t="e">
        <f t="shared" si="1"/>
        <v>#DIV/0!</v>
      </c>
      <c r="I22" s="65" t="e">
        <f t="shared" si="2"/>
        <v>#DIV/0!</v>
      </c>
      <c r="J22" s="20"/>
    </row>
    <row r="23" spans="1:12" ht="27.6" hidden="1" x14ac:dyDescent="0.3">
      <c r="A23" s="169">
        <v>70133</v>
      </c>
      <c r="B23" s="66" t="s">
        <v>378</v>
      </c>
      <c r="C23" s="21"/>
      <c r="D23" s="105"/>
      <c r="E23" s="21"/>
      <c r="F23" s="21"/>
      <c r="G23" s="65" t="e">
        <f t="shared" si="0"/>
        <v>#DIV/0!</v>
      </c>
      <c r="H23" s="65" t="e">
        <f t="shared" si="1"/>
        <v>#DIV/0!</v>
      </c>
      <c r="I23" s="65" t="e">
        <f t="shared" si="2"/>
        <v>#DIV/0!</v>
      </c>
      <c r="J23" s="20"/>
    </row>
    <row r="24" spans="1:12" ht="27.6" hidden="1" x14ac:dyDescent="0.3">
      <c r="A24" s="168">
        <v>7014</v>
      </c>
      <c r="B24" s="64" t="s">
        <v>379</v>
      </c>
      <c r="C24" s="21"/>
      <c r="D24" s="105"/>
      <c r="E24" s="21"/>
      <c r="F24" s="21"/>
      <c r="G24" s="65" t="e">
        <f t="shared" si="0"/>
        <v>#DIV/0!</v>
      </c>
      <c r="H24" s="65" t="e">
        <f t="shared" si="1"/>
        <v>#DIV/0!</v>
      </c>
      <c r="I24" s="65" t="e">
        <f t="shared" si="2"/>
        <v>#DIV/0!</v>
      </c>
      <c r="J24" s="20"/>
    </row>
    <row r="25" spans="1:12" ht="41.4" hidden="1" x14ac:dyDescent="0.3">
      <c r="A25" s="168">
        <v>7015</v>
      </c>
      <c r="B25" s="64" t="s">
        <v>380</v>
      </c>
      <c r="C25" s="21"/>
      <c r="D25" s="105"/>
      <c r="E25" s="21"/>
      <c r="F25" s="21"/>
      <c r="G25" s="65" t="e">
        <f t="shared" si="0"/>
        <v>#DIV/0!</v>
      </c>
      <c r="H25" s="65" t="e">
        <f t="shared" si="1"/>
        <v>#DIV/0!</v>
      </c>
      <c r="I25" s="65" t="e">
        <f t="shared" si="2"/>
        <v>#DIV/0!</v>
      </c>
      <c r="J25" s="20"/>
    </row>
    <row r="26" spans="1:12" ht="27.6" x14ac:dyDescent="0.3">
      <c r="A26" s="168">
        <v>7016</v>
      </c>
      <c r="B26" s="64" t="s">
        <v>697</v>
      </c>
      <c r="C26" s="21">
        <f>ფორმა3!D390</f>
        <v>87.8</v>
      </c>
      <c r="D26" s="105">
        <f>ფორმა3!E390</f>
        <v>87.8</v>
      </c>
      <c r="E26" s="21">
        <f>ფორმა3!I390</f>
        <v>43.9</v>
      </c>
      <c r="F26" s="21">
        <f>ფორმა3!M390</f>
        <v>37.475000000000001</v>
      </c>
      <c r="G26" s="65">
        <f t="shared" si="0"/>
        <v>42.682232346241463</v>
      </c>
      <c r="H26" s="65">
        <f t="shared" si="1"/>
        <v>42.682232346241463</v>
      </c>
      <c r="I26" s="65">
        <f t="shared" si="2"/>
        <v>85.364464692482926</v>
      </c>
      <c r="J26" s="20"/>
      <c r="L26" s="28"/>
    </row>
    <row r="27" spans="1:12" ht="41.4" hidden="1" x14ac:dyDescent="0.3">
      <c r="A27" s="168">
        <v>7017</v>
      </c>
      <c r="B27" s="64" t="s">
        <v>381</v>
      </c>
      <c r="C27" s="21" t="e">
        <f>[1]ფორმა3!D775</f>
        <v>#REF!</v>
      </c>
      <c r="D27" s="105" t="e">
        <f>[1]ფორმა3!E775</f>
        <v>#REF!</v>
      </c>
      <c r="E27" s="21">
        <v>0</v>
      </c>
      <c r="F27" s="21" t="e">
        <f>[1]ფორმა3!G775</f>
        <v>#REF!</v>
      </c>
      <c r="G27" s="65" t="e">
        <f t="shared" si="0"/>
        <v>#REF!</v>
      </c>
      <c r="H27" s="65" t="e">
        <f t="shared" si="1"/>
        <v>#REF!</v>
      </c>
      <c r="I27" s="65" t="e">
        <f t="shared" si="2"/>
        <v>#REF!</v>
      </c>
      <c r="J27" s="20"/>
    </row>
    <row r="28" spans="1:12" ht="55.2" hidden="1" x14ac:dyDescent="0.3">
      <c r="A28" s="168">
        <v>7018</v>
      </c>
      <c r="B28" s="64" t="s">
        <v>80</v>
      </c>
      <c r="C28" s="21"/>
      <c r="D28" s="105"/>
      <c r="E28" s="21"/>
      <c r="F28" s="21"/>
      <c r="G28" s="65" t="e">
        <f t="shared" si="0"/>
        <v>#DIV/0!</v>
      </c>
      <c r="H28" s="65" t="e">
        <f t="shared" si="1"/>
        <v>#DIV/0!</v>
      </c>
      <c r="I28" s="65" t="e">
        <f t="shared" si="2"/>
        <v>#DIV/0!</v>
      </c>
      <c r="J28" s="20"/>
    </row>
    <row r="29" spans="1:12" x14ac:dyDescent="0.3">
      <c r="A29" s="167">
        <v>702</v>
      </c>
      <c r="B29" s="62" t="s">
        <v>537</v>
      </c>
      <c r="C29" s="21">
        <f>ფორმა3!D291</f>
        <v>236.2</v>
      </c>
      <c r="D29" s="105">
        <f>ფორმა3!E291</f>
        <v>236.2</v>
      </c>
      <c r="E29" s="21">
        <f>ფორმა3!I291</f>
        <v>120.6</v>
      </c>
      <c r="F29" s="21">
        <f>ფორმა3!M291</f>
        <v>104.18231</v>
      </c>
      <c r="G29" s="65">
        <f t="shared" si="0"/>
        <v>44.107667231160036</v>
      </c>
      <c r="H29" s="65">
        <f t="shared" si="1"/>
        <v>44.107667231160036</v>
      </c>
      <c r="I29" s="65">
        <f t="shared" si="2"/>
        <v>86.386658374792717</v>
      </c>
      <c r="J29" s="20"/>
    </row>
    <row r="30" spans="1:12" ht="27.6" hidden="1" x14ac:dyDescent="0.3">
      <c r="A30" s="167">
        <v>703</v>
      </c>
      <c r="B30" s="62" t="s">
        <v>81</v>
      </c>
      <c r="C30" s="21" t="e">
        <f>C31+C32+C33+C34+C35+C36</f>
        <v>#REF!</v>
      </c>
      <c r="D30" s="105" t="e">
        <f>D31+D32+D33+D34+D35+D36</f>
        <v>#REF!</v>
      </c>
      <c r="E30" s="21" t="e">
        <f>E31+E32+E33+E34+E35+E36</f>
        <v>#REF!</v>
      </c>
      <c r="F30" s="21" t="e">
        <f>F31+F32+F33+F34+F35+F36</f>
        <v>#REF!</v>
      </c>
      <c r="G30" s="65" t="e">
        <f t="shared" si="0"/>
        <v>#REF!</v>
      </c>
      <c r="H30" s="65" t="e">
        <f t="shared" si="1"/>
        <v>#REF!</v>
      </c>
      <c r="I30" s="65" t="e">
        <f t="shared" si="2"/>
        <v>#REF!</v>
      </c>
      <c r="J30" s="20"/>
    </row>
    <row r="31" spans="1:12" ht="27.6" hidden="1" x14ac:dyDescent="0.3">
      <c r="A31" s="168">
        <v>7031</v>
      </c>
      <c r="B31" s="64" t="s">
        <v>82</v>
      </c>
      <c r="C31" s="21" t="e">
        <f>[1]ფორმა3!D918+[1]ფორმა3!D908</f>
        <v>#REF!</v>
      </c>
      <c r="D31" s="105" t="e">
        <f>[1]ფორმა3!E918+[1]ფორმა3!E908</f>
        <v>#REF!</v>
      </c>
      <c r="E31" s="21" t="e">
        <f>[1]ფორმა3!F918+[1]ფორმა3!F908</f>
        <v>#REF!</v>
      </c>
      <c r="F31" s="21" t="e">
        <f>[1]ფორმა3!G918+[1]ფორმა3!G908</f>
        <v>#REF!</v>
      </c>
      <c r="G31" s="65" t="e">
        <f t="shared" si="0"/>
        <v>#REF!</v>
      </c>
      <c r="H31" s="65" t="e">
        <f t="shared" si="1"/>
        <v>#REF!</v>
      </c>
      <c r="I31" s="65" t="e">
        <f t="shared" si="2"/>
        <v>#REF!</v>
      </c>
      <c r="J31" s="20"/>
    </row>
    <row r="32" spans="1:12" hidden="1" x14ac:dyDescent="0.3">
      <c r="A32" s="168">
        <v>7032</v>
      </c>
      <c r="B32" s="64" t="s">
        <v>83</v>
      </c>
      <c r="C32" s="21" t="e">
        <f>[1]ფორმა3!D831</f>
        <v>#REF!</v>
      </c>
      <c r="D32" s="105" t="e">
        <f>[1]ფორმა3!E831</f>
        <v>#REF!</v>
      </c>
      <c r="E32" s="21" t="e">
        <f>[1]ფორმა3!F831</f>
        <v>#REF!</v>
      </c>
      <c r="F32" s="21" t="e">
        <f>[1]ფორმა3!G831</f>
        <v>#REF!</v>
      </c>
      <c r="G32" s="65" t="e">
        <f t="shared" si="0"/>
        <v>#REF!</v>
      </c>
      <c r="H32" s="65" t="e">
        <f t="shared" si="1"/>
        <v>#REF!</v>
      </c>
      <c r="I32" s="65" t="e">
        <f t="shared" si="2"/>
        <v>#REF!</v>
      </c>
      <c r="J32" s="20"/>
    </row>
    <row r="33" spans="1:13" ht="27.6" hidden="1" x14ac:dyDescent="0.3">
      <c r="A33" s="168">
        <v>7033</v>
      </c>
      <c r="B33" s="64" t="s">
        <v>84</v>
      </c>
      <c r="C33" s="21"/>
      <c r="D33" s="105"/>
      <c r="E33" s="21"/>
      <c r="F33" s="21"/>
      <c r="G33" s="65" t="e">
        <f t="shared" si="0"/>
        <v>#DIV/0!</v>
      </c>
      <c r="H33" s="65" t="e">
        <f t="shared" si="1"/>
        <v>#DIV/0!</v>
      </c>
      <c r="I33" s="65" t="e">
        <f t="shared" si="2"/>
        <v>#DIV/0!</v>
      </c>
      <c r="J33" s="20"/>
    </row>
    <row r="34" spans="1:13" ht="27.6" hidden="1" x14ac:dyDescent="0.3">
      <c r="A34" s="168">
        <v>7034</v>
      </c>
      <c r="B34" s="64" t="s">
        <v>85</v>
      </c>
      <c r="C34" s="21"/>
      <c r="D34" s="105"/>
      <c r="E34" s="21"/>
      <c r="F34" s="21"/>
      <c r="G34" s="65" t="e">
        <f t="shared" si="0"/>
        <v>#DIV/0!</v>
      </c>
      <c r="H34" s="65" t="e">
        <f t="shared" si="1"/>
        <v>#DIV/0!</v>
      </c>
      <c r="I34" s="65" t="e">
        <f t="shared" si="2"/>
        <v>#DIV/0!</v>
      </c>
      <c r="J34" s="20"/>
    </row>
    <row r="35" spans="1:13" ht="41.4" hidden="1" x14ac:dyDescent="0.3">
      <c r="A35" s="168">
        <v>7035</v>
      </c>
      <c r="B35" s="64" t="s">
        <v>86</v>
      </c>
      <c r="C35" s="21"/>
      <c r="D35" s="105"/>
      <c r="E35" s="21"/>
      <c r="F35" s="21"/>
      <c r="G35" s="65" t="e">
        <f t="shared" si="0"/>
        <v>#DIV/0!</v>
      </c>
      <c r="H35" s="65" t="e">
        <f t="shared" si="1"/>
        <v>#DIV/0!</v>
      </c>
      <c r="I35" s="65" t="e">
        <f t="shared" si="2"/>
        <v>#DIV/0!</v>
      </c>
      <c r="J35" s="20"/>
    </row>
    <row r="36" spans="1:13" ht="55.2" hidden="1" x14ac:dyDescent="0.3">
      <c r="A36" s="168">
        <v>7036</v>
      </c>
      <c r="B36" s="64" t="s">
        <v>87</v>
      </c>
      <c r="C36" s="21"/>
      <c r="D36" s="105"/>
      <c r="E36" s="21"/>
      <c r="F36" s="21"/>
      <c r="G36" s="65" t="e">
        <f t="shared" si="0"/>
        <v>#DIV/0!</v>
      </c>
      <c r="H36" s="65" t="e">
        <f t="shared" si="1"/>
        <v>#DIV/0!</v>
      </c>
      <c r="I36" s="65" t="e">
        <f t="shared" si="2"/>
        <v>#DIV/0!</v>
      </c>
      <c r="J36" s="20"/>
    </row>
    <row r="37" spans="1:13" x14ac:dyDescent="0.3">
      <c r="A37" s="167">
        <v>704</v>
      </c>
      <c r="B37" s="62" t="s">
        <v>539</v>
      </c>
      <c r="C37" s="21">
        <f>C38+C41+C45+C52+C56+C63+C62+C68+C76</f>
        <v>3246</v>
      </c>
      <c r="D37" s="105">
        <f>D56+D76</f>
        <v>12499.607770000001</v>
      </c>
      <c r="E37" s="21">
        <f>E56+E63+E62+E68+E76</f>
        <v>7678.5168300000005</v>
      </c>
      <c r="F37" s="21">
        <f>F56+F63+F62+F68+F76</f>
        <v>4160.6578699999991</v>
      </c>
      <c r="G37" s="65">
        <f t="shared" si="0"/>
        <v>128.17799969192848</v>
      </c>
      <c r="H37" s="65">
        <f t="shared" si="1"/>
        <v>33.286307431069083</v>
      </c>
      <c r="I37" s="65">
        <f t="shared" si="2"/>
        <v>54.185697083378003</v>
      </c>
      <c r="J37" s="20"/>
      <c r="K37" s="19"/>
      <c r="M37" s="19"/>
    </row>
    <row r="38" spans="1:13" ht="55.2" hidden="1" x14ac:dyDescent="0.3">
      <c r="A38" s="168">
        <v>7041</v>
      </c>
      <c r="B38" s="64" t="s">
        <v>88</v>
      </c>
      <c r="C38" s="21">
        <f>C39+C40</f>
        <v>0</v>
      </c>
      <c r="D38" s="105">
        <f>D39+D40</f>
        <v>0</v>
      </c>
      <c r="E38" s="21">
        <f>E39+E40</f>
        <v>0</v>
      </c>
      <c r="F38" s="21">
        <f>F39+F40</f>
        <v>0</v>
      </c>
      <c r="G38" s="65" t="e">
        <f t="shared" si="0"/>
        <v>#DIV/0!</v>
      </c>
      <c r="H38" s="65" t="e">
        <f t="shared" si="1"/>
        <v>#DIV/0!</v>
      </c>
      <c r="I38" s="65" t="e">
        <f t="shared" si="2"/>
        <v>#DIV/0!</v>
      </c>
      <c r="J38" s="20"/>
    </row>
    <row r="39" spans="1:13" ht="27.6" hidden="1" x14ac:dyDescent="0.3">
      <c r="A39" s="169">
        <v>70411</v>
      </c>
      <c r="B39" s="66" t="s">
        <v>89</v>
      </c>
      <c r="C39" s="21"/>
      <c r="D39" s="105"/>
      <c r="E39" s="21"/>
      <c r="F39" s="21"/>
      <c r="G39" s="65" t="e">
        <f t="shared" si="0"/>
        <v>#DIV/0!</v>
      </c>
      <c r="H39" s="65" t="e">
        <f t="shared" si="1"/>
        <v>#DIV/0!</v>
      </c>
      <c r="I39" s="65" t="e">
        <f t="shared" si="2"/>
        <v>#DIV/0!</v>
      </c>
      <c r="J39" s="20"/>
    </row>
    <row r="40" spans="1:13" ht="27.6" hidden="1" x14ac:dyDescent="0.3">
      <c r="A40" s="169">
        <v>70412</v>
      </c>
      <c r="B40" s="66" t="s">
        <v>90</v>
      </c>
      <c r="C40" s="21"/>
      <c r="D40" s="105"/>
      <c r="E40" s="21"/>
      <c r="F40" s="21"/>
      <c r="G40" s="65" t="e">
        <f t="shared" si="0"/>
        <v>#DIV/0!</v>
      </c>
      <c r="H40" s="65" t="e">
        <f t="shared" si="1"/>
        <v>#DIV/0!</v>
      </c>
      <c r="I40" s="65" t="e">
        <f t="shared" si="2"/>
        <v>#DIV/0!</v>
      </c>
      <c r="J40" s="20"/>
    </row>
    <row r="41" spans="1:13" ht="41.4" hidden="1" x14ac:dyDescent="0.3">
      <c r="A41" s="168">
        <v>7042</v>
      </c>
      <c r="B41" s="64" t="s">
        <v>91</v>
      </c>
      <c r="C41" s="21">
        <f>C42+C43+C44</f>
        <v>0</v>
      </c>
      <c r="D41" s="105" t="e">
        <f>D42+D43+D44</f>
        <v>#REF!</v>
      </c>
      <c r="E41" s="21" t="e">
        <f>E42+E43+E44</f>
        <v>#REF!</v>
      </c>
      <c r="F41" s="21" t="e">
        <f>F42+F43+F44</f>
        <v>#REF!</v>
      </c>
      <c r="G41" s="65" t="e">
        <f t="shared" si="0"/>
        <v>#REF!</v>
      </c>
      <c r="H41" s="65" t="e">
        <f t="shared" si="1"/>
        <v>#REF!</v>
      </c>
      <c r="I41" s="65" t="e">
        <f t="shared" si="2"/>
        <v>#REF!</v>
      </c>
      <c r="J41" s="20"/>
      <c r="M41" s="19"/>
    </row>
    <row r="42" spans="1:13" hidden="1" x14ac:dyDescent="0.3">
      <c r="A42" s="169">
        <v>70421</v>
      </c>
      <c r="B42" s="66" t="s">
        <v>92</v>
      </c>
      <c r="C42" s="21">
        <f>[1]ფორმა3!D1458</f>
        <v>0</v>
      </c>
      <c r="D42" s="105" t="e">
        <f>[1]ფორმა3!E1458</f>
        <v>#REF!</v>
      </c>
      <c r="E42" s="21" t="e">
        <f>ფორმა3!#REF!</f>
        <v>#REF!</v>
      </c>
      <c r="F42" s="21" t="e">
        <f>[1]ფორმა3!G1458</f>
        <v>#REF!</v>
      </c>
      <c r="G42" s="65" t="e">
        <f t="shared" si="0"/>
        <v>#REF!</v>
      </c>
      <c r="H42" s="65" t="e">
        <f t="shared" si="1"/>
        <v>#REF!</v>
      </c>
      <c r="I42" s="65" t="e">
        <f t="shared" si="2"/>
        <v>#REF!</v>
      </c>
      <c r="J42" s="20"/>
    </row>
    <row r="43" spans="1:13" hidden="1" x14ac:dyDescent="0.3">
      <c r="A43" s="169">
        <v>70422</v>
      </c>
      <c r="B43" s="66" t="s">
        <v>93</v>
      </c>
      <c r="C43" s="21"/>
      <c r="D43" s="105"/>
      <c r="E43" s="21"/>
      <c r="F43" s="21"/>
      <c r="G43" s="65" t="e">
        <f t="shared" si="0"/>
        <v>#DIV/0!</v>
      </c>
      <c r="H43" s="65" t="e">
        <f t="shared" si="1"/>
        <v>#DIV/0!</v>
      </c>
      <c r="I43" s="65" t="e">
        <f t="shared" si="2"/>
        <v>#DIV/0!</v>
      </c>
      <c r="J43" s="20"/>
    </row>
    <row r="44" spans="1:13" ht="27.6" hidden="1" x14ac:dyDescent="0.3">
      <c r="A44" s="169">
        <v>70423</v>
      </c>
      <c r="B44" s="66" t="s">
        <v>94</v>
      </c>
      <c r="C44" s="21"/>
      <c r="D44" s="105"/>
      <c r="E44" s="21"/>
      <c r="F44" s="21"/>
      <c r="G44" s="65" t="e">
        <f t="shared" si="0"/>
        <v>#DIV/0!</v>
      </c>
      <c r="H44" s="65" t="e">
        <f t="shared" si="1"/>
        <v>#DIV/0!</v>
      </c>
      <c r="I44" s="65" t="e">
        <f t="shared" si="2"/>
        <v>#DIV/0!</v>
      </c>
      <c r="J44" s="20"/>
    </row>
    <row r="45" spans="1:13" hidden="1" x14ac:dyDescent="0.3">
      <c r="A45" s="168">
        <v>7043</v>
      </c>
      <c r="B45" s="64" t="s">
        <v>95</v>
      </c>
      <c r="C45" s="21">
        <f>C46+C47+C48+C49+C50+C51</f>
        <v>0</v>
      </c>
      <c r="D45" s="105">
        <f>D46+D47+D48+D49+D50+D51</f>
        <v>0</v>
      </c>
      <c r="E45" s="21">
        <f>E46+E47+E48+E49+E50+E51</f>
        <v>0</v>
      </c>
      <c r="F45" s="21">
        <f>F46+F47+F48+F49+F50+F51</f>
        <v>0</v>
      </c>
      <c r="G45" s="65" t="e">
        <f t="shared" si="0"/>
        <v>#DIV/0!</v>
      </c>
      <c r="H45" s="65" t="e">
        <f t="shared" si="1"/>
        <v>#DIV/0!</v>
      </c>
      <c r="I45" s="65" t="e">
        <f t="shared" si="2"/>
        <v>#DIV/0!</v>
      </c>
      <c r="J45" s="20"/>
    </row>
    <row r="46" spans="1:13" ht="27.6" hidden="1" x14ac:dyDescent="0.3">
      <c r="A46" s="169">
        <v>70431</v>
      </c>
      <c r="B46" s="66" t="s">
        <v>96</v>
      </c>
      <c r="C46" s="21"/>
      <c r="D46" s="105"/>
      <c r="E46" s="21"/>
      <c r="F46" s="21"/>
      <c r="G46" s="65" t="e">
        <f t="shared" si="0"/>
        <v>#DIV/0!</v>
      </c>
      <c r="H46" s="65" t="e">
        <f t="shared" si="1"/>
        <v>#DIV/0!</v>
      </c>
      <c r="I46" s="65" t="e">
        <f t="shared" si="2"/>
        <v>#DIV/0!</v>
      </c>
      <c r="J46" s="20"/>
    </row>
    <row r="47" spans="1:13" hidden="1" x14ac:dyDescent="0.3">
      <c r="A47" s="169">
        <v>70432</v>
      </c>
      <c r="B47" s="66" t="s">
        <v>97</v>
      </c>
      <c r="C47" s="21"/>
      <c r="D47" s="105"/>
      <c r="E47" s="21"/>
      <c r="F47" s="21"/>
      <c r="G47" s="65" t="e">
        <f t="shared" si="0"/>
        <v>#DIV/0!</v>
      </c>
      <c r="H47" s="65" t="e">
        <f t="shared" si="1"/>
        <v>#DIV/0!</v>
      </c>
      <c r="I47" s="65" t="e">
        <f t="shared" si="2"/>
        <v>#DIV/0!</v>
      </c>
      <c r="J47" s="20"/>
    </row>
    <row r="48" spans="1:13" hidden="1" x14ac:dyDescent="0.3">
      <c r="A48" s="169">
        <v>70433</v>
      </c>
      <c r="B48" s="66" t="s">
        <v>98</v>
      </c>
      <c r="C48" s="21"/>
      <c r="D48" s="105"/>
      <c r="E48" s="21"/>
      <c r="F48" s="21"/>
      <c r="G48" s="65" t="e">
        <f t="shared" si="0"/>
        <v>#DIV/0!</v>
      </c>
      <c r="H48" s="65" t="e">
        <f t="shared" si="1"/>
        <v>#DIV/0!</v>
      </c>
      <c r="I48" s="65" t="e">
        <f t="shared" si="2"/>
        <v>#DIV/0!</v>
      </c>
      <c r="J48" s="20"/>
    </row>
    <row r="49" spans="1:10" hidden="1" x14ac:dyDescent="0.3">
      <c r="A49" s="169">
        <v>70434</v>
      </c>
      <c r="B49" s="66" t="s">
        <v>99</v>
      </c>
      <c r="C49" s="21"/>
      <c r="D49" s="105"/>
      <c r="E49" s="21"/>
      <c r="F49" s="21"/>
      <c r="G49" s="65" t="e">
        <f t="shared" si="0"/>
        <v>#DIV/0!</v>
      </c>
      <c r="H49" s="65" t="e">
        <f t="shared" si="1"/>
        <v>#DIV/0!</v>
      </c>
      <c r="I49" s="65" t="e">
        <f t="shared" si="2"/>
        <v>#DIV/0!</v>
      </c>
      <c r="J49" s="20"/>
    </row>
    <row r="50" spans="1:10" hidden="1" x14ac:dyDescent="0.3">
      <c r="A50" s="169">
        <v>70435</v>
      </c>
      <c r="B50" s="66" t="s">
        <v>100</v>
      </c>
      <c r="C50" s="21"/>
      <c r="D50" s="105"/>
      <c r="E50" s="21"/>
      <c r="F50" s="21"/>
      <c r="G50" s="65" t="e">
        <f t="shared" si="0"/>
        <v>#DIV/0!</v>
      </c>
      <c r="H50" s="65" t="e">
        <f t="shared" si="1"/>
        <v>#DIV/0!</v>
      </c>
      <c r="I50" s="65" t="e">
        <f t="shared" si="2"/>
        <v>#DIV/0!</v>
      </c>
      <c r="J50" s="20"/>
    </row>
    <row r="51" spans="1:10" ht="27.6" hidden="1" x14ac:dyDescent="0.3">
      <c r="A51" s="169">
        <v>70436</v>
      </c>
      <c r="B51" s="66" t="s">
        <v>101</v>
      </c>
      <c r="C51" s="21"/>
      <c r="D51" s="105"/>
      <c r="E51" s="21"/>
      <c r="F51" s="21"/>
      <c r="G51" s="65" t="e">
        <f t="shared" si="0"/>
        <v>#DIV/0!</v>
      </c>
      <c r="H51" s="65" t="e">
        <f t="shared" si="1"/>
        <v>#DIV/0!</v>
      </c>
      <c r="I51" s="65" t="e">
        <f t="shared" si="2"/>
        <v>#DIV/0!</v>
      </c>
      <c r="J51" s="20"/>
    </row>
    <row r="52" spans="1:10" ht="41.4" hidden="1" x14ac:dyDescent="0.3">
      <c r="A52" s="168">
        <v>7044</v>
      </c>
      <c r="B52" s="64" t="s">
        <v>382</v>
      </c>
      <c r="C52" s="21">
        <f>C53+C54+C55</f>
        <v>0</v>
      </c>
      <c r="D52" s="105">
        <f>D53+D54+D55</f>
        <v>0</v>
      </c>
      <c r="E52" s="21">
        <f>E53+E54+E55</f>
        <v>0</v>
      </c>
      <c r="F52" s="21">
        <f>F53+F54+F55</f>
        <v>0</v>
      </c>
      <c r="G52" s="65" t="e">
        <f t="shared" si="0"/>
        <v>#DIV/0!</v>
      </c>
      <c r="H52" s="65" t="e">
        <f t="shared" si="1"/>
        <v>#DIV/0!</v>
      </c>
      <c r="I52" s="65" t="e">
        <f t="shared" si="2"/>
        <v>#DIV/0!</v>
      </c>
      <c r="J52" s="20"/>
    </row>
    <row r="53" spans="1:10" ht="41.4" hidden="1" x14ac:dyDescent="0.3">
      <c r="A53" s="169">
        <v>70441</v>
      </c>
      <c r="B53" s="66" t="s">
        <v>383</v>
      </c>
      <c r="C53" s="21"/>
      <c r="D53" s="105"/>
      <c r="E53" s="21"/>
      <c r="F53" s="21"/>
      <c r="G53" s="65" t="e">
        <f t="shared" si="0"/>
        <v>#DIV/0!</v>
      </c>
      <c r="H53" s="65" t="e">
        <f t="shared" si="1"/>
        <v>#DIV/0!</v>
      </c>
      <c r="I53" s="65" t="e">
        <f t="shared" si="2"/>
        <v>#DIV/0!</v>
      </c>
      <c r="J53" s="20"/>
    </row>
    <row r="54" spans="1:10" ht="27.6" hidden="1" x14ac:dyDescent="0.3">
      <c r="A54" s="169">
        <v>70442</v>
      </c>
      <c r="B54" s="66" t="s">
        <v>384</v>
      </c>
      <c r="C54" s="21"/>
      <c r="D54" s="105"/>
      <c r="E54" s="21"/>
      <c r="F54" s="21"/>
      <c r="G54" s="65" t="e">
        <f t="shared" si="0"/>
        <v>#DIV/0!</v>
      </c>
      <c r="H54" s="65" t="e">
        <f t="shared" si="1"/>
        <v>#DIV/0!</v>
      </c>
      <c r="I54" s="65" t="e">
        <f t="shared" si="2"/>
        <v>#DIV/0!</v>
      </c>
      <c r="J54" s="20"/>
    </row>
    <row r="55" spans="1:10" hidden="1" x14ac:dyDescent="0.3">
      <c r="A55" s="169">
        <v>70443</v>
      </c>
      <c r="B55" s="66" t="s">
        <v>385</v>
      </c>
      <c r="C55" s="21"/>
      <c r="D55" s="105"/>
      <c r="E55" s="21"/>
      <c r="F55" s="21"/>
      <c r="G55" s="65" t="e">
        <f t="shared" si="0"/>
        <v>#DIV/0!</v>
      </c>
      <c r="H55" s="65" t="e">
        <f t="shared" si="1"/>
        <v>#DIV/0!</v>
      </c>
      <c r="I55" s="65" t="e">
        <f t="shared" si="2"/>
        <v>#DIV/0!</v>
      </c>
      <c r="J55" s="20"/>
    </row>
    <row r="56" spans="1:10" x14ac:dyDescent="0.3">
      <c r="A56" s="168">
        <v>7045</v>
      </c>
      <c r="B56" s="64" t="s">
        <v>543</v>
      </c>
      <c r="C56" s="21">
        <f>C57</f>
        <v>3246</v>
      </c>
      <c r="D56" s="105">
        <f>D57</f>
        <v>12499.607770000001</v>
      </c>
      <c r="E56" s="21">
        <f>E57</f>
        <v>7678.5168300000005</v>
      </c>
      <c r="F56" s="21">
        <f>F57+F58+F59+F60+F61</f>
        <v>4160.6578699999991</v>
      </c>
      <c r="G56" s="65">
        <f t="shared" si="0"/>
        <v>128.17799969192848</v>
      </c>
      <c r="H56" s="65">
        <f t="shared" si="1"/>
        <v>33.286307431069083</v>
      </c>
      <c r="I56" s="65">
        <f t="shared" si="2"/>
        <v>54.185697083378003</v>
      </c>
      <c r="J56" s="20"/>
    </row>
    <row r="57" spans="1:10" ht="27.6" x14ac:dyDescent="0.3">
      <c r="A57" s="169">
        <v>70451</v>
      </c>
      <c r="B57" s="66" t="s">
        <v>544</v>
      </c>
      <c r="C57" s="21">
        <f>ფორმა3!D1113</f>
        <v>3246</v>
      </c>
      <c r="D57" s="105">
        <f>ფორმა3!E1113</f>
        <v>12499.607770000001</v>
      </c>
      <c r="E57" s="21">
        <f>ფორმა3!I1113</f>
        <v>7678.5168300000005</v>
      </c>
      <c r="F57" s="21">
        <f>ფორმა3!M1113</f>
        <v>4160.6578699999991</v>
      </c>
      <c r="G57" s="65">
        <f t="shared" si="0"/>
        <v>128.17799969192848</v>
      </c>
      <c r="H57" s="65">
        <f t="shared" si="1"/>
        <v>33.286307431069083</v>
      </c>
      <c r="I57" s="65">
        <f t="shared" si="2"/>
        <v>54.185697083378003</v>
      </c>
      <c r="J57" s="20"/>
    </row>
    <row r="58" spans="1:10" hidden="1" x14ac:dyDescent="0.3">
      <c r="A58" s="169">
        <v>70452</v>
      </c>
      <c r="B58" s="66" t="s">
        <v>386</v>
      </c>
      <c r="C58" s="21"/>
      <c r="D58" s="105"/>
      <c r="E58" s="21"/>
      <c r="F58" s="21"/>
      <c r="G58" s="65" t="e">
        <f t="shared" si="0"/>
        <v>#DIV/0!</v>
      </c>
      <c r="H58" s="65" t="e">
        <f t="shared" si="1"/>
        <v>#DIV/0!</v>
      </c>
      <c r="I58" s="65" t="e">
        <f t="shared" si="2"/>
        <v>#DIV/0!</v>
      </c>
      <c r="J58" s="20"/>
    </row>
    <row r="59" spans="1:10" hidden="1" x14ac:dyDescent="0.3">
      <c r="A59" s="169">
        <v>70453</v>
      </c>
      <c r="B59" s="66" t="s">
        <v>387</v>
      </c>
      <c r="C59" s="21"/>
      <c r="D59" s="105"/>
      <c r="E59" s="21"/>
      <c r="F59" s="21"/>
      <c r="G59" s="65" t="e">
        <f t="shared" si="0"/>
        <v>#DIV/0!</v>
      </c>
      <c r="H59" s="65" t="e">
        <f t="shared" si="1"/>
        <v>#DIV/0!</v>
      </c>
      <c r="I59" s="65" t="e">
        <f t="shared" si="2"/>
        <v>#DIV/0!</v>
      </c>
      <c r="J59" s="20"/>
    </row>
    <row r="60" spans="1:10" hidden="1" x14ac:dyDescent="0.3">
      <c r="A60" s="169">
        <v>70454</v>
      </c>
      <c r="B60" s="66" t="s">
        <v>388</v>
      </c>
      <c r="C60" s="21"/>
      <c r="D60" s="105"/>
      <c r="E60" s="21"/>
      <c r="F60" s="21"/>
      <c r="G60" s="65" t="e">
        <f t="shared" si="0"/>
        <v>#DIV/0!</v>
      </c>
      <c r="H60" s="65" t="e">
        <f t="shared" si="1"/>
        <v>#DIV/0!</v>
      </c>
      <c r="I60" s="65" t="e">
        <f t="shared" si="2"/>
        <v>#DIV/0!</v>
      </c>
      <c r="J60" s="20"/>
    </row>
    <row r="61" spans="1:10" ht="27.6" hidden="1" x14ac:dyDescent="0.3">
      <c r="A61" s="169">
        <v>70455</v>
      </c>
      <c r="B61" s="66" t="s">
        <v>389</v>
      </c>
      <c r="C61" s="21"/>
      <c r="D61" s="105"/>
      <c r="E61" s="21"/>
      <c r="F61" s="21"/>
      <c r="G61" s="65" t="e">
        <f t="shared" si="0"/>
        <v>#DIV/0!</v>
      </c>
      <c r="H61" s="65" t="e">
        <f t="shared" si="1"/>
        <v>#DIV/0!</v>
      </c>
      <c r="I61" s="65" t="e">
        <f t="shared" si="2"/>
        <v>#DIV/0!</v>
      </c>
      <c r="J61" s="20"/>
    </row>
    <row r="62" spans="1:10" hidden="1" x14ac:dyDescent="0.3">
      <c r="A62" s="168">
        <v>7046</v>
      </c>
      <c r="B62" s="64" t="s">
        <v>390</v>
      </c>
      <c r="C62" s="21"/>
      <c r="D62" s="105"/>
      <c r="E62" s="21"/>
      <c r="F62" s="21"/>
      <c r="G62" s="65" t="e">
        <f t="shared" si="0"/>
        <v>#DIV/0!</v>
      </c>
      <c r="H62" s="65" t="e">
        <f t="shared" si="1"/>
        <v>#DIV/0!</v>
      </c>
      <c r="I62" s="65" t="e">
        <f t="shared" si="2"/>
        <v>#DIV/0!</v>
      </c>
      <c r="J62" s="20"/>
    </row>
    <row r="63" spans="1:10" hidden="1" x14ac:dyDescent="0.3">
      <c r="A63" s="168">
        <v>7047</v>
      </c>
      <c r="B63" s="64" t="s">
        <v>391</v>
      </c>
      <c r="C63" s="21">
        <f>C64+C65+C66+C67</f>
        <v>0</v>
      </c>
      <c r="D63" s="105">
        <f>D64+D65+D66+D67</f>
        <v>0</v>
      </c>
      <c r="E63" s="21">
        <f>E64+E65+E66+E67</f>
        <v>0</v>
      </c>
      <c r="F63" s="21">
        <f>F64+F65+F66+F67</f>
        <v>0</v>
      </c>
      <c r="G63" s="65" t="e">
        <f t="shared" si="0"/>
        <v>#DIV/0!</v>
      </c>
      <c r="H63" s="65" t="e">
        <f t="shared" si="1"/>
        <v>#DIV/0!</v>
      </c>
      <c r="I63" s="65" t="e">
        <f t="shared" si="2"/>
        <v>#DIV/0!</v>
      </c>
      <c r="J63" s="20"/>
    </row>
    <row r="64" spans="1:10" ht="41.4" hidden="1" x14ac:dyDescent="0.3">
      <c r="A64" s="169">
        <v>70471</v>
      </c>
      <c r="B64" s="66" t="s">
        <v>392</v>
      </c>
      <c r="C64" s="21"/>
      <c r="D64" s="105"/>
      <c r="E64" s="21"/>
      <c r="F64" s="21"/>
      <c r="G64" s="65" t="e">
        <f t="shared" si="0"/>
        <v>#DIV/0!</v>
      </c>
      <c r="H64" s="65" t="e">
        <f t="shared" si="1"/>
        <v>#DIV/0!</v>
      </c>
      <c r="I64" s="65" t="e">
        <f t="shared" si="2"/>
        <v>#DIV/0!</v>
      </c>
      <c r="J64" s="20"/>
    </row>
    <row r="65" spans="1:12" hidden="1" x14ac:dyDescent="0.3">
      <c r="A65" s="169">
        <v>70472</v>
      </c>
      <c r="B65" s="66" t="s">
        <v>393</v>
      </c>
      <c r="C65" s="21"/>
      <c r="D65" s="105"/>
      <c r="E65" s="21"/>
      <c r="F65" s="21"/>
      <c r="G65" s="65" t="e">
        <f t="shared" si="0"/>
        <v>#DIV/0!</v>
      </c>
      <c r="H65" s="65" t="e">
        <f t="shared" si="1"/>
        <v>#DIV/0!</v>
      </c>
      <c r="I65" s="65" t="e">
        <f t="shared" si="2"/>
        <v>#DIV/0!</v>
      </c>
      <c r="J65" s="20"/>
    </row>
    <row r="66" spans="1:12" hidden="1" x14ac:dyDescent="0.3">
      <c r="A66" s="169">
        <v>70473</v>
      </c>
      <c r="B66" s="66" t="s">
        <v>417</v>
      </c>
      <c r="C66" s="21"/>
      <c r="D66" s="105"/>
      <c r="E66" s="21"/>
      <c r="F66" s="21"/>
      <c r="G66" s="65" t="e">
        <f t="shared" si="0"/>
        <v>#DIV/0!</v>
      </c>
      <c r="H66" s="65" t="e">
        <f t="shared" si="1"/>
        <v>#DIV/0!</v>
      </c>
      <c r="I66" s="65" t="e">
        <f t="shared" si="2"/>
        <v>#DIV/0!</v>
      </c>
      <c r="J66" s="20"/>
    </row>
    <row r="67" spans="1:12" ht="27.6" hidden="1" x14ac:dyDescent="0.3">
      <c r="A67" s="169">
        <v>70474</v>
      </c>
      <c r="B67" s="66" t="s">
        <v>418</v>
      </c>
      <c r="C67" s="21"/>
      <c r="D67" s="105"/>
      <c r="E67" s="21"/>
      <c r="F67" s="21"/>
      <c r="G67" s="65" t="e">
        <f t="shared" si="0"/>
        <v>#DIV/0!</v>
      </c>
      <c r="H67" s="65" t="e">
        <f t="shared" si="1"/>
        <v>#DIV/0!</v>
      </c>
      <c r="I67" s="65" t="e">
        <f t="shared" si="2"/>
        <v>#DIV/0!</v>
      </c>
      <c r="J67" s="20"/>
    </row>
    <row r="68" spans="1:12" ht="41.4" hidden="1" x14ac:dyDescent="0.3">
      <c r="A68" s="168">
        <v>7048</v>
      </c>
      <c r="B68" s="64" t="s">
        <v>419</v>
      </c>
      <c r="C68" s="21">
        <f>C69+C70+C71+C72+C73+C74+C75</f>
        <v>0</v>
      </c>
      <c r="D68" s="105">
        <f>D69+D70+D71+D72+D73+D74+D75</f>
        <v>0</v>
      </c>
      <c r="E68" s="21">
        <f>E69+E70+E71+E72+E73+E74+E75</f>
        <v>0</v>
      </c>
      <c r="F68" s="21">
        <f>F69+F70+F71+F72+F73+F74+F75</f>
        <v>0</v>
      </c>
      <c r="G68" s="65" t="e">
        <f t="shared" si="0"/>
        <v>#DIV/0!</v>
      </c>
      <c r="H68" s="65" t="e">
        <f t="shared" si="1"/>
        <v>#DIV/0!</v>
      </c>
      <c r="I68" s="65" t="e">
        <f t="shared" si="2"/>
        <v>#DIV/0!</v>
      </c>
      <c r="J68" s="20"/>
    </row>
    <row r="69" spans="1:12" ht="69" hidden="1" x14ac:dyDescent="0.3">
      <c r="A69" s="169">
        <v>70481</v>
      </c>
      <c r="B69" s="66" t="s">
        <v>420</v>
      </c>
      <c r="C69" s="21"/>
      <c r="D69" s="105"/>
      <c r="E69" s="21"/>
      <c r="F69" s="21"/>
      <c r="G69" s="65" t="e">
        <f t="shared" si="0"/>
        <v>#DIV/0!</v>
      </c>
      <c r="H69" s="65" t="e">
        <f t="shared" si="1"/>
        <v>#DIV/0!</v>
      </c>
      <c r="I69" s="65" t="e">
        <f t="shared" si="2"/>
        <v>#DIV/0!</v>
      </c>
      <c r="J69" s="20"/>
    </row>
    <row r="70" spans="1:12" ht="69" hidden="1" x14ac:dyDescent="0.3">
      <c r="A70" s="169">
        <v>70482</v>
      </c>
      <c r="B70" s="66" t="s">
        <v>421</v>
      </c>
      <c r="C70" s="21"/>
      <c r="D70" s="105"/>
      <c r="E70" s="21"/>
      <c r="F70" s="21"/>
      <c r="G70" s="65" t="e">
        <f t="shared" si="0"/>
        <v>#DIV/0!</v>
      </c>
      <c r="H70" s="65" t="e">
        <f t="shared" si="1"/>
        <v>#DIV/0!</v>
      </c>
      <c r="I70" s="65" t="e">
        <f t="shared" si="2"/>
        <v>#DIV/0!</v>
      </c>
      <c r="J70" s="20"/>
    </row>
    <row r="71" spans="1:12" ht="27.6" hidden="1" x14ac:dyDescent="0.3">
      <c r="A71" s="169">
        <v>70483</v>
      </c>
      <c r="B71" s="66" t="s">
        <v>422</v>
      </c>
      <c r="C71" s="21"/>
      <c r="D71" s="105"/>
      <c r="E71" s="21"/>
      <c r="F71" s="21"/>
      <c r="G71" s="65" t="e">
        <f t="shared" si="0"/>
        <v>#DIV/0!</v>
      </c>
      <c r="H71" s="65" t="e">
        <f t="shared" si="1"/>
        <v>#DIV/0!</v>
      </c>
      <c r="I71" s="65" t="e">
        <f t="shared" si="2"/>
        <v>#DIV/0!</v>
      </c>
      <c r="J71" s="20"/>
    </row>
    <row r="72" spans="1:12" ht="69" hidden="1" x14ac:dyDescent="0.3">
      <c r="A72" s="169">
        <v>70484</v>
      </c>
      <c r="B72" s="66" t="s">
        <v>0</v>
      </c>
      <c r="C72" s="21"/>
      <c r="D72" s="105"/>
      <c r="E72" s="21"/>
      <c r="F72" s="21"/>
      <c r="G72" s="65" t="e">
        <f t="shared" si="0"/>
        <v>#DIV/0!</v>
      </c>
      <c r="H72" s="65" t="e">
        <f t="shared" si="1"/>
        <v>#DIV/0!</v>
      </c>
      <c r="I72" s="65" t="e">
        <f t="shared" si="2"/>
        <v>#DIV/0!</v>
      </c>
      <c r="J72" s="20"/>
    </row>
    <row r="73" spans="1:12" ht="27.6" hidden="1" x14ac:dyDescent="0.3">
      <c r="A73" s="169">
        <v>70485</v>
      </c>
      <c r="B73" s="66" t="s">
        <v>1</v>
      </c>
      <c r="C73" s="21"/>
      <c r="D73" s="105"/>
      <c r="E73" s="21"/>
      <c r="F73" s="21"/>
      <c r="G73" s="65" t="e">
        <f t="shared" si="0"/>
        <v>#DIV/0!</v>
      </c>
      <c r="H73" s="65" t="e">
        <f t="shared" si="1"/>
        <v>#DIV/0!</v>
      </c>
      <c r="I73" s="65" t="e">
        <f t="shared" si="2"/>
        <v>#DIV/0!</v>
      </c>
      <c r="J73" s="20"/>
    </row>
    <row r="74" spans="1:12" ht="27.6" hidden="1" x14ac:dyDescent="0.3">
      <c r="A74" s="169">
        <v>70486</v>
      </c>
      <c r="B74" s="66" t="s">
        <v>2</v>
      </c>
      <c r="C74" s="21"/>
      <c r="D74" s="105"/>
      <c r="E74" s="21"/>
      <c r="F74" s="21"/>
      <c r="G74" s="65" t="e">
        <f t="shared" si="0"/>
        <v>#DIV/0!</v>
      </c>
      <c r="H74" s="65" t="e">
        <f t="shared" si="1"/>
        <v>#DIV/0!</v>
      </c>
      <c r="I74" s="65" t="e">
        <f t="shared" si="2"/>
        <v>#DIV/0!</v>
      </c>
      <c r="J74" s="20"/>
    </row>
    <row r="75" spans="1:12" ht="42" hidden="1" customHeight="1" x14ac:dyDescent="0.3">
      <c r="A75" s="169">
        <v>70487</v>
      </c>
      <c r="B75" s="66" t="s">
        <v>3</v>
      </c>
      <c r="C75" s="21"/>
      <c r="D75" s="105"/>
      <c r="E75" s="21"/>
      <c r="F75" s="21"/>
      <c r="G75" s="65" t="e">
        <f t="shared" si="0"/>
        <v>#DIV/0!</v>
      </c>
      <c r="H75" s="65" t="e">
        <f t="shared" si="1"/>
        <v>#DIV/0!</v>
      </c>
      <c r="I75" s="65" t="e">
        <f t="shared" si="2"/>
        <v>#DIV/0!</v>
      </c>
      <c r="J75" s="20"/>
    </row>
    <row r="76" spans="1:12" ht="41.4" x14ac:dyDescent="0.3">
      <c r="A76" s="168">
        <v>7049</v>
      </c>
      <c r="B76" s="64" t="s">
        <v>698</v>
      </c>
      <c r="C76" s="21">
        <f>ფორმა3!D1132</f>
        <v>0</v>
      </c>
      <c r="D76" s="105">
        <f>ფორმა3!E1132</f>
        <v>0</v>
      </c>
      <c r="E76" s="21">
        <f>ფორმა3!I1132</f>
        <v>0</v>
      </c>
      <c r="F76" s="21">
        <f>ფორმა3!M1132</f>
        <v>0</v>
      </c>
      <c r="G76" s="65" t="e">
        <f t="shared" si="0"/>
        <v>#DIV/0!</v>
      </c>
      <c r="H76" s="65" t="e">
        <f t="shared" si="1"/>
        <v>#DIV/0!</v>
      </c>
      <c r="I76" s="65" t="e">
        <f t="shared" si="2"/>
        <v>#DIV/0!</v>
      </c>
      <c r="J76" s="20"/>
      <c r="K76" s="19"/>
    </row>
    <row r="77" spans="1:12" x14ac:dyDescent="0.3">
      <c r="A77" s="167">
        <v>705</v>
      </c>
      <c r="B77" s="62" t="s">
        <v>546</v>
      </c>
      <c r="C77" s="21">
        <f>C78+C79+C83</f>
        <v>2777.1</v>
      </c>
      <c r="D77" s="105">
        <f>D78+D79+D83</f>
        <v>5425.5850200000004</v>
      </c>
      <c r="E77" s="21">
        <f>E78+E79+E83</f>
        <v>2508.0244400000001</v>
      </c>
      <c r="F77" s="21">
        <f>F78+F79+F83</f>
        <v>1780.3670099999999</v>
      </c>
      <c r="G77" s="65">
        <f t="shared" ref="G77:G140" si="3">F77/C77*100</f>
        <v>64.108854920600621</v>
      </c>
      <c r="H77" s="65">
        <f t="shared" ref="H77:H140" si="4">F77/D77*100</f>
        <v>32.814286449058351</v>
      </c>
      <c r="I77" s="65">
        <f t="shared" ref="I77:I140" si="5">F77/E77*100</f>
        <v>70.986828581303612</v>
      </c>
      <c r="J77" s="20"/>
    </row>
    <row r="78" spans="1:12" ht="41.4" x14ac:dyDescent="0.3">
      <c r="A78" s="168">
        <v>7051</v>
      </c>
      <c r="B78" s="64" t="s">
        <v>548</v>
      </c>
      <c r="C78" s="21">
        <f>ფორმა3!D1693</f>
        <v>2777.1</v>
      </c>
      <c r="D78" s="105">
        <f>ფორმა3!E1693</f>
        <v>5425.5850200000004</v>
      </c>
      <c r="E78" s="21">
        <f>ფორმა3!I1693</f>
        <v>2508.0244400000001</v>
      </c>
      <c r="F78" s="21">
        <f>ფორმა3!M1693</f>
        <v>1780.3670099999999</v>
      </c>
      <c r="G78" s="65">
        <f t="shared" si="3"/>
        <v>64.108854920600621</v>
      </c>
      <c r="H78" s="65">
        <f t="shared" si="4"/>
        <v>32.814286449058351</v>
      </c>
      <c r="I78" s="65">
        <f t="shared" si="5"/>
        <v>70.986828581303612</v>
      </c>
      <c r="J78" s="20"/>
      <c r="L78" s="19"/>
    </row>
    <row r="79" spans="1:12" x14ac:dyDescent="0.3">
      <c r="A79" s="168">
        <v>7052</v>
      </c>
      <c r="B79" s="64" t="s">
        <v>550</v>
      </c>
      <c r="C79" s="21">
        <f>ფორმა3!D1694</f>
        <v>0</v>
      </c>
      <c r="D79" s="105">
        <f>ფორმა3!E1694</f>
        <v>0</v>
      </c>
      <c r="E79" s="21">
        <f>ფორმა3!I1694</f>
        <v>0</v>
      </c>
      <c r="F79" s="21">
        <f>ფორმა3!M1694</f>
        <v>0</v>
      </c>
      <c r="G79" s="65" t="e">
        <f t="shared" si="3"/>
        <v>#DIV/0!</v>
      </c>
      <c r="H79" s="65" t="e">
        <f t="shared" si="4"/>
        <v>#DIV/0!</v>
      </c>
      <c r="I79" s="65" t="e">
        <f t="shared" si="5"/>
        <v>#DIV/0!</v>
      </c>
      <c r="J79" s="20"/>
    </row>
    <row r="80" spans="1:12" ht="27.6" hidden="1" x14ac:dyDescent="0.3">
      <c r="A80" s="168">
        <v>7053</v>
      </c>
      <c r="B80" s="64" t="s">
        <v>4</v>
      </c>
      <c r="C80" s="21">
        <f>ფორმა3!D1695</f>
        <v>0</v>
      </c>
      <c r="D80" s="105">
        <f>ფორმა3!E1695</f>
        <v>0</v>
      </c>
      <c r="E80" s="21">
        <f>ფორმა3!F1695</f>
        <v>0</v>
      </c>
      <c r="F80" s="21">
        <f>ფორმა3!G1695</f>
        <v>0</v>
      </c>
      <c r="G80" s="65" t="e">
        <f t="shared" si="3"/>
        <v>#DIV/0!</v>
      </c>
      <c r="H80" s="65" t="e">
        <f t="shared" si="4"/>
        <v>#DIV/0!</v>
      </c>
      <c r="I80" s="65" t="e">
        <f t="shared" si="5"/>
        <v>#DIV/0!</v>
      </c>
      <c r="J80" s="20"/>
    </row>
    <row r="81" spans="1:14" ht="27.6" hidden="1" x14ac:dyDescent="0.3">
      <c r="A81" s="168">
        <v>7054</v>
      </c>
      <c r="B81" s="64" t="s">
        <v>5</v>
      </c>
      <c r="C81" s="21">
        <f>ფორმა3!D1696</f>
        <v>0</v>
      </c>
      <c r="D81" s="105">
        <f>ფორმა3!E1696</f>
        <v>0</v>
      </c>
      <c r="E81" s="21">
        <f>ფორმა3!F1696</f>
        <v>0</v>
      </c>
      <c r="F81" s="21">
        <f>ფორმა3!G1696</f>
        <v>0</v>
      </c>
      <c r="G81" s="65" t="e">
        <f t="shared" si="3"/>
        <v>#DIV/0!</v>
      </c>
      <c r="H81" s="65" t="e">
        <f t="shared" si="4"/>
        <v>#DIV/0!</v>
      </c>
      <c r="I81" s="65" t="e">
        <f t="shared" si="5"/>
        <v>#DIV/0!</v>
      </c>
      <c r="J81" s="20"/>
    </row>
    <row r="82" spans="1:14" ht="27.6" hidden="1" x14ac:dyDescent="0.3">
      <c r="A82" s="168">
        <v>7055</v>
      </c>
      <c r="B82" s="64" t="s">
        <v>6</v>
      </c>
      <c r="C82" s="21">
        <f>ფორმა3!D1697</f>
        <v>0</v>
      </c>
      <c r="D82" s="105">
        <f>ფორმა3!E1697</f>
        <v>0</v>
      </c>
      <c r="E82" s="21">
        <f>ფორმა3!F1697</f>
        <v>0</v>
      </c>
      <c r="F82" s="21">
        <f>ფორმა3!G1697</f>
        <v>0</v>
      </c>
      <c r="G82" s="65" t="e">
        <f t="shared" si="3"/>
        <v>#DIV/0!</v>
      </c>
      <c r="H82" s="65" t="e">
        <f t="shared" si="4"/>
        <v>#DIV/0!</v>
      </c>
      <c r="I82" s="65" t="e">
        <f t="shared" si="5"/>
        <v>#DIV/0!</v>
      </c>
      <c r="J82" s="20"/>
    </row>
    <row r="83" spans="1:14" ht="41.4" x14ac:dyDescent="0.3">
      <c r="A83" s="168">
        <v>7056</v>
      </c>
      <c r="B83" s="64" t="s">
        <v>699</v>
      </c>
      <c r="C83" s="21">
        <f>ფორმა3!D1698</f>
        <v>0</v>
      </c>
      <c r="D83" s="105">
        <f>ფორმა3!E1698</f>
        <v>0</v>
      </c>
      <c r="E83" s="21">
        <f>ფორმა3!I1698</f>
        <v>0</v>
      </c>
      <c r="F83" s="21">
        <f>ფორმა3!M1698</f>
        <v>0</v>
      </c>
      <c r="G83" s="65" t="e">
        <f t="shared" si="3"/>
        <v>#DIV/0!</v>
      </c>
      <c r="H83" s="65" t="e">
        <f t="shared" si="4"/>
        <v>#DIV/0!</v>
      </c>
      <c r="I83" s="65" t="e">
        <f t="shared" si="5"/>
        <v>#DIV/0!</v>
      </c>
      <c r="J83" s="20"/>
    </row>
    <row r="84" spans="1:14" ht="27.6" x14ac:dyDescent="0.3">
      <c r="A84" s="167">
        <v>706</v>
      </c>
      <c r="B84" s="62" t="s">
        <v>552</v>
      </c>
      <c r="C84" s="21">
        <f>C87+C88+C90</f>
        <v>4604.2</v>
      </c>
      <c r="D84" s="105">
        <f>D87+D88+D90</f>
        <v>14585.432479999999</v>
      </c>
      <c r="E84" s="21">
        <f>E87+E88+E90</f>
        <v>7127.4404400000003</v>
      </c>
      <c r="F84" s="21">
        <f>F87+F88+F90</f>
        <v>5662.6077100000002</v>
      </c>
      <c r="G84" s="65">
        <f t="shared" si="3"/>
        <v>122.98787433213154</v>
      </c>
      <c r="H84" s="65">
        <f t="shared" si="4"/>
        <v>38.82372166725083</v>
      </c>
      <c r="I84" s="65">
        <f t="shared" si="5"/>
        <v>79.447983573749795</v>
      </c>
      <c r="J84" s="20"/>
      <c r="L84" s="19"/>
      <c r="N84" s="19"/>
    </row>
    <row r="85" spans="1:14" x14ac:dyDescent="0.3">
      <c r="A85" s="168">
        <v>7061</v>
      </c>
      <c r="B85" s="64" t="s">
        <v>869</v>
      </c>
      <c r="C85" s="21">
        <f>ფორმა3!D1192</f>
        <v>187.5</v>
      </c>
      <c r="D85" s="105"/>
      <c r="E85" s="21"/>
      <c r="F85" s="21"/>
      <c r="G85" s="65">
        <f t="shared" si="3"/>
        <v>0</v>
      </c>
      <c r="H85" s="65" t="e">
        <f t="shared" si="4"/>
        <v>#DIV/0!</v>
      </c>
      <c r="I85" s="65" t="e">
        <f t="shared" si="5"/>
        <v>#DIV/0!</v>
      </c>
      <c r="J85" s="20"/>
    </row>
    <row r="86" spans="1:14" ht="27.6" hidden="1" x14ac:dyDescent="0.3">
      <c r="A86" s="168">
        <v>7062</v>
      </c>
      <c r="B86" s="64" t="s">
        <v>11</v>
      </c>
      <c r="C86" s="21"/>
      <c r="D86" s="105"/>
      <c r="E86" s="21"/>
      <c r="F86" s="21"/>
      <c r="G86" s="65" t="e">
        <f t="shared" si="3"/>
        <v>#DIV/0!</v>
      </c>
      <c r="H86" s="65" t="e">
        <f t="shared" si="4"/>
        <v>#DIV/0!</v>
      </c>
      <c r="I86" s="65" t="e">
        <f t="shared" si="5"/>
        <v>#DIV/0!</v>
      </c>
      <c r="J86" s="20"/>
    </row>
    <row r="87" spans="1:14" x14ac:dyDescent="0.3">
      <c r="A87" s="168">
        <v>7063</v>
      </c>
      <c r="B87" s="64" t="s">
        <v>554</v>
      </c>
      <c r="C87" s="21">
        <f>ფორმა3!D1160</f>
        <v>3094.2</v>
      </c>
      <c r="D87" s="105">
        <f>ფორმა3!E1160</f>
        <v>4842.7092700000003</v>
      </c>
      <c r="E87" s="21">
        <f>ფორმა3!I1160</f>
        <v>2087.14255</v>
      </c>
      <c r="F87" s="21">
        <f>ფორმა3!M1160</f>
        <v>1683.15571</v>
      </c>
      <c r="G87" s="65">
        <f t="shared" si="3"/>
        <v>54.397120742033486</v>
      </c>
      <c r="H87" s="65">
        <f t="shared" si="4"/>
        <v>34.756488902337097</v>
      </c>
      <c r="I87" s="65">
        <f t="shared" si="5"/>
        <v>80.644022613596761</v>
      </c>
      <c r="J87" s="20"/>
    </row>
    <row r="88" spans="1:14" x14ac:dyDescent="0.3">
      <c r="A88" s="168">
        <v>7064</v>
      </c>
      <c r="B88" s="64" t="s">
        <v>556</v>
      </c>
      <c r="C88" s="21">
        <f>ფორმა3!D1175</f>
        <v>1490</v>
      </c>
      <c r="D88" s="105">
        <f>ფორმა3!E1175</f>
        <v>1708.87123</v>
      </c>
      <c r="E88" s="21">
        <f>ფორმა3!I1175</f>
        <v>982.49090999999999</v>
      </c>
      <c r="F88" s="21">
        <f>ფორმა3!M1175</f>
        <v>894.61162000000002</v>
      </c>
      <c r="G88" s="65">
        <f t="shared" si="3"/>
        <v>60.041048322147653</v>
      </c>
      <c r="H88" s="65">
        <f t="shared" si="4"/>
        <v>52.351025887421606</v>
      </c>
      <c r="I88" s="65">
        <f t="shared" si="5"/>
        <v>91.055460248482106</v>
      </c>
      <c r="J88" s="20"/>
    </row>
    <row r="89" spans="1:14" ht="41.4" hidden="1" x14ac:dyDescent="0.3">
      <c r="A89" s="168">
        <v>7065</v>
      </c>
      <c r="B89" s="64" t="s">
        <v>12</v>
      </c>
      <c r="C89" s="21"/>
      <c r="D89" s="105"/>
      <c r="E89" s="21"/>
      <c r="F89" s="21"/>
      <c r="G89" s="65" t="e">
        <f t="shared" si="3"/>
        <v>#DIV/0!</v>
      </c>
      <c r="H89" s="65" t="e">
        <f t="shared" si="4"/>
        <v>#DIV/0!</v>
      </c>
      <c r="I89" s="65" t="e">
        <f t="shared" si="5"/>
        <v>#DIV/0!</v>
      </c>
      <c r="J89" s="20"/>
    </row>
    <row r="90" spans="1:14" ht="41.4" x14ac:dyDescent="0.3">
      <c r="A90" s="168">
        <v>7066</v>
      </c>
      <c r="B90" s="64" t="s">
        <v>558</v>
      </c>
      <c r="C90" s="21">
        <f>ფორმა3!D1416+ფორმა3!D1436+ფორმა3!D1532+ფორმა3!D1542</f>
        <v>20</v>
      </c>
      <c r="D90" s="105">
        <f>ფორმა3!E1192+ფორმა3!E1416+ფორმა3!E1436+ფორმა3!E1532+ფორმა3!E1542</f>
        <v>8033.8519799999995</v>
      </c>
      <c r="E90" s="21">
        <f>ფორმა3!I1192+ფორმა3!I1416+ფორმა3!I1436+ფორმა3!I1532+ფორმა3!I1542</f>
        <v>4057.8069800000003</v>
      </c>
      <c r="F90" s="21">
        <f>ფორმა3!M1192+ფორმა3!M1416+ფორმა3!M1436+ფორმა3!M1532+ფორმა3!M1542</f>
        <v>3084.8403800000006</v>
      </c>
      <c r="G90" s="65">
        <f t="shared" si="3"/>
        <v>15424.201900000004</v>
      </c>
      <c r="H90" s="65">
        <f t="shared" si="4"/>
        <v>38.398023609093187</v>
      </c>
      <c r="I90" s="65">
        <f t="shared" si="5"/>
        <v>76.02235382817544</v>
      </c>
      <c r="J90" s="20"/>
    </row>
    <row r="91" spans="1:14" x14ac:dyDescent="0.3">
      <c r="A91" s="167">
        <v>707</v>
      </c>
      <c r="B91" s="62" t="s">
        <v>700</v>
      </c>
      <c r="C91" s="21">
        <f>ფორმა3!D3071</f>
        <v>275</v>
      </c>
      <c r="D91" s="105">
        <f>ფორმა3!E3071</f>
        <v>1456.89904</v>
      </c>
      <c r="E91" s="21">
        <f>ფორმა3!I3071</f>
        <v>412.87310000000002</v>
      </c>
      <c r="F91" s="21">
        <f>ფორმა3!M3071</f>
        <v>274.37686000000002</v>
      </c>
      <c r="G91" s="65">
        <f t="shared" si="3"/>
        <v>99.773403636363639</v>
      </c>
      <c r="H91" s="65">
        <f t="shared" si="4"/>
        <v>18.832935740008452</v>
      </c>
      <c r="I91" s="65">
        <f t="shared" si="5"/>
        <v>66.455494436426108</v>
      </c>
      <c r="J91" s="20"/>
    </row>
    <row r="92" spans="1:14" ht="27.6" hidden="1" x14ac:dyDescent="0.3">
      <c r="A92" s="168">
        <v>7071</v>
      </c>
      <c r="B92" s="64" t="s">
        <v>13</v>
      </c>
      <c r="C92" s="21">
        <f>C93+C94+C95</f>
        <v>0</v>
      </c>
      <c r="D92" s="105">
        <f>D93+D94+D95</f>
        <v>0</v>
      </c>
      <c r="E92" s="21">
        <f>E93+E94+E95</f>
        <v>0</v>
      </c>
      <c r="F92" s="21">
        <f>F93+F94+F95</f>
        <v>0</v>
      </c>
      <c r="G92" s="65" t="e">
        <f t="shared" si="3"/>
        <v>#DIV/0!</v>
      </c>
      <c r="H92" s="65" t="e">
        <f t="shared" si="4"/>
        <v>#DIV/0!</v>
      </c>
      <c r="I92" s="65" t="e">
        <f t="shared" si="5"/>
        <v>#DIV/0!</v>
      </c>
      <c r="J92" s="20"/>
    </row>
    <row r="93" spans="1:14" hidden="1" x14ac:dyDescent="0.3">
      <c r="A93" s="169">
        <v>70711</v>
      </c>
      <c r="B93" s="66" t="s">
        <v>14</v>
      </c>
      <c r="C93" s="21"/>
      <c r="D93" s="105"/>
      <c r="E93" s="21"/>
      <c r="F93" s="21"/>
      <c r="G93" s="65" t="e">
        <f t="shared" si="3"/>
        <v>#DIV/0!</v>
      </c>
      <c r="H93" s="65" t="e">
        <f t="shared" si="4"/>
        <v>#DIV/0!</v>
      </c>
      <c r="I93" s="65" t="e">
        <f t="shared" si="5"/>
        <v>#DIV/0!</v>
      </c>
      <c r="J93" s="20"/>
    </row>
    <row r="94" spans="1:14" hidden="1" x14ac:dyDescent="0.3">
      <c r="A94" s="169">
        <v>70712</v>
      </c>
      <c r="B94" s="66" t="s">
        <v>15</v>
      </c>
      <c r="C94" s="21"/>
      <c r="D94" s="105"/>
      <c r="E94" s="21"/>
      <c r="F94" s="21"/>
      <c r="G94" s="65" t="e">
        <f t="shared" si="3"/>
        <v>#DIV/0!</v>
      </c>
      <c r="H94" s="65" t="e">
        <f t="shared" si="4"/>
        <v>#DIV/0!</v>
      </c>
      <c r="I94" s="65" t="e">
        <f t="shared" si="5"/>
        <v>#DIV/0!</v>
      </c>
      <c r="J94" s="20"/>
    </row>
    <row r="95" spans="1:14" ht="41.4" hidden="1" x14ac:dyDescent="0.3">
      <c r="A95" s="169">
        <v>70713</v>
      </c>
      <c r="B95" s="66" t="s">
        <v>16</v>
      </c>
      <c r="C95" s="21"/>
      <c r="D95" s="105"/>
      <c r="E95" s="21"/>
      <c r="F95" s="21"/>
      <c r="G95" s="65" t="e">
        <f t="shared" si="3"/>
        <v>#DIV/0!</v>
      </c>
      <c r="H95" s="65" t="e">
        <f t="shared" si="4"/>
        <v>#DIV/0!</v>
      </c>
      <c r="I95" s="65" t="e">
        <f t="shared" si="5"/>
        <v>#DIV/0!</v>
      </c>
      <c r="J95" s="20"/>
    </row>
    <row r="96" spans="1:14" ht="27.6" x14ac:dyDescent="0.3">
      <c r="A96" s="168">
        <v>7072</v>
      </c>
      <c r="B96" s="64" t="s">
        <v>560</v>
      </c>
      <c r="C96" s="21">
        <f>C97+C98+C99+C100</f>
        <v>106.6</v>
      </c>
      <c r="D96" s="105">
        <f>D97+D98+D99+D100</f>
        <v>178.9</v>
      </c>
      <c r="E96" s="21">
        <f>E97+E98+E99+E100</f>
        <v>105.45</v>
      </c>
      <c r="F96" s="21">
        <f>F97+F98+F99+F100</f>
        <v>71.433400000000006</v>
      </c>
      <c r="G96" s="65">
        <f t="shared" si="3"/>
        <v>67.010694183864928</v>
      </c>
      <c r="H96" s="65">
        <f t="shared" si="4"/>
        <v>39.929234209055345</v>
      </c>
      <c r="I96" s="65">
        <f t="shared" si="5"/>
        <v>67.741488857278327</v>
      </c>
      <c r="J96" s="20"/>
    </row>
    <row r="97" spans="1:10" ht="41.4" x14ac:dyDescent="0.3">
      <c r="A97" s="169">
        <v>70721</v>
      </c>
      <c r="B97" s="66" t="s">
        <v>701</v>
      </c>
      <c r="C97" s="21">
        <f>ფორმა3!D3159</f>
        <v>106.6</v>
      </c>
      <c r="D97" s="105">
        <f>ფორმა3!E3078</f>
        <v>178.9</v>
      </c>
      <c r="E97" s="21">
        <f>ფორმა3!I3078</f>
        <v>105.45</v>
      </c>
      <c r="F97" s="21">
        <f>ფორმა3!M3078</f>
        <v>71.433400000000006</v>
      </c>
      <c r="G97" s="65">
        <f t="shared" si="3"/>
        <v>67.010694183864928</v>
      </c>
      <c r="H97" s="65">
        <f t="shared" si="4"/>
        <v>39.929234209055345</v>
      </c>
      <c r="I97" s="65">
        <f t="shared" si="5"/>
        <v>67.741488857278327</v>
      </c>
      <c r="J97" s="20"/>
    </row>
    <row r="98" spans="1:10" ht="41.4" hidden="1" x14ac:dyDescent="0.3">
      <c r="A98" s="169">
        <v>70722</v>
      </c>
      <c r="B98" s="66" t="s">
        <v>394</v>
      </c>
      <c r="C98" s="21"/>
      <c r="D98" s="105"/>
      <c r="E98" s="21"/>
      <c r="F98" s="21"/>
      <c r="G98" s="65" t="e">
        <f t="shared" si="3"/>
        <v>#DIV/0!</v>
      </c>
      <c r="H98" s="65" t="e">
        <f t="shared" si="4"/>
        <v>#DIV/0!</v>
      </c>
      <c r="I98" s="65" t="e">
        <f t="shared" si="5"/>
        <v>#DIV/0!</v>
      </c>
      <c r="J98" s="20"/>
    </row>
    <row r="99" spans="1:10" ht="27.6" hidden="1" x14ac:dyDescent="0.3">
      <c r="A99" s="169">
        <v>70723</v>
      </c>
      <c r="B99" s="66" t="s">
        <v>395</v>
      </c>
      <c r="C99" s="21"/>
      <c r="D99" s="105"/>
      <c r="E99" s="21"/>
      <c r="F99" s="21"/>
      <c r="G99" s="65" t="e">
        <f t="shared" si="3"/>
        <v>#DIV/0!</v>
      </c>
      <c r="H99" s="65" t="e">
        <f t="shared" si="4"/>
        <v>#DIV/0!</v>
      </c>
      <c r="I99" s="65" t="e">
        <f t="shared" si="5"/>
        <v>#DIV/0!</v>
      </c>
      <c r="J99" s="20"/>
    </row>
    <row r="100" spans="1:10" ht="27.6" hidden="1" x14ac:dyDescent="0.3">
      <c r="A100" s="169">
        <v>70724</v>
      </c>
      <c r="B100" s="66" t="s">
        <v>396</v>
      </c>
      <c r="C100" s="21"/>
      <c r="D100" s="105"/>
      <c r="E100" s="21"/>
      <c r="F100" s="21"/>
      <c r="G100" s="65" t="e">
        <f t="shared" si="3"/>
        <v>#DIV/0!</v>
      </c>
      <c r="H100" s="65" t="e">
        <f t="shared" si="4"/>
        <v>#DIV/0!</v>
      </c>
      <c r="I100" s="65" t="e">
        <f t="shared" si="5"/>
        <v>#DIV/0!</v>
      </c>
      <c r="J100" s="20"/>
    </row>
    <row r="101" spans="1:10" ht="27.6" hidden="1" x14ac:dyDescent="0.3">
      <c r="A101" s="168">
        <v>7073</v>
      </c>
      <c r="B101" s="64" t="s">
        <v>397</v>
      </c>
      <c r="C101" s="21">
        <f>C102+C103+C104+C105</f>
        <v>0</v>
      </c>
      <c r="D101" s="105">
        <f>D102+D103+D104+D105</f>
        <v>0</v>
      </c>
      <c r="E101" s="21">
        <f>E102+E103+E104+E105</f>
        <v>0</v>
      </c>
      <c r="F101" s="21">
        <f>F102+F103+F104+F105</f>
        <v>0</v>
      </c>
      <c r="G101" s="65" t="e">
        <f t="shared" si="3"/>
        <v>#DIV/0!</v>
      </c>
      <c r="H101" s="65" t="e">
        <f t="shared" si="4"/>
        <v>#DIV/0!</v>
      </c>
      <c r="I101" s="65" t="e">
        <f t="shared" si="5"/>
        <v>#DIV/0!</v>
      </c>
      <c r="J101" s="20"/>
    </row>
    <row r="102" spans="1:10" ht="41.4" hidden="1" x14ac:dyDescent="0.3">
      <c r="A102" s="169">
        <v>70731</v>
      </c>
      <c r="B102" s="66" t="s">
        <v>398</v>
      </c>
      <c r="C102" s="21"/>
      <c r="D102" s="105"/>
      <c r="E102" s="21"/>
      <c r="F102" s="21"/>
      <c r="G102" s="65" t="e">
        <f t="shared" si="3"/>
        <v>#DIV/0!</v>
      </c>
      <c r="H102" s="65" t="e">
        <f t="shared" si="4"/>
        <v>#DIV/0!</v>
      </c>
      <c r="I102" s="65" t="e">
        <f t="shared" si="5"/>
        <v>#DIV/0!</v>
      </c>
      <c r="J102" s="20"/>
    </row>
    <row r="103" spans="1:10" ht="41.4" hidden="1" x14ac:dyDescent="0.3">
      <c r="A103" s="169">
        <v>70732</v>
      </c>
      <c r="B103" s="66" t="s">
        <v>399</v>
      </c>
      <c r="C103" s="21"/>
      <c r="D103" s="105"/>
      <c r="E103" s="21"/>
      <c r="F103" s="21"/>
      <c r="G103" s="65" t="e">
        <f t="shared" si="3"/>
        <v>#DIV/0!</v>
      </c>
      <c r="H103" s="65" t="e">
        <f t="shared" si="4"/>
        <v>#DIV/0!</v>
      </c>
      <c r="I103" s="65" t="e">
        <f t="shared" si="5"/>
        <v>#DIV/0!</v>
      </c>
      <c r="J103" s="20"/>
    </row>
    <row r="104" spans="1:10" ht="41.4" hidden="1" x14ac:dyDescent="0.3">
      <c r="A104" s="169">
        <v>70733</v>
      </c>
      <c r="B104" s="66" t="s">
        <v>400</v>
      </c>
      <c r="C104" s="21"/>
      <c r="D104" s="105"/>
      <c r="E104" s="21"/>
      <c r="F104" s="21"/>
      <c r="G104" s="65" t="e">
        <f t="shared" si="3"/>
        <v>#DIV/0!</v>
      </c>
      <c r="H104" s="65" t="e">
        <f t="shared" si="4"/>
        <v>#DIV/0!</v>
      </c>
      <c r="I104" s="65" t="e">
        <f t="shared" si="5"/>
        <v>#DIV/0!</v>
      </c>
      <c r="J104" s="20"/>
    </row>
    <row r="105" spans="1:10" ht="41.4" hidden="1" x14ac:dyDescent="0.3">
      <c r="A105" s="169">
        <v>70734</v>
      </c>
      <c r="B105" s="66" t="s">
        <v>401</v>
      </c>
      <c r="C105" s="21"/>
      <c r="D105" s="105"/>
      <c r="E105" s="21"/>
      <c r="F105" s="21"/>
      <c r="G105" s="65" t="e">
        <f t="shared" si="3"/>
        <v>#DIV/0!</v>
      </c>
      <c r="H105" s="65" t="e">
        <f t="shared" si="4"/>
        <v>#DIV/0!</v>
      </c>
      <c r="I105" s="65" t="e">
        <f t="shared" si="5"/>
        <v>#DIV/0!</v>
      </c>
      <c r="J105" s="20"/>
    </row>
    <row r="106" spans="1:10" ht="27.6" x14ac:dyDescent="0.3">
      <c r="A106" s="168">
        <v>7074</v>
      </c>
      <c r="B106" s="64" t="s">
        <v>702</v>
      </c>
      <c r="C106" s="21">
        <f>ფორმა3!D3078</f>
        <v>168.4</v>
      </c>
      <c r="D106" s="105">
        <f>ფორმა3!E3159</f>
        <v>1277.9990399999999</v>
      </c>
      <c r="E106" s="21">
        <f>ფორმა3!I3159</f>
        <v>307.42310000000003</v>
      </c>
      <c r="F106" s="21">
        <f>ფორმა3!M3159</f>
        <v>202.94346000000002</v>
      </c>
      <c r="G106" s="65">
        <f t="shared" si="3"/>
        <v>120.5127434679335</v>
      </c>
      <c r="H106" s="65">
        <f t="shared" si="4"/>
        <v>15.879781881526297</v>
      </c>
      <c r="I106" s="65">
        <f t="shared" si="5"/>
        <v>66.014382133287967</v>
      </c>
      <c r="J106" s="20"/>
    </row>
    <row r="107" spans="1:10" ht="27.6" hidden="1" x14ac:dyDescent="0.3">
      <c r="A107" s="168">
        <v>7075</v>
      </c>
      <c r="B107" s="64" t="s">
        <v>402</v>
      </c>
      <c r="C107" s="21"/>
      <c r="D107" s="105"/>
      <c r="E107" s="21"/>
      <c r="F107" s="21"/>
      <c r="G107" s="65" t="e">
        <f t="shared" si="3"/>
        <v>#DIV/0!</v>
      </c>
      <c r="H107" s="65" t="e">
        <f t="shared" si="4"/>
        <v>#DIV/0!</v>
      </c>
      <c r="I107" s="65" t="e">
        <f t="shared" si="5"/>
        <v>#DIV/0!</v>
      </c>
      <c r="J107" s="20"/>
    </row>
    <row r="108" spans="1:10" ht="27.6" x14ac:dyDescent="0.3">
      <c r="A108" s="167">
        <v>708</v>
      </c>
      <c r="B108" s="62" t="s">
        <v>563</v>
      </c>
      <c r="C108" s="21">
        <f>C109+C110+C111+C112</f>
        <v>3503.3999999999996</v>
      </c>
      <c r="D108" s="105">
        <f>D109+D110+D111+D112</f>
        <v>7303.5853899999993</v>
      </c>
      <c r="E108" s="21">
        <f>E109+E110+E111+E112</f>
        <v>3549.0150399999998</v>
      </c>
      <c r="F108" s="21">
        <f>F109+F110+F111+F112</f>
        <v>2704.1165799999999</v>
      </c>
      <c r="G108" s="65">
        <f t="shared" si="3"/>
        <v>77.185493520580025</v>
      </c>
      <c r="H108" s="65">
        <f t="shared" si="4"/>
        <v>37.024508314812763</v>
      </c>
      <c r="I108" s="65">
        <f t="shared" si="5"/>
        <v>76.193438165874895</v>
      </c>
      <c r="J108" s="20"/>
    </row>
    <row r="109" spans="1:10" ht="27.6" x14ac:dyDescent="0.3">
      <c r="A109" s="168">
        <v>7081</v>
      </c>
      <c r="B109" s="64" t="s">
        <v>565</v>
      </c>
      <c r="C109" s="21">
        <f>ფორმა3!D2395</f>
        <v>1833.2</v>
      </c>
      <c r="D109" s="105">
        <f>ფორმა3!E2395</f>
        <v>4965.3735299999998</v>
      </c>
      <c r="E109" s="21">
        <f>ფორმა3!I2395</f>
        <v>2226.4811799999998</v>
      </c>
      <c r="F109" s="21">
        <f>ფორმა3!M2395</f>
        <v>1616.2308699999999</v>
      </c>
      <c r="G109" s="65">
        <f t="shared" si="3"/>
        <v>88.164459415230183</v>
      </c>
      <c r="H109" s="65">
        <f t="shared" si="4"/>
        <v>32.550035968794475</v>
      </c>
      <c r="I109" s="65">
        <f t="shared" si="5"/>
        <v>72.5912657388822</v>
      </c>
      <c r="J109" s="20"/>
    </row>
    <row r="110" spans="1:10" ht="27.6" x14ac:dyDescent="0.3">
      <c r="A110" s="168">
        <v>7082</v>
      </c>
      <c r="B110" s="64" t="s">
        <v>567</v>
      </c>
      <c r="C110" s="21">
        <f>ფორმა3!D2666</f>
        <v>1516.5</v>
      </c>
      <c r="D110" s="105">
        <f>ფორმა3!E2666</f>
        <v>2153.83986</v>
      </c>
      <c r="E110" s="21">
        <f>ფორმა3!I2666</f>
        <v>1235.5618599999998</v>
      </c>
      <c r="F110" s="21">
        <f>ფორმა3!M2666</f>
        <v>1017.4495099999999</v>
      </c>
      <c r="G110" s="65">
        <f t="shared" si="3"/>
        <v>67.091955819320802</v>
      </c>
      <c r="H110" s="65">
        <f t="shared" si="4"/>
        <v>47.23886528871278</v>
      </c>
      <c r="I110" s="65">
        <f t="shared" si="5"/>
        <v>82.347112106552075</v>
      </c>
      <c r="J110" s="20"/>
    </row>
    <row r="111" spans="1:10" ht="41.4" x14ac:dyDescent="0.3">
      <c r="A111" s="168">
        <v>7083</v>
      </c>
      <c r="B111" s="64" t="s">
        <v>568</v>
      </c>
      <c r="C111" s="21">
        <f>ფორმა3!D2921</f>
        <v>100</v>
      </c>
      <c r="D111" s="105">
        <f>ფორმა3!E2921</f>
        <v>130.672</v>
      </c>
      <c r="E111" s="21">
        <f>ფორმა3!I2921</f>
        <v>64.671999999999997</v>
      </c>
      <c r="F111" s="21">
        <f>ფორმა3!M2921</f>
        <v>48.640900000000002</v>
      </c>
      <c r="G111" s="65">
        <f t="shared" si="3"/>
        <v>48.640900000000002</v>
      </c>
      <c r="H111" s="65">
        <f t="shared" si="4"/>
        <v>37.22365923839844</v>
      </c>
      <c r="I111" s="65">
        <f t="shared" si="5"/>
        <v>75.21168357248888</v>
      </c>
      <c r="J111" s="20"/>
    </row>
    <row r="112" spans="1:10" ht="41.4" x14ac:dyDescent="0.3">
      <c r="A112" s="168">
        <v>7084</v>
      </c>
      <c r="B112" s="64" t="s">
        <v>569</v>
      </c>
      <c r="C112" s="21">
        <f>ფორმა3!D2992</f>
        <v>53.7</v>
      </c>
      <c r="D112" s="105">
        <f>ფორმა3!E2992</f>
        <v>53.7</v>
      </c>
      <c r="E112" s="21">
        <f>ფორმა3!I2992</f>
        <v>22.3</v>
      </c>
      <c r="F112" s="21">
        <f>ფორმა3!M2992</f>
        <v>21.795300000000001</v>
      </c>
      <c r="G112" s="65">
        <f t="shared" si="3"/>
        <v>40.58715083798883</v>
      </c>
      <c r="H112" s="65">
        <f t="shared" si="4"/>
        <v>40.58715083798883</v>
      </c>
      <c r="I112" s="65">
        <f t="shared" si="5"/>
        <v>97.736771300448439</v>
      </c>
      <c r="J112" s="20"/>
    </row>
    <row r="113" spans="1:10" ht="41.4" hidden="1" x14ac:dyDescent="0.3">
      <c r="A113" s="168">
        <v>7085</v>
      </c>
      <c r="B113" s="64" t="s">
        <v>185</v>
      </c>
      <c r="C113" s="21"/>
      <c r="D113" s="105"/>
      <c r="E113" s="21"/>
      <c r="F113" s="21"/>
      <c r="G113" s="65" t="e">
        <f t="shared" si="3"/>
        <v>#DIV/0!</v>
      </c>
      <c r="H113" s="65" t="e">
        <f t="shared" si="4"/>
        <v>#DIV/0!</v>
      </c>
      <c r="I113" s="65" t="e">
        <f t="shared" si="5"/>
        <v>#DIV/0!</v>
      </c>
      <c r="J113" s="20"/>
    </row>
    <row r="114" spans="1:10" ht="41.4" hidden="1" x14ac:dyDescent="0.3">
      <c r="A114" s="168">
        <v>7086</v>
      </c>
      <c r="B114" s="64" t="s">
        <v>186</v>
      </c>
      <c r="C114" s="21"/>
      <c r="D114" s="105"/>
      <c r="E114" s="21"/>
      <c r="F114" s="21"/>
      <c r="G114" s="65" t="e">
        <f t="shared" si="3"/>
        <v>#DIV/0!</v>
      </c>
      <c r="H114" s="65" t="e">
        <f t="shared" si="4"/>
        <v>#DIV/0!</v>
      </c>
      <c r="I114" s="65" t="e">
        <f t="shared" si="5"/>
        <v>#DIV/0!</v>
      </c>
      <c r="J114" s="20"/>
    </row>
    <row r="115" spans="1:10" x14ac:dyDescent="0.3">
      <c r="A115" s="167">
        <v>709</v>
      </c>
      <c r="B115" s="62" t="s">
        <v>571</v>
      </c>
      <c r="C115" s="21">
        <f>C116+C117+C121+C128</f>
        <v>3960.5</v>
      </c>
      <c r="D115" s="105">
        <f>D116+D117+D121+D128</f>
        <v>6308.2972299999992</v>
      </c>
      <c r="E115" s="21">
        <f>E116+E117+E121+E128</f>
        <v>3987.4500899999998</v>
      </c>
      <c r="F115" s="21">
        <f>F116+F117+F121+F128</f>
        <v>3086.8088099999995</v>
      </c>
      <c r="G115" s="65">
        <f t="shared" si="3"/>
        <v>77.93987653074106</v>
      </c>
      <c r="H115" s="65">
        <f t="shared" si="4"/>
        <v>48.93252009940565</v>
      </c>
      <c r="I115" s="65">
        <f t="shared" si="5"/>
        <v>77.41310211609445</v>
      </c>
      <c r="J115" s="20"/>
    </row>
    <row r="116" spans="1:10" x14ac:dyDescent="0.3">
      <c r="A116" s="168">
        <v>7091</v>
      </c>
      <c r="B116" s="64" t="s">
        <v>573</v>
      </c>
      <c r="C116" s="21">
        <f>ფორმა3!D1956+ფორმა3!D1961</f>
        <v>3719.9</v>
      </c>
      <c r="D116" s="105">
        <f>ფორმა3!E1956+ფორმა3!E1961</f>
        <v>5413.0674299999991</v>
      </c>
      <c r="E116" s="21">
        <f>ფორმა3!I1956+ფორმა3!I1961</f>
        <v>3338.0450599999999</v>
      </c>
      <c r="F116" s="21">
        <f>ფორმა3!M1956+ფორმა3!M1961</f>
        <v>2640.2990799999998</v>
      </c>
      <c r="G116" s="65">
        <f t="shared" si="3"/>
        <v>70.977689722842001</v>
      </c>
      <c r="H116" s="65">
        <f t="shared" si="4"/>
        <v>48.776393683313124</v>
      </c>
      <c r="I116" s="65">
        <f t="shared" si="5"/>
        <v>79.097167130512005</v>
      </c>
      <c r="J116" s="20"/>
    </row>
    <row r="117" spans="1:10" x14ac:dyDescent="0.3">
      <c r="A117" s="168">
        <v>7092</v>
      </c>
      <c r="B117" s="64" t="s">
        <v>575</v>
      </c>
      <c r="C117" s="21">
        <f>C120</f>
        <v>0</v>
      </c>
      <c r="D117" s="105">
        <f>D120</f>
        <v>604.62979999999993</v>
      </c>
      <c r="E117" s="21">
        <f>E120</f>
        <v>489.20502999999997</v>
      </c>
      <c r="F117" s="21">
        <f>F120</f>
        <v>322.70447999999999</v>
      </c>
      <c r="G117" s="65" t="e">
        <f t="shared" si="3"/>
        <v>#DIV/0!</v>
      </c>
      <c r="H117" s="65">
        <f t="shared" si="4"/>
        <v>53.37224199005739</v>
      </c>
      <c r="I117" s="65">
        <f t="shared" si="5"/>
        <v>65.965078077794914</v>
      </c>
      <c r="J117" s="20"/>
    </row>
    <row r="118" spans="1:10" ht="27.6" hidden="1" x14ac:dyDescent="0.3">
      <c r="A118" s="169">
        <v>70921</v>
      </c>
      <c r="B118" s="66" t="s">
        <v>187</v>
      </c>
      <c r="C118" s="21"/>
      <c r="D118" s="105"/>
      <c r="E118" s="21"/>
      <c r="F118" s="21"/>
      <c r="G118" s="65" t="e">
        <f t="shared" si="3"/>
        <v>#DIV/0!</v>
      </c>
      <c r="H118" s="65" t="e">
        <f t="shared" si="4"/>
        <v>#DIV/0!</v>
      </c>
      <c r="I118" s="65" t="e">
        <f t="shared" si="5"/>
        <v>#DIV/0!</v>
      </c>
      <c r="J118" s="20"/>
    </row>
    <row r="119" spans="1:10" hidden="1" x14ac:dyDescent="0.3">
      <c r="A119" s="169">
        <v>70922</v>
      </c>
      <c r="B119" s="66" t="s">
        <v>188</v>
      </c>
      <c r="C119" s="21"/>
      <c r="D119" s="105"/>
      <c r="E119" s="21"/>
      <c r="F119" s="21"/>
      <c r="G119" s="65" t="e">
        <f t="shared" si="3"/>
        <v>#DIV/0!</v>
      </c>
      <c r="H119" s="65" t="e">
        <f t="shared" si="4"/>
        <v>#DIV/0!</v>
      </c>
      <c r="I119" s="65" t="e">
        <f t="shared" si="5"/>
        <v>#DIV/0!</v>
      </c>
      <c r="J119" s="20"/>
    </row>
    <row r="120" spans="1:10" ht="27.6" x14ac:dyDescent="0.3">
      <c r="A120" s="169">
        <v>70923</v>
      </c>
      <c r="B120" s="66" t="s">
        <v>625</v>
      </c>
      <c r="C120" s="21">
        <f>ფორმა3!D2334</f>
        <v>0</v>
      </c>
      <c r="D120" s="105">
        <f>ფორმა3!E2334</f>
        <v>604.62979999999993</v>
      </c>
      <c r="E120" s="21">
        <f>ფორმა3!I2334</f>
        <v>489.20502999999997</v>
      </c>
      <c r="F120" s="21">
        <f>ფორმა3!M2334</f>
        <v>322.70447999999999</v>
      </c>
      <c r="G120" s="65" t="e">
        <f t="shared" si="3"/>
        <v>#DIV/0!</v>
      </c>
      <c r="H120" s="65">
        <f t="shared" si="4"/>
        <v>53.37224199005739</v>
      </c>
      <c r="I120" s="65">
        <f t="shared" si="5"/>
        <v>65.965078077794914</v>
      </c>
      <c r="J120" s="20"/>
    </row>
    <row r="121" spans="1:10" x14ac:dyDescent="0.3">
      <c r="A121" s="168">
        <v>7093</v>
      </c>
      <c r="B121" s="64" t="s">
        <v>703</v>
      </c>
      <c r="C121" s="21"/>
      <c r="D121" s="105"/>
      <c r="E121" s="21"/>
      <c r="F121" s="21"/>
      <c r="G121" s="65" t="e">
        <f t="shared" si="3"/>
        <v>#DIV/0!</v>
      </c>
      <c r="H121" s="65" t="e">
        <f t="shared" si="4"/>
        <v>#DIV/0!</v>
      </c>
      <c r="I121" s="65" t="e">
        <f t="shared" si="5"/>
        <v>#DIV/0!</v>
      </c>
      <c r="J121" s="20"/>
    </row>
    <row r="122" spans="1:10" hidden="1" x14ac:dyDescent="0.3">
      <c r="A122" s="168">
        <v>7094</v>
      </c>
      <c r="B122" s="64" t="s">
        <v>189</v>
      </c>
      <c r="C122" s="21">
        <f>C123+C124</f>
        <v>0</v>
      </c>
      <c r="D122" s="105">
        <f>D123+D124</f>
        <v>0</v>
      </c>
      <c r="E122" s="21">
        <f>E123+E124</f>
        <v>0</v>
      </c>
      <c r="F122" s="21">
        <f>F123+F124</f>
        <v>0</v>
      </c>
      <c r="G122" s="65" t="e">
        <f t="shared" si="3"/>
        <v>#DIV/0!</v>
      </c>
      <c r="H122" s="65" t="e">
        <f t="shared" si="4"/>
        <v>#DIV/0!</v>
      </c>
      <c r="I122" s="65" t="e">
        <f t="shared" si="5"/>
        <v>#DIV/0!</v>
      </c>
      <c r="J122" s="20"/>
    </row>
    <row r="123" spans="1:10" ht="27.6" hidden="1" x14ac:dyDescent="0.3">
      <c r="A123" s="169">
        <v>70941</v>
      </c>
      <c r="B123" s="66" t="s">
        <v>190</v>
      </c>
      <c r="C123" s="21"/>
      <c r="D123" s="105"/>
      <c r="E123" s="21"/>
      <c r="F123" s="21"/>
      <c r="G123" s="65" t="e">
        <f t="shared" si="3"/>
        <v>#DIV/0!</v>
      </c>
      <c r="H123" s="65" t="e">
        <f t="shared" si="4"/>
        <v>#DIV/0!</v>
      </c>
      <c r="I123" s="65" t="e">
        <f t="shared" si="5"/>
        <v>#DIV/0!</v>
      </c>
      <c r="J123" s="20"/>
    </row>
    <row r="124" spans="1:10" ht="27.6" hidden="1" x14ac:dyDescent="0.3">
      <c r="A124" s="169">
        <v>70942</v>
      </c>
      <c r="B124" s="66" t="s">
        <v>191</v>
      </c>
      <c r="C124" s="21"/>
      <c r="D124" s="105"/>
      <c r="E124" s="21"/>
      <c r="F124" s="21"/>
      <c r="G124" s="65" t="e">
        <f t="shared" si="3"/>
        <v>#DIV/0!</v>
      </c>
      <c r="H124" s="65" t="e">
        <f t="shared" si="4"/>
        <v>#DIV/0!</v>
      </c>
      <c r="I124" s="65" t="e">
        <f t="shared" si="5"/>
        <v>#DIV/0!</v>
      </c>
      <c r="J124" s="20"/>
    </row>
    <row r="125" spans="1:10" ht="27.6" hidden="1" x14ac:dyDescent="0.3">
      <c r="A125" s="168">
        <v>7095</v>
      </c>
      <c r="B125" s="64" t="s">
        <v>192</v>
      </c>
      <c r="C125" s="21"/>
      <c r="D125" s="105"/>
      <c r="E125" s="21"/>
      <c r="F125" s="21"/>
      <c r="G125" s="65" t="e">
        <f t="shared" si="3"/>
        <v>#DIV/0!</v>
      </c>
      <c r="H125" s="65" t="e">
        <f t="shared" si="4"/>
        <v>#DIV/0!</v>
      </c>
      <c r="I125" s="65" t="e">
        <f t="shared" si="5"/>
        <v>#DIV/0!</v>
      </c>
      <c r="J125" s="20"/>
    </row>
    <row r="126" spans="1:10" ht="27.6" hidden="1" x14ac:dyDescent="0.3">
      <c r="A126" s="168">
        <v>7096</v>
      </c>
      <c r="B126" s="64" t="s">
        <v>193</v>
      </c>
      <c r="C126" s="21"/>
      <c r="D126" s="105"/>
      <c r="E126" s="21"/>
      <c r="F126" s="21"/>
      <c r="G126" s="65" t="e">
        <f t="shared" si="3"/>
        <v>#DIV/0!</v>
      </c>
      <c r="H126" s="65" t="e">
        <f t="shared" si="4"/>
        <v>#DIV/0!</v>
      </c>
      <c r="I126" s="65" t="e">
        <f t="shared" si="5"/>
        <v>#DIV/0!</v>
      </c>
      <c r="J126" s="20"/>
    </row>
    <row r="127" spans="1:10" ht="27.6" hidden="1" x14ac:dyDescent="0.3">
      <c r="A127" s="168">
        <v>7097</v>
      </c>
      <c r="B127" s="64" t="s">
        <v>194</v>
      </c>
      <c r="C127" s="21"/>
      <c r="D127" s="105"/>
      <c r="E127" s="21"/>
      <c r="F127" s="21"/>
      <c r="G127" s="65" t="e">
        <f t="shared" si="3"/>
        <v>#DIV/0!</v>
      </c>
      <c r="H127" s="65" t="e">
        <f t="shared" si="4"/>
        <v>#DIV/0!</v>
      </c>
      <c r="I127" s="65" t="e">
        <f t="shared" si="5"/>
        <v>#DIV/0!</v>
      </c>
      <c r="J127" s="20"/>
    </row>
    <row r="128" spans="1:10" ht="39.75" customHeight="1" x14ac:dyDescent="0.3">
      <c r="A128" s="168">
        <v>7098</v>
      </c>
      <c r="B128" s="64" t="s">
        <v>10</v>
      </c>
      <c r="C128" s="21">
        <f>ფორმა3!D1966</f>
        <v>240.6</v>
      </c>
      <c r="D128" s="105">
        <f>ფორმა3!E1966</f>
        <v>290.60000000000002</v>
      </c>
      <c r="E128" s="21">
        <f>ფორმა3!I1966</f>
        <v>160.19999999999999</v>
      </c>
      <c r="F128" s="21">
        <f>ფორმა3!M1966</f>
        <v>123.80525</v>
      </c>
      <c r="G128" s="65">
        <f t="shared" si="3"/>
        <v>51.456878636741479</v>
      </c>
      <c r="H128" s="65">
        <f t="shared" si="4"/>
        <v>42.603320715760489</v>
      </c>
      <c r="I128" s="65">
        <f t="shared" si="5"/>
        <v>77.281679151061184</v>
      </c>
      <c r="J128" s="20"/>
    </row>
    <row r="129" spans="1:15" x14ac:dyDescent="0.3">
      <c r="A129" s="167">
        <v>710</v>
      </c>
      <c r="B129" s="62" t="s">
        <v>577</v>
      </c>
      <c r="C129" s="21">
        <f>C130+C133+C134+C135+C137+C138+C140</f>
        <v>1901.6</v>
      </c>
      <c r="D129" s="105">
        <f>D130+D133+D134+D135+D137+D138+D140</f>
        <v>1941.0029999999999</v>
      </c>
      <c r="E129" s="21">
        <f>E130+E133+E134+E135+E137+E138+E140</f>
        <v>997.93900000000008</v>
      </c>
      <c r="F129" s="21">
        <f>F130+F133+F134+F135+F137+F138+F140</f>
        <v>891.9361100000001</v>
      </c>
      <c r="G129" s="65">
        <f t="shared" si="3"/>
        <v>46.90450725704671</v>
      </c>
      <c r="H129" s="65">
        <f t="shared" si="4"/>
        <v>45.952330315821257</v>
      </c>
      <c r="I129" s="65">
        <f t="shared" si="5"/>
        <v>89.377818684308366</v>
      </c>
      <c r="J129" s="20"/>
    </row>
    <row r="130" spans="1:15" ht="55.2" x14ac:dyDescent="0.3">
      <c r="A130" s="168">
        <v>7101</v>
      </c>
      <c r="B130" s="64" t="s">
        <v>704</v>
      </c>
      <c r="C130" s="21">
        <f>C131+C132</f>
        <v>109.8</v>
      </c>
      <c r="D130" s="105">
        <f>D131+D132</f>
        <v>109.80000000000001</v>
      </c>
      <c r="E130" s="21">
        <f>E131+E132</f>
        <v>58.599999999999994</v>
      </c>
      <c r="F130" s="21">
        <f>F131+F132</f>
        <v>50.055320000000002</v>
      </c>
      <c r="G130" s="65">
        <f t="shared" si="3"/>
        <v>45.587723132969039</v>
      </c>
      <c r="H130" s="65">
        <f t="shared" si="4"/>
        <v>45.587723132969032</v>
      </c>
      <c r="I130" s="65">
        <f t="shared" si="5"/>
        <v>85.418634812286697</v>
      </c>
      <c r="J130" s="20"/>
    </row>
    <row r="131" spans="1:15" ht="27.6" hidden="1" x14ac:dyDescent="0.3">
      <c r="A131" s="169">
        <v>71011</v>
      </c>
      <c r="B131" s="66" t="s">
        <v>195</v>
      </c>
      <c r="C131" s="21"/>
      <c r="D131" s="105"/>
      <c r="E131" s="21"/>
      <c r="F131" s="21"/>
      <c r="G131" s="65" t="e">
        <f t="shared" si="3"/>
        <v>#DIV/0!</v>
      </c>
      <c r="H131" s="65" t="e">
        <f t="shared" si="4"/>
        <v>#DIV/0!</v>
      </c>
      <c r="I131" s="65" t="e">
        <f t="shared" si="5"/>
        <v>#DIV/0!</v>
      </c>
      <c r="J131" s="20"/>
    </row>
    <row r="132" spans="1:15" ht="41.4" x14ac:dyDescent="0.3">
      <c r="A132" s="169">
        <v>71012</v>
      </c>
      <c r="B132" s="66" t="s">
        <v>705</v>
      </c>
      <c r="C132" s="21">
        <f>ფორმა3!D3587+ფორმა3!D3644</f>
        <v>109.8</v>
      </c>
      <c r="D132" s="105">
        <f>ფორმა3!E3587+ფორმა3!E3644</f>
        <v>109.80000000000001</v>
      </c>
      <c r="E132" s="21">
        <f>ფორმა3!I3587+ფორმა3!I3644</f>
        <v>58.599999999999994</v>
      </c>
      <c r="F132" s="21">
        <f>ფორმა3!M3587+ფორმა3!M3644</f>
        <v>50.055320000000002</v>
      </c>
      <c r="G132" s="65">
        <f t="shared" si="3"/>
        <v>45.587723132969039</v>
      </c>
      <c r="H132" s="65">
        <f t="shared" si="4"/>
        <v>45.587723132969032</v>
      </c>
      <c r="I132" s="65">
        <f t="shared" si="5"/>
        <v>85.418634812286697</v>
      </c>
      <c r="J132" s="20"/>
    </row>
    <row r="133" spans="1:15" ht="27.6" x14ac:dyDescent="0.3">
      <c r="A133" s="168">
        <v>7102</v>
      </c>
      <c r="B133" s="64" t="s">
        <v>580</v>
      </c>
      <c r="C133" s="21">
        <f>ფორმა3!D3708+ფორმა3!D3723+ფორმა3!D3727+ფორმა3!D3731</f>
        <v>336.40000000000003</v>
      </c>
      <c r="D133" s="105">
        <f>ფორმა3!E3708+ფორმა3!E3723+ფორმა3!E3727+ფორმა3!E3731</f>
        <v>355.803</v>
      </c>
      <c r="E133" s="21">
        <f>ფორმა3!I3708+ფორმა3!I3723+ფორმა3!I3727+ფორმა3!I3731</f>
        <v>192</v>
      </c>
      <c r="F133" s="21">
        <f>ფორმა3!M3708+ფორმა3!M3723+ფორმა3!M3727+ფორმა3!M3731</f>
        <v>164.92264000000003</v>
      </c>
      <c r="G133" s="65">
        <f t="shared" si="3"/>
        <v>49.02575505350773</v>
      </c>
      <c r="H133" s="65">
        <f t="shared" si="4"/>
        <v>46.352234241982224</v>
      </c>
      <c r="I133" s="65">
        <f t="shared" si="5"/>
        <v>85.897208333333353</v>
      </c>
      <c r="J133" s="20"/>
    </row>
    <row r="134" spans="1:15" ht="27.6" x14ac:dyDescent="0.3">
      <c r="A134" s="168">
        <v>7103</v>
      </c>
      <c r="B134" s="64" t="s">
        <v>582</v>
      </c>
      <c r="C134" s="21">
        <f>ფორმა3!D3737</f>
        <v>1.8</v>
      </c>
      <c r="D134" s="105">
        <f>ფორმა3!E3737</f>
        <v>1.8</v>
      </c>
      <c r="E134" s="21">
        <f>ფორმა3!I3737</f>
        <v>0.9</v>
      </c>
      <c r="F134" s="21">
        <f>ფორმა3!M3737</f>
        <v>0.9</v>
      </c>
      <c r="G134" s="65">
        <f t="shared" si="3"/>
        <v>50</v>
      </c>
      <c r="H134" s="65">
        <f t="shared" si="4"/>
        <v>50</v>
      </c>
      <c r="I134" s="65">
        <f t="shared" si="5"/>
        <v>100</v>
      </c>
      <c r="J134" s="20"/>
    </row>
    <row r="135" spans="1:15" ht="27.6" x14ac:dyDescent="0.3">
      <c r="A135" s="168">
        <v>7104</v>
      </c>
      <c r="B135" s="64" t="s">
        <v>583</v>
      </c>
      <c r="C135" s="21">
        <f>ფორმა3!D3271+ფორმა3!D3341+ფორმა3!D3422+ფორმა3!D3503+ფორმა3!D3653+ფორმა3!D3734</f>
        <v>141.80000000000001</v>
      </c>
      <c r="D135" s="105">
        <f>ფორმა3!E3271+ფორმა3!E3341+ფორმა3!E3422+ფორმა3!E3503+ფორმა3!E3653+ფორმა3!E3734</f>
        <v>141.80000000000001</v>
      </c>
      <c r="E135" s="21">
        <f>ფორმა3!I3271+ფორმა3!I3341+ფორმა3!I3422+ფორმა3!I3503+ფორმა3!I3653+ფორმა3!I3734</f>
        <v>97</v>
      </c>
      <c r="F135" s="21">
        <f>ფორმა3!M3271+ფორმა3!M3341+ფორმა3!M3422+ფორმა3!M3503+ფორმა3!M3653+ფორმა3!M3734</f>
        <v>81.116610000000009</v>
      </c>
      <c r="G135" s="65">
        <f t="shared" si="3"/>
        <v>57.20494358251058</v>
      </c>
      <c r="H135" s="65">
        <f t="shared" si="4"/>
        <v>57.20494358251058</v>
      </c>
      <c r="I135" s="65">
        <f t="shared" si="5"/>
        <v>83.625371134020625</v>
      </c>
      <c r="J135" s="20"/>
    </row>
    <row r="136" spans="1:15" hidden="1" x14ac:dyDescent="0.3">
      <c r="A136" s="168">
        <v>7105</v>
      </c>
      <c r="B136" s="64" t="s">
        <v>196</v>
      </c>
      <c r="C136" s="21"/>
      <c r="D136" s="105"/>
      <c r="E136" s="21"/>
      <c r="F136" s="21"/>
      <c r="G136" s="65" t="e">
        <f t="shared" si="3"/>
        <v>#DIV/0!</v>
      </c>
      <c r="H136" s="65" t="e">
        <f t="shared" si="4"/>
        <v>#DIV/0!</v>
      </c>
      <c r="I136" s="65" t="e">
        <f t="shared" si="5"/>
        <v>#DIV/0!</v>
      </c>
      <c r="J136" s="20"/>
    </row>
    <row r="137" spans="1:15" ht="27.6" x14ac:dyDescent="0.3">
      <c r="A137" s="168">
        <v>7106</v>
      </c>
      <c r="B137" s="64" t="s">
        <v>706</v>
      </c>
      <c r="C137" s="21">
        <f>ფორმა3!D3719</f>
        <v>40</v>
      </c>
      <c r="D137" s="105">
        <f>ფორმა3!E3719</f>
        <v>40</v>
      </c>
      <c r="E137" s="21">
        <f>ფორმა3!I3719</f>
        <v>12.8</v>
      </c>
      <c r="F137" s="21">
        <f>ფორმა3!M3719</f>
        <v>10.21119</v>
      </c>
      <c r="G137" s="65">
        <f t="shared" si="3"/>
        <v>25.527975000000001</v>
      </c>
      <c r="H137" s="65">
        <f t="shared" si="4"/>
        <v>25.527975000000001</v>
      </c>
      <c r="I137" s="65">
        <f t="shared" si="5"/>
        <v>79.77492187499999</v>
      </c>
      <c r="J137" s="20"/>
    </row>
    <row r="138" spans="1:15" ht="55.2" x14ac:dyDescent="0.3">
      <c r="A138" s="168">
        <v>7107</v>
      </c>
      <c r="B138" s="64" t="s">
        <v>707</v>
      </c>
      <c r="C138" s="21">
        <f>ფორმა3!D3659+ფორმა3!D3674+ფორმა3!D3680+ფორმა3!D3683+ფორმა3!D3686+ფორმა3!D3711</f>
        <v>865.8</v>
      </c>
      <c r="D138" s="105">
        <f>ფორმა3!E3659+ფორმა3!E3674+ფორმა3!E3680+ფორმა3!E3683+ფორმა3!E3686+ფორმა3!E3711</f>
        <v>885.8</v>
      </c>
      <c r="E138" s="21">
        <f>ფორმა3!I3659+ფორმა3!I3674+ფორმა3!I3680+ფორმა3!I3683+ფორმა3!I3686+ფორმა3!I3711</f>
        <v>502.78300000000002</v>
      </c>
      <c r="F138" s="21">
        <f>ფორმა3!M3659+ფორმა3!M3674+ფორმა3!M3680+ფორმა3!M3683+ფორმა3!M3686+ფორმა3!M3711</f>
        <v>482.34156999999999</v>
      </c>
      <c r="G138" s="65">
        <f t="shared" si="3"/>
        <v>55.71050704550705</v>
      </c>
      <c r="H138" s="65">
        <f t="shared" si="4"/>
        <v>54.452649582298484</v>
      </c>
      <c r="I138" s="65">
        <f t="shared" si="5"/>
        <v>95.934343444388531</v>
      </c>
      <c r="J138" s="20"/>
      <c r="L138" s="19"/>
      <c r="N138" s="19"/>
    </row>
    <row r="139" spans="1:15" ht="27.6" hidden="1" x14ac:dyDescent="0.3">
      <c r="A139" s="168">
        <v>7108</v>
      </c>
      <c r="B139" s="64" t="s">
        <v>311</v>
      </c>
      <c r="C139" s="21"/>
      <c r="D139" s="105"/>
      <c r="E139" s="21"/>
      <c r="F139" s="21"/>
      <c r="G139" s="65" t="e">
        <f t="shared" si="3"/>
        <v>#DIV/0!</v>
      </c>
      <c r="H139" s="65" t="e">
        <f t="shared" si="4"/>
        <v>#DIV/0!</v>
      </c>
      <c r="I139" s="65" t="e">
        <f t="shared" si="5"/>
        <v>#DIV/0!</v>
      </c>
      <c r="J139" s="20"/>
    </row>
    <row r="140" spans="1:15" ht="41.4" x14ac:dyDescent="0.3">
      <c r="A140" s="168">
        <v>7109</v>
      </c>
      <c r="B140" s="64" t="s">
        <v>416</v>
      </c>
      <c r="C140" s="21">
        <f>ფორმა3!D3665+ფორმა3!D3694+ფორმა3!D3697+ფორმა3!D3700+ფორმა3!D3705+ფორმა3!D3715</f>
        <v>406</v>
      </c>
      <c r="D140" s="105">
        <f>ფორმა3!E3665+ფორმა3!E3694+ფორმა3!E3697+ფორმა3!E3700+ფორმა3!E3705+ფორმა3!E3715</f>
        <v>406</v>
      </c>
      <c r="E140" s="21">
        <f>ფორმა3!I3665+ფორმა3!I3694+ფორმა3!I3697+ფორმა3!I3700+ფორმა3!I3705+ფორმა3!I3715</f>
        <v>133.85599999999999</v>
      </c>
      <c r="F140" s="21">
        <f>ფორმა3!M3665+ფორმა3!M3694+ფორმა3!M3697+ფორმა3!M3700+ფორმა3!M3705+ფორმა3!M3715</f>
        <v>102.38878</v>
      </c>
      <c r="G140" s="65">
        <f t="shared" si="3"/>
        <v>25.218911330049259</v>
      </c>
      <c r="H140" s="65">
        <f t="shared" si="4"/>
        <v>25.218911330049259</v>
      </c>
      <c r="I140" s="65">
        <f t="shared" si="5"/>
        <v>76.491737389433425</v>
      </c>
      <c r="J140" s="20"/>
      <c r="L140" s="19"/>
      <c r="M140" s="19"/>
      <c r="N140" s="19"/>
      <c r="O140" s="19"/>
    </row>
    <row r="141" spans="1:15" x14ac:dyDescent="0.3">
      <c r="A141" s="170"/>
      <c r="B141" s="62" t="s">
        <v>586</v>
      </c>
      <c r="C141" s="21">
        <f>C129+C115+C108+C91+C84+C77+C37+C29+C12</f>
        <v>26640.400000000001</v>
      </c>
      <c r="D141" s="294">
        <f>D129+D115+D108+D91+D84+D77+D37+D29+D12</f>
        <v>56369.930339999999</v>
      </c>
      <c r="E141" s="21">
        <f>E129+E115+E108+E91+E84+E77+E37+E29+E12</f>
        <v>29848.312599999997</v>
      </c>
      <c r="F141" s="21">
        <f>F129+F115+F108+F91+F84+F77+F37+F29+F12</f>
        <v>21504.315559999995</v>
      </c>
      <c r="G141" s="65">
        <f>F141/C141*100</f>
        <v>80.720693232834321</v>
      </c>
      <c r="H141" s="65">
        <f>F141/D141*100</f>
        <v>38.148557981702119</v>
      </c>
      <c r="I141" s="65">
        <f>F141/E141*100</f>
        <v>72.045330830527405</v>
      </c>
      <c r="J141" s="20"/>
    </row>
    <row r="142" spans="1:15" ht="14.4" thickBot="1" x14ac:dyDescent="0.35">
      <c r="A142" s="171"/>
      <c r="B142" s="67"/>
      <c r="C142" s="67"/>
      <c r="D142" s="67"/>
      <c r="E142" s="67"/>
      <c r="F142" s="68"/>
      <c r="G142" s="67"/>
      <c r="H142" s="67"/>
      <c r="I142" s="67"/>
      <c r="J142" s="67"/>
    </row>
    <row r="143" spans="1:15" ht="21" customHeight="1" x14ac:dyDescent="0.3">
      <c r="A143" s="165"/>
      <c r="B143" s="165"/>
      <c r="C143" s="165"/>
      <c r="D143" s="165"/>
      <c r="E143" s="165"/>
      <c r="F143" s="165"/>
      <c r="G143" s="165"/>
      <c r="H143" s="165"/>
      <c r="I143" s="165"/>
      <c r="J143" s="165"/>
    </row>
    <row r="144" spans="1:15" ht="39" customHeight="1" x14ac:dyDescent="0.3">
      <c r="B144" s="696" t="s">
        <v>970</v>
      </c>
      <c r="C144" s="696"/>
      <c r="D144" s="696"/>
      <c r="E144" s="696"/>
      <c r="F144" s="696"/>
      <c r="G144" s="696"/>
      <c r="H144" s="696"/>
      <c r="I144" s="154"/>
      <c r="L144" s="172"/>
    </row>
    <row r="145" spans="2:9" x14ac:dyDescent="0.3">
      <c r="B145" s="154"/>
      <c r="C145" s="154"/>
      <c r="D145" s="293"/>
      <c r="E145" s="154"/>
      <c r="F145" s="154"/>
      <c r="G145" s="154"/>
      <c r="H145" s="154"/>
      <c r="I145" s="154"/>
    </row>
    <row r="146" spans="2:9" ht="27" customHeight="1" x14ac:dyDescent="0.3">
      <c r="B146" s="695"/>
      <c r="C146" s="695"/>
      <c r="D146" s="695"/>
      <c r="E146" s="695"/>
      <c r="F146" s="695"/>
      <c r="I146" s="154"/>
    </row>
    <row r="147" spans="2:9" ht="27" customHeight="1" x14ac:dyDescent="0.3">
      <c r="B147" s="156"/>
      <c r="C147" s="156"/>
      <c r="D147" s="173"/>
      <c r="E147" s="156"/>
      <c r="F147" s="173"/>
      <c r="I147" s="154"/>
    </row>
    <row r="148" spans="2:9" ht="39" customHeight="1" x14ac:dyDescent="0.3">
      <c r="B148" s="695"/>
      <c r="C148" s="695"/>
      <c r="D148" s="695"/>
      <c r="E148" s="695"/>
      <c r="F148" s="695"/>
      <c r="G148" s="695"/>
      <c r="H148" s="695"/>
      <c r="I148" s="156"/>
    </row>
  </sheetData>
  <mergeCells count="17">
    <mergeCell ref="B146:F146"/>
    <mergeCell ref="I9:I10"/>
    <mergeCell ref="B144:H144"/>
    <mergeCell ref="D9:D10"/>
    <mergeCell ref="E9:E10"/>
    <mergeCell ref="F9:F10"/>
    <mergeCell ref="G9:G10"/>
    <mergeCell ref="F2:J4"/>
    <mergeCell ref="B148:H148"/>
    <mergeCell ref="A6:J6"/>
    <mergeCell ref="A7:J7"/>
    <mergeCell ref="H8:J8"/>
    <mergeCell ref="A9:A10"/>
    <mergeCell ref="B9:B10"/>
    <mergeCell ref="C9:C10"/>
    <mergeCell ref="H9:H10"/>
    <mergeCell ref="J9:J10"/>
  </mergeCells>
  <phoneticPr fontId="0" type="noConversion"/>
  <pageMargins left="0.25" right="0.25" top="0.75" bottom="0.75" header="0.3" footer="0.3"/>
  <pageSetup paperSize="9" fitToHeight="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51"/>
  <sheetViews>
    <sheetView topLeftCell="G1" workbookViewId="0">
      <selection activeCell="AN5" sqref="Y5:AN5"/>
    </sheetView>
  </sheetViews>
  <sheetFormatPr defaultColWidth="10.5546875" defaultRowHeight="14.4" x14ac:dyDescent="0.3"/>
  <cols>
    <col min="1" max="1" width="1.44140625" style="203" hidden="1" customWidth="1"/>
    <col min="2" max="2" width="5.109375" style="203" hidden="1" customWidth="1"/>
    <col min="3" max="3" width="5" style="203" hidden="1" customWidth="1"/>
    <col min="4" max="4" width="3.109375" style="203" hidden="1" customWidth="1"/>
    <col min="5" max="5" width="3" style="203" hidden="1" customWidth="1"/>
    <col min="6" max="6" width="5.109375" style="203" hidden="1" customWidth="1"/>
    <col min="7" max="7" width="8.5546875" style="203" customWidth="1"/>
    <col min="8" max="8" width="6.6640625" style="307" customWidth="1"/>
    <col min="9" max="9" width="29.44140625" style="307" customWidth="1"/>
    <col min="10" max="10" width="10.5546875" style="308" customWidth="1"/>
    <col min="11" max="11" width="0" style="217" hidden="1" customWidth="1"/>
    <col min="12" max="12" width="12.109375" style="217" customWidth="1"/>
    <col min="13" max="13" width="9.6640625" style="217" customWidth="1"/>
    <col min="14" max="14" width="10.109375" style="217" customWidth="1"/>
    <col min="15" max="15" width="9.33203125" style="217" customWidth="1"/>
    <col min="16" max="16" width="7.33203125" style="217" customWidth="1"/>
    <col min="17" max="17" width="9.109375" style="217" customWidth="1"/>
    <col min="18" max="18" width="7.6640625" style="217" customWidth="1"/>
    <col min="19" max="19" width="9.33203125" style="217" customWidth="1"/>
    <col min="20" max="20" width="16.6640625" style="217" customWidth="1"/>
    <col min="21" max="21" width="9.109375" style="309" customWidth="1"/>
    <col min="22" max="23" width="9.109375" style="309" hidden="1" customWidth="1"/>
    <col min="24" max="24" width="5.6640625" style="309" hidden="1" customWidth="1"/>
    <col min="25" max="25" width="12.5546875" style="309" customWidth="1"/>
    <col min="26" max="26" width="7.44140625" style="309" hidden="1" customWidth="1"/>
    <col min="27" max="29" width="9.109375" style="309" hidden="1" customWidth="1"/>
    <col min="30" max="30" width="9.6640625" style="309" hidden="1" customWidth="1"/>
    <col min="31" max="31" width="6.88671875" style="309" hidden="1" customWidth="1"/>
    <col min="32" max="32" width="6.5546875" style="309" hidden="1" customWidth="1"/>
    <col min="33" max="33" width="7.44140625" style="309" hidden="1" customWidth="1"/>
    <col min="34" max="34" width="6.109375" style="309" hidden="1" customWidth="1"/>
    <col min="35" max="35" width="8.44140625" style="309" hidden="1" customWidth="1"/>
    <col min="36" max="36" width="4.5546875" style="309" hidden="1" customWidth="1"/>
    <col min="37" max="37" width="7.44140625" style="309" hidden="1" customWidth="1"/>
    <col min="38" max="38" width="9.44140625" style="309" hidden="1" customWidth="1"/>
    <col min="39" max="39" width="7" style="309" hidden="1" customWidth="1"/>
    <col min="40" max="40" width="5.33203125" style="309" customWidth="1"/>
    <col min="41" max="41" width="11.109375" style="309" customWidth="1"/>
    <col min="42" max="42" width="6.5546875" style="309" customWidth="1"/>
    <col min="43" max="43" width="9.109375" style="309" customWidth="1"/>
    <col min="44" max="44" width="9.44140625" style="309" bestFit="1" customWidth="1"/>
    <col min="45" max="45" width="10.6640625" style="309" bestFit="1" customWidth="1"/>
    <col min="46" max="246" width="9.109375" style="203" customWidth="1"/>
    <col min="247" max="252" width="0" style="203" hidden="1" customWidth="1"/>
    <col min="253" max="253" width="8.5546875" style="203" customWidth="1"/>
    <col min="254" max="254" width="6.6640625" style="203" customWidth="1"/>
    <col min="255" max="255" width="29.44140625" style="203" customWidth="1"/>
    <col min="256" max="16384" width="10.5546875" style="203"/>
  </cols>
  <sheetData>
    <row r="1" spans="8:41" ht="49.5" customHeight="1" x14ac:dyDescent="0.3">
      <c r="O1" s="706" t="s">
        <v>2358</v>
      </c>
      <c r="P1" s="706"/>
      <c r="Q1" s="706"/>
      <c r="R1" s="706"/>
      <c r="S1" s="706"/>
      <c r="T1" s="558"/>
      <c r="U1" s="672"/>
      <c r="V1" s="672"/>
      <c r="W1" s="672"/>
      <c r="X1" s="672"/>
      <c r="Y1" s="672"/>
      <c r="Z1" s="672"/>
      <c r="AA1" s="672"/>
      <c r="AB1" s="672"/>
      <c r="AC1" s="672"/>
      <c r="AD1" s="672"/>
      <c r="AE1" s="672"/>
      <c r="AF1" s="672"/>
      <c r="AG1" s="672"/>
      <c r="AH1" s="672"/>
      <c r="AI1" s="672"/>
      <c r="AJ1" s="672"/>
      <c r="AK1" s="672"/>
      <c r="AL1" s="672"/>
      <c r="AM1" s="672"/>
      <c r="AN1" s="672"/>
      <c r="AO1" s="672"/>
    </row>
    <row r="2" spans="8:41" ht="18" customHeight="1" x14ac:dyDescent="0.3">
      <c r="Q2" s="310" t="s">
        <v>1672</v>
      </c>
      <c r="U2" s="672"/>
      <c r="V2" s="672"/>
      <c r="W2" s="672"/>
      <c r="X2" s="672"/>
      <c r="Y2" s="672"/>
      <c r="Z2" s="672"/>
      <c r="AA2" s="672"/>
      <c r="AB2" s="672"/>
      <c r="AC2" s="672"/>
      <c r="AD2" s="672"/>
      <c r="AE2" s="672"/>
      <c r="AF2" s="672"/>
      <c r="AG2" s="672"/>
      <c r="AH2" s="672"/>
      <c r="AI2" s="672"/>
      <c r="AJ2" s="672"/>
      <c r="AK2" s="672"/>
      <c r="AL2" s="672"/>
      <c r="AM2" s="672"/>
      <c r="AN2" s="672"/>
      <c r="AO2" s="672"/>
    </row>
    <row r="3" spans="8:41" ht="23.25" customHeight="1" x14ac:dyDescent="0.3">
      <c r="L3" s="311" t="s">
        <v>314</v>
      </c>
      <c r="M3" s="311"/>
      <c r="N3" s="311"/>
      <c r="O3" s="311"/>
      <c r="P3" s="311"/>
      <c r="Q3" s="311"/>
      <c r="R3" s="311"/>
      <c r="S3" s="311"/>
      <c r="T3" s="311"/>
      <c r="U3" s="672"/>
      <c r="V3" s="672"/>
      <c r="W3" s="672"/>
      <c r="X3" s="672"/>
      <c r="Y3" s="672"/>
      <c r="Z3" s="672"/>
      <c r="AA3" s="672"/>
      <c r="AB3" s="672"/>
      <c r="AC3" s="672"/>
      <c r="AD3" s="672"/>
      <c r="AE3" s="672"/>
      <c r="AF3" s="672"/>
      <c r="AG3" s="672"/>
      <c r="AH3" s="672"/>
      <c r="AI3" s="672"/>
      <c r="AJ3" s="672"/>
      <c r="AK3" s="672"/>
      <c r="AL3" s="672"/>
      <c r="AM3" s="672"/>
      <c r="AN3" s="672"/>
      <c r="AO3" s="672"/>
    </row>
    <row r="4" spans="8:41" ht="33.6" customHeight="1" x14ac:dyDescent="0.3">
      <c r="I4" s="708" t="s">
        <v>2357</v>
      </c>
      <c r="J4" s="708"/>
      <c r="K4" s="708"/>
      <c r="L4" s="708"/>
      <c r="M4" s="708"/>
      <c r="N4" s="708"/>
      <c r="O4" s="708"/>
      <c r="P4" s="708"/>
      <c r="Q4" s="708"/>
      <c r="R4" s="708"/>
      <c r="S4" s="708"/>
      <c r="T4" s="708"/>
      <c r="U4" s="672"/>
      <c r="V4" s="672"/>
      <c r="W4" s="672"/>
      <c r="X4" s="672"/>
      <c r="Y4" s="672"/>
      <c r="Z4" s="672"/>
      <c r="AA4" s="672"/>
      <c r="AB4" s="672"/>
      <c r="AC4" s="672"/>
      <c r="AD4" s="672"/>
      <c r="AE4" s="672"/>
      <c r="AF4" s="672"/>
      <c r="AG4" s="672"/>
      <c r="AH4" s="672"/>
      <c r="AI4" s="672"/>
      <c r="AJ4" s="672"/>
      <c r="AK4" s="672"/>
      <c r="AL4" s="672"/>
      <c r="AM4" s="672"/>
      <c r="AN4" s="672"/>
      <c r="AO4" s="672"/>
    </row>
    <row r="5" spans="8:41" ht="27.6" customHeight="1" x14ac:dyDescent="0.3">
      <c r="H5" s="312"/>
      <c r="I5" s="555"/>
      <c r="J5" s="555"/>
      <c r="K5" s="555"/>
      <c r="L5" s="555"/>
      <c r="M5" s="555"/>
      <c r="N5" s="555"/>
      <c r="O5" s="555"/>
      <c r="P5" s="555"/>
      <c r="Q5" s="555"/>
      <c r="R5" s="555"/>
      <c r="S5" s="555"/>
      <c r="T5" s="555" t="s">
        <v>1673</v>
      </c>
      <c r="U5" s="554"/>
      <c r="V5" s="554"/>
      <c r="W5" s="554"/>
      <c r="X5" s="554"/>
      <c r="Y5" s="554"/>
      <c r="Z5" s="554"/>
      <c r="AA5" s="554"/>
      <c r="AB5" s="554"/>
      <c r="AC5" s="554"/>
      <c r="AD5" s="554"/>
      <c r="AE5" s="554"/>
      <c r="AF5" s="554"/>
      <c r="AG5" s="554"/>
      <c r="AH5" s="554"/>
      <c r="AI5" s="554"/>
      <c r="AJ5" s="554"/>
      <c r="AK5" s="554"/>
      <c r="AL5" s="554"/>
      <c r="AM5" s="554"/>
      <c r="AN5" s="554"/>
      <c r="AO5" s="554"/>
    </row>
    <row r="6" spans="8:41" ht="27.6" customHeight="1" x14ac:dyDescent="0.3">
      <c r="H6" s="709" t="s">
        <v>874</v>
      </c>
      <c r="I6" s="710" t="s">
        <v>875</v>
      </c>
      <c r="J6" s="557"/>
      <c r="K6" s="711" t="s">
        <v>876</v>
      </c>
      <c r="L6" s="711"/>
      <c r="M6" s="711"/>
      <c r="N6" s="711"/>
      <c r="O6" s="711" t="s">
        <v>877</v>
      </c>
      <c r="P6" s="711"/>
      <c r="Q6" s="711"/>
      <c r="R6" s="711"/>
      <c r="S6" s="711"/>
      <c r="T6" s="711" t="s">
        <v>878</v>
      </c>
    </row>
    <row r="7" spans="8:41" ht="66.599999999999994" customHeight="1" x14ac:dyDescent="0.3">
      <c r="H7" s="709"/>
      <c r="I7" s="710"/>
      <c r="J7" s="557" t="s">
        <v>879</v>
      </c>
      <c r="K7" s="557" t="s">
        <v>880</v>
      </c>
      <c r="L7" s="557" t="s">
        <v>881</v>
      </c>
      <c r="M7" s="557" t="s">
        <v>882</v>
      </c>
      <c r="N7" s="557" t="s">
        <v>883</v>
      </c>
      <c r="O7" s="557" t="s">
        <v>884</v>
      </c>
      <c r="P7" s="557" t="s">
        <v>885</v>
      </c>
      <c r="Q7" s="557" t="s">
        <v>886</v>
      </c>
      <c r="R7" s="557" t="s">
        <v>887</v>
      </c>
      <c r="S7" s="557" t="s">
        <v>888</v>
      </c>
      <c r="T7" s="711"/>
    </row>
    <row r="8" spans="8:41" ht="36.75" customHeight="1" x14ac:dyDescent="0.3">
      <c r="H8" s="313" t="s">
        <v>889</v>
      </c>
      <c r="I8" s="314" t="s">
        <v>890</v>
      </c>
      <c r="J8" s="315">
        <f>J10+J9</f>
        <v>257138.8</v>
      </c>
      <c r="K8" s="315">
        <f t="shared" ref="K8:T8" si="0">K10+K9</f>
        <v>0</v>
      </c>
      <c r="L8" s="315">
        <f t="shared" si="0"/>
        <v>7.8681700000000001</v>
      </c>
      <c r="M8" s="315">
        <f t="shared" si="0"/>
        <v>0</v>
      </c>
      <c r="N8" s="315">
        <f t="shared" si="0"/>
        <v>0</v>
      </c>
      <c r="O8" s="315">
        <f t="shared" si="0"/>
        <v>0</v>
      </c>
      <c r="P8" s="315">
        <f t="shared" si="0"/>
        <v>0</v>
      </c>
      <c r="Q8" s="315">
        <f t="shared" si="0"/>
        <v>0</v>
      </c>
      <c r="R8" s="315">
        <f t="shared" si="0"/>
        <v>0</v>
      </c>
      <c r="S8" s="315">
        <f t="shared" si="0"/>
        <v>0</v>
      </c>
      <c r="T8" s="315">
        <f t="shared" si="0"/>
        <v>257146.66816999999</v>
      </c>
    </row>
    <row r="9" spans="8:41" ht="36.75" customHeight="1" x14ac:dyDescent="0.3">
      <c r="H9" s="313" t="s">
        <v>891</v>
      </c>
      <c r="I9" s="316" t="s">
        <v>892</v>
      </c>
      <c r="J9" s="315"/>
      <c r="K9" s="557"/>
      <c r="L9" s="317"/>
      <c r="M9" s="557"/>
      <c r="N9" s="318"/>
      <c r="O9" s="319"/>
      <c r="P9" s="557"/>
      <c r="Q9" s="557"/>
      <c r="R9" s="557"/>
      <c r="S9" s="320"/>
      <c r="T9" s="321">
        <f t="shared" ref="T9:T47" si="1">J9+K9+L9+M9+N9-O9-P9-Q9-R9-S9</f>
        <v>0</v>
      </c>
    </row>
    <row r="10" spans="8:41" ht="36.75" customHeight="1" x14ac:dyDescent="0.3">
      <c r="H10" s="313" t="s">
        <v>893</v>
      </c>
      <c r="I10" s="322" t="s">
        <v>894</v>
      </c>
      <c r="J10" s="315">
        <f>J11+J12+J13+J14+J15+J16+J17</f>
        <v>257138.8</v>
      </c>
      <c r="K10" s="315">
        <f t="shared" ref="K10:T10" si="2">K11+K12+K13+K14+K15+K16+K17</f>
        <v>0</v>
      </c>
      <c r="L10" s="315">
        <f t="shared" si="2"/>
        <v>7.8681700000000001</v>
      </c>
      <c r="M10" s="315">
        <f t="shared" si="2"/>
        <v>0</v>
      </c>
      <c r="N10" s="315">
        <f t="shared" si="2"/>
        <v>0</v>
      </c>
      <c r="O10" s="315">
        <f t="shared" si="2"/>
        <v>0</v>
      </c>
      <c r="P10" s="315">
        <f t="shared" si="2"/>
        <v>0</v>
      </c>
      <c r="Q10" s="315">
        <f t="shared" si="2"/>
        <v>0</v>
      </c>
      <c r="R10" s="315">
        <f t="shared" si="2"/>
        <v>0</v>
      </c>
      <c r="S10" s="315">
        <f t="shared" si="2"/>
        <v>0</v>
      </c>
      <c r="T10" s="315">
        <f t="shared" si="2"/>
        <v>257146.66816999999</v>
      </c>
    </row>
    <row r="11" spans="8:41" ht="36.75" customHeight="1" x14ac:dyDescent="0.3">
      <c r="H11" s="313" t="s">
        <v>895</v>
      </c>
      <c r="I11" s="322" t="s">
        <v>896</v>
      </c>
      <c r="J11" s="315">
        <v>257100</v>
      </c>
      <c r="K11" s="557"/>
      <c r="L11" s="557"/>
      <c r="M11" s="557"/>
      <c r="N11" s="318"/>
      <c r="O11" s="319"/>
      <c r="P11" s="557"/>
      <c r="Q11" s="557"/>
      <c r="R11" s="557"/>
      <c r="S11" s="320"/>
      <c r="T11" s="321">
        <f t="shared" si="1"/>
        <v>257100</v>
      </c>
    </row>
    <row r="12" spans="8:41" ht="36.75" customHeight="1" x14ac:dyDescent="0.3">
      <c r="H12" s="313" t="s">
        <v>897</v>
      </c>
      <c r="I12" s="322" t="s">
        <v>898</v>
      </c>
      <c r="J12" s="315"/>
      <c r="K12" s="557"/>
      <c r="L12" s="557"/>
      <c r="M12" s="557"/>
      <c r="N12" s="318"/>
      <c r="O12" s="319"/>
      <c r="P12" s="557"/>
      <c r="Q12" s="557"/>
      <c r="R12" s="557"/>
      <c r="S12" s="320"/>
      <c r="T12" s="321">
        <f t="shared" si="1"/>
        <v>0</v>
      </c>
    </row>
    <row r="13" spans="8:41" ht="36.75" customHeight="1" x14ac:dyDescent="0.3">
      <c r="H13" s="313" t="s">
        <v>899</v>
      </c>
      <c r="I13" s="322" t="s">
        <v>900</v>
      </c>
      <c r="J13" s="315"/>
      <c r="K13" s="557"/>
      <c r="L13" s="557"/>
      <c r="M13" s="557"/>
      <c r="N13" s="318"/>
      <c r="O13" s="319"/>
      <c r="P13" s="557"/>
      <c r="Q13" s="557"/>
      <c r="R13" s="557"/>
      <c r="S13" s="320"/>
      <c r="T13" s="321">
        <f t="shared" si="1"/>
        <v>0</v>
      </c>
    </row>
    <row r="14" spans="8:41" ht="36.75" customHeight="1" x14ac:dyDescent="0.3">
      <c r="H14" s="313" t="s">
        <v>901</v>
      </c>
      <c r="I14" s="322" t="s">
        <v>902</v>
      </c>
      <c r="J14" s="315"/>
      <c r="K14" s="557"/>
      <c r="L14" s="557"/>
      <c r="M14" s="557"/>
      <c r="N14" s="318"/>
      <c r="O14" s="319"/>
      <c r="P14" s="557"/>
      <c r="Q14" s="557"/>
      <c r="R14" s="557"/>
      <c r="S14" s="320"/>
      <c r="T14" s="321">
        <f t="shared" si="1"/>
        <v>0</v>
      </c>
    </row>
    <row r="15" spans="8:41" ht="36.75" customHeight="1" x14ac:dyDescent="0.3">
      <c r="H15" s="313" t="s">
        <v>903</v>
      </c>
      <c r="I15" s="322" t="s">
        <v>904</v>
      </c>
      <c r="J15" s="315"/>
      <c r="K15" s="557"/>
      <c r="L15" s="557"/>
      <c r="M15" s="557"/>
      <c r="N15" s="318"/>
      <c r="O15" s="319"/>
      <c r="P15" s="557"/>
      <c r="Q15" s="557"/>
      <c r="R15" s="557"/>
      <c r="S15" s="320"/>
      <c r="T15" s="321">
        <f t="shared" si="1"/>
        <v>0</v>
      </c>
    </row>
    <row r="16" spans="8:41" ht="36.75" customHeight="1" x14ac:dyDescent="0.3">
      <c r="H16" s="313" t="s">
        <v>905</v>
      </c>
      <c r="I16" s="322" t="s">
        <v>906</v>
      </c>
      <c r="J16" s="315"/>
      <c r="K16" s="557"/>
      <c r="L16" s="557"/>
      <c r="M16" s="557"/>
      <c r="N16" s="318"/>
      <c r="O16" s="319"/>
      <c r="P16" s="557"/>
      <c r="Q16" s="557"/>
      <c r="R16" s="557"/>
      <c r="S16" s="320"/>
      <c r="T16" s="321">
        <f t="shared" si="1"/>
        <v>0</v>
      </c>
    </row>
    <row r="17" spans="8:20" ht="36.75" customHeight="1" x14ac:dyDescent="0.3">
      <c r="H17" s="313" t="s">
        <v>873</v>
      </c>
      <c r="I17" s="323" t="s">
        <v>907</v>
      </c>
      <c r="J17" s="315">
        <v>38.799999999999997</v>
      </c>
      <c r="K17" s="557"/>
      <c r="L17" s="557">
        <v>7.8681700000000001</v>
      </c>
      <c r="M17" s="557"/>
      <c r="N17" s="318"/>
      <c r="O17" s="319"/>
      <c r="P17" s="557"/>
      <c r="Q17" s="557"/>
      <c r="R17" s="557"/>
      <c r="S17" s="318"/>
      <c r="T17" s="321">
        <f t="shared" si="1"/>
        <v>46.668169999999996</v>
      </c>
    </row>
    <row r="18" spans="8:20" ht="36.75" customHeight="1" x14ac:dyDescent="0.3">
      <c r="H18" s="313" t="s">
        <v>908</v>
      </c>
      <c r="I18" s="314" t="s">
        <v>909</v>
      </c>
      <c r="J18" s="557">
        <f t="shared" ref="J18:T18" si="3">J19+J28+J29+J32+J35</f>
        <v>247597.11299999998</v>
      </c>
      <c r="K18" s="557">
        <f t="shared" si="3"/>
        <v>0</v>
      </c>
      <c r="L18" s="569">
        <f>L19+L29+L32+L35</f>
        <v>7956.1196000000009</v>
      </c>
      <c r="M18" s="557">
        <f t="shared" si="3"/>
        <v>0</v>
      </c>
      <c r="N18" s="557">
        <f t="shared" si="3"/>
        <v>0</v>
      </c>
      <c r="O18" s="557">
        <f t="shared" si="3"/>
        <v>0</v>
      </c>
      <c r="P18" s="557">
        <f t="shared" si="3"/>
        <v>0</v>
      </c>
      <c r="Q18" s="557">
        <f t="shared" si="3"/>
        <v>0</v>
      </c>
      <c r="R18" s="557">
        <f t="shared" si="3"/>
        <v>0</v>
      </c>
      <c r="S18" s="557">
        <f t="shared" si="3"/>
        <v>0</v>
      </c>
      <c r="T18" s="557">
        <f t="shared" si="3"/>
        <v>257000.60933000001</v>
      </c>
    </row>
    <row r="19" spans="8:20" ht="36.75" customHeight="1" x14ac:dyDescent="0.3">
      <c r="H19" s="313" t="s">
        <v>910</v>
      </c>
      <c r="I19" s="322" t="s">
        <v>911</v>
      </c>
      <c r="J19" s="557">
        <f>J20+J21</f>
        <v>40183.71</v>
      </c>
      <c r="K19" s="557">
        <f>K20+K21</f>
        <v>0</v>
      </c>
      <c r="L19" s="557">
        <f>L20+L21+L22+L23+L24+L25+L26+L27+L28</f>
        <v>5196.8968000000004</v>
      </c>
      <c r="M19" s="557">
        <f t="shared" ref="M19:S19" si="4">M20+M21</f>
        <v>0</v>
      </c>
      <c r="N19" s="557">
        <f t="shared" si="4"/>
        <v>0</v>
      </c>
      <c r="O19" s="557">
        <f t="shared" si="4"/>
        <v>0</v>
      </c>
      <c r="P19" s="557">
        <f t="shared" si="4"/>
        <v>0</v>
      </c>
      <c r="Q19" s="557">
        <f t="shared" si="4"/>
        <v>0</v>
      </c>
      <c r="R19" s="557">
        <f t="shared" si="4"/>
        <v>0</v>
      </c>
      <c r="S19" s="557">
        <f t="shared" si="4"/>
        <v>0</v>
      </c>
      <c r="T19" s="321">
        <f t="shared" si="1"/>
        <v>45380.606800000001</v>
      </c>
    </row>
    <row r="20" spans="8:20" ht="36.75" customHeight="1" x14ac:dyDescent="0.3">
      <c r="H20" s="313" t="s">
        <v>912</v>
      </c>
      <c r="I20" s="324" t="s">
        <v>913</v>
      </c>
      <c r="J20" s="315">
        <v>4002.6</v>
      </c>
      <c r="K20" s="557"/>
      <c r="L20" s="560">
        <v>151.571</v>
      </c>
      <c r="M20" s="557"/>
      <c r="N20" s="318"/>
      <c r="O20" s="319"/>
      <c r="P20" s="557"/>
      <c r="Q20" s="557"/>
      <c r="R20" s="557"/>
      <c r="S20" s="318"/>
      <c r="T20" s="321">
        <f t="shared" si="1"/>
        <v>4154.1710000000003</v>
      </c>
    </row>
    <row r="21" spans="8:20" ht="36.75" customHeight="1" x14ac:dyDescent="0.3">
      <c r="H21" s="313" t="s">
        <v>914</v>
      </c>
      <c r="I21" s="324" t="s">
        <v>915</v>
      </c>
      <c r="J21" s="315">
        <v>36181.11</v>
      </c>
      <c r="K21" s="557"/>
      <c r="L21" s="560">
        <v>934.55017999999995</v>
      </c>
      <c r="M21" s="557"/>
      <c r="N21" s="318"/>
      <c r="O21" s="319"/>
      <c r="P21" s="557"/>
      <c r="Q21" s="557"/>
      <c r="R21" s="557"/>
      <c r="S21" s="318"/>
      <c r="T21" s="321">
        <f t="shared" si="1"/>
        <v>37115.660179999999</v>
      </c>
    </row>
    <row r="22" spans="8:20" ht="36.75" customHeight="1" x14ac:dyDescent="0.3">
      <c r="H22" s="313" t="s">
        <v>916</v>
      </c>
      <c r="I22" s="324" t="s">
        <v>917</v>
      </c>
      <c r="J22" s="315"/>
      <c r="K22" s="557"/>
      <c r="L22" s="560"/>
      <c r="M22" s="557"/>
      <c r="N22" s="318"/>
      <c r="O22" s="319"/>
      <c r="P22" s="557"/>
      <c r="Q22" s="557"/>
      <c r="R22" s="557"/>
      <c r="S22" s="318"/>
      <c r="T22" s="321">
        <f t="shared" si="1"/>
        <v>0</v>
      </c>
    </row>
    <row r="23" spans="8:20" ht="36.75" customHeight="1" x14ac:dyDescent="0.3">
      <c r="H23" s="313" t="s">
        <v>918</v>
      </c>
      <c r="I23" s="324" t="s">
        <v>919</v>
      </c>
      <c r="J23" s="315">
        <v>5093</v>
      </c>
      <c r="K23" s="557"/>
      <c r="L23" s="560">
        <v>1850.2116599999999</v>
      </c>
      <c r="M23" s="557"/>
      <c r="N23" s="318"/>
      <c r="O23" s="319"/>
      <c r="P23" s="557"/>
      <c r="Q23" s="557"/>
      <c r="R23" s="557"/>
      <c r="S23" s="318"/>
      <c r="T23" s="321">
        <f t="shared" si="1"/>
        <v>6943.2116599999999</v>
      </c>
    </row>
    <row r="24" spans="8:20" ht="36.75" customHeight="1" x14ac:dyDescent="0.3">
      <c r="H24" s="313" t="s">
        <v>920</v>
      </c>
      <c r="I24" s="324" t="s">
        <v>921</v>
      </c>
      <c r="J24" s="315">
        <v>5849.5</v>
      </c>
      <c r="K24" s="557"/>
      <c r="L24" s="560">
        <v>701.03188</v>
      </c>
      <c r="M24" s="557"/>
      <c r="N24" s="318"/>
      <c r="O24" s="319"/>
      <c r="P24" s="557"/>
      <c r="Q24" s="557"/>
      <c r="R24" s="557"/>
      <c r="S24" s="318"/>
      <c r="T24" s="321">
        <f t="shared" si="1"/>
        <v>6550.5318800000005</v>
      </c>
    </row>
    <row r="25" spans="8:20" ht="36.75" customHeight="1" x14ac:dyDescent="0.3">
      <c r="H25" s="313" t="s">
        <v>922</v>
      </c>
      <c r="I25" s="324" t="s">
        <v>923</v>
      </c>
      <c r="J25" s="315">
        <v>78.900000000000006</v>
      </c>
      <c r="K25" s="557"/>
      <c r="L25" s="560">
        <v>36.979999999999997</v>
      </c>
      <c r="M25" s="557"/>
      <c r="N25" s="318"/>
      <c r="O25" s="319"/>
      <c r="P25" s="557"/>
      <c r="Q25" s="557"/>
      <c r="R25" s="557"/>
      <c r="S25" s="318"/>
      <c r="T25" s="321">
        <f t="shared" si="1"/>
        <v>115.88</v>
      </c>
    </row>
    <row r="26" spans="8:20" ht="36.75" customHeight="1" x14ac:dyDescent="0.3">
      <c r="H26" s="313" t="s">
        <v>924</v>
      </c>
      <c r="I26" s="324" t="s">
        <v>925</v>
      </c>
      <c r="J26" s="315"/>
      <c r="K26" s="557"/>
      <c r="L26" s="317"/>
      <c r="M26" s="557"/>
      <c r="N26" s="318"/>
      <c r="O26" s="319"/>
      <c r="P26" s="557"/>
      <c r="Q26" s="557"/>
      <c r="R26" s="557"/>
      <c r="S26" s="318"/>
      <c r="T26" s="321">
        <f t="shared" si="1"/>
        <v>0</v>
      </c>
    </row>
    <row r="27" spans="8:20" ht="36.75" customHeight="1" x14ac:dyDescent="0.3">
      <c r="H27" s="313" t="s">
        <v>926</v>
      </c>
      <c r="I27" s="324" t="s">
        <v>927</v>
      </c>
      <c r="J27" s="315"/>
      <c r="K27" s="557"/>
      <c r="L27" s="560">
        <v>75.175349999999995</v>
      </c>
      <c r="M27" s="557"/>
      <c r="N27" s="318"/>
      <c r="O27" s="319"/>
      <c r="P27" s="557"/>
      <c r="Q27" s="557"/>
      <c r="R27" s="557"/>
      <c r="S27" s="318"/>
      <c r="T27" s="321">
        <f t="shared" si="1"/>
        <v>75.175349999999995</v>
      </c>
    </row>
    <row r="28" spans="8:20" ht="36.75" customHeight="1" x14ac:dyDescent="0.3">
      <c r="H28" s="313" t="s">
        <v>928</v>
      </c>
      <c r="I28" s="324" t="s">
        <v>929</v>
      </c>
      <c r="J28" s="315">
        <v>191242.4</v>
      </c>
      <c r="K28" s="557"/>
      <c r="L28" s="560">
        <v>1447.37673</v>
      </c>
      <c r="M28" s="557"/>
      <c r="N28" s="318"/>
      <c r="O28" s="319"/>
      <c r="P28" s="557"/>
      <c r="Q28" s="557"/>
      <c r="R28" s="557"/>
      <c r="S28" s="318"/>
      <c r="T28" s="321">
        <f t="shared" si="1"/>
        <v>192689.77672999998</v>
      </c>
    </row>
    <row r="29" spans="8:20" ht="36.75" customHeight="1" x14ac:dyDescent="0.3">
      <c r="H29" s="313" t="s">
        <v>930</v>
      </c>
      <c r="I29" s="324" t="s">
        <v>931</v>
      </c>
      <c r="J29" s="557">
        <f>J30+J31</f>
        <v>2595.2999999999997</v>
      </c>
      <c r="K29" s="557">
        <f t="shared" ref="K29:T29" si="5">K30+K31</f>
        <v>0</v>
      </c>
      <c r="L29" s="557">
        <f>L30+L31</f>
        <v>2091.8899000000001</v>
      </c>
      <c r="M29" s="557">
        <f t="shared" si="5"/>
        <v>0</v>
      </c>
      <c r="N29" s="557">
        <f t="shared" si="5"/>
        <v>0</v>
      </c>
      <c r="O29" s="557">
        <f t="shared" si="5"/>
        <v>0</v>
      </c>
      <c r="P29" s="557">
        <f t="shared" si="5"/>
        <v>0</v>
      </c>
      <c r="Q29" s="557">
        <f t="shared" si="5"/>
        <v>0</v>
      </c>
      <c r="R29" s="557">
        <f t="shared" si="5"/>
        <v>0</v>
      </c>
      <c r="S29" s="557">
        <f t="shared" si="5"/>
        <v>0</v>
      </c>
      <c r="T29" s="557">
        <f t="shared" si="5"/>
        <v>4687.1898999999994</v>
      </c>
    </row>
    <row r="30" spans="8:20" ht="36.75" customHeight="1" x14ac:dyDescent="0.3">
      <c r="H30" s="313" t="s">
        <v>932</v>
      </c>
      <c r="I30" s="324" t="s">
        <v>933</v>
      </c>
      <c r="J30" s="315">
        <v>347.6</v>
      </c>
      <c r="K30" s="557"/>
      <c r="L30" s="557">
        <v>1290.0360000000001</v>
      </c>
      <c r="M30" s="557"/>
      <c r="N30" s="318"/>
      <c r="O30" s="319"/>
      <c r="P30" s="557"/>
      <c r="Q30" s="557"/>
      <c r="R30" s="557"/>
      <c r="S30" s="318"/>
      <c r="T30" s="321">
        <f t="shared" si="1"/>
        <v>1637.636</v>
      </c>
    </row>
    <row r="31" spans="8:20" ht="36.75" customHeight="1" x14ac:dyDescent="0.3">
      <c r="H31" s="313" t="s">
        <v>934</v>
      </c>
      <c r="I31" s="324" t="s">
        <v>935</v>
      </c>
      <c r="J31" s="315">
        <v>2247.6999999999998</v>
      </c>
      <c r="K31" s="557"/>
      <c r="L31" s="557">
        <v>801.85389999999995</v>
      </c>
      <c r="M31" s="557"/>
      <c r="N31" s="318"/>
      <c r="O31" s="319"/>
      <c r="P31" s="557"/>
      <c r="Q31" s="557"/>
      <c r="R31" s="557"/>
      <c r="S31" s="318"/>
      <c r="T31" s="321">
        <f t="shared" si="1"/>
        <v>3049.5538999999999</v>
      </c>
    </row>
    <row r="32" spans="8:20" ht="36.75" customHeight="1" x14ac:dyDescent="0.3">
      <c r="H32" s="313" t="s">
        <v>936</v>
      </c>
      <c r="I32" s="324" t="s">
        <v>937</v>
      </c>
      <c r="J32" s="557">
        <f>J33+J34</f>
        <v>39.103000000000002</v>
      </c>
      <c r="K32" s="557">
        <f t="shared" ref="K32:T32" si="6">K33+K34</f>
        <v>0</v>
      </c>
      <c r="L32" s="557">
        <f t="shared" si="6"/>
        <v>0</v>
      </c>
      <c r="M32" s="557">
        <f t="shared" si="6"/>
        <v>0</v>
      </c>
      <c r="N32" s="557">
        <f t="shared" si="6"/>
        <v>0</v>
      </c>
      <c r="O32" s="557">
        <f t="shared" si="6"/>
        <v>0</v>
      </c>
      <c r="P32" s="557">
        <f t="shared" si="6"/>
        <v>0</v>
      </c>
      <c r="Q32" s="557">
        <f t="shared" si="6"/>
        <v>0</v>
      </c>
      <c r="R32" s="557">
        <f t="shared" si="6"/>
        <v>0</v>
      </c>
      <c r="S32" s="557">
        <f t="shared" si="6"/>
        <v>0</v>
      </c>
      <c r="T32" s="557">
        <f t="shared" si="6"/>
        <v>39.103000000000002</v>
      </c>
    </row>
    <row r="33" spans="8:20" ht="36.75" customHeight="1" x14ac:dyDescent="0.3">
      <c r="H33" s="313" t="s">
        <v>938</v>
      </c>
      <c r="I33" s="324" t="s">
        <v>939</v>
      </c>
      <c r="J33" s="315"/>
      <c r="K33" s="557"/>
      <c r="L33" s="557"/>
      <c r="M33" s="557"/>
      <c r="N33" s="318"/>
      <c r="O33" s="319"/>
      <c r="P33" s="557"/>
      <c r="Q33" s="557"/>
      <c r="R33" s="557"/>
      <c r="S33" s="318"/>
      <c r="T33" s="321">
        <f t="shared" si="1"/>
        <v>0</v>
      </c>
    </row>
    <row r="34" spans="8:20" ht="36.75" customHeight="1" x14ac:dyDescent="0.3">
      <c r="H34" s="313" t="s">
        <v>940</v>
      </c>
      <c r="I34" s="324" t="s">
        <v>941</v>
      </c>
      <c r="J34" s="315">
        <v>39.103000000000002</v>
      </c>
      <c r="K34" s="557"/>
      <c r="L34" s="557"/>
      <c r="M34" s="557"/>
      <c r="N34" s="318"/>
      <c r="O34" s="319"/>
      <c r="P34" s="557"/>
      <c r="Q34" s="557"/>
      <c r="R34" s="557"/>
      <c r="S34" s="318"/>
      <c r="T34" s="321">
        <f t="shared" si="1"/>
        <v>39.103000000000002</v>
      </c>
    </row>
    <row r="35" spans="8:20" ht="36.75" customHeight="1" x14ac:dyDescent="0.3">
      <c r="H35" s="313" t="s">
        <v>942</v>
      </c>
      <c r="I35" s="325" t="s">
        <v>943</v>
      </c>
      <c r="J35" s="557">
        <f>J36+J37</f>
        <v>13536.6</v>
      </c>
      <c r="K35" s="557">
        <f t="shared" ref="K35:T35" si="7">K36+K37</f>
        <v>0</v>
      </c>
      <c r="L35" s="557">
        <f>L37+L36</f>
        <v>667.3329</v>
      </c>
      <c r="M35" s="557">
        <f t="shared" si="7"/>
        <v>0</v>
      </c>
      <c r="N35" s="557">
        <f t="shared" si="7"/>
        <v>0</v>
      </c>
      <c r="O35" s="557">
        <f t="shared" si="7"/>
        <v>0</v>
      </c>
      <c r="P35" s="557">
        <f t="shared" si="7"/>
        <v>0</v>
      </c>
      <c r="Q35" s="557">
        <f t="shared" si="7"/>
        <v>0</v>
      </c>
      <c r="R35" s="557">
        <f t="shared" si="7"/>
        <v>0</v>
      </c>
      <c r="S35" s="557">
        <f t="shared" si="7"/>
        <v>0</v>
      </c>
      <c r="T35" s="557">
        <f t="shared" si="7"/>
        <v>14203.9329</v>
      </c>
    </row>
    <row r="36" spans="8:20" ht="36.75" customHeight="1" x14ac:dyDescent="0.3">
      <c r="H36" s="313" t="s">
        <v>944</v>
      </c>
      <c r="I36" s="326" t="s">
        <v>945</v>
      </c>
      <c r="J36" s="315">
        <v>13536.6</v>
      </c>
      <c r="K36" s="557"/>
      <c r="L36" s="317">
        <v>667.3329</v>
      </c>
      <c r="M36" s="557"/>
      <c r="N36" s="318"/>
      <c r="O36" s="319"/>
      <c r="P36" s="557"/>
      <c r="Q36" s="557"/>
      <c r="R36" s="557"/>
      <c r="S36" s="318"/>
      <c r="T36" s="321">
        <f t="shared" si="1"/>
        <v>14203.9329</v>
      </c>
    </row>
    <row r="37" spans="8:20" ht="36.75" customHeight="1" x14ac:dyDescent="0.3">
      <c r="H37" s="313" t="s">
        <v>946</v>
      </c>
      <c r="I37" s="327" t="s">
        <v>947</v>
      </c>
      <c r="J37" s="328"/>
      <c r="K37" s="329"/>
      <c r="L37" s="330"/>
      <c r="M37" s="329"/>
      <c r="N37" s="331"/>
      <c r="O37" s="332"/>
      <c r="P37" s="329"/>
      <c r="Q37" s="329"/>
      <c r="R37" s="329"/>
      <c r="S37" s="331"/>
      <c r="T37" s="321">
        <f t="shared" si="1"/>
        <v>0</v>
      </c>
    </row>
    <row r="38" spans="8:20" ht="36.75" customHeight="1" x14ac:dyDescent="0.3">
      <c r="H38" s="313" t="s">
        <v>948</v>
      </c>
      <c r="I38" s="556" t="s">
        <v>949</v>
      </c>
      <c r="J38" s="557"/>
      <c r="K38" s="557"/>
      <c r="L38" s="557"/>
      <c r="M38" s="557"/>
      <c r="N38" s="557"/>
      <c r="O38" s="557"/>
      <c r="P38" s="557"/>
      <c r="Q38" s="557"/>
      <c r="R38" s="557"/>
      <c r="S38" s="557"/>
      <c r="T38" s="321">
        <f t="shared" si="1"/>
        <v>0</v>
      </c>
    </row>
    <row r="39" spans="8:20" ht="36.75" customHeight="1" x14ac:dyDescent="0.3">
      <c r="H39" s="313" t="s">
        <v>950</v>
      </c>
      <c r="I39" s="556" t="s">
        <v>951</v>
      </c>
      <c r="J39" s="557">
        <v>20210.632000000001</v>
      </c>
      <c r="K39" s="557"/>
      <c r="L39" s="557"/>
      <c r="M39" s="557"/>
      <c r="N39" s="557"/>
      <c r="O39" s="557"/>
      <c r="P39" s="557"/>
      <c r="Q39" s="557"/>
      <c r="R39" s="557"/>
      <c r="S39" s="557"/>
      <c r="T39" s="321">
        <f t="shared" si="1"/>
        <v>20210.632000000001</v>
      </c>
    </row>
    <row r="40" spans="8:20" ht="36.75" customHeight="1" x14ac:dyDescent="0.3">
      <c r="H40" s="313" t="s">
        <v>952</v>
      </c>
      <c r="I40" s="333" t="s">
        <v>953</v>
      </c>
      <c r="J40" s="557"/>
      <c r="K40" s="557"/>
      <c r="L40" s="557"/>
      <c r="M40" s="557"/>
      <c r="N40" s="557"/>
      <c r="O40" s="557"/>
      <c r="P40" s="557"/>
      <c r="Q40" s="557"/>
      <c r="R40" s="557"/>
      <c r="S40" s="557"/>
      <c r="T40" s="321">
        <f t="shared" si="1"/>
        <v>0</v>
      </c>
    </row>
    <row r="41" spans="8:20" ht="36.75" customHeight="1" x14ac:dyDescent="0.3">
      <c r="H41" s="313" t="s">
        <v>954</v>
      </c>
      <c r="I41" s="333" t="s">
        <v>955</v>
      </c>
      <c r="J41" s="557"/>
      <c r="K41" s="557"/>
      <c r="L41" s="557"/>
      <c r="M41" s="557"/>
      <c r="N41" s="557"/>
      <c r="O41" s="557"/>
      <c r="P41" s="557"/>
      <c r="Q41" s="557"/>
      <c r="R41" s="557"/>
      <c r="S41" s="557"/>
      <c r="T41" s="321">
        <f t="shared" si="1"/>
        <v>0</v>
      </c>
    </row>
    <row r="42" spans="8:20" ht="36.75" customHeight="1" x14ac:dyDescent="0.3">
      <c r="H42" s="313" t="s">
        <v>956</v>
      </c>
      <c r="I42" s="333" t="s">
        <v>957</v>
      </c>
      <c r="J42" s="557"/>
      <c r="K42" s="557"/>
      <c r="L42" s="557"/>
      <c r="M42" s="557"/>
      <c r="N42" s="557"/>
      <c r="O42" s="557"/>
      <c r="P42" s="557"/>
      <c r="Q42" s="557"/>
      <c r="R42" s="557"/>
      <c r="S42" s="557"/>
      <c r="T42" s="321">
        <f t="shared" si="1"/>
        <v>0</v>
      </c>
    </row>
    <row r="43" spans="8:20" ht="36.75" customHeight="1" x14ac:dyDescent="0.3">
      <c r="H43" s="313" t="s">
        <v>958</v>
      </c>
      <c r="I43" s="556" t="s">
        <v>959</v>
      </c>
      <c r="J43" s="557">
        <v>20210.632000000001</v>
      </c>
      <c r="K43" s="557"/>
      <c r="L43" s="557"/>
      <c r="M43" s="557"/>
      <c r="N43" s="557"/>
      <c r="O43" s="557"/>
      <c r="P43" s="557"/>
      <c r="Q43" s="557"/>
      <c r="R43" s="557"/>
      <c r="S43" s="557"/>
      <c r="T43" s="321">
        <f t="shared" si="1"/>
        <v>20210.632000000001</v>
      </c>
    </row>
    <row r="44" spans="8:20" ht="36.75" customHeight="1" x14ac:dyDescent="0.3">
      <c r="H44" s="313" t="s">
        <v>960</v>
      </c>
      <c r="I44" s="333" t="s">
        <v>961</v>
      </c>
      <c r="J44" s="557">
        <v>20210.632000000001</v>
      </c>
      <c r="K44" s="557"/>
      <c r="L44" s="557"/>
      <c r="M44" s="557"/>
      <c r="N44" s="557"/>
      <c r="O44" s="557"/>
      <c r="P44" s="557"/>
      <c r="Q44" s="557"/>
      <c r="R44" s="557"/>
      <c r="S44" s="557"/>
      <c r="T44" s="321">
        <f t="shared" si="1"/>
        <v>20210.632000000001</v>
      </c>
    </row>
    <row r="45" spans="8:20" ht="36.75" customHeight="1" x14ac:dyDescent="0.3">
      <c r="H45" s="313" t="s">
        <v>962</v>
      </c>
      <c r="I45" s="333" t="s">
        <v>963</v>
      </c>
      <c r="J45" s="557"/>
      <c r="K45" s="557"/>
      <c r="L45" s="557"/>
      <c r="M45" s="557"/>
      <c r="N45" s="557"/>
      <c r="O45" s="557"/>
      <c r="P45" s="557"/>
      <c r="Q45" s="557"/>
      <c r="R45" s="557"/>
      <c r="S45" s="557"/>
      <c r="T45" s="321">
        <f t="shared" si="1"/>
        <v>0</v>
      </c>
    </row>
    <row r="46" spans="8:20" ht="36.75" customHeight="1" x14ac:dyDescent="0.3">
      <c r="H46" s="313" t="s">
        <v>964</v>
      </c>
      <c r="I46" s="333" t="s">
        <v>965</v>
      </c>
      <c r="J46" s="557"/>
      <c r="K46" s="557"/>
      <c r="L46" s="557"/>
      <c r="M46" s="557"/>
      <c r="N46" s="557"/>
      <c r="O46" s="557"/>
      <c r="P46" s="557"/>
      <c r="Q46" s="557"/>
      <c r="R46" s="557"/>
      <c r="S46" s="557"/>
      <c r="T46" s="321">
        <f t="shared" si="1"/>
        <v>0</v>
      </c>
    </row>
    <row r="47" spans="8:20" ht="36.75" customHeight="1" thickBot="1" x14ac:dyDescent="0.35">
      <c r="H47" s="334" t="s">
        <v>966</v>
      </c>
      <c r="I47" s="333" t="s">
        <v>967</v>
      </c>
      <c r="J47" s="557"/>
      <c r="K47" s="557"/>
      <c r="L47" s="557"/>
      <c r="M47" s="557"/>
      <c r="N47" s="557"/>
      <c r="O47" s="557"/>
      <c r="P47" s="557"/>
      <c r="Q47" s="557"/>
      <c r="R47" s="557"/>
      <c r="S47" s="557"/>
      <c r="T47" s="321">
        <f t="shared" si="1"/>
        <v>0</v>
      </c>
    </row>
    <row r="48" spans="8:20" ht="19.5" customHeight="1" x14ac:dyDescent="0.3">
      <c r="H48" s="335" t="s">
        <v>2329</v>
      </c>
      <c r="I48" s="336" t="s">
        <v>2330</v>
      </c>
      <c r="J48" s="337"/>
      <c r="K48" s="337"/>
      <c r="L48" s="338"/>
      <c r="M48" s="338"/>
      <c r="N48" s="338"/>
      <c r="O48" s="338"/>
      <c r="P48" s="338"/>
      <c r="Q48" s="338"/>
      <c r="R48" s="338"/>
      <c r="S48" s="338"/>
      <c r="T48" s="338"/>
    </row>
    <row r="49" spans="8:20" ht="19.5" customHeight="1" x14ac:dyDescent="0.3">
      <c r="H49" s="339" t="s">
        <v>2329</v>
      </c>
      <c r="I49" s="339" t="s">
        <v>2331</v>
      </c>
      <c r="J49" s="340"/>
      <c r="K49" s="340"/>
      <c r="L49" s="340"/>
      <c r="M49" s="340"/>
      <c r="N49" s="340"/>
      <c r="O49" s="340"/>
      <c r="P49" s="340"/>
      <c r="Q49" s="340"/>
      <c r="R49" s="340"/>
      <c r="S49" s="340"/>
      <c r="T49" s="340"/>
    </row>
    <row r="50" spans="8:20" ht="18" customHeight="1" x14ac:dyDescent="0.3"/>
    <row r="51" spans="8:20" ht="36.75" customHeight="1" x14ac:dyDescent="0.3">
      <c r="I51" s="707" t="s">
        <v>970</v>
      </c>
      <c r="J51" s="707"/>
      <c r="K51" s="707"/>
      <c r="L51" s="707"/>
      <c r="M51" s="707"/>
      <c r="N51" s="707"/>
      <c r="O51" s="707"/>
    </row>
  </sheetData>
  <mergeCells count="9">
    <mergeCell ref="O1:S1"/>
    <mergeCell ref="U1:AO4"/>
    <mergeCell ref="I51:O51"/>
    <mergeCell ref="I4:T4"/>
    <mergeCell ref="H6:H7"/>
    <mergeCell ref="I6:I7"/>
    <mergeCell ref="K6:N6"/>
    <mergeCell ref="O6:S6"/>
    <mergeCell ref="T6:T7"/>
  </mergeCells>
  <phoneticPr fontId="0" type="noConversion"/>
  <pageMargins left="0.25" right="0.25" top="0.75" bottom="0.75" header="0.3" footer="0.3"/>
  <pageSetup paperSize="9" scale="7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topLeftCell="A16" workbookViewId="0">
      <selection activeCell="E10" sqref="E10:E11"/>
    </sheetView>
  </sheetViews>
  <sheetFormatPr defaultRowHeight="14.4" x14ac:dyDescent="0.3"/>
  <cols>
    <col min="1" max="1" width="7.88671875" style="178" customWidth="1"/>
    <col min="2" max="2" width="35.109375" style="178" customWidth="1"/>
    <col min="3" max="3" width="11.109375" style="178" customWidth="1"/>
    <col min="4" max="5" width="8.88671875" style="178"/>
    <col min="6" max="6" width="9.88671875" style="178" customWidth="1"/>
    <col min="7" max="7" width="13.109375" style="178" customWidth="1"/>
    <col min="8" max="9" width="8.88671875" style="178"/>
    <col min="10" max="10" width="12.5546875" style="178" customWidth="1"/>
    <col min="11" max="12" width="8.88671875" style="178"/>
    <col min="13" max="13" width="12.5546875" style="178" customWidth="1"/>
    <col min="14" max="16384" width="8.88671875" style="178"/>
  </cols>
  <sheetData>
    <row r="1" spans="1:10" ht="15" customHeight="1" x14ac:dyDescent="0.3">
      <c r="C1" s="672" t="s">
        <v>2359</v>
      </c>
      <c r="D1" s="672"/>
      <c r="E1" s="672"/>
      <c r="F1" s="672"/>
      <c r="G1" s="672"/>
    </row>
    <row r="2" spans="1:10" x14ac:dyDescent="0.3">
      <c r="C2" s="672"/>
      <c r="D2" s="672"/>
      <c r="E2" s="672"/>
      <c r="F2" s="672"/>
      <c r="G2" s="672"/>
    </row>
    <row r="3" spans="1:10" ht="21.75" customHeight="1" x14ac:dyDescent="0.3">
      <c r="C3" s="672"/>
      <c r="D3" s="672"/>
      <c r="E3" s="672"/>
      <c r="F3" s="672"/>
      <c r="G3" s="672"/>
    </row>
    <row r="6" spans="1:10" ht="13.5" customHeight="1" x14ac:dyDescent="0.3">
      <c r="F6" s="178" t="s">
        <v>425</v>
      </c>
    </row>
    <row r="7" spans="1:10" ht="19.5" customHeight="1" x14ac:dyDescent="0.3">
      <c r="A7" s="712" t="s">
        <v>314</v>
      </c>
      <c r="B7" s="712"/>
      <c r="C7" s="712"/>
      <c r="D7" s="712"/>
      <c r="E7" s="712"/>
      <c r="F7" s="712"/>
      <c r="G7" s="712"/>
    </row>
    <row r="8" spans="1:10" ht="32.25" customHeight="1" x14ac:dyDescent="0.3">
      <c r="A8" s="713" t="s">
        <v>2360</v>
      </c>
      <c r="B8" s="713"/>
      <c r="C8" s="713"/>
      <c r="D8" s="713"/>
      <c r="E8" s="713"/>
      <c r="F8" s="713"/>
      <c r="G8" s="713"/>
    </row>
    <row r="9" spans="1:10" x14ac:dyDescent="0.3">
      <c r="A9" s="179"/>
      <c r="B9" s="179"/>
      <c r="C9" s="179"/>
      <c r="D9" s="179"/>
      <c r="E9" s="179"/>
      <c r="F9" s="714" t="s">
        <v>315</v>
      </c>
      <c r="G9" s="714"/>
    </row>
    <row r="10" spans="1:10" ht="15" customHeight="1" x14ac:dyDescent="0.3">
      <c r="A10" s="715" t="s">
        <v>426</v>
      </c>
      <c r="B10" s="715" t="s">
        <v>316</v>
      </c>
      <c r="C10" s="715" t="s">
        <v>427</v>
      </c>
      <c r="D10" s="715" t="s">
        <v>317</v>
      </c>
      <c r="E10" s="715" t="s">
        <v>428</v>
      </c>
      <c r="F10" s="715" t="s">
        <v>429</v>
      </c>
      <c r="G10" s="715" t="s">
        <v>318</v>
      </c>
    </row>
    <row r="11" spans="1:10" ht="92.25" customHeight="1" thickBot="1" x14ac:dyDescent="0.35">
      <c r="A11" s="716"/>
      <c r="B11" s="716"/>
      <c r="C11" s="716"/>
      <c r="D11" s="716"/>
      <c r="E11" s="716"/>
      <c r="F11" s="716"/>
      <c r="G11" s="716"/>
    </row>
    <row r="12" spans="1:10" ht="15" thickBot="1" x14ac:dyDescent="0.35">
      <c r="A12" s="182">
        <v>1</v>
      </c>
      <c r="B12" s="182">
        <v>2</v>
      </c>
      <c r="C12" s="182">
        <v>3</v>
      </c>
      <c r="D12" s="182">
        <v>4</v>
      </c>
      <c r="E12" s="182">
        <v>5</v>
      </c>
      <c r="F12" s="182">
        <v>6</v>
      </c>
      <c r="G12" s="182">
        <v>7</v>
      </c>
    </row>
    <row r="13" spans="1:10" ht="33.75" customHeight="1" x14ac:dyDescent="0.3">
      <c r="A13" s="183">
        <v>62</v>
      </c>
      <c r="B13" s="184" t="s">
        <v>430</v>
      </c>
      <c r="C13" s="185">
        <f>C14+C22</f>
        <v>21577.540249999998</v>
      </c>
      <c r="D13" s="185">
        <f>D14+D22</f>
        <v>24729.823710000001</v>
      </c>
      <c r="E13" s="185">
        <f>E14+E22</f>
        <v>21504.315559999995</v>
      </c>
      <c r="F13" s="186">
        <f>C13+D13-E13</f>
        <v>24803.048400000007</v>
      </c>
      <c r="G13" s="187"/>
    </row>
    <row r="14" spans="1:10" ht="19.5" customHeight="1" x14ac:dyDescent="0.3">
      <c r="A14" s="188" t="s">
        <v>431</v>
      </c>
      <c r="B14" s="189" t="s">
        <v>319</v>
      </c>
      <c r="C14" s="190">
        <f>C15+C16+C17+C18+C19+C20+C21</f>
        <v>21577.540249999998</v>
      </c>
      <c r="D14" s="190">
        <f>D15+D16+D17+D18+D19+D20+D21</f>
        <v>24729.823710000001</v>
      </c>
      <c r="E14" s="190">
        <f>E15+E16+E17+E18+E19+E20+E21</f>
        <v>21504.315559999995</v>
      </c>
      <c r="F14" s="186">
        <f t="shared" ref="F14:F30" si="0">C14+D14-E14</f>
        <v>24803.048400000007</v>
      </c>
      <c r="G14" s="191"/>
    </row>
    <row r="15" spans="1:10" ht="24" customHeight="1" x14ac:dyDescent="0.3">
      <c r="A15" s="180" t="s">
        <v>432</v>
      </c>
      <c r="B15" s="180" t="s">
        <v>320</v>
      </c>
      <c r="C15" s="190"/>
      <c r="D15" s="190"/>
      <c r="E15" s="192"/>
      <c r="F15" s="186">
        <f t="shared" si="0"/>
        <v>0</v>
      </c>
      <c r="G15" s="191"/>
    </row>
    <row r="16" spans="1:10" ht="36.75" customHeight="1" x14ac:dyDescent="0.3">
      <c r="A16" s="180" t="s">
        <v>433</v>
      </c>
      <c r="B16" s="180" t="s">
        <v>434</v>
      </c>
      <c r="C16" s="190"/>
      <c r="D16" s="190"/>
      <c r="E16" s="192"/>
      <c r="F16" s="186">
        <f t="shared" si="0"/>
        <v>0</v>
      </c>
      <c r="G16" s="191"/>
      <c r="J16" s="193"/>
    </row>
    <row r="17" spans="1:7" x14ac:dyDescent="0.3">
      <c r="A17" s="180" t="s">
        <v>435</v>
      </c>
      <c r="B17" s="180" t="s">
        <v>321</v>
      </c>
      <c r="C17" s="190"/>
      <c r="D17" s="190"/>
      <c r="E17" s="192"/>
      <c r="F17" s="186">
        <f t="shared" si="0"/>
        <v>0</v>
      </c>
      <c r="G17" s="191"/>
    </row>
    <row r="18" spans="1:7" ht="27.75" customHeight="1" x14ac:dyDescent="0.3">
      <c r="A18" s="180" t="s">
        <v>436</v>
      </c>
      <c r="B18" s="180" t="s">
        <v>323</v>
      </c>
      <c r="C18" s="194">
        <v>21577.540249999998</v>
      </c>
      <c r="D18" s="194">
        <f>'ფორმა 2'!F8</f>
        <v>24729.823710000001</v>
      </c>
      <c r="E18" s="195">
        <f>ფორმა3!N10+ფორმა3!O10</f>
        <v>21504.315559999995</v>
      </c>
      <c r="F18" s="196">
        <f>C18+D18-E18</f>
        <v>24803.048400000007</v>
      </c>
      <c r="G18" s="197"/>
    </row>
    <row r="19" spans="1:7" ht="34.5" customHeight="1" x14ac:dyDescent="0.3">
      <c r="A19" s="180" t="s">
        <v>437</v>
      </c>
      <c r="B19" s="180" t="s">
        <v>438</v>
      </c>
      <c r="C19" s="190"/>
      <c r="D19" s="190"/>
      <c r="E19" s="192"/>
      <c r="F19" s="186">
        <f t="shared" si="0"/>
        <v>0</v>
      </c>
      <c r="G19" s="191"/>
    </row>
    <row r="20" spans="1:7" ht="43.5" customHeight="1" x14ac:dyDescent="0.3">
      <c r="A20" s="180" t="s">
        <v>439</v>
      </c>
      <c r="B20" s="180" t="s">
        <v>440</v>
      </c>
      <c r="C20" s="190"/>
      <c r="D20" s="190"/>
      <c r="E20" s="192"/>
      <c r="F20" s="186">
        <f t="shared" si="0"/>
        <v>0</v>
      </c>
      <c r="G20" s="191"/>
    </row>
    <row r="21" spans="1:7" ht="36" customHeight="1" x14ac:dyDescent="0.3">
      <c r="A21" s="180" t="s">
        <v>441</v>
      </c>
      <c r="B21" s="180" t="s">
        <v>442</v>
      </c>
      <c r="C21" s="190"/>
      <c r="D21" s="190"/>
      <c r="E21" s="192"/>
      <c r="F21" s="186">
        <f t="shared" si="0"/>
        <v>0</v>
      </c>
      <c r="G21" s="191"/>
    </row>
    <row r="22" spans="1:7" ht="15.75" customHeight="1" x14ac:dyDescent="0.3">
      <c r="A22" s="188" t="s">
        <v>443</v>
      </c>
      <c r="B22" s="189" t="s">
        <v>322</v>
      </c>
      <c r="C22" s="190">
        <f>C23+C24+C25+C26+C27+C28+C29+C30</f>
        <v>0</v>
      </c>
      <c r="D22" s="190">
        <f>D23+D24+D25+D26+D27+D28+D29+D30</f>
        <v>0</v>
      </c>
      <c r="E22" s="190">
        <f>E23+E24+E25+E26+E27+E28+E29+E30</f>
        <v>0</v>
      </c>
      <c r="F22" s="186">
        <f t="shared" si="0"/>
        <v>0</v>
      </c>
      <c r="G22" s="191"/>
    </row>
    <row r="23" spans="1:7" ht="20.25" customHeight="1" x14ac:dyDescent="0.3">
      <c r="A23" s="180" t="s">
        <v>444</v>
      </c>
      <c r="B23" s="180" t="s">
        <v>320</v>
      </c>
      <c r="C23" s="190"/>
      <c r="D23" s="190"/>
      <c r="E23" s="192"/>
      <c r="F23" s="186">
        <f t="shared" si="0"/>
        <v>0</v>
      </c>
      <c r="G23" s="191"/>
    </row>
    <row r="24" spans="1:7" ht="33" customHeight="1" x14ac:dyDescent="0.3">
      <c r="A24" s="180" t="s">
        <v>445</v>
      </c>
      <c r="B24" s="180" t="s">
        <v>434</v>
      </c>
      <c r="C24" s="190"/>
      <c r="D24" s="190"/>
      <c r="E24" s="192"/>
      <c r="F24" s="186">
        <f t="shared" si="0"/>
        <v>0</v>
      </c>
      <c r="G24" s="191"/>
    </row>
    <row r="25" spans="1:7" x14ac:dyDescent="0.3">
      <c r="A25" s="180" t="s">
        <v>446</v>
      </c>
      <c r="B25" s="180" t="s">
        <v>321</v>
      </c>
      <c r="C25" s="190"/>
      <c r="D25" s="190"/>
      <c r="E25" s="192"/>
      <c r="F25" s="186">
        <f t="shared" si="0"/>
        <v>0</v>
      </c>
      <c r="G25" s="191"/>
    </row>
    <row r="26" spans="1:7" ht="33.75" customHeight="1" x14ac:dyDescent="0.3">
      <c r="A26" s="180" t="s">
        <v>447</v>
      </c>
      <c r="B26" s="180" t="s">
        <v>323</v>
      </c>
      <c r="C26" s="190"/>
      <c r="D26" s="190"/>
      <c r="E26" s="192"/>
      <c r="F26" s="186">
        <f t="shared" si="0"/>
        <v>0</v>
      </c>
      <c r="G26" s="191"/>
    </row>
    <row r="27" spans="1:7" ht="33.75" customHeight="1" x14ac:dyDescent="0.3">
      <c r="A27" s="180" t="s">
        <v>448</v>
      </c>
      <c r="B27" s="180" t="s">
        <v>438</v>
      </c>
      <c r="C27" s="190"/>
      <c r="D27" s="190"/>
      <c r="E27" s="192"/>
      <c r="F27" s="186">
        <f t="shared" si="0"/>
        <v>0</v>
      </c>
      <c r="G27" s="191"/>
    </row>
    <row r="28" spans="1:7" ht="27.75" customHeight="1" x14ac:dyDescent="0.3">
      <c r="A28" s="180" t="s">
        <v>449</v>
      </c>
      <c r="B28" s="180" t="s">
        <v>440</v>
      </c>
      <c r="C28" s="190"/>
      <c r="D28" s="190"/>
      <c r="E28" s="192"/>
      <c r="F28" s="186">
        <f t="shared" si="0"/>
        <v>0</v>
      </c>
      <c r="G28" s="191"/>
    </row>
    <row r="29" spans="1:7" ht="33.75" customHeight="1" x14ac:dyDescent="0.3">
      <c r="A29" s="180" t="s">
        <v>450</v>
      </c>
      <c r="B29" s="180" t="s">
        <v>442</v>
      </c>
      <c r="C29" s="190"/>
      <c r="D29" s="190"/>
      <c r="E29" s="192"/>
      <c r="F29" s="186">
        <f t="shared" si="0"/>
        <v>0</v>
      </c>
      <c r="G29" s="191"/>
    </row>
    <row r="30" spans="1:7" ht="45" customHeight="1" thickBot="1" x14ac:dyDescent="0.35">
      <c r="A30" s="181" t="s">
        <v>451</v>
      </c>
      <c r="B30" s="181" t="s">
        <v>452</v>
      </c>
      <c r="C30" s="198"/>
      <c r="D30" s="198"/>
      <c r="E30" s="199"/>
      <c r="F30" s="186">
        <f t="shared" si="0"/>
        <v>0</v>
      </c>
      <c r="G30" s="200"/>
    </row>
    <row r="31" spans="1:7" x14ac:dyDescent="0.3">
      <c r="A31" s="179"/>
      <c r="B31" s="179"/>
      <c r="C31" s="179"/>
      <c r="D31" s="179"/>
    </row>
    <row r="32" spans="1:7" ht="24.75" customHeight="1" x14ac:dyDescent="0.3">
      <c r="A32" s="718" t="s">
        <v>1023</v>
      </c>
      <c r="B32" s="718"/>
      <c r="C32" s="718"/>
      <c r="D32" s="718"/>
      <c r="E32" s="718"/>
      <c r="F32" s="718"/>
      <c r="G32" s="718"/>
    </row>
    <row r="33" spans="1:7" x14ac:dyDescent="0.3">
      <c r="A33" s="179"/>
      <c r="B33" s="179"/>
      <c r="C33" s="179"/>
      <c r="D33" s="179"/>
      <c r="E33" s="179"/>
      <c r="F33" s="179"/>
      <c r="G33" s="179"/>
    </row>
    <row r="34" spans="1:7" ht="28.5" customHeight="1" x14ac:dyDescent="0.3">
      <c r="A34" s="717" t="s">
        <v>971</v>
      </c>
      <c r="B34" s="717"/>
      <c r="C34" s="717"/>
      <c r="D34" s="717"/>
      <c r="E34" s="717"/>
      <c r="F34" s="717"/>
      <c r="G34" s="717"/>
    </row>
    <row r="35" spans="1:7" ht="35.25" customHeight="1" x14ac:dyDescent="0.3">
      <c r="A35" s="179"/>
      <c r="B35" s="680"/>
      <c r="C35" s="680"/>
      <c r="D35" s="680"/>
      <c r="E35" s="680"/>
      <c r="F35" s="680"/>
    </row>
    <row r="36" spans="1:7" x14ac:dyDescent="0.3">
      <c r="A36" s="179"/>
      <c r="B36" s="179"/>
      <c r="C36" s="179"/>
      <c r="D36" s="179"/>
    </row>
    <row r="37" spans="1:7" x14ac:dyDescent="0.3">
      <c r="A37" s="179"/>
      <c r="B37" s="179"/>
      <c r="C37" s="179"/>
      <c r="D37" s="179"/>
    </row>
  </sheetData>
  <mergeCells count="14">
    <mergeCell ref="E10:E11"/>
    <mergeCell ref="F10:F11"/>
    <mergeCell ref="G10:G11"/>
    <mergeCell ref="A32:G32"/>
    <mergeCell ref="C1:G3"/>
    <mergeCell ref="B35:F35"/>
    <mergeCell ref="A7:G7"/>
    <mergeCell ref="A8:G8"/>
    <mergeCell ref="F9:G9"/>
    <mergeCell ref="A10:A11"/>
    <mergeCell ref="B10:B11"/>
    <mergeCell ref="A34:G34"/>
    <mergeCell ref="C10:C11"/>
    <mergeCell ref="D10:D11"/>
  </mergeCells>
  <phoneticPr fontId="0" type="noConversion"/>
  <pageMargins left="0.19" right="0.16" top="0.28000000000000003" bottom="0.17" header="0.3" footer="0.16"/>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2"/>
  <sheetViews>
    <sheetView topLeftCell="A10" workbookViewId="0">
      <selection activeCell="C18" sqref="C18"/>
    </sheetView>
  </sheetViews>
  <sheetFormatPr defaultRowHeight="14.4" x14ac:dyDescent="0.3"/>
  <cols>
    <col min="1" max="1" width="8.109375" style="178" customWidth="1"/>
    <col min="2" max="2" width="27.88671875" style="178" customWidth="1"/>
    <col min="3" max="3" width="10.6640625" style="178" customWidth="1"/>
    <col min="4" max="4" width="9.88671875" style="178" customWidth="1"/>
    <col min="5" max="5" width="10" style="178" customWidth="1"/>
    <col min="6" max="6" width="10.109375" style="178" customWidth="1"/>
    <col min="7" max="7" width="14.33203125" style="178" customWidth="1"/>
    <col min="8" max="16384" width="8.88671875" style="178"/>
  </cols>
  <sheetData>
    <row r="2" spans="1:7" ht="15" customHeight="1" x14ac:dyDescent="0.3">
      <c r="C2" s="672" t="s">
        <v>2361</v>
      </c>
      <c r="D2" s="672"/>
      <c r="E2" s="672"/>
      <c r="F2" s="672"/>
      <c r="G2" s="672"/>
    </row>
    <row r="3" spans="1:7" x14ac:dyDescent="0.3">
      <c r="C3" s="672"/>
      <c r="D3" s="672"/>
      <c r="E3" s="672"/>
      <c r="F3" s="672"/>
      <c r="G3" s="672"/>
    </row>
    <row r="4" spans="1:7" ht="24" customHeight="1" x14ac:dyDescent="0.3">
      <c r="C4" s="672"/>
      <c r="D4" s="672"/>
      <c r="E4" s="672"/>
      <c r="F4" s="672"/>
      <c r="G4" s="672"/>
    </row>
    <row r="7" spans="1:7" ht="15" customHeight="1" x14ac:dyDescent="0.3">
      <c r="F7" s="178" t="s">
        <v>453</v>
      </c>
    </row>
    <row r="8" spans="1:7" ht="19.5" customHeight="1" x14ac:dyDescent="0.3">
      <c r="A8" s="712" t="s">
        <v>314</v>
      </c>
      <c r="B8" s="712"/>
      <c r="C8" s="712"/>
      <c r="D8" s="712"/>
      <c r="E8" s="712"/>
      <c r="F8" s="712"/>
      <c r="G8" s="712"/>
    </row>
    <row r="9" spans="1:7" ht="39.75" customHeight="1" x14ac:dyDescent="0.3">
      <c r="A9" s="713" t="s">
        <v>2362</v>
      </c>
      <c r="B9" s="713"/>
      <c r="C9" s="713"/>
      <c r="D9" s="713"/>
      <c r="E9" s="713"/>
      <c r="F9" s="713"/>
      <c r="G9" s="713"/>
    </row>
    <row r="10" spans="1:7" ht="13.5" customHeight="1" x14ac:dyDescent="0.3">
      <c r="A10" s="179"/>
      <c r="B10" s="179"/>
      <c r="C10" s="179"/>
      <c r="D10" s="179"/>
      <c r="E10" s="179"/>
      <c r="F10" s="720" t="s">
        <v>315</v>
      </c>
      <c r="G10" s="720"/>
    </row>
    <row r="11" spans="1:7" ht="15" customHeight="1" x14ac:dyDescent="0.3">
      <c r="A11" s="721" t="s">
        <v>454</v>
      </c>
      <c r="B11" s="721" t="s">
        <v>316</v>
      </c>
      <c r="C11" s="721" t="s">
        <v>427</v>
      </c>
      <c r="D11" s="721" t="s">
        <v>317</v>
      </c>
      <c r="E11" s="721" t="s">
        <v>428</v>
      </c>
      <c r="F11" s="721" t="s">
        <v>455</v>
      </c>
      <c r="G11" s="721" t="s">
        <v>318</v>
      </c>
    </row>
    <row r="12" spans="1:7" ht="98.25" customHeight="1" thickBot="1" x14ac:dyDescent="0.35">
      <c r="A12" s="722"/>
      <c r="B12" s="722"/>
      <c r="C12" s="722"/>
      <c r="D12" s="722"/>
      <c r="E12" s="722"/>
      <c r="F12" s="722"/>
      <c r="G12" s="722"/>
    </row>
    <row r="13" spans="1:7" ht="14.25" customHeight="1" thickBot="1" x14ac:dyDescent="0.35">
      <c r="A13" s="182">
        <v>1</v>
      </c>
      <c r="B13" s="182">
        <v>2</v>
      </c>
      <c r="C13" s="182">
        <v>3</v>
      </c>
      <c r="D13" s="182">
        <v>4</v>
      </c>
      <c r="E13" s="182">
        <v>5</v>
      </c>
      <c r="F13" s="182">
        <v>6</v>
      </c>
      <c r="G13" s="182">
        <v>7</v>
      </c>
    </row>
    <row r="14" spans="1:7" ht="20.25" customHeight="1" x14ac:dyDescent="0.3">
      <c r="A14" s="183">
        <v>63</v>
      </c>
      <c r="B14" s="184" t="s">
        <v>456</v>
      </c>
      <c r="C14" s="185">
        <f>C15+C23</f>
        <v>187.67500000000001</v>
      </c>
      <c r="D14" s="201">
        <f>D15+D23</f>
        <v>0</v>
      </c>
      <c r="E14" s="185">
        <f>E15+E23</f>
        <v>26.635000000000002</v>
      </c>
      <c r="F14" s="186">
        <f>C14+D14-E14</f>
        <v>161.04000000000002</v>
      </c>
      <c r="G14" s="187"/>
    </row>
    <row r="15" spans="1:7" ht="18.75" customHeight="1" x14ac:dyDescent="0.3">
      <c r="A15" s="188" t="s">
        <v>457</v>
      </c>
      <c r="B15" s="189" t="s">
        <v>319</v>
      </c>
      <c r="C15" s="190">
        <f>C16+C17+C18+C19+C20+C21+C22</f>
        <v>187.67500000000001</v>
      </c>
      <c r="D15" s="180">
        <f>D16+D17+D18+D19+D20+D21+D22</f>
        <v>0</v>
      </c>
      <c r="E15" s="190">
        <f>E16+E17+E18+E19+E20+E21+E22</f>
        <v>26.635000000000002</v>
      </c>
      <c r="F15" s="186">
        <f t="shared" ref="F15:F30" si="0">C15+D15-E15</f>
        <v>161.04000000000002</v>
      </c>
      <c r="G15" s="191"/>
    </row>
    <row r="16" spans="1:7" ht="21" customHeight="1" x14ac:dyDescent="0.3">
      <c r="A16" s="180" t="s">
        <v>458</v>
      </c>
      <c r="B16" s="180" t="s">
        <v>320</v>
      </c>
      <c r="C16" s="190"/>
      <c r="D16" s="180"/>
      <c r="E16" s="192"/>
      <c r="F16" s="186">
        <f t="shared" si="0"/>
        <v>0</v>
      </c>
      <c r="G16" s="191"/>
    </row>
    <row r="17" spans="1:7" ht="33.75" customHeight="1" x14ac:dyDescent="0.3">
      <c r="A17" s="180" t="s">
        <v>459</v>
      </c>
      <c r="B17" s="180" t="s">
        <v>434</v>
      </c>
      <c r="C17" s="190"/>
      <c r="D17" s="190"/>
      <c r="E17" s="192"/>
      <c r="F17" s="186">
        <f t="shared" si="0"/>
        <v>0</v>
      </c>
      <c r="G17" s="191"/>
    </row>
    <row r="18" spans="1:7" s="203" customFormat="1" ht="100.8" x14ac:dyDescent="0.3">
      <c r="A18" s="202" t="s">
        <v>460</v>
      </c>
      <c r="B18" s="202" t="s">
        <v>321</v>
      </c>
      <c r="C18" s="194">
        <v>187.67500000000001</v>
      </c>
      <c r="D18" s="202"/>
      <c r="E18" s="195">
        <f>ფორმა3!M473</f>
        <v>26.635000000000002</v>
      </c>
      <c r="F18" s="196">
        <f>C18+D18-E18</f>
        <v>161.04000000000002</v>
      </c>
      <c r="G18" s="260" t="s">
        <v>1428</v>
      </c>
    </row>
    <row r="19" spans="1:7" ht="59.25" customHeight="1" x14ac:dyDescent="0.3">
      <c r="A19" s="180" t="s">
        <v>436</v>
      </c>
      <c r="B19" s="180" t="s">
        <v>461</v>
      </c>
      <c r="C19" s="190"/>
      <c r="D19" s="180"/>
      <c r="E19" s="192"/>
      <c r="F19" s="186">
        <f t="shared" si="0"/>
        <v>0</v>
      </c>
      <c r="G19" s="191"/>
    </row>
    <row r="20" spans="1:7" ht="35.25" customHeight="1" x14ac:dyDescent="0.3">
      <c r="A20" s="180" t="s">
        <v>462</v>
      </c>
      <c r="B20" s="180" t="s">
        <v>438</v>
      </c>
      <c r="C20" s="180"/>
      <c r="D20" s="180"/>
      <c r="E20" s="191"/>
      <c r="F20" s="187">
        <f t="shared" si="0"/>
        <v>0</v>
      </c>
      <c r="G20" s="191"/>
    </row>
    <row r="21" spans="1:7" ht="39.75" customHeight="1" x14ac:dyDescent="0.3">
      <c r="A21" s="180" t="s">
        <v>463</v>
      </c>
      <c r="B21" s="180" t="s">
        <v>440</v>
      </c>
      <c r="C21" s="180"/>
      <c r="D21" s="180"/>
      <c r="E21" s="191"/>
      <c r="F21" s="187">
        <f t="shared" si="0"/>
        <v>0</v>
      </c>
      <c r="G21" s="191"/>
    </row>
    <row r="22" spans="1:7" ht="33" customHeight="1" x14ac:dyDescent="0.3">
      <c r="A22" s="180" t="s">
        <v>464</v>
      </c>
      <c r="B22" s="180" t="s">
        <v>465</v>
      </c>
      <c r="C22" s="180"/>
      <c r="D22" s="180"/>
      <c r="E22" s="191"/>
      <c r="F22" s="187">
        <f t="shared" si="0"/>
        <v>0</v>
      </c>
      <c r="G22" s="191"/>
    </row>
    <row r="23" spans="1:7" ht="17.25" customHeight="1" x14ac:dyDescent="0.3">
      <c r="A23" s="188" t="s">
        <v>466</v>
      </c>
      <c r="B23" s="189" t="s">
        <v>322</v>
      </c>
      <c r="C23" s="180">
        <f>C24+C25+C26+C27+C28+C29+C30</f>
        <v>0</v>
      </c>
      <c r="D23" s="180">
        <f>D24+D25+D26+D27+D28+D29+D30</f>
        <v>0</v>
      </c>
      <c r="E23" s="180">
        <f>E24+E25+E26+E27+E28+E29+E30</f>
        <v>0</v>
      </c>
      <c r="F23" s="187">
        <f t="shared" si="0"/>
        <v>0</v>
      </c>
      <c r="G23" s="191"/>
    </row>
    <row r="24" spans="1:7" ht="28.5" customHeight="1" x14ac:dyDescent="0.3">
      <c r="A24" s="180" t="s">
        <v>467</v>
      </c>
      <c r="B24" s="180" t="s">
        <v>320</v>
      </c>
      <c r="C24" s="180"/>
      <c r="D24" s="180"/>
      <c r="E24" s="191"/>
      <c r="F24" s="187">
        <f t="shared" si="0"/>
        <v>0</v>
      </c>
      <c r="G24" s="191"/>
    </row>
    <row r="25" spans="1:7" ht="36.75" customHeight="1" x14ac:dyDescent="0.3">
      <c r="A25" s="180" t="s">
        <v>468</v>
      </c>
      <c r="B25" s="180" t="s">
        <v>434</v>
      </c>
      <c r="C25" s="180"/>
      <c r="D25" s="180"/>
      <c r="E25" s="191"/>
      <c r="F25" s="187">
        <f t="shared" si="0"/>
        <v>0</v>
      </c>
      <c r="G25" s="191"/>
    </row>
    <row r="26" spans="1:7" x14ac:dyDescent="0.3">
      <c r="A26" s="180" t="s">
        <v>469</v>
      </c>
      <c r="B26" s="180" t="s">
        <v>321</v>
      </c>
      <c r="C26" s="180"/>
      <c r="D26" s="180"/>
      <c r="E26" s="191"/>
      <c r="F26" s="187">
        <f t="shared" si="0"/>
        <v>0</v>
      </c>
      <c r="G26" s="191"/>
    </row>
    <row r="27" spans="1:7" ht="59.25" customHeight="1" x14ac:dyDescent="0.3">
      <c r="A27" s="180" t="s">
        <v>470</v>
      </c>
      <c r="B27" s="180" t="s">
        <v>461</v>
      </c>
      <c r="C27" s="180"/>
      <c r="D27" s="180"/>
      <c r="E27" s="191"/>
      <c r="F27" s="187">
        <f t="shared" si="0"/>
        <v>0</v>
      </c>
      <c r="G27" s="191"/>
    </row>
    <row r="28" spans="1:7" ht="33.75" customHeight="1" x14ac:dyDescent="0.3">
      <c r="A28" s="180" t="s">
        <v>471</v>
      </c>
      <c r="B28" s="180" t="s">
        <v>438</v>
      </c>
      <c r="C28" s="180"/>
      <c r="D28" s="180"/>
      <c r="E28" s="191"/>
      <c r="F28" s="187">
        <f t="shared" si="0"/>
        <v>0</v>
      </c>
      <c r="G28" s="191"/>
    </row>
    <row r="29" spans="1:7" ht="33" customHeight="1" x14ac:dyDescent="0.3">
      <c r="A29" s="180" t="s">
        <v>472</v>
      </c>
      <c r="B29" s="180" t="s">
        <v>440</v>
      </c>
      <c r="C29" s="180"/>
      <c r="D29" s="180"/>
      <c r="E29" s="191"/>
      <c r="F29" s="187">
        <f t="shared" si="0"/>
        <v>0</v>
      </c>
      <c r="G29" s="191"/>
    </row>
    <row r="30" spans="1:7" ht="31.5" customHeight="1" thickBot="1" x14ac:dyDescent="0.35">
      <c r="A30" s="181" t="s">
        <v>473</v>
      </c>
      <c r="B30" s="181" t="s">
        <v>474</v>
      </c>
      <c r="C30" s="181"/>
      <c r="D30" s="181"/>
      <c r="E30" s="200"/>
      <c r="F30" s="187">
        <f t="shared" si="0"/>
        <v>0</v>
      </c>
      <c r="G30" s="200"/>
    </row>
    <row r="31" spans="1:7" ht="25.5" customHeight="1" x14ac:dyDescent="0.3">
      <c r="A31" s="723" t="s">
        <v>1025</v>
      </c>
      <c r="B31" s="723"/>
      <c r="C31" s="723"/>
      <c r="D31" s="723"/>
      <c r="E31" s="723"/>
      <c r="F31" s="723"/>
      <c r="G31" s="723"/>
    </row>
    <row r="32" spans="1:7" ht="36.75" customHeight="1" x14ac:dyDescent="0.3">
      <c r="A32" s="719" t="s">
        <v>971</v>
      </c>
      <c r="B32" s="719"/>
      <c r="C32" s="719"/>
      <c r="D32" s="719"/>
      <c r="E32" s="719"/>
      <c r="F32" s="719"/>
      <c r="G32" s="719"/>
    </row>
  </sheetData>
  <mergeCells count="13">
    <mergeCell ref="F11:F12"/>
    <mergeCell ref="G11:G12"/>
    <mergeCell ref="A31:G31"/>
    <mergeCell ref="C2:G4"/>
    <mergeCell ref="A32:G32"/>
    <mergeCell ref="A8:G8"/>
    <mergeCell ref="A9:G9"/>
    <mergeCell ref="F10:G10"/>
    <mergeCell ref="A11:A12"/>
    <mergeCell ref="B11:B12"/>
    <mergeCell ref="C11:C12"/>
    <mergeCell ref="D11:D12"/>
    <mergeCell ref="E11:E12"/>
  </mergeCells>
  <phoneticPr fontId="0" type="noConversion"/>
  <pageMargins left="0.17" right="0.18" top="0.17" bottom="0.16" header="0.17" footer="0.16"/>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8"/>
  <sheetViews>
    <sheetView topLeftCell="A16" workbookViewId="0">
      <selection activeCell="P24" sqref="P24"/>
    </sheetView>
  </sheetViews>
  <sheetFormatPr defaultColWidth="9.109375" defaultRowHeight="12" x14ac:dyDescent="0.25"/>
  <cols>
    <col min="1" max="1" width="3.33203125" style="132" customWidth="1"/>
    <col min="2" max="2" width="8.44140625" style="132" customWidth="1"/>
    <col min="3" max="3" width="9.109375" style="132"/>
    <col min="4" max="4" width="7.88671875" style="132" customWidth="1"/>
    <col min="5" max="5" width="8" style="132" customWidth="1"/>
    <col min="6" max="6" width="8.44140625" style="132" customWidth="1"/>
    <col min="7" max="7" width="8" style="132" customWidth="1"/>
    <col min="8" max="8" width="29.6640625" style="132" customWidth="1"/>
    <col min="9" max="9" width="12.33203125" style="132" customWidth="1"/>
    <col min="10" max="10" width="9.6640625" style="132" customWidth="1"/>
    <col min="11" max="11" width="6" style="132" customWidth="1"/>
    <col min="12" max="12" width="9.109375" style="141"/>
    <col min="13" max="13" width="11.109375" style="141" customWidth="1"/>
    <col min="14" max="15" width="10" style="132" customWidth="1"/>
    <col min="16" max="16384" width="9.109375" style="132"/>
  </cols>
  <sheetData>
    <row r="1" spans="1:256" ht="15" customHeight="1" x14ac:dyDescent="0.25">
      <c r="H1" s="733" t="s">
        <v>2363</v>
      </c>
      <c r="I1" s="733"/>
      <c r="J1" s="733"/>
      <c r="K1" s="733"/>
      <c r="L1" s="733"/>
    </row>
    <row r="2" spans="1:256" x14ac:dyDescent="0.25">
      <c r="H2" s="733"/>
      <c r="I2" s="733"/>
      <c r="J2" s="733"/>
      <c r="K2" s="733"/>
      <c r="L2" s="733"/>
    </row>
    <row r="3" spans="1:256" x14ac:dyDescent="0.25">
      <c r="H3" s="733"/>
      <c r="I3" s="733"/>
      <c r="J3" s="733"/>
      <c r="K3" s="733"/>
      <c r="L3" s="733"/>
    </row>
    <row r="5" spans="1:256" ht="20.25" customHeight="1" x14ac:dyDescent="0.25">
      <c r="A5" s="148"/>
      <c r="B5" s="148"/>
      <c r="C5" s="148"/>
      <c r="D5" s="148"/>
      <c r="E5" s="148"/>
      <c r="F5" s="148"/>
      <c r="G5" s="148"/>
      <c r="H5" s="148"/>
      <c r="I5" s="148"/>
      <c r="J5" s="148"/>
      <c r="K5" s="148"/>
      <c r="L5" s="248"/>
      <c r="M5" s="734" t="s">
        <v>475</v>
      </c>
      <c r="N5" s="734"/>
    </row>
    <row r="6" spans="1:256" ht="27" customHeight="1" x14ac:dyDescent="0.25">
      <c r="A6" s="735" t="s">
        <v>314</v>
      </c>
      <c r="B6" s="735"/>
      <c r="C6" s="735"/>
      <c r="D6" s="735"/>
      <c r="E6" s="735"/>
      <c r="F6" s="735"/>
      <c r="G6" s="735"/>
      <c r="H6" s="735"/>
      <c r="I6" s="735"/>
      <c r="J6" s="735"/>
      <c r="K6" s="735"/>
      <c r="L6" s="735"/>
      <c r="M6" s="735"/>
      <c r="N6" s="735"/>
    </row>
    <row r="7" spans="1:256" ht="37.5" customHeight="1" x14ac:dyDescent="0.25">
      <c r="A7" s="736" t="s">
        <v>2364</v>
      </c>
      <c r="B7" s="736"/>
      <c r="C7" s="736"/>
      <c r="D7" s="736"/>
      <c r="E7" s="736"/>
      <c r="F7" s="736"/>
      <c r="G7" s="736"/>
      <c r="H7" s="736"/>
      <c r="I7" s="736"/>
      <c r="J7" s="736"/>
      <c r="K7" s="736"/>
      <c r="L7" s="736"/>
      <c r="M7" s="736"/>
      <c r="N7" s="736"/>
    </row>
    <row r="8" spans="1:256" x14ac:dyDescent="0.25">
      <c r="A8" s="160"/>
      <c r="B8" s="160"/>
      <c r="C8" s="160"/>
      <c r="D8" s="160"/>
      <c r="E8" s="160"/>
      <c r="F8" s="160"/>
      <c r="G8" s="160"/>
      <c r="H8" s="160"/>
      <c r="I8" s="160"/>
      <c r="J8" s="160"/>
      <c r="K8" s="160"/>
      <c r="L8" s="249"/>
      <c r="M8" s="736" t="s">
        <v>315</v>
      </c>
      <c r="N8" s="736"/>
    </row>
    <row r="9" spans="1:256" ht="27.75" customHeight="1" x14ac:dyDescent="0.25">
      <c r="A9" s="730" t="s">
        <v>476</v>
      </c>
      <c r="B9" s="730" t="s">
        <v>477</v>
      </c>
      <c r="C9" s="730"/>
      <c r="D9" s="730"/>
      <c r="E9" s="730" t="s">
        <v>478</v>
      </c>
      <c r="F9" s="730"/>
      <c r="G9" s="730"/>
      <c r="H9" s="732" t="s">
        <v>479</v>
      </c>
      <c r="I9" s="724" t="s">
        <v>480</v>
      </c>
      <c r="J9" s="725"/>
      <c r="K9" s="726"/>
      <c r="L9" s="728" t="s">
        <v>481</v>
      </c>
      <c r="M9" s="727" t="s">
        <v>482</v>
      </c>
      <c r="N9" s="730" t="s">
        <v>318</v>
      </c>
    </row>
    <row r="10" spans="1:256" ht="48" x14ac:dyDescent="0.25">
      <c r="A10" s="732"/>
      <c r="B10" s="159" t="s">
        <v>483</v>
      </c>
      <c r="C10" s="159" t="s">
        <v>484</v>
      </c>
      <c r="D10" s="159" t="s">
        <v>485</v>
      </c>
      <c r="E10" s="159" t="s">
        <v>483</v>
      </c>
      <c r="F10" s="159" t="s">
        <v>484</v>
      </c>
      <c r="G10" s="159" t="s">
        <v>486</v>
      </c>
      <c r="H10" s="737"/>
      <c r="I10" s="159" t="s">
        <v>487</v>
      </c>
      <c r="J10" s="159" t="s">
        <v>54</v>
      </c>
      <c r="K10" s="159" t="s">
        <v>55</v>
      </c>
      <c r="L10" s="729"/>
      <c r="M10" s="728"/>
      <c r="N10" s="732"/>
    </row>
    <row r="11" spans="1:256" x14ac:dyDescent="0.25">
      <c r="A11" s="133">
        <v>1</v>
      </c>
      <c r="B11" s="134">
        <v>2</v>
      </c>
      <c r="C11" s="134">
        <v>3</v>
      </c>
      <c r="D11" s="134">
        <v>4</v>
      </c>
      <c r="E11" s="134">
        <v>5</v>
      </c>
      <c r="F11" s="134">
        <v>6</v>
      </c>
      <c r="G11" s="134">
        <v>7</v>
      </c>
      <c r="H11" s="134">
        <v>8</v>
      </c>
      <c r="I11" s="134">
        <v>9</v>
      </c>
      <c r="J11" s="134">
        <v>10</v>
      </c>
      <c r="K11" s="134">
        <v>11</v>
      </c>
      <c r="L11" s="134">
        <v>12</v>
      </c>
      <c r="M11" s="134">
        <v>13</v>
      </c>
      <c r="N11" s="134">
        <v>14</v>
      </c>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c r="IT11" s="135"/>
      <c r="IU11" s="135"/>
      <c r="IV11" s="135"/>
    </row>
    <row r="12" spans="1:256" ht="72" x14ac:dyDescent="0.25">
      <c r="A12" s="161">
        <v>1</v>
      </c>
      <c r="B12" s="158">
        <v>26827.9</v>
      </c>
      <c r="C12" s="158">
        <v>524</v>
      </c>
      <c r="D12" s="133">
        <f>C12/B12*100</f>
        <v>1.9531905218075214</v>
      </c>
      <c r="E12" s="247">
        <v>56369.930339999999</v>
      </c>
      <c r="F12" s="246">
        <v>524</v>
      </c>
      <c r="G12" s="162">
        <f>F12/E12*100</f>
        <v>0.92957361635795843</v>
      </c>
      <c r="H12" s="150" t="s">
        <v>980</v>
      </c>
      <c r="I12" s="158" t="s">
        <v>981</v>
      </c>
      <c r="J12" s="136" t="s">
        <v>982</v>
      </c>
      <c r="K12" s="149" t="s">
        <v>983</v>
      </c>
      <c r="L12" s="233">
        <v>4.5</v>
      </c>
      <c r="M12" s="559">
        <v>4.5</v>
      </c>
      <c r="N12" s="137"/>
    </row>
    <row r="13" spans="1:256" ht="72" x14ac:dyDescent="0.25">
      <c r="A13" s="138">
        <v>2</v>
      </c>
      <c r="B13" s="139"/>
      <c r="C13" s="139"/>
      <c r="D13" s="139"/>
      <c r="E13" s="139"/>
      <c r="F13" s="139"/>
      <c r="G13" s="139"/>
      <c r="H13" s="149" t="s">
        <v>984</v>
      </c>
      <c r="I13" s="158" t="s">
        <v>981</v>
      </c>
      <c r="J13" s="136" t="s">
        <v>985</v>
      </c>
      <c r="K13" s="149" t="s">
        <v>986</v>
      </c>
      <c r="L13" s="233">
        <v>20.67662</v>
      </c>
      <c r="M13" s="559">
        <v>16.540410000000001</v>
      </c>
      <c r="N13" s="140"/>
      <c r="O13" s="295"/>
      <c r="P13" s="295"/>
    </row>
    <row r="14" spans="1:256" ht="60" x14ac:dyDescent="0.25">
      <c r="A14" s="138" t="s">
        <v>62</v>
      </c>
      <c r="B14" s="142"/>
      <c r="C14" s="142"/>
      <c r="D14" s="142"/>
      <c r="E14" s="142"/>
      <c r="F14" s="142"/>
      <c r="G14" s="142"/>
      <c r="H14" s="224" t="s">
        <v>1026</v>
      </c>
      <c r="I14" s="163" t="s">
        <v>981</v>
      </c>
      <c r="J14" s="136" t="s">
        <v>1027</v>
      </c>
      <c r="K14" s="149" t="s">
        <v>1028</v>
      </c>
      <c r="L14" s="233">
        <v>16.828959999999999</v>
      </c>
      <c r="M14" s="559">
        <v>16.828959999999999</v>
      </c>
      <c r="N14" s="140"/>
      <c r="O14" s="143"/>
    </row>
    <row r="15" spans="1:256" ht="48" x14ac:dyDescent="0.25">
      <c r="A15" s="138" t="s">
        <v>71</v>
      </c>
      <c r="B15" s="142"/>
      <c r="C15" s="142"/>
      <c r="D15" s="142"/>
      <c r="E15" s="142"/>
      <c r="F15" s="142"/>
      <c r="G15" s="142"/>
      <c r="H15" s="225" t="s">
        <v>1286</v>
      </c>
      <c r="I15" s="227" t="s">
        <v>981</v>
      </c>
      <c r="J15" s="136" t="s">
        <v>1287</v>
      </c>
      <c r="K15" s="149" t="s">
        <v>1288</v>
      </c>
      <c r="L15" s="234">
        <v>17.452200000000001</v>
      </c>
      <c r="M15" s="234">
        <v>17.452200000000001</v>
      </c>
      <c r="N15" s="140"/>
    </row>
    <row r="16" spans="1:256" ht="48" x14ac:dyDescent="0.25">
      <c r="A16" s="138"/>
      <c r="B16" s="142"/>
      <c r="C16" s="142"/>
      <c r="D16" s="142"/>
      <c r="E16" s="142"/>
      <c r="F16" s="142"/>
      <c r="G16" s="142"/>
      <c r="H16" s="290" t="s">
        <v>1675</v>
      </c>
      <c r="I16" s="287" t="s">
        <v>981</v>
      </c>
      <c r="J16" s="136" t="s">
        <v>1676</v>
      </c>
      <c r="K16" s="149" t="s">
        <v>1677</v>
      </c>
      <c r="L16" s="233">
        <v>7.1503399999999999</v>
      </c>
      <c r="M16" s="250">
        <v>2.3541500000000002</v>
      </c>
      <c r="N16" s="140"/>
    </row>
    <row r="17" spans="1:14" ht="60" x14ac:dyDescent="0.25">
      <c r="A17" s="138"/>
      <c r="B17" s="142"/>
      <c r="C17" s="142"/>
      <c r="D17" s="142"/>
      <c r="E17" s="142"/>
      <c r="F17" s="142"/>
      <c r="G17" s="142"/>
      <c r="H17" s="224" t="s">
        <v>1678</v>
      </c>
      <c r="I17" s="289" t="s">
        <v>981</v>
      </c>
      <c r="J17" s="136" t="s">
        <v>1679</v>
      </c>
      <c r="K17" s="149" t="s">
        <v>1680</v>
      </c>
      <c r="L17" s="233">
        <v>34.45664</v>
      </c>
      <c r="M17" s="250"/>
      <c r="N17" s="140"/>
    </row>
    <row r="18" spans="1:14" ht="72" x14ac:dyDescent="0.25">
      <c r="A18" s="138"/>
      <c r="B18" s="142"/>
      <c r="C18" s="142"/>
      <c r="D18" s="142"/>
      <c r="E18" s="142"/>
      <c r="F18" s="142"/>
      <c r="G18" s="142"/>
      <c r="H18" s="290" t="s">
        <v>1682</v>
      </c>
      <c r="I18" s="291" t="s">
        <v>981</v>
      </c>
      <c r="J18" s="136" t="s">
        <v>1683</v>
      </c>
      <c r="K18" s="149" t="s">
        <v>1684</v>
      </c>
      <c r="L18" s="233">
        <v>7.3331900000000001</v>
      </c>
      <c r="M18" s="250"/>
      <c r="N18" s="140"/>
    </row>
    <row r="19" spans="1:14" ht="72" x14ac:dyDescent="0.25">
      <c r="A19" s="138"/>
      <c r="B19" s="142"/>
      <c r="C19" s="142"/>
      <c r="D19" s="142"/>
      <c r="E19" s="142"/>
      <c r="F19" s="142"/>
      <c r="G19" s="142"/>
      <c r="H19" s="226" t="s">
        <v>1685</v>
      </c>
      <c r="I19" s="297" t="s">
        <v>981</v>
      </c>
      <c r="J19" s="136" t="s">
        <v>987</v>
      </c>
      <c r="K19" s="150" t="s">
        <v>1686</v>
      </c>
      <c r="L19" s="238">
        <v>20</v>
      </c>
      <c r="M19" s="276">
        <v>20</v>
      </c>
      <c r="N19" s="140"/>
    </row>
    <row r="20" spans="1:14" x14ac:dyDescent="0.25">
      <c r="A20" s="138"/>
      <c r="B20" s="142"/>
      <c r="C20" s="142"/>
      <c r="D20" s="142"/>
      <c r="E20" s="142"/>
      <c r="F20" s="142"/>
      <c r="G20" s="142"/>
      <c r="H20" s="290"/>
      <c r="I20" s="292"/>
      <c r="J20" s="136"/>
      <c r="K20" s="149"/>
      <c r="L20" s="233"/>
      <c r="M20" s="250"/>
      <c r="N20" s="140"/>
    </row>
    <row r="21" spans="1:14" x14ac:dyDescent="0.25">
      <c r="A21" s="138"/>
      <c r="B21" s="142"/>
      <c r="C21" s="142"/>
      <c r="D21" s="142"/>
      <c r="E21" s="142"/>
      <c r="F21" s="142"/>
      <c r="G21" s="142"/>
      <c r="H21" s="149"/>
      <c r="I21" s="158"/>
      <c r="J21" s="136"/>
      <c r="K21" s="149"/>
      <c r="L21" s="233"/>
      <c r="M21" s="250"/>
      <c r="N21" s="140"/>
    </row>
    <row r="22" spans="1:14" x14ac:dyDescent="0.25">
      <c r="A22" s="138"/>
      <c r="B22" s="142"/>
      <c r="C22" s="142"/>
      <c r="D22" s="142"/>
      <c r="E22" s="142"/>
      <c r="F22" s="142"/>
      <c r="G22" s="142"/>
      <c r="H22" s="149"/>
      <c r="I22" s="158"/>
      <c r="J22" s="136"/>
      <c r="K22" s="149"/>
      <c r="L22" s="233">
        <f>SUM(L12:L21)</f>
        <v>128.39795000000001</v>
      </c>
      <c r="M22" s="233">
        <f>SUM(M12:M21)</f>
        <v>77.675720000000013</v>
      </c>
      <c r="N22" s="140"/>
    </row>
    <row r="23" spans="1:14" x14ac:dyDescent="0.25">
      <c r="A23" s="138"/>
      <c r="B23" s="142"/>
      <c r="C23" s="142"/>
      <c r="D23" s="142"/>
      <c r="E23" s="142"/>
      <c r="F23" s="142"/>
      <c r="G23" s="142"/>
      <c r="H23" s="149"/>
      <c r="I23" s="158"/>
      <c r="J23" s="136"/>
      <c r="K23" s="149"/>
      <c r="L23" s="233"/>
      <c r="M23" s="250"/>
      <c r="N23" s="140"/>
    </row>
    <row r="24" spans="1:14" x14ac:dyDescent="0.25">
      <c r="A24" s="138"/>
      <c r="B24" s="142"/>
      <c r="C24" s="142"/>
      <c r="D24" s="142"/>
      <c r="E24" s="142"/>
      <c r="F24" s="142"/>
      <c r="G24" s="142"/>
      <c r="H24" s="149"/>
      <c r="I24" s="158"/>
      <c r="J24" s="136"/>
      <c r="K24" s="149"/>
      <c r="L24" s="250"/>
      <c r="M24" s="250"/>
      <c r="N24" s="140"/>
    </row>
    <row r="25" spans="1:14" x14ac:dyDescent="0.25">
      <c r="A25" s="138"/>
      <c r="B25" s="142"/>
      <c r="C25" s="142"/>
      <c r="D25" s="142"/>
      <c r="E25" s="142"/>
      <c r="F25" s="142"/>
      <c r="G25" s="142"/>
      <c r="H25" s="149"/>
      <c r="I25" s="158"/>
      <c r="J25" s="136"/>
      <c r="K25" s="149"/>
      <c r="L25" s="296"/>
      <c r="M25" s="250"/>
      <c r="N25" s="140"/>
    </row>
    <row r="28" spans="1:14" x14ac:dyDescent="0.25">
      <c r="D28" s="731" t="s">
        <v>1024</v>
      </c>
      <c r="E28" s="731"/>
      <c r="F28" s="731"/>
      <c r="G28" s="731"/>
      <c r="H28" s="731"/>
      <c r="I28" s="731"/>
      <c r="J28" s="731"/>
      <c r="K28" s="731"/>
      <c r="L28" s="731"/>
      <c r="M28" s="731"/>
      <c r="N28" s="731"/>
    </row>
  </sheetData>
  <mergeCells count="14">
    <mergeCell ref="A9:A10"/>
    <mergeCell ref="N9:N10"/>
    <mergeCell ref="H1:L3"/>
    <mergeCell ref="M5:N5"/>
    <mergeCell ref="A6:N6"/>
    <mergeCell ref="A7:N7"/>
    <mergeCell ref="M8:N8"/>
    <mergeCell ref="H9:H10"/>
    <mergeCell ref="I9:K9"/>
    <mergeCell ref="M9:M10"/>
    <mergeCell ref="L9:L10"/>
    <mergeCell ref="B9:D9"/>
    <mergeCell ref="E9:G9"/>
    <mergeCell ref="D28:N28"/>
  </mergeCells>
  <phoneticPr fontId="0" type="noConversion"/>
  <pageMargins left="0.25" right="0.25"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H17" sqref="H17"/>
    </sheetView>
  </sheetViews>
  <sheetFormatPr defaultColWidth="9.109375" defaultRowHeight="12" x14ac:dyDescent="0.25"/>
  <cols>
    <col min="1" max="1" width="7.6640625" style="132" customWidth="1"/>
    <col min="2" max="2" width="22.5546875" style="132" customWidth="1"/>
    <col min="3" max="3" width="21.33203125" style="132" customWidth="1"/>
    <col min="4" max="5" width="9.109375" style="132"/>
    <col min="6" max="6" width="10.5546875" style="132" customWidth="1"/>
    <col min="7" max="8" width="9.109375" style="132"/>
    <col min="9" max="9" width="10.33203125" style="132" customWidth="1"/>
    <col min="10" max="10" width="9.109375" style="132"/>
    <col min="11" max="11" width="11" style="132" customWidth="1"/>
    <col min="12" max="12" width="9.33203125" style="132" customWidth="1"/>
    <col min="13" max="16384" width="9.109375" style="132"/>
  </cols>
  <sheetData>
    <row r="1" spans="1:14" ht="15" customHeight="1" x14ac:dyDescent="0.25">
      <c r="G1" s="672" t="s">
        <v>2365</v>
      </c>
      <c r="H1" s="672"/>
      <c r="I1" s="672"/>
      <c r="J1" s="672"/>
      <c r="K1" s="672"/>
    </row>
    <row r="2" spans="1:14" x14ac:dyDescent="0.25">
      <c r="G2" s="672"/>
      <c r="H2" s="672"/>
      <c r="I2" s="672"/>
      <c r="J2" s="672"/>
      <c r="K2" s="672"/>
    </row>
    <row r="3" spans="1:14" ht="24" customHeight="1" x14ac:dyDescent="0.25">
      <c r="G3" s="672"/>
      <c r="H3" s="672"/>
      <c r="I3" s="672"/>
      <c r="J3" s="672"/>
      <c r="K3" s="672"/>
    </row>
    <row r="4" spans="1:14" x14ac:dyDescent="0.25">
      <c r="A4" s="204"/>
      <c r="B4" s="744"/>
      <c r="C4" s="744"/>
      <c r="D4" s="204"/>
      <c r="E4" s="204"/>
      <c r="F4" s="204"/>
      <c r="G4" s="204"/>
      <c r="H4" s="204"/>
      <c r="I4" s="204"/>
      <c r="J4" s="744" t="s">
        <v>623</v>
      </c>
      <c r="K4" s="744"/>
      <c r="L4" s="744"/>
    </row>
    <row r="5" spans="1:14" ht="17.25" customHeight="1" x14ac:dyDescent="0.25">
      <c r="A5" s="745" t="s">
        <v>314</v>
      </c>
      <c r="B5" s="745"/>
      <c r="C5" s="745"/>
      <c r="D5" s="745"/>
      <c r="E5" s="745"/>
      <c r="F5" s="745"/>
      <c r="G5" s="745"/>
      <c r="H5" s="745"/>
      <c r="I5" s="745"/>
      <c r="J5" s="745"/>
      <c r="K5" s="745"/>
      <c r="L5" s="745"/>
    </row>
    <row r="6" spans="1:14" ht="38.25" customHeight="1" x14ac:dyDescent="0.25">
      <c r="A6" s="744" t="s">
        <v>2366</v>
      </c>
      <c r="B6" s="744"/>
      <c r="C6" s="744"/>
      <c r="D6" s="744"/>
      <c r="E6" s="744"/>
      <c r="F6" s="744"/>
      <c r="G6" s="744"/>
      <c r="H6" s="744"/>
      <c r="I6" s="744"/>
      <c r="J6" s="744"/>
      <c r="K6" s="744"/>
      <c r="L6" s="744"/>
    </row>
    <row r="7" spans="1:14" x14ac:dyDescent="0.25">
      <c r="A7" s="204"/>
      <c r="B7" s="204"/>
      <c r="C7" s="204"/>
      <c r="D7" s="204"/>
      <c r="E7" s="204"/>
      <c r="F7" s="204"/>
      <c r="G7" s="204"/>
      <c r="H7" s="204"/>
      <c r="I7" s="204"/>
      <c r="J7" s="204"/>
      <c r="K7" s="744" t="s">
        <v>315</v>
      </c>
      <c r="L7" s="744"/>
    </row>
    <row r="8" spans="1:14" ht="19.5" customHeight="1" x14ac:dyDescent="0.25">
      <c r="A8" s="730" t="s">
        <v>55</v>
      </c>
      <c r="B8" s="730" t="s">
        <v>488</v>
      </c>
      <c r="C8" s="730" t="s">
        <v>489</v>
      </c>
      <c r="D8" s="730"/>
      <c r="E8" s="730"/>
      <c r="F8" s="730"/>
      <c r="G8" s="738" t="s">
        <v>490</v>
      </c>
      <c r="H8" s="739"/>
      <c r="I8" s="730" t="s">
        <v>491</v>
      </c>
      <c r="J8" s="730" t="s">
        <v>492</v>
      </c>
      <c r="K8" s="730"/>
      <c r="L8" s="730" t="s">
        <v>318</v>
      </c>
    </row>
    <row r="9" spans="1:14" ht="54.75" customHeight="1" x14ac:dyDescent="0.25">
      <c r="A9" s="730"/>
      <c r="B9" s="730"/>
      <c r="C9" s="730" t="s">
        <v>493</v>
      </c>
      <c r="D9" s="730"/>
      <c r="E9" s="730"/>
      <c r="F9" s="730"/>
      <c r="G9" s="740"/>
      <c r="H9" s="741"/>
      <c r="I9" s="730"/>
      <c r="J9" s="730"/>
      <c r="K9" s="730"/>
      <c r="L9" s="730"/>
    </row>
    <row r="10" spans="1:14" ht="29.25" customHeight="1" thickBot="1" x14ac:dyDescent="0.3">
      <c r="A10" s="742"/>
      <c r="B10" s="742"/>
      <c r="C10" s="205" t="s">
        <v>494</v>
      </c>
      <c r="D10" s="205" t="s">
        <v>54</v>
      </c>
      <c r="E10" s="205" t="s">
        <v>55</v>
      </c>
      <c r="F10" s="205" t="s">
        <v>56</v>
      </c>
      <c r="G10" s="205" t="s">
        <v>54</v>
      </c>
      <c r="H10" s="205" t="s">
        <v>56</v>
      </c>
      <c r="I10" s="742"/>
      <c r="J10" s="205" t="s">
        <v>54</v>
      </c>
      <c r="K10" s="205" t="s">
        <v>56</v>
      </c>
      <c r="L10" s="742"/>
    </row>
    <row r="11" spans="1:14" ht="12.6" thickBot="1" x14ac:dyDescent="0.3">
      <c r="A11" s="206">
        <v>1</v>
      </c>
      <c r="B11" s="206">
        <v>2</v>
      </c>
      <c r="C11" s="206">
        <v>3</v>
      </c>
      <c r="D11" s="206">
        <v>4</v>
      </c>
      <c r="E11" s="206">
        <v>5</v>
      </c>
      <c r="F11" s="206">
        <v>6</v>
      </c>
      <c r="G11" s="206">
        <v>7</v>
      </c>
      <c r="H11" s="206">
        <v>8</v>
      </c>
      <c r="I11" s="206">
        <v>9</v>
      </c>
      <c r="J11" s="206">
        <v>10</v>
      </c>
      <c r="K11" s="206">
        <v>11</v>
      </c>
      <c r="L11" s="207">
        <v>12</v>
      </c>
    </row>
    <row r="12" spans="1:14" ht="96" x14ac:dyDescent="0.25">
      <c r="A12" s="208"/>
      <c r="B12" s="208" t="s">
        <v>495</v>
      </c>
      <c r="C12" s="208" t="s">
        <v>979</v>
      </c>
      <c r="D12" s="208"/>
      <c r="E12" s="208"/>
      <c r="F12" s="209"/>
      <c r="G12" s="209" t="s">
        <v>1687</v>
      </c>
      <c r="H12" s="209" t="s">
        <v>1688</v>
      </c>
      <c r="I12" s="209"/>
      <c r="J12" s="208"/>
      <c r="K12" s="208"/>
      <c r="L12" s="139"/>
    </row>
    <row r="13" spans="1:14" ht="36" x14ac:dyDescent="0.25">
      <c r="A13" s="208"/>
      <c r="B13" s="208"/>
      <c r="C13" s="208"/>
      <c r="D13" s="208"/>
      <c r="E13" s="208"/>
      <c r="F13" s="209"/>
      <c r="G13" s="209" t="s">
        <v>2367</v>
      </c>
      <c r="H13" s="209"/>
      <c r="I13" s="209"/>
      <c r="J13" s="208"/>
      <c r="K13" s="208"/>
      <c r="L13" s="139"/>
    </row>
    <row r="14" spans="1:14" ht="52.5" customHeight="1" x14ac:dyDescent="0.25">
      <c r="A14" s="208">
        <v>1</v>
      </c>
      <c r="B14" s="208" t="s">
        <v>496</v>
      </c>
      <c r="C14" s="208"/>
      <c r="D14" s="208"/>
      <c r="E14" s="208"/>
      <c r="F14" s="209">
        <v>236.2</v>
      </c>
      <c r="G14" s="208">
        <v>120.6</v>
      </c>
      <c r="H14" s="210">
        <v>120.6</v>
      </c>
      <c r="I14" s="209">
        <f>ფორმა3!M291</f>
        <v>104.18231</v>
      </c>
      <c r="J14" s="208"/>
      <c r="K14" s="208"/>
      <c r="L14" s="139"/>
      <c r="N14" s="141"/>
    </row>
    <row r="15" spans="1:14" x14ac:dyDescent="0.25">
      <c r="A15" s="158">
        <v>2</v>
      </c>
      <c r="B15" s="158" t="s">
        <v>497</v>
      </c>
      <c r="C15" s="158"/>
      <c r="D15" s="158"/>
      <c r="E15" s="158"/>
      <c r="F15" s="162">
        <v>168.4</v>
      </c>
      <c r="G15" s="162">
        <v>99.2</v>
      </c>
      <c r="H15" s="211">
        <v>81.8</v>
      </c>
      <c r="I15" s="162">
        <v>67.909530000000004</v>
      </c>
      <c r="J15" s="158"/>
      <c r="K15" s="158"/>
      <c r="L15" s="139"/>
    </row>
    <row r="16" spans="1:14" ht="24" x14ac:dyDescent="0.25">
      <c r="A16" s="158">
        <v>3</v>
      </c>
      <c r="B16" s="158" t="s">
        <v>498</v>
      </c>
      <c r="C16" s="158"/>
      <c r="D16" s="158"/>
      <c r="E16" s="158"/>
      <c r="F16" s="158">
        <v>0.4</v>
      </c>
      <c r="G16" s="158">
        <v>0.4</v>
      </c>
      <c r="H16" s="235">
        <v>0.4</v>
      </c>
      <c r="I16" s="162">
        <v>0.1</v>
      </c>
      <c r="J16" s="158"/>
      <c r="K16" s="158"/>
      <c r="L16" s="139"/>
    </row>
    <row r="17" spans="1:12" x14ac:dyDescent="0.25">
      <c r="A17" s="158"/>
      <c r="B17" s="158"/>
      <c r="C17" s="158"/>
      <c r="D17" s="158"/>
      <c r="E17" s="158"/>
      <c r="F17" s="162">
        <f>SUM(F14:F16)</f>
        <v>405</v>
      </c>
      <c r="G17" s="162">
        <f>SUM(G14:G16)</f>
        <v>220.20000000000002</v>
      </c>
      <c r="H17" s="247">
        <f>SUM(H14:H16)</f>
        <v>202.79999999999998</v>
      </c>
      <c r="I17" s="231">
        <f>SUM(I14:I16)</f>
        <v>172.19183999999998</v>
      </c>
      <c r="J17" s="158"/>
      <c r="K17" s="158"/>
      <c r="L17" s="139"/>
    </row>
    <row r="18" spans="1:12" ht="24.75" customHeight="1" x14ac:dyDescent="0.25">
      <c r="A18" s="736"/>
      <c r="B18" s="736"/>
      <c r="C18" s="736"/>
      <c r="D18" s="736"/>
      <c r="E18" s="736"/>
      <c r="F18" s="736"/>
      <c r="G18" s="736"/>
      <c r="H18" s="736"/>
      <c r="I18" s="736"/>
      <c r="J18" s="736"/>
      <c r="K18" s="736"/>
      <c r="L18" s="736"/>
    </row>
    <row r="19" spans="1:12" ht="20.25" customHeight="1" x14ac:dyDescent="0.25">
      <c r="A19" s="148"/>
      <c r="B19" s="731" t="s">
        <v>969</v>
      </c>
      <c r="C19" s="731"/>
      <c r="D19" s="731"/>
      <c r="E19" s="731"/>
      <c r="F19" s="731"/>
      <c r="G19" s="731"/>
      <c r="H19" s="731"/>
      <c r="I19" s="148"/>
      <c r="J19" s="148"/>
    </row>
    <row r="20" spans="1:12" ht="33" customHeight="1" x14ac:dyDescent="0.25">
      <c r="B20" s="743"/>
      <c r="C20" s="743"/>
      <c r="D20" s="743"/>
      <c r="E20" s="743"/>
      <c r="F20" s="743"/>
      <c r="G20" s="743"/>
      <c r="H20" s="743"/>
    </row>
    <row r="21" spans="1:12" ht="16.5" customHeight="1" x14ac:dyDescent="0.25"/>
    <row r="22" spans="1:12" ht="16.5" customHeight="1" x14ac:dyDescent="0.25"/>
  </sheetData>
  <mergeCells count="17">
    <mergeCell ref="B20:H20"/>
    <mergeCell ref="B19:H19"/>
    <mergeCell ref="K7:L7"/>
    <mergeCell ref="B4:C4"/>
    <mergeCell ref="J4:L4"/>
    <mergeCell ref="A5:L5"/>
    <mergeCell ref="A6:L6"/>
    <mergeCell ref="J8:K9"/>
    <mergeCell ref="L8:L10"/>
    <mergeCell ref="C9:F9"/>
    <mergeCell ref="G1:K3"/>
    <mergeCell ref="A18:L18"/>
    <mergeCell ref="G8:H9"/>
    <mergeCell ref="I8:I10"/>
    <mergeCell ref="A8:A10"/>
    <mergeCell ref="B8:B10"/>
    <mergeCell ref="C8:F8"/>
  </mergeCells>
  <phoneticPr fontId="0" type="noConversion"/>
  <pageMargins left="0.17" right="0.17" top="0.17" bottom="0.18" header="0.17" footer="0.16"/>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ფორმა 1</vt:lpstr>
      <vt:lpstr>ფორმა 2</vt:lpstr>
      <vt:lpstr>ფორმა3</vt:lpstr>
      <vt:lpstr>ფორმა N4</vt:lpstr>
      <vt:lpstr>ფორმა 5</vt:lpstr>
      <vt:lpstr>ფორმა6</vt:lpstr>
      <vt:lpstr>ფორმა7</vt:lpstr>
      <vt:lpstr>ფორმა8</vt:lpstr>
      <vt:lpstr>ფორმა9 </vt:lpstr>
      <vt:lpstr>ფორმა 10</vt:lpstr>
      <vt:lpstr>ფორმა 11</vt:lpstr>
      <vt:lpstr>ფორმა 12</vt:lpstr>
      <vt:lpstr>ფორმა 13</vt:lpstr>
      <vt:lpstr>ფორმა 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2014-05-29T09:58:21Z</cp:lastPrinted>
  <dcterms:created xsi:type="dcterms:W3CDTF">2006-09-16T00:00:00Z</dcterms:created>
  <dcterms:modified xsi:type="dcterms:W3CDTF">2023-08-02T07:57:16Z</dcterms:modified>
</cp:coreProperties>
</file>